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3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3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4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TCC\"/>
    </mc:Choice>
  </mc:AlternateContent>
  <xr:revisionPtr revIDLastSave="0" documentId="13_ncr:1_{80EB5C4C-5F33-4403-93F0-F44A05C13536}" xr6:coauthVersionLast="46" xr6:coauthVersionMax="46" xr10:uidLastSave="{00000000-0000-0000-0000-000000000000}"/>
  <bookViews>
    <workbookView xWindow="-108" yWindow="-108" windowWidth="23256" windowHeight="12576" tabRatio="859" firstSheet="8" activeTab="11" xr2:uid="{217A34A4-CDA5-4402-8917-B67A18A75826}"/>
  </bookViews>
  <sheets>
    <sheet name="ÍNDICES" sheetId="7" r:id="rId1"/>
    <sheet name="DROS_Q" sheetId="1" r:id="rId2"/>
    <sheet name="DROS_A" sheetId="14" r:id="rId3"/>
    <sheet name="AJ_DROS_Q" sheetId="23" r:id="rId4"/>
    <sheet name="AJ_DROS_A" sheetId="24" r:id="rId5"/>
    <sheet name="DROS_GRÁFICOS" sheetId="21" r:id="rId6"/>
    <sheet name="DADOS_OP_Q" sheetId="4" r:id="rId7"/>
    <sheet name="DADOS_OP_A" sheetId="15" r:id="rId8"/>
    <sheet name="ANUARIO_VALUES_A" sheetId="11" r:id="rId9"/>
    <sheet name="FROTA_Q" sheetId="28" r:id="rId10"/>
    <sheet name="PESSOAL_Q" sheetId="34" r:id="rId11"/>
    <sheet name="METRICAS_Q" sheetId="32" r:id="rId12"/>
    <sheet name="MÉTRICAS_A" sheetId="6" r:id="rId13"/>
    <sheet name="METRICAS_PVT" sheetId="36" r:id="rId14"/>
    <sheet name="METRICAS_PTV_LN" sheetId="37" r:id="rId15"/>
    <sheet name="GRAFICOS_A" sheetId="25" r:id="rId16"/>
    <sheet name="Fontes &gt;&gt;&gt;&gt;&gt;&gt;" sheetId="22" r:id="rId17"/>
    <sheet name="FROTA_TAM" sheetId="29" r:id="rId18"/>
    <sheet name="FROTA_GLO" sheetId="30" r:id="rId19"/>
    <sheet name="FROTA_AZU" sheetId="31" r:id="rId20"/>
    <sheet name="DRO_GLO" sheetId="18" r:id="rId21"/>
    <sheet name="DRO_TAM" sheetId="19" r:id="rId22"/>
    <sheet name="DRO_AZU" sheetId="20" r:id="rId23"/>
    <sheet name="DADOS_ANAC" sheetId="12" r:id="rId24"/>
    <sheet name="DADOS_PARES" sheetId="26" r:id="rId25"/>
    <sheet name="ANUARIO_ADJUSTMENT" sheetId="9" r:id="rId26"/>
    <sheet name="GRAFICOS_OLD" sheetId="13" r:id="rId27"/>
  </sheets>
  <definedNames>
    <definedName name="_xlnm._FilterDatabase" localSheetId="23" hidden="1">DADOS_ANAC!$A$1:$Y$793</definedName>
    <definedName name="_xlnm._FilterDatabase" localSheetId="17" hidden="1">FROTA_TAM!$A$6:$G$209</definedName>
    <definedName name="_xlnm.Print_Area" localSheetId="15">GRAFICOS_A!$A$1:$BH$49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37" l="1"/>
  <c r="P3" i="37"/>
  <c r="Q3" i="37"/>
  <c r="R3" i="37"/>
  <c r="O4" i="37"/>
  <c r="P4" i="37"/>
  <c r="Q4" i="37"/>
  <c r="R4" i="37"/>
  <c r="O5" i="37"/>
  <c r="P5" i="37"/>
  <c r="Q5" i="37"/>
  <c r="R5" i="37"/>
  <c r="O6" i="37"/>
  <c r="P6" i="37"/>
  <c r="Q6" i="37"/>
  <c r="R6" i="37"/>
  <c r="O7" i="37"/>
  <c r="P7" i="37"/>
  <c r="Q7" i="37"/>
  <c r="R7" i="37"/>
  <c r="O8" i="37"/>
  <c r="P8" i="37"/>
  <c r="Q8" i="37"/>
  <c r="R8" i="37"/>
  <c r="O9" i="37"/>
  <c r="P9" i="37"/>
  <c r="Q9" i="37"/>
  <c r="R9" i="37"/>
  <c r="O10" i="37"/>
  <c r="P10" i="37"/>
  <c r="Q10" i="37"/>
  <c r="R10" i="37"/>
  <c r="O11" i="37"/>
  <c r="P11" i="37"/>
  <c r="Q11" i="37"/>
  <c r="R11" i="37"/>
  <c r="O12" i="37"/>
  <c r="P12" i="37"/>
  <c r="Q12" i="37"/>
  <c r="R12" i="37"/>
  <c r="O13" i="37"/>
  <c r="P13" i="37"/>
  <c r="Q13" i="37"/>
  <c r="R13" i="37"/>
  <c r="O14" i="37"/>
  <c r="P14" i="37"/>
  <c r="Q14" i="37"/>
  <c r="R14" i="37"/>
  <c r="O15" i="37"/>
  <c r="P15" i="37"/>
  <c r="Q15" i="37"/>
  <c r="R15" i="37"/>
  <c r="O16" i="37"/>
  <c r="P16" i="37"/>
  <c r="Q16" i="37"/>
  <c r="R16" i="37"/>
  <c r="O17" i="37"/>
  <c r="P17" i="37"/>
  <c r="Q17" i="37"/>
  <c r="R17" i="37"/>
  <c r="O18" i="37"/>
  <c r="P18" i="37"/>
  <c r="Q18" i="37"/>
  <c r="R18" i="37"/>
  <c r="O19" i="37"/>
  <c r="P19" i="37"/>
  <c r="Q19" i="37"/>
  <c r="R19" i="37"/>
  <c r="O20" i="37"/>
  <c r="P20" i="37"/>
  <c r="Q20" i="37"/>
  <c r="R20" i="37"/>
  <c r="O21" i="37"/>
  <c r="P21" i="37"/>
  <c r="Q21" i="37"/>
  <c r="R21" i="37"/>
  <c r="O22" i="37"/>
  <c r="P22" i="37"/>
  <c r="Q22" i="37"/>
  <c r="R22" i="37"/>
  <c r="O23" i="37"/>
  <c r="P23" i="37"/>
  <c r="Q23" i="37"/>
  <c r="R23" i="37"/>
  <c r="O24" i="37"/>
  <c r="P24" i="37"/>
  <c r="Q24" i="37"/>
  <c r="R24" i="37"/>
  <c r="O25" i="37"/>
  <c r="P25" i="37"/>
  <c r="Q25" i="37"/>
  <c r="R25" i="37"/>
  <c r="O26" i="37"/>
  <c r="P26" i="37"/>
  <c r="Q26" i="37"/>
  <c r="R26" i="37"/>
  <c r="O27" i="37"/>
  <c r="P27" i="37"/>
  <c r="Q27" i="37"/>
  <c r="R27" i="37"/>
  <c r="O28" i="37"/>
  <c r="P28" i="37"/>
  <c r="Q28" i="37"/>
  <c r="R28" i="37"/>
  <c r="O29" i="37"/>
  <c r="P29" i="37"/>
  <c r="Q29" i="37"/>
  <c r="R29" i="37"/>
  <c r="O30" i="37"/>
  <c r="P30" i="37"/>
  <c r="Q30" i="37"/>
  <c r="R30" i="37"/>
  <c r="O31" i="37"/>
  <c r="P31" i="37"/>
  <c r="Q31" i="37"/>
  <c r="R31" i="37"/>
  <c r="O32" i="37"/>
  <c r="P32" i="37"/>
  <c r="Q32" i="37"/>
  <c r="R32" i="37"/>
  <c r="O33" i="37"/>
  <c r="P33" i="37"/>
  <c r="Q33" i="37"/>
  <c r="R33" i="37"/>
  <c r="O34" i="37"/>
  <c r="P34" i="37"/>
  <c r="Q34" i="37"/>
  <c r="R34" i="37"/>
  <c r="O35" i="37"/>
  <c r="P35" i="37"/>
  <c r="Q35" i="37"/>
  <c r="R35" i="37"/>
  <c r="O36" i="37"/>
  <c r="P36" i="37"/>
  <c r="Q36" i="37"/>
  <c r="R36" i="37"/>
  <c r="O37" i="37"/>
  <c r="P37" i="37"/>
  <c r="Q37" i="37"/>
  <c r="R37" i="37"/>
  <c r="O38" i="37"/>
  <c r="P38" i="37"/>
  <c r="Q38" i="37"/>
  <c r="R38" i="37"/>
  <c r="O39" i="37"/>
  <c r="P39" i="37"/>
  <c r="Q39" i="37"/>
  <c r="R39" i="37"/>
  <c r="O40" i="37"/>
  <c r="P40" i="37"/>
  <c r="Q40" i="37"/>
  <c r="R40" i="37"/>
  <c r="O41" i="37"/>
  <c r="P41" i="37"/>
  <c r="Q41" i="37"/>
  <c r="R41" i="37"/>
  <c r="O42" i="37"/>
  <c r="P42" i="37"/>
  <c r="Q42" i="37"/>
  <c r="R42" i="37"/>
  <c r="O43" i="37"/>
  <c r="P43" i="37"/>
  <c r="Q43" i="37"/>
  <c r="R43" i="37"/>
  <c r="O44" i="37"/>
  <c r="P44" i="37"/>
  <c r="Q44" i="37"/>
  <c r="R44" i="37"/>
  <c r="O45" i="37"/>
  <c r="P45" i="37"/>
  <c r="Q45" i="37"/>
  <c r="R45" i="37"/>
  <c r="O46" i="37"/>
  <c r="P46" i="37"/>
  <c r="Q46" i="37"/>
  <c r="R46" i="37"/>
  <c r="O47" i="37"/>
  <c r="P47" i="37"/>
  <c r="Q47" i="37"/>
  <c r="R47" i="37"/>
  <c r="O48" i="37"/>
  <c r="P48" i="37"/>
  <c r="Q48" i="37"/>
  <c r="R48" i="37"/>
  <c r="O49" i="37"/>
  <c r="P49" i="37"/>
  <c r="Q49" i="37"/>
  <c r="R49" i="37"/>
  <c r="O50" i="37"/>
  <c r="P50" i="37"/>
  <c r="Q50" i="37"/>
  <c r="R50" i="37"/>
  <c r="O51" i="37"/>
  <c r="P51" i="37"/>
  <c r="Q51" i="37"/>
  <c r="R51" i="37"/>
  <c r="O52" i="37"/>
  <c r="P52" i="37"/>
  <c r="Q52" i="37"/>
  <c r="R52" i="37"/>
  <c r="O53" i="37"/>
  <c r="P53" i="37"/>
  <c r="Q53" i="37"/>
  <c r="R53" i="37"/>
  <c r="O54" i="37"/>
  <c r="P54" i="37"/>
  <c r="Q54" i="37"/>
  <c r="R54" i="37"/>
  <c r="O55" i="37"/>
  <c r="P55" i="37"/>
  <c r="Q55" i="37"/>
  <c r="R55" i="37"/>
  <c r="O56" i="37"/>
  <c r="P56" i="37"/>
  <c r="Q56" i="37"/>
  <c r="R56" i="37"/>
  <c r="O57" i="37"/>
  <c r="P57" i="37"/>
  <c r="Q57" i="37"/>
  <c r="R57" i="37"/>
  <c r="O58" i="37"/>
  <c r="P58" i="37"/>
  <c r="Q58" i="37"/>
  <c r="R58" i="37"/>
  <c r="O59" i="37"/>
  <c r="P59" i="37"/>
  <c r="Q59" i="37"/>
  <c r="R59" i="37"/>
  <c r="O60" i="37"/>
  <c r="P60" i="37"/>
  <c r="Q60" i="37"/>
  <c r="R60" i="37"/>
  <c r="O61" i="37"/>
  <c r="P61" i="37"/>
  <c r="Q61" i="37"/>
  <c r="R61" i="37"/>
  <c r="O62" i="37"/>
  <c r="P62" i="37"/>
  <c r="Q62" i="37"/>
  <c r="R62" i="37"/>
  <c r="O63" i="37"/>
  <c r="P63" i="37"/>
  <c r="Q63" i="37"/>
  <c r="R63" i="37"/>
  <c r="O64" i="37"/>
  <c r="P64" i="37"/>
  <c r="Q64" i="37"/>
  <c r="R64" i="37"/>
  <c r="O65" i="37"/>
  <c r="P65" i="37"/>
  <c r="Q65" i="37"/>
  <c r="R65" i="37"/>
  <c r="O66" i="37"/>
  <c r="P66" i="37"/>
  <c r="Q66" i="37"/>
  <c r="R66" i="37"/>
  <c r="O67" i="37"/>
  <c r="P67" i="37"/>
  <c r="Q67" i="37"/>
  <c r="R67" i="37"/>
  <c r="O68" i="37"/>
  <c r="P68" i="37"/>
  <c r="Q68" i="37"/>
  <c r="R68" i="37"/>
  <c r="O69" i="37"/>
  <c r="P69" i="37"/>
  <c r="Q69" i="37"/>
  <c r="R69" i="37"/>
  <c r="O70" i="37"/>
  <c r="P70" i="37"/>
  <c r="Q70" i="37"/>
  <c r="R70" i="37"/>
  <c r="O71" i="37"/>
  <c r="P71" i="37"/>
  <c r="Q71" i="37"/>
  <c r="R71" i="37"/>
  <c r="O72" i="37"/>
  <c r="P72" i="37"/>
  <c r="Q72" i="37"/>
  <c r="R72" i="37"/>
  <c r="O73" i="37"/>
  <c r="P73" i="37"/>
  <c r="Q73" i="37"/>
  <c r="R73" i="37"/>
  <c r="O74" i="37"/>
  <c r="P74" i="37"/>
  <c r="Q74" i="37"/>
  <c r="R74" i="37"/>
  <c r="O75" i="37"/>
  <c r="P75" i="37"/>
  <c r="Q75" i="37"/>
  <c r="R75" i="37"/>
  <c r="O76" i="37"/>
  <c r="P76" i="37"/>
  <c r="Q76" i="37"/>
  <c r="R76" i="37"/>
  <c r="O77" i="37"/>
  <c r="P77" i="37"/>
  <c r="Q77" i="37"/>
  <c r="R77" i="37"/>
  <c r="O78" i="37"/>
  <c r="P78" i="37"/>
  <c r="Q78" i="37"/>
  <c r="R78" i="37"/>
  <c r="O79" i="37"/>
  <c r="P79" i="37"/>
  <c r="Q79" i="37"/>
  <c r="R79" i="37"/>
  <c r="O80" i="37"/>
  <c r="P80" i="37"/>
  <c r="Q80" i="37"/>
  <c r="R80" i="37"/>
  <c r="O81" i="37"/>
  <c r="P81" i="37"/>
  <c r="Q81" i="37"/>
  <c r="R81" i="37"/>
  <c r="O82" i="37"/>
  <c r="P82" i="37"/>
  <c r="Q82" i="37"/>
  <c r="R82" i="37"/>
  <c r="O83" i="37"/>
  <c r="P83" i="37"/>
  <c r="Q83" i="37"/>
  <c r="R83" i="37"/>
  <c r="O84" i="37"/>
  <c r="P84" i="37"/>
  <c r="Q84" i="37"/>
  <c r="R84" i="37"/>
  <c r="O85" i="37"/>
  <c r="P85" i="37"/>
  <c r="Q85" i="37"/>
  <c r="R85" i="37"/>
  <c r="O86" i="37"/>
  <c r="P86" i="37"/>
  <c r="Q86" i="37"/>
  <c r="R86" i="37"/>
  <c r="O87" i="37"/>
  <c r="P87" i="37"/>
  <c r="Q87" i="37"/>
  <c r="R87" i="37"/>
  <c r="O88" i="37"/>
  <c r="P88" i="37"/>
  <c r="Q88" i="37"/>
  <c r="R88" i="37"/>
  <c r="O89" i="37"/>
  <c r="P89" i="37"/>
  <c r="Q89" i="37"/>
  <c r="R89" i="37"/>
  <c r="O90" i="37"/>
  <c r="P90" i="37"/>
  <c r="Q90" i="37"/>
  <c r="R90" i="37"/>
  <c r="O91" i="37"/>
  <c r="P91" i="37"/>
  <c r="Q91" i="37"/>
  <c r="R91" i="37"/>
  <c r="O92" i="37"/>
  <c r="P92" i="37"/>
  <c r="Q92" i="37"/>
  <c r="R92" i="37"/>
  <c r="O93" i="37"/>
  <c r="P93" i="37"/>
  <c r="Q93" i="37"/>
  <c r="R93" i="37"/>
  <c r="O94" i="37"/>
  <c r="P94" i="37"/>
  <c r="Q94" i="37"/>
  <c r="R94" i="37"/>
  <c r="O95" i="37"/>
  <c r="P95" i="37"/>
  <c r="Q95" i="37"/>
  <c r="R95" i="37"/>
  <c r="O96" i="37"/>
  <c r="P96" i="37"/>
  <c r="Q96" i="37"/>
  <c r="R96" i="37"/>
  <c r="O97" i="37"/>
  <c r="P97" i="37"/>
  <c r="Q97" i="37"/>
  <c r="R97" i="37"/>
  <c r="O98" i="37"/>
  <c r="P98" i="37"/>
  <c r="Q98" i="37"/>
  <c r="R98" i="37"/>
  <c r="O99" i="37"/>
  <c r="P99" i="37"/>
  <c r="Q99" i="37"/>
  <c r="R99" i="37"/>
  <c r="O100" i="37"/>
  <c r="P100" i="37"/>
  <c r="Q100" i="37"/>
  <c r="R100" i="37"/>
  <c r="O101" i="37"/>
  <c r="P101" i="37"/>
  <c r="Q101" i="37"/>
  <c r="R101" i="37"/>
  <c r="O102" i="37"/>
  <c r="P102" i="37"/>
  <c r="Q102" i="37"/>
  <c r="R102" i="37"/>
  <c r="O103" i="37"/>
  <c r="P103" i="37"/>
  <c r="Q103" i="37"/>
  <c r="R103" i="37"/>
  <c r="O104" i="37"/>
  <c r="P104" i="37"/>
  <c r="Q104" i="37"/>
  <c r="R104" i="37"/>
  <c r="O105" i="37"/>
  <c r="P105" i="37"/>
  <c r="Q105" i="37"/>
  <c r="R105" i="37"/>
  <c r="O106" i="37"/>
  <c r="P106" i="37"/>
  <c r="Q106" i="37"/>
  <c r="R106" i="37"/>
  <c r="O107" i="37"/>
  <c r="P107" i="37"/>
  <c r="Q107" i="37"/>
  <c r="R107" i="37"/>
  <c r="O108" i="37"/>
  <c r="P108" i="37"/>
  <c r="Q108" i="37"/>
  <c r="R108" i="37"/>
  <c r="O109" i="37"/>
  <c r="P109" i="37"/>
  <c r="Q109" i="37"/>
  <c r="R109" i="37"/>
  <c r="O110" i="37"/>
  <c r="P110" i="37"/>
  <c r="Q110" i="37"/>
  <c r="R110" i="37"/>
  <c r="O111" i="37"/>
  <c r="P111" i="37"/>
  <c r="Q111" i="37"/>
  <c r="R111" i="37"/>
  <c r="O112" i="37"/>
  <c r="P112" i="37"/>
  <c r="Q112" i="37"/>
  <c r="R112" i="37"/>
  <c r="O113" i="37"/>
  <c r="P113" i="37"/>
  <c r="Q113" i="37"/>
  <c r="R113" i="37"/>
  <c r="O114" i="37"/>
  <c r="P114" i="37"/>
  <c r="Q114" i="37"/>
  <c r="R114" i="37"/>
  <c r="O115" i="37"/>
  <c r="P115" i="37"/>
  <c r="Q115" i="37"/>
  <c r="R115" i="37"/>
  <c r="O116" i="37"/>
  <c r="P116" i="37"/>
  <c r="Q116" i="37"/>
  <c r="R116" i="37"/>
  <c r="O117" i="37"/>
  <c r="P117" i="37"/>
  <c r="Q117" i="37"/>
  <c r="R117" i="37"/>
  <c r="O118" i="37"/>
  <c r="P118" i="37"/>
  <c r="Q118" i="37"/>
  <c r="R118" i="37"/>
  <c r="O119" i="37"/>
  <c r="P119" i="37"/>
  <c r="Q119" i="37"/>
  <c r="R119" i="37"/>
  <c r="O120" i="37"/>
  <c r="P120" i="37"/>
  <c r="Q120" i="37"/>
  <c r="R120" i="37"/>
  <c r="O121" i="37"/>
  <c r="P121" i="37"/>
  <c r="Q121" i="37"/>
  <c r="R121" i="37"/>
  <c r="O122" i="37"/>
  <c r="P122" i="37"/>
  <c r="Q122" i="37"/>
  <c r="R122" i="37"/>
  <c r="O123" i="37"/>
  <c r="P123" i="37"/>
  <c r="Q123" i="37"/>
  <c r="R123" i="37"/>
  <c r="O124" i="37"/>
  <c r="P124" i="37"/>
  <c r="Q124" i="37"/>
  <c r="R124" i="37"/>
  <c r="O125" i="37"/>
  <c r="P125" i="37"/>
  <c r="Q125" i="37"/>
  <c r="R125" i="37"/>
  <c r="O126" i="37"/>
  <c r="P126" i="37"/>
  <c r="Q126" i="37"/>
  <c r="R126" i="37"/>
  <c r="O127" i="37"/>
  <c r="P127" i="37"/>
  <c r="Q127" i="37"/>
  <c r="R127" i="37"/>
  <c r="O128" i="37"/>
  <c r="P128" i="37"/>
  <c r="Q128" i="37"/>
  <c r="R128" i="37"/>
  <c r="O129" i="37"/>
  <c r="P129" i="37"/>
  <c r="Q129" i="37"/>
  <c r="R129" i="37"/>
  <c r="O130" i="37"/>
  <c r="P130" i="37"/>
  <c r="Q130" i="37"/>
  <c r="R130" i="37"/>
  <c r="O131" i="37"/>
  <c r="P131" i="37"/>
  <c r="Q131" i="37"/>
  <c r="R131" i="37"/>
  <c r="O132" i="37"/>
  <c r="P132" i="37"/>
  <c r="Q132" i="37"/>
  <c r="R132" i="37"/>
  <c r="O133" i="37"/>
  <c r="P133" i="37"/>
  <c r="Q133" i="37"/>
  <c r="R133" i="37"/>
  <c r="P2" i="37"/>
  <c r="Q2" i="37"/>
  <c r="R2" i="37"/>
  <c r="O2" i="37"/>
  <c r="B2" i="37"/>
  <c r="C2" i="37"/>
  <c r="D2" i="37"/>
  <c r="E2" i="37"/>
  <c r="F2" i="37"/>
  <c r="G2" i="37"/>
  <c r="H2" i="37"/>
  <c r="I2" i="37"/>
  <c r="J2" i="37"/>
  <c r="K2" i="37"/>
  <c r="L2" i="37"/>
  <c r="M2" i="37"/>
  <c r="N2" i="37"/>
  <c r="B3" i="37"/>
  <c r="C3" i="37"/>
  <c r="D3" i="37"/>
  <c r="E3" i="37"/>
  <c r="F3" i="37"/>
  <c r="G3" i="37"/>
  <c r="H3" i="37"/>
  <c r="I3" i="37"/>
  <c r="J3" i="37"/>
  <c r="K3" i="37"/>
  <c r="L3" i="37"/>
  <c r="M3" i="37"/>
  <c r="N3" i="37"/>
  <c r="B4" i="37"/>
  <c r="C4" i="37"/>
  <c r="D4" i="37"/>
  <c r="E4" i="37"/>
  <c r="F4" i="37"/>
  <c r="G4" i="37"/>
  <c r="H4" i="37"/>
  <c r="I4" i="37"/>
  <c r="J4" i="37"/>
  <c r="K4" i="37"/>
  <c r="L4" i="37"/>
  <c r="M4" i="37"/>
  <c r="N4" i="37"/>
  <c r="B5" i="37"/>
  <c r="C5" i="37"/>
  <c r="D5" i="37"/>
  <c r="E5" i="37"/>
  <c r="F5" i="37"/>
  <c r="G5" i="37"/>
  <c r="H5" i="37"/>
  <c r="I5" i="37"/>
  <c r="J5" i="37"/>
  <c r="K5" i="37"/>
  <c r="L5" i="37"/>
  <c r="M5" i="37"/>
  <c r="N5" i="37"/>
  <c r="B6" i="37"/>
  <c r="C6" i="37"/>
  <c r="D6" i="37"/>
  <c r="E6" i="37"/>
  <c r="F6" i="37"/>
  <c r="G6" i="37"/>
  <c r="H6" i="37"/>
  <c r="I6" i="37"/>
  <c r="J6" i="37"/>
  <c r="K6" i="37"/>
  <c r="L6" i="37"/>
  <c r="M6" i="37"/>
  <c r="N6" i="37"/>
  <c r="B7" i="37"/>
  <c r="C7" i="37"/>
  <c r="D7" i="37"/>
  <c r="E7" i="37"/>
  <c r="F7" i="37"/>
  <c r="G7" i="37"/>
  <c r="H7" i="37"/>
  <c r="I7" i="37"/>
  <c r="J7" i="37"/>
  <c r="K7" i="37"/>
  <c r="L7" i="37"/>
  <c r="M7" i="37"/>
  <c r="N7" i="37"/>
  <c r="B8" i="37"/>
  <c r="C8" i="37"/>
  <c r="D8" i="37"/>
  <c r="E8" i="37"/>
  <c r="F8" i="37"/>
  <c r="G8" i="37"/>
  <c r="H8" i="37"/>
  <c r="I8" i="37"/>
  <c r="J8" i="37"/>
  <c r="K8" i="37"/>
  <c r="L8" i="37"/>
  <c r="M8" i="37"/>
  <c r="N8" i="37"/>
  <c r="B9" i="37"/>
  <c r="C9" i="37"/>
  <c r="D9" i="37"/>
  <c r="E9" i="37"/>
  <c r="F9" i="37"/>
  <c r="G9" i="37"/>
  <c r="H9" i="37"/>
  <c r="I9" i="37"/>
  <c r="J9" i="37"/>
  <c r="K9" i="37"/>
  <c r="L9" i="37"/>
  <c r="M9" i="37"/>
  <c r="N9" i="37"/>
  <c r="B10" i="37"/>
  <c r="C10" i="37"/>
  <c r="D10" i="37"/>
  <c r="E10" i="37"/>
  <c r="F10" i="37"/>
  <c r="G10" i="37"/>
  <c r="H10" i="37"/>
  <c r="I10" i="37"/>
  <c r="J10" i="37"/>
  <c r="K10" i="37"/>
  <c r="L10" i="37"/>
  <c r="M10" i="37"/>
  <c r="N10" i="37"/>
  <c r="B11" i="37"/>
  <c r="C11" i="37"/>
  <c r="D11" i="37"/>
  <c r="E11" i="37"/>
  <c r="F11" i="37"/>
  <c r="G11" i="37"/>
  <c r="H11" i="37"/>
  <c r="I11" i="37"/>
  <c r="J11" i="37"/>
  <c r="K11" i="37"/>
  <c r="L11" i="37"/>
  <c r="M11" i="37"/>
  <c r="N11" i="37"/>
  <c r="B12" i="37"/>
  <c r="C12" i="37"/>
  <c r="D12" i="37"/>
  <c r="E12" i="37"/>
  <c r="F12" i="37"/>
  <c r="G12" i="37"/>
  <c r="H12" i="37"/>
  <c r="I12" i="37"/>
  <c r="J12" i="37"/>
  <c r="K12" i="37"/>
  <c r="L12" i="37"/>
  <c r="M12" i="37"/>
  <c r="N12" i="37"/>
  <c r="B13" i="37"/>
  <c r="C13" i="37"/>
  <c r="D13" i="37"/>
  <c r="E13" i="37"/>
  <c r="F13" i="37"/>
  <c r="G13" i="37"/>
  <c r="H13" i="37"/>
  <c r="I13" i="37"/>
  <c r="J13" i="37"/>
  <c r="K13" i="37"/>
  <c r="L13" i="37"/>
  <c r="M13" i="37"/>
  <c r="N13" i="37"/>
  <c r="B14" i="37"/>
  <c r="C14" i="37"/>
  <c r="D14" i="37"/>
  <c r="E14" i="37"/>
  <c r="F14" i="37"/>
  <c r="G14" i="37"/>
  <c r="H14" i="37"/>
  <c r="I14" i="37"/>
  <c r="J14" i="37"/>
  <c r="K14" i="37"/>
  <c r="L14" i="37"/>
  <c r="M14" i="37"/>
  <c r="N14" i="37"/>
  <c r="B15" i="37"/>
  <c r="C15" i="37"/>
  <c r="D15" i="37"/>
  <c r="E15" i="37"/>
  <c r="F15" i="37"/>
  <c r="G15" i="37"/>
  <c r="H15" i="37"/>
  <c r="I15" i="37"/>
  <c r="J15" i="37"/>
  <c r="K15" i="37"/>
  <c r="L15" i="37"/>
  <c r="M15" i="37"/>
  <c r="N15" i="37"/>
  <c r="B16" i="37"/>
  <c r="C16" i="37"/>
  <c r="D16" i="37"/>
  <c r="E16" i="37"/>
  <c r="F16" i="37"/>
  <c r="G16" i="37"/>
  <c r="H16" i="37"/>
  <c r="I16" i="37"/>
  <c r="J16" i="37"/>
  <c r="K16" i="37"/>
  <c r="L16" i="37"/>
  <c r="M16" i="37"/>
  <c r="N16" i="37"/>
  <c r="B17" i="37"/>
  <c r="C17" i="37"/>
  <c r="D17" i="37"/>
  <c r="E17" i="37"/>
  <c r="F17" i="37"/>
  <c r="G17" i="37"/>
  <c r="H17" i="37"/>
  <c r="I17" i="37"/>
  <c r="J17" i="37"/>
  <c r="K17" i="37"/>
  <c r="L17" i="37"/>
  <c r="M17" i="37"/>
  <c r="N17" i="37"/>
  <c r="B18" i="37"/>
  <c r="C18" i="37"/>
  <c r="D18" i="37"/>
  <c r="E18" i="37"/>
  <c r="F18" i="37"/>
  <c r="G18" i="37"/>
  <c r="H18" i="37"/>
  <c r="I18" i="37"/>
  <c r="J18" i="37"/>
  <c r="K18" i="37"/>
  <c r="L18" i="37"/>
  <c r="M18" i="37"/>
  <c r="N18" i="37"/>
  <c r="B19" i="37"/>
  <c r="C19" i="37"/>
  <c r="D19" i="37"/>
  <c r="E19" i="37"/>
  <c r="F19" i="37"/>
  <c r="G19" i="37"/>
  <c r="H19" i="37"/>
  <c r="I19" i="37"/>
  <c r="J19" i="37"/>
  <c r="K19" i="37"/>
  <c r="L19" i="37"/>
  <c r="M19" i="37"/>
  <c r="N19" i="37"/>
  <c r="B20" i="37"/>
  <c r="C20" i="37"/>
  <c r="D20" i="37"/>
  <c r="E20" i="37"/>
  <c r="F20" i="37"/>
  <c r="G20" i="37"/>
  <c r="H20" i="37"/>
  <c r="I20" i="37"/>
  <c r="J20" i="37"/>
  <c r="K20" i="37"/>
  <c r="L20" i="37"/>
  <c r="M20" i="37"/>
  <c r="N20" i="37"/>
  <c r="B21" i="37"/>
  <c r="C21" i="37"/>
  <c r="D21" i="37"/>
  <c r="E21" i="37"/>
  <c r="F21" i="37"/>
  <c r="G21" i="37"/>
  <c r="H21" i="37"/>
  <c r="I21" i="37"/>
  <c r="J21" i="37"/>
  <c r="K21" i="37"/>
  <c r="L21" i="37"/>
  <c r="M21" i="37"/>
  <c r="N21" i="37"/>
  <c r="B22" i="37"/>
  <c r="C22" i="37"/>
  <c r="D22" i="37"/>
  <c r="E22" i="37"/>
  <c r="F22" i="37"/>
  <c r="G22" i="37"/>
  <c r="H22" i="37"/>
  <c r="I22" i="37"/>
  <c r="J22" i="37"/>
  <c r="K22" i="37"/>
  <c r="L22" i="37"/>
  <c r="M22" i="37"/>
  <c r="N22" i="37"/>
  <c r="B23" i="37"/>
  <c r="C23" i="37"/>
  <c r="D23" i="37"/>
  <c r="E23" i="37"/>
  <c r="F23" i="37"/>
  <c r="G23" i="37"/>
  <c r="H23" i="37"/>
  <c r="I23" i="37"/>
  <c r="J23" i="37"/>
  <c r="K23" i="37"/>
  <c r="L23" i="37"/>
  <c r="M23" i="37"/>
  <c r="N23" i="37"/>
  <c r="B24" i="37"/>
  <c r="C24" i="37"/>
  <c r="D24" i="37"/>
  <c r="E24" i="37"/>
  <c r="F24" i="37"/>
  <c r="G24" i="37"/>
  <c r="H24" i="37"/>
  <c r="I24" i="37"/>
  <c r="J24" i="37"/>
  <c r="K24" i="37"/>
  <c r="L24" i="37"/>
  <c r="M24" i="37"/>
  <c r="N24" i="37"/>
  <c r="B25" i="37"/>
  <c r="C25" i="37"/>
  <c r="D25" i="37"/>
  <c r="E25" i="37"/>
  <c r="F25" i="37"/>
  <c r="G25" i="37"/>
  <c r="H25" i="37"/>
  <c r="I25" i="37"/>
  <c r="J25" i="37"/>
  <c r="K25" i="37"/>
  <c r="L25" i="37"/>
  <c r="M25" i="37"/>
  <c r="N25" i="37"/>
  <c r="B26" i="37"/>
  <c r="C26" i="37"/>
  <c r="D26" i="37"/>
  <c r="E26" i="37"/>
  <c r="F26" i="37"/>
  <c r="G26" i="37"/>
  <c r="H26" i="37"/>
  <c r="I26" i="37"/>
  <c r="J26" i="37"/>
  <c r="K26" i="37"/>
  <c r="L26" i="37"/>
  <c r="M26" i="37"/>
  <c r="N26" i="37"/>
  <c r="B27" i="37"/>
  <c r="C27" i="37"/>
  <c r="D27" i="37"/>
  <c r="E27" i="37"/>
  <c r="F27" i="37"/>
  <c r="G27" i="37"/>
  <c r="H27" i="37"/>
  <c r="I27" i="37"/>
  <c r="J27" i="37"/>
  <c r="K27" i="37"/>
  <c r="L27" i="37"/>
  <c r="M27" i="37"/>
  <c r="N27" i="37"/>
  <c r="B28" i="37"/>
  <c r="C28" i="37"/>
  <c r="D28" i="37"/>
  <c r="E28" i="37"/>
  <c r="F28" i="37"/>
  <c r="G28" i="37"/>
  <c r="H28" i="37"/>
  <c r="I28" i="37"/>
  <c r="J28" i="37"/>
  <c r="K28" i="37"/>
  <c r="L28" i="37"/>
  <c r="M28" i="37"/>
  <c r="N28" i="37"/>
  <c r="B29" i="37"/>
  <c r="C29" i="37"/>
  <c r="D29" i="37"/>
  <c r="E29" i="37"/>
  <c r="F29" i="37"/>
  <c r="G29" i="37"/>
  <c r="H29" i="37"/>
  <c r="I29" i="37"/>
  <c r="J29" i="37"/>
  <c r="K29" i="37"/>
  <c r="L29" i="37"/>
  <c r="M29" i="37"/>
  <c r="N29" i="37"/>
  <c r="B30" i="37"/>
  <c r="C30" i="37"/>
  <c r="D30" i="37"/>
  <c r="E30" i="37"/>
  <c r="F30" i="37"/>
  <c r="G30" i="37"/>
  <c r="H30" i="37"/>
  <c r="I30" i="37"/>
  <c r="J30" i="37"/>
  <c r="K30" i="37"/>
  <c r="L30" i="37"/>
  <c r="M30" i="37"/>
  <c r="N30" i="37"/>
  <c r="B31" i="37"/>
  <c r="C31" i="37"/>
  <c r="D31" i="37"/>
  <c r="E31" i="37"/>
  <c r="F31" i="37"/>
  <c r="G31" i="37"/>
  <c r="H31" i="37"/>
  <c r="I31" i="37"/>
  <c r="J31" i="37"/>
  <c r="K31" i="37"/>
  <c r="L31" i="37"/>
  <c r="M31" i="37"/>
  <c r="N31" i="37"/>
  <c r="B32" i="37"/>
  <c r="C32" i="37"/>
  <c r="D32" i="37"/>
  <c r="E32" i="37"/>
  <c r="F32" i="37"/>
  <c r="G32" i="37"/>
  <c r="H32" i="37"/>
  <c r="I32" i="37"/>
  <c r="J32" i="37"/>
  <c r="K32" i="37"/>
  <c r="L32" i="37"/>
  <c r="M32" i="37"/>
  <c r="N32" i="37"/>
  <c r="B33" i="37"/>
  <c r="C33" i="37"/>
  <c r="D33" i="37"/>
  <c r="E33" i="37"/>
  <c r="F33" i="37"/>
  <c r="G33" i="37"/>
  <c r="H33" i="37"/>
  <c r="I33" i="37"/>
  <c r="J33" i="37"/>
  <c r="K33" i="37"/>
  <c r="L33" i="37"/>
  <c r="M33" i="37"/>
  <c r="N33" i="37"/>
  <c r="B34" i="37"/>
  <c r="C34" i="37"/>
  <c r="D34" i="37"/>
  <c r="E34" i="37"/>
  <c r="F34" i="37"/>
  <c r="G34" i="37"/>
  <c r="H34" i="37"/>
  <c r="I34" i="37"/>
  <c r="J34" i="37"/>
  <c r="K34" i="37"/>
  <c r="L34" i="37"/>
  <c r="M34" i="37"/>
  <c r="N34" i="37"/>
  <c r="B35" i="37"/>
  <c r="C35" i="37"/>
  <c r="D35" i="37"/>
  <c r="E35" i="37"/>
  <c r="F35" i="37"/>
  <c r="G35" i="37"/>
  <c r="H35" i="37"/>
  <c r="I35" i="37"/>
  <c r="J35" i="37"/>
  <c r="K35" i="37"/>
  <c r="L35" i="37"/>
  <c r="M35" i="37"/>
  <c r="N35" i="37"/>
  <c r="B36" i="37"/>
  <c r="C36" i="37"/>
  <c r="D36" i="37"/>
  <c r="E36" i="37"/>
  <c r="F36" i="37"/>
  <c r="G36" i="37"/>
  <c r="H36" i="37"/>
  <c r="I36" i="37"/>
  <c r="J36" i="37"/>
  <c r="K36" i="37"/>
  <c r="L36" i="37"/>
  <c r="M36" i="37"/>
  <c r="N36" i="37"/>
  <c r="B37" i="37"/>
  <c r="C37" i="37"/>
  <c r="D37" i="37"/>
  <c r="E37" i="37"/>
  <c r="F37" i="37"/>
  <c r="G37" i="37"/>
  <c r="H37" i="37"/>
  <c r="I37" i="37"/>
  <c r="J37" i="37"/>
  <c r="K37" i="37"/>
  <c r="L37" i="37"/>
  <c r="M37" i="37"/>
  <c r="N37" i="37"/>
  <c r="B38" i="37"/>
  <c r="C38" i="37"/>
  <c r="D38" i="37"/>
  <c r="E38" i="37"/>
  <c r="F38" i="37"/>
  <c r="G38" i="37"/>
  <c r="H38" i="37"/>
  <c r="I38" i="37"/>
  <c r="J38" i="37"/>
  <c r="K38" i="37"/>
  <c r="L38" i="37"/>
  <c r="M38" i="37"/>
  <c r="N38" i="37"/>
  <c r="B39" i="37"/>
  <c r="C39" i="37"/>
  <c r="D39" i="37"/>
  <c r="E39" i="37"/>
  <c r="F39" i="37"/>
  <c r="G39" i="37"/>
  <c r="H39" i="37"/>
  <c r="I39" i="37"/>
  <c r="J39" i="37"/>
  <c r="K39" i="37"/>
  <c r="L39" i="37"/>
  <c r="M39" i="37"/>
  <c r="N39" i="37"/>
  <c r="B40" i="37"/>
  <c r="C40" i="37"/>
  <c r="D40" i="37"/>
  <c r="E40" i="37"/>
  <c r="F40" i="37"/>
  <c r="G40" i="37"/>
  <c r="H40" i="37"/>
  <c r="I40" i="37"/>
  <c r="J40" i="37"/>
  <c r="K40" i="37"/>
  <c r="L40" i="37"/>
  <c r="M40" i="37"/>
  <c r="N40" i="37"/>
  <c r="B41" i="37"/>
  <c r="C41" i="37"/>
  <c r="D41" i="37"/>
  <c r="E41" i="37"/>
  <c r="F41" i="37"/>
  <c r="G41" i="37"/>
  <c r="H41" i="37"/>
  <c r="I41" i="37"/>
  <c r="J41" i="37"/>
  <c r="K41" i="37"/>
  <c r="L41" i="37"/>
  <c r="M41" i="37"/>
  <c r="N41" i="37"/>
  <c r="B42" i="37"/>
  <c r="C42" i="37"/>
  <c r="D42" i="37"/>
  <c r="E42" i="37"/>
  <c r="F42" i="37"/>
  <c r="G42" i="37"/>
  <c r="H42" i="37"/>
  <c r="I42" i="37"/>
  <c r="J42" i="37"/>
  <c r="K42" i="37"/>
  <c r="L42" i="37"/>
  <c r="M42" i="37"/>
  <c r="N42" i="37"/>
  <c r="B43" i="37"/>
  <c r="C43" i="37"/>
  <c r="D43" i="37"/>
  <c r="E43" i="37"/>
  <c r="F43" i="37"/>
  <c r="G43" i="37"/>
  <c r="H43" i="37"/>
  <c r="I43" i="37"/>
  <c r="J43" i="37"/>
  <c r="K43" i="37"/>
  <c r="L43" i="37"/>
  <c r="M43" i="37"/>
  <c r="N43" i="37"/>
  <c r="B44" i="37"/>
  <c r="C44" i="37"/>
  <c r="D44" i="37"/>
  <c r="E44" i="37"/>
  <c r="F44" i="37"/>
  <c r="G44" i="37"/>
  <c r="H44" i="37"/>
  <c r="I44" i="37"/>
  <c r="J44" i="37"/>
  <c r="K44" i="37"/>
  <c r="L44" i="37"/>
  <c r="M44" i="37"/>
  <c r="N44" i="37"/>
  <c r="B45" i="37"/>
  <c r="C45" i="37"/>
  <c r="D45" i="37"/>
  <c r="E45" i="37"/>
  <c r="F45" i="37"/>
  <c r="G45" i="37"/>
  <c r="H45" i="37"/>
  <c r="I45" i="37"/>
  <c r="J45" i="37"/>
  <c r="K45" i="37"/>
  <c r="L45" i="37"/>
  <c r="M45" i="37"/>
  <c r="N45" i="37"/>
  <c r="B46" i="37"/>
  <c r="C46" i="37"/>
  <c r="D46" i="37"/>
  <c r="E46" i="37"/>
  <c r="F46" i="37"/>
  <c r="G46" i="37"/>
  <c r="H46" i="37"/>
  <c r="I46" i="37"/>
  <c r="J46" i="37"/>
  <c r="K46" i="37"/>
  <c r="L46" i="37"/>
  <c r="M46" i="37"/>
  <c r="N46" i="37"/>
  <c r="B47" i="37"/>
  <c r="C47" i="37"/>
  <c r="D47" i="37"/>
  <c r="E47" i="37"/>
  <c r="F47" i="37"/>
  <c r="G47" i="37"/>
  <c r="H47" i="37"/>
  <c r="I47" i="37"/>
  <c r="J47" i="37"/>
  <c r="K47" i="37"/>
  <c r="L47" i="37"/>
  <c r="M47" i="37"/>
  <c r="N47" i="37"/>
  <c r="B48" i="37"/>
  <c r="C48" i="37"/>
  <c r="D48" i="37"/>
  <c r="E48" i="37"/>
  <c r="F48" i="37"/>
  <c r="G48" i="37"/>
  <c r="H48" i="37"/>
  <c r="I48" i="37"/>
  <c r="J48" i="37"/>
  <c r="K48" i="37"/>
  <c r="L48" i="37"/>
  <c r="M48" i="37"/>
  <c r="N48" i="37"/>
  <c r="B49" i="37"/>
  <c r="C49" i="37"/>
  <c r="D49" i="37"/>
  <c r="E49" i="37"/>
  <c r="F49" i="37"/>
  <c r="G49" i="37"/>
  <c r="H49" i="37"/>
  <c r="I49" i="37"/>
  <c r="J49" i="37"/>
  <c r="K49" i="37"/>
  <c r="L49" i="37"/>
  <c r="M49" i="37"/>
  <c r="N49" i="37"/>
  <c r="B50" i="37"/>
  <c r="C50" i="37"/>
  <c r="D50" i="37"/>
  <c r="E50" i="37"/>
  <c r="F50" i="37"/>
  <c r="G50" i="37"/>
  <c r="H50" i="37"/>
  <c r="I50" i="37"/>
  <c r="J50" i="37"/>
  <c r="K50" i="37"/>
  <c r="L50" i="37"/>
  <c r="M50" i="37"/>
  <c r="N50" i="37"/>
  <c r="B51" i="37"/>
  <c r="C51" i="37"/>
  <c r="D51" i="37"/>
  <c r="E51" i="37"/>
  <c r="F51" i="37"/>
  <c r="G51" i="37"/>
  <c r="H51" i="37"/>
  <c r="I51" i="37"/>
  <c r="J51" i="37"/>
  <c r="K51" i="37"/>
  <c r="L51" i="37"/>
  <c r="M51" i="37"/>
  <c r="N51" i="37"/>
  <c r="B52" i="37"/>
  <c r="C52" i="37"/>
  <c r="D52" i="37"/>
  <c r="E52" i="37"/>
  <c r="F52" i="37"/>
  <c r="G52" i="37"/>
  <c r="H52" i="37"/>
  <c r="I52" i="37"/>
  <c r="J52" i="37"/>
  <c r="K52" i="37"/>
  <c r="L52" i="37"/>
  <c r="M52" i="37"/>
  <c r="N52" i="37"/>
  <c r="B53" i="37"/>
  <c r="C53" i="37"/>
  <c r="D53" i="37"/>
  <c r="E53" i="37"/>
  <c r="F53" i="37"/>
  <c r="G53" i="37"/>
  <c r="H53" i="37"/>
  <c r="I53" i="37"/>
  <c r="J53" i="37"/>
  <c r="K53" i="37"/>
  <c r="L53" i="37"/>
  <c r="M53" i="37"/>
  <c r="N53" i="37"/>
  <c r="B54" i="37"/>
  <c r="C54" i="37"/>
  <c r="D54" i="37"/>
  <c r="E54" i="37"/>
  <c r="F54" i="37"/>
  <c r="G54" i="37"/>
  <c r="H54" i="37"/>
  <c r="I54" i="37"/>
  <c r="J54" i="37"/>
  <c r="K54" i="37"/>
  <c r="L54" i="37"/>
  <c r="M54" i="37"/>
  <c r="N54" i="37"/>
  <c r="B55" i="37"/>
  <c r="C55" i="37"/>
  <c r="D55" i="37"/>
  <c r="E55" i="37"/>
  <c r="F55" i="37"/>
  <c r="G55" i="37"/>
  <c r="H55" i="37"/>
  <c r="I55" i="37"/>
  <c r="J55" i="37"/>
  <c r="K55" i="37"/>
  <c r="L55" i="37"/>
  <c r="M55" i="37"/>
  <c r="N55" i="37"/>
  <c r="B56" i="37"/>
  <c r="C56" i="37"/>
  <c r="D56" i="37"/>
  <c r="E56" i="37"/>
  <c r="F56" i="37"/>
  <c r="G56" i="37"/>
  <c r="H56" i="37"/>
  <c r="I56" i="37"/>
  <c r="J56" i="37"/>
  <c r="K56" i="37"/>
  <c r="L56" i="37"/>
  <c r="M56" i="37"/>
  <c r="N56" i="37"/>
  <c r="B57" i="37"/>
  <c r="C57" i="37"/>
  <c r="D57" i="37"/>
  <c r="E57" i="37"/>
  <c r="F57" i="37"/>
  <c r="G57" i="37"/>
  <c r="H57" i="37"/>
  <c r="I57" i="37"/>
  <c r="J57" i="37"/>
  <c r="K57" i="37"/>
  <c r="L57" i="37"/>
  <c r="M57" i="37"/>
  <c r="N57" i="37"/>
  <c r="B58" i="37"/>
  <c r="C58" i="37"/>
  <c r="D58" i="37"/>
  <c r="E58" i="37"/>
  <c r="F58" i="37"/>
  <c r="G58" i="37"/>
  <c r="H58" i="37"/>
  <c r="I58" i="37"/>
  <c r="J58" i="37"/>
  <c r="K58" i="37"/>
  <c r="L58" i="37"/>
  <c r="M58" i="37"/>
  <c r="N58" i="37"/>
  <c r="B59" i="37"/>
  <c r="C59" i="37"/>
  <c r="D59" i="37"/>
  <c r="E59" i="37"/>
  <c r="F59" i="37"/>
  <c r="G59" i="37"/>
  <c r="H59" i="37"/>
  <c r="I59" i="37"/>
  <c r="J59" i="37"/>
  <c r="K59" i="37"/>
  <c r="L59" i="37"/>
  <c r="M59" i="37"/>
  <c r="N59" i="37"/>
  <c r="B60" i="37"/>
  <c r="C60" i="37"/>
  <c r="D60" i="37"/>
  <c r="E60" i="37"/>
  <c r="F60" i="37"/>
  <c r="G60" i="37"/>
  <c r="H60" i="37"/>
  <c r="I60" i="37"/>
  <c r="J60" i="37"/>
  <c r="K60" i="37"/>
  <c r="L60" i="37"/>
  <c r="M60" i="37"/>
  <c r="N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B62" i="37"/>
  <c r="C62" i="37"/>
  <c r="D62" i="37"/>
  <c r="E62" i="37"/>
  <c r="F62" i="37"/>
  <c r="G62" i="37"/>
  <c r="H62" i="37"/>
  <c r="I62" i="37"/>
  <c r="J62" i="37"/>
  <c r="K62" i="37"/>
  <c r="L62" i="37"/>
  <c r="M62" i="37"/>
  <c r="N62" i="37"/>
  <c r="B63" i="37"/>
  <c r="C63" i="37"/>
  <c r="D63" i="37"/>
  <c r="E63" i="37"/>
  <c r="F63" i="37"/>
  <c r="G63" i="37"/>
  <c r="H63" i="37"/>
  <c r="I63" i="37"/>
  <c r="J63" i="37"/>
  <c r="K63" i="37"/>
  <c r="L63" i="37"/>
  <c r="M63" i="37"/>
  <c r="N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B65" i="37"/>
  <c r="C65" i="37"/>
  <c r="D65" i="37"/>
  <c r="E65" i="37"/>
  <c r="F65" i="37"/>
  <c r="G65" i="37"/>
  <c r="H65" i="37"/>
  <c r="I65" i="37"/>
  <c r="J65" i="37"/>
  <c r="K65" i="37"/>
  <c r="L65" i="37"/>
  <c r="M65" i="37"/>
  <c r="N65" i="37"/>
  <c r="B66" i="37"/>
  <c r="C66" i="37"/>
  <c r="D66" i="37"/>
  <c r="E66" i="37"/>
  <c r="F66" i="37"/>
  <c r="G66" i="37"/>
  <c r="H66" i="37"/>
  <c r="I66" i="37"/>
  <c r="J66" i="37"/>
  <c r="K66" i="37"/>
  <c r="L66" i="37"/>
  <c r="M66" i="37"/>
  <c r="N66" i="37"/>
  <c r="B67" i="37"/>
  <c r="C67" i="37"/>
  <c r="D67" i="37"/>
  <c r="E67" i="37"/>
  <c r="F67" i="37"/>
  <c r="G67" i="37"/>
  <c r="H67" i="37"/>
  <c r="I67" i="37"/>
  <c r="J67" i="37"/>
  <c r="K67" i="37"/>
  <c r="L67" i="37"/>
  <c r="M67" i="37"/>
  <c r="N67" i="37"/>
  <c r="B68" i="37"/>
  <c r="C68" i="37"/>
  <c r="D68" i="37"/>
  <c r="E68" i="37"/>
  <c r="F68" i="37"/>
  <c r="G68" i="37"/>
  <c r="H68" i="37"/>
  <c r="I68" i="37"/>
  <c r="J68" i="37"/>
  <c r="K68" i="37"/>
  <c r="L68" i="37"/>
  <c r="M68" i="37"/>
  <c r="N68" i="37"/>
  <c r="B69" i="37"/>
  <c r="C69" i="37"/>
  <c r="D69" i="37"/>
  <c r="E69" i="37"/>
  <c r="F69" i="37"/>
  <c r="G69" i="37"/>
  <c r="H69" i="37"/>
  <c r="I69" i="37"/>
  <c r="J69" i="37"/>
  <c r="K69" i="37"/>
  <c r="L69" i="37"/>
  <c r="M69" i="37"/>
  <c r="N69" i="37"/>
  <c r="B70" i="37"/>
  <c r="C70" i="37"/>
  <c r="D70" i="37"/>
  <c r="E70" i="37"/>
  <c r="F70" i="37"/>
  <c r="G70" i="37"/>
  <c r="H70" i="37"/>
  <c r="I70" i="37"/>
  <c r="J70" i="37"/>
  <c r="K70" i="37"/>
  <c r="L70" i="37"/>
  <c r="M70" i="37"/>
  <c r="N70" i="37"/>
  <c r="B71" i="37"/>
  <c r="C71" i="37"/>
  <c r="D71" i="37"/>
  <c r="E71" i="37"/>
  <c r="F71" i="37"/>
  <c r="G71" i="37"/>
  <c r="H71" i="37"/>
  <c r="I71" i="37"/>
  <c r="J71" i="37"/>
  <c r="K71" i="37"/>
  <c r="L71" i="37"/>
  <c r="M71" i="37"/>
  <c r="N71" i="37"/>
  <c r="B72" i="37"/>
  <c r="C72" i="37"/>
  <c r="D72" i="37"/>
  <c r="E72" i="37"/>
  <c r="F72" i="37"/>
  <c r="G72" i="37"/>
  <c r="H72" i="37"/>
  <c r="I72" i="37"/>
  <c r="J72" i="37"/>
  <c r="K72" i="37"/>
  <c r="L72" i="37"/>
  <c r="M72" i="37"/>
  <c r="N72" i="37"/>
  <c r="B73" i="37"/>
  <c r="C73" i="37"/>
  <c r="D73" i="37"/>
  <c r="E73" i="37"/>
  <c r="F73" i="37"/>
  <c r="G73" i="37"/>
  <c r="H73" i="37"/>
  <c r="I73" i="37"/>
  <c r="J73" i="37"/>
  <c r="K73" i="37"/>
  <c r="L73" i="37"/>
  <c r="M73" i="37"/>
  <c r="N73" i="37"/>
  <c r="B74" i="37"/>
  <c r="C74" i="37"/>
  <c r="D74" i="37"/>
  <c r="E74" i="37"/>
  <c r="F74" i="37"/>
  <c r="G74" i="37"/>
  <c r="H74" i="37"/>
  <c r="I74" i="37"/>
  <c r="J74" i="37"/>
  <c r="K74" i="37"/>
  <c r="L74" i="37"/>
  <c r="M74" i="37"/>
  <c r="N74" i="37"/>
  <c r="B75" i="37"/>
  <c r="C75" i="37"/>
  <c r="D75" i="37"/>
  <c r="E75" i="37"/>
  <c r="F75" i="37"/>
  <c r="G75" i="37"/>
  <c r="H75" i="37"/>
  <c r="I75" i="37"/>
  <c r="J75" i="37"/>
  <c r="K75" i="37"/>
  <c r="L75" i="37"/>
  <c r="M75" i="37"/>
  <c r="N75" i="37"/>
  <c r="B76" i="37"/>
  <c r="C76" i="37"/>
  <c r="D76" i="37"/>
  <c r="E76" i="37"/>
  <c r="F76" i="37"/>
  <c r="G76" i="37"/>
  <c r="H76" i="37"/>
  <c r="I76" i="37"/>
  <c r="J76" i="37"/>
  <c r="K76" i="37"/>
  <c r="L76" i="37"/>
  <c r="M76" i="37"/>
  <c r="N76" i="37"/>
  <c r="B77" i="37"/>
  <c r="C77" i="37"/>
  <c r="D77" i="37"/>
  <c r="E77" i="37"/>
  <c r="F77" i="37"/>
  <c r="G77" i="37"/>
  <c r="H77" i="37"/>
  <c r="I77" i="37"/>
  <c r="J77" i="37"/>
  <c r="K77" i="37"/>
  <c r="L77" i="37"/>
  <c r="M77" i="37"/>
  <c r="N77" i="37"/>
  <c r="B78" i="37"/>
  <c r="C78" i="37"/>
  <c r="D78" i="37"/>
  <c r="E78" i="37"/>
  <c r="F78" i="37"/>
  <c r="G78" i="37"/>
  <c r="H78" i="37"/>
  <c r="I78" i="37"/>
  <c r="J78" i="37"/>
  <c r="K78" i="37"/>
  <c r="L78" i="37"/>
  <c r="M78" i="37"/>
  <c r="N78" i="37"/>
  <c r="B79" i="37"/>
  <c r="C79" i="37"/>
  <c r="D79" i="37"/>
  <c r="E79" i="37"/>
  <c r="F79" i="37"/>
  <c r="G79" i="37"/>
  <c r="H79" i="37"/>
  <c r="I79" i="37"/>
  <c r="J79" i="37"/>
  <c r="K79" i="37"/>
  <c r="L79" i="37"/>
  <c r="M79" i="37"/>
  <c r="N79" i="37"/>
  <c r="B80" i="37"/>
  <c r="C80" i="37"/>
  <c r="D80" i="37"/>
  <c r="E80" i="37"/>
  <c r="F80" i="37"/>
  <c r="G80" i="37"/>
  <c r="H80" i="37"/>
  <c r="I80" i="37"/>
  <c r="J80" i="37"/>
  <c r="K80" i="37"/>
  <c r="L80" i="37"/>
  <c r="M80" i="37"/>
  <c r="N80" i="37"/>
  <c r="B81" i="37"/>
  <c r="C81" i="37"/>
  <c r="D81" i="37"/>
  <c r="E81" i="37"/>
  <c r="F81" i="37"/>
  <c r="G81" i="37"/>
  <c r="H81" i="37"/>
  <c r="I81" i="37"/>
  <c r="J81" i="37"/>
  <c r="K81" i="37"/>
  <c r="L81" i="37"/>
  <c r="M81" i="37"/>
  <c r="N81" i="37"/>
  <c r="B82" i="37"/>
  <c r="C82" i="37"/>
  <c r="D82" i="37"/>
  <c r="E82" i="37"/>
  <c r="F82" i="37"/>
  <c r="G82" i="37"/>
  <c r="H82" i="37"/>
  <c r="I82" i="37"/>
  <c r="J82" i="37"/>
  <c r="K82" i="37"/>
  <c r="L82" i="37"/>
  <c r="M82" i="37"/>
  <c r="N82" i="37"/>
  <c r="B83" i="37"/>
  <c r="C83" i="37"/>
  <c r="D83" i="37"/>
  <c r="E83" i="37"/>
  <c r="F83" i="37"/>
  <c r="G83" i="37"/>
  <c r="H83" i="37"/>
  <c r="I83" i="37"/>
  <c r="J83" i="37"/>
  <c r="K83" i="37"/>
  <c r="L83" i="37"/>
  <c r="M83" i="37"/>
  <c r="N83" i="37"/>
  <c r="B84" i="37"/>
  <c r="C84" i="37"/>
  <c r="D84" i="37"/>
  <c r="E84" i="37"/>
  <c r="F84" i="37"/>
  <c r="G84" i="37"/>
  <c r="H84" i="37"/>
  <c r="I84" i="37"/>
  <c r="J84" i="37"/>
  <c r="K84" i="37"/>
  <c r="L84" i="37"/>
  <c r="M84" i="37"/>
  <c r="N84" i="37"/>
  <c r="B85" i="37"/>
  <c r="C85" i="37"/>
  <c r="D85" i="37"/>
  <c r="E85" i="37"/>
  <c r="F85" i="37"/>
  <c r="G85" i="37"/>
  <c r="H85" i="37"/>
  <c r="I85" i="37"/>
  <c r="J85" i="37"/>
  <c r="K85" i="37"/>
  <c r="L85" i="37"/>
  <c r="M85" i="37"/>
  <c r="N85" i="37"/>
  <c r="B86" i="37"/>
  <c r="C86" i="37"/>
  <c r="D86" i="37"/>
  <c r="E86" i="37"/>
  <c r="F86" i="37"/>
  <c r="G86" i="37"/>
  <c r="H86" i="37"/>
  <c r="I86" i="37"/>
  <c r="J86" i="37"/>
  <c r="K86" i="37"/>
  <c r="L86" i="37"/>
  <c r="M86" i="37"/>
  <c r="N86" i="37"/>
  <c r="B87" i="37"/>
  <c r="C87" i="37"/>
  <c r="D87" i="37"/>
  <c r="E87" i="37"/>
  <c r="F87" i="37"/>
  <c r="G87" i="37"/>
  <c r="H87" i="37"/>
  <c r="I87" i="37"/>
  <c r="J87" i="37"/>
  <c r="K87" i="37"/>
  <c r="L87" i="37"/>
  <c r="M87" i="37"/>
  <c r="N87" i="37"/>
  <c r="B88" i="37"/>
  <c r="C88" i="37"/>
  <c r="D88" i="37"/>
  <c r="E88" i="37"/>
  <c r="F88" i="37"/>
  <c r="G88" i="37"/>
  <c r="H88" i="37"/>
  <c r="I88" i="37"/>
  <c r="J88" i="37"/>
  <c r="K88" i="37"/>
  <c r="L88" i="37"/>
  <c r="M88" i="37"/>
  <c r="N88" i="37"/>
  <c r="B89" i="37"/>
  <c r="C89" i="37"/>
  <c r="D89" i="37"/>
  <c r="E89" i="37"/>
  <c r="F89" i="37"/>
  <c r="G89" i="37"/>
  <c r="H89" i="37"/>
  <c r="I89" i="37"/>
  <c r="J89" i="37"/>
  <c r="K89" i="37"/>
  <c r="L89" i="37"/>
  <c r="M89" i="37"/>
  <c r="N89" i="37"/>
  <c r="B90" i="37"/>
  <c r="C90" i="37"/>
  <c r="D90" i="37"/>
  <c r="E90" i="37"/>
  <c r="F90" i="37"/>
  <c r="G90" i="37"/>
  <c r="H90" i="37"/>
  <c r="I90" i="37"/>
  <c r="J90" i="37"/>
  <c r="K90" i="37"/>
  <c r="L90" i="37"/>
  <c r="M90" i="37"/>
  <c r="N90" i="37"/>
  <c r="B91" i="37"/>
  <c r="C91" i="37"/>
  <c r="D91" i="37"/>
  <c r="E91" i="37"/>
  <c r="F91" i="37"/>
  <c r="G91" i="37"/>
  <c r="H91" i="37"/>
  <c r="I91" i="37"/>
  <c r="J91" i="37"/>
  <c r="K91" i="37"/>
  <c r="L91" i="37"/>
  <c r="M91" i="37"/>
  <c r="N91" i="37"/>
  <c r="B92" i="37"/>
  <c r="C92" i="37"/>
  <c r="D92" i="37"/>
  <c r="E92" i="37"/>
  <c r="F92" i="37"/>
  <c r="G92" i="37"/>
  <c r="H92" i="37"/>
  <c r="I92" i="37"/>
  <c r="J92" i="37"/>
  <c r="K92" i="37"/>
  <c r="L92" i="37"/>
  <c r="M92" i="37"/>
  <c r="N92" i="37"/>
  <c r="B93" i="37"/>
  <c r="C93" i="37"/>
  <c r="D93" i="37"/>
  <c r="E93" i="37"/>
  <c r="F93" i="37"/>
  <c r="G93" i="37"/>
  <c r="H93" i="37"/>
  <c r="I93" i="37"/>
  <c r="J93" i="37"/>
  <c r="K93" i="37"/>
  <c r="L93" i="37"/>
  <c r="M93" i="37"/>
  <c r="N93" i="37"/>
  <c r="B94" i="37"/>
  <c r="C94" i="37"/>
  <c r="D94" i="37"/>
  <c r="E94" i="37"/>
  <c r="F94" i="37"/>
  <c r="G94" i="37"/>
  <c r="H94" i="37"/>
  <c r="I94" i="37"/>
  <c r="J94" i="37"/>
  <c r="K94" i="37"/>
  <c r="L94" i="37"/>
  <c r="M94" i="37"/>
  <c r="N94" i="37"/>
  <c r="B95" i="37"/>
  <c r="C95" i="37"/>
  <c r="D95" i="37"/>
  <c r="E95" i="37"/>
  <c r="F95" i="37"/>
  <c r="G95" i="37"/>
  <c r="H95" i="37"/>
  <c r="I95" i="37"/>
  <c r="J95" i="37"/>
  <c r="K95" i="37"/>
  <c r="L95" i="37"/>
  <c r="M95" i="37"/>
  <c r="N95" i="37"/>
  <c r="B96" i="37"/>
  <c r="C96" i="37"/>
  <c r="D96" i="37"/>
  <c r="E96" i="37"/>
  <c r="F96" i="37"/>
  <c r="G96" i="37"/>
  <c r="H96" i="37"/>
  <c r="I96" i="37"/>
  <c r="J96" i="37"/>
  <c r="K96" i="37"/>
  <c r="L96" i="37"/>
  <c r="M96" i="37"/>
  <c r="N96" i="37"/>
  <c r="B97" i="37"/>
  <c r="C97" i="37"/>
  <c r="D97" i="37"/>
  <c r="E97" i="37"/>
  <c r="F97" i="37"/>
  <c r="G97" i="37"/>
  <c r="H97" i="37"/>
  <c r="I97" i="37"/>
  <c r="J97" i="37"/>
  <c r="K97" i="37"/>
  <c r="L97" i="37"/>
  <c r="M97" i="37"/>
  <c r="N97" i="37"/>
  <c r="B98" i="37"/>
  <c r="C98" i="37"/>
  <c r="D98" i="37"/>
  <c r="E98" i="37"/>
  <c r="F98" i="37"/>
  <c r="G98" i="37"/>
  <c r="H98" i="37"/>
  <c r="I98" i="37"/>
  <c r="J98" i="37"/>
  <c r="K98" i="37"/>
  <c r="L98" i="37"/>
  <c r="M98" i="37"/>
  <c r="N98" i="37"/>
  <c r="B99" i="37"/>
  <c r="C99" i="37"/>
  <c r="D99" i="37"/>
  <c r="E99" i="37"/>
  <c r="F99" i="37"/>
  <c r="G99" i="37"/>
  <c r="H99" i="37"/>
  <c r="I99" i="37"/>
  <c r="J99" i="37"/>
  <c r="K99" i="37"/>
  <c r="L99" i="37"/>
  <c r="M99" i="37"/>
  <c r="N99" i="37"/>
  <c r="B100" i="37"/>
  <c r="C100" i="37"/>
  <c r="D100" i="37"/>
  <c r="E100" i="37"/>
  <c r="F100" i="37"/>
  <c r="G100" i="37"/>
  <c r="H100" i="37"/>
  <c r="I100" i="37"/>
  <c r="J100" i="37"/>
  <c r="K100" i="37"/>
  <c r="L100" i="37"/>
  <c r="M100" i="37"/>
  <c r="N100" i="37"/>
  <c r="B101" i="37"/>
  <c r="C101" i="37"/>
  <c r="D101" i="37"/>
  <c r="E101" i="37"/>
  <c r="F101" i="37"/>
  <c r="G101" i="37"/>
  <c r="H101" i="37"/>
  <c r="I101" i="37"/>
  <c r="J101" i="37"/>
  <c r="K101" i="37"/>
  <c r="L101" i="37"/>
  <c r="M101" i="37"/>
  <c r="N101" i="37"/>
  <c r="B102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B103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B104" i="37"/>
  <c r="C104" i="37"/>
  <c r="D104" i="37"/>
  <c r="E104" i="37"/>
  <c r="F104" i="37"/>
  <c r="G104" i="37"/>
  <c r="H104" i="37"/>
  <c r="I104" i="37"/>
  <c r="J104" i="37"/>
  <c r="K104" i="37"/>
  <c r="L104" i="37"/>
  <c r="M104" i="37"/>
  <c r="N104" i="37"/>
  <c r="B105" i="37"/>
  <c r="C105" i="37"/>
  <c r="D105" i="37"/>
  <c r="E105" i="37"/>
  <c r="F105" i="37"/>
  <c r="G105" i="37"/>
  <c r="H105" i="37"/>
  <c r="I105" i="37"/>
  <c r="J105" i="37"/>
  <c r="K105" i="37"/>
  <c r="L105" i="37"/>
  <c r="M105" i="37"/>
  <c r="N105" i="37"/>
  <c r="B106" i="37"/>
  <c r="C106" i="37"/>
  <c r="D106" i="37"/>
  <c r="E106" i="37"/>
  <c r="F106" i="37"/>
  <c r="G106" i="37"/>
  <c r="H106" i="37"/>
  <c r="I106" i="37"/>
  <c r="J106" i="37"/>
  <c r="K106" i="37"/>
  <c r="L106" i="37"/>
  <c r="M106" i="37"/>
  <c r="N106" i="37"/>
  <c r="B107" i="37"/>
  <c r="C107" i="37"/>
  <c r="D107" i="37"/>
  <c r="E107" i="37"/>
  <c r="F107" i="37"/>
  <c r="G107" i="37"/>
  <c r="H107" i="37"/>
  <c r="I107" i="37"/>
  <c r="J107" i="37"/>
  <c r="K107" i="37"/>
  <c r="L107" i="37"/>
  <c r="M107" i="37"/>
  <c r="N107" i="37"/>
  <c r="B108" i="37"/>
  <c r="C108" i="37"/>
  <c r="D108" i="37"/>
  <c r="E108" i="37"/>
  <c r="F108" i="37"/>
  <c r="G108" i="37"/>
  <c r="H108" i="37"/>
  <c r="I108" i="37"/>
  <c r="J108" i="37"/>
  <c r="K108" i="37"/>
  <c r="L108" i="37"/>
  <c r="M108" i="37"/>
  <c r="N108" i="37"/>
  <c r="B109" i="37"/>
  <c r="C109" i="37"/>
  <c r="D109" i="37"/>
  <c r="E109" i="37"/>
  <c r="F109" i="37"/>
  <c r="G109" i="37"/>
  <c r="H109" i="37"/>
  <c r="I109" i="37"/>
  <c r="J109" i="37"/>
  <c r="K109" i="37"/>
  <c r="L109" i="37"/>
  <c r="M109" i="37"/>
  <c r="N109" i="37"/>
  <c r="B110" i="37"/>
  <c r="C110" i="37"/>
  <c r="D110" i="37"/>
  <c r="E110" i="37"/>
  <c r="F110" i="37"/>
  <c r="G110" i="37"/>
  <c r="H110" i="37"/>
  <c r="I110" i="37"/>
  <c r="J110" i="37"/>
  <c r="K110" i="37"/>
  <c r="L110" i="37"/>
  <c r="M110" i="37"/>
  <c r="N110" i="37"/>
  <c r="B111" i="37"/>
  <c r="C111" i="37"/>
  <c r="D111" i="37"/>
  <c r="E111" i="37"/>
  <c r="F111" i="37"/>
  <c r="G111" i="37"/>
  <c r="H111" i="37"/>
  <c r="I111" i="37"/>
  <c r="J111" i="37"/>
  <c r="K111" i="37"/>
  <c r="L111" i="37"/>
  <c r="M111" i="37"/>
  <c r="N111" i="37"/>
  <c r="B112" i="37"/>
  <c r="C112" i="37"/>
  <c r="D112" i="37"/>
  <c r="E112" i="37"/>
  <c r="F112" i="37"/>
  <c r="G112" i="37"/>
  <c r="H112" i="37"/>
  <c r="I112" i="37"/>
  <c r="J112" i="37"/>
  <c r="K112" i="37"/>
  <c r="L112" i="37"/>
  <c r="M112" i="37"/>
  <c r="N112" i="37"/>
  <c r="B113" i="37"/>
  <c r="C113" i="37"/>
  <c r="D113" i="37"/>
  <c r="E113" i="37"/>
  <c r="F113" i="37"/>
  <c r="G113" i="37"/>
  <c r="H113" i="37"/>
  <c r="I113" i="37"/>
  <c r="J113" i="37"/>
  <c r="K113" i="37"/>
  <c r="L113" i="37"/>
  <c r="M113" i="37"/>
  <c r="N113" i="37"/>
  <c r="B114" i="37"/>
  <c r="C114" i="37"/>
  <c r="D114" i="37"/>
  <c r="E114" i="37"/>
  <c r="F114" i="37"/>
  <c r="G114" i="37"/>
  <c r="H114" i="37"/>
  <c r="I114" i="37"/>
  <c r="J114" i="37"/>
  <c r="K114" i="37"/>
  <c r="L114" i="37"/>
  <c r="M114" i="37"/>
  <c r="N114" i="37"/>
  <c r="B115" i="37"/>
  <c r="C115" i="37"/>
  <c r="D115" i="37"/>
  <c r="E115" i="37"/>
  <c r="F115" i="37"/>
  <c r="G115" i="37"/>
  <c r="H115" i="37"/>
  <c r="I115" i="37"/>
  <c r="J115" i="37"/>
  <c r="K115" i="37"/>
  <c r="L115" i="37"/>
  <c r="M115" i="37"/>
  <c r="N115" i="37"/>
  <c r="B116" i="37"/>
  <c r="C116" i="37"/>
  <c r="D116" i="37"/>
  <c r="E116" i="37"/>
  <c r="F116" i="37"/>
  <c r="G116" i="37"/>
  <c r="H116" i="37"/>
  <c r="I116" i="37"/>
  <c r="J116" i="37"/>
  <c r="K116" i="37"/>
  <c r="L116" i="37"/>
  <c r="M116" i="37"/>
  <c r="N116" i="37"/>
  <c r="B117" i="37"/>
  <c r="C117" i="37"/>
  <c r="D117" i="37"/>
  <c r="E117" i="37"/>
  <c r="F117" i="37"/>
  <c r="G117" i="37"/>
  <c r="H117" i="37"/>
  <c r="I117" i="37"/>
  <c r="J117" i="37"/>
  <c r="K117" i="37"/>
  <c r="L117" i="37"/>
  <c r="M117" i="37"/>
  <c r="N117" i="37"/>
  <c r="B118" i="37"/>
  <c r="C118" i="37"/>
  <c r="D118" i="37"/>
  <c r="E118" i="37"/>
  <c r="F118" i="37"/>
  <c r="G118" i="37"/>
  <c r="H118" i="37"/>
  <c r="I118" i="37"/>
  <c r="J118" i="37"/>
  <c r="K118" i="37"/>
  <c r="L118" i="37"/>
  <c r="M118" i="37"/>
  <c r="N118" i="37"/>
  <c r="B119" i="37"/>
  <c r="C119" i="37"/>
  <c r="D119" i="37"/>
  <c r="E119" i="37"/>
  <c r="F119" i="37"/>
  <c r="G119" i="37"/>
  <c r="H119" i="37"/>
  <c r="I119" i="37"/>
  <c r="J119" i="37"/>
  <c r="K119" i="37"/>
  <c r="L119" i="37"/>
  <c r="M119" i="37"/>
  <c r="N119" i="37"/>
  <c r="B120" i="37"/>
  <c r="C120" i="37"/>
  <c r="D120" i="37"/>
  <c r="E120" i="37"/>
  <c r="F120" i="37"/>
  <c r="G120" i="37"/>
  <c r="H120" i="37"/>
  <c r="I120" i="37"/>
  <c r="J120" i="37"/>
  <c r="K120" i="37"/>
  <c r="L120" i="37"/>
  <c r="M120" i="37"/>
  <c r="N120" i="37"/>
  <c r="B121" i="37"/>
  <c r="C121" i="37"/>
  <c r="D121" i="37"/>
  <c r="E121" i="37"/>
  <c r="F121" i="37"/>
  <c r="G121" i="37"/>
  <c r="H121" i="37"/>
  <c r="I121" i="37"/>
  <c r="J121" i="37"/>
  <c r="K121" i="37"/>
  <c r="L121" i="37"/>
  <c r="M121" i="37"/>
  <c r="N121" i="37"/>
  <c r="B122" i="37"/>
  <c r="C122" i="37"/>
  <c r="D122" i="37"/>
  <c r="E122" i="37"/>
  <c r="F122" i="37"/>
  <c r="G122" i="37"/>
  <c r="H122" i="37"/>
  <c r="I122" i="37"/>
  <c r="J122" i="37"/>
  <c r="K122" i="37"/>
  <c r="L122" i="37"/>
  <c r="M122" i="37"/>
  <c r="N122" i="37"/>
  <c r="B123" i="37"/>
  <c r="C123" i="37"/>
  <c r="D123" i="37"/>
  <c r="E123" i="37"/>
  <c r="F123" i="37"/>
  <c r="G123" i="37"/>
  <c r="H123" i="37"/>
  <c r="I123" i="37"/>
  <c r="J123" i="37"/>
  <c r="K123" i="37"/>
  <c r="L123" i="37"/>
  <c r="M123" i="37"/>
  <c r="N123" i="37"/>
  <c r="B124" i="37"/>
  <c r="C124" i="37"/>
  <c r="D124" i="37"/>
  <c r="E124" i="37"/>
  <c r="F124" i="37"/>
  <c r="G124" i="37"/>
  <c r="H124" i="37"/>
  <c r="I124" i="37"/>
  <c r="J124" i="37"/>
  <c r="K124" i="37"/>
  <c r="L124" i="37"/>
  <c r="M124" i="37"/>
  <c r="N124" i="37"/>
  <c r="B125" i="37"/>
  <c r="C125" i="37"/>
  <c r="D125" i="37"/>
  <c r="E125" i="37"/>
  <c r="F125" i="37"/>
  <c r="G125" i="37"/>
  <c r="H125" i="37"/>
  <c r="I125" i="37"/>
  <c r="J125" i="37"/>
  <c r="K125" i="37"/>
  <c r="L125" i="37"/>
  <c r="M125" i="37"/>
  <c r="N125" i="37"/>
  <c r="B126" i="37"/>
  <c r="C126" i="37"/>
  <c r="D126" i="37"/>
  <c r="E126" i="37"/>
  <c r="F126" i="37"/>
  <c r="G126" i="37"/>
  <c r="H126" i="37"/>
  <c r="I126" i="37"/>
  <c r="J126" i="37"/>
  <c r="K126" i="37"/>
  <c r="L126" i="37"/>
  <c r="M126" i="37"/>
  <c r="N126" i="37"/>
  <c r="B127" i="37"/>
  <c r="C127" i="37"/>
  <c r="D127" i="37"/>
  <c r="E127" i="37"/>
  <c r="F127" i="37"/>
  <c r="G127" i="37"/>
  <c r="H127" i="37"/>
  <c r="I127" i="37"/>
  <c r="J127" i="37"/>
  <c r="K127" i="37"/>
  <c r="L127" i="37"/>
  <c r="M127" i="37"/>
  <c r="N127" i="37"/>
  <c r="B128" i="37"/>
  <c r="C128" i="37"/>
  <c r="D128" i="37"/>
  <c r="E128" i="37"/>
  <c r="F128" i="37"/>
  <c r="G128" i="37"/>
  <c r="H128" i="37"/>
  <c r="I128" i="37"/>
  <c r="J128" i="37"/>
  <c r="K128" i="37"/>
  <c r="L128" i="37"/>
  <c r="M128" i="37"/>
  <c r="N128" i="37"/>
  <c r="B129" i="37"/>
  <c r="C129" i="37"/>
  <c r="D129" i="37"/>
  <c r="E129" i="37"/>
  <c r="F129" i="37"/>
  <c r="G129" i="37"/>
  <c r="H129" i="37"/>
  <c r="I129" i="37"/>
  <c r="J129" i="37"/>
  <c r="K129" i="37"/>
  <c r="L129" i="37"/>
  <c r="M129" i="37"/>
  <c r="N129" i="37"/>
  <c r="B130" i="37"/>
  <c r="C130" i="37"/>
  <c r="D130" i="37"/>
  <c r="E130" i="37"/>
  <c r="F130" i="37"/>
  <c r="G130" i="37"/>
  <c r="H130" i="37"/>
  <c r="I130" i="37"/>
  <c r="J130" i="37"/>
  <c r="K130" i="37"/>
  <c r="L130" i="37"/>
  <c r="M130" i="37"/>
  <c r="N130" i="37"/>
  <c r="B131" i="37"/>
  <c r="C131" i="37"/>
  <c r="D131" i="37"/>
  <c r="E131" i="37"/>
  <c r="F131" i="37"/>
  <c r="G131" i="37"/>
  <c r="H131" i="37"/>
  <c r="I131" i="37"/>
  <c r="J131" i="37"/>
  <c r="K131" i="37"/>
  <c r="L131" i="37"/>
  <c r="M131" i="37"/>
  <c r="N131" i="37"/>
  <c r="B132" i="37"/>
  <c r="C132" i="37"/>
  <c r="D132" i="37"/>
  <c r="E132" i="37"/>
  <c r="F132" i="37"/>
  <c r="G132" i="37"/>
  <c r="H132" i="37"/>
  <c r="I132" i="37"/>
  <c r="J132" i="37"/>
  <c r="K132" i="37"/>
  <c r="L132" i="37"/>
  <c r="M132" i="37"/>
  <c r="N132" i="37"/>
  <c r="B133" i="37"/>
  <c r="C133" i="37"/>
  <c r="D133" i="37"/>
  <c r="E133" i="37"/>
  <c r="F133" i="37"/>
  <c r="G133" i="37"/>
  <c r="H133" i="37"/>
  <c r="I133" i="37"/>
  <c r="J133" i="37"/>
  <c r="K133" i="37"/>
  <c r="L133" i="37"/>
  <c r="M133" i="37"/>
  <c r="N133" i="37"/>
  <c r="A3" i="37"/>
  <c r="A4" i="37"/>
  <c r="A5" i="37"/>
  <c r="A6" i="37"/>
  <c r="A7" i="37"/>
  <c r="A8" i="37"/>
  <c r="A9" i="37"/>
  <c r="A10" i="37"/>
  <c r="A11" i="37"/>
  <c r="A12" i="37"/>
  <c r="A13" i="37"/>
  <c r="A14" i="37"/>
  <c r="A15" i="37"/>
  <c r="A16" i="37"/>
  <c r="A17" i="37"/>
  <c r="A18" i="37"/>
  <c r="A19" i="37"/>
  <c r="A20" i="37"/>
  <c r="A21" i="37"/>
  <c r="A22" i="37"/>
  <c r="A23" i="37"/>
  <c r="A24" i="37"/>
  <c r="A25" i="37"/>
  <c r="A26" i="37"/>
  <c r="A27" i="37"/>
  <c r="A28" i="37"/>
  <c r="A29" i="37"/>
  <c r="A30" i="37"/>
  <c r="A31" i="37"/>
  <c r="A32" i="37"/>
  <c r="A33" i="37"/>
  <c r="A34" i="37"/>
  <c r="A35" i="37"/>
  <c r="A36" i="37"/>
  <c r="A37" i="37"/>
  <c r="A38" i="37"/>
  <c r="A39" i="37"/>
  <c r="A40" i="37"/>
  <c r="A41" i="37"/>
  <c r="A42" i="37"/>
  <c r="A43" i="37"/>
  <c r="A44" i="37"/>
  <c r="A45" i="37"/>
  <c r="A46" i="37"/>
  <c r="A47" i="37"/>
  <c r="A48" i="37"/>
  <c r="A49" i="37"/>
  <c r="A50" i="37"/>
  <c r="A51" i="37"/>
  <c r="A52" i="37"/>
  <c r="A53" i="37"/>
  <c r="A54" i="37"/>
  <c r="A55" i="37"/>
  <c r="A56" i="37"/>
  <c r="A57" i="37"/>
  <c r="A58" i="37"/>
  <c r="A59" i="37"/>
  <c r="A60" i="37"/>
  <c r="A61" i="37"/>
  <c r="A62" i="37"/>
  <c r="A63" i="37"/>
  <c r="A64" i="37"/>
  <c r="A65" i="37"/>
  <c r="A66" i="37"/>
  <c r="A67" i="37"/>
  <c r="A68" i="37"/>
  <c r="A69" i="37"/>
  <c r="A70" i="37"/>
  <c r="A71" i="37"/>
  <c r="A72" i="37"/>
  <c r="A73" i="37"/>
  <c r="A74" i="37"/>
  <c r="A75" i="37"/>
  <c r="A76" i="37"/>
  <c r="A77" i="37"/>
  <c r="A78" i="37"/>
  <c r="A79" i="37"/>
  <c r="A80" i="37"/>
  <c r="A81" i="37"/>
  <c r="A82" i="37"/>
  <c r="A83" i="37"/>
  <c r="A84" i="37"/>
  <c r="A85" i="37"/>
  <c r="A86" i="37"/>
  <c r="A87" i="37"/>
  <c r="A88" i="37"/>
  <c r="A89" i="37"/>
  <c r="A90" i="37"/>
  <c r="A91" i="37"/>
  <c r="A92" i="37"/>
  <c r="A93" i="37"/>
  <c r="A94" i="37"/>
  <c r="A95" i="37"/>
  <c r="A96" i="37"/>
  <c r="A97" i="37"/>
  <c r="A98" i="37"/>
  <c r="A99" i="37"/>
  <c r="A100" i="37"/>
  <c r="A101" i="37"/>
  <c r="A102" i="37"/>
  <c r="A103" i="37"/>
  <c r="A104" i="37"/>
  <c r="A105" i="37"/>
  <c r="A106" i="37"/>
  <c r="A107" i="37"/>
  <c r="A108" i="37"/>
  <c r="A109" i="37"/>
  <c r="A110" i="37"/>
  <c r="A111" i="37"/>
  <c r="A112" i="37"/>
  <c r="A113" i="37"/>
  <c r="A114" i="37"/>
  <c r="A115" i="37"/>
  <c r="A116" i="37"/>
  <c r="A117" i="37"/>
  <c r="A118" i="37"/>
  <c r="A119" i="37"/>
  <c r="A120" i="37"/>
  <c r="A121" i="37"/>
  <c r="A122" i="37"/>
  <c r="A123" i="37"/>
  <c r="A124" i="37"/>
  <c r="A125" i="37"/>
  <c r="A126" i="37"/>
  <c r="A127" i="37"/>
  <c r="A128" i="37"/>
  <c r="A129" i="37"/>
  <c r="A130" i="37"/>
  <c r="A131" i="37"/>
  <c r="A132" i="37"/>
  <c r="A133" i="37"/>
  <c r="A2" i="37"/>
  <c r="AX90" i="32"/>
  <c r="AX57" i="32"/>
  <c r="AX24" i="32"/>
  <c r="CO97" i="32"/>
  <c r="CN97" i="32"/>
  <c r="CM97" i="32"/>
  <c r="CL97" i="32"/>
  <c r="CK97" i="32"/>
  <c r="CJ97" i="32"/>
  <c r="CI97" i="32"/>
  <c r="CH97" i="32"/>
  <c r="CG97" i="32"/>
  <c r="CF97" i="32"/>
  <c r="CE97" i="32"/>
  <c r="CD97" i="32"/>
  <c r="CC97" i="32"/>
  <c r="CB97" i="32"/>
  <c r="CA97" i="32"/>
  <c r="BZ97" i="32"/>
  <c r="BY97" i="32"/>
  <c r="BX97" i="32"/>
  <c r="BW97" i="32"/>
  <c r="BV97" i="32"/>
  <c r="BU97" i="32"/>
  <c r="BT97" i="32"/>
  <c r="BS97" i="32"/>
  <c r="BR97" i="32"/>
  <c r="BQ97" i="32"/>
  <c r="BP97" i="32"/>
  <c r="BO97" i="32"/>
  <c r="BN97" i="32"/>
  <c r="BM97" i="32"/>
  <c r="BL97" i="32"/>
  <c r="BK97" i="32"/>
  <c r="BJ97" i="32"/>
  <c r="BI97" i="32"/>
  <c r="BH97" i="32"/>
  <c r="BG97" i="32"/>
  <c r="BF97" i="32"/>
  <c r="BE97" i="32"/>
  <c r="BD97" i="32"/>
  <c r="BC97" i="32"/>
  <c r="BB97" i="32"/>
  <c r="BA97" i="32"/>
  <c r="AZ97" i="32"/>
  <c r="AY97" i="32"/>
  <c r="AX97" i="32"/>
  <c r="CO64" i="32"/>
  <c r="CN64" i="32"/>
  <c r="CM64" i="32"/>
  <c r="CL64" i="32"/>
  <c r="CK64" i="32"/>
  <c r="CJ64" i="32"/>
  <c r="CI64" i="32"/>
  <c r="CH64" i="32"/>
  <c r="CG64" i="32"/>
  <c r="CF64" i="32"/>
  <c r="CE64" i="32"/>
  <c r="CD64" i="32"/>
  <c r="CC64" i="32"/>
  <c r="CB64" i="32"/>
  <c r="CA64" i="32"/>
  <c r="BZ64" i="32"/>
  <c r="BY64" i="32"/>
  <c r="BX64" i="32"/>
  <c r="BW64" i="32"/>
  <c r="BV64" i="32"/>
  <c r="BU64" i="32"/>
  <c r="BT64" i="32"/>
  <c r="BS64" i="32"/>
  <c r="BR64" i="32"/>
  <c r="BQ64" i="32"/>
  <c r="BP64" i="32"/>
  <c r="BO64" i="32"/>
  <c r="BN64" i="32"/>
  <c r="BM64" i="32"/>
  <c r="BL64" i="32"/>
  <c r="BK64" i="32"/>
  <c r="BJ64" i="32"/>
  <c r="BI64" i="32"/>
  <c r="BH64" i="32"/>
  <c r="BG64" i="32"/>
  <c r="BF64" i="32"/>
  <c r="BE64" i="32"/>
  <c r="BD64" i="32"/>
  <c r="BC64" i="32"/>
  <c r="BB64" i="32"/>
  <c r="BA64" i="32"/>
  <c r="AZ64" i="32"/>
  <c r="AY64" i="32"/>
  <c r="AX64" i="32"/>
  <c r="AY31" i="32"/>
  <c r="AZ31" i="32"/>
  <c r="BA31" i="32"/>
  <c r="BB31" i="32"/>
  <c r="BC31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P31" i="32"/>
  <c r="BQ31" i="32"/>
  <c r="BR31" i="32"/>
  <c r="BS31" i="32"/>
  <c r="BT31" i="32"/>
  <c r="BU31" i="32"/>
  <c r="BV31" i="32"/>
  <c r="BW31" i="32"/>
  <c r="BX31" i="32"/>
  <c r="BY31" i="32"/>
  <c r="BZ31" i="32"/>
  <c r="CA31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AX31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F102" i="32"/>
  <c r="AG102" i="32"/>
  <c r="AH102" i="32"/>
  <c r="AI102" i="32"/>
  <c r="AJ102" i="32"/>
  <c r="AK102" i="32"/>
  <c r="AL102" i="32"/>
  <c r="AM102" i="32"/>
  <c r="AN102" i="32"/>
  <c r="AO102" i="32"/>
  <c r="AP102" i="32"/>
  <c r="AQ102" i="32"/>
  <c r="AR102" i="32"/>
  <c r="AS102" i="32"/>
  <c r="AT102" i="32"/>
  <c r="C102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Z69" i="32"/>
  <c r="AA69" i="32"/>
  <c r="AB69" i="32"/>
  <c r="AC69" i="32"/>
  <c r="AD69" i="32"/>
  <c r="AE69" i="32"/>
  <c r="AF69" i="32"/>
  <c r="AG69" i="32"/>
  <c r="AH69" i="32"/>
  <c r="AI69" i="32"/>
  <c r="AJ69" i="32"/>
  <c r="AK69" i="32"/>
  <c r="AL69" i="32"/>
  <c r="AM69" i="32"/>
  <c r="AN69" i="32"/>
  <c r="AO69" i="32"/>
  <c r="AP69" i="32"/>
  <c r="AQ69" i="32"/>
  <c r="AR69" i="32"/>
  <c r="AS69" i="32"/>
  <c r="AT69" i="32"/>
  <c r="C69" i="32"/>
  <c r="C36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F101" i="32"/>
  <c r="AG101" i="32"/>
  <c r="AH101" i="32"/>
  <c r="AI101" i="32"/>
  <c r="AJ101" i="32"/>
  <c r="AK101" i="32"/>
  <c r="AL101" i="32"/>
  <c r="AM101" i="32"/>
  <c r="AN101" i="32"/>
  <c r="AO101" i="32"/>
  <c r="AP101" i="32"/>
  <c r="AQ101" i="32"/>
  <c r="AR101" i="32"/>
  <c r="AS101" i="32"/>
  <c r="AT101" i="32"/>
  <c r="C101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R68" i="32"/>
  <c r="S68" i="32"/>
  <c r="T68" i="32"/>
  <c r="U68" i="32"/>
  <c r="V68" i="32"/>
  <c r="W68" i="32"/>
  <c r="X68" i="32"/>
  <c r="Y68" i="32"/>
  <c r="Z68" i="32"/>
  <c r="AA68" i="32"/>
  <c r="AB68" i="32"/>
  <c r="AC68" i="32"/>
  <c r="AD68" i="32"/>
  <c r="AE68" i="32"/>
  <c r="AF68" i="32"/>
  <c r="AG68" i="32"/>
  <c r="AH68" i="32"/>
  <c r="AI68" i="32"/>
  <c r="AJ68" i="32"/>
  <c r="AK68" i="32"/>
  <c r="AL68" i="32"/>
  <c r="AM68" i="32"/>
  <c r="AN68" i="32"/>
  <c r="AO68" i="32"/>
  <c r="AP68" i="32"/>
  <c r="AQ68" i="32"/>
  <c r="AR68" i="32"/>
  <c r="AS68" i="32"/>
  <c r="AT68" i="32"/>
  <c r="C68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C35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F100" i="32"/>
  <c r="AG100" i="32"/>
  <c r="AH100" i="32"/>
  <c r="AI100" i="32"/>
  <c r="AJ100" i="32"/>
  <c r="AK100" i="32"/>
  <c r="AL100" i="32"/>
  <c r="AM100" i="32"/>
  <c r="AN100" i="32"/>
  <c r="AO100" i="32"/>
  <c r="AP100" i="32"/>
  <c r="AQ100" i="32"/>
  <c r="AR100" i="32"/>
  <c r="AS100" i="32"/>
  <c r="AT100" i="32"/>
  <c r="C100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P67" i="32"/>
  <c r="Q67" i="32"/>
  <c r="R67" i="32"/>
  <c r="S67" i="32"/>
  <c r="T67" i="32"/>
  <c r="U67" i="32"/>
  <c r="V67" i="32"/>
  <c r="W67" i="32"/>
  <c r="X67" i="32"/>
  <c r="Y67" i="32"/>
  <c r="Z67" i="32"/>
  <c r="AA67" i="32"/>
  <c r="AB67" i="32"/>
  <c r="AC67" i="32"/>
  <c r="AD67" i="32"/>
  <c r="AE67" i="32"/>
  <c r="AF67" i="32"/>
  <c r="AG67" i="32"/>
  <c r="AH67" i="32"/>
  <c r="AI67" i="32"/>
  <c r="AJ67" i="32"/>
  <c r="AK67" i="32"/>
  <c r="AL67" i="32"/>
  <c r="AM67" i="32"/>
  <c r="AN67" i="32"/>
  <c r="AO67" i="32"/>
  <c r="AP67" i="32"/>
  <c r="AQ67" i="32"/>
  <c r="AR67" i="32"/>
  <c r="AS67" i="32"/>
  <c r="AT67" i="32"/>
  <c r="C67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C34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F99" i="32"/>
  <c r="AG99" i="32"/>
  <c r="AH99" i="32"/>
  <c r="AI99" i="32"/>
  <c r="AJ99" i="32"/>
  <c r="AK99" i="32"/>
  <c r="AL99" i="32"/>
  <c r="AM99" i="32"/>
  <c r="AN99" i="32"/>
  <c r="AO99" i="32"/>
  <c r="AP99" i="32"/>
  <c r="AQ99" i="32"/>
  <c r="AR99" i="32"/>
  <c r="AS99" i="32"/>
  <c r="AT99" i="32"/>
  <c r="C99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Z66" i="32"/>
  <c r="AA66" i="32"/>
  <c r="AB66" i="32"/>
  <c r="AC66" i="32"/>
  <c r="AD66" i="32"/>
  <c r="AE66" i="32"/>
  <c r="AF66" i="32"/>
  <c r="AG66" i="32"/>
  <c r="AH66" i="32"/>
  <c r="AI66" i="32"/>
  <c r="AJ66" i="32"/>
  <c r="AK66" i="32"/>
  <c r="AL66" i="32"/>
  <c r="AM66" i="32"/>
  <c r="AN66" i="32"/>
  <c r="AO66" i="32"/>
  <c r="AP66" i="32"/>
  <c r="AQ66" i="32"/>
  <c r="AR66" i="32"/>
  <c r="AS66" i="32"/>
  <c r="AT66" i="32"/>
  <c r="C66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C33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F82" i="32"/>
  <c r="AG82" i="32"/>
  <c r="AH82" i="32"/>
  <c r="AI82" i="32"/>
  <c r="AJ82" i="32"/>
  <c r="AK82" i="32"/>
  <c r="AL82" i="32"/>
  <c r="AM82" i="32"/>
  <c r="AN82" i="32"/>
  <c r="AO82" i="32"/>
  <c r="AP82" i="32"/>
  <c r="AQ82" i="32"/>
  <c r="AR82" i="32"/>
  <c r="AS82" i="32"/>
  <c r="AT82" i="32"/>
  <c r="D83" i="32"/>
  <c r="AY94" i="32" s="1"/>
  <c r="E83" i="32"/>
  <c r="F83" i="32"/>
  <c r="G83" i="32"/>
  <c r="H83" i="32"/>
  <c r="BC94" i="32" s="1"/>
  <c r="I83" i="32"/>
  <c r="J83" i="32"/>
  <c r="K83" i="32"/>
  <c r="L83" i="32"/>
  <c r="BG94" i="32" s="1"/>
  <c r="M83" i="32"/>
  <c r="N83" i="32"/>
  <c r="O83" i="32"/>
  <c r="P83" i="32"/>
  <c r="Q83" i="32"/>
  <c r="R83" i="32"/>
  <c r="S83" i="32"/>
  <c r="T83" i="32"/>
  <c r="BO94" i="32" s="1"/>
  <c r="U83" i="32"/>
  <c r="V83" i="32"/>
  <c r="BQ94" i="32" s="1"/>
  <c r="W83" i="32"/>
  <c r="X83" i="32"/>
  <c r="BS94" i="32" s="1"/>
  <c r="Y83" i="32"/>
  <c r="Z83" i="32"/>
  <c r="AA83" i="32"/>
  <c r="AB83" i="32"/>
  <c r="BW94" i="32" s="1"/>
  <c r="AC83" i="32"/>
  <c r="AD83" i="32"/>
  <c r="AE83" i="32"/>
  <c r="AF83" i="32"/>
  <c r="CA94" i="32" s="1"/>
  <c r="AG83" i="32"/>
  <c r="AH83" i="32"/>
  <c r="AI83" i="32"/>
  <c r="AJ83" i="32"/>
  <c r="CE94" i="32" s="1"/>
  <c r="AK83" i="32"/>
  <c r="AL83" i="32"/>
  <c r="AM83" i="32"/>
  <c r="AN83" i="32"/>
  <c r="AO83" i="32"/>
  <c r="AP83" i="32"/>
  <c r="AQ83" i="32"/>
  <c r="AR83" i="32"/>
  <c r="CM94" i="32" s="1"/>
  <c r="AS83" i="32"/>
  <c r="AT83" i="32"/>
  <c r="C83" i="32"/>
  <c r="C82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D50" i="32"/>
  <c r="AY61" i="32" s="1"/>
  <c r="E50" i="32"/>
  <c r="F50" i="32"/>
  <c r="G50" i="32"/>
  <c r="H50" i="32"/>
  <c r="I50" i="32"/>
  <c r="J50" i="32"/>
  <c r="K50" i="32"/>
  <c r="BF61" i="32" s="1"/>
  <c r="L50" i="32"/>
  <c r="BG61" i="32" s="1"/>
  <c r="M50" i="32"/>
  <c r="N50" i="32"/>
  <c r="O50" i="32"/>
  <c r="P50" i="32"/>
  <c r="Q50" i="32"/>
  <c r="R50" i="32"/>
  <c r="S50" i="32"/>
  <c r="BN61" i="32" s="1"/>
  <c r="T50" i="32"/>
  <c r="BO61" i="32" s="1"/>
  <c r="U50" i="32"/>
  <c r="V50" i="32"/>
  <c r="W50" i="32"/>
  <c r="X50" i="32"/>
  <c r="Y50" i="32"/>
  <c r="Z50" i="32"/>
  <c r="AA50" i="32"/>
  <c r="BV61" i="32" s="1"/>
  <c r="AB50" i="32"/>
  <c r="BW61" i="32" s="1"/>
  <c r="AC50" i="32"/>
  <c r="AD50" i="32"/>
  <c r="AE50" i="32"/>
  <c r="AF50" i="32"/>
  <c r="AG50" i="32"/>
  <c r="AH50" i="32"/>
  <c r="AI50" i="32"/>
  <c r="CD61" i="32" s="1"/>
  <c r="AJ50" i="32"/>
  <c r="CE61" i="32" s="1"/>
  <c r="AK50" i="32"/>
  <c r="AL50" i="32"/>
  <c r="AM50" i="32"/>
  <c r="AN50" i="32"/>
  <c r="AO50" i="32"/>
  <c r="AP50" i="32"/>
  <c r="AQ50" i="32"/>
  <c r="CL61" i="32" s="1"/>
  <c r="AR50" i="32"/>
  <c r="CM61" i="32" s="1"/>
  <c r="AS50" i="32"/>
  <c r="AT50" i="32"/>
  <c r="C50" i="32"/>
  <c r="C49" i="32"/>
  <c r="D17" i="32"/>
  <c r="E17" i="32"/>
  <c r="F17" i="32"/>
  <c r="BA28" i="32" s="1"/>
  <c r="G17" i="32"/>
  <c r="H17" i="32"/>
  <c r="I17" i="32"/>
  <c r="J17" i="32"/>
  <c r="K17" i="32"/>
  <c r="L17" i="32"/>
  <c r="M17" i="32"/>
  <c r="N17" i="32"/>
  <c r="BI28" i="32" s="1"/>
  <c r="O17" i="32"/>
  <c r="BJ28" i="32" s="1"/>
  <c r="P17" i="32"/>
  <c r="Q17" i="32"/>
  <c r="R17" i="32"/>
  <c r="S17" i="32"/>
  <c r="T17" i="32"/>
  <c r="U17" i="32"/>
  <c r="V17" i="32"/>
  <c r="BQ28" i="32" s="1"/>
  <c r="W17" i="32"/>
  <c r="BR28" i="32" s="1"/>
  <c r="X17" i="32"/>
  <c r="Y17" i="32"/>
  <c r="Z17" i="32"/>
  <c r="AA17" i="32"/>
  <c r="AB17" i="32"/>
  <c r="AC17" i="32"/>
  <c r="AD17" i="32"/>
  <c r="BY28" i="32" s="1"/>
  <c r="AE17" i="32"/>
  <c r="BZ28" i="32" s="1"/>
  <c r="AF17" i="32"/>
  <c r="AG17" i="32"/>
  <c r="AH17" i="32"/>
  <c r="AI17" i="32"/>
  <c r="AJ17" i="32"/>
  <c r="AK17" i="32"/>
  <c r="AL17" i="32"/>
  <c r="CG28" i="32" s="1"/>
  <c r="AM17" i="32"/>
  <c r="CH28" i="32" s="1"/>
  <c r="AN17" i="32"/>
  <c r="AO17" i="32"/>
  <c r="AP17" i="32"/>
  <c r="AQ17" i="32"/>
  <c r="AR17" i="32"/>
  <c r="AS17" i="32"/>
  <c r="AT17" i="32"/>
  <c r="CO28" i="32" s="1"/>
  <c r="C17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C16" i="32"/>
  <c r="BB28" i="32" l="1"/>
  <c r="CH94" i="32"/>
  <c r="BZ94" i="32"/>
  <c r="BR94" i="32"/>
  <c r="BJ94" i="32"/>
  <c r="BB94" i="32"/>
  <c r="BY94" i="32"/>
  <c r="CN94" i="32"/>
  <c r="CF94" i="32"/>
  <c r="BX94" i="32"/>
  <c r="BH94" i="32"/>
  <c r="AR84" i="32"/>
  <c r="CI61" i="32"/>
  <c r="CA61" i="32"/>
  <c r="BS61" i="32"/>
  <c r="BK61" i="32"/>
  <c r="BC61" i="32"/>
  <c r="AZ28" i="32"/>
  <c r="CL28" i="32"/>
  <c r="CD28" i="32"/>
  <c r="BV28" i="32"/>
  <c r="BN28" i="32"/>
  <c r="BF28" i="32"/>
  <c r="CL94" i="32"/>
  <c r="CJ61" i="32"/>
  <c r="CB61" i="32"/>
  <c r="BT61" i="32"/>
  <c r="BL61" i="32"/>
  <c r="BD61" i="32"/>
  <c r="P84" i="32"/>
  <c r="AS51" i="32"/>
  <c r="AK51" i="32"/>
  <c r="AC51" i="32"/>
  <c r="U51" i="32"/>
  <c r="M51" i="32"/>
  <c r="E51" i="32"/>
  <c r="BP94" i="32"/>
  <c r="BZ61" i="32"/>
  <c r="BJ61" i="32"/>
  <c r="CK28" i="32"/>
  <c r="CC28" i="32"/>
  <c r="BU28" i="32"/>
  <c r="BM28" i="32"/>
  <c r="BE28" i="32"/>
  <c r="CO61" i="32"/>
  <c r="CG61" i="32"/>
  <c r="BY61" i="32"/>
  <c r="BQ61" i="32"/>
  <c r="BI61" i="32"/>
  <c r="BA61" i="32"/>
  <c r="AX61" i="32"/>
  <c r="CH61" i="32"/>
  <c r="BR61" i="32"/>
  <c r="BB61" i="32"/>
  <c r="CI28" i="32"/>
  <c r="CA28" i="32"/>
  <c r="BS28" i="32"/>
  <c r="BK28" i="32"/>
  <c r="BC28" i="32"/>
  <c r="AP18" i="32"/>
  <c r="J18" i="32"/>
  <c r="AZ94" i="32"/>
  <c r="AH18" i="32"/>
  <c r="Z18" i="32"/>
  <c r="R18" i="32"/>
  <c r="Q18" i="32"/>
  <c r="CN28" i="32"/>
  <c r="CF28" i="32"/>
  <c r="BX28" i="32"/>
  <c r="BP28" i="32"/>
  <c r="BH28" i="32"/>
  <c r="R51" i="32"/>
  <c r="AA84" i="32"/>
  <c r="BE94" i="32"/>
  <c r="C84" i="32"/>
  <c r="BN94" i="32"/>
  <c r="CK94" i="32"/>
  <c r="BU94" i="32"/>
  <c r="CC94" i="32"/>
  <c r="AT84" i="32"/>
  <c r="AL84" i="32"/>
  <c r="N84" i="32"/>
  <c r="F84" i="32"/>
  <c r="CD94" i="32"/>
  <c r="BF94" i="32"/>
  <c r="BM94" i="32"/>
  <c r="BV94" i="32"/>
  <c r="CJ28" i="32"/>
  <c r="CB28" i="32"/>
  <c r="BT28" i="32"/>
  <c r="BL28" i="32"/>
  <c r="BD28" i="32"/>
  <c r="CN61" i="32"/>
  <c r="CF61" i="32"/>
  <c r="BX61" i="32"/>
  <c r="BP61" i="32"/>
  <c r="BH61" i="32"/>
  <c r="CJ94" i="32"/>
  <c r="CB94" i="32"/>
  <c r="BT94" i="32"/>
  <c r="BL94" i="32"/>
  <c r="BD94" i="32"/>
  <c r="AZ61" i="32"/>
  <c r="AX94" i="32"/>
  <c r="CO94" i="32"/>
  <c r="CI94" i="32"/>
  <c r="BI94" i="32"/>
  <c r="AX28" i="32"/>
  <c r="CK61" i="32"/>
  <c r="CC61" i="32"/>
  <c r="BU61" i="32"/>
  <c r="BM61" i="32"/>
  <c r="BE61" i="32"/>
  <c r="AJ84" i="32"/>
  <c r="L84" i="32"/>
  <c r="D84" i="32"/>
  <c r="BA94" i="32"/>
  <c r="BK94" i="32"/>
  <c r="CG94" i="32"/>
  <c r="CM28" i="32"/>
  <c r="CE28" i="32"/>
  <c r="BW28" i="32"/>
  <c r="BO28" i="32"/>
  <c r="BG28" i="32"/>
  <c r="AY28" i="32"/>
  <c r="W18" i="32"/>
  <c r="I84" i="32"/>
  <c r="AM18" i="32"/>
  <c r="AE18" i="32"/>
  <c r="G18" i="32"/>
  <c r="AH51" i="32"/>
  <c r="AD84" i="32"/>
  <c r="V84" i="32"/>
  <c r="O18" i="32"/>
  <c r="AT18" i="32"/>
  <c r="AL18" i="32"/>
  <c r="AD18" i="32"/>
  <c r="V18" i="32"/>
  <c r="N18" i="32"/>
  <c r="F18" i="32"/>
  <c r="AQ84" i="32"/>
  <c r="AI84" i="32"/>
  <c r="S84" i="32"/>
  <c r="K84" i="32"/>
  <c r="C51" i="32"/>
  <c r="AC18" i="32"/>
  <c r="E18" i="32"/>
  <c r="AG18" i="32"/>
  <c r="AS18" i="32"/>
  <c r="AK18" i="32"/>
  <c r="U18" i="32"/>
  <c r="M18" i="32"/>
  <c r="AO18" i="32"/>
  <c r="Y18" i="32"/>
  <c r="I18" i="32"/>
  <c r="AK84" i="32"/>
  <c r="U84" i="32"/>
  <c r="M84" i="32"/>
  <c r="E84" i="32"/>
  <c r="AO84" i="32"/>
  <c r="AG84" i="32"/>
  <c r="Y84" i="32"/>
  <c r="Q84" i="32"/>
  <c r="AF18" i="32"/>
  <c r="P18" i="32"/>
  <c r="AJ18" i="32"/>
  <c r="D18" i="32"/>
  <c r="AN18" i="32"/>
  <c r="X18" i="32"/>
  <c r="H18" i="32"/>
  <c r="AR18" i="32"/>
  <c r="AB18" i="32"/>
  <c r="T18" i="32"/>
  <c r="L18" i="32"/>
  <c r="AS84" i="32"/>
  <c r="AC84" i="32"/>
  <c r="AN84" i="32"/>
  <c r="AF84" i="32"/>
  <c r="X84" i="32"/>
  <c r="H84" i="32"/>
  <c r="AQ18" i="32"/>
  <c r="AI18" i="32"/>
  <c r="AA18" i="32"/>
  <c r="S18" i="32"/>
  <c r="K18" i="32"/>
  <c r="AB84" i="32"/>
  <c r="T84" i="32"/>
  <c r="AP84" i="32"/>
  <c r="AH84" i="32"/>
  <c r="Z84" i="32"/>
  <c r="R84" i="32"/>
  <c r="J84" i="32"/>
  <c r="AT51" i="32"/>
  <c r="AL51" i="32"/>
  <c r="AD51" i="32"/>
  <c r="V51" i="32"/>
  <c r="N51" i="32"/>
  <c r="F51" i="32"/>
  <c r="AM84" i="32"/>
  <c r="AE84" i="32"/>
  <c r="W84" i="32"/>
  <c r="O84" i="32"/>
  <c r="G84" i="32"/>
  <c r="AR51" i="32"/>
  <c r="T51" i="32"/>
  <c r="AJ51" i="32"/>
  <c r="AB51" i="32"/>
  <c r="C18" i="32"/>
  <c r="AM51" i="32"/>
  <c r="AE51" i="32"/>
  <c r="W51" i="32"/>
  <c r="O51" i="32"/>
  <c r="G51" i="32"/>
  <c r="AP51" i="32"/>
  <c r="Z51" i="32"/>
  <c r="J51" i="32"/>
  <c r="AN51" i="32"/>
  <c r="AF51" i="32"/>
  <c r="X51" i="32"/>
  <c r="P51" i="32"/>
  <c r="H51" i="32"/>
  <c r="AO51" i="32"/>
  <c r="AG51" i="32"/>
  <c r="Y51" i="32"/>
  <c r="Q51" i="32"/>
  <c r="I51" i="32"/>
  <c r="L51" i="32"/>
  <c r="D51" i="32"/>
  <c r="AQ51" i="32"/>
  <c r="AI51" i="32"/>
  <c r="AA51" i="32"/>
  <c r="S51" i="32"/>
  <c r="K51" i="32"/>
  <c r="D77" i="32" l="1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F77" i="32"/>
  <c r="AG77" i="32"/>
  <c r="AH77" i="32"/>
  <c r="AI77" i="32"/>
  <c r="AJ77" i="32"/>
  <c r="AK77" i="32"/>
  <c r="AL77" i="32"/>
  <c r="AM77" i="32"/>
  <c r="AN77" i="32"/>
  <c r="AO77" i="32"/>
  <c r="AP77" i="32"/>
  <c r="AQ77" i="32"/>
  <c r="AR77" i="32"/>
  <c r="AS77" i="32"/>
  <c r="AT77" i="32"/>
  <c r="D78" i="32"/>
  <c r="E78" i="32"/>
  <c r="F78" i="32"/>
  <c r="G78" i="32"/>
  <c r="H78" i="32"/>
  <c r="BC76" i="32" s="1"/>
  <c r="I78" i="32"/>
  <c r="J78" i="32"/>
  <c r="K78" i="32"/>
  <c r="L78" i="32"/>
  <c r="M78" i="32"/>
  <c r="N78" i="32"/>
  <c r="O78" i="32"/>
  <c r="P78" i="32"/>
  <c r="BK76" i="32" s="1"/>
  <c r="Q78" i="32"/>
  <c r="R78" i="32"/>
  <c r="S78" i="32"/>
  <c r="T78" i="32"/>
  <c r="U78" i="32"/>
  <c r="V78" i="32"/>
  <c r="W78" i="32"/>
  <c r="X78" i="32"/>
  <c r="BS76" i="32" s="1"/>
  <c r="Y78" i="32"/>
  <c r="Z78" i="32"/>
  <c r="AA78" i="32"/>
  <c r="AB78" i="32"/>
  <c r="AC78" i="32"/>
  <c r="AD78" i="32"/>
  <c r="AE78" i="32"/>
  <c r="AF78" i="32"/>
  <c r="CA76" i="32" s="1"/>
  <c r="AG78" i="32"/>
  <c r="AH78" i="32"/>
  <c r="AI78" i="32"/>
  <c r="AJ78" i="32"/>
  <c r="AK78" i="32"/>
  <c r="AL78" i="32"/>
  <c r="AM78" i="32"/>
  <c r="AN78" i="32"/>
  <c r="CI76" i="32" s="1"/>
  <c r="AO78" i="32"/>
  <c r="AP78" i="32"/>
  <c r="AQ78" i="32"/>
  <c r="AR78" i="32"/>
  <c r="AS78" i="32"/>
  <c r="AT78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F79" i="32"/>
  <c r="AG79" i="32"/>
  <c r="AH79" i="32"/>
  <c r="AI79" i="32"/>
  <c r="AJ79" i="32"/>
  <c r="AK79" i="32"/>
  <c r="AL79" i="32"/>
  <c r="AM79" i="32"/>
  <c r="AN79" i="32"/>
  <c r="AO79" i="32"/>
  <c r="AP79" i="32"/>
  <c r="AQ79" i="32"/>
  <c r="AR79" i="32"/>
  <c r="AS79" i="32"/>
  <c r="AT79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F80" i="32"/>
  <c r="AG80" i="32"/>
  <c r="AH80" i="32"/>
  <c r="AI80" i="32"/>
  <c r="AJ80" i="32"/>
  <c r="AK80" i="32"/>
  <c r="AL80" i="32"/>
  <c r="AM80" i="32"/>
  <c r="AN80" i="32"/>
  <c r="AO80" i="32"/>
  <c r="AP80" i="32"/>
  <c r="AQ80" i="32"/>
  <c r="AR80" i="32"/>
  <c r="AS80" i="32"/>
  <c r="AT80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F81" i="32"/>
  <c r="AG81" i="32"/>
  <c r="AH81" i="32"/>
  <c r="AI81" i="32"/>
  <c r="AJ81" i="32"/>
  <c r="AK81" i="32"/>
  <c r="AL81" i="32"/>
  <c r="AM81" i="32"/>
  <c r="AN81" i="32"/>
  <c r="AO81" i="32"/>
  <c r="AP81" i="32"/>
  <c r="AQ81" i="32"/>
  <c r="AR81" i="32"/>
  <c r="AS81" i="32"/>
  <c r="AT81" i="32"/>
  <c r="D85" i="32"/>
  <c r="AY95" i="32" s="1"/>
  <c r="E85" i="32"/>
  <c r="AZ95" i="32" s="1"/>
  <c r="F85" i="32"/>
  <c r="BA95" i="32" s="1"/>
  <c r="G85" i="32"/>
  <c r="BB95" i="32" s="1"/>
  <c r="H85" i="32"/>
  <c r="BC95" i="32" s="1"/>
  <c r="I85" i="32"/>
  <c r="BD95" i="32" s="1"/>
  <c r="J85" i="32"/>
  <c r="BE95" i="32" s="1"/>
  <c r="K85" i="32"/>
  <c r="BF95" i="32" s="1"/>
  <c r="L85" i="32"/>
  <c r="BG95" i="32" s="1"/>
  <c r="M85" i="32"/>
  <c r="BH95" i="32" s="1"/>
  <c r="N85" i="32"/>
  <c r="BI95" i="32" s="1"/>
  <c r="O85" i="32"/>
  <c r="BJ95" i="32" s="1"/>
  <c r="P85" i="32"/>
  <c r="BK95" i="32" s="1"/>
  <c r="Q85" i="32"/>
  <c r="BL95" i="32" s="1"/>
  <c r="R85" i="32"/>
  <c r="BM95" i="32" s="1"/>
  <c r="S85" i="32"/>
  <c r="BN95" i="32" s="1"/>
  <c r="T85" i="32"/>
  <c r="BO95" i="32" s="1"/>
  <c r="U85" i="32"/>
  <c r="BP95" i="32" s="1"/>
  <c r="V85" i="32"/>
  <c r="BQ95" i="32" s="1"/>
  <c r="W85" i="32"/>
  <c r="BR95" i="32" s="1"/>
  <c r="X85" i="32"/>
  <c r="BS95" i="32" s="1"/>
  <c r="Y85" i="32"/>
  <c r="BT95" i="32" s="1"/>
  <c r="Z85" i="32"/>
  <c r="BU95" i="32" s="1"/>
  <c r="AA85" i="32"/>
  <c r="BV95" i="32" s="1"/>
  <c r="AB85" i="32"/>
  <c r="BW95" i="32" s="1"/>
  <c r="AC85" i="32"/>
  <c r="BX95" i="32" s="1"/>
  <c r="AD85" i="32"/>
  <c r="BY95" i="32" s="1"/>
  <c r="AE85" i="32"/>
  <c r="BZ95" i="32" s="1"/>
  <c r="AF85" i="32"/>
  <c r="CA95" i="32" s="1"/>
  <c r="AG85" i="32"/>
  <c r="CB95" i="32" s="1"/>
  <c r="AH85" i="32"/>
  <c r="CC95" i="32" s="1"/>
  <c r="AI85" i="32"/>
  <c r="CD95" i="32" s="1"/>
  <c r="AJ85" i="32"/>
  <c r="CE95" i="32" s="1"/>
  <c r="AK85" i="32"/>
  <c r="CF95" i="32" s="1"/>
  <c r="AL85" i="32"/>
  <c r="CG95" i="32" s="1"/>
  <c r="AM85" i="32"/>
  <c r="CH95" i="32" s="1"/>
  <c r="AN85" i="32"/>
  <c r="CI95" i="32" s="1"/>
  <c r="AO85" i="32"/>
  <c r="CJ95" i="32" s="1"/>
  <c r="AP85" i="32"/>
  <c r="CK95" i="32" s="1"/>
  <c r="AQ85" i="32"/>
  <c r="CL95" i="32" s="1"/>
  <c r="AR85" i="32"/>
  <c r="CM95" i="32" s="1"/>
  <c r="AS85" i="32"/>
  <c r="CN95" i="32" s="1"/>
  <c r="AT85" i="32"/>
  <c r="CO95" i="32" s="1"/>
  <c r="D86" i="32"/>
  <c r="E86" i="32"/>
  <c r="F86" i="32"/>
  <c r="G86" i="32"/>
  <c r="H86" i="32"/>
  <c r="I86" i="32"/>
  <c r="J86" i="32"/>
  <c r="K86" i="32"/>
  <c r="L86" i="32"/>
  <c r="M86" i="32"/>
  <c r="BH90" i="32" s="1"/>
  <c r="N86" i="32"/>
  <c r="O86" i="32"/>
  <c r="P86" i="32"/>
  <c r="Q86" i="32"/>
  <c r="R86" i="32"/>
  <c r="S86" i="32"/>
  <c r="T86" i="32"/>
  <c r="U86" i="32"/>
  <c r="BP90" i="32" s="1"/>
  <c r="V86" i="32"/>
  <c r="W86" i="32"/>
  <c r="X86" i="32"/>
  <c r="Y86" i="32"/>
  <c r="Z86" i="32"/>
  <c r="AA86" i="32"/>
  <c r="AB86" i="32"/>
  <c r="AC86" i="32"/>
  <c r="BX90" i="32" s="1"/>
  <c r="AD86" i="32"/>
  <c r="AE86" i="32"/>
  <c r="AF86" i="32"/>
  <c r="AG86" i="32"/>
  <c r="AH86" i="32"/>
  <c r="AI86" i="32"/>
  <c r="AJ86" i="32"/>
  <c r="AK86" i="32"/>
  <c r="CF90" i="32" s="1"/>
  <c r="AL86" i="32"/>
  <c r="AM86" i="32"/>
  <c r="AN86" i="32"/>
  <c r="AO86" i="32"/>
  <c r="AP86" i="32"/>
  <c r="AQ86" i="32"/>
  <c r="AR86" i="32"/>
  <c r="AS86" i="32"/>
  <c r="CN90" i="32" s="1"/>
  <c r="AT86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F87" i="32"/>
  <c r="AG87" i="32"/>
  <c r="AH87" i="32"/>
  <c r="AI87" i="32"/>
  <c r="AJ87" i="32"/>
  <c r="AK87" i="32"/>
  <c r="AL87" i="32"/>
  <c r="AM87" i="32"/>
  <c r="AN87" i="32"/>
  <c r="AO87" i="32"/>
  <c r="AP87" i="32"/>
  <c r="AQ87" i="32"/>
  <c r="AR87" i="32"/>
  <c r="AS87" i="32"/>
  <c r="AT87" i="32"/>
  <c r="D88" i="32"/>
  <c r="AY96" i="32" s="1"/>
  <c r="E88" i="32"/>
  <c r="AZ96" i="32" s="1"/>
  <c r="F88" i="32"/>
  <c r="G88" i="32"/>
  <c r="BB96" i="32" s="1"/>
  <c r="H88" i="32"/>
  <c r="I88" i="32"/>
  <c r="J88" i="32"/>
  <c r="BE96" i="32" s="1"/>
  <c r="K88" i="32"/>
  <c r="BF96" i="32" s="1"/>
  <c r="L88" i="32"/>
  <c r="BG96" i="32" s="1"/>
  <c r="M88" i="32"/>
  <c r="BH96" i="32" s="1"/>
  <c r="N88" i="32"/>
  <c r="O88" i="32"/>
  <c r="BJ96" i="32" s="1"/>
  <c r="P88" i="32"/>
  <c r="Q88" i="32"/>
  <c r="R88" i="32"/>
  <c r="BM96" i="32" s="1"/>
  <c r="S88" i="32"/>
  <c r="BN96" i="32" s="1"/>
  <c r="T88" i="32"/>
  <c r="BO96" i="32" s="1"/>
  <c r="U88" i="32"/>
  <c r="BP96" i="32" s="1"/>
  <c r="V88" i="32"/>
  <c r="W88" i="32"/>
  <c r="BR96" i="32" s="1"/>
  <c r="X88" i="32"/>
  <c r="Y88" i="32"/>
  <c r="Z88" i="32"/>
  <c r="BU96" i="32" s="1"/>
  <c r="AA88" i="32"/>
  <c r="BV96" i="32" s="1"/>
  <c r="AB88" i="32"/>
  <c r="BW96" i="32" s="1"/>
  <c r="AC88" i="32"/>
  <c r="BX96" i="32" s="1"/>
  <c r="AD88" i="32"/>
  <c r="AE88" i="32"/>
  <c r="BZ96" i="32" s="1"/>
  <c r="AF88" i="32"/>
  <c r="AG88" i="32"/>
  <c r="AH88" i="32"/>
  <c r="CC96" i="32" s="1"/>
  <c r="AI88" i="32"/>
  <c r="CD96" i="32" s="1"/>
  <c r="AJ88" i="32"/>
  <c r="CE96" i="32" s="1"/>
  <c r="AK88" i="32"/>
  <c r="CF96" i="32" s="1"/>
  <c r="AL88" i="32"/>
  <c r="AM88" i="32"/>
  <c r="CH96" i="32" s="1"/>
  <c r="AN88" i="32"/>
  <c r="AO88" i="32"/>
  <c r="AP88" i="32"/>
  <c r="CK96" i="32" s="1"/>
  <c r="AQ88" i="32"/>
  <c r="CL96" i="32" s="1"/>
  <c r="AR88" i="32"/>
  <c r="CM96" i="32" s="1"/>
  <c r="AS88" i="32"/>
  <c r="CN96" i="32" s="1"/>
  <c r="AT88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F89" i="32"/>
  <c r="AG89" i="32"/>
  <c r="AH89" i="32"/>
  <c r="AI89" i="32"/>
  <c r="AJ89" i="32"/>
  <c r="AK89" i="32"/>
  <c r="AL89" i="32"/>
  <c r="AM89" i="32"/>
  <c r="AN89" i="32"/>
  <c r="AO89" i="32"/>
  <c r="AP89" i="32"/>
  <c r="AQ89" i="32"/>
  <c r="AR89" i="32"/>
  <c r="AS89" i="32"/>
  <c r="AT89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F90" i="32"/>
  <c r="AG90" i="32"/>
  <c r="AH90" i="32"/>
  <c r="AI90" i="32"/>
  <c r="AJ90" i="32"/>
  <c r="AK90" i="32"/>
  <c r="AL90" i="32"/>
  <c r="AM90" i="32"/>
  <c r="AN90" i="32"/>
  <c r="AO90" i="32"/>
  <c r="AP90" i="32"/>
  <c r="AQ90" i="32"/>
  <c r="AR90" i="32"/>
  <c r="AS90" i="32"/>
  <c r="AT90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F92" i="32"/>
  <c r="AG92" i="32"/>
  <c r="AH92" i="32"/>
  <c r="AI92" i="32"/>
  <c r="AJ92" i="32"/>
  <c r="AK92" i="32"/>
  <c r="AL92" i="32"/>
  <c r="AM92" i="32"/>
  <c r="AN92" i="32"/>
  <c r="AO92" i="32"/>
  <c r="AP92" i="32"/>
  <c r="AQ92" i="32"/>
  <c r="AR92" i="32"/>
  <c r="AS92" i="32"/>
  <c r="AT92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F93" i="32"/>
  <c r="AG93" i="32"/>
  <c r="AH93" i="32"/>
  <c r="AI93" i="32"/>
  <c r="AJ93" i="32"/>
  <c r="AK93" i="32"/>
  <c r="AL93" i="32"/>
  <c r="AM93" i="32"/>
  <c r="AN93" i="32"/>
  <c r="AO93" i="32"/>
  <c r="AP93" i="32"/>
  <c r="AQ93" i="32"/>
  <c r="AR93" i="32"/>
  <c r="AS93" i="32"/>
  <c r="AT93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BL79" i="32" s="1"/>
  <c r="R94" i="32"/>
  <c r="S94" i="32"/>
  <c r="T94" i="32"/>
  <c r="U94" i="32"/>
  <c r="V94" i="32"/>
  <c r="W94" i="32"/>
  <c r="X94" i="32"/>
  <c r="Y94" i="32"/>
  <c r="BT79" i="32" s="1"/>
  <c r="Z94" i="32"/>
  <c r="AA94" i="32"/>
  <c r="AB94" i="32"/>
  <c r="AC94" i="32"/>
  <c r="AD94" i="32"/>
  <c r="AE94" i="32"/>
  <c r="AF94" i="32"/>
  <c r="AG94" i="32"/>
  <c r="CB79" i="32" s="1"/>
  <c r="AH94" i="32"/>
  <c r="AI94" i="32"/>
  <c r="AJ94" i="32"/>
  <c r="AK94" i="32"/>
  <c r="AL94" i="32"/>
  <c r="AM94" i="32"/>
  <c r="AN94" i="32"/>
  <c r="AO94" i="32"/>
  <c r="CJ79" i="32" s="1"/>
  <c r="AP94" i="32"/>
  <c r="AQ94" i="32"/>
  <c r="AR94" i="32"/>
  <c r="AS94" i="32"/>
  <c r="AT94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BW78" i="32" s="1"/>
  <c r="AC95" i="32"/>
  <c r="BX78" i="32" s="1"/>
  <c r="AD95" i="32"/>
  <c r="AE95" i="32"/>
  <c r="AF95" i="32"/>
  <c r="AG95" i="32"/>
  <c r="AH95" i="32"/>
  <c r="AI95" i="32"/>
  <c r="AJ95" i="32"/>
  <c r="CE78" i="32" s="1"/>
  <c r="AK95" i="32"/>
  <c r="AL95" i="32"/>
  <c r="AM95" i="32"/>
  <c r="AN95" i="32"/>
  <c r="AO95" i="32"/>
  <c r="AP95" i="32"/>
  <c r="AQ95" i="32"/>
  <c r="AR95" i="32"/>
  <c r="CM78" i="32" s="1"/>
  <c r="AS95" i="32"/>
  <c r="AT95" i="32"/>
  <c r="D97" i="32"/>
  <c r="AY83" i="32" s="1"/>
  <c r="E97" i="32"/>
  <c r="F97" i="32"/>
  <c r="G97" i="32"/>
  <c r="H97" i="32"/>
  <c r="I97" i="32"/>
  <c r="BD83" i="32" s="1"/>
  <c r="J97" i="32"/>
  <c r="K97" i="32"/>
  <c r="L97" i="32"/>
  <c r="BG83" i="32" s="1"/>
  <c r="M97" i="32"/>
  <c r="N97" i="32"/>
  <c r="O97" i="32"/>
  <c r="P97" i="32"/>
  <c r="Q97" i="32"/>
  <c r="BL83" i="32" s="1"/>
  <c r="R97" i="32"/>
  <c r="S97" i="32"/>
  <c r="T97" i="32"/>
  <c r="BO83" i="32" s="1"/>
  <c r="U97" i="32"/>
  <c r="V97" i="32"/>
  <c r="W97" i="32"/>
  <c r="X97" i="32"/>
  <c r="Y97" i="32"/>
  <c r="BT83" i="32" s="1"/>
  <c r="Z97" i="32"/>
  <c r="AA97" i="32"/>
  <c r="AB97" i="32"/>
  <c r="BW83" i="32" s="1"/>
  <c r="AC97" i="32"/>
  <c r="AD97" i="32"/>
  <c r="AE97" i="32"/>
  <c r="AF97" i="32"/>
  <c r="AG97" i="32"/>
  <c r="CB83" i="32" s="1"/>
  <c r="AH97" i="32"/>
  <c r="AI97" i="32"/>
  <c r="AJ97" i="32"/>
  <c r="CE83" i="32" s="1"/>
  <c r="AK97" i="32"/>
  <c r="AL97" i="32"/>
  <c r="AM97" i="32"/>
  <c r="AN97" i="32"/>
  <c r="AO97" i="32"/>
  <c r="CJ83" i="32" s="1"/>
  <c r="AP97" i="32"/>
  <c r="AQ97" i="32"/>
  <c r="AR97" i="32"/>
  <c r="CM83" i="32" s="1"/>
  <c r="AS97" i="32"/>
  <c r="AT97" i="32"/>
  <c r="C92" i="32"/>
  <c r="C95" i="32"/>
  <c r="C94" i="32"/>
  <c r="C97" i="32"/>
  <c r="C93" i="32"/>
  <c r="C90" i="32"/>
  <c r="C89" i="32"/>
  <c r="C88" i="32"/>
  <c r="AX96" i="32" s="1"/>
  <c r="C87" i="32"/>
  <c r="C86" i="32"/>
  <c r="C85" i="32"/>
  <c r="AX95" i="32" s="1"/>
  <c r="C81" i="32"/>
  <c r="C80" i="32"/>
  <c r="C79" i="32"/>
  <c r="C78" i="32"/>
  <c r="C77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S30" i="32" s="1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C31" i="32"/>
  <c r="C29" i="32"/>
  <c r="C28" i="32"/>
  <c r="C26" i="32"/>
  <c r="C27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D52" i="32"/>
  <c r="AY62" i="32" s="1"/>
  <c r="E52" i="32"/>
  <c r="AZ62" i="32" s="1"/>
  <c r="F52" i="32"/>
  <c r="BA62" i="32" s="1"/>
  <c r="G52" i="32"/>
  <c r="BB62" i="32" s="1"/>
  <c r="H52" i="32"/>
  <c r="BC62" i="32" s="1"/>
  <c r="I52" i="32"/>
  <c r="BD62" i="32" s="1"/>
  <c r="J52" i="32"/>
  <c r="BE62" i="32" s="1"/>
  <c r="K52" i="32"/>
  <c r="BF62" i="32" s="1"/>
  <c r="L52" i="32"/>
  <c r="BG62" i="32" s="1"/>
  <c r="M52" i="32"/>
  <c r="BH62" i="32" s="1"/>
  <c r="N52" i="32"/>
  <c r="BI62" i="32" s="1"/>
  <c r="O52" i="32"/>
  <c r="BJ62" i="32" s="1"/>
  <c r="P52" i="32"/>
  <c r="BK62" i="32" s="1"/>
  <c r="Q52" i="32"/>
  <c r="BL62" i="32" s="1"/>
  <c r="R52" i="32"/>
  <c r="BM62" i="32" s="1"/>
  <c r="S52" i="32"/>
  <c r="BN62" i="32" s="1"/>
  <c r="T52" i="32"/>
  <c r="BO62" i="32" s="1"/>
  <c r="U52" i="32"/>
  <c r="BP62" i="32" s="1"/>
  <c r="V52" i="32"/>
  <c r="BQ62" i="32" s="1"/>
  <c r="W52" i="32"/>
  <c r="BR62" i="32" s="1"/>
  <c r="X52" i="32"/>
  <c r="BS62" i="32" s="1"/>
  <c r="Y52" i="32"/>
  <c r="BT62" i="32" s="1"/>
  <c r="Z52" i="32"/>
  <c r="BU62" i="32" s="1"/>
  <c r="AA52" i="32"/>
  <c r="BV62" i="32" s="1"/>
  <c r="AB52" i="32"/>
  <c r="BW62" i="32" s="1"/>
  <c r="AC52" i="32"/>
  <c r="BX62" i="32" s="1"/>
  <c r="AD52" i="32"/>
  <c r="BY62" i="32" s="1"/>
  <c r="AE52" i="32"/>
  <c r="BZ62" i="32" s="1"/>
  <c r="AF52" i="32"/>
  <c r="CA62" i="32" s="1"/>
  <c r="AG52" i="32"/>
  <c r="CB62" i="32" s="1"/>
  <c r="AH52" i="32"/>
  <c r="CC62" i="32" s="1"/>
  <c r="AI52" i="32"/>
  <c r="CD62" i="32" s="1"/>
  <c r="AJ52" i="32"/>
  <c r="CE62" i="32" s="1"/>
  <c r="AK52" i="32"/>
  <c r="CF62" i="32" s="1"/>
  <c r="AL52" i="32"/>
  <c r="CG62" i="32" s="1"/>
  <c r="AM52" i="32"/>
  <c r="CH62" i="32" s="1"/>
  <c r="AN52" i="32"/>
  <c r="CI62" i="32" s="1"/>
  <c r="AO52" i="32"/>
  <c r="CJ62" i="32" s="1"/>
  <c r="AP52" i="32"/>
  <c r="CK62" i="32" s="1"/>
  <c r="AQ52" i="32"/>
  <c r="CL62" i="32" s="1"/>
  <c r="AR52" i="32"/>
  <c r="CM62" i="32" s="1"/>
  <c r="AS52" i="32"/>
  <c r="CN62" i="32" s="1"/>
  <c r="AT52" i="32"/>
  <c r="CO62" i="32" s="1"/>
  <c r="D53" i="32"/>
  <c r="E53" i="32"/>
  <c r="F53" i="32"/>
  <c r="G53" i="32"/>
  <c r="H53" i="32"/>
  <c r="I53" i="32"/>
  <c r="BD57" i="32" s="1"/>
  <c r="J53" i="32"/>
  <c r="K53" i="32"/>
  <c r="L53" i="32"/>
  <c r="M53" i="32"/>
  <c r="N53" i="32"/>
  <c r="O53" i="32"/>
  <c r="P53" i="32"/>
  <c r="Q53" i="32"/>
  <c r="BL57" i="32" s="1"/>
  <c r="R53" i="32"/>
  <c r="S53" i="32"/>
  <c r="T53" i="32"/>
  <c r="U53" i="32"/>
  <c r="V53" i="32"/>
  <c r="W53" i="32"/>
  <c r="X53" i="32"/>
  <c r="Y53" i="32"/>
  <c r="BT57" i="32" s="1"/>
  <c r="Z53" i="32"/>
  <c r="AA53" i="32"/>
  <c r="AB53" i="32"/>
  <c r="AC53" i="32"/>
  <c r="AD53" i="32"/>
  <c r="AE53" i="32"/>
  <c r="AF53" i="32"/>
  <c r="AG53" i="32"/>
  <c r="CB57" i="32" s="1"/>
  <c r="AH53" i="32"/>
  <c r="AI53" i="32"/>
  <c r="AJ53" i="32"/>
  <c r="AK53" i="32"/>
  <c r="AL53" i="32"/>
  <c r="AM53" i="32"/>
  <c r="AN53" i="32"/>
  <c r="AO53" i="32"/>
  <c r="CJ57" i="32" s="1"/>
  <c r="AP53" i="32"/>
  <c r="AQ53" i="32"/>
  <c r="AR53" i="32"/>
  <c r="AS53" i="32"/>
  <c r="AT53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AP54" i="32"/>
  <c r="AQ54" i="32"/>
  <c r="AR54" i="32"/>
  <c r="AS54" i="32"/>
  <c r="AT54" i="32"/>
  <c r="D55" i="32"/>
  <c r="AY63" i="32" s="1"/>
  <c r="E55" i="32"/>
  <c r="F55" i="32"/>
  <c r="BA63" i="32" s="1"/>
  <c r="G55" i="32"/>
  <c r="BB63" i="32" s="1"/>
  <c r="H55" i="32"/>
  <c r="BC63" i="32" s="1"/>
  <c r="I55" i="32"/>
  <c r="BD63" i="32" s="1"/>
  <c r="J55" i="32"/>
  <c r="K55" i="32"/>
  <c r="L55" i="32"/>
  <c r="BG63" i="32" s="1"/>
  <c r="M55" i="32"/>
  <c r="N55" i="32"/>
  <c r="BI63" i="32" s="1"/>
  <c r="O55" i="32"/>
  <c r="BJ63" i="32" s="1"/>
  <c r="P55" i="32"/>
  <c r="BK63" i="32" s="1"/>
  <c r="Q55" i="32"/>
  <c r="BL63" i="32" s="1"/>
  <c r="R55" i="32"/>
  <c r="S55" i="32"/>
  <c r="T55" i="32"/>
  <c r="BO63" i="32" s="1"/>
  <c r="U55" i="32"/>
  <c r="V55" i="32"/>
  <c r="BQ63" i="32" s="1"/>
  <c r="W55" i="32"/>
  <c r="BR63" i="32" s="1"/>
  <c r="X55" i="32"/>
  <c r="BS63" i="32" s="1"/>
  <c r="Y55" i="32"/>
  <c r="BT63" i="32" s="1"/>
  <c r="Z55" i="32"/>
  <c r="AA55" i="32"/>
  <c r="AB55" i="32"/>
  <c r="BW63" i="32" s="1"/>
  <c r="AC55" i="32"/>
  <c r="AD55" i="32"/>
  <c r="BY63" i="32" s="1"/>
  <c r="AE55" i="32"/>
  <c r="BZ63" i="32" s="1"/>
  <c r="AF55" i="32"/>
  <c r="CA63" i="32" s="1"/>
  <c r="AG55" i="32"/>
  <c r="CB63" i="32" s="1"/>
  <c r="AH55" i="32"/>
  <c r="AI55" i="32"/>
  <c r="AJ55" i="32"/>
  <c r="CE63" i="32" s="1"/>
  <c r="AK55" i="32"/>
  <c r="AL55" i="32"/>
  <c r="CG63" i="32" s="1"/>
  <c r="AM55" i="32"/>
  <c r="CH63" i="32" s="1"/>
  <c r="AN55" i="32"/>
  <c r="CI63" i="32" s="1"/>
  <c r="AO55" i="32"/>
  <c r="CJ63" i="32" s="1"/>
  <c r="AP55" i="32"/>
  <c r="AQ55" i="32"/>
  <c r="AR55" i="32"/>
  <c r="CM63" i="32" s="1"/>
  <c r="AS55" i="32"/>
  <c r="AT55" i="32"/>
  <c r="CO63" i="32" s="1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AP56" i="32"/>
  <c r="AQ56" i="32"/>
  <c r="AR56" i="32"/>
  <c r="AS56" i="32"/>
  <c r="AT56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AP57" i="32"/>
  <c r="AQ57" i="32"/>
  <c r="AR57" i="32"/>
  <c r="AS57" i="32"/>
  <c r="AT57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AP59" i="32"/>
  <c r="AQ59" i="32"/>
  <c r="AR59" i="32"/>
  <c r="AS59" i="32"/>
  <c r="AT59" i="32"/>
  <c r="D60" i="32"/>
  <c r="E60" i="32"/>
  <c r="F60" i="32"/>
  <c r="G60" i="32"/>
  <c r="H60" i="32"/>
  <c r="I60" i="32"/>
  <c r="J60" i="32"/>
  <c r="BE44" i="32" s="1"/>
  <c r="K60" i="32"/>
  <c r="L60" i="32"/>
  <c r="M60" i="32"/>
  <c r="N60" i="32"/>
  <c r="O60" i="32"/>
  <c r="P60" i="32"/>
  <c r="Q60" i="32"/>
  <c r="R60" i="32"/>
  <c r="BM44" i="32" s="1"/>
  <c r="S60" i="32"/>
  <c r="T60" i="32"/>
  <c r="U60" i="32"/>
  <c r="V60" i="32"/>
  <c r="W60" i="32"/>
  <c r="X60" i="32"/>
  <c r="Y60" i="32"/>
  <c r="Z60" i="32"/>
  <c r="BU44" i="32" s="1"/>
  <c r="AA60" i="32"/>
  <c r="AB60" i="32"/>
  <c r="AC60" i="32"/>
  <c r="AD60" i="32"/>
  <c r="AE60" i="32"/>
  <c r="AF60" i="32"/>
  <c r="AG60" i="32"/>
  <c r="AH60" i="32"/>
  <c r="CC44" i="32" s="1"/>
  <c r="AI60" i="32"/>
  <c r="AJ60" i="32"/>
  <c r="AK60" i="32"/>
  <c r="AL60" i="32"/>
  <c r="AM60" i="32"/>
  <c r="AN60" i="32"/>
  <c r="AO60" i="32"/>
  <c r="AP60" i="32"/>
  <c r="CK44" i="32" s="1"/>
  <c r="AQ60" i="32"/>
  <c r="AR60" i="32"/>
  <c r="AS60" i="32"/>
  <c r="AT60" i="32"/>
  <c r="D61" i="32"/>
  <c r="E61" i="32"/>
  <c r="F61" i="32"/>
  <c r="G61" i="32"/>
  <c r="H61" i="32"/>
  <c r="I61" i="32"/>
  <c r="J61" i="32"/>
  <c r="BE46" i="32" s="1"/>
  <c r="K61" i="32"/>
  <c r="L61" i="32"/>
  <c r="M61" i="32"/>
  <c r="N61" i="32"/>
  <c r="O61" i="32"/>
  <c r="P61" i="32"/>
  <c r="Q61" i="32"/>
  <c r="R61" i="32"/>
  <c r="BM46" i="32" s="1"/>
  <c r="S61" i="32"/>
  <c r="T61" i="32"/>
  <c r="U61" i="32"/>
  <c r="V61" i="32"/>
  <c r="W61" i="32"/>
  <c r="X61" i="32"/>
  <c r="Y61" i="32"/>
  <c r="Z61" i="32"/>
  <c r="BU46" i="32" s="1"/>
  <c r="AA61" i="32"/>
  <c r="AB61" i="32"/>
  <c r="AC61" i="32"/>
  <c r="AD61" i="32"/>
  <c r="AE61" i="32"/>
  <c r="AF61" i="32"/>
  <c r="AG61" i="32"/>
  <c r="AH61" i="32"/>
  <c r="CC46" i="32" s="1"/>
  <c r="AI61" i="32"/>
  <c r="AJ61" i="32"/>
  <c r="AK61" i="32"/>
  <c r="AL61" i="32"/>
  <c r="AM61" i="32"/>
  <c r="AN61" i="32"/>
  <c r="AO61" i="32"/>
  <c r="AP61" i="32"/>
  <c r="CK46" i="32" s="1"/>
  <c r="AQ61" i="32"/>
  <c r="AR61" i="32"/>
  <c r="AS61" i="32"/>
  <c r="AT61" i="32"/>
  <c r="D62" i="32"/>
  <c r="E62" i="32"/>
  <c r="F62" i="32"/>
  <c r="G62" i="32"/>
  <c r="H62" i="32"/>
  <c r="I62" i="32"/>
  <c r="J62" i="32"/>
  <c r="BE45" i="32" s="1"/>
  <c r="K62" i="32"/>
  <c r="L62" i="32"/>
  <c r="M62" i="32"/>
  <c r="N62" i="32"/>
  <c r="O62" i="32"/>
  <c r="P62" i="32"/>
  <c r="Q62" i="32"/>
  <c r="BL45" i="32" s="1"/>
  <c r="R62" i="32"/>
  <c r="BM45" i="32" s="1"/>
  <c r="S62" i="32"/>
  <c r="T62" i="32"/>
  <c r="U62" i="32"/>
  <c r="V62" i="32"/>
  <c r="W62" i="32"/>
  <c r="X62" i="32"/>
  <c r="Y62" i="32"/>
  <c r="Z62" i="32"/>
  <c r="BU45" i="32" s="1"/>
  <c r="AA62" i="32"/>
  <c r="AB62" i="32"/>
  <c r="AC62" i="32"/>
  <c r="AD62" i="32"/>
  <c r="AE62" i="32"/>
  <c r="AF62" i="32"/>
  <c r="AG62" i="32"/>
  <c r="AH62" i="32"/>
  <c r="CC45" i="32" s="1"/>
  <c r="AI62" i="32"/>
  <c r="AJ62" i="32"/>
  <c r="AK62" i="32"/>
  <c r="AL62" i="32"/>
  <c r="AM62" i="32"/>
  <c r="AN62" i="32"/>
  <c r="AO62" i="32"/>
  <c r="AP62" i="32"/>
  <c r="CK45" i="32" s="1"/>
  <c r="AQ62" i="32"/>
  <c r="AR62" i="32"/>
  <c r="AS62" i="32"/>
  <c r="AT62" i="32"/>
  <c r="D64" i="32"/>
  <c r="E64" i="32"/>
  <c r="F64" i="32"/>
  <c r="G64" i="32"/>
  <c r="H64" i="32"/>
  <c r="I64" i="32"/>
  <c r="J64" i="32"/>
  <c r="BE50" i="32" s="1"/>
  <c r="K64" i="32"/>
  <c r="L64" i="32"/>
  <c r="M64" i="32"/>
  <c r="N64" i="32"/>
  <c r="O64" i="32"/>
  <c r="P64" i="32"/>
  <c r="Q64" i="32"/>
  <c r="R64" i="32"/>
  <c r="BM50" i="32" s="1"/>
  <c r="S64" i="32"/>
  <c r="T64" i="32"/>
  <c r="U64" i="32"/>
  <c r="V64" i="32"/>
  <c r="W64" i="32"/>
  <c r="X64" i="32"/>
  <c r="Y64" i="32"/>
  <c r="Z64" i="32"/>
  <c r="BU50" i="32" s="1"/>
  <c r="AA64" i="32"/>
  <c r="AB64" i="32"/>
  <c r="AC64" i="32"/>
  <c r="AD64" i="32"/>
  <c r="AE64" i="32"/>
  <c r="AF64" i="32"/>
  <c r="AG64" i="32"/>
  <c r="AH64" i="32"/>
  <c r="CC50" i="32" s="1"/>
  <c r="AI64" i="32"/>
  <c r="AJ64" i="32"/>
  <c r="AK64" i="32"/>
  <c r="AL64" i="32"/>
  <c r="AM64" i="32"/>
  <c r="AN64" i="32"/>
  <c r="AO64" i="32"/>
  <c r="AP64" i="32"/>
  <c r="CK50" i="32" s="1"/>
  <c r="AQ64" i="32"/>
  <c r="AR64" i="32"/>
  <c r="AS64" i="32"/>
  <c r="AT64" i="32"/>
  <c r="C57" i="32"/>
  <c r="C56" i="32"/>
  <c r="C55" i="32"/>
  <c r="AX63" i="32" s="1"/>
  <c r="C54" i="32"/>
  <c r="C53" i="32"/>
  <c r="C52" i="32"/>
  <c r="AX62" i="32" s="1"/>
  <c r="C48" i="32"/>
  <c r="C47" i="32"/>
  <c r="C46" i="32"/>
  <c r="C45" i="32"/>
  <c r="C44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D19" i="32"/>
  <c r="AY29" i="32" s="1"/>
  <c r="E19" i="32"/>
  <c r="AZ29" i="32" s="1"/>
  <c r="F19" i="32"/>
  <c r="BA29" i="32" s="1"/>
  <c r="G19" i="32"/>
  <c r="BB29" i="32" s="1"/>
  <c r="H19" i="32"/>
  <c r="BC29" i="32" s="1"/>
  <c r="I19" i="32"/>
  <c r="BD29" i="32" s="1"/>
  <c r="J19" i="32"/>
  <c r="BE29" i="32" s="1"/>
  <c r="K19" i="32"/>
  <c r="BF29" i="32" s="1"/>
  <c r="L19" i="32"/>
  <c r="BG29" i="32" s="1"/>
  <c r="M19" i="32"/>
  <c r="BH29" i="32" s="1"/>
  <c r="N19" i="32"/>
  <c r="BI29" i="32" s="1"/>
  <c r="O19" i="32"/>
  <c r="BJ29" i="32" s="1"/>
  <c r="P19" i="32"/>
  <c r="BK29" i="32" s="1"/>
  <c r="Q19" i="32"/>
  <c r="BL29" i="32" s="1"/>
  <c r="R19" i="32"/>
  <c r="BM29" i="32" s="1"/>
  <c r="S19" i="32"/>
  <c r="BN29" i="32" s="1"/>
  <c r="T19" i="32"/>
  <c r="BO29" i="32" s="1"/>
  <c r="U19" i="32"/>
  <c r="BP29" i="32" s="1"/>
  <c r="V19" i="32"/>
  <c r="BQ29" i="32" s="1"/>
  <c r="W19" i="32"/>
  <c r="BR29" i="32" s="1"/>
  <c r="X19" i="32"/>
  <c r="BS29" i="32" s="1"/>
  <c r="Y19" i="32"/>
  <c r="BT29" i="32" s="1"/>
  <c r="Z19" i="32"/>
  <c r="BU29" i="32" s="1"/>
  <c r="AA19" i="32"/>
  <c r="BV29" i="32" s="1"/>
  <c r="AB19" i="32"/>
  <c r="BW29" i="32" s="1"/>
  <c r="AC19" i="32"/>
  <c r="BX29" i="32" s="1"/>
  <c r="AD19" i="32"/>
  <c r="BY29" i="32" s="1"/>
  <c r="AE19" i="32"/>
  <c r="BZ29" i="32" s="1"/>
  <c r="AF19" i="32"/>
  <c r="CA29" i="32" s="1"/>
  <c r="AG19" i="32"/>
  <c r="CB29" i="32" s="1"/>
  <c r="AH19" i="32"/>
  <c r="CC29" i="32" s="1"/>
  <c r="AI19" i="32"/>
  <c r="CD29" i="32" s="1"/>
  <c r="AJ19" i="32"/>
  <c r="CE29" i="32" s="1"/>
  <c r="AK19" i="32"/>
  <c r="CF29" i="32" s="1"/>
  <c r="AL19" i="32"/>
  <c r="CG29" i="32" s="1"/>
  <c r="AM19" i="32"/>
  <c r="CH29" i="32" s="1"/>
  <c r="AN19" i="32"/>
  <c r="CI29" i="32" s="1"/>
  <c r="AO19" i="32"/>
  <c r="CJ29" i="32" s="1"/>
  <c r="AP19" i="32"/>
  <c r="CK29" i="32" s="1"/>
  <c r="AQ19" i="32"/>
  <c r="CL29" i="32" s="1"/>
  <c r="AR19" i="32"/>
  <c r="CM29" i="32" s="1"/>
  <c r="AS19" i="32"/>
  <c r="CN29" i="32" s="1"/>
  <c r="AT19" i="32"/>
  <c r="CO29" i="32" s="1"/>
  <c r="D20" i="32"/>
  <c r="E20" i="32"/>
  <c r="AZ24" i="32" s="1"/>
  <c r="F20" i="32"/>
  <c r="G20" i="32"/>
  <c r="H20" i="32"/>
  <c r="I20" i="32"/>
  <c r="J20" i="32"/>
  <c r="K20" i="32"/>
  <c r="L20" i="32"/>
  <c r="M20" i="32"/>
  <c r="BH24" i="32" s="1"/>
  <c r="N20" i="32"/>
  <c r="O20" i="32"/>
  <c r="P20" i="32"/>
  <c r="Q20" i="32"/>
  <c r="R20" i="32"/>
  <c r="S20" i="32"/>
  <c r="T20" i="32"/>
  <c r="U20" i="32"/>
  <c r="BP24" i="32" s="1"/>
  <c r="V20" i="32"/>
  <c r="W20" i="32"/>
  <c r="X20" i="32"/>
  <c r="Y20" i="32"/>
  <c r="Z20" i="32"/>
  <c r="AA20" i="32"/>
  <c r="AB20" i="32"/>
  <c r="AC20" i="32"/>
  <c r="BX24" i="32" s="1"/>
  <c r="AD20" i="32"/>
  <c r="AE20" i="32"/>
  <c r="AF20" i="32"/>
  <c r="AG20" i="32"/>
  <c r="AH20" i="32"/>
  <c r="AI20" i="32"/>
  <c r="AJ20" i="32"/>
  <c r="AK20" i="32"/>
  <c r="CF24" i="32" s="1"/>
  <c r="AL20" i="32"/>
  <c r="AM20" i="32"/>
  <c r="AN20" i="32"/>
  <c r="AO20" i="32"/>
  <c r="AP20" i="32"/>
  <c r="AQ20" i="32"/>
  <c r="AR20" i="32"/>
  <c r="AS20" i="32"/>
  <c r="CN24" i="32" s="1"/>
  <c r="AT20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D22" i="32"/>
  <c r="E22" i="32"/>
  <c r="AZ30" i="32" s="1"/>
  <c r="F22" i="32"/>
  <c r="BA30" i="32" s="1"/>
  <c r="G22" i="32"/>
  <c r="BB30" i="32" s="1"/>
  <c r="H22" i="32"/>
  <c r="BC30" i="32" s="1"/>
  <c r="I22" i="32"/>
  <c r="BD30" i="32" s="1"/>
  <c r="J22" i="32"/>
  <c r="BE30" i="32" s="1"/>
  <c r="K22" i="32"/>
  <c r="L22" i="32"/>
  <c r="M22" i="32"/>
  <c r="BH30" i="32" s="1"/>
  <c r="N22" i="32"/>
  <c r="BI30" i="32" s="1"/>
  <c r="O22" i="32"/>
  <c r="BJ30" i="32" s="1"/>
  <c r="P22" i="32"/>
  <c r="BK30" i="32" s="1"/>
  <c r="Q22" i="32"/>
  <c r="BL30" i="32" s="1"/>
  <c r="R22" i="32"/>
  <c r="BM30" i="32" s="1"/>
  <c r="S22" i="32"/>
  <c r="T22" i="32"/>
  <c r="U22" i="32"/>
  <c r="BP30" i="32" s="1"/>
  <c r="V22" i="32"/>
  <c r="BQ30" i="32" s="1"/>
  <c r="W22" i="32"/>
  <c r="BR30" i="32" s="1"/>
  <c r="X22" i="32"/>
  <c r="BS30" i="32" s="1"/>
  <c r="Y22" i="32"/>
  <c r="BT30" i="32" s="1"/>
  <c r="Z22" i="32"/>
  <c r="BU30" i="32" s="1"/>
  <c r="AA22" i="32"/>
  <c r="AB22" i="32"/>
  <c r="AC22" i="32"/>
  <c r="BX30" i="32" s="1"/>
  <c r="AD22" i="32"/>
  <c r="BY30" i="32" s="1"/>
  <c r="AE22" i="32"/>
  <c r="BZ30" i="32" s="1"/>
  <c r="AF22" i="32"/>
  <c r="CA30" i="32" s="1"/>
  <c r="AG22" i="32"/>
  <c r="CB30" i="32" s="1"/>
  <c r="AH22" i="32"/>
  <c r="CC30" i="32" s="1"/>
  <c r="AI22" i="32"/>
  <c r="AJ22" i="32"/>
  <c r="AK22" i="32"/>
  <c r="CF30" i="32" s="1"/>
  <c r="AL22" i="32"/>
  <c r="CG30" i="32" s="1"/>
  <c r="AM22" i="32"/>
  <c r="CH30" i="32" s="1"/>
  <c r="AN22" i="32"/>
  <c r="CI30" i="32" s="1"/>
  <c r="AO22" i="32"/>
  <c r="CJ30" i="32" s="1"/>
  <c r="AP22" i="32"/>
  <c r="CK30" i="32" s="1"/>
  <c r="AQ22" i="32"/>
  <c r="AR22" i="32"/>
  <c r="AS22" i="32"/>
  <c r="CN30" i="32" s="1"/>
  <c r="AT22" i="32"/>
  <c r="CO30" i="32" s="1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C64" i="32"/>
  <c r="C62" i="32"/>
  <c r="C61" i="32"/>
  <c r="C59" i="32"/>
  <c r="C60" i="32"/>
  <c r="C24" i="32"/>
  <c r="C23" i="32"/>
  <c r="C22" i="32"/>
  <c r="AX30" i="32" s="1"/>
  <c r="C21" i="32"/>
  <c r="C20" i="32"/>
  <c r="C19" i="32"/>
  <c r="AX29" i="32" s="1"/>
  <c r="C15" i="32"/>
  <c r="C14" i="32"/>
  <c r="C13" i="32"/>
  <c r="C12" i="32"/>
  <c r="C11" i="32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AC17" i="28"/>
  <c r="AD17" i="28"/>
  <c r="AE17" i="28"/>
  <c r="AF17" i="28"/>
  <c r="AG17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D17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D13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AC9" i="28"/>
  <c r="AD9" i="28"/>
  <c r="AE9" i="28"/>
  <c r="AF9" i="28"/>
  <c r="AG9" i="28"/>
  <c r="AH9" i="28"/>
  <c r="AI9" i="28"/>
  <c r="AJ9" i="28"/>
  <c r="AK9" i="28"/>
  <c r="AL9" i="28"/>
  <c r="AM9" i="28"/>
  <c r="AN9" i="28"/>
  <c r="AO9" i="28"/>
  <c r="AP9" i="28"/>
  <c r="AQ9" i="28"/>
  <c r="AR9" i="28"/>
  <c r="AS9" i="28"/>
  <c r="AT9" i="28"/>
  <c r="AU9" i="28"/>
  <c r="D9" i="28"/>
  <c r="G7" i="31"/>
  <c r="L7" i="31" s="1"/>
  <c r="I7" i="31"/>
  <c r="K7" i="31"/>
  <c r="P7" i="31"/>
  <c r="Q7" i="31"/>
  <c r="S7" i="31"/>
  <c r="X7" i="31"/>
  <c r="Y7" i="31"/>
  <c r="AA7" i="31"/>
  <c r="AF7" i="31"/>
  <c r="AG7" i="31"/>
  <c r="AI7" i="31"/>
  <c r="AN7" i="31"/>
  <c r="AO7" i="31"/>
  <c r="AQ7" i="31"/>
  <c r="AV7" i="31"/>
  <c r="AW7" i="31"/>
  <c r="AY7" i="31"/>
  <c r="G8" i="31"/>
  <c r="O8" i="31" s="1"/>
  <c r="K8" i="31"/>
  <c r="L8" i="31"/>
  <c r="N8" i="31"/>
  <c r="P8" i="31"/>
  <c r="S8" i="31"/>
  <c r="T8" i="31"/>
  <c r="V8" i="31"/>
  <c r="W8" i="31"/>
  <c r="X8" i="31"/>
  <c r="Y8" i="31"/>
  <c r="AA8" i="31"/>
  <c r="AB8" i="31"/>
  <c r="AD8" i="31"/>
  <c r="AE8" i="31"/>
  <c r="AF8" i="31"/>
  <c r="AG8" i="31"/>
  <c r="AI8" i="31"/>
  <c r="AJ8" i="31"/>
  <c r="AL8" i="31"/>
  <c r="AM8" i="31"/>
  <c r="AN8" i="31"/>
  <c r="AO8" i="31"/>
  <c r="AQ8" i="31"/>
  <c r="AR8" i="31"/>
  <c r="AT8" i="31"/>
  <c r="AU8" i="31"/>
  <c r="AV8" i="31"/>
  <c r="AW8" i="31"/>
  <c r="AY8" i="31"/>
  <c r="AZ8" i="31"/>
  <c r="G9" i="31"/>
  <c r="M9" i="31" s="1"/>
  <c r="I9" i="31"/>
  <c r="J9" i="31"/>
  <c r="K9" i="31"/>
  <c r="L9" i="31"/>
  <c r="N9" i="31"/>
  <c r="O9" i="31"/>
  <c r="P9" i="31"/>
  <c r="Q9" i="31"/>
  <c r="R9" i="31"/>
  <c r="S9" i="31"/>
  <c r="T9" i="31"/>
  <c r="V9" i="31"/>
  <c r="W9" i="31"/>
  <c r="X9" i="31"/>
  <c r="Y9" i="31"/>
  <c r="Z9" i="31"/>
  <c r="AA9" i="31"/>
  <c r="AB9" i="31"/>
  <c r="AD9" i="31"/>
  <c r="AE9" i="31"/>
  <c r="AF9" i="31"/>
  <c r="AG9" i="31"/>
  <c r="AH9" i="31"/>
  <c r="AI9" i="31"/>
  <c r="AJ9" i="31"/>
  <c r="AL9" i="31"/>
  <c r="AM9" i="31"/>
  <c r="AN9" i="31"/>
  <c r="AO9" i="31"/>
  <c r="AP9" i="31"/>
  <c r="AQ9" i="31"/>
  <c r="AR9" i="31"/>
  <c r="AT9" i="31"/>
  <c r="AU9" i="31"/>
  <c r="AV9" i="31"/>
  <c r="AW9" i="31"/>
  <c r="AX9" i="31"/>
  <c r="AY9" i="31"/>
  <c r="AZ9" i="31"/>
  <c r="G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AN10" i="31"/>
  <c r="AO10" i="31"/>
  <c r="AP10" i="31"/>
  <c r="AQ10" i="31"/>
  <c r="AR10" i="31"/>
  <c r="AS10" i="31"/>
  <c r="AT10" i="31"/>
  <c r="AU10" i="31"/>
  <c r="AV10" i="31"/>
  <c r="AW10" i="31"/>
  <c r="AX10" i="31"/>
  <c r="AY10" i="31"/>
  <c r="AZ10" i="31"/>
  <c r="G11" i="31"/>
  <c r="O11" i="31" s="1"/>
  <c r="W11" i="31"/>
  <c r="X11" i="31"/>
  <c r="AM11" i="31"/>
  <c r="AN11" i="31"/>
  <c r="G12" i="31"/>
  <c r="L12" i="31" s="1"/>
  <c r="J12" i="31"/>
  <c r="K12" i="31"/>
  <c r="P12" i="31"/>
  <c r="R12" i="31"/>
  <c r="S12" i="31"/>
  <c r="X12" i="31"/>
  <c r="Z12" i="31"/>
  <c r="AA12" i="31"/>
  <c r="AF12" i="31"/>
  <c r="AH12" i="31"/>
  <c r="AI12" i="31"/>
  <c r="AN12" i="31"/>
  <c r="AP12" i="31"/>
  <c r="AQ12" i="31"/>
  <c r="AV12" i="31"/>
  <c r="AX12" i="31"/>
  <c r="AY12" i="31"/>
  <c r="G13" i="31"/>
  <c r="O13" i="31" s="1"/>
  <c r="K13" i="31"/>
  <c r="M13" i="31"/>
  <c r="N13" i="31"/>
  <c r="P13" i="31"/>
  <c r="S13" i="31"/>
  <c r="U13" i="31"/>
  <c r="V13" i="31"/>
  <c r="X13" i="31"/>
  <c r="AA13" i="31"/>
  <c r="AC13" i="31"/>
  <c r="AD13" i="31"/>
  <c r="AF13" i="31"/>
  <c r="AI13" i="31"/>
  <c r="AK13" i="31"/>
  <c r="AL13" i="31"/>
  <c r="AN13" i="31"/>
  <c r="AQ13" i="31"/>
  <c r="AS13" i="31"/>
  <c r="AT13" i="31"/>
  <c r="AV13" i="31"/>
  <c r="AY13" i="31"/>
  <c r="G14" i="31"/>
  <c r="I14" i="31" s="1"/>
  <c r="AF14" i="31"/>
  <c r="AW14" i="31"/>
  <c r="G15" i="31"/>
  <c r="M15" i="31" s="1"/>
  <c r="I15" i="31"/>
  <c r="K15" i="31"/>
  <c r="L15" i="31"/>
  <c r="N15" i="31"/>
  <c r="P15" i="31"/>
  <c r="Q15" i="31"/>
  <c r="S15" i="31"/>
  <c r="T15" i="31"/>
  <c r="V15" i="31"/>
  <c r="X15" i="31"/>
  <c r="Y15" i="31"/>
  <c r="AA15" i="31"/>
  <c r="AB15" i="31"/>
  <c r="AD15" i="31"/>
  <c r="AF15" i="31"/>
  <c r="AG15" i="31"/>
  <c r="AI15" i="31"/>
  <c r="AJ15" i="31"/>
  <c r="AL15" i="31"/>
  <c r="AN15" i="31"/>
  <c r="AO15" i="31"/>
  <c r="AQ15" i="31"/>
  <c r="AR15" i="31"/>
  <c r="AT15" i="31"/>
  <c r="AV15" i="31"/>
  <c r="AW15" i="31"/>
  <c r="AY15" i="31"/>
  <c r="AZ15" i="31"/>
  <c r="G16" i="31"/>
  <c r="J16" i="31" s="1"/>
  <c r="I16" i="31"/>
  <c r="K16" i="31"/>
  <c r="L16" i="31"/>
  <c r="N16" i="31"/>
  <c r="O16" i="31"/>
  <c r="P16" i="31"/>
  <c r="Q16" i="31"/>
  <c r="S16" i="31"/>
  <c r="T16" i="31"/>
  <c r="V16" i="31"/>
  <c r="W16" i="31"/>
  <c r="X16" i="31"/>
  <c r="Y16" i="31"/>
  <c r="AA16" i="31"/>
  <c r="AB16" i="31"/>
  <c r="AD16" i="31"/>
  <c r="AE16" i="31"/>
  <c r="AF16" i="31"/>
  <c r="AG16" i="31"/>
  <c r="AI16" i="31"/>
  <c r="AJ16" i="31"/>
  <c r="AL16" i="31"/>
  <c r="AM16" i="31"/>
  <c r="AN16" i="31"/>
  <c r="AO16" i="31"/>
  <c r="AQ16" i="31"/>
  <c r="AR16" i="31"/>
  <c r="AT16" i="31"/>
  <c r="AU16" i="31"/>
  <c r="AV16" i="31"/>
  <c r="AW16" i="31"/>
  <c r="AY16" i="31"/>
  <c r="AZ16" i="31"/>
  <c r="G17" i="31"/>
  <c r="M17" i="31" s="1"/>
  <c r="I17" i="31"/>
  <c r="J17" i="31"/>
  <c r="K17" i="31"/>
  <c r="L17" i="31"/>
  <c r="N17" i="31"/>
  <c r="O17" i="31"/>
  <c r="P17" i="31"/>
  <c r="Q17" i="31"/>
  <c r="R17" i="31"/>
  <c r="S17" i="31"/>
  <c r="T17" i="31"/>
  <c r="V17" i="31"/>
  <c r="W17" i="31"/>
  <c r="X17" i="31"/>
  <c r="Y17" i="31"/>
  <c r="Z17" i="31"/>
  <c r="AA17" i="31"/>
  <c r="AB17" i="31"/>
  <c r="AD17" i="31"/>
  <c r="AE17" i="31"/>
  <c r="AF17" i="31"/>
  <c r="AG17" i="31"/>
  <c r="AH17" i="31"/>
  <c r="AI17" i="31"/>
  <c r="AJ17" i="31"/>
  <c r="AL17" i="31"/>
  <c r="AM17" i="31"/>
  <c r="AN17" i="31"/>
  <c r="AO17" i="31"/>
  <c r="AP17" i="31"/>
  <c r="AQ17" i="31"/>
  <c r="AR17" i="31"/>
  <c r="AT17" i="31"/>
  <c r="AU17" i="31"/>
  <c r="AV17" i="31"/>
  <c r="AW17" i="31"/>
  <c r="AX17" i="31"/>
  <c r="AY17" i="31"/>
  <c r="AZ17" i="31"/>
  <c r="G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AL18" i="31"/>
  <c r="AM18" i="31"/>
  <c r="AN18" i="31"/>
  <c r="AO18" i="31"/>
  <c r="AP18" i="31"/>
  <c r="AQ18" i="31"/>
  <c r="AR18" i="31"/>
  <c r="AS18" i="31"/>
  <c r="AT18" i="31"/>
  <c r="AU18" i="31"/>
  <c r="AV18" i="31"/>
  <c r="AW18" i="31"/>
  <c r="AX18" i="31"/>
  <c r="AY18" i="31"/>
  <c r="AZ18" i="31"/>
  <c r="G19" i="31"/>
  <c r="I19" i="31" s="1"/>
  <c r="L19" i="31"/>
  <c r="M19" i="31"/>
  <c r="P19" i="31"/>
  <c r="Q19" i="31"/>
  <c r="U19" i="31"/>
  <c r="V19" i="31"/>
  <c r="Y19" i="31"/>
  <c r="Z19" i="31"/>
  <c r="AD19" i="31"/>
  <c r="AE19" i="31"/>
  <c r="AH19" i="31"/>
  <c r="AJ19" i="31"/>
  <c r="AM19" i="31"/>
  <c r="AN19" i="31"/>
  <c r="AR19" i="31"/>
  <c r="AS19" i="31"/>
  <c r="AV19" i="31"/>
  <c r="AW19" i="31"/>
  <c r="G20" i="31"/>
  <c r="I20" i="31" s="1"/>
  <c r="L20" i="31"/>
  <c r="M20" i="31"/>
  <c r="Q20" i="31"/>
  <c r="U20" i="31"/>
  <c r="W20" i="31"/>
  <c r="Z20" i="31"/>
  <c r="AE20" i="31"/>
  <c r="AF20" i="31"/>
  <c r="AI20" i="31"/>
  <c r="AN20" i="31"/>
  <c r="AO20" i="31"/>
  <c r="AR20" i="31"/>
  <c r="AW20" i="31"/>
  <c r="AX20" i="31"/>
  <c r="G21" i="31"/>
  <c r="J21" i="31" s="1"/>
  <c r="M21" i="31"/>
  <c r="N21" i="31"/>
  <c r="R21" i="31"/>
  <c r="V21" i="31"/>
  <c r="W21" i="31"/>
  <c r="AA21" i="31"/>
  <c r="AE21" i="31"/>
  <c r="AF21" i="31"/>
  <c r="AJ21" i="31"/>
  <c r="AN21" i="31"/>
  <c r="AP21" i="31"/>
  <c r="AS21" i="31"/>
  <c r="AX21" i="31"/>
  <c r="AY21" i="31"/>
  <c r="G22" i="31"/>
  <c r="K22" i="31" s="1"/>
  <c r="I22" i="31"/>
  <c r="J22" i="31"/>
  <c r="M22" i="31"/>
  <c r="N22" i="31"/>
  <c r="O22" i="31"/>
  <c r="P22" i="31"/>
  <c r="Q22" i="31"/>
  <c r="R22" i="31"/>
  <c r="S22" i="31"/>
  <c r="U22" i="31"/>
  <c r="V22" i="31"/>
  <c r="W22" i="31"/>
  <c r="X22" i="31"/>
  <c r="Y22" i="31"/>
  <c r="Z22" i="31"/>
  <c r="AA22" i="31"/>
  <c r="AC22" i="31"/>
  <c r="AD22" i="31"/>
  <c r="AE22" i="31"/>
  <c r="AF22" i="31"/>
  <c r="AG22" i="31"/>
  <c r="AH22" i="31"/>
  <c r="AI22" i="31"/>
  <c r="AK22" i="31"/>
  <c r="AL22" i="31"/>
  <c r="AM22" i="31"/>
  <c r="AN22" i="31"/>
  <c r="AO22" i="31"/>
  <c r="AP22" i="31"/>
  <c r="AQ22" i="31"/>
  <c r="AS22" i="31"/>
  <c r="AT22" i="31"/>
  <c r="AU22" i="31"/>
  <c r="AV22" i="31"/>
  <c r="AW22" i="31"/>
  <c r="AX22" i="31"/>
  <c r="AY22" i="31"/>
  <c r="G23" i="31"/>
  <c r="O23" i="31" s="1"/>
  <c r="J23" i="31"/>
  <c r="K23" i="31"/>
  <c r="N23" i="31"/>
  <c r="P23" i="31"/>
  <c r="Q23" i="31"/>
  <c r="S23" i="31"/>
  <c r="T23" i="31"/>
  <c r="W23" i="31"/>
  <c r="X23" i="31"/>
  <c r="Y23" i="31"/>
  <c r="AA23" i="31"/>
  <c r="AB23" i="31"/>
  <c r="AE23" i="31"/>
  <c r="AF23" i="31"/>
  <c r="AG23" i="31"/>
  <c r="AI23" i="31"/>
  <c r="AJ23" i="31"/>
  <c r="AM23" i="31"/>
  <c r="AN23" i="31"/>
  <c r="AO23" i="31"/>
  <c r="AQ23" i="31"/>
  <c r="AR23" i="31"/>
  <c r="AU23" i="31"/>
  <c r="AV23" i="31"/>
  <c r="AW23" i="31"/>
  <c r="AY23" i="31"/>
  <c r="AZ23" i="31"/>
  <c r="G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G25" i="31"/>
  <c r="K25" i="31" s="1"/>
  <c r="I25" i="31"/>
  <c r="J25" i="31"/>
  <c r="M25" i="31"/>
  <c r="N25" i="31"/>
  <c r="O25" i="31"/>
  <c r="P25" i="31"/>
  <c r="Q25" i="31"/>
  <c r="R25" i="31"/>
  <c r="U25" i="31"/>
  <c r="V25" i="31"/>
  <c r="W25" i="31"/>
  <c r="X25" i="31"/>
  <c r="Y25" i="31"/>
  <c r="Z25" i="31"/>
  <c r="AC25" i="31"/>
  <c r="AD25" i="31"/>
  <c r="AE25" i="31"/>
  <c r="AF25" i="31"/>
  <c r="AG25" i="31"/>
  <c r="AH25" i="31"/>
  <c r="AK25" i="31"/>
  <c r="AL25" i="31"/>
  <c r="AM25" i="31"/>
  <c r="AN25" i="31"/>
  <c r="AO25" i="31"/>
  <c r="AP25" i="31"/>
  <c r="AS25" i="31"/>
  <c r="AT25" i="31"/>
  <c r="AU25" i="31"/>
  <c r="AV25" i="31"/>
  <c r="AW25" i="31"/>
  <c r="AX25" i="31"/>
  <c r="G26" i="31"/>
  <c r="I26" i="31"/>
  <c r="L26" i="31"/>
  <c r="P26" i="31"/>
  <c r="Q26" i="31"/>
  <c r="T26" i="31"/>
  <c r="AB26" i="31"/>
  <c r="AF26" i="31"/>
  <c r="AG26" i="31"/>
  <c r="AJ26" i="31"/>
  <c r="AN26" i="31"/>
  <c r="AO26" i="31"/>
  <c r="AR26" i="31"/>
  <c r="AW26" i="31"/>
  <c r="AZ26" i="31"/>
  <c r="G27" i="31"/>
  <c r="M27" i="31" s="1"/>
  <c r="K27" i="31"/>
  <c r="L27" i="31"/>
  <c r="O27" i="31"/>
  <c r="P27" i="31"/>
  <c r="S27" i="31"/>
  <c r="T27" i="31"/>
  <c r="W27" i="31"/>
  <c r="X27" i="31"/>
  <c r="AA27" i="31"/>
  <c r="AB27" i="31"/>
  <c r="AE27" i="31"/>
  <c r="AF27" i="31"/>
  <c r="AI27" i="31"/>
  <c r="AJ27" i="31"/>
  <c r="AM27" i="31"/>
  <c r="AN27" i="31"/>
  <c r="AQ27" i="31"/>
  <c r="AR27" i="31"/>
  <c r="AU27" i="31"/>
  <c r="AV27" i="31"/>
  <c r="AY27" i="31"/>
  <c r="AZ27" i="31"/>
  <c r="G28" i="31"/>
  <c r="I28" i="31" s="1"/>
  <c r="J28" i="31"/>
  <c r="K28" i="31"/>
  <c r="N28" i="31"/>
  <c r="O28" i="31"/>
  <c r="P28" i="31"/>
  <c r="R28" i="31"/>
  <c r="S28" i="31"/>
  <c r="V28" i="31"/>
  <c r="W28" i="31"/>
  <c r="X28" i="31"/>
  <c r="Z28" i="31"/>
  <c r="AA28" i="31"/>
  <c r="AD28" i="31"/>
  <c r="AE28" i="31"/>
  <c r="AF28" i="31"/>
  <c r="AH28" i="31"/>
  <c r="AI28" i="31"/>
  <c r="AL28" i="31"/>
  <c r="AM28" i="31"/>
  <c r="AN28" i="31"/>
  <c r="AP28" i="31"/>
  <c r="AQ28" i="31"/>
  <c r="AT28" i="31"/>
  <c r="AU28" i="31"/>
  <c r="AV28" i="31"/>
  <c r="AX28" i="31"/>
  <c r="AY28" i="31"/>
  <c r="G29" i="31"/>
  <c r="O29" i="31" s="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X29" i="31"/>
  <c r="Y29" i="31"/>
  <c r="Z29" i="31"/>
  <c r="AA29" i="31"/>
  <c r="AB29" i="31"/>
  <c r="AC29" i="31"/>
  <c r="AD29" i="31"/>
  <c r="AF29" i="31"/>
  <c r="AG29" i="31"/>
  <c r="AH29" i="31"/>
  <c r="AI29" i="31"/>
  <c r="AJ29" i="31"/>
  <c r="AK29" i="31"/>
  <c r="AL29" i="31"/>
  <c r="AN29" i="31"/>
  <c r="AO29" i="31"/>
  <c r="AP29" i="31"/>
  <c r="AQ29" i="31"/>
  <c r="AR29" i="31"/>
  <c r="AS29" i="31"/>
  <c r="AT29" i="31"/>
  <c r="AV29" i="31"/>
  <c r="AW29" i="31"/>
  <c r="AX29" i="31"/>
  <c r="AY29" i="31"/>
  <c r="AZ29" i="31"/>
  <c r="G30" i="31"/>
  <c r="I30" i="31" s="1"/>
  <c r="N30" i="31"/>
  <c r="P30" i="31"/>
  <c r="Q30" i="31"/>
  <c r="U30" i="31"/>
  <c r="AB30" i="31"/>
  <c r="AC30" i="31"/>
  <c r="AD30" i="31"/>
  <c r="AG30" i="31"/>
  <c r="AN30" i="31"/>
  <c r="AO30" i="31"/>
  <c r="AR30" i="31"/>
  <c r="AT30" i="31"/>
  <c r="G31" i="31"/>
  <c r="AE31" i="31" s="1"/>
  <c r="I31" i="31"/>
  <c r="S31" i="31"/>
  <c r="T31" i="31"/>
  <c r="AF31" i="31"/>
  <c r="AO31" i="31"/>
  <c r="AP31" i="31"/>
  <c r="AY31" i="31"/>
  <c r="AZ31" i="31"/>
  <c r="G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AP32" i="31"/>
  <c r="AQ32" i="31"/>
  <c r="AR32" i="31"/>
  <c r="AS32" i="31"/>
  <c r="AT32" i="31"/>
  <c r="AU32" i="31"/>
  <c r="AV32" i="31"/>
  <c r="AW32" i="31"/>
  <c r="AX32" i="31"/>
  <c r="AY32" i="31"/>
  <c r="AZ32" i="31"/>
  <c r="G33" i="31"/>
  <c r="I33" i="31"/>
  <c r="J33" i="31"/>
  <c r="M33" i="31"/>
  <c r="N33" i="31"/>
  <c r="O33" i="31"/>
  <c r="R33" i="31"/>
  <c r="U33" i="31"/>
  <c r="V33" i="31"/>
  <c r="W33" i="31"/>
  <c r="X33" i="31"/>
  <c r="Y33" i="31"/>
  <c r="Z33" i="31"/>
  <c r="AD33" i="31"/>
  <c r="AE33" i="31"/>
  <c r="AF33" i="31"/>
  <c r="AG33" i="31"/>
  <c r="AH33" i="31"/>
  <c r="AK33" i="31"/>
  <c r="AL33" i="31"/>
  <c r="AN33" i="31"/>
  <c r="AO33" i="31"/>
  <c r="AP33" i="31"/>
  <c r="AS33" i="31"/>
  <c r="AT33" i="31"/>
  <c r="AU33" i="31"/>
  <c r="AV33" i="31"/>
  <c r="AX33" i="31"/>
  <c r="G34" i="31"/>
  <c r="I34" i="31" s="1"/>
  <c r="R34" i="31"/>
  <c r="S34" i="31"/>
  <c r="AB34" i="31"/>
  <c r="AN34" i="31"/>
  <c r="AO34" i="31"/>
  <c r="AX34" i="31"/>
  <c r="G35" i="31"/>
  <c r="L35" i="31" s="1"/>
  <c r="K35" i="31"/>
  <c r="O35" i="31"/>
  <c r="P35" i="31"/>
  <c r="S35" i="31"/>
  <c r="T35" i="31"/>
  <c r="U35" i="31"/>
  <c r="AA35" i="31"/>
  <c r="AB35" i="31"/>
  <c r="AC35" i="31"/>
  <c r="AD35" i="31"/>
  <c r="AE35" i="31"/>
  <c r="AK35" i="31"/>
  <c r="AL35" i="31"/>
  <c r="AM35" i="31"/>
  <c r="AN35" i="31"/>
  <c r="AQ35" i="31"/>
  <c r="AU35" i="31"/>
  <c r="AV35" i="31"/>
  <c r="AX35" i="31"/>
  <c r="AY35" i="31"/>
  <c r="AZ35" i="31"/>
  <c r="G36" i="31"/>
  <c r="I36" i="31" s="1"/>
  <c r="K36" i="31"/>
  <c r="M36" i="31"/>
  <c r="N36" i="31"/>
  <c r="O36" i="31"/>
  <c r="P36" i="31"/>
  <c r="Q36" i="31"/>
  <c r="U36" i="31"/>
  <c r="V36" i="31"/>
  <c r="W36" i="31"/>
  <c r="X36" i="31"/>
  <c r="Y36" i="31"/>
  <c r="Z36" i="31"/>
  <c r="AC36" i="31"/>
  <c r="AD36" i="31"/>
  <c r="AE36" i="31"/>
  <c r="AF36" i="31"/>
  <c r="AG36" i="31"/>
  <c r="AH36" i="31"/>
  <c r="AK36" i="31"/>
  <c r="AL36" i="31"/>
  <c r="AM36" i="31"/>
  <c r="AN36" i="31"/>
  <c r="AO36" i="31"/>
  <c r="AP36" i="31"/>
  <c r="AR36" i="31"/>
  <c r="AS36" i="31"/>
  <c r="AT36" i="31"/>
  <c r="AU36" i="31"/>
  <c r="AV36" i="31"/>
  <c r="AW36" i="31"/>
  <c r="AX36" i="31"/>
  <c r="AZ36" i="31"/>
  <c r="G37" i="31"/>
  <c r="I37" i="31"/>
  <c r="P37" i="31"/>
  <c r="Q37" i="31"/>
  <c r="X37" i="31"/>
  <c r="Y37" i="31"/>
  <c r="AF37" i="31"/>
  <c r="AG37" i="31"/>
  <c r="AN37" i="31"/>
  <c r="AO37" i="31"/>
  <c r="AV37" i="31"/>
  <c r="AW37" i="31"/>
  <c r="G38" i="31"/>
  <c r="I38" i="31" s="1"/>
  <c r="K38" i="31"/>
  <c r="L38" i="31"/>
  <c r="M38" i="31"/>
  <c r="N38" i="31"/>
  <c r="O38" i="31"/>
  <c r="P38" i="31"/>
  <c r="S38" i="31"/>
  <c r="T38" i="31"/>
  <c r="U38" i="31"/>
  <c r="V38" i="31"/>
  <c r="W38" i="31"/>
  <c r="X38" i="31"/>
  <c r="AA38" i="31"/>
  <c r="AB38" i="31"/>
  <c r="AC38" i="31"/>
  <c r="AD38" i="31"/>
  <c r="AE38" i="31"/>
  <c r="AF38" i="31"/>
  <c r="AI38" i="31"/>
  <c r="AJ38" i="31"/>
  <c r="AK38" i="31"/>
  <c r="AL38" i="31"/>
  <c r="AM38" i="31"/>
  <c r="AN38" i="31"/>
  <c r="AQ38" i="31"/>
  <c r="AR38" i="31"/>
  <c r="AS38" i="31"/>
  <c r="AT38" i="31"/>
  <c r="AU38" i="31"/>
  <c r="AV38" i="31"/>
  <c r="AY38" i="31"/>
  <c r="AZ38" i="31"/>
  <c r="G39" i="31"/>
  <c r="I39" i="31" s="1"/>
  <c r="J39" i="31"/>
  <c r="N39" i="31"/>
  <c r="O39" i="31"/>
  <c r="P39" i="31"/>
  <c r="R39" i="31"/>
  <c r="V39" i="31"/>
  <c r="W39" i="31"/>
  <c r="X39" i="31"/>
  <c r="Z39" i="31"/>
  <c r="AD39" i="31"/>
  <c r="AE39" i="31"/>
  <c r="AF39" i="31"/>
  <c r="AH39" i="31"/>
  <c r="AL39" i="31"/>
  <c r="AM39" i="31"/>
  <c r="AN39" i="31"/>
  <c r="AP39" i="31"/>
  <c r="AT39" i="31"/>
  <c r="AU39" i="31"/>
  <c r="AV39" i="31"/>
  <c r="AX39" i="31"/>
  <c r="G40" i="31"/>
  <c r="O40" i="31" s="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X40" i="31"/>
  <c r="Y40" i="31"/>
  <c r="Z40" i="31"/>
  <c r="AA40" i="31"/>
  <c r="AB40" i="31"/>
  <c r="AC40" i="31"/>
  <c r="AD40" i="31"/>
  <c r="AF40" i="31"/>
  <c r="AG40" i="31"/>
  <c r="AH40" i="31"/>
  <c r="AI40" i="31"/>
  <c r="AJ40" i="31"/>
  <c r="AK40" i="31"/>
  <c r="AL40" i="31"/>
  <c r="AN40" i="31"/>
  <c r="AO40" i="31"/>
  <c r="AP40" i="31"/>
  <c r="AQ40" i="31"/>
  <c r="AR40" i="31"/>
  <c r="AS40" i="31"/>
  <c r="AT40" i="31"/>
  <c r="AV40" i="31"/>
  <c r="AW40" i="31"/>
  <c r="AX40" i="31"/>
  <c r="AY40" i="31"/>
  <c r="AZ40" i="31"/>
  <c r="G41" i="31"/>
  <c r="L41" i="31" s="1"/>
  <c r="U41" i="31"/>
  <c r="X41" i="31"/>
  <c r="AK41" i="31"/>
  <c r="AN41" i="31"/>
  <c r="G42" i="31"/>
  <c r="X42" i="31"/>
  <c r="AN42" i="31"/>
  <c r="G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AP43" i="31"/>
  <c r="AQ43" i="31"/>
  <c r="AR43" i="31"/>
  <c r="AS43" i="31"/>
  <c r="AT43" i="31"/>
  <c r="AU43" i="31"/>
  <c r="AV43" i="31"/>
  <c r="AW43" i="31"/>
  <c r="AX43" i="31"/>
  <c r="AY43" i="31"/>
  <c r="AZ43" i="31"/>
  <c r="G44" i="31"/>
  <c r="I44" i="31" s="1"/>
  <c r="O44" i="31"/>
  <c r="Q44" i="31"/>
  <c r="V44" i="31"/>
  <c r="AC44" i="31"/>
  <c r="AE44" i="31"/>
  <c r="AG44" i="31"/>
  <c r="AN44" i="31"/>
  <c r="AS44" i="31"/>
  <c r="AU44" i="31"/>
  <c r="G45" i="31"/>
  <c r="I45" i="31"/>
  <c r="J45" i="31"/>
  <c r="K45" i="31"/>
  <c r="L45" i="31"/>
  <c r="P45" i="31"/>
  <c r="Q45" i="31"/>
  <c r="R45" i="31"/>
  <c r="S45" i="31"/>
  <c r="T45" i="31"/>
  <c r="X45" i="31"/>
  <c r="Y45" i="31"/>
  <c r="Z45" i="31"/>
  <c r="AA45" i="31"/>
  <c r="AB45" i="31"/>
  <c r="AF45" i="31"/>
  <c r="AG45" i="31"/>
  <c r="AH45" i="31"/>
  <c r="AI45" i="31"/>
  <c r="AJ45" i="31"/>
  <c r="AN45" i="31"/>
  <c r="AO45" i="31"/>
  <c r="AP45" i="31"/>
  <c r="AQ45" i="31"/>
  <c r="AR45" i="31"/>
  <c r="AV45" i="31"/>
  <c r="AW45" i="31"/>
  <c r="AX45" i="31"/>
  <c r="AY45" i="31"/>
  <c r="AZ45" i="31"/>
  <c r="G46" i="31"/>
  <c r="I46" i="31" s="1"/>
  <c r="K46" i="31"/>
  <c r="L46" i="31"/>
  <c r="M46" i="31"/>
  <c r="N46" i="31"/>
  <c r="O46" i="31"/>
  <c r="P46" i="31"/>
  <c r="S46" i="31"/>
  <c r="T46" i="31"/>
  <c r="U46" i="31"/>
  <c r="V46" i="31"/>
  <c r="W46" i="31"/>
  <c r="X46" i="31"/>
  <c r="AA46" i="31"/>
  <c r="AB46" i="31"/>
  <c r="AC46" i="31"/>
  <c r="AD46" i="31"/>
  <c r="AE46" i="31"/>
  <c r="AF46" i="31"/>
  <c r="AI46" i="31"/>
  <c r="AJ46" i="31"/>
  <c r="AK46" i="31"/>
  <c r="AL46" i="31"/>
  <c r="AM46" i="31"/>
  <c r="AN46" i="31"/>
  <c r="AQ46" i="31"/>
  <c r="AR46" i="31"/>
  <c r="AS46" i="31"/>
  <c r="AT46" i="31"/>
  <c r="AU46" i="31"/>
  <c r="AV46" i="31"/>
  <c r="AY46" i="31"/>
  <c r="AZ46" i="31"/>
  <c r="G47" i="31"/>
  <c r="I47" i="31" s="1"/>
  <c r="J47" i="31"/>
  <c r="O47" i="31"/>
  <c r="Q47" i="31"/>
  <c r="R47" i="31"/>
  <c r="V47" i="31"/>
  <c r="X47" i="31"/>
  <c r="Z47" i="31"/>
  <c r="AE47" i="31"/>
  <c r="AF47" i="31"/>
  <c r="AG47" i="31"/>
  <c r="AL47" i="31"/>
  <c r="AN47" i="31"/>
  <c r="AP47" i="31"/>
  <c r="AT47" i="31"/>
  <c r="AU47" i="31"/>
  <c r="AW47" i="31"/>
  <c r="G48" i="31"/>
  <c r="O48" i="31" s="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X48" i="31"/>
  <c r="Y48" i="31"/>
  <c r="Z48" i="31"/>
  <c r="AA48" i="31"/>
  <c r="AB48" i="31"/>
  <c r="AC48" i="31"/>
  <c r="AD48" i="31"/>
  <c r="AF48" i="31"/>
  <c r="AG48" i="31"/>
  <c r="AH48" i="31"/>
  <c r="AI48" i="31"/>
  <c r="AJ48" i="31"/>
  <c r="AK48" i="31"/>
  <c r="AL48" i="31"/>
  <c r="AN48" i="31"/>
  <c r="AO48" i="31"/>
  <c r="AP48" i="31"/>
  <c r="AQ48" i="31"/>
  <c r="AR48" i="31"/>
  <c r="AS48" i="31"/>
  <c r="AT48" i="31"/>
  <c r="AV48" i="31"/>
  <c r="AW48" i="31"/>
  <c r="AX48" i="31"/>
  <c r="AY48" i="31"/>
  <c r="AZ48" i="31"/>
  <c r="G49" i="31"/>
  <c r="L49" i="31" s="1"/>
  <c r="T49" i="31"/>
  <c r="AL49" i="31"/>
  <c r="AV49" i="31"/>
  <c r="G50" i="31"/>
  <c r="L50" i="31" s="1"/>
  <c r="I50" i="31"/>
  <c r="J50" i="31"/>
  <c r="K50" i="31"/>
  <c r="O50" i="31"/>
  <c r="P50" i="31"/>
  <c r="Q50" i="31"/>
  <c r="R50" i="31"/>
  <c r="S50" i="31"/>
  <c r="T50" i="31"/>
  <c r="W50" i="31"/>
  <c r="Y50" i="31"/>
  <c r="Z50" i="31"/>
  <c r="AA50" i="31"/>
  <c r="AB50" i="31"/>
  <c r="AE50" i="31"/>
  <c r="AF50" i="31"/>
  <c r="AG50" i="31"/>
  <c r="AI50" i="31"/>
  <c r="AJ50" i="31"/>
  <c r="AM50" i="31"/>
  <c r="AN50" i="31"/>
  <c r="AO50" i="31"/>
  <c r="AP50" i="31"/>
  <c r="AQ50" i="31"/>
  <c r="AU50" i="31"/>
  <c r="AV50" i="31"/>
  <c r="AW50" i="31"/>
  <c r="AX50" i="31"/>
  <c r="AY50" i="31"/>
  <c r="AZ50" i="31"/>
  <c r="G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AP51" i="31"/>
  <c r="AQ51" i="31"/>
  <c r="AR51" i="31"/>
  <c r="AS51" i="31"/>
  <c r="AT51" i="31"/>
  <c r="AU51" i="31"/>
  <c r="AV51" i="31"/>
  <c r="AW51" i="31"/>
  <c r="AX51" i="31"/>
  <c r="AY51" i="31"/>
  <c r="AZ51" i="31"/>
  <c r="G52" i="31"/>
  <c r="N52" i="31" s="1"/>
  <c r="I52" i="31"/>
  <c r="J52" i="31"/>
  <c r="M52" i="31"/>
  <c r="O52" i="31"/>
  <c r="P52" i="31"/>
  <c r="Q52" i="31"/>
  <c r="R52" i="31"/>
  <c r="U52" i="31"/>
  <c r="V52" i="31"/>
  <c r="W52" i="31"/>
  <c r="Y52" i="31"/>
  <c r="Z52" i="31"/>
  <c r="AC52" i="31"/>
  <c r="AD52" i="31"/>
  <c r="AE52" i="31"/>
  <c r="AF52" i="31"/>
  <c r="AG52" i="31"/>
  <c r="AJ52" i="31"/>
  <c r="AK52" i="31"/>
  <c r="AL52" i="31"/>
  <c r="AM52" i="31"/>
  <c r="AN52" i="31"/>
  <c r="AO52" i="31"/>
  <c r="AP52" i="31"/>
  <c r="AS52" i="31"/>
  <c r="AT52" i="31"/>
  <c r="AU52" i="31"/>
  <c r="AV52" i="31"/>
  <c r="AW52" i="31"/>
  <c r="AX52" i="31"/>
  <c r="AZ52" i="31"/>
  <c r="G53" i="31"/>
  <c r="I53" i="31"/>
  <c r="J53" i="31"/>
  <c r="K53" i="31"/>
  <c r="L53" i="31"/>
  <c r="M53" i="31"/>
  <c r="O53" i="31"/>
  <c r="P53" i="31"/>
  <c r="Q53" i="31"/>
  <c r="R53" i="31"/>
  <c r="S53" i="31"/>
  <c r="T53" i="31"/>
  <c r="U53" i="31"/>
  <c r="W53" i="31"/>
  <c r="X53" i="31"/>
  <c r="Y53" i="31"/>
  <c r="Z53" i="31"/>
  <c r="AA53" i="31"/>
  <c r="AB53" i="31"/>
  <c r="AC53" i="31"/>
  <c r="AE53" i="31"/>
  <c r="AF53" i="31"/>
  <c r="AG53" i="31"/>
  <c r="AH53" i="31"/>
  <c r="AI53" i="31"/>
  <c r="AJ53" i="31"/>
  <c r="AK53" i="31"/>
  <c r="AM53" i="31"/>
  <c r="AN53" i="31"/>
  <c r="AO53" i="31"/>
  <c r="AP53" i="31"/>
  <c r="AQ53" i="31"/>
  <c r="AR53" i="31"/>
  <c r="AS53" i="31"/>
  <c r="AU53" i="31"/>
  <c r="AV53" i="31"/>
  <c r="AW53" i="31"/>
  <c r="AX53" i="31"/>
  <c r="AY53" i="31"/>
  <c r="AZ53" i="31"/>
  <c r="G54" i="31"/>
  <c r="J54" i="31"/>
  <c r="K54" i="31"/>
  <c r="L54" i="31"/>
  <c r="M54" i="31"/>
  <c r="N54" i="31"/>
  <c r="O54" i="31"/>
  <c r="P54" i="31"/>
  <c r="R54" i="31"/>
  <c r="S54" i="31"/>
  <c r="T54" i="31"/>
  <c r="U54" i="31"/>
  <c r="V54" i="31"/>
  <c r="W54" i="31"/>
  <c r="X54" i="31"/>
  <c r="Z54" i="31"/>
  <c r="AA54" i="31"/>
  <c r="AB54" i="31"/>
  <c r="AC54" i="31"/>
  <c r="AD54" i="31"/>
  <c r="AE54" i="31"/>
  <c r="AF54" i="31"/>
  <c r="AH54" i="31"/>
  <c r="AI54" i="31"/>
  <c r="AJ54" i="31"/>
  <c r="AK54" i="31"/>
  <c r="AL54" i="31"/>
  <c r="AM54" i="31"/>
  <c r="AN54" i="31"/>
  <c r="AP54" i="31"/>
  <c r="AQ54" i="31"/>
  <c r="AR54" i="31"/>
  <c r="AS54" i="31"/>
  <c r="AT54" i="31"/>
  <c r="AU54" i="31"/>
  <c r="AV54" i="31"/>
  <c r="AX54" i="31"/>
  <c r="AY54" i="31"/>
  <c r="AZ54" i="31"/>
  <c r="G55" i="31"/>
  <c r="J55" i="31" s="1"/>
  <c r="M55" i="31"/>
  <c r="U55" i="31"/>
  <c r="Y55" i="31"/>
  <c r="AG55" i="31"/>
  <c r="AL55" i="31"/>
  <c r="AS55" i="31"/>
  <c r="AW55" i="31"/>
  <c r="G56" i="31"/>
  <c r="I56" i="31" s="1"/>
  <c r="K56" i="31"/>
  <c r="L56" i="31"/>
  <c r="M56" i="31"/>
  <c r="P56" i="31"/>
  <c r="Q56" i="31"/>
  <c r="R56" i="31"/>
  <c r="T56" i="31"/>
  <c r="V56" i="31"/>
  <c r="Y56" i="31"/>
  <c r="Z56" i="31"/>
  <c r="AA56" i="31"/>
  <c r="AC56" i="31"/>
  <c r="AD56" i="31"/>
  <c r="AE56" i="31"/>
  <c r="AH56" i="31"/>
  <c r="AI56" i="31"/>
  <c r="AK56" i="31"/>
  <c r="AL56" i="31"/>
  <c r="AM56" i="31"/>
  <c r="AO56" i="31"/>
  <c r="AP56" i="31"/>
  <c r="AS56" i="31"/>
  <c r="AT56" i="31"/>
  <c r="AU56" i="31"/>
  <c r="AW56" i="31"/>
  <c r="AX56" i="31"/>
  <c r="AY56" i="31"/>
  <c r="G57" i="31"/>
  <c r="I57" i="31" s="1"/>
  <c r="J57" i="31"/>
  <c r="L57" i="31"/>
  <c r="M57" i="31"/>
  <c r="N57" i="31"/>
  <c r="P57" i="31"/>
  <c r="Q57" i="31"/>
  <c r="R57" i="31"/>
  <c r="U57" i="31"/>
  <c r="V57" i="31"/>
  <c r="X57" i="31"/>
  <c r="Y57" i="31"/>
  <c r="Z57" i="31"/>
  <c r="AB57" i="31"/>
  <c r="AC57" i="31"/>
  <c r="AF57" i="31"/>
  <c r="AG57" i="31"/>
  <c r="AH57" i="31"/>
  <c r="AJ57" i="31"/>
  <c r="AK57" i="31"/>
  <c r="AL57" i="31"/>
  <c r="AN57" i="31"/>
  <c r="AP57" i="31"/>
  <c r="AR57" i="31"/>
  <c r="AS57" i="31"/>
  <c r="AT57" i="31"/>
  <c r="AV57" i="31"/>
  <c r="AW57" i="31"/>
  <c r="AX57" i="31"/>
  <c r="G58" i="31"/>
  <c r="K58" i="31" s="1"/>
  <c r="I58" i="31"/>
  <c r="M58" i="31"/>
  <c r="O58" i="31"/>
  <c r="S58" i="31"/>
  <c r="T58" i="31"/>
  <c r="X58" i="31"/>
  <c r="Y58" i="31"/>
  <c r="AC58" i="31"/>
  <c r="AE58" i="31"/>
  <c r="AI58" i="31"/>
  <c r="AJ58" i="31"/>
  <c r="AN58" i="31"/>
  <c r="AO58" i="31"/>
  <c r="AS58" i="31"/>
  <c r="AU58" i="31"/>
  <c r="AY58" i="31"/>
  <c r="AZ58" i="31"/>
  <c r="G59" i="31"/>
  <c r="I59" i="31" s="1"/>
  <c r="J59" i="31"/>
  <c r="K59" i="31"/>
  <c r="O59" i="31"/>
  <c r="P59" i="31"/>
  <c r="Q59" i="31"/>
  <c r="S59" i="31"/>
  <c r="T59" i="31"/>
  <c r="X59" i="31"/>
  <c r="Y59" i="31"/>
  <c r="Z59" i="31"/>
  <c r="AB59" i="31"/>
  <c r="AD59" i="31"/>
  <c r="AG59" i="31"/>
  <c r="AH59" i="31"/>
  <c r="AI59" i="31"/>
  <c r="AL59" i="31"/>
  <c r="AM59" i="31"/>
  <c r="AP59" i="31"/>
  <c r="AQ59" i="31"/>
  <c r="AR59" i="31"/>
  <c r="AU59" i="31"/>
  <c r="AV59" i="31"/>
  <c r="AY59" i="31"/>
  <c r="AZ59" i="31"/>
  <c r="G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AP60" i="31"/>
  <c r="AQ60" i="31"/>
  <c r="AR60" i="31"/>
  <c r="AS60" i="31"/>
  <c r="AT60" i="31"/>
  <c r="AU60" i="31"/>
  <c r="AV60" i="31"/>
  <c r="AW60" i="31"/>
  <c r="AX60" i="31"/>
  <c r="AY60" i="31"/>
  <c r="AZ60" i="31"/>
  <c r="G61" i="31"/>
  <c r="I61" i="31"/>
  <c r="J61" i="31"/>
  <c r="L61" i="31"/>
  <c r="M61" i="31"/>
  <c r="N61" i="31"/>
  <c r="O61" i="31"/>
  <c r="P61" i="31"/>
  <c r="Q61" i="31"/>
  <c r="R61" i="31"/>
  <c r="T61" i="31"/>
  <c r="U61" i="31"/>
  <c r="V61" i="31"/>
  <c r="W61" i="31"/>
  <c r="X61" i="31"/>
  <c r="Y61" i="31"/>
  <c r="Z61" i="31"/>
  <c r="AB61" i="31"/>
  <c r="AC61" i="31"/>
  <c r="AD61" i="31"/>
  <c r="AE61" i="31"/>
  <c r="AF61" i="31"/>
  <c r="AG61" i="31"/>
  <c r="AH61" i="31"/>
  <c r="AJ61" i="31"/>
  <c r="AK61" i="31"/>
  <c r="AL61" i="31"/>
  <c r="AM61" i="31"/>
  <c r="AN61" i="31"/>
  <c r="AO61" i="31"/>
  <c r="AP61" i="31"/>
  <c r="AR61" i="31"/>
  <c r="AS61" i="31"/>
  <c r="AT61" i="31"/>
  <c r="AU61" i="31"/>
  <c r="AV61" i="31"/>
  <c r="AW61" i="31"/>
  <c r="AX61" i="31"/>
  <c r="AZ61" i="31"/>
  <c r="G62" i="31"/>
  <c r="I62" i="31" s="1"/>
  <c r="J62" i="31"/>
  <c r="K62" i="31"/>
  <c r="L62" i="31"/>
  <c r="M62" i="31"/>
  <c r="O62" i="31"/>
  <c r="P62" i="31"/>
  <c r="Q62" i="31"/>
  <c r="S62" i="31"/>
  <c r="T62" i="31"/>
  <c r="U62" i="31"/>
  <c r="W62" i="31"/>
  <c r="X62" i="31"/>
  <c r="Y62" i="31"/>
  <c r="Z62" i="31"/>
  <c r="AB62" i="31"/>
  <c r="AC62" i="31"/>
  <c r="AE62" i="31"/>
  <c r="AF62" i="31"/>
  <c r="AG62" i="31"/>
  <c r="AH62" i="31"/>
  <c r="AI62" i="31"/>
  <c r="AK62" i="31"/>
  <c r="AM62" i="31"/>
  <c r="AN62" i="31"/>
  <c r="AO62" i="31"/>
  <c r="AP62" i="31"/>
  <c r="AQ62" i="31"/>
  <c r="AR62" i="31"/>
  <c r="AU62" i="31"/>
  <c r="AV62" i="31"/>
  <c r="AW62" i="31"/>
  <c r="AX62" i="31"/>
  <c r="AY62" i="31"/>
  <c r="AZ62" i="31"/>
  <c r="G63" i="31"/>
  <c r="J63" i="31" s="1"/>
  <c r="K63" i="31"/>
  <c r="L63" i="31"/>
  <c r="M63" i="31"/>
  <c r="N63" i="31"/>
  <c r="O63" i="31"/>
  <c r="P63" i="31"/>
  <c r="R63" i="31"/>
  <c r="T63" i="31"/>
  <c r="U63" i="31"/>
  <c r="V63" i="31"/>
  <c r="W63" i="31"/>
  <c r="X63" i="31"/>
  <c r="Z63" i="31"/>
  <c r="AA63" i="31"/>
  <c r="AC63" i="31"/>
  <c r="AD63" i="31"/>
  <c r="AE63" i="31"/>
  <c r="AF63" i="31"/>
  <c r="AH63" i="31"/>
  <c r="AI63" i="31"/>
  <c r="AJ63" i="31"/>
  <c r="AL63" i="31"/>
  <c r="AM63" i="31"/>
  <c r="AN63" i="31"/>
  <c r="AP63" i="31"/>
  <c r="AQ63" i="31"/>
  <c r="AR63" i="31"/>
  <c r="AS63" i="31"/>
  <c r="AU63" i="31"/>
  <c r="AV63" i="31"/>
  <c r="AX63" i="31"/>
  <c r="AY63" i="31"/>
  <c r="AZ63" i="31"/>
  <c r="G64" i="31"/>
  <c r="M64" i="31" s="1"/>
  <c r="K64" i="31"/>
  <c r="Q64" i="31"/>
  <c r="U64" i="31"/>
  <c r="V64" i="31"/>
  <c r="Y64" i="31"/>
  <c r="Z64" i="31"/>
  <c r="AD64" i="31"/>
  <c r="AI64" i="31"/>
  <c r="AM64" i="31"/>
  <c r="AN64" i="31"/>
  <c r="AQ64" i="31"/>
  <c r="AS64" i="31"/>
  <c r="AV64" i="31"/>
  <c r="G65" i="31"/>
  <c r="I65" i="31"/>
  <c r="L65" i="31"/>
  <c r="M65" i="31"/>
  <c r="Q65" i="31"/>
  <c r="R65" i="31"/>
  <c r="U65" i="31"/>
  <c r="Z65" i="31"/>
  <c r="AA65" i="31"/>
  <c r="AD65" i="31"/>
  <c r="AF65" i="31"/>
  <c r="AI65" i="31"/>
  <c r="AJ65" i="31"/>
  <c r="AN65" i="31"/>
  <c r="AR65" i="31"/>
  <c r="AS65" i="31"/>
  <c r="AW65" i="31"/>
  <c r="AX65" i="31"/>
  <c r="G66" i="31"/>
  <c r="AP66" i="31" s="1"/>
  <c r="Z66" i="31"/>
  <c r="G67" i="31"/>
  <c r="I67" i="31"/>
  <c r="J67" i="31"/>
  <c r="K67" i="31"/>
  <c r="L67" i="31"/>
  <c r="M67" i="31"/>
  <c r="N67" i="31"/>
  <c r="O67" i="31"/>
  <c r="P67" i="31"/>
  <c r="Q67" i="31"/>
  <c r="R67" i="31"/>
  <c r="S67" i="31"/>
  <c r="T67" i="31"/>
  <c r="U67" i="31"/>
  <c r="V67" i="31"/>
  <c r="W67" i="31"/>
  <c r="X67" i="31"/>
  <c r="Y67" i="31"/>
  <c r="Z67" i="31"/>
  <c r="AA67" i="31"/>
  <c r="AB67" i="31"/>
  <c r="AC67" i="31"/>
  <c r="AD67" i="31"/>
  <c r="AE67" i="31"/>
  <c r="AF67" i="31"/>
  <c r="AG67" i="31"/>
  <c r="AH67" i="31"/>
  <c r="AI67" i="31"/>
  <c r="AJ67" i="31"/>
  <c r="AK67" i="31"/>
  <c r="AL67" i="31"/>
  <c r="AM67" i="31"/>
  <c r="AN67" i="31"/>
  <c r="AO67" i="31"/>
  <c r="AP67" i="31"/>
  <c r="AQ67" i="31"/>
  <c r="AR67" i="31"/>
  <c r="AS67" i="31"/>
  <c r="AT67" i="31"/>
  <c r="AU67" i="31"/>
  <c r="AV67" i="31"/>
  <c r="AW67" i="31"/>
  <c r="AX67" i="31"/>
  <c r="AY67" i="31"/>
  <c r="AZ67" i="31"/>
  <c r="G68" i="31"/>
  <c r="I68" i="31"/>
  <c r="J68" i="31"/>
  <c r="L68" i="31"/>
  <c r="M68" i="31"/>
  <c r="N68" i="31"/>
  <c r="O68" i="31"/>
  <c r="P68" i="31"/>
  <c r="Q68" i="31"/>
  <c r="R68" i="31"/>
  <c r="T68" i="31"/>
  <c r="U68" i="31"/>
  <c r="V68" i="31"/>
  <c r="W68" i="31"/>
  <c r="X68" i="31"/>
  <c r="Y68" i="31"/>
  <c r="Z68" i="31"/>
  <c r="AB68" i="31"/>
  <c r="AC68" i="31"/>
  <c r="AD68" i="31"/>
  <c r="AE68" i="31"/>
  <c r="AF68" i="31"/>
  <c r="AG68" i="31"/>
  <c r="AH68" i="31"/>
  <c r="AJ68" i="31"/>
  <c r="AK68" i="31"/>
  <c r="AL68" i="31"/>
  <c r="AM68" i="31"/>
  <c r="AN68" i="31"/>
  <c r="AO68" i="31"/>
  <c r="AP68" i="31"/>
  <c r="AR68" i="31"/>
  <c r="AS68" i="31"/>
  <c r="AT68" i="31"/>
  <c r="AU68" i="31"/>
  <c r="AV68" i="31"/>
  <c r="AW68" i="31"/>
  <c r="AX68" i="31"/>
  <c r="AZ68" i="31"/>
  <c r="G69" i="31"/>
  <c r="I69" i="31" s="1"/>
  <c r="O69" i="31"/>
  <c r="Q69" i="31"/>
  <c r="X69" i="31"/>
  <c r="Z69" i="31"/>
  <c r="AG69" i="31"/>
  <c r="AI69" i="31"/>
  <c r="AP69" i="31"/>
  <c r="AR69" i="31"/>
  <c r="AY69" i="31"/>
  <c r="G70" i="31"/>
  <c r="J70" i="31" s="1"/>
  <c r="O70" i="31"/>
  <c r="R70" i="31"/>
  <c r="X70" i="31"/>
  <c r="AA70" i="31"/>
  <c r="AH70" i="31"/>
  <c r="AJ70" i="31"/>
  <c r="AQ70" i="31"/>
  <c r="AS70" i="31"/>
  <c r="AZ70" i="31"/>
  <c r="G71" i="31"/>
  <c r="J71" i="31" s="1"/>
  <c r="I71" i="31"/>
  <c r="K71" i="31"/>
  <c r="M71" i="31"/>
  <c r="N71" i="31"/>
  <c r="O71" i="31"/>
  <c r="P71" i="31"/>
  <c r="Q71" i="31"/>
  <c r="R71" i="31"/>
  <c r="U71" i="31"/>
  <c r="V71" i="31"/>
  <c r="W71" i="31"/>
  <c r="X71" i="31"/>
  <c r="Y71" i="31"/>
  <c r="Z71" i="31"/>
  <c r="AA71" i="31"/>
  <c r="AD71" i="31"/>
  <c r="AE71" i="31"/>
  <c r="AF71" i="31"/>
  <c r="AG71" i="31"/>
  <c r="AH71" i="31"/>
  <c r="AI71" i="31"/>
  <c r="AK71" i="31"/>
  <c r="AM71" i="31"/>
  <c r="AN71" i="31"/>
  <c r="AO71" i="31"/>
  <c r="AP71" i="31"/>
  <c r="AQ71" i="31"/>
  <c r="AS71" i="31"/>
  <c r="AT71" i="31"/>
  <c r="AV71" i="31"/>
  <c r="AW71" i="31"/>
  <c r="AX71" i="31"/>
  <c r="AY71" i="31"/>
  <c r="G72" i="31"/>
  <c r="Q72" i="31" s="1"/>
  <c r="Z72" i="31"/>
  <c r="G73" i="31"/>
  <c r="AS73" i="31" s="1"/>
  <c r="Q73" i="31"/>
  <c r="AA73" i="31"/>
  <c r="AJ73" i="31"/>
  <c r="G74" i="31"/>
  <c r="I74" i="31"/>
  <c r="K74" i="31"/>
  <c r="Q74" i="31"/>
  <c r="R74" i="31"/>
  <c r="T74" i="31"/>
  <c r="Z74" i="31"/>
  <c r="AA74" i="31"/>
  <c r="AD74" i="31"/>
  <c r="AI74" i="31"/>
  <c r="AJ74" i="31"/>
  <c r="AL74" i="31"/>
  <c r="AQ74" i="31"/>
  <c r="AR74" i="31"/>
  <c r="AT74" i="31"/>
  <c r="AY74" i="31"/>
  <c r="AZ74" i="31"/>
  <c r="G75" i="31"/>
  <c r="J75" i="31" s="1"/>
  <c r="I75" i="31"/>
  <c r="K75" i="31"/>
  <c r="L75" i="31"/>
  <c r="M75" i="31"/>
  <c r="N75" i="31"/>
  <c r="O75" i="31"/>
  <c r="P75" i="31"/>
  <c r="Q75" i="31"/>
  <c r="S75" i="31"/>
  <c r="T75" i="31"/>
  <c r="U75" i="31"/>
  <c r="V75" i="31"/>
  <c r="W75" i="31"/>
  <c r="X75" i="31"/>
  <c r="Y75" i="31"/>
  <c r="AA75" i="31"/>
  <c r="AB75" i="31"/>
  <c r="AC75" i="31"/>
  <c r="AD75" i="31"/>
  <c r="AE75" i="31"/>
  <c r="AF75" i="31"/>
  <c r="AG75" i="31"/>
  <c r="AI75" i="31"/>
  <c r="AJ75" i="31"/>
  <c r="AK75" i="31"/>
  <c r="AL75" i="31"/>
  <c r="AM75" i="31"/>
  <c r="AN75" i="31"/>
  <c r="AO75" i="31"/>
  <c r="AQ75" i="31"/>
  <c r="AR75" i="31"/>
  <c r="AS75" i="31"/>
  <c r="AT75" i="31"/>
  <c r="AU75" i="31"/>
  <c r="AV75" i="31"/>
  <c r="AW75" i="31"/>
  <c r="AY75" i="31"/>
  <c r="AZ75" i="31"/>
  <c r="G76" i="31"/>
  <c r="K76" i="31" s="1"/>
  <c r="I76" i="31"/>
  <c r="J76" i="31"/>
  <c r="L76" i="31"/>
  <c r="P76" i="31"/>
  <c r="Q76" i="31"/>
  <c r="R76" i="31"/>
  <c r="T76" i="31"/>
  <c r="X76" i="31"/>
  <c r="Y76" i="31"/>
  <c r="Z76" i="31"/>
  <c r="AB76" i="31"/>
  <c r="AF76" i="31"/>
  <c r="AG76" i="31"/>
  <c r="AH76" i="31"/>
  <c r="AJ76" i="31"/>
  <c r="AN76" i="31"/>
  <c r="AO76" i="31"/>
  <c r="AP76" i="31"/>
  <c r="AR76" i="31"/>
  <c r="AV76" i="31"/>
  <c r="AW76" i="31"/>
  <c r="AX76" i="31"/>
  <c r="AZ76" i="31"/>
  <c r="G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AP77" i="31"/>
  <c r="AQ77" i="31"/>
  <c r="AR77" i="31"/>
  <c r="AS77" i="31"/>
  <c r="AT77" i="31"/>
  <c r="AU77" i="31"/>
  <c r="AV77" i="31"/>
  <c r="AW77" i="31"/>
  <c r="AX77" i="31"/>
  <c r="AY77" i="31"/>
  <c r="AZ77" i="31"/>
  <c r="G78" i="31"/>
  <c r="O78" i="31" s="1"/>
  <c r="J78" i="31"/>
  <c r="P78" i="31"/>
  <c r="W78" i="31"/>
  <c r="AE78" i="31"/>
  <c r="AF78" i="31"/>
  <c r="AM78" i="31"/>
  <c r="AP78" i="31"/>
  <c r="AX78" i="31"/>
  <c r="G79" i="31"/>
  <c r="L79" i="31" s="1"/>
  <c r="I79" i="31"/>
  <c r="J79" i="31"/>
  <c r="K79" i="31"/>
  <c r="M79" i="31"/>
  <c r="O79" i="31"/>
  <c r="P79" i="31"/>
  <c r="Q79" i="31"/>
  <c r="R79" i="31"/>
  <c r="S79" i="31"/>
  <c r="U79" i="31"/>
  <c r="W79" i="31"/>
  <c r="X79" i="31"/>
  <c r="Y79" i="31"/>
  <c r="Z79" i="31"/>
  <c r="AA79" i="31"/>
  <c r="AC79" i="31"/>
  <c r="AE79" i="31"/>
  <c r="AF79" i="31"/>
  <c r="AG79" i="31"/>
  <c r="AH79" i="31"/>
  <c r="AI79" i="31"/>
  <c r="AK79" i="31"/>
  <c r="AM79" i="31"/>
  <c r="AN79" i="31"/>
  <c r="AO79" i="31"/>
  <c r="AP79" i="31"/>
  <c r="AQ79" i="31"/>
  <c r="AS79" i="31"/>
  <c r="AU79" i="31"/>
  <c r="AV79" i="31"/>
  <c r="AW79" i="31"/>
  <c r="AX79" i="31"/>
  <c r="AY79" i="31"/>
  <c r="G80" i="31"/>
  <c r="X80" i="31" s="1"/>
  <c r="AN80" i="31"/>
  <c r="G81" i="31"/>
  <c r="I81" i="31" s="1"/>
  <c r="K81" i="31"/>
  <c r="X81" i="31"/>
  <c r="AA81" i="31"/>
  <c r="AN81" i="31"/>
  <c r="AQ81" i="31"/>
  <c r="G82" i="31"/>
  <c r="M82" i="31" s="1"/>
  <c r="J82" i="31"/>
  <c r="K82" i="31"/>
  <c r="L82" i="31"/>
  <c r="N82" i="31"/>
  <c r="P82" i="31"/>
  <c r="R82" i="31"/>
  <c r="S82" i="31"/>
  <c r="T82" i="31"/>
  <c r="V82" i="31"/>
  <c r="X82" i="31"/>
  <c r="Z82" i="31"/>
  <c r="AA82" i="31"/>
  <c r="AB82" i="31"/>
  <c r="AD82" i="31"/>
  <c r="AF82" i="31"/>
  <c r="AH82" i="31"/>
  <c r="AI82" i="31"/>
  <c r="AJ82" i="31"/>
  <c r="AL82" i="31"/>
  <c r="AN82" i="31"/>
  <c r="AP82" i="31"/>
  <c r="AQ82" i="31"/>
  <c r="AR82" i="31"/>
  <c r="AT82" i="31"/>
  <c r="AV82" i="31"/>
  <c r="AX82" i="31"/>
  <c r="AY82" i="31"/>
  <c r="AZ82" i="31"/>
  <c r="G83" i="31"/>
  <c r="J83" i="31" s="1"/>
  <c r="I83" i="31"/>
  <c r="K83" i="31"/>
  <c r="L83" i="31"/>
  <c r="M83" i="31"/>
  <c r="N83" i="31"/>
  <c r="O83" i="31"/>
  <c r="P83" i="31"/>
  <c r="Q83" i="31"/>
  <c r="S83" i="31"/>
  <c r="T83" i="31"/>
  <c r="U83" i="31"/>
  <c r="V83" i="31"/>
  <c r="W83" i="31"/>
  <c r="X83" i="31"/>
  <c r="Y83" i="31"/>
  <c r="AA83" i="31"/>
  <c r="AB83" i="31"/>
  <c r="AC83" i="31"/>
  <c r="AD83" i="31"/>
  <c r="AE83" i="31"/>
  <c r="AF83" i="31"/>
  <c r="AG83" i="31"/>
  <c r="AI83" i="31"/>
  <c r="AJ83" i="31"/>
  <c r="AK83" i="31"/>
  <c r="AL83" i="31"/>
  <c r="AM83" i="31"/>
  <c r="AN83" i="31"/>
  <c r="AO83" i="31"/>
  <c r="AQ83" i="31"/>
  <c r="AR83" i="31"/>
  <c r="AS83" i="31"/>
  <c r="AT83" i="31"/>
  <c r="AU83" i="31"/>
  <c r="AV83" i="31"/>
  <c r="AW83" i="31"/>
  <c r="AY83" i="31"/>
  <c r="AZ83" i="31"/>
  <c r="G84" i="31"/>
  <c r="J84" i="31" s="1"/>
  <c r="I84" i="31"/>
  <c r="N84" i="31"/>
  <c r="P84" i="31"/>
  <c r="R84" i="31"/>
  <c r="T84" i="31"/>
  <c r="V84" i="31"/>
  <c r="Z84" i="31"/>
  <c r="AB84" i="31"/>
  <c r="AF84" i="31"/>
  <c r="AG84" i="31"/>
  <c r="AH84" i="31"/>
  <c r="AN84" i="31"/>
  <c r="AO84" i="31"/>
  <c r="AR84" i="31"/>
  <c r="AT84" i="31"/>
  <c r="AV84" i="31"/>
  <c r="AZ84" i="31"/>
  <c r="G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AG85" i="31"/>
  <c r="AH85" i="31"/>
  <c r="AI85" i="31"/>
  <c r="AJ85" i="31"/>
  <c r="AK85" i="31"/>
  <c r="AL85" i="31"/>
  <c r="AM85" i="31"/>
  <c r="AN85" i="31"/>
  <c r="AO85" i="31"/>
  <c r="AP85" i="31"/>
  <c r="AQ85" i="31"/>
  <c r="AR85" i="31"/>
  <c r="AS85" i="31"/>
  <c r="AT85" i="31"/>
  <c r="AU85" i="31"/>
  <c r="AV85" i="31"/>
  <c r="AW85" i="31"/>
  <c r="AX85" i="31"/>
  <c r="AY85" i="31"/>
  <c r="AZ85" i="31"/>
  <c r="G86" i="31"/>
  <c r="J86" i="31"/>
  <c r="L86" i="31"/>
  <c r="N86" i="31"/>
  <c r="O86" i="31"/>
  <c r="P86" i="31"/>
  <c r="R86" i="31"/>
  <c r="T86" i="31"/>
  <c r="V86" i="31"/>
  <c r="W86" i="31"/>
  <c r="X86" i="31"/>
  <c r="Z86" i="31"/>
  <c r="AB86" i="31"/>
  <c r="AD86" i="31"/>
  <c r="AE86" i="31"/>
  <c r="AF86" i="31"/>
  <c r="AH86" i="31"/>
  <c r="AJ86" i="31"/>
  <c r="AL86" i="31"/>
  <c r="AM86" i="31"/>
  <c r="AN86" i="31"/>
  <c r="AP86" i="31"/>
  <c r="AR86" i="31"/>
  <c r="AT86" i="31"/>
  <c r="AU86" i="31"/>
  <c r="AV86" i="31"/>
  <c r="AX86" i="31"/>
  <c r="AZ86" i="31"/>
  <c r="G87" i="31"/>
  <c r="L87" i="31" s="1"/>
  <c r="I87" i="31"/>
  <c r="J87" i="31"/>
  <c r="K87" i="31"/>
  <c r="M87" i="31"/>
  <c r="O87" i="31"/>
  <c r="P87" i="31"/>
  <c r="Q87" i="31"/>
  <c r="R87" i="31"/>
  <c r="S87" i="31"/>
  <c r="U87" i="31"/>
  <c r="W87" i="31"/>
  <c r="X87" i="31"/>
  <c r="Y87" i="31"/>
  <c r="Z87" i="31"/>
  <c r="AA87" i="31"/>
  <c r="AC87" i="31"/>
  <c r="AE87" i="31"/>
  <c r="AF87" i="31"/>
  <c r="AG87" i="31"/>
  <c r="AH87" i="31"/>
  <c r="AI87" i="31"/>
  <c r="AK87" i="31"/>
  <c r="AM87" i="31"/>
  <c r="AN87" i="31"/>
  <c r="AO87" i="31"/>
  <c r="AP87" i="31"/>
  <c r="AQ87" i="31"/>
  <c r="AS87" i="31"/>
  <c r="AU87" i="31"/>
  <c r="AV87" i="31"/>
  <c r="AW87" i="31"/>
  <c r="AX87" i="31"/>
  <c r="AY87" i="31"/>
  <c r="G88" i="31"/>
  <c r="K88" i="31" s="1"/>
  <c r="J88" i="31"/>
  <c r="M88" i="31"/>
  <c r="N88" i="31"/>
  <c r="R88" i="31"/>
  <c r="S88" i="31"/>
  <c r="T88" i="31"/>
  <c r="X88" i="31"/>
  <c r="Z88" i="31"/>
  <c r="AB88" i="31"/>
  <c r="AC88" i="31"/>
  <c r="AD88" i="31"/>
  <c r="AI88" i="31"/>
  <c r="AJ88" i="31"/>
  <c r="AL88" i="31"/>
  <c r="AN88" i="31"/>
  <c r="AP88" i="31"/>
  <c r="AS88" i="31"/>
  <c r="AT88" i="31"/>
  <c r="AX88" i="31"/>
  <c r="AY88" i="31"/>
  <c r="AZ88" i="31"/>
  <c r="G89" i="31"/>
  <c r="I89" i="31"/>
  <c r="J89" i="31"/>
  <c r="K89" i="31"/>
  <c r="M89" i="31"/>
  <c r="N89" i="31"/>
  <c r="O89" i="31"/>
  <c r="P89" i="31"/>
  <c r="Q89" i="31"/>
  <c r="R89" i="31"/>
  <c r="S89" i="31"/>
  <c r="U89" i="31"/>
  <c r="V89" i="31"/>
  <c r="W89" i="31"/>
  <c r="X89" i="31"/>
  <c r="Y89" i="31"/>
  <c r="Z89" i="31"/>
  <c r="AA89" i="31"/>
  <c r="AC89" i="31"/>
  <c r="AD89" i="31"/>
  <c r="AE89" i="31"/>
  <c r="AF89" i="31"/>
  <c r="AG89" i="31"/>
  <c r="AH89" i="31"/>
  <c r="AI89" i="31"/>
  <c r="AK89" i="31"/>
  <c r="AL89" i="31"/>
  <c r="AM89" i="31"/>
  <c r="AN89" i="31"/>
  <c r="AO89" i="31"/>
  <c r="AP89" i="31"/>
  <c r="AQ89" i="31"/>
  <c r="AS89" i="31"/>
  <c r="AT89" i="31"/>
  <c r="AU89" i="31"/>
  <c r="AV89" i="31"/>
  <c r="AW89" i="31"/>
  <c r="AX89" i="31"/>
  <c r="AY89" i="31"/>
  <c r="G90" i="31"/>
  <c r="I90" i="31" s="1"/>
  <c r="N90" i="31"/>
  <c r="Q90" i="31"/>
  <c r="U90" i="31"/>
  <c r="X90" i="31"/>
  <c r="Z90" i="31"/>
  <c r="AD90" i="31"/>
  <c r="AG90" i="31"/>
  <c r="AI90" i="31"/>
  <c r="AN90" i="31"/>
  <c r="AP90" i="31"/>
  <c r="AR90" i="31"/>
  <c r="AW90" i="31"/>
  <c r="AY90" i="31"/>
  <c r="G91" i="31"/>
  <c r="I91" i="31" s="1"/>
  <c r="O91" i="31"/>
  <c r="Q91" i="31"/>
  <c r="X91" i="31"/>
  <c r="AA91" i="31"/>
  <c r="AE91" i="31"/>
  <c r="AG91" i="31"/>
  <c r="AJ91" i="31"/>
  <c r="AN91" i="31"/>
  <c r="AQ91" i="31"/>
  <c r="AS91" i="31"/>
  <c r="AW91" i="31"/>
  <c r="AZ91" i="31"/>
  <c r="G92" i="31"/>
  <c r="J92" i="31" s="1"/>
  <c r="I92" i="31"/>
  <c r="N92" i="31"/>
  <c r="P92" i="31"/>
  <c r="Q92" i="31"/>
  <c r="R92" i="31"/>
  <c r="W92" i="31"/>
  <c r="Y92" i="31"/>
  <c r="Z92" i="31"/>
  <c r="AA92" i="31"/>
  <c r="AE92" i="31"/>
  <c r="AF92" i="31"/>
  <c r="AH92" i="31"/>
  <c r="AI92" i="31"/>
  <c r="AJ92" i="31"/>
  <c r="AN92" i="31"/>
  <c r="AO92" i="31"/>
  <c r="AQ92" i="31"/>
  <c r="AR92" i="31"/>
  <c r="AT92" i="31"/>
  <c r="AW92" i="31"/>
  <c r="AX92" i="31"/>
  <c r="AZ92" i="31"/>
  <c r="G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AG93" i="31"/>
  <c r="AH93" i="31"/>
  <c r="AI93" i="31"/>
  <c r="AJ93" i="31"/>
  <c r="AK93" i="31"/>
  <c r="AL93" i="31"/>
  <c r="AM93" i="31"/>
  <c r="AN93" i="31"/>
  <c r="AO93" i="31"/>
  <c r="AP93" i="31"/>
  <c r="AQ93" i="31"/>
  <c r="AR93" i="31"/>
  <c r="AS93" i="31"/>
  <c r="AT93" i="31"/>
  <c r="AU93" i="31"/>
  <c r="AV93" i="31"/>
  <c r="AW93" i="31"/>
  <c r="AX93" i="31"/>
  <c r="AY93" i="31"/>
  <c r="AZ93" i="31"/>
  <c r="G94" i="31"/>
  <c r="K94" i="31" s="1"/>
  <c r="J94" i="31"/>
  <c r="L94" i="31"/>
  <c r="P94" i="31"/>
  <c r="R94" i="31"/>
  <c r="T94" i="31"/>
  <c r="X94" i="31"/>
  <c r="Z94" i="31"/>
  <c r="AB94" i="31"/>
  <c r="AF94" i="31"/>
  <c r="AH94" i="31"/>
  <c r="AJ94" i="31"/>
  <c r="AN94" i="31"/>
  <c r="AP94" i="31"/>
  <c r="AR94" i="31"/>
  <c r="AV94" i="31"/>
  <c r="AX94" i="31"/>
  <c r="AZ94" i="31"/>
  <c r="G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AG95" i="31"/>
  <c r="AH95" i="31"/>
  <c r="AI95" i="31"/>
  <c r="AJ95" i="31"/>
  <c r="AK95" i="31"/>
  <c r="AL95" i="31"/>
  <c r="AM95" i="31"/>
  <c r="AN95" i="31"/>
  <c r="AO95" i="31"/>
  <c r="AP95" i="31"/>
  <c r="AQ95" i="31"/>
  <c r="AR95" i="31"/>
  <c r="AS95" i="31"/>
  <c r="AT95" i="31"/>
  <c r="AU95" i="31"/>
  <c r="AV95" i="31"/>
  <c r="AW95" i="31"/>
  <c r="AX95" i="31"/>
  <c r="AY95" i="31"/>
  <c r="AZ95" i="31"/>
  <c r="G96" i="31"/>
  <c r="G97" i="31"/>
  <c r="L97" i="31" s="1"/>
  <c r="I97" i="31"/>
  <c r="K97" i="31"/>
  <c r="M97" i="31"/>
  <c r="P97" i="31"/>
  <c r="Q97" i="31"/>
  <c r="S97" i="31"/>
  <c r="U97" i="31"/>
  <c r="X97" i="31"/>
  <c r="Y97" i="31"/>
  <c r="AA97" i="31"/>
  <c r="AC97" i="31"/>
  <c r="AF97" i="31"/>
  <c r="AG97" i="31"/>
  <c r="AI97" i="31"/>
  <c r="AK97" i="31"/>
  <c r="AN97" i="31"/>
  <c r="AO97" i="31"/>
  <c r="AQ97" i="31"/>
  <c r="AS97" i="31"/>
  <c r="AV97" i="31"/>
  <c r="AW97" i="31"/>
  <c r="AY97" i="31"/>
  <c r="AZ97" i="31"/>
  <c r="G98" i="31"/>
  <c r="O98" i="31" s="1"/>
  <c r="N98" i="31"/>
  <c r="P98" i="31"/>
  <c r="V98" i="31"/>
  <c r="X98" i="31"/>
  <c r="AD98" i="31"/>
  <c r="AF98" i="31"/>
  <c r="AL98" i="31"/>
  <c r="AN98" i="31"/>
  <c r="AT98" i="31"/>
  <c r="AV98" i="31"/>
  <c r="G99" i="31"/>
  <c r="L99" i="31" s="1"/>
  <c r="I99" i="31"/>
  <c r="J99" i="31"/>
  <c r="K99" i="31"/>
  <c r="M99" i="31"/>
  <c r="N99" i="31"/>
  <c r="O99" i="31"/>
  <c r="P99" i="31"/>
  <c r="Q99" i="31"/>
  <c r="R99" i="31"/>
  <c r="S99" i="31"/>
  <c r="U99" i="31"/>
  <c r="V99" i="31"/>
  <c r="W99" i="31"/>
  <c r="X99" i="31"/>
  <c r="Y99" i="31"/>
  <c r="Z99" i="31"/>
  <c r="AA99" i="31"/>
  <c r="AC99" i="31"/>
  <c r="AD99" i="31"/>
  <c r="AE99" i="31"/>
  <c r="AF99" i="31"/>
  <c r="AG99" i="31"/>
  <c r="AH99" i="31"/>
  <c r="AI99" i="31"/>
  <c r="AK99" i="31"/>
  <c r="AL99" i="31"/>
  <c r="AM99" i="31"/>
  <c r="AN99" i="31"/>
  <c r="AO99" i="31"/>
  <c r="AP99" i="31"/>
  <c r="AQ99" i="31"/>
  <c r="AS99" i="31"/>
  <c r="AT99" i="31"/>
  <c r="AU99" i="31"/>
  <c r="AV99" i="31"/>
  <c r="AW99" i="31"/>
  <c r="AX99" i="31"/>
  <c r="AY99" i="31"/>
  <c r="G100" i="31"/>
  <c r="M100" i="31" s="1"/>
  <c r="I100" i="31"/>
  <c r="J100" i="31"/>
  <c r="L100" i="31"/>
  <c r="N100" i="31"/>
  <c r="P100" i="31"/>
  <c r="Q100" i="31"/>
  <c r="R100" i="31"/>
  <c r="T100" i="31"/>
  <c r="U100" i="31"/>
  <c r="V100" i="31"/>
  <c r="X100" i="31"/>
  <c r="Y100" i="31"/>
  <c r="Z100" i="31"/>
  <c r="AB100" i="31"/>
  <c r="AC100" i="31"/>
  <c r="AD100" i="31"/>
  <c r="AF100" i="31"/>
  <c r="AG100" i="31"/>
  <c r="AH100" i="31"/>
  <c r="AJ100" i="31"/>
  <c r="AK100" i="31"/>
  <c r="AL100" i="31"/>
  <c r="AN100" i="31"/>
  <c r="AO100" i="31"/>
  <c r="AP100" i="31"/>
  <c r="AR100" i="31"/>
  <c r="AS100" i="31"/>
  <c r="AT100" i="31"/>
  <c r="AV100" i="31"/>
  <c r="AW100" i="31"/>
  <c r="AX100" i="31"/>
  <c r="AZ100" i="31"/>
  <c r="G101" i="31"/>
  <c r="J101" i="31" s="1"/>
  <c r="I101" i="31"/>
  <c r="K101" i="31"/>
  <c r="L101" i="31"/>
  <c r="M101" i="31"/>
  <c r="O101" i="31"/>
  <c r="P101" i="31"/>
  <c r="Q101" i="31"/>
  <c r="S101" i="31"/>
  <c r="T101" i="31"/>
  <c r="U101" i="31"/>
  <c r="W101" i="31"/>
  <c r="X101" i="31"/>
  <c r="Y101" i="31"/>
  <c r="AA101" i="31"/>
  <c r="AB101" i="31"/>
  <c r="AC101" i="31"/>
  <c r="AE101" i="31"/>
  <c r="AF101" i="31"/>
  <c r="AG101" i="31"/>
  <c r="AI101" i="31"/>
  <c r="AJ101" i="31"/>
  <c r="AK101" i="31"/>
  <c r="AM101" i="31"/>
  <c r="AN101" i="31"/>
  <c r="AO101" i="31"/>
  <c r="AQ101" i="31"/>
  <c r="AR101" i="31"/>
  <c r="AS101" i="31"/>
  <c r="AU101" i="31"/>
  <c r="AV101" i="31"/>
  <c r="AW101" i="31"/>
  <c r="AY101" i="31"/>
  <c r="AZ101" i="31"/>
  <c r="G102" i="31"/>
  <c r="L102" i="31" s="1"/>
  <c r="J102" i="31"/>
  <c r="P102" i="31"/>
  <c r="T102" i="31"/>
  <c r="Z102" i="31"/>
  <c r="AB102" i="31"/>
  <c r="AF102" i="31"/>
  <c r="AJ102" i="31"/>
  <c r="AP102" i="31"/>
  <c r="AV102" i="31"/>
  <c r="AX102" i="31"/>
  <c r="AZ102" i="31"/>
  <c r="G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AG103" i="31"/>
  <c r="AH103" i="31"/>
  <c r="AI103" i="31"/>
  <c r="AJ103" i="31"/>
  <c r="AK103" i="31"/>
  <c r="AL103" i="31"/>
  <c r="AM103" i="31"/>
  <c r="AN103" i="31"/>
  <c r="AO103" i="31"/>
  <c r="AP103" i="31"/>
  <c r="AQ103" i="31"/>
  <c r="AR103" i="31"/>
  <c r="AS103" i="31"/>
  <c r="AT103" i="31"/>
  <c r="AU103" i="31"/>
  <c r="AV103" i="31"/>
  <c r="AW103" i="31"/>
  <c r="AX103" i="31"/>
  <c r="AY103" i="31"/>
  <c r="AZ103" i="31"/>
  <c r="G104" i="31"/>
  <c r="J104" i="31" s="1"/>
  <c r="N104" i="31"/>
  <c r="X104" i="31"/>
  <c r="AD104" i="31"/>
  <c r="AH104" i="31"/>
  <c r="AT104" i="31"/>
  <c r="AX104" i="31"/>
  <c r="G105" i="31"/>
  <c r="L105" i="31" s="1"/>
  <c r="I105" i="31"/>
  <c r="K105" i="31"/>
  <c r="M105" i="31"/>
  <c r="O105" i="31"/>
  <c r="P105" i="31"/>
  <c r="Q105" i="31"/>
  <c r="S105" i="31"/>
  <c r="U105" i="31"/>
  <c r="W105" i="31"/>
  <c r="X105" i="31"/>
  <c r="Y105" i="31"/>
  <c r="AA105" i="31"/>
  <c r="AC105" i="31"/>
  <c r="AE105" i="31"/>
  <c r="AF105" i="31"/>
  <c r="AG105" i="31"/>
  <c r="AI105" i="31"/>
  <c r="AK105" i="31"/>
  <c r="AM105" i="31"/>
  <c r="AN105" i="31"/>
  <c r="AO105" i="31"/>
  <c r="AQ105" i="31"/>
  <c r="AS105" i="31"/>
  <c r="AU105" i="31"/>
  <c r="AV105" i="31"/>
  <c r="AW105" i="31"/>
  <c r="AY105" i="31"/>
  <c r="G106" i="31"/>
  <c r="J106" i="31"/>
  <c r="L106" i="31"/>
  <c r="N106" i="31"/>
  <c r="P106" i="31"/>
  <c r="R106" i="31"/>
  <c r="V106" i="31"/>
  <c r="X106" i="31"/>
  <c r="Z106" i="31"/>
  <c r="AB106" i="31"/>
  <c r="AD106" i="31"/>
  <c r="AF106" i="31"/>
  <c r="AH106" i="31"/>
  <c r="AL106" i="31"/>
  <c r="AN106" i="31"/>
  <c r="AP106" i="31"/>
  <c r="AR106" i="31"/>
  <c r="AT106" i="31"/>
  <c r="AV106" i="31"/>
  <c r="AX106" i="31"/>
  <c r="AZ106" i="31"/>
  <c r="G107" i="31"/>
  <c r="L107" i="31" s="1"/>
  <c r="I107" i="31"/>
  <c r="J107" i="31"/>
  <c r="K107" i="31"/>
  <c r="M107" i="31"/>
  <c r="N107" i="31"/>
  <c r="O107" i="31"/>
  <c r="P107" i="31"/>
  <c r="Q107" i="31"/>
  <c r="R107" i="31"/>
  <c r="S107" i="31"/>
  <c r="U107" i="31"/>
  <c r="V107" i="31"/>
  <c r="W107" i="31"/>
  <c r="X107" i="31"/>
  <c r="Y107" i="31"/>
  <c r="Z107" i="31"/>
  <c r="AA107" i="31"/>
  <c r="AC107" i="31"/>
  <c r="AD107" i="31"/>
  <c r="AE107" i="31"/>
  <c r="AF107" i="31"/>
  <c r="AG107" i="31"/>
  <c r="AH107" i="31"/>
  <c r="AI107" i="31"/>
  <c r="AK107" i="31"/>
  <c r="AL107" i="31"/>
  <c r="AM107" i="31"/>
  <c r="AN107" i="31"/>
  <c r="AO107" i="31"/>
  <c r="AP107" i="31"/>
  <c r="AQ107" i="31"/>
  <c r="AS107" i="31"/>
  <c r="AT107" i="31"/>
  <c r="AU107" i="31"/>
  <c r="AV107" i="31"/>
  <c r="AW107" i="31"/>
  <c r="AX107" i="31"/>
  <c r="AY107" i="31"/>
  <c r="G108" i="31"/>
  <c r="I108" i="31"/>
  <c r="J108" i="31"/>
  <c r="L108" i="31"/>
  <c r="N108" i="31"/>
  <c r="P108" i="31"/>
  <c r="Q108" i="31"/>
  <c r="R108" i="31"/>
  <c r="T108" i="31"/>
  <c r="V108" i="31"/>
  <c r="X108" i="31"/>
  <c r="Y108" i="31"/>
  <c r="Z108" i="31"/>
  <c r="AB108" i="31"/>
  <c r="AD108" i="31"/>
  <c r="AF108" i="31"/>
  <c r="AG108" i="31"/>
  <c r="AH108" i="31"/>
  <c r="AJ108" i="31"/>
  <c r="AL108" i="31"/>
  <c r="AN108" i="31"/>
  <c r="AO108" i="31"/>
  <c r="AP108" i="31"/>
  <c r="AR108" i="31"/>
  <c r="AT108" i="31"/>
  <c r="AV108" i="31"/>
  <c r="AW108" i="31"/>
  <c r="AX108" i="31"/>
  <c r="AZ108" i="31"/>
  <c r="G109" i="31"/>
  <c r="I109" i="31" s="1"/>
  <c r="K109" i="31"/>
  <c r="P109" i="31"/>
  <c r="S109" i="31"/>
  <c r="U109" i="31"/>
  <c r="AA109" i="31"/>
  <c r="AC109" i="31"/>
  <c r="AF109" i="31"/>
  <c r="AK109" i="31"/>
  <c r="AN109" i="31"/>
  <c r="AQ109" i="31"/>
  <c r="AV109" i="31"/>
  <c r="AY109" i="31"/>
  <c r="G110" i="31"/>
  <c r="J110" i="31" s="1"/>
  <c r="N110" i="31"/>
  <c r="S110" i="31"/>
  <c r="X110" i="31"/>
  <c r="AD110" i="31"/>
  <c r="AI110" i="31"/>
  <c r="AN110" i="31"/>
  <c r="AT110" i="31"/>
  <c r="AY110" i="31"/>
  <c r="G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AG111" i="31"/>
  <c r="AH111" i="31"/>
  <c r="AI111" i="31"/>
  <c r="AJ111" i="31"/>
  <c r="AK111" i="31"/>
  <c r="AL111" i="31"/>
  <c r="AM111" i="31"/>
  <c r="AN111" i="31"/>
  <c r="AO111" i="31"/>
  <c r="AP111" i="31"/>
  <c r="AQ111" i="31"/>
  <c r="AR111" i="31"/>
  <c r="AS111" i="31"/>
  <c r="AT111" i="31"/>
  <c r="AU111" i="31"/>
  <c r="AV111" i="31"/>
  <c r="AW111" i="31"/>
  <c r="AX111" i="31"/>
  <c r="AY111" i="31"/>
  <c r="AZ111" i="31"/>
  <c r="G112" i="31"/>
  <c r="J112" i="31" s="1"/>
  <c r="I112" i="31"/>
  <c r="L112" i="31"/>
  <c r="N112" i="31"/>
  <c r="Q112" i="31"/>
  <c r="R112" i="31"/>
  <c r="T112" i="31"/>
  <c r="V112" i="31"/>
  <c r="Y112" i="31"/>
  <c r="AB112" i="31"/>
  <c r="AC112" i="31"/>
  <c r="AD112" i="31"/>
  <c r="AG112" i="31"/>
  <c r="AJ112" i="31"/>
  <c r="AL112" i="31"/>
  <c r="AN112" i="31"/>
  <c r="AO112" i="31"/>
  <c r="AR112" i="31"/>
  <c r="AT112" i="31"/>
  <c r="AW112" i="31"/>
  <c r="AX112" i="31"/>
  <c r="AZ112" i="31"/>
  <c r="G113" i="31"/>
  <c r="I113" i="31"/>
  <c r="K113" i="31"/>
  <c r="L113" i="31"/>
  <c r="M113" i="31"/>
  <c r="O113" i="31"/>
  <c r="P113" i="31"/>
  <c r="Q113" i="31"/>
  <c r="S113" i="31"/>
  <c r="T113" i="31"/>
  <c r="U113" i="31"/>
  <c r="W113" i="31"/>
  <c r="X113" i="31"/>
  <c r="Y113" i="31"/>
  <c r="AA113" i="31"/>
  <c r="AB113" i="31"/>
  <c r="AC113" i="31"/>
  <c r="AE113" i="31"/>
  <c r="AF113" i="31"/>
  <c r="AG113" i="31"/>
  <c r="AI113" i="31"/>
  <c r="AJ113" i="31"/>
  <c r="AK113" i="31"/>
  <c r="AM113" i="31"/>
  <c r="AN113" i="31"/>
  <c r="AO113" i="31"/>
  <c r="AQ113" i="31"/>
  <c r="AR113" i="31"/>
  <c r="AS113" i="31"/>
  <c r="AU113" i="31"/>
  <c r="AV113" i="31"/>
  <c r="AW113" i="31"/>
  <c r="AY113" i="31"/>
  <c r="AZ113" i="31"/>
  <c r="G114" i="31"/>
  <c r="J114" i="31"/>
  <c r="K114" i="31"/>
  <c r="L114" i="31"/>
  <c r="N114" i="31"/>
  <c r="O114" i="31"/>
  <c r="R114" i="31"/>
  <c r="S114" i="31"/>
  <c r="T114" i="31"/>
  <c r="V114" i="31"/>
  <c r="W114" i="31"/>
  <c r="X114" i="31"/>
  <c r="Z114" i="31"/>
  <c r="AB114" i="31"/>
  <c r="AD114" i="31"/>
  <c r="AE114" i="31"/>
  <c r="AF114" i="31"/>
  <c r="AH114" i="31"/>
  <c r="AI114" i="31"/>
  <c r="AJ114" i="31"/>
  <c r="AM114" i="31"/>
  <c r="AN114" i="31"/>
  <c r="AP114" i="31"/>
  <c r="AQ114" i="31"/>
  <c r="AR114" i="31"/>
  <c r="AT114" i="31"/>
  <c r="AU114" i="31"/>
  <c r="AX114" i="31"/>
  <c r="AY114" i="31"/>
  <c r="AZ114" i="31"/>
  <c r="G115" i="31"/>
  <c r="L115" i="31" s="1"/>
  <c r="I115" i="31"/>
  <c r="J115" i="31"/>
  <c r="K115" i="31"/>
  <c r="M115" i="31"/>
  <c r="N115" i="31"/>
  <c r="O115" i="31"/>
  <c r="P115" i="31"/>
  <c r="Q115" i="31"/>
  <c r="R115" i="31"/>
  <c r="S115" i="31"/>
  <c r="U115" i="31"/>
  <c r="V115" i="31"/>
  <c r="W115" i="31"/>
  <c r="X115" i="31"/>
  <c r="Y115" i="31"/>
  <c r="Z115" i="31"/>
  <c r="AA115" i="31"/>
  <c r="AC115" i="31"/>
  <c r="AD115" i="31"/>
  <c r="AE115" i="31"/>
  <c r="AF115" i="31"/>
  <c r="AG115" i="31"/>
  <c r="AH115" i="31"/>
  <c r="AI115" i="31"/>
  <c r="AK115" i="31"/>
  <c r="AL115" i="31"/>
  <c r="AM115" i="31"/>
  <c r="AN115" i="31"/>
  <c r="AO115" i="31"/>
  <c r="AP115" i="31"/>
  <c r="AQ115" i="31"/>
  <c r="AS115" i="31"/>
  <c r="AT115" i="31"/>
  <c r="AU115" i="31"/>
  <c r="AV115" i="31"/>
  <c r="AW115" i="31"/>
  <c r="AX115" i="31"/>
  <c r="AY115" i="31"/>
  <c r="G116" i="31"/>
  <c r="R116" i="31" s="1"/>
  <c r="G117" i="31"/>
  <c r="I117" i="31" s="1"/>
  <c r="K117" i="31"/>
  <c r="P117" i="31"/>
  <c r="S117" i="31"/>
  <c r="U117" i="31"/>
  <c r="AA117" i="31"/>
  <c r="AC117" i="31"/>
  <c r="AF117" i="31"/>
  <c r="AK117" i="31"/>
  <c r="AN117" i="31"/>
  <c r="AQ117" i="31"/>
  <c r="AV117" i="31"/>
  <c r="AY117" i="31"/>
  <c r="G118" i="31"/>
  <c r="J118" i="31" s="1"/>
  <c r="N118" i="31"/>
  <c r="S118" i="31"/>
  <c r="X118" i="31"/>
  <c r="AD118" i="31"/>
  <c r="AI118" i="31"/>
  <c r="AN118" i="31"/>
  <c r="AT118" i="31"/>
  <c r="AY118" i="31"/>
  <c r="G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AG119" i="31"/>
  <c r="AH119" i="31"/>
  <c r="AI119" i="31"/>
  <c r="AJ119" i="31"/>
  <c r="AK119" i="31"/>
  <c r="AL119" i="31"/>
  <c r="AM119" i="31"/>
  <c r="AN119" i="31"/>
  <c r="AO119" i="31"/>
  <c r="AP119" i="31"/>
  <c r="AQ119" i="31"/>
  <c r="AR119" i="31"/>
  <c r="AS119" i="31"/>
  <c r="AT119" i="31"/>
  <c r="AU119" i="31"/>
  <c r="AV119" i="31"/>
  <c r="AW119" i="31"/>
  <c r="AX119" i="31"/>
  <c r="AY119" i="31"/>
  <c r="AZ119" i="31"/>
  <c r="G120" i="31"/>
  <c r="J120" i="31" s="1"/>
  <c r="I120" i="31"/>
  <c r="L120" i="31"/>
  <c r="N120" i="31"/>
  <c r="P120" i="31"/>
  <c r="Q120" i="31"/>
  <c r="R120" i="31"/>
  <c r="U120" i="31"/>
  <c r="W120" i="31"/>
  <c r="Y120" i="31"/>
  <c r="Z120" i="31"/>
  <c r="AB120" i="31"/>
  <c r="AD120" i="31"/>
  <c r="AF120" i="31"/>
  <c r="AH120" i="31"/>
  <c r="AJ120" i="31"/>
  <c r="AK120" i="31"/>
  <c r="AM120" i="31"/>
  <c r="AO120" i="31"/>
  <c r="AR120" i="31"/>
  <c r="AS120" i="31"/>
  <c r="AT120" i="31"/>
  <c r="AV120" i="31"/>
  <c r="AX120" i="31"/>
  <c r="G121" i="31"/>
  <c r="I121" i="31" s="1"/>
  <c r="J121" i="31"/>
  <c r="O121" i="31"/>
  <c r="Q121" i="31"/>
  <c r="S121" i="31"/>
  <c r="X121" i="31"/>
  <c r="Z121" i="31"/>
  <c r="AB121" i="31"/>
  <c r="AG121" i="31"/>
  <c r="AI121" i="31"/>
  <c r="AK121" i="31"/>
  <c r="AP121" i="31"/>
  <c r="AR121" i="31"/>
  <c r="AU121" i="31"/>
  <c r="AY121" i="31"/>
  <c r="G122" i="31"/>
  <c r="J122" i="31" s="1"/>
  <c r="K122" i="31"/>
  <c r="O122" i="31"/>
  <c r="R122" i="31"/>
  <c r="T122" i="31"/>
  <c r="X122" i="31"/>
  <c r="AA122" i="31"/>
  <c r="AC122" i="31"/>
  <c r="AH122" i="31"/>
  <c r="AJ122" i="31"/>
  <c r="AL122" i="31"/>
  <c r="AP122" i="31"/>
  <c r="AR122" i="31"/>
  <c r="AT122" i="31"/>
  <c r="AX122" i="31"/>
  <c r="AZ122" i="31"/>
  <c r="G123" i="31"/>
  <c r="N123" i="31" s="1"/>
  <c r="I123" i="31"/>
  <c r="K123" i="31"/>
  <c r="M123" i="31"/>
  <c r="O123" i="31"/>
  <c r="P123" i="31"/>
  <c r="Q123" i="31"/>
  <c r="S123" i="31"/>
  <c r="U123" i="31"/>
  <c r="W123" i="31"/>
  <c r="X123" i="31"/>
  <c r="Y123" i="31"/>
  <c r="AA123" i="31"/>
  <c r="AC123" i="31"/>
  <c r="AE123" i="31"/>
  <c r="AF123" i="31"/>
  <c r="AG123" i="31"/>
  <c r="AI123" i="31"/>
  <c r="AK123" i="31"/>
  <c r="AM123" i="31"/>
  <c r="AN123" i="31"/>
  <c r="AO123" i="31"/>
  <c r="AQ123" i="31"/>
  <c r="AS123" i="31"/>
  <c r="AU123" i="31"/>
  <c r="AV123" i="31"/>
  <c r="AW123" i="31"/>
  <c r="AY123" i="31"/>
  <c r="G124" i="31"/>
  <c r="L124" i="31"/>
  <c r="P124" i="31"/>
  <c r="T124" i="31"/>
  <c r="AB124" i="31"/>
  <c r="AF124" i="31"/>
  <c r="AJ124" i="31"/>
  <c r="AN124" i="31"/>
  <c r="AR124" i="31"/>
  <c r="AV124" i="31"/>
  <c r="AZ124" i="31"/>
  <c r="G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AG125" i="31"/>
  <c r="AH125" i="31"/>
  <c r="AI125" i="31"/>
  <c r="AJ125" i="31"/>
  <c r="AK125" i="31"/>
  <c r="AL125" i="31"/>
  <c r="AM125" i="31"/>
  <c r="AN125" i="31"/>
  <c r="AO125" i="31"/>
  <c r="AP125" i="31"/>
  <c r="AQ125" i="31"/>
  <c r="AR125" i="31"/>
  <c r="AS125" i="31"/>
  <c r="AT125" i="31"/>
  <c r="AU125" i="31"/>
  <c r="AV125" i="31"/>
  <c r="AW125" i="31"/>
  <c r="AX125" i="31"/>
  <c r="AY125" i="31"/>
  <c r="AZ125" i="31"/>
  <c r="G126" i="31"/>
  <c r="O126" i="31" s="1"/>
  <c r="J126" i="31"/>
  <c r="N126" i="31"/>
  <c r="P126" i="31"/>
  <c r="R126" i="31"/>
  <c r="V126" i="31"/>
  <c r="X126" i="31"/>
  <c r="Z126" i="31"/>
  <c r="AD126" i="31"/>
  <c r="AF126" i="31"/>
  <c r="AH126" i="31"/>
  <c r="AL126" i="31"/>
  <c r="AN126" i="31"/>
  <c r="AP126" i="31"/>
  <c r="AT126" i="31"/>
  <c r="AV126" i="31"/>
  <c r="AX126" i="31"/>
  <c r="G127" i="31"/>
  <c r="N127" i="31" s="1"/>
  <c r="I127" i="31"/>
  <c r="J127" i="31"/>
  <c r="K127" i="31"/>
  <c r="L127" i="31"/>
  <c r="M127" i="31"/>
  <c r="O127" i="31"/>
  <c r="P127" i="31"/>
  <c r="Q127" i="31"/>
  <c r="R127" i="31"/>
  <c r="S127" i="31"/>
  <c r="T127" i="31"/>
  <c r="U127" i="31"/>
  <c r="W127" i="31"/>
  <c r="X127" i="31"/>
  <c r="Y127" i="31"/>
  <c r="Z127" i="31"/>
  <c r="AA127" i="31"/>
  <c r="AB127" i="31"/>
  <c r="AC127" i="31"/>
  <c r="AE127" i="31"/>
  <c r="AF127" i="31"/>
  <c r="AG127" i="31"/>
  <c r="AH127" i="31"/>
  <c r="AI127" i="31"/>
  <c r="AJ127" i="31"/>
  <c r="AK127" i="31"/>
  <c r="AM127" i="31"/>
  <c r="AN127" i="31"/>
  <c r="AO127" i="31"/>
  <c r="AP127" i="31"/>
  <c r="AQ127" i="31"/>
  <c r="AR127" i="31"/>
  <c r="AS127" i="31"/>
  <c r="AU127" i="31"/>
  <c r="AV127" i="31"/>
  <c r="AW127" i="31"/>
  <c r="AX127" i="31"/>
  <c r="AY127" i="31"/>
  <c r="AZ127" i="31"/>
  <c r="G128" i="31"/>
  <c r="L128" i="31"/>
  <c r="P128" i="31"/>
  <c r="AD128" i="31"/>
  <c r="AF128" i="31"/>
  <c r="AL128" i="31"/>
  <c r="AZ128" i="31"/>
  <c r="G129" i="31"/>
  <c r="L129" i="31" s="1"/>
  <c r="I129" i="31"/>
  <c r="J129" i="31"/>
  <c r="K129" i="31"/>
  <c r="M129" i="31"/>
  <c r="O129" i="31"/>
  <c r="P129" i="31"/>
  <c r="Q129" i="31"/>
  <c r="R129" i="31"/>
  <c r="S129" i="31"/>
  <c r="U129" i="31"/>
  <c r="W129" i="31"/>
  <c r="X129" i="31"/>
  <c r="Y129" i="31"/>
  <c r="Z129" i="31"/>
  <c r="AA129" i="31"/>
  <c r="AC129" i="31"/>
  <c r="AE129" i="31"/>
  <c r="AF129" i="31"/>
  <c r="AG129" i="31"/>
  <c r="AH129" i="31"/>
  <c r="AI129" i="31"/>
  <c r="AK129" i="31"/>
  <c r="AM129" i="31"/>
  <c r="AN129" i="31"/>
  <c r="AO129" i="31"/>
  <c r="AP129" i="31"/>
  <c r="AQ129" i="31"/>
  <c r="AS129" i="31"/>
  <c r="AU129" i="31"/>
  <c r="AV129" i="31"/>
  <c r="AW129" i="31"/>
  <c r="AX129" i="31"/>
  <c r="AY129" i="31"/>
  <c r="G130" i="31"/>
  <c r="K130" i="31" s="1"/>
  <c r="J130" i="31"/>
  <c r="L130" i="31"/>
  <c r="N130" i="31"/>
  <c r="P130" i="31"/>
  <c r="R130" i="31"/>
  <c r="T130" i="31"/>
  <c r="V130" i="31"/>
  <c r="X130" i="31"/>
  <c r="Z130" i="31"/>
  <c r="AB130" i="31"/>
  <c r="AD130" i="31"/>
  <c r="AF130" i="31"/>
  <c r="AH130" i="31"/>
  <c r="AJ130" i="31"/>
  <c r="AL130" i="31"/>
  <c r="AN130" i="31"/>
  <c r="AP130" i="31"/>
  <c r="AR130" i="31"/>
  <c r="AT130" i="31"/>
  <c r="AV130" i="31"/>
  <c r="AX130" i="31"/>
  <c r="AZ130" i="31"/>
  <c r="G131" i="31"/>
  <c r="N131" i="31" s="1"/>
  <c r="I131" i="31"/>
  <c r="K131" i="31"/>
  <c r="M131" i="31"/>
  <c r="O131" i="31"/>
  <c r="P131" i="31"/>
  <c r="Q131" i="31"/>
  <c r="S131" i="31"/>
  <c r="U131" i="31"/>
  <c r="W131" i="31"/>
  <c r="X131" i="31"/>
  <c r="Y131" i="31"/>
  <c r="AA131" i="31"/>
  <c r="AC131" i="31"/>
  <c r="AE131" i="31"/>
  <c r="AF131" i="31"/>
  <c r="AG131" i="31"/>
  <c r="AI131" i="31"/>
  <c r="AK131" i="31"/>
  <c r="AM131" i="31"/>
  <c r="AN131" i="31"/>
  <c r="AO131" i="31"/>
  <c r="AQ131" i="31"/>
  <c r="AS131" i="31"/>
  <c r="AU131" i="31"/>
  <c r="AV131" i="31"/>
  <c r="AW131" i="31"/>
  <c r="AY131" i="31"/>
  <c r="G132" i="31"/>
  <c r="J132" i="31"/>
  <c r="L132" i="31"/>
  <c r="N132" i="31"/>
  <c r="P132" i="31"/>
  <c r="R132" i="31"/>
  <c r="T132" i="31"/>
  <c r="V132" i="31"/>
  <c r="X132" i="31"/>
  <c r="Z132" i="31"/>
  <c r="AB132" i="31"/>
  <c r="AD132" i="31"/>
  <c r="AF132" i="31"/>
  <c r="AH132" i="31"/>
  <c r="AJ132" i="31"/>
  <c r="AL132" i="31"/>
  <c r="AN132" i="31"/>
  <c r="AP132" i="31"/>
  <c r="AR132" i="31"/>
  <c r="AT132" i="31"/>
  <c r="AV132" i="31"/>
  <c r="AX132" i="31"/>
  <c r="AZ132" i="31"/>
  <c r="G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AG133" i="31"/>
  <c r="AH133" i="31"/>
  <c r="AI133" i="31"/>
  <c r="AJ133" i="31"/>
  <c r="AK133" i="31"/>
  <c r="AL133" i="31"/>
  <c r="AM133" i="31"/>
  <c r="AN133" i="31"/>
  <c r="AO133" i="31"/>
  <c r="AP133" i="31"/>
  <c r="AQ133" i="31"/>
  <c r="AR133" i="31"/>
  <c r="AS133" i="31"/>
  <c r="AT133" i="31"/>
  <c r="AU133" i="31"/>
  <c r="AV133" i="31"/>
  <c r="AW133" i="31"/>
  <c r="AX133" i="31"/>
  <c r="AY133" i="31"/>
  <c r="AZ133" i="31"/>
  <c r="G134" i="31"/>
  <c r="P134" i="31" s="1"/>
  <c r="J134" i="31"/>
  <c r="L134" i="31"/>
  <c r="N134" i="31"/>
  <c r="R134" i="31"/>
  <c r="T134" i="31"/>
  <c r="V134" i="31"/>
  <c r="X134" i="31"/>
  <c r="Z134" i="31"/>
  <c r="AB134" i="31"/>
  <c r="AD134" i="31"/>
  <c r="AG134" i="31"/>
  <c r="AH134" i="31"/>
  <c r="AJ134" i="31"/>
  <c r="AL134" i="31"/>
  <c r="AN134" i="31"/>
  <c r="AO134" i="31"/>
  <c r="AP134" i="31"/>
  <c r="AR134" i="31"/>
  <c r="AT134" i="31"/>
  <c r="AV134" i="31"/>
  <c r="AW134" i="31"/>
  <c r="AX134" i="31"/>
  <c r="AZ134" i="31"/>
  <c r="G135" i="31"/>
  <c r="N135" i="31" s="1"/>
  <c r="I135" i="31"/>
  <c r="J135" i="31"/>
  <c r="K135" i="31"/>
  <c r="L135" i="31"/>
  <c r="M135" i="31"/>
  <c r="O135" i="31"/>
  <c r="P135" i="31"/>
  <c r="Q135" i="31"/>
  <c r="R135" i="31"/>
  <c r="S135" i="31"/>
  <c r="T135" i="31"/>
  <c r="U135" i="31"/>
  <c r="W135" i="31"/>
  <c r="X135" i="31"/>
  <c r="Y135" i="31"/>
  <c r="Z135" i="31"/>
  <c r="AA135" i="31"/>
  <c r="AB135" i="31"/>
  <c r="AC135" i="31"/>
  <c r="AE135" i="31"/>
  <c r="AF135" i="31"/>
  <c r="AG135" i="31"/>
  <c r="AH135" i="31"/>
  <c r="AI135" i="31"/>
  <c r="AJ135" i="31"/>
  <c r="AK135" i="31"/>
  <c r="AM135" i="31"/>
  <c r="AN135" i="31"/>
  <c r="AO135" i="31"/>
  <c r="AP135" i="31"/>
  <c r="AQ135" i="31"/>
  <c r="AR135" i="31"/>
  <c r="AS135" i="31"/>
  <c r="AU135" i="31"/>
  <c r="AV135" i="31"/>
  <c r="AW135" i="31"/>
  <c r="AX135" i="31"/>
  <c r="AY135" i="31"/>
  <c r="AZ135" i="31"/>
  <c r="G136" i="31"/>
  <c r="L136" i="31" s="1"/>
  <c r="J136" i="31"/>
  <c r="N136" i="31"/>
  <c r="O136" i="31"/>
  <c r="P136" i="31"/>
  <c r="T136" i="31"/>
  <c r="V136" i="31"/>
  <c r="W136" i="31"/>
  <c r="Z136" i="31"/>
  <c r="AB136" i="31"/>
  <c r="AD136" i="31"/>
  <c r="AF136" i="31"/>
  <c r="AH136" i="31"/>
  <c r="AJ136" i="31"/>
  <c r="AM136" i="31"/>
  <c r="AN136" i="31"/>
  <c r="AP136" i="31"/>
  <c r="AT136" i="31"/>
  <c r="AU136" i="31"/>
  <c r="AV136" i="31"/>
  <c r="AZ136" i="31"/>
  <c r="G137" i="31"/>
  <c r="L137" i="31" s="1"/>
  <c r="I137" i="31"/>
  <c r="J137" i="31"/>
  <c r="K137" i="31"/>
  <c r="M137" i="31"/>
  <c r="O137" i="31"/>
  <c r="P137" i="31"/>
  <c r="Q137" i="31"/>
  <c r="R137" i="31"/>
  <c r="S137" i="31"/>
  <c r="U137" i="31"/>
  <c r="W137" i="31"/>
  <c r="X137" i="31"/>
  <c r="Y137" i="31"/>
  <c r="Z137" i="31"/>
  <c r="AA137" i="31"/>
  <c r="AC137" i="31"/>
  <c r="AE137" i="31"/>
  <c r="AF137" i="31"/>
  <c r="AG137" i="31"/>
  <c r="AH137" i="31"/>
  <c r="AI137" i="31"/>
  <c r="AK137" i="31"/>
  <c r="AM137" i="31"/>
  <c r="AN137" i="31"/>
  <c r="AO137" i="31"/>
  <c r="AP137" i="31"/>
  <c r="AQ137" i="31"/>
  <c r="AS137" i="31"/>
  <c r="AU137" i="31"/>
  <c r="AV137" i="31"/>
  <c r="AW137" i="31"/>
  <c r="AX137" i="31"/>
  <c r="AY137" i="31"/>
  <c r="G138" i="31"/>
  <c r="M138" i="31" s="1"/>
  <c r="J138" i="31"/>
  <c r="K138" i="31"/>
  <c r="L138" i="31"/>
  <c r="N138" i="31"/>
  <c r="P138" i="31"/>
  <c r="R138" i="31"/>
  <c r="S138" i="31"/>
  <c r="T138" i="31"/>
  <c r="U138" i="31"/>
  <c r="V138" i="31"/>
  <c r="X138" i="31"/>
  <c r="Z138" i="31"/>
  <c r="AA138" i="31"/>
  <c r="AB138" i="31"/>
  <c r="AC138" i="31"/>
  <c r="AD138" i="31"/>
  <c r="AF138" i="31"/>
  <c r="AH138" i="31"/>
  <c r="AI138" i="31"/>
  <c r="AJ138" i="31"/>
  <c r="AK138" i="31"/>
  <c r="AL138" i="31"/>
  <c r="AN138" i="31"/>
  <c r="AP138" i="31"/>
  <c r="AQ138" i="31"/>
  <c r="AR138" i="31"/>
  <c r="AS138" i="31"/>
  <c r="AT138" i="31"/>
  <c r="AV138" i="31"/>
  <c r="AX138" i="31"/>
  <c r="AY138" i="31"/>
  <c r="AZ138" i="31"/>
  <c r="G139" i="31"/>
  <c r="K139" i="31" s="1"/>
  <c r="I139" i="31"/>
  <c r="M139" i="31"/>
  <c r="N139" i="31"/>
  <c r="O139" i="31"/>
  <c r="Q139" i="31"/>
  <c r="S139" i="31"/>
  <c r="U139" i="31"/>
  <c r="W139" i="31"/>
  <c r="X139" i="31"/>
  <c r="Y139" i="31"/>
  <c r="AC139" i="31"/>
  <c r="AD139" i="31"/>
  <c r="AE139" i="31"/>
  <c r="AG139" i="31"/>
  <c r="AI139" i="31"/>
  <c r="AK139" i="31"/>
  <c r="AM139" i="31"/>
  <c r="AN139" i="31"/>
  <c r="AO139" i="31"/>
  <c r="AS139" i="31"/>
  <c r="AT139" i="31"/>
  <c r="AU139" i="31"/>
  <c r="AW139" i="31"/>
  <c r="AY139" i="31"/>
  <c r="G140" i="31"/>
  <c r="I140" i="31" s="1"/>
  <c r="K140" i="31"/>
  <c r="L140" i="31"/>
  <c r="P140" i="31"/>
  <c r="R140" i="31"/>
  <c r="V140" i="31"/>
  <c r="W140" i="31"/>
  <c r="Y140" i="31"/>
  <c r="AA140" i="31"/>
  <c r="AE140" i="31"/>
  <c r="AF140" i="31"/>
  <c r="AH140" i="31"/>
  <c r="AJ140" i="31"/>
  <c r="AN140" i="31"/>
  <c r="AO140" i="31"/>
  <c r="AQ140" i="31"/>
  <c r="AT140" i="31"/>
  <c r="AW140" i="31"/>
  <c r="AX140" i="31"/>
  <c r="AZ140" i="31"/>
  <c r="G141" i="31"/>
  <c r="I141" i="31"/>
  <c r="J141" i="31"/>
  <c r="K141" i="31"/>
  <c r="L141" i="31"/>
  <c r="M141" i="31"/>
  <c r="N141" i="31"/>
  <c r="O141" i="31"/>
  <c r="P141" i="31"/>
  <c r="Q141" i="31"/>
  <c r="R141" i="31"/>
  <c r="S141" i="31"/>
  <c r="T141" i="31"/>
  <c r="U141" i="31"/>
  <c r="V141" i="31"/>
  <c r="W141" i="31"/>
  <c r="X141" i="31"/>
  <c r="Y141" i="31"/>
  <c r="Z141" i="31"/>
  <c r="AA141" i="31"/>
  <c r="AB141" i="31"/>
  <c r="AC141" i="31"/>
  <c r="AD141" i="31"/>
  <c r="AE141" i="31"/>
  <c r="AF141" i="31"/>
  <c r="AG141" i="31"/>
  <c r="AH141" i="31"/>
  <c r="AI141" i="31"/>
  <c r="AJ141" i="31"/>
  <c r="AK141" i="31"/>
  <c r="AL141" i="31"/>
  <c r="AM141" i="31"/>
  <c r="AN141" i="31"/>
  <c r="AO141" i="31"/>
  <c r="AP141" i="31"/>
  <c r="AQ141" i="31"/>
  <c r="AR141" i="31"/>
  <c r="AS141" i="31"/>
  <c r="AT141" i="31"/>
  <c r="AU141" i="31"/>
  <c r="AV141" i="31"/>
  <c r="AW141" i="31"/>
  <c r="AX141" i="31"/>
  <c r="AY141" i="31"/>
  <c r="AZ141" i="31"/>
  <c r="G142" i="31"/>
  <c r="Q142" i="31" s="1"/>
  <c r="Z142" i="31"/>
  <c r="AS142" i="31"/>
  <c r="G143" i="31"/>
  <c r="I143" i="31"/>
  <c r="K143" i="31"/>
  <c r="M143" i="31"/>
  <c r="Q143" i="31"/>
  <c r="R143" i="31"/>
  <c r="T143" i="31"/>
  <c r="W143" i="31"/>
  <c r="Z143" i="31"/>
  <c r="AA143" i="31"/>
  <c r="AC143" i="31"/>
  <c r="AF143" i="31"/>
  <c r="AI143" i="31"/>
  <c r="AJ143" i="31"/>
  <c r="AM143" i="31"/>
  <c r="AO143" i="31"/>
  <c r="AR143" i="31"/>
  <c r="AS143" i="31"/>
  <c r="AV143" i="31"/>
  <c r="AX143" i="31"/>
  <c r="G144" i="31"/>
  <c r="J144" i="31"/>
  <c r="L144" i="31"/>
  <c r="N144" i="31"/>
  <c r="R144" i="31"/>
  <c r="S144" i="31"/>
  <c r="U144" i="31"/>
  <c r="W144" i="31"/>
  <c r="AA144" i="31"/>
  <c r="AB144" i="31"/>
  <c r="AD144" i="31"/>
  <c r="AF144" i="31"/>
  <c r="AJ144" i="31"/>
  <c r="AK144" i="31"/>
  <c r="AM144" i="31"/>
  <c r="AP144" i="31"/>
  <c r="AS144" i="31"/>
  <c r="AT144" i="31"/>
  <c r="AV144" i="31"/>
  <c r="AY144" i="31"/>
  <c r="G145" i="31"/>
  <c r="I145" i="31"/>
  <c r="J145" i="31"/>
  <c r="M145" i="31"/>
  <c r="O145" i="31"/>
  <c r="Q145" i="31"/>
  <c r="R145" i="31"/>
  <c r="S145" i="31"/>
  <c r="V145" i="31"/>
  <c r="X145" i="31"/>
  <c r="Z145" i="31"/>
  <c r="AA145" i="31"/>
  <c r="AC145" i="31"/>
  <c r="AE145" i="31"/>
  <c r="AG145" i="31"/>
  <c r="AI145" i="31"/>
  <c r="AK145" i="31"/>
  <c r="AL145" i="31"/>
  <c r="AN145" i="31"/>
  <c r="AP145" i="31"/>
  <c r="AS145" i="31"/>
  <c r="AT145" i="31"/>
  <c r="AU145" i="31"/>
  <c r="AW145" i="31"/>
  <c r="AY145" i="31"/>
  <c r="G146" i="31"/>
  <c r="I146" i="31"/>
  <c r="J146" i="31"/>
  <c r="K146" i="31"/>
  <c r="M146" i="31"/>
  <c r="N146" i="31"/>
  <c r="P146" i="31"/>
  <c r="Q146" i="31"/>
  <c r="R146" i="31"/>
  <c r="S146" i="31"/>
  <c r="T146" i="31"/>
  <c r="V146" i="31"/>
  <c r="X146" i="31"/>
  <c r="Y146" i="31"/>
  <c r="Z146" i="31"/>
  <c r="AA146" i="31"/>
  <c r="AB146" i="31"/>
  <c r="AC146" i="31"/>
  <c r="AD146" i="31"/>
  <c r="AF146" i="31"/>
  <c r="AG146" i="31"/>
  <c r="AH146" i="31"/>
  <c r="AI146" i="31"/>
  <c r="AJ146" i="31"/>
  <c r="AK146" i="31"/>
  <c r="AL146" i="31"/>
  <c r="AN146" i="31"/>
  <c r="AO146" i="31"/>
  <c r="AP146" i="31"/>
  <c r="AQ146" i="31"/>
  <c r="AR146" i="31"/>
  <c r="AS146" i="31"/>
  <c r="AT146" i="31"/>
  <c r="AV146" i="31"/>
  <c r="AW146" i="31"/>
  <c r="AX146" i="31"/>
  <c r="AY146" i="31"/>
  <c r="AZ146" i="31"/>
  <c r="G147" i="31"/>
  <c r="J147" i="31" s="1"/>
  <c r="I147" i="31"/>
  <c r="K147" i="31"/>
  <c r="L147" i="31"/>
  <c r="N147" i="31"/>
  <c r="O147" i="31"/>
  <c r="P147" i="31"/>
  <c r="Q147" i="31"/>
  <c r="R147" i="31"/>
  <c r="S147" i="31"/>
  <c r="T147" i="31"/>
  <c r="V147" i="31"/>
  <c r="W147" i="31"/>
  <c r="X147" i="31"/>
  <c r="Y147" i="31"/>
  <c r="Z147" i="31"/>
  <c r="AA147" i="31"/>
  <c r="AB147" i="31"/>
  <c r="AD147" i="31"/>
  <c r="AE147" i="31"/>
  <c r="AF147" i="31"/>
  <c r="AG147" i="31"/>
  <c r="AH147" i="31"/>
  <c r="AI147" i="31"/>
  <c r="AJ147" i="31"/>
  <c r="AK147" i="31"/>
  <c r="AL147" i="31"/>
  <c r="AM147" i="31"/>
  <c r="AN147" i="31"/>
  <c r="AO147" i="31"/>
  <c r="AP147" i="31"/>
  <c r="AQ147" i="31"/>
  <c r="AR147" i="31"/>
  <c r="AS147" i="31"/>
  <c r="AT147" i="31"/>
  <c r="AU147" i="31"/>
  <c r="AV147" i="31"/>
  <c r="AW147" i="31"/>
  <c r="AX147" i="31"/>
  <c r="AY147" i="31"/>
  <c r="AZ147" i="31"/>
  <c r="G148" i="31"/>
  <c r="I148" i="31"/>
  <c r="J148" i="31"/>
  <c r="K148" i="31"/>
  <c r="L148" i="31"/>
  <c r="M148" i="31"/>
  <c r="N148" i="31"/>
  <c r="O148" i="31"/>
  <c r="P148" i="31"/>
  <c r="Q148" i="31"/>
  <c r="R148" i="31"/>
  <c r="S148" i="31"/>
  <c r="T148" i="31"/>
  <c r="U148" i="31"/>
  <c r="V148" i="31"/>
  <c r="W148" i="31"/>
  <c r="X148" i="31"/>
  <c r="Y148" i="31"/>
  <c r="Z148" i="31"/>
  <c r="AA148" i="31"/>
  <c r="AB148" i="31"/>
  <c r="AC148" i="31"/>
  <c r="AD148" i="31"/>
  <c r="AE148" i="31"/>
  <c r="AF148" i="31"/>
  <c r="AG148" i="31"/>
  <c r="AH148" i="31"/>
  <c r="AI148" i="31"/>
  <c r="AJ148" i="31"/>
  <c r="AK148" i="31"/>
  <c r="AL148" i="31"/>
  <c r="AM148" i="31"/>
  <c r="AN148" i="31"/>
  <c r="AO148" i="31"/>
  <c r="AP148" i="31"/>
  <c r="AQ148" i="31"/>
  <c r="AR148" i="31"/>
  <c r="AS148" i="31"/>
  <c r="AT148" i="31"/>
  <c r="AU148" i="31"/>
  <c r="AV148" i="31"/>
  <c r="AW148" i="31"/>
  <c r="AX148" i="31"/>
  <c r="AY148" i="31"/>
  <c r="AZ148" i="31"/>
  <c r="G149" i="31"/>
  <c r="K149" i="31" s="1"/>
  <c r="I149" i="31"/>
  <c r="J149" i="31"/>
  <c r="L149" i="31"/>
  <c r="N149" i="31"/>
  <c r="P149" i="31"/>
  <c r="Q149" i="31"/>
  <c r="R149" i="31"/>
  <c r="T149" i="31"/>
  <c r="V149" i="31"/>
  <c r="X149" i="31"/>
  <c r="Y149" i="31"/>
  <c r="Z149" i="31"/>
  <c r="AB149" i="31"/>
  <c r="AD149" i="31"/>
  <c r="AF149" i="31"/>
  <c r="AG149" i="31"/>
  <c r="AH149" i="31"/>
  <c r="AJ149" i="31"/>
  <c r="AL149" i="31"/>
  <c r="AN149" i="31"/>
  <c r="AO149" i="31"/>
  <c r="AP149" i="31"/>
  <c r="AR149" i="31"/>
  <c r="AT149" i="31"/>
  <c r="AV149" i="31"/>
  <c r="AW149" i="31"/>
  <c r="AX149" i="31"/>
  <c r="AZ149" i="31"/>
  <c r="G150" i="31"/>
  <c r="N150" i="31" s="1"/>
  <c r="I150" i="31"/>
  <c r="K150" i="31"/>
  <c r="L150" i="31"/>
  <c r="M150" i="31"/>
  <c r="O150" i="31"/>
  <c r="P150" i="31"/>
  <c r="Q150" i="31"/>
  <c r="S150" i="31"/>
  <c r="T150" i="31"/>
  <c r="U150" i="31"/>
  <c r="W150" i="31"/>
  <c r="X150" i="31"/>
  <c r="Y150" i="31"/>
  <c r="AA150" i="31"/>
  <c r="AB150" i="31"/>
  <c r="AC150" i="31"/>
  <c r="AE150" i="31"/>
  <c r="AF150" i="31"/>
  <c r="AG150" i="31"/>
  <c r="AI150" i="31"/>
  <c r="AJ150" i="31"/>
  <c r="AK150" i="31"/>
  <c r="AM150" i="31"/>
  <c r="AN150" i="31"/>
  <c r="AO150" i="31"/>
  <c r="AQ150" i="31"/>
  <c r="AR150" i="31"/>
  <c r="AS150" i="31"/>
  <c r="AU150" i="31"/>
  <c r="AV150" i="31"/>
  <c r="AW150" i="31"/>
  <c r="AY150" i="31"/>
  <c r="AZ150" i="31"/>
  <c r="G151" i="31"/>
  <c r="J151" i="31"/>
  <c r="L151" i="31"/>
  <c r="P151" i="31"/>
  <c r="R151" i="31"/>
  <c r="T151" i="31"/>
  <c r="X151" i="31"/>
  <c r="Z151" i="31"/>
  <c r="AB151" i="31"/>
  <c r="AF151" i="31"/>
  <c r="AH151" i="31"/>
  <c r="AJ151" i="31"/>
  <c r="AN151" i="31"/>
  <c r="AP151" i="31"/>
  <c r="AR151" i="31"/>
  <c r="AV151" i="31"/>
  <c r="AX151" i="31"/>
  <c r="AZ151" i="31"/>
  <c r="G152" i="31"/>
  <c r="L152" i="31" s="1"/>
  <c r="I152" i="31"/>
  <c r="J152" i="31"/>
  <c r="K152" i="31"/>
  <c r="M152" i="31"/>
  <c r="N152" i="31"/>
  <c r="O152" i="31"/>
  <c r="P152" i="31"/>
  <c r="Q152" i="31"/>
  <c r="R152" i="31"/>
  <c r="S152" i="31"/>
  <c r="U152" i="31"/>
  <c r="V152" i="31"/>
  <c r="W152" i="31"/>
  <c r="X152" i="31"/>
  <c r="Y152" i="31"/>
  <c r="Z152" i="31"/>
  <c r="AA152" i="31"/>
  <c r="AC152" i="31"/>
  <c r="AD152" i="31"/>
  <c r="AE152" i="31"/>
  <c r="AF152" i="31"/>
  <c r="AG152" i="31"/>
  <c r="AH152" i="31"/>
  <c r="AI152" i="31"/>
  <c r="AK152" i="31"/>
  <c r="AL152" i="31"/>
  <c r="AM152" i="31"/>
  <c r="AN152" i="31"/>
  <c r="AO152" i="31"/>
  <c r="AP152" i="31"/>
  <c r="AQ152" i="31"/>
  <c r="AS152" i="31"/>
  <c r="AT152" i="31"/>
  <c r="AU152" i="31"/>
  <c r="AV152" i="31"/>
  <c r="AW152" i="31"/>
  <c r="AX152" i="31"/>
  <c r="AY152" i="31"/>
  <c r="G153" i="31"/>
  <c r="J153" i="31" s="1"/>
  <c r="M153" i="31"/>
  <c r="P153" i="31"/>
  <c r="X153" i="31"/>
  <c r="AC153" i="31"/>
  <c r="AF153" i="31"/>
  <c r="AN153" i="31"/>
  <c r="AS153" i="31"/>
  <c r="AV153" i="31"/>
  <c r="G154" i="31"/>
  <c r="I154" i="31" s="1"/>
  <c r="K154" i="31"/>
  <c r="P154" i="31"/>
  <c r="S154" i="31"/>
  <c r="X154" i="31"/>
  <c r="AA154" i="31"/>
  <c r="AF154" i="31"/>
  <c r="AI154" i="31"/>
  <c r="AN154" i="31"/>
  <c r="AQ154" i="31"/>
  <c r="AV154" i="31"/>
  <c r="AY154" i="31"/>
  <c r="G155" i="31"/>
  <c r="L155" i="31" s="1"/>
  <c r="K155" i="31"/>
  <c r="N155" i="31"/>
  <c r="S155" i="31"/>
  <c r="V155" i="31"/>
  <c r="X155" i="31"/>
  <c r="AA155" i="31"/>
  <c r="AD155" i="31"/>
  <c r="AI155" i="31"/>
  <c r="AL155" i="31"/>
  <c r="AN155" i="31"/>
  <c r="AQ155" i="31"/>
  <c r="AT155" i="31"/>
  <c r="AY155" i="31"/>
  <c r="G156" i="31"/>
  <c r="I156" i="31"/>
  <c r="J156" i="31"/>
  <c r="K156" i="31"/>
  <c r="L156" i="31"/>
  <c r="M156" i="31"/>
  <c r="N156" i="31"/>
  <c r="O156" i="31"/>
  <c r="P156" i="31"/>
  <c r="Q156" i="31"/>
  <c r="R156" i="31"/>
  <c r="S156" i="31"/>
  <c r="T156" i="31"/>
  <c r="U156" i="31"/>
  <c r="V156" i="31"/>
  <c r="W156" i="31"/>
  <c r="X156" i="31"/>
  <c r="Y156" i="31"/>
  <c r="Z156" i="31"/>
  <c r="AA156" i="31"/>
  <c r="AB156" i="31"/>
  <c r="AC156" i="31"/>
  <c r="AD156" i="31"/>
  <c r="AE156" i="31"/>
  <c r="AF156" i="31"/>
  <c r="AG156" i="31"/>
  <c r="AH156" i="31"/>
  <c r="AI156" i="31"/>
  <c r="AJ156" i="31"/>
  <c r="AK156" i="31"/>
  <c r="AL156" i="31"/>
  <c r="AM156" i="31"/>
  <c r="AN156" i="31"/>
  <c r="AO156" i="31"/>
  <c r="AP156" i="31"/>
  <c r="AQ156" i="31"/>
  <c r="AR156" i="31"/>
  <c r="AS156" i="31"/>
  <c r="AT156" i="31"/>
  <c r="AU156" i="31"/>
  <c r="AV156" i="31"/>
  <c r="AW156" i="31"/>
  <c r="AX156" i="31"/>
  <c r="AY156" i="31"/>
  <c r="AZ156" i="31"/>
  <c r="G157" i="31"/>
  <c r="K157" i="31" s="1"/>
  <c r="I157" i="31"/>
  <c r="J157" i="31"/>
  <c r="L157" i="31"/>
  <c r="N157" i="31"/>
  <c r="P157" i="31"/>
  <c r="Q157" i="31"/>
  <c r="R157" i="31"/>
  <c r="T157" i="31"/>
  <c r="V157" i="31"/>
  <c r="X157" i="31"/>
  <c r="Y157" i="31"/>
  <c r="Z157" i="31"/>
  <c r="AB157" i="31"/>
  <c r="AD157" i="31"/>
  <c r="AF157" i="31"/>
  <c r="AG157" i="31"/>
  <c r="AH157" i="31"/>
  <c r="AJ157" i="31"/>
  <c r="AL157" i="31"/>
  <c r="AN157" i="31"/>
  <c r="AO157" i="31"/>
  <c r="AP157" i="31"/>
  <c r="AR157" i="31"/>
  <c r="AT157" i="31"/>
  <c r="AV157" i="31"/>
  <c r="AW157" i="31"/>
  <c r="AX157" i="31"/>
  <c r="AZ157" i="31"/>
  <c r="G158" i="31"/>
  <c r="N158" i="31" s="1"/>
  <c r="I158" i="31"/>
  <c r="K158" i="31"/>
  <c r="L158" i="31"/>
  <c r="M158" i="31"/>
  <c r="O158" i="31"/>
  <c r="P158" i="31"/>
  <c r="Q158" i="31"/>
  <c r="S158" i="31"/>
  <c r="T158" i="31"/>
  <c r="U158" i="31"/>
  <c r="W158" i="31"/>
  <c r="X158" i="31"/>
  <c r="Y158" i="31"/>
  <c r="AA158" i="31"/>
  <c r="AB158" i="31"/>
  <c r="AC158" i="31"/>
  <c r="AE158" i="31"/>
  <c r="AF158" i="31"/>
  <c r="AG158" i="31"/>
  <c r="AI158" i="31"/>
  <c r="AJ158" i="31"/>
  <c r="AK158" i="31"/>
  <c r="AM158" i="31"/>
  <c r="AN158" i="31"/>
  <c r="AO158" i="31"/>
  <c r="AQ158" i="31"/>
  <c r="AR158" i="31"/>
  <c r="AS158" i="31"/>
  <c r="AU158" i="31"/>
  <c r="AV158" i="31"/>
  <c r="AW158" i="31"/>
  <c r="AY158" i="31"/>
  <c r="AZ158" i="31"/>
  <c r="G159" i="31"/>
  <c r="J159" i="31" s="1"/>
  <c r="L159" i="31"/>
  <c r="O159" i="31"/>
  <c r="V159" i="31"/>
  <c r="X159" i="31"/>
  <c r="AB159" i="31"/>
  <c r="AH159" i="31"/>
  <c r="AL159" i="31"/>
  <c r="AN159" i="31"/>
  <c r="AU159" i="31"/>
  <c r="AX159" i="31"/>
  <c r="G160" i="31"/>
  <c r="L160" i="31" s="1"/>
  <c r="I160" i="31"/>
  <c r="J160" i="31"/>
  <c r="K160" i="31"/>
  <c r="M160" i="31"/>
  <c r="N160" i="31"/>
  <c r="O160" i="31"/>
  <c r="P160" i="31"/>
  <c r="Q160" i="31"/>
  <c r="R160" i="31"/>
  <c r="S160" i="31"/>
  <c r="U160" i="31"/>
  <c r="V160" i="31"/>
  <c r="W160" i="31"/>
  <c r="X160" i="31"/>
  <c r="Y160" i="31"/>
  <c r="Z160" i="31"/>
  <c r="AA160" i="31"/>
  <c r="AC160" i="31"/>
  <c r="AD160" i="31"/>
  <c r="AE160" i="31"/>
  <c r="AF160" i="31"/>
  <c r="AG160" i="31"/>
  <c r="AH160" i="31"/>
  <c r="AI160" i="31"/>
  <c r="AK160" i="31"/>
  <c r="AL160" i="31"/>
  <c r="AM160" i="31"/>
  <c r="AN160" i="31"/>
  <c r="AO160" i="31"/>
  <c r="AP160" i="31"/>
  <c r="AQ160" i="31"/>
  <c r="AS160" i="31"/>
  <c r="AT160" i="31"/>
  <c r="AU160" i="31"/>
  <c r="AV160" i="31"/>
  <c r="AW160" i="31"/>
  <c r="AX160" i="31"/>
  <c r="AY160" i="31"/>
  <c r="G161" i="31"/>
  <c r="N161" i="31" s="1"/>
  <c r="J161" i="31"/>
  <c r="L161" i="31"/>
  <c r="M161" i="31"/>
  <c r="P161" i="31"/>
  <c r="R161" i="31"/>
  <c r="T161" i="31"/>
  <c r="U161" i="31"/>
  <c r="V161" i="31"/>
  <c r="X161" i="31"/>
  <c r="Z161" i="31"/>
  <c r="AC161" i="31"/>
  <c r="AD161" i="31"/>
  <c r="AF161" i="31"/>
  <c r="AH161" i="31"/>
  <c r="AJ161" i="31"/>
  <c r="AK161" i="31"/>
  <c r="AL161" i="31"/>
  <c r="AP161" i="31"/>
  <c r="AR161" i="31"/>
  <c r="AS161" i="31"/>
  <c r="AT161" i="31"/>
  <c r="AV161" i="31"/>
  <c r="AX161" i="31"/>
  <c r="AZ161" i="31"/>
  <c r="G162" i="31"/>
  <c r="I162" i="31"/>
  <c r="K162" i="31"/>
  <c r="M162" i="31"/>
  <c r="O162" i="31"/>
  <c r="P162" i="31"/>
  <c r="Q162" i="31"/>
  <c r="S162" i="31"/>
  <c r="U162" i="31"/>
  <c r="W162" i="31"/>
  <c r="X162" i="31"/>
  <c r="Y162" i="31"/>
  <c r="AA162" i="31"/>
  <c r="AC162" i="31"/>
  <c r="AE162" i="31"/>
  <c r="AF162" i="31"/>
  <c r="AG162" i="31"/>
  <c r="AI162" i="31"/>
  <c r="AK162" i="31"/>
  <c r="AM162" i="31"/>
  <c r="AN162" i="31"/>
  <c r="AO162" i="31"/>
  <c r="AQ162" i="31"/>
  <c r="AS162" i="31"/>
  <c r="AU162" i="31"/>
  <c r="AV162" i="31"/>
  <c r="AW162" i="31"/>
  <c r="AY162" i="31"/>
  <c r="G163" i="31"/>
  <c r="N163" i="31" s="1"/>
  <c r="J163" i="31"/>
  <c r="K163" i="31"/>
  <c r="L163" i="31"/>
  <c r="P163" i="31"/>
  <c r="R163" i="31"/>
  <c r="S163" i="31"/>
  <c r="T163" i="31"/>
  <c r="V163" i="31"/>
  <c r="X163" i="31"/>
  <c r="Z163" i="31"/>
  <c r="AB163" i="31"/>
  <c r="AD163" i="31"/>
  <c r="AF163" i="31"/>
  <c r="AH163" i="31"/>
  <c r="AI163" i="31"/>
  <c r="AJ163" i="31"/>
  <c r="AL163" i="31"/>
  <c r="AP163" i="31"/>
  <c r="AQ163" i="31"/>
  <c r="AR163" i="31"/>
  <c r="AT163" i="31"/>
  <c r="AV163" i="31"/>
  <c r="AX163" i="31"/>
  <c r="AY163" i="31"/>
  <c r="G164" i="31"/>
  <c r="I164" i="31"/>
  <c r="J164" i="31"/>
  <c r="K164" i="31"/>
  <c r="L164" i="31"/>
  <c r="M164" i="31"/>
  <c r="N164" i="31"/>
  <c r="O164" i="31"/>
  <c r="P164" i="31"/>
  <c r="Q164" i="31"/>
  <c r="R164" i="31"/>
  <c r="S164" i="31"/>
  <c r="T164" i="31"/>
  <c r="U164" i="31"/>
  <c r="V164" i="31"/>
  <c r="W164" i="31"/>
  <c r="X164" i="31"/>
  <c r="Y164" i="31"/>
  <c r="Z164" i="31"/>
  <c r="AA164" i="31"/>
  <c r="AB164" i="31"/>
  <c r="AC164" i="31"/>
  <c r="AD164" i="31"/>
  <c r="AE164" i="31"/>
  <c r="AF164" i="31"/>
  <c r="AG164" i="31"/>
  <c r="AH164" i="31"/>
  <c r="AI164" i="31"/>
  <c r="AJ164" i="31"/>
  <c r="AK164" i="31"/>
  <c r="AL164" i="31"/>
  <c r="AM164" i="31"/>
  <c r="AN164" i="31"/>
  <c r="AO164" i="31"/>
  <c r="AP164" i="31"/>
  <c r="AQ164" i="31"/>
  <c r="AR164" i="31"/>
  <c r="AS164" i="31"/>
  <c r="AT164" i="31"/>
  <c r="AU164" i="31"/>
  <c r="AV164" i="31"/>
  <c r="AW164" i="31"/>
  <c r="AX164" i="31"/>
  <c r="AY164" i="31"/>
  <c r="AZ164" i="31"/>
  <c r="G165" i="31"/>
  <c r="J165" i="31" s="1"/>
  <c r="I165" i="31"/>
  <c r="L165" i="31"/>
  <c r="P165" i="31"/>
  <c r="R165" i="31"/>
  <c r="T165" i="31"/>
  <c r="V165" i="31"/>
  <c r="Y165" i="31"/>
  <c r="AB165" i="31"/>
  <c r="AF165" i="31"/>
  <c r="AG165" i="31"/>
  <c r="AH165" i="31"/>
  <c r="AL165" i="31"/>
  <c r="AO165" i="31"/>
  <c r="AR165" i="31"/>
  <c r="AT165" i="31"/>
  <c r="AV165" i="31"/>
  <c r="AX165" i="31"/>
  <c r="G166" i="31"/>
  <c r="N166" i="31" s="1"/>
  <c r="I166" i="31"/>
  <c r="K166" i="31"/>
  <c r="L166" i="31"/>
  <c r="M166" i="31"/>
  <c r="O166" i="31"/>
  <c r="P166" i="31"/>
  <c r="Q166" i="31"/>
  <c r="S166" i="31"/>
  <c r="T166" i="31"/>
  <c r="U166" i="31"/>
  <c r="W166" i="31"/>
  <c r="X166" i="31"/>
  <c r="Y166" i="31"/>
  <c r="AA166" i="31"/>
  <c r="AB166" i="31"/>
  <c r="AC166" i="31"/>
  <c r="AE166" i="31"/>
  <c r="AF166" i="31"/>
  <c r="AG166" i="31"/>
  <c r="AI166" i="31"/>
  <c r="AJ166" i="31"/>
  <c r="AK166" i="31"/>
  <c r="AM166" i="31"/>
  <c r="AN166" i="31"/>
  <c r="AO166" i="31"/>
  <c r="AQ166" i="31"/>
  <c r="AR166" i="31"/>
  <c r="AS166" i="31"/>
  <c r="AU166" i="31"/>
  <c r="AV166" i="31"/>
  <c r="AW166" i="31"/>
  <c r="AY166" i="31"/>
  <c r="AZ166" i="31"/>
  <c r="G167" i="31"/>
  <c r="J167" i="31" s="1"/>
  <c r="K167" i="31"/>
  <c r="P167" i="31"/>
  <c r="S167" i="31"/>
  <c r="V167" i="31"/>
  <c r="AA167" i="31"/>
  <c r="AD167" i="31"/>
  <c r="AF167" i="31"/>
  <c r="AL167" i="31"/>
  <c r="AN167" i="31"/>
  <c r="AQ167" i="31"/>
  <c r="AV167" i="31"/>
  <c r="AY167" i="31"/>
  <c r="G168" i="31"/>
  <c r="L168" i="31" s="1"/>
  <c r="I168" i="31"/>
  <c r="J168" i="31"/>
  <c r="K168" i="31"/>
  <c r="M168" i="31"/>
  <c r="N168" i="31"/>
  <c r="O168" i="31"/>
  <c r="P168" i="31"/>
  <c r="Q168" i="31"/>
  <c r="R168" i="31"/>
  <c r="S168" i="31"/>
  <c r="U168" i="31"/>
  <c r="V168" i="31"/>
  <c r="W168" i="31"/>
  <c r="X168" i="31"/>
  <c r="Y168" i="31"/>
  <c r="Z168" i="31"/>
  <c r="AA168" i="31"/>
  <c r="AC168" i="31"/>
  <c r="AD168" i="31"/>
  <c r="AE168" i="31"/>
  <c r="AF168" i="31"/>
  <c r="AG168" i="31"/>
  <c r="AH168" i="31"/>
  <c r="AI168" i="31"/>
  <c r="AK168" i="31"/>
  <c r="AL168" i="31"/>
  <c r="AM168" i="31"/>
  <c r="AN168" i="31"/>
  <c r="AO168" i="31"/>
  <c r="AP168" i="31"/>
  <c r="AQ168" i="31"/>
  <c r="AS168" i="31"/>
  <c r="AT168" i="31"/>
  <c r="AU168" i="31"/>
  <c r="AV168" i="31"/>
  <c r="AW168" i="31"/>
  <c r="AX168" i="31"/>
  <c r="AY168" i="31"/>
  <c r="G169" i="31"/>
  <c r="J169" i="31" s="1"/>
  <c r="I169" i="31"/>
  <c r="L169" i="31"/>
  <c r="N169" i="31"/>
  <c r="Q169" i="31"/>
  <c r="R169" i="31"/>
  <c r="T169" i="31"/>
  <c r="V169" i="31"/>
  <c r="Y169" i="31"/>
  <c r="AB169" i="31"/>
  <c r="AC169" i="31"/>
  <c r="AD169" i="31"/>
  <c r="AG169" i="31"/>
  <c r="AJ169" i="31"/>
  <c r="AL169" i="31"/>
  <c r="AN169" i="31"/>
  <c r="AO169" i="31"/>
  <c r="AR169" i="31"/>
  <c r="AT169" i="31"/>
  <c r="AW169" i="31"/>
  <c r="AX169" i="31"/>
  <c r="AZ169" i="31"/>
  <c r="G170" i="31"/>
  <c r="I170" i="31"/>
  <c r="K170" i="31"/>
  <c r="L170" i="31"/>
  <c r="M170" i="31"/>
  <c r="O170" i="31"/>
  <c r="P170" i="31"/>
  <c r="Q170" i="31"/>
  <c r="S170" i="31"/>
  <c r="T170" i="31"/>
  <c r="U170" i="31"/>
  <c r="W170" i="31"/>
  <c r="X170" i="31"/>
  <c r="Y170" i="31"/>
  <c r="AA170" i="31"/>
  <c r="AB170" i="31"/>
  <c r="AC170" i="31"/>
  <c r="AE170" i="31"/>
  <c r="AF170" i="31"/>
  <c r="AG170" i="31"/>
  <c r="AI170" i="31"/>
  <c r="AJ170" i="31"/>
  <c r="AK170" i="31"/>
  <c r="AM170" i="31"/>
  <c r="AN170" i="31"/>
  <c r="AO170" i="31"/>
  <c r="AQ170" i="31"/>
  <c r="AR170" i="31"/>
  <c r="AS170" i="31"/>
  <c r="AU170" i="31"/>
  <c r="AV170" i="31"/>
  <c r="AW170" i="31"/>
  <c r="AY170" i="31"/>
  <c r="AZ170" i="31"/>
  <c r="G171" i="31"/>
  <c r="J171" i="31"/>
  <c r="L171" i="31"/>
  <c r="N171" i="31"/>
  <c r="O171" i="31"/>
  <c r="R171" i="31"/>
  <c r="S171" i="31"/>
  <c r="T171" i="31"/>
  <c r="W171" i="31"/>
  <c r="X171" i="31"/>
  <c r="Z171" i="31"/>
  <c r="AB171" i="31"/>
  <c r="AD171" i="31"/>
  <c r="AE171" i="31"/>
  <c r="AH171" i="31"/>
  <c r="AI171" i="31"/>
  <c r="AJ171" i="31"/>
  <c r="AM171" i="31"/>
  <c r="AN171" i="31"/>
  <c r="AP171" i="31"/>
  <c r="AR171" i="31"/>
  <c r="AT171" i="31"/>
  <c r="AU171" i="31"/>
  <c r="AX171" i="31"/>
  <c r="AY171" i="31"/>
  <c r="AZ171" i="31"/>
  <c r="G172" i="31"/>
  <c r="I172" i="31"/>
  <c r="J172" i="31"/>
  <c r="K172" i="31"/>
  <c r="L172" i="31"/>
  <c r="M172" i="31"/>
  <c r="N172" i="31"/>
  <c r="O172" i="31"/>
  <c r="P172" i="31"/>
  <c r="Q172" i="31"/>
  <c r="R172" i="31"/>
  <c r="S172" i="31"/>
  <c r="T172" i="31"/>
  <c r="U172" i="31"/>
  <c r="V172" i="31"/>
  <c r="W172" i="31"/>
  <c r="X172" i="31"/>
  <c r="Y172" i="31"/>
  <c r="Z172" i="31"/>
  <c r="AA172" i="31"/>
  <c r="AB172" i="31"/>
  <c r="AC172" i="31"/>
  <c r="AD172" i="31"/>
  <c r="AE172" i="31"/>
  <c r="AF172" i="31"/>
  <c r="AG172" i="31"/>
  <c r="AH172" i="31"/>
  <c r="AI172" i="31"/>
  <c r="AJ172" i="31"/>
  <c r="AK172" i="31"/>
  <c r="AL172" i="31"/>
  <c r="AM172" i="31"/>
  <c r="AN172" i="31"/>
  <c r="AO172" i="31"/>
  <c r="AP172" i="31"/>
  <c r="AQ172" i="31"/>
  <c r="AR172" i="31"/>
  <c r="AS172" i="31"/>
  <c r="AT172" i="31"/>
  <c r="AU172" i="31"/>
  <c r="AV172" i="31"/>
  <c r="AW172" i="31"/>
  <c r="AX172" i="31"/>
  <c r="AY172" i="31"/>
  <c r="AZ172" i="31"/>
  <c r="G173" i="31"/>
  <c r="I173" i="31" s="1"/>
  <c r="J173" i="31"/>
  <c r="M173" i="31"/>
  <c r="P173" i="31"/>
  <c r="R173" i="31"/>
  <c r="U173" i="31"/>
  <c r="X173" i="31"/>
  <c r="Z173" i="31"/>
  <c r="AC173" i="31"/>
  <c r="AF173" i="31"/>
  <c r="AH173" i="31"/>
  <c r="AK173" i="31"/>
  <c r="AN173" i="31"/>
  <c r="AP173" i="31"/>
  <c r="AS173" i="31"/>
  <c r="AV173" i="31"/>
  <c r="AX173" i="31"/>
  <c r="G174" i="31"/>
  <c r="G175" i="31"/>
  <c r="J175" i="31"/>
  <c r="K175" i="31"/>
  <c r="L175" i="31"/>
  <c r="M175" i="31"/>
  <c r="N175" i="31"/>
  <c r="O175" i="31"/>
  <c r="P175" i="31"/>
  <c r="R175" i="31"/>
  <c r="S175" i="31"/>
  <c r="T175" i="31"/>
  <c r="U175" i="31"/>
  <c r="V175" i="31"/>
  <c r="W175" i="31"/>
  <c r="X175" i="31"/>
  <c r="Y175" i="31"/>
  <c r="Z175" i="31"/>
  <c r="AA175" i="31"/>
  <c r="AB175" i="31"/>
  <c r="AC175" i="31"/>
  <c r="AD175" i="31"/>
  <c r="AE175" i="31"/>
  <c r="AF175" i="31"/>
  <c r="AG175" i="31"/>
  <c r="AH175" i="31"/>
  <c r="AI175" i="31"/>
  <c r="AJ175" i="31"/>
  <c r="AK175" i="31"/>
  <c r="AL175" i="31"/>
  <c r="AM175" i="31"/>
  <c r="AN175" i="31"/>
  <c r="AO175" i="31"/>
  <c r="AP175" i="31"/>
  <c r="AQ175" i="31"/>
  <c r="AR175" i="31"/>
  <c r="AS175" i="31"/>
  <c r="AT175" i="31"/>
  <c r="AU175" i="31"/>
  <c r="AV175" i="31"/>
  <c r="AW175" i="31"/>
  <c r="AX175" i="31"/>
  <c r="AY175" i="31"/>
  <c r="AZ175" i="31"/>
  <c r="G176" i="31"/>
  <c r="G177" i="31"/>
  <c r="I177" i="31"/>
  <c r="J177" i="31"/>
  <c r="K177" i="31"/>
  <c r="L177" i="31"/>
  <c r="M177" i="31"/>
  <c r="N177" i="31"/>
  <c r="O177" i="31"/>
  <c r="P177" i="31"/>
  <c r="Q177" i="31"/>
  <c r="R177" i="31"/>
  <c r="S177" i="31"/>
  <c r="T177" i="31"/>
  <c r="U177" i="31"/>
  <c r="V177" i="31"/>
  <c r="W177" i="31"/>
  <c r="X177" i="31"/>
  <c r="Y177" i="31"/>
  <c r="Z177" i="31"/>
  <c r="AA177" i="31"/>
  <c r="AB177" i="31"/>
  <c r="AC177" i="31"/>
  <c r="AD177" i="31"/>
  <c r="AE177" i="31"/>
  <c r="AF177" i="31"/>
  <c r="AG177" i="31"/>
  <c r="AH177" i="31"/>
  <c r="AI177" i="31"/>
  <c r="AJ177" i="31"/>
  <c r="AK177" i="31"/>
  <c r="AL177" i="31"/>
  <c r="AM177" i="31"/>
  <c r="AN177" i="31"/>
  <c r="AO177" i="31"/>
  <c r="AP177" i="31"/>
  <c r="AQ177" i="31"/>
  <c r="AR177" i="31"/>
  <c r="AS177" i="31"/>
  <c r="AT177" i="31"/>
  <c r="AU177" i="31"/>
  <c r="AV177" i="31"/>
  <c r="AW177" i="31"/>
  <c r="AX177" i="31"/>
  <c r="AY177" i="31"/>
  <c r="AZ177" i="31"/>
  <c r="G178" i="31"/>
  <c r="O178" i="31" s="1"/>
  <c r="J178" i="31"/>
  <c r="N178" i="31"/>
  <c r="P178" i="31"/>
  <c r="R178" i="31"/>
  <c r="V178" i="31"/>
  <c r="X178" i="31"/>
  <c r="Z178" i="31"/>
  <c r="AD178" i="31"/>
  <c r="AF178" i="31"/>
  <c r="AH178" i="31"/>
  <c r="AL178" i="31"/>
  <c r="AN178" i="31"/>
  <c r="AP178" i="31"/>
  <c r="AT178" i="31"/>
  <c r="AV178" i="31"/>
  <c r="AX178" i="31"/>
  <c r="G179" i="31"/>
  <c r="J179" i="31" s="1"/>
  <c r="I179" i="31"/>
  <c r="K179" i="31"/>
  <c r="L179" i="31"/>
  <c r="M179" i="31"/>
  <c r="O179" i="31"/>
  <c r="P179" i="31"/>
  <c r="Q179" i="31"/>
  <c r="S179" i="31"/>
  <c r="T179" i="31"/>
  <c r="U179" i="31"/>
  <c r="W179" i="31"/>
  <c r="X179" i="31"/>
  <c r="Y179" i="31"/>
  <c r="AA179" i="31"/>
  <c r="AB179" i="31"/>
  <c r="AC179" i="31"/>
  <c r="AE179" i="31"/>
  <c r="AF179" i="31"/>
  <c r="AG179" i="31"/>
  <c r="AI179" i="31"/>
  <c r="AJ179" i="31"/>
  <c r="AK179" i="31"/>
  <c r="AM179" i="31"/>
  <c r="AN179" i="31"/>
  <c r="AO179" i="31"/>
  <c r="AQ179" i="31"/>
  <c r="AR179" i="31"/>
  <c r="AS179" i="31"/>
  <c r="AU179" i="31"/>
  <c r="AV179" i="31"/>
  <c r="AW179" i="31"/>
  <c r="AY179" i="31"/>
  <c r="AZ179" i="31"/>
  <c r="G180" i="31"/>
  <c r="M180" i="31" s="1"/>
  <c r="L180" i="31"/>
  <c r="P180" i="31"/>
  <c r="T180" i="31"/>
  <c r="X180" i="31"/>
  <c r="AB180" i="31"/>
  <c r="AF180" i="31"/>
  <c r="AJ180" i="31"/>
  <c r="AN180" i="31"/>
  <c r="AR180" i="31"/>
  <c r="AV180" i="31"/>
  <c r="AZ180" i="31"/>
  <c r="G181" i="31"/>
  <c r="L181" i="31" s="1"/>
  <c r="I181" i="31"/>
  <c r="J181" i="31"/>
  <c r="K181" i="31"/>
  <c r="M181" i="31"/>
  <c r="N181" i="31"/>
  <c r="O181" i="31"/>
  <c r="P181" i="31"/>
  <c r="Q181" i="31"/>
  <c r="R181" i="31"/>
  <c r="S181" i="31"/>
  <c r="U181" i="31"/>
  <c r="V181" i="31"/>
  <c r="W181" i="31"/>
  <c r="X181" i="31"/>
  <c r="Y181" i="31"/>
  <c r="Z181" i="31"/>
  <c r="AA181" i="31"/>
  <c r="AC181" i="31"/>
  <c r="AD181" i="31"/>
  <c r="AE181" i="31"/>
  <c r="AF181" i="31"/>
  <c r="AG181" i="31"/>
  <c r="AH181" i="31"/>
  <c r="AI181" i="31"/>
  <c r="AK181" i="31"/>
  <c r="AL181" i="31"/>
  <c r="AM181" i="31"/>
  <c r="AN181" i="31"/>
  <c r="AO181" i="31"/>
  <c r="AP181" i="31"/>
  <c r="AQ181" i="31"/>
  <c r="AR181" i="31"/>
  <c r="AS181" i="31"/>
  <c r="AT181" i="31"/>
  <c r="AU181" i="31"/>
  <c r="AV181" i="31"/>
  <c r="AW181" i="31"/>
  <c r="AX181" i="31"/>
  <c r="AY181" i="31"/>
  <c r="AZ181" i="31"/>
  <c r="G182" i="31"/>
  <c r="K182" i="31" s="1"/>
  <c r="J182" i="31"/>
  <c r="L182" i="31"/>
  <c r="N182" i="31"/>
  <c r="P182" i="31"/>
  <c r="R182" i="31"/>
  <c r="T182" i="31"/>
  <c r="V182" i="31"/>
  <c r="X182" i="31"/>
  <c r="Z182" i="31"/>
  <c r="AB182" i="31"/>
  <c r="AD182" i="31"/>
  <c r="AF182" i="31"/>
  <c r="AH182" i="31"/>
  <c r="AJ182" i="31"/>
  <c r="AL182" i="31"/>
  <c r="AN182" i="31"/>
  <c r="AP182" i="31"/>
  <c r="AR182" i="31"/>
  <c r="AT182" i="31"/>
  <c r="AV182" i="31"/>
  <c r="AX182" i="31"/>
  <c r="AZ182" i="31"/>
  <c r="G183" i="31"/>
  <c r="N183" i="31" s="1"/>
  <c r="I183" i="31"/>
  <c r="K183" i="31"/>
  <c r="M183" i="31"/>
  <c r="O183" i="31"/>
  <c r="P183" i="31"/>
  <c r="Q183" i="31"/>
  <c r="S183" i="31"/>
  <c r="U183" i="31"/>
  <c r="W183" i="31"/>
  <c r="X183" i="31"/>
  <c r="Y183" i="31"/>
  <c r="AA183" i="31"/>
  <c r="AC183" i="31"/>
  <c r="AE183" i="31"/>
  <c r="AF183" i="31"/>
  <c r="AG183" i="31"/>
  <c r="AI183" i="31"/>
  <c r="AK183" i="31"/>
  <c r="AM183" i="31"/>
  <c r="AN183" i="31"/>
  <c r="AO183" i="31"/>
  <c r="AQ183" i="31"/>
  <c r="AS183" i="31"/>
  <c r="AU183" i="31"/>
  <c r="AV183" i="31"/>
  <c r="AW183" i="31"/>
  <c r="AY183" i="31"/>
  <c r="G184" i="31"/>
  <c r="P184" i="31" s="1"/>
  <c r="X184" i="31"/>
  <c r="G185" i="31"/>
  <c r="I185" i="31"/>
  <c r="J185" i="31"/>
  <c r="K185" i="31"/>
  <c r="L185" i="31"/>
  <c r="M185" i="31"/>
  <c r="N185" i="31"/>
  <c r="O185" i="31"/>
  <c r="P185" i="31"/>
  <c r="Q185" i="31"/>
  <c r="R185" i="31"/>
  <c r="S185" i="31"/>
  <c r="T185" i="31"/>
  <c r="U185" i="31"/>
  <c r="V185" i="31"/>
  <c r="W185" i="31"/>
  <c r="X185" i="31"/>
  <c r="Y185" i="31"/>
  <c r="Z185" i="31"/>
  <c r="AA185" i="31"/>
  <c r="AB185" i="31"/>
  <c r="AC185" i="31"/>
  <c r="AD185" i="31"/>
  <c r="AE185" i="31"/>
  <c r="AF185" i="31"/>
  <c r="AG185" i="31"/>
  <c r="AH185" i="31"/>
  <c r="AI185" i="31"/>
  <c r="AJ185" i="31"/>
  <c r="AK185" i="31"/>
  <c r="AL185" i="31"/>
  <c r="AM185" i="31"/>
  <c r="AN185" i="31"/>
  <c r="AO185" i="31"/>
  <c r="AP185" i="31"/>
  <c r="AQ185" i="31"/>
  <c r="AR185" i="31"/>
  <c r="AS185" i="31"/>
  <c r="AT185" i="31"/>
  <c r="AU185" i="31"/>
  <c r="AV185" i="31"/>
  <c r="AW185" i="31"/>
  <c r="AX185" i="31"/>
  <c r="AY185" i="31"/>
  <c r="AZ185" i="31"/>
  <c r="G186" i="31"/>
  <c r="O186" i="31" s="1"/>
  <c r="J186" i="31"/>
  <c r="N186" i="31"/>
  <c r="P186" i="31"/>
  <c r="R186" i="31"/>
  <c r="V186" i="31"/>
  <c r="X186" i="31"/>
  <c r="Z186" i="31"/>
  <c r="AD186" i="31"/>
  <c r="AF186" i="31"/>
  <c r="AH186" i="31"/>
  <c r="AL186" i="31"/>
  <c r="AN186" i="31"/>
  <c r="AP186" i="31"/>
  <c r="AT186" i="31"/>
  <c r="AV186" i="31"/>
  <c r="AX186" i="31"/>
  <c r="G187" i="31"/>
  <c r="J187" i="31" s="1"/>
  <c r="I187" i="31"/>
  <c r="K187" i="31"/>
  <c r="L187" i="31"/>
  <c r="M187" i="31"/>
  <c r="O187" i="31"/>
  <c r="P187" i="31"/>
  <c r="Q187" i="31"/>
  <c r="S187" i="31"/>
  <c r="T187" i="31"/>
  <c r="U187" i="31"/>
  <c r="W187" i="31"/>
  <c r="X187" i="31"/>
  <c r="Y187" i="31"/>
  <c r="AA187" i="31"/>
  <c r="AB187" i="31"/>
  <c r="AC187" i="31"/>
  <c r="AE187" i="31"/>
  <c r="AF187" i="31"/>
  <c r="AG187" i="31"/>
  <c r="AI187" i="31"/>
  <c r="AJ187" i="31"/>
  <c r="AK187" i="31"/>
  <c r="AM187" i="31"/>
  <c r="AN187" i="31"/>
  <c r="AO187" i="31"/>
  <c r="AQ187" i="31"/>
  <c r="AR187" i="31"/>
  <c r="AS187" i="31"/>
  <c r="AU187" i="31"/>
  <c r="AV187" i="31"/>
  <c r="AW187" i="31"/>
  <c r="AY187" i="31"/>
  <c r="AZ187" i="31"/>
  <c r="G188" i="31"/>
  <c r="M188" i="31" s="1"/>
  <c r="L188" i="31"/>
  <c r="P188" i="31"/>
  <c r="T188" i="31"/>
  <c r="X188" i="31"/>
  <c r="AB188" i="31"/>
  <c r="AF188" i="31"/>
  <c r="AJ188" i="31"/>
  <c r="AN188" i="31"/>
  <c r="AR188" i="31"/>
  <c r="AV188" i="31"/>
  <c r="AZ188" i="31"/>
  <c r="G189" i="31"/>
  <c r="L189" i="31" s="1"/>
  <c r="I189" i="31"/>
  <c r="J189" i="31"/>
  <c r="K189" i="31"/>
  <c r="M189" i="31"/>
  <c r="N189" i="31"/>
  <c r="O189" i="31"/>
  <c r="P189" i="31"/>
  <c r="Q189" i="31"/>
  <c r="R189" i="31"/>
  <c r="S189" i="31"/>
  <c r="U189" i="31"/>
  <c r="V189" i="31"/>
  <c r="W189" i="31"/>
  <c r="X189" i="31"/>
  <c r="Y189" i="31"/>
  <c r="Z189" i="31"/>
  <c r="AA189" i="31"/>
  <c r="AC189" i="31"/>
  <c r="AD189" i="31"/>
  <c r="AE189" i="31"/>
  <c r="AF189" i="31"/>
  <c r="AG189" i="31"/>
  <c r="AH189" i="31"/>
  <c r="AI189" i="31"/>
  <c r="AK189" i="31"/>
  <c r="AL189" i="31"/>
  <c r="AM189" i="31"/>
  <c r="AN189" i="31"/>
  <c r="AO189" i="31"/>
  <c r="AP189" i="31"/>
  <c r="AQ189" i="31"/>
  <c r="AR189" i="31"/>
  <c r="AS189" i="31"/>
  <c r="AT189" i="31"/>
  <c r="AU189" i="31"/>
  <c r="AV189" i="31"/>
  <c r="AW189" i="31"/>
  <c r="AX189" i="31"/>
  <c r="AY189" i="31"/>
  <c r="AZ189" i="31"/>
  <c r="G190" i="31"/>
  <c r="K190" i="31" s="1"/>
  <c r="J190" i="31"/>
  <c r="L190" i="31"/>
  <c r="N190" i="31"/>
  <c r="P190" i="31"/>
  <c r="R190" i="31"/>
  <c r="T190" i="31"/>
  <c r="V190" i="31"/>
  <c r="X190" i="31"/>
  <c r="Z190" i="31"/>
  <c r="AB190" i="31"/>
  <c r="AD190" i="31"/>
  <c r="AF190" i="31"/>
  <c r="AH190" i="31"/>
  <c r="AJ190" i="31"/>
  <c r="AL190" i="31"/>
  <c r="AN190" i="31"/>
  <c r="AP190" i="31"/>
  <c r="AR190" i="31"/>
  <c r="AT190" i="31"/>
  <c r="AV190" i="31"/>
  <c r="AX190" i="31"/>
  <c r="AZ190" i="31"/>
  <c r="G191" i="31"/>
  <c r="N191" i="31" s="1"/>
  <c r="I191" i="31"/>
  <c r="K191" i="31"/>
  <c r="M191" i="31"/>
  <c r="O191" i="31"/>
  <c r="P191" i="31"/>
  <c r="Q191" i="31"/>
  <c r="S191" i="31"/>
  <c r="U191" i="31"/>
  <c r="W191" i="31"/>
  <c r="X191" i="31"/>
  <c r="Y191" i="31"/>
  <c r="AA191" i="31"/>
  <c r="AC191" i="31"/>
  <c r="AE191" i="31"/>
  <c r="AF191" i="31"/>
  <c r="AG191" i="31"/>
  <c r="AI191" i="31"/>
  <c r="AK191" i="31"/>
  <c r="AM191" i="31"/>
  <c r="AN191" i="31"/>
  <c r="AO191" i="31"/>
  <c r="AQ191" i="31"/>
  <c r="AS191" i="31"/>
  <c r="AU191" i="31"/>
  <c r="AV191" i="31"/>
  <c r="AW191" i="31"/>
  <c r="AY191" i="31"/>
  <c r="G192" i="31"/>
  <c r="L192" i="31" s="1"/>
  <c r="X192" i="31"/>
  <c r="AN192" i="31"/>
  <c r="G193" i="31"/>
  <c r="I193" i="31"/>
  <c r="J193" i="31"/>
  <c r="K193" i="31"/>
  <c r="L193" i="31"/>
  <c r="M193" i="31"/>
  <c r="N193" i="31"/>
  <c r="O193" i="31"/>
  <c r="P193" i="31"/>
  <c r="Q193" i="31"/>
  <c r="R193" i="31"/>
  <c r="S193" i="31"/>
  <c r="T193" i="31"/>
  <c r="U193" i="31"/>
  <c r="V193" i="31"/>
  <c r="W193" i="31"/>
  <c r="X193" i="31"/>
  <c r="Y193" i="31"/>
  <c r="Z193" i="31"/>
  <c r="AA193" i="31"/>
  <c r="AB193" i="31"/>
  <c r="AC193" i="31"/>
  <c r="AD193" i="31"/>
  <c r="AE193" i="31"/>
  <c r="AF193" i="31"/>
  <c r="AG193" i="31"/>
  <c r="AH193" i="31"/>
  <c r="AI193" i="31"/>
  <c r="AJ193" i="31"/>
  <c r="AK193" i="31"/>
  <c r="AL193" i="31"/>
  <c r="AM193" i="31"/>
  <c r="AN193" i="31"/>
  <c r="AO193" i="31"/>
  <c r="AP193" i="31"/>
  <c r="AQ193" i="31"/>
  <c r="AR193" i="31"/>
  <c r="AS193" i="31"/>
  <c r="AT193" i="31"/>
  <c r="AU193" i="31"/>
  <c r="AV193" i="31"/>
  <c r="AW193" i="31"/>
  <c r="AX193" i="31"/>
  <c r="AY193" i="31"/>
  <c r="AZ193" i="31"/>
  <c r="G194" i="31"/>
  <c r="O194" i="31" s="1"/>
  <c r="J194" i="31"/>
  <c r="N194" i="31"/>
  <c r="P194" i="31"/>
  <c r="R194" i="31"/>
  <c r="V194" i="31"/>
  <c r="X194" i="31"/>
  <c r="Z194" i="31"/>
  <c r="AD194" i="31"/>
  <c r="AF194" i="31"/>
  <c r="AH194" i="31"/>
  <c r="AL194" i="31"/>
  <c r="AN194" i="31"/>
  <c r="AP194" i="31"/>
  <c r="AT194" i="31"/>
  <c r="AV194" i="31"/>
  <c r="AX194" i="31"/>
  <c r="G195" i="31"/>
  <c r="J195" i="31" s="1"/>
  <c r="I195" i="31"/>
  <c r="K195" i="31"/>
  <c r="L195" i="31"/>
  <c r="M195" i="31"/>
  <c r="O195" i="31"/>
  <c r="P195" i="31"/>
  <c r="Q195" i="31"/>
  <c r="S195" i="31"/>
  <c r="T195" i="31"/>
  <c r="U195" i="31"/>
  <c r="W195" i="31"/>
  <c r="X195" i="31"/>
  <c r="Y195" i="31"/>
  <c r="AA195" i="31"/>
  <c r="AB195" i="31"/>
  <c r="AC195" i="31"/>
  <c r="AE195" i="31"/>
  <c r="AF195" i="31"/>
  <c r="AG195" i="31"/>
  <c r="AI195" i="31"/>
  <c r="AJ195" i="31"/>
  <c r="AK195" i="31"/>
  <c r="AM195" i="31"/>
  <c r="AN195" i="31"/>
  <c r="AO195" i="31"/>
  <c r="AQ195" i="31"/>
  <c r="AR195" i="31"/>
  <c r="AS195" i="31"/>
  <c r="AU195" i="31"/>
  <c r="AV195" i="31"/>
  <c r="AW195" i="31"/>
  <c r="AY195" i="31"/>
  <c r="AZ195" i="31"/>
  <c r="G196" i="31"/>
  <c r="AN196" i="31" s="1"/>
  <c r="G197" i="31"/>
  <c r="L197" i="31" s="1"/>
  <c r="I197" i="31"/>
  <c r="J197" i="31"/>
  <c r="K197" i="31"/>
  <c r="M197" i="31"/>
  <c r="N197" i="31"/>
  <c r="O197" i="31"/>
  <c r="P197" i="31"/>
  <c r="Q197" i="31"/>
  <c r="R197" i="31"/>
  <c r="S197" i="31"/>
  <c r="U197" i="31"/>
  <c r="V197" i="31"/>
  <c r="W197" i="31"/>
  <c r="X197" i="31"/>
  <c r="Y197" i="31"/>
  <c r="Z197" i="31"/>
  <c r="AA197" i="31"/>
  <c r="AC197" i="31"/>
  <c r="AD197" i="31"/>
  <c r="AE197" i="31"/>
  <c r="AF197" i="31"/>
  <c r="AG197" i="31"/>
  <c r="AH197" i="31"/>
  <c r="AI197" i="31"/>
  <c r="AJ197" i="31"/>
  <c r="AK197" i="31"/>
  <c r="AL197" i="31"/>
  <c r="AM197" i="31"/>
  <c r="AN197" i="31"/>
  <c r="AO197" i="31"/>
  <c r="AP197" i="31"/>
  <c r="AQ197" i="31"/>
  <c r="AR197" i="31"/>
  <c r="AS197" i="31"/>
  <c r="AT197" i="31"/>
  <c r="AU197" i="31"/>
  <c r="AV197" i="31"/>
  <c r="AW197" i="31"/>
  <c r="AX197" i="31"/>
  <c r="AY197" i="31"/>
  <c r="AZ197" i="31"/>
  <c r="G198" i="31"/>
  <c r="K198" i="31" s="1"/>
  <c r="J198" i="31"/>
  <c r="L198" i="31"/>
  <c r="N198" i="31"/>
  <c r="P198" i="31"/>
  <c r="R198" i="31"/>
  <c r="T198" i="31"/>
  <c r="V198" i="31"/>
  <c r="X198" i="31"/>
  <c r="Z198" i="31"/>
  <c r="AB198" i="31"/>
  <c r="AD198" i="31"/>
  <c r="AF198" i="31"/>
  <c r="AH198" i="31"/>
  <c r="AJ198" i="31"/>
  <c r="AL198" i="31"/>
  <c r="AN198" i="31"/>
  <c r="AP198" i="31"/>
  <c r="AR198" i="31"/>
  <c r="AT198" i="31"/>
  <c r="AV198" i="31"/>
  <c r="AX198" i="31"/>
  <c r="AZ198" i="31"/>
  <c r="G199" i="31"/>
  <c r="N199" i="31" s="1"/>
  <c r="I199" i="31"/>
  <c r="K199" i="31"/>
  <c r="M199" i="31"/>
  <c r="O199" i="31"/>
  <c r="P199" i="31"/>
  <c r="Q199" i="31"/>
  <c r="S199" i="31"/>
  <c r="U199" i="31"/>
  <c r="W199" i="31"/>
  <c r="X199" i="31"/>
  <c r="Y199" i="31"/>
  <c r="AA199" i="31"/>
  <c r="AC199" i="31"/>
  <c r="AE199" i="31"/>
  <c r="AF199" i="31"/>
  <c r="AG199" i="31"/>
  <c r="AI199" i="31"/>
  <c r="AK199" i="31"/>
  <c r="AM199" i="31"/>
  <c r="AN199" i="31"/>
  <c r="AO199" i="31"/>
  <c r="AQ199" i="31"/>
  <c r="AS199" i="31"/>
  <c r="AU199" i="31"/>
  <c r="AV199" i="31"/>
  <c r="AW199" i="31"/>
  <c r="AY199" i="31"/>
  <c r="G200" i="31"/>
  <c r="J200" i="31" s="1"/>
  <c r="P200" i="31"/>
  <c r="R200" i="31"/>
  <c r="Z200" i="31"/>
  <c r="AB200" i="31"/>
  <c r="AJ200" i="31"/>
  <c r="AN200" i="31"/>
  <c r="AV200" i="31"/>
  <c r="AX200" i="31"/>
  <c r="G201" i="31"/>
  <c r="L201" i="31" s="1"/>
  <c r="I201" i="31"/>
  <c r="J201" i="31"/>
  <c r="K201" i="31"/>
  <c r="M201" i="31"/>
  <c r="N201" i="31"/>
  <c r="O201" i="31"/>
  <c r="P201" i="31"/>
  <c r="Q201" i="31"/>
  <c r="R201" i="31"/>
  <c r="S201" i="31"/>
  <c r="T201" i="31"/>
  <c r="U201" i="31"/>
  <c r="V201" i="31"/>
  <c r="W201" i="31"/>
  <c r="X201" i="31"/>
  <c r="Y201" i="31"/>
  <c r="Z201" i="31"/>
  <c r="AA201" i="31"/>
  <c r="AB201" i="31"/>
  <c r="AC201" i="31"/>
  <c r="AD201" i="31"/>
  <c r="AE201" i="31"/>
  <c r="AF201" i="31"/>
  <c r="AG201" i="31"/>
  <c r="AH201" i="31"/>
  <c r="AI201" i="31"/>
  <c r="AJ201" i="31"/>
  <c r="AK201" i="31"/>
  <c r="AL201" i="31"/>
  <c r="AM201" i="31"/>
  <c r="AN201" i="31"/>
  <c r="AO201" i="31"/>
  <c r="AP201" i="31"/>
  <c r="AQ201" i="31"/>
  <c r="AR201" i="31"/>
  <c r="AS201" i="31"/>
  <c r="AT201" i="31"/>
  <c r="AU201" i="31"/>
  <c r="AV201" i="31"/>
  <c r="AW201" i="31"/>
  <c r="AX201" i="31"/>
  <c r="AY201" i="31"/>
  <c r="AZ201" i="31"/>
  <c r="G202" i="31"/>
  <c r="J202" i="31"/>
  <c r="N202" i="31"/>
  <c r="V202" i="31"/>
  <c r="X202" i="31"/>
  <c r="Z202" i="31"/>
  <c r="AD202" i="31"/>
  <c r="AF202" i="31"/>
  <c r="AH202" i="31"/>
  <c r="AP202" i="31"/>
  <c r="AT202" i="31"/>
  <c r="AV202" i="31"/>
  <c r="AX202" i="31"/>
  <c r="G203" i="31"/>
  <c r="J203" i="31" s="1"/>
  <c r="I203" i="31"/>
  <c r="K203" i="31"/>
  <c r="L203" i="31"/>
  <c r="M203" i="31"/>
  <c r="O203" i="31"/>
  <c r="P203" i="31"/>
  <c r="Q203" i="31"/>
  <c r="S203" i="31"/>
  <c r="T203" i="31"/>
  <c r="U203" i="31"/>
  <c r="W203" i="31"/>
  <c r="X203" i="31"/>
  <c r="Y203" i="31"/>
  <c r="AA203" i="31"/>
  <c r="AB203" i="31"/>
  <c r="AC203" i="31"/>
  <c r="AE203" i="31"/>
  <c r="AF203" i="31"/>
  <c r="AG203" i="31"/>
  <c r="AI203" i="31"/>
  <c r="AJ203" i="31"/>
  <c r="AK203" i="31"/>
  <c r="AM203" i="31"/>
  <c r="AN203" i="31"/>
  <c r="AO203" i="31"/>
  <c r="AQ203" i="31"/>
  <c r="AR203" i="31"/>
  <c r="AS203" i="31"/>
  <c r="AU203" i="31"/>
  <c r="AV203" i="31"/>
  <c r="AW203" i="31"/>
  <c r="AY203" i="31"/>
  <c r="AZ203" i="31"/>
  <c r="G204" i="31"/>
  <c r="L204" i="31" s="1"/>
  <c r="N204" i="31"/>
  <c r="P204" i="31"/>
  <c r="T204" i="31"/>
  <c r="V204" i="31"/>
  <c r="X204" i="31"/>
  <c r="AB204" i="31"/>
  <c r="AD204" i="31"/>
  <c r="AJ204" i="31"/>
  <c r="AL204" i="31"/>
  <c r="AN204" i="31"/>
  <c r="AR204" i="31"/>
  <c r="AT204" i="31"/>
  <c r="AV204" i="31"/>
  <c r="AZ204" i="31"/>
  <c r="G205" i="31"/>
  <c r="L205" i="31" s="1"/>
  <c r="I205" i="31"/>
  <c r="J205" i="31"/>
  <c r="K205" i="31"/>
  <c r="M205" i="31"/>
  <c r="N205" i="31"/>
  <c r="O205" i="31"/>
  <c r="P205" i="31"/>
  <c r="Q205" i="31"/>
  <c r="R205" i="31"/>
  <c r="S205" i="31"/>
  <c r="T205" i="31"/>
  <c r="U205" i="31"/>
  <c r="V205" i="31"/>
  <c r="W205" i="31"/>
  <c r="X205" i="31"/>
  <c r="Y205" i="31"/>
  <c r="Z205" i="31"/>
  <c r="AA205" i="31"/>
  <c r="AB205" i="31"/>
  <c r="AC205" i="31"/>
  <c r="AD205" i="31"/>
  <c r="AE205" i="31"/>
  <c r="AF205" i="31"/>
  <c r="AG205" i="31"/>
  <c r="AH205" i="31"/>
  <c r="AI205" i="31"/>
  <c r="AJ205" i="31"/>
  <c r="AK205" i="31"/>
  <c r="AL205" i="31"/>
  <c r="AM205" i="31"/>
  <c r="AN205" i="31"/>
  <c r="AO205" i="31"/>
  <c r="AP205" i="31"/>
  <c r="AQ205" i="31"/>
  <c r="AR205" i="31"/>
  <c r="AS205" i="31"/>
  <c r="AT205" i="31"/>
  <c r="AU205" i="31"/>
  <c r="AV205" i="31"/>
  <c r="AW205" i="31"/>
  <c r="AX205" i="31"/>
  <c r="AY205" i="31"/>
  <c r="AZ205" i="31"/>
  <c r="G206" i="31"/>
  <c r="J206" i="31"/>
  <c r="L206" i="31"/>
  <c r="R206" i="31"/>
  <c r="T206" i="31"/>
  <c r="X206" i="31"/>
  <c r="Z206" i="31"/>
  <c r="AB206" i="31"/>
  <c r="AH206" i="31"/>
  <c r="AJ206" i="31"/>
  <c r="AN206" i="31"/>
  <c r="AP206" i="31"/>
  <c r="AR206" i="31"/>
  <c r="AX206" i="31"/>
  <c r="AZ206" i="31"/>
  <c r="G207" i="31"/>
  <c r="N207" i="31" s="1"/>
  <c r="I207" i="31"/>
  <c r="K207" i="31"/>
  <c r="M207" i="31"/>
  <c r="O207" i="31"/>
  <c r="P207" i="31"/>
  <c r="Q207" i="31"/>
  <c r="S207" i="31"/>
  <c r="U207" i="31"/>
  <c r="W207" i="31"/>
  <c r="X207" i="31"/>
  <c r="Y207" i="31"/>
  <c r="AA207" i="31"/>
  <c r="AC207" i="31"/>
  <c r="AE207" i="31"/>
  <c r="AF207" i="31"/>
  <c r="AG207" i="31"/>
  <c r="AI207" i="31"/>
  <c r="AK207" i="31"/>
  <c r="AM207" i="31"/>
  <c r="AN207" i="31"/>
  <c r="AO207" i="31"/>
  <c r="AQ207" i="31"/>
  <c r="AS207" i="31"/>
  <c r="AU207" i="31"/>
  <c r="AV207" i="31"/>
  <c r="AW207" i="31"/>
  <c r="AY207" i="31"/>
  <c r="G208" i="31"/>
  <c r="J208" i="31"/>
  <c r="L208" i="31"/>
  <c r="N208" i="31"/>
  <c r="P208" i="31"/>
  <c r="R208" i="31"/>
  <c r="T208" i="31"/>
  <c r="V208" i="31"/>
  <c r="X208" i="31"/>
  <c r="Z208" i="31"/>
  <c r="AB208" i="31"/>
  <c r="AD208" i="31"/>
  <c r="AF208" i="31"/>
  <c r="AH208" i="31"/>
  <c r="AJ208" i="31"/>
  <c r="AL208" i="31"/>
  <c r="AN208" i="31"/>
  <c r="AP208" i="31"/>
  <c r="AR208" i="31"/>
  <c r="AT208" i="31"/>
  <c r="AV208" i="31"/>
  <c r="AX208" i="31"/>
  <c r="AZ208" i="31"/>
  <c r="G209" i="31"/>
  <c r="L209" i="31" s="1"/>
  <c r="I209" i="31"/>
  <c r="J209" i="31"/>
  <c r="K209" i="31"/>
  <c r="M209" i="31"/>
  <c r="N209" i="31"/>
  <c r="O209" i="31"/>
  <c r="P209" i="31"/>
  <c r="Q209" i="31"/>
  <c r="R209" i="31"/>
  <c r="S209" i="31"/>
  <c r="T209" i="31"/>
  <c r="U209" i="31"/>
  <c r="V209" i="31"/>
  <c r="W209" i="31"/>
  <c r="X209" i="31"/>
  <c r="Y209" i="31"/>
  <c r="Z209" i="31"/>
  <c r="AA209" i="31"/>
  <c r="AB209" i="31"/>
  <c r="AC209" i="31"/>
  <c r="AD209" i="31"/>
  <c r="AE209" i="31"/>
  <c r="AF209" i="31"/>
  <c r="AG209" i="31"/>
  <c r="AH209" i="31"/>
  <c r="AI209" i="31"/>
  <c r="AJ209" i="31"/>
  <c r="AK209" i="31"/>
  <c r="AL209" i="31"/>
  <c r="AM209" i="31"/>
  <c r="AN209" i="31"/>
  <c r="AO209" i="31"/>
  <c r="AP209" i="31"/>
  <c r="AQ209" i="31"/>
  <c r="AR209" i="31"/>
  <c r="AS209" i="31"/>
  <c r="AT209" i="31"/>
  <c r="AU209" i="31"/>
  <c r="AV209" i="31"/>
  <c r="AW209" i="31"/>
  <c r="AX209" i="31"/>
  <c r="AY209" i="31"/>
  <c r="AZ209" i="31"/>
  <c r="G210" i="31"/>
  <c r="J210" i="31" s="1"/>
  <c r="N210" i="31"/>
  <c r="P210" i="31"/>
  <c r="V210" i="31"/>
  <c r="X210" i="31"/>
  <c r="AD210" i="31"/>
  <c r="AF210" i="31"/>
  <c r="AL210" i="31"/>
  <c r="AN210" i="31"/>
  <c r="AT210" i="31"/>
  <c r="AV210" i="31"/>
  <c r="G211" i="31"/>
  <c r="J211" i="31" s="1"/>
  <c r="I211" i="31"/>
  <c r="K211" i="31"/>
  <c r="L211" i="31"/>
  <c r="M211" i="31"/>
  <c r="O211" i="31"/>
  <c r="P211" i="31"/>
  <c r="Q211" i="31"/>
  <c r="S211" i="31"/>
  <c r="T211" i="31"/>
  <c r="U211" i="31"/>
  <c r="W211" i="31"/>
  <c r="X211" i="31"/>
  <c r="Y211" i="31"/>
  <c r="AA211" i="31"/>
  <c r="AB211" i="31"/>
  <c r="AC211" i="31"/>
  <c r="AE211" i="31"/>
  <c r="AF211" i="31"/>
  <c r="AG211" i="31"/>
  <c r="AI211" i="31"/>
  <c r="AJ211" i="31"/>
  <c r="AK211" i="31"/>
  <c r="AM211" i="31"/>
  <c r="AN211" i="31"/>
  <c r="AO211" i="31"/>
  <c r="AQ211" i="31"/>
  <c r="AR211" i="31"/>
  <c r="AS211" i="31"/>
  <c r="AU211" i="31"/>
  <c r="AV211" i="31"/>
  <c r="AW211" i="31"/>
  <c r="AY211" i="31"/>
  <c r="AZ211" i="31"/>
  <c r="G212" i="31"/>
  <c r="J212" i="31"/>
  <c r="L212" i="31"/>
  <c r="N212" i="31"/>
  <c r="T212" i="31"/>
  <c r="V212" i="31"/>
  <c r="X212" i="31"/>
  <c r="Z212" i="31"/>
  <c r="AB212" i="31"/>
  <c r="AD212" i="31"/>
  <c r="AJ212" i="31"/>
  <c r="AL212" i="31"/>
  <c r="AN212" i="31"/>
  <c r="AP212" i="31"/>
  <c r="AR212" i="31"/>
  <c r="AT212" i="31"/>
  <c r="AZ212" i="31"/>
  <c r="G213" i="31"/>
  <c r="L213" i="31" s="1"/>
  <c r="I213" i="31"/>
  <c r="J213" i="31"/>
  <c r="K213" i="31"/>
  <c r="M213" i="31"/>
  <c r="N213" i="31"/>
  <c r="O213" i="31"/>
  <c r="P213" i="31"/>
  <c r="Q213" i="31"/>
  <c r="R213" i="31"/>
  <c r="S213" i="31"/>
  <c r="U213" i="31"/>
  <c r="V213" i="31"/>
  <c r="W213" i="31"/>
  <c r="X213" i="31"/>
  <c r="Y213" i="31"/>
  <c r="Z213" i="31"/>
  <c r="AA213" i="31"/>
  <c r="AB213" i="31"/>
  <c r="AC213" i="31"/>
  <c r="AD213" i="31"/>
  <c r="AE213" i="31"/>
  <c r="AF213" i="31"/>
  <c r="AG213" i="31"/>
  <c r="AH213" i="31"/>
  <c r="AI213" i="31"/>
  <c r="AJ213" i="31"/>
  <c r="AK213" i="31"/>
  <c r="AL213" i="31"/>
  <c r="AM213" i="31"/>
  <c r="AN213" i="31"/>
  <c r="AO213" i="31"/>
  <c r="AP213" i="31"/>
  <c r="AQ213" i="31"/>
  <c r="AR213" i="31"/>
  <c r="AS213" i="31"/>
  <c r="AT213" i="31"/>
  <c r="AU213" i="31"/>
  <c r="AV213" i="31"/>
  <c r="AW213" i="31"/>
  <c r="AX213" i="31"/>
  <c r="AY213" i="31"/>
  <c r="AZ213" i="31"/>
  <c r="G214" i="31"/>
  <c r="U214" i="31"/>
  <c r="AT214" i="31"/>
  <c r="G215" i="31"/>
  <c r="I215" i="31" s="1"/>
  <c r="O215" i="31"/>
  <c r="T215" i="31"/>
  <c r="Y215" i="31"/>
  <c r="AE215" i="31"/>
  <c r="AJ215" i="31"/>
  <c r="AO215" i="31"/>
  <c r="AU215" i="31"/>
  <c r="AZ215" i="31"/>
  <c r="G216" i="31"/>
  <c r="J216" i="31" s="1"/>
  <c r="L216" i="31"/>
  <c r="R216" i="31"/>
  <c r="S216" i="31"/>
  <c r="W216" i="31"/>
  <c r="AB216" i="31"/>
  <c r="AD216" i="31"/>
  <c r="AH216" i="31"/>
  <c r="AM216" i="31"/>
  <c r="AN216" i="31"/>
  <c r="AR216" i="31"/>
  <c r="AX216" i="31"/>
  <c r="AY216" i="31"/>
  <c r="G217" i="31"/>
  <c r="I217" i="31"/>
  <c r="J217" i="31"/>
  <c r="K217" i="31"/>
  <c r="L217" i="31"/>
  <c r="M217" i="31"/>
  <c r="N217" i="31"/>
  <c r="O217" i="31"/>
  <c r="P217" i="31"/>
  <c r="Q217" i="31"/>
  <c r="R217" i="31"/>
  <c r="S217" i="31"/>
  <c r="T217" i="31"/>
  <c r="U217" i="31"/>
  <c r="V217" i="31"/>
  <c r="W217" i="31"/>
  <c r="X217" i="31"/>
  <c r="Y217" i="31"/>
  <c r="Z217" i="31"/>
  <c r="AA217" i="31"/>
  <c r="AB217" i="31"/>
  <c r="AC217" i="31"/>
  <c r="AD217" i="31"/>
  <c r="AE217" i="31"/>
  <c r="AF217" i="31"/>
  <c r="AG217" i="31"/>
  <c r="AH217" i="31"/>
  <c r="AI217" i="31"/>
  <c r="AJ217" i="31"/>
  <c r="AK217" i="31"/>
  <c r="AL217" i="31"/>
  <c r="AM217" i="31"/>
  <c r="AN217" i="31"/>
  <c r="AO217" i="31"/>
  <c r="AP217" i="31"/>
  <c r="AQ217" i="31"/>
  <c r="AR217" i="31"/>
  <c r="AS217" i="31"/>
  <c r="AT217" i="31"/>
  <c r="AU217" i="31"/>
  <c r="AV217" i="31"/>
  <c r="AW217" i="31"/>
  <c r="AX217" i="31"/>
  <c r="AY217" i="31"/>
  <c r="AZ217" i="31"/>
  <c r="G218" i="31"/>
  <c r="M218" i="31" s="1"/>
  <c r="R218" i="31"/>
  <c r="AC218" i="31"/>
  <c r="AX218" i="31"/>
  <c r="G219" i="31"/>
  <c r="I219" i="31" s="1"/>
  <c r="K219" i="31"/>
  <c r="L219" i="31"/>
  <c r="P219" i="31"/>
  <c r="Q219" i="31"/>
  <c r="S219" i="31"/>
  <c r="U219" i="31"/>
  <c r="W219" i="31"/>
  <c r="AA219" i="31"/>
  <c r="AB219" i="31"/>
  <c r="AC219" i="31"/>
  <c r="AF219" i="31"/>
  <c r="AG219" i="31"/>
  <c r="AK219" i="31"/>
  <c r="AM219" i="31"/>
  <c r="AN219" i="31"/>
  <c r="AQ219" i="31"/>
  <c r="AR219" i="31"/>
  <c r="AV219" i="31"/>
  <c r="AW219" i="31"/>
  <c r="AY219" i="31"/>
  <c r="G220" i="31"/>
  <c r="N220" i="31" s="1"/>
  <c r="S220" i="31"/>
  <c r="AD220" i="31"/>
  <c r="AN220" i="31"/>
  <c r="AY220" i="31"/>
  <c r="G221" i="31"/>
  <c r="L221" i="31" s="1"/>
  <c r="I221" i="31"/>
  <c r="J221" i="31"/>
  <c r="K221" i="31"/>
  <c r="M221" i="31"/>
  <c r="N221" i="31"/>
  <c r="O221" i="31"/>
  <c r="P221" i="31"/>
  <c r="Q221" i="31"/>
  <c r="R221" i="31"/>
  <c r="S221" i="31"/>
  <c r="U221" i="31"/>
  <c r="V221" i="31"/>
  <c r="W221" i="31"/>
  <c r="X221" i="31"/>
  <c r="Y221" i="31"/>
  <c r="Z221" i="31"/>
  <c r="AA221" i="31"/>
  <c r="AB221" i="31"/>
  <c r="AC221" i="31"/>
  <c r="AD221" i="31"/>
  <c r="AE221" i="31"/>
  <c r="AF221" i="31"/>
  <c r="AG221" i="31"/>
  <c r="AH221" i="31"/>
  <c r="AI221" i="31"/>
  <c r="AJ221" i="31"/>
  <c r="AK221" i="31"/>
  <c r="AL221" i="31"/>
  <c r="AM221" i="31"/>
  <c r="AN221" i="31"/>
  <c r="AO221" i="31"/>
  <c r="AP221" i="31"/>
  <c r="AQ221" i="31"/>
  <c r="AR221" i="31"/>
  <c r="AS221" i="31"/>
  <c r="AT221" i="31"/>
  <c r="AU221" i="31"/>
  <c r="AV221" i="31"/>
  <c r="AW221" i="31"/>
  <c r="AX221" i="31"/>
  <c r="AY221" i="31"/>
  <c r="AZ221" i="31"/>
  <c r="G222" i="31"/>
  <c r="AB222" i="31" s="1"/>
  <c r="G223" i="31"/>
  <c r="I223" i="31"/>
  <c r="K223" i="31"/>
  <c r="O223" i="31"/>
  <c r="P223" i="31"/>
  <c r="Q223" i="31"/>
  <c r="S223" i="31"/>
  <c r="T223" i="31"/>
  <c r="U223" i="31"/>
  <c r="Y223" i="31"/>
  <c r="AA223" i="31"/>
  <c r="AB223" i="31"/>
  <c r="AC223" i="31"/>
  <c r="AE223" i="31"/>
  <c r="AF223" i="31"/>
  <c r="AJ223" i="31"/>
  <c r="AK223" i="31"/>
  <c r="AM223" i="31"/>
  <c r="AN223" i="31"/>
  <c r="AO223" i="31"/>
  <c r="AQ223" i="31"/>
  <c r="AU223" i="31"/>
  <c r="AV223" i="31"/>
  <c r="AW223" i="31"/>
  <c r="AY223" i="31"/>
  <c r="AZ223" i="31"/>
  <c r="G224" i="31"/>
  <c r="L224" i="31"/>
  <c r="R224" i="31"/>
  <c r="W224" i="31"/>
  <c r="AB224" i="31"/>
  <c r="AD224" i="31"/>
  <c r="AH224" i="31"/>
  <c r="AM224" i="31"/>
  <c r="AR224" i="31"/>
  <c r="AX224" i="31"/>
  <c r="AY224" i="31"/>
  <c r="G225" i="31"/>
  <c r="L225" i="31" s="1"/>
  <c r="I225" i="31"/>
  <c r="J225" i="31"/>
  <c r="K225" i="31"/>
  <c r="M225" i="31"/>
  <c r="N225" i="31"/>
  <c r="O225" i="31"/>
  <c r="P225" i="31"/>
  <c r="Q225" i="31"/>
  <c r="R225" i="31"/>
  <c r="S225" i="31"/>
  <c r="U225" i="31"/>
  <c r="V225" i="31"/>
  <c r="W225" i="31"/>
  <c r="X225" i="31"/>
  <c r="Y225" i="31"/>
  <c r="Z225" i="31"/>
  <c r="AA225" i="31"/>
  <c r="AB225" i="31"/>
  <c r="AC225" i="31"/>
  <c r="AD225" i="31"/>
  <c r="AE225" i="31"/>
  <c r="AF225" i="31"/>
  <c r="AG225" i="31"/>
  <c r="AH225" i="31"/>
  <c r="AI225" i="31"/>
  <c r="AJ225" i="31"/>
  <c r="AK225" i="31"/>
  <c r="AL225" i="31"/>
  <c r="AM225" i="31"/>
  <c r="AN225" i="31"/>
  <c r="AO225" i="31"/>
  <c r="AP225" i="31"/>
  <c r="AQ225" i="31"/>
  <c r="AR225" i="31"/>
  <c r="AS225" i="31"/>
  <c r="AT225" i="31"/>
  <c r="AU225" i="31"/>
  <c r="AV225" i="31"/>
  <c r="AW225" i="31"/>
  <c r="AX225" i="31"/>
  <c r="AY225" i="31"/>
  <c r="AZ225" i="31"/>
  <c r="G226" i="31"/>
  <c r="I226" i="31" s="1"/>
  <c r="J226" i="31"/>
  <c r="L226" i="31"/>
  <c r="P226" i="31"/>
  <c r="Q226" i="31"/>
  <c r="R226" i="31"/>
  <c r="U226" i="31"/>
  <c r="V226" i="31"/>
  <c r="Z226" i="31"/>
  <c r="AB226" i="31"/>
  <c r="AC226" i="31"/>
  <c r="AF226" i="31"/>
  <c r="AG226" i="31"/>
  <c r="AK226" i="31"/>
  <c r="AL226" i="31"/>
  <c r="AN226" i="31"/>
  <c r="AP226" i="31"/>
  <c r="AR226" i="31"/>
  <c r="AV226" i="31"/>
  <c r="AW226" i="31"/>
  <c r="AX226" i="31"/>
  <c r="G227" i="31"/>
  <c r="S227" i="31" s="1"/>
  <c r="AC227" i="31"/>
  <c r="AY227" i="31"/>
  <c r="G228" i="31"/>
  <c r="J228" i="31" s="1"/>
  <c r="K228" i="31"/>
  <c r="L228" i="31"/>
  <c r="N228" i="31"/>
  <c r="O228" i="31"/>
  <c r="P228" i="31"/>
  <c r="R228" i="31"/>
  <c r="S228" i="31"/>
  <c r="V228" i="31"/>
  <c r="W228" i="31"/>
  <c r="X228" i="31"/>
  <c r="Z228" i="31"/>
  <c r="AA228" i="31"/>
  <c r="AB228" i="31"/>
  <c r="AD228" i="31"/>
  <c r="AF228" i="31"/>
  <c r="AH228" i="31"/>
  <c r="AI228" i="31"/>
  <c r="AJ228" i="31"/>
  <c r="AL228" i="31"/>
  <c r="AM228" i="31"/>
  <c r="AN228" i="31"/>
  <c r="AQ228" i="31"/>
  <c r="AR228" i="31"/>
  <c r="AT228" i="31"/>
  <c r="AU228" i="31"/>
  <c r="AV228" i="31"/>
  <c r="AX228" i="31"/>
  <c r="AY228" i="31"/>
  <c r="G229" i="31"/>
  <c r="I229" i="31"/>
  <c r="J229" i="31"/>
  <c r="K229" i="31"/>
  <c r="L229" i="31"/>
  <c r="M229" i="31"/>
  <c r="N229" i="31"/>
  <c r="O229" i="31"/>
  <c r="P229" i="31"/>
  <c r="Q229" i="31"/>
  <c r="R229" i="31"/>
  <c r="S229" i="31"/>
  <c r="T229" i="31"/>
  <c r="U229" i="31"/>
  <c r="V229" i="31"/>
  <c r="W229" i="31"/>
  <c r="X229" i="31"/>
  <c r="Y229" i="31"/>
  <c r="Z229" i="31"/>
  <c r="AA229" i="31"/>
  <c r="AB229" i="31"/>
  <c r="AC229" i="31"/>
  <c r="AD229" i="31"/>
  <c r="AE229" i="31"/>
  <c r="AF229" i="31"/>
  <c r="AG229" i="31"/>
  <c r="AH229" i="31"/>
  <c r="AI229" i="31"/>
  <c r="AJ229" i="31"/>
  <c r="AK229" i="31"/>
  <c r="AL229" i="31"/>
  <c r="AM229" i="31"/>
  <c r="AN229" i="31"/>
  <c r="AO229" i="31"/>
  <c r="AP229" i="31"/>
  <c r="AQ229" i="31"/>
  <c r="AR229" i="31"/>
  <c r="AS229" i="31"/>
  <c r="AT229" i="31"/>
  <c r="AU229" i="31"/>
  <c r="AV229" i="31"/>
  <c r="AW229" i="31"/>
  <c r="AX229" i="31"/>
  <c r="AY229" i="31"/>
  <c r="AZ229" i="31"/>
  <c r="G230" i="31"/>
  <c r="K230" i="31" s="1"/>
  <c r="O230" i="31"/>
  <c r="U230" i="31"/>
  <c r="AB230" i="31"/>
  <c r="AI230" i="31"/>
  <c r="AN230" i="31"/>
  <c r="AU230" i="31"/>
  <c r="G231" i="31"/>
  <c r="P231" i="31" s="1"/>
  <c r="AD231" i="31"/>
  <c r="AN231" i="31"/>
  <c r="AX231" i="31"/>
  <c r="G232" i="31"/>
  <c r="I232" i="31"/>
  <c r="J232" i="31"/>
  <c r="K232" i="31"/>
  <c r="L232" i="31"/>
  <c r="M232" i="31"/>
  <c r="N232" i="31"/>
  <c r="O232" i="31"/>
  <c r="P232" i="31"/>
  <c r="Q232" i="31"/>
  <c r="R232" i="31"/>
  <c r="S232" i="31"/>
  <c r="T232" i="31"/>
  <c r="U232" i="31"/>
  <c r="V232" i="31"/>
  <c r="W232" i="31"/>
  <c r="X232" i="31"/>
  <c r="Y232" i="31"/>
  <c r="Z232" i="31"/>
  <c r="AA232" i="31"/>
  <c r="AB232" i="31"/>
  <c r="AC232" i="31"/>
  <c r="AD232" i="31"/>
  <c r="AE232" i="31"/>
  <c r="AF232" i="31"/>
  <c r="AG232" i="31"/>
  <c r="AH232" i="31"/>
  <c r="AI232" i="31"/>
  <c r="AJ232" i="31"/>
  <c r="AK232" i="31"/>
  <c r="AL232" i="31"/>
  <c r="AM232" i="31"/>
  <c r="AN232" i="31"/>
  <c r="AO232" i="31"/>
  <c r="AP232" i="31"/>
  <c r="AQ232" i="31"/>
  <c r="AR232" i="31"/>
  <c r="AS232" i="31"/>
  <c r="AT232" i="31"/>
  <c r="AU232" i="31"/>
  <c r="AV232" i="31"/>
  <c r="AW232" i="31"/>
  <c r="AX232" i="31"/>
  <c r="AY232" i="31"/>
  <c r="AZ232" i="31"/>
  <c r="G233" i="31"/>
  <c r="I233" i="31"/>
  <c r="M233" i="31"/>
  <c r="O233" i="31"/>
  <c r="Q233" i="31"/>
  <c r="T233" i="31"/>
  <c r="U233" i="31"/>
  <c r="W233" i="31"/>
  <c r="Y233" i="31"/>
  <c r="AC233" i="31"/>
  <c r="AD233" i="31"/>
  <c r="AE233" i="31"/>
  <c r="AG233" i="31"/>
  <c r="AK233" i="31"/>
  <c r="AM233" i="31"/>
  <c r="AN233" i="31"/>
  <c r="AO233" i="31"/>
  <c r="AS233" i="31"/>
  <c r="AU233" i="31"/>
  <c r="AW233" i="31"/>
  <c r="AZ233" i="31"/>
  <c r="G234" i="31"/>
  <c r="L234" i="31" s="1"/>
  <c r="R234" i="31"/>
  <c r="AA234" i="31"/>
  <c r="AJ234" i="31"/>
  <c r="AS234" i="31"/>
  <c r="G235" i="31"/>
  <c r="J235" i="31"/>
  <c r="L235" i="31"/>
  <c r="N235" i="31"/>
  <c r="P235" i="31"/>
  <c r="R235" i="31"/>
  <c r="S235" i="31"/>
  <c r="U235" i="31"/>
  <c r="W235" i="31"/>
  <c r="Z235" i="31"/>
  <c r="AA235" i="31"/>
  <c r="AB235" i="31"/>
  <c r="AD235" i="31"/>
  <c r="AF235" i="31"/>
  <c r="AI235" i="31"/>
  <c r="AJ235" i="31"/>
  <c r="AK235" i="31"/>
  <c r="AM235" i="31"/>
  <c r="AP235" i="31"/>
  <c r="AR235" i="31"/>
  <c r="AS235" i="31"/>
  <c r="AT235" i="31"/>
  <c r="AV235" i="31"/>
  <c r="AY235" i="31"/>
  <c r="G236" i="31"/>
  <c r="I236" i="31" s="1"/>
  <c r="J236" i="31"/>
  <c r="O236" i="31"/>
  <c r="Q236" i="31"/>
  <c r="S236" i="31"/>
  <c r="X236" i="31"/>
  <c r="Z236" i="31"/>
  <c r="AC236" i="31"/>
  <c r="AG236" i="31"/>
  <c r="AI236" i="31"/>
  <c r="AL236" i="31"/>
  <c r="AP236" i="31"/>
  <c r="AS236" i="31"/>
  <c r="AU236" i="31"/>
  <c r="AY236" i="31"/>
  <c r="G237" i="31"/>
  <c r="I237" i="31"/>
  <c r="J237" i="31"/>
  <c r="K237" i="31"/>
  <c r="M237" i="31"/>
  <c r="N237" i="31"/>
  <c r="P237" i="31"/>
  <c r="Q237" i="31"/>
  <c r="R237" i="31"/>
  <c r="S237" i="31"/>
  <c r="T237" i="31"/>
  <c r="U237" i="31"/>
  <c r="V237" i="31"/>
  <c r="X237" i="31"/>
  <c r="Y237" i="31"/>
  <c r="Z237" i="31"/>
  <c r="AA237" i="31"/>
  <c r="AB237" i="31"/>
  <c r="AC237" i="31"/>
  <c r="AD237" i="31"/>
  <c r="AF237" i="31"/>
  <c r="AG237" i="31"/>
  <c r="AH237" i="31"/>
  <c r="AI237" i="31"/>
  <c r="AJ237" i="31"/>
  <c r="AK237" i="31"/>
  <c r="AL237" i="31"/>
  <c r="AN237" i="31"/>
  <c r="AO237" i="31"/>
  <c r="AP237" i="31"/>
  <c r="AQ237" i="31"/>
  <c r="AR237" i="31"/>
  <c r="AS237" i="31"/>
  <c r="AT237" i="31"/>
  <c r="AV237" i="31"/>
  <c r="AW237" i="31"/>
  <c r="AX237" i="31"/>
  <c r="AY237" i="31"/>
  <c r="AZ237" i="31"/>
  <c r="G238" i="31"/>
  <c r="L238" i="31" s="1"/>
  <c r="I238" i="31"/>
  <c r="J238" i="31"/>
  <c r="K238" i="31"/>
  <c r="M238" i="31"/>
  <c r="N238" i="31"/>
  <c r="O238" i="31"/>
  <c r="P238" i="31"/>
  <c r="Q238" i="31"/>
  <c r="R238" i="31"/>
  <c r="S238" i="31"/>
  <c r="T238" i="31"/>
  <c r="U238" i="31"/>
  <c r="V238" i="31"/>
  <c r="W238" i="31"/>
  <c r="X238" i="31"/>
  <c r="Y238" i="31"/>
  <c r="Z238" i="31"/>
  <c r="AA238" i="31"/>
  <c r="AB238" i="31"/>
  <c r="AC238" i="31"/>
  <c r="AD238" i="31"/>
  <c r="AE238" i="31"/>
  <c r="AF238" i="31"/>
  <c r="AG238" i="31"/>
  <c r="AH238" i="31"/>
  <c r="AI238" i="31"/>
  <c r="AJ238" i="31"/>
  <c r="AK238" i="31"/>
  <c r="AL238" i="31"/>
  <c r="AM238" i="31"/>
  <c r="AN238" i="31"/>
  <c r="AO238" i="31"/>
  <c r="AP238" i="31"/>
  <c r="AQ238" i="31"/>
  <c r="AR238" i="31"/>
  <c r="AS238" i="31"/>
  <c r="AT238" i="31"/>
  <c r="AU238" i="31"/>
  <c r="AV238" i="31"/>
  <c r="AW238" i="31"/>
  <c r="AX238" i="31"/>
  <c r="AY238" i="31"/>
  <c r="AZ238" i="31"/>
  <c r="G239" i="31"/>
  <c r="O239" i="31" s="1"/>
  <c r="J239" i="31"/>
  <c r="L239" i="31"/>
  <c r="N239" i="31"/>
  <c r="P239" i="31"/>
  <c r="R239" i="31"/>
  <c r="T239" i="31"/>
  <c r="V239" i="31"/>
  <c r="X239" i="31"/>
  <c r="Z239" i="31"/>
  <c r="AB239" i="31"/>
  <c r="AD239" i="31"/>
  <c r="AF239" i="31"/>
  <c r="AH239" i="31"/>
  <c r="AJ239" i="31"/>
  <c r="AL239" i="31"/>
  <c r="AN239" i="31"/>
  <c r="AP239" i="31"/>
  <c r="AR239" i="31"/>
  <c r="AT239" i="31"/>
  <c r="AV239" i="31"/>
  <c r="AX239" i="31"/>
  <c r="AZ239" i="31"/>
  <c r="G240" i="31"/>
  <c r="J240" i="31" s="1"/>
  <c r="I240" i="31"/>
  <c r="K240" i="31"/>
  <c r="M240" i="31"/>
  <c r="O240" i="31"/>
  <c r="P240" i="31"/>
  <c r="Q240" i="31"/>
  <c r="S240" i="31"/>
  <c r="U240" i="31"/>
  <c r="W240" i="31"/>
  <c r="X240" i="31"/>
  <c r="Y240" i="31"/>
  <c r="AA240" i="31"/>
  <c r="AC240" i="31"/>
  <c r="AE240" i="31"/>
  <c r="AF240" i="31"/>
  <c r="AG240" i="31"/>
  <c r="AI240" i="31"/>
  <c r="AK240" i="31"/>
  <c r="AM240" i="31"/>
  <c r="AN240" i="31"/>
  <c r="AO240" i="31"/>
  <c r="AQ240" i="31"/>
  <c r="AS240" i="31"/>
  <c r="AU240" i="31"/>
  <c r="AV240" i="31"/>
  <c r="AW240" i="31"/>
  <c r="AY240" i="31"/>
  <c r="G241" i="31"/>
  <c r="M241" i="31" s="1"/>
  <c r="L241" i="31"/>
  <c r="P241" i="31"/>
  <c r="T241" i="31"/>
  <c r="X241" i="31"/>
  <c r="AB241" i="31"/>
  <c r="AF241" i="31"/>
  <c r="AJ241" i="31"/>
  <c r="AN241" i="31"/>
  <c r="AR241" i="31"/>
  <c r="AV241" i="31"/>
  <c r="AZ241" i="31"/>
  <c r="G242" i="31"/>
  <c r="L242" i="31" s="1"/>
  <c r="I242" i="31"/>
  <c r="J242" i="31"/>
  <c r="K242" i="31"/>
  <c r="M242" i="31"/>
  <c r="N242" i="31"/>
  <c r="O242" i="31"/>
  <c r="P242" i="31"/>
  <c r="Q242" i="31"/>
  <c r="R242" i="31"/>
  <c r="S242" i="31"/>
  <c r="T242" i="31"/>
  <c r="U242" i="31"/>
  <c r="V242" i="31"/>
  <c r="W242" i="31"/>
  <c r="X242" i="31"/>
  <c r="Y242" i="31"/>
  <c r="Z242" i="31"/>
  <c r="AA242" i="31"/>
  <c r="AB242" i="31"/>
  <c r="AC242" i="31"/>
  <c r="AD242" i="31"/>
  <c r="AE242" i="31"/>
  <c r="AF242" i="31"/>
  <c r="AG242" i="31"/>
  <c r="AH242" i="31"/>
  <c r="AI242" i="31"/>
  <c r="AJ242" i="31"/>
  <c r="AK242" i="31"/>
  <c r="AL242" i="31"/>
  <c r="AM242" i="31"/>
  <c r="AN242" i="31"/>
  <c r="AO242" i="31"/>
  <c r="AP242" i="31"/>
  <c r="AQ242" i="31"/>
  <c r="AR242" i="31"/>
  <c r="AS242" i="31"/>
  <c r="AT242" i="31"/>
  <c r="AU242" i="31"/>
  <c r="AV242" i="31"/>
  <c r="AW242" i="31"/>
  <c r="AX242" i="31"/>
  <c r="AY242" i="31"/>
  <c r="AZ242" i="31"/>
  <c r="G243" i="31"/>
  <c r="K243" i="31" s="1"/>
  <c r="J243" i="31"/>
  <c r="N243" i="31"/>
  <c r="P243" i="31"/>
  <c r="R243" i="31"/>
  <c r="V243" i="31"/>
  <c r="X243" i="31"/>
  <c r="Z243" i="31"/>
  <c r="AB243" i="31"/>
  <c r="AD243" i="31"/>
  <c r="AF243" i="31"/>
  <c r="AH243" i="31"/>
  <c r="AJ243" i="31"/>
  <c r="AL243" i="31"/>
  <c r="AN243" i="31"/>
  <c r="AP243" i="31"/>
  <c r="AR243" i="31"/>
  <c r="AT243" i="31"/>
  <c r="AV243" i="31"/>
  <c r="AX243" i="31"/>
  <c r="AZ243" i="31"/>
  <c r="G244" i="31"/>
  <c r="N244" i="31" s="1"/>
  <c r="I244" i="31"/>
  <c r="K244" i="31"/>
  <c r="L244" i="31"/>
  <c r="M244" i="31"/>
  <c r="O244" i="31"/>
  <c r="P244" i="31"/>
  <c r="Q244" i="31"/>
  <c r="S244" i="31"/>
  <c r="T244" i="31"/>
  <c r="U244" i="31"/>
  <c r="W244" i="31"/>
  <c r="X244" i="31"/>
  <c r="Y244" i="31"/>
  <c r="AA244" i="31"/>
  <c r="AB244" i="31"/>
  <c r="AC244" i="31"/>
  <c r="AE244" i="31"/>
  <c r="AF244" i="31"/>
  <c r="AG244" i="31"/>
  <c r="AI244" i="31"/>
  <c r="AJ244" i="31"/>
  <c r="AK244" i="31"/>
  <c r="AM244" i="31"/>
  <c r="AN244" i="31"/>
  <c r="AO244" i="31"/>
  <c r="AQ244" i="31"/>
  <c r="AR244" i="31"/>
  <c r="AS244" i="31"/>
  <c r="AU244" i="31"/>
  <c r="AV244" i="31"/>
  <c r="AW244" i="31"/>
  <c r="AY244" i="31"/>
  <c r="AZ244" i="31"/>
  <c r="G245" i="31"/>
  <c r="I245" i="31" s="1"/>
  <c r="P245" i="31"/>
  <c r="X245" i="31"/>
  <c r="AF245" i="31"/>
  <c r="AN245" i="31"/>
  <c r="AV245" i="31"/>
  <c r="G246" i="31"/>
  <c r="L246" i="31" s="1"/>
  <c r="I246" i="31"/>
  <c r="J246" i="31"/>
  <c r="K246" i="31"/>
  <c r="M246" i="31"/>
  <c r="N246" i="31"/>
  <c r="O246" i="31"/>
  <c r="P246" i="31"/>
  <c r="Q246" i="31"/>
  <c r="R246" i="31"/>
  <c r="S246" i="31"/>
  <c r="T246" i="31"/>
  <c r="U246" i="31"/>
  <c r="V246" i="31"/>
  <c r="W246" i="31"/>
  <c r="X246" i="31"/>
  <c r="Y246" i="31"/>
  <c r="Z246" i="31"/>
  <c r="AA246" i="31"/>
  <c r="AB246" i="31"/>
  <c r="AC246" i="31"/>
  <c r="AD246" i="31"/>
  <c r="AE246" i="31"/>
  <c r="AF246" i="31"/>
  <c r="AG246" i="31"/>
  <c r="AH246" i="31"/>
  <c r="AI246" i="31"/>
  <c r="AJ246" i="31"/>
  <c r="AK246" i="31"/>
  <c r="AL246" i="31"/>
  <c r="AM246" i="31"/>
  <c r="AN246" i="31"/>
  <c r="AO246" i="31"/>
  <c r="AP246" i="31"/>
  <c r="AQ246" i="31"/>
  <c r="AR246" i="31"/>
  <c r="AS246" i="31"/>
  <c r="AT246" i="31"/>
  <c r="AU246" i="31"/>
  <c r="AV246" i="31"/>
  <c r="AW246" i="31"/>
  <c r="AX246" i="31"/>
  <c r="AY246" i="31"/>
  <c r="AZ246" i="31"/>
  <c r="G247" i="31"/>
  <c r="O247" i="31" s="1"/>
  <c r="J247" i="31"/>
  <c r="L247" i="31"/>
  <c r="N247" i="31"/>
  <c r="P247" i="31"/>
  <c r="R247" i="31"/>
  <c r="T247" i="31"/>
  <c r="V247" i="31"/>
  <c r="X247" i="31"/>
  <c r="Z247" i="31"/>
  <c r="AB247" i="31"/>
  <c r="AD247" i="31"/>
  <c r="AF247" i="31"/>
  <c r="AH247" i="31"/>
  <c r="AJ247" i="31"/>
  <c r="AL247" i="31"/>
  <c r="AN247" i="31"/>
  <c r="AP247" i="31"/>
  <c r="AR247" i="31"/>
  <c r="AT247" i="31"/>
  <c r="AV247" i="31"/>
  <c r="AX247" i="31"/>
  <c r="AZ247" i="31"/>
  <c r="G248" i="31"/>
  <c r="J248" i="31" s="1"/>
  <c r="I248" i="31"/>
  <c r="K248" i="31"/>
  <c r="M248" i="31"/>
  <c r="O248" i="31"/>
  <c r="P248" i="31"/>
  <c r="Q248" i="31"/>
  <c r="S248" i="31"/>
  <c r="U248" i="31"/>
  <c r="W248" i="31"/>
  <c r="X248" i="31"/>
  <c r="Y248" i="31"/>
  <c r="AA248" i="31"/>
  <c r="AC248" i="31"/>
  <c r="AE248" i="31"/>
  <c r="AF248" i="31"/>
  <c r="AG248" i="31"/>
  <c r="AI248" i="31"/>
  <c r="AK248" i="31"/>
  <c r="AM248" i="31"/>
  <c r="AN248" i="31"/>
  <c r="AO248" i="31"/>
  <c r="AQ248" i="31"/>
  <c r="AS248" i="31"/>
  <c r="AU248" i="31"/>
  <c r="AV248" i="31"/>
  <c r="AW248" i="31"/>
  <c r="AY248" i="31"/>
  <c r="G249" i="31"/>
  <c r="M249" i="31" s="1"/>
  <c r="L249" i="31"/>
  <c r="P249" i="31"/>
  <c r="T249" i="31"/>
  <c r="X249" i="31"/>
  <c r="AB249" i="31"/>
  <c r="AF249" i="31"/>
  <c r="AJ249" i="31"/>
  <c r="AN249" i="31"/>
  <c r="AR249" i="31"/>
  <c r="AV249" i="31"/>
  <c r="AZ249" i="31"/>
  <c r="G250" i="31"/>
  <c r="L250" i="31" s="1"/>
  <c r="I250" i="31"/>
  <c r="J250" i="31"/>
  <c r="K250" i="31"/>
  <c r="M250" i="31"/>
  <c r="N250" i="31"/>
  <c r="O250" i="31"/>
  <c r="P250" i="31"/>
  <c r="Q250" i="31"/>
  <c r="R250" i="31"/>
  <c r="S250" i="31"/>
  <c r="T250" i="31"/>
  <c r="U250" i="31"/>
  <c r="V250" i="31"/>
  <c r="W250" i="31"/>
  <c r="X250" i="31"/>
  <c r="Y250" i="31"/>
  <c r="Z250" i="31"/>
  <c r="AA250" i="31"/>
  <c r="AB250" i="31"/>
  <c r="AC250" i="31"/>
  <c r="AD250" i="31"/>
  <c r="AE250" i="31"/>
  <c r="AF250" i="31"/>
  <c r="AG250" i="31"/>
  <c r="AH250" i="31"/>
  <c r="AI250" i="31"/>
  <c r="AJ250" i="31"/>
  <c r="AK250" i="31"/>
  <c r="AL250" i="31"/>
  <c r="AM250" i="31"/>
  <c r="AN250" i="31"/>
  <c r="AO250" i="31"/>
  <c r="AP250" i="31"/>
  <c r="AQ250" i="31"/>
  <c r="AR250" i="31"/>
  <c r="AS250" i="31"/>
  <c r="AT250" i="31"/>
  <c r="AU250" i="31"/>
  <c r="AV250" i="31"/>
  <c r="AW250" i="31"/>
  <c r="AX250" i="31"/>
  <c r="AY250" i="31"/>
  <c r="AZ250" i="31"/>
  <c r="G7" i="30"/>
  <c r="N7" i="30" s="1"/>
  <c r="I7" i="30"/>
  <c r="L7" i="30"/>
  <c r="M7" i="30"/>
  <c r="P7" i="30"/>
  <c r="Q7" i="30"/>
  <c r="T7" i="30"/>
  <c r="U7" i="30"/>
  <c r="X7" i="30"/>
  <c r="Y7" i="30"/>
  <c r="AB7" i="30"/>
  <c r="AC7" i="30"/>
  <c r="AF7" i="30"/>
  <c r="AG7" i="30"/>
  <c r="AJ7" i="30"/>
  <c r="AK7" i="30"/>
  <c r="AN7" i="30"/>
  <c r="AO7" i="30"/>
  <c r="AR7" i="30"/>
  <c r="AS7" i="30"/>
  <c r="AV7" i="30"/>
  <c r="AW7" i="30"/>
  <c r="AZ7" i="30"/>
  <c r="G8" i="30"/>
  <c r="O8" i="30" s="1"/>
  <c r="L8" i="30"/>
  <c r="P8" i="30"/>
  <c r="T8" i="30"/>
  <c r="W8" i="30"/>
  <c r="X8" i="30"/>
  <c r="AB8" i="30"/>
  <c r="AE8" i="30"/>
  <c r="AF8" i="30"/>
  <c r="AJ8" i="30"/>
  <c r="AM8" i="30"/>
  <c r="AN8" i="30"/>
  <c r="AR8" i="30"/>
  <c r="AU8" i="30"/>
  <c r="AV8" i="30"/>
  <c r="AZ8" i="30"/>
  <c r="G9" i="30"/>
  <c r="L9" i="30" s="1"/>
  <c r="I9" i="30"/>
  <c r="J9" i="30"/>
  <c r="K9" i="30"/>
  <c r="N9" i="30"/>
  <c r="O9" i="30"/>
  <c r="P9" i="30"/>
  <c r="Q9" i="30"/>
  <c r="R9" i="30"/>
  <c r="S9" i="30"/>
  <c r="V9" i="30"/>
  <c r="W9" i="30"/>
  <c r="X9" i="30"/>
  <c r="Y9" i="30"/>
  <c r="Z9" i="30"/>
  <c r="AA9" i="30"/>
  <c r="AD9" i="30"/>
  <c r="AE9" i="30"/>
  <c r="AF9" i="30"/>
  <c r="AG9" i="30"/>
  <c r="AH9" i="30"/>
  <c r="AI9" i="30"/>
  <c r="AL9" i="30"/>
  <c r="AM9" i="30"/>
  <c r="AN9" i="30"/>
  <c r="AO9" i="30"/>
  <c r="AP9" i="30"/>
  <c r="AQ9" i="30"/>
  <c r="AT9" i="30"/>
  <c r="AU9" i="30"/>
  <c r="AV9" i="30"/>
  <c r="AW9" i="30"/>
  <c r="AX9" i="30"/>
  <c r="AY9" i="30"/>
  <c r="AZ9" i="30"/>
  <c r="G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AN10" i="30"/>
  <c r="AO10" i="30"/>
  <c r="AP10" i="30"/>
  <c r="AQ10" i="30"/>
  <c r="AR10" i="30"/>
  <c r="AS10" i="30"/>
  <c r="AT10" i="30"/>
  <c r="AU10" i="30"/>
  <c r="AV10" i="30"/>
  <c r="AW10" i="30"/>
  <c r="AX10" i="30"/>
  <c r="AY10" i="30"/>
  <c r="AZ10" i="30"/>
  <c r="G11" i="30"/>
  <c r="M11" i="30" s="1"/>
  <c r="I11" i="30"/>
  <c r="U11" i="30"/>
  <c r="AC11" i="30"/>
  <c r="AF11" i="30"/>
  <c r="AO11" i="30"/>
  <c r="AW11" i="30"/>
  <c r="G12" i="30"/>
  <c r="K12" i="30" s="1"/>
  <c r="S12" i="30"/>
  <c r="AA12" i="30"/>
  <c r="AB12" i="30"/>
  <c r="AN12" i="30"/>
  <c r="AV12" i="30"/>
  <c r="AY12" i="30"/>
  <c r="G13" i="30"/>
  <c r="I13" i="30" s="1"/>
  <c r="J13" i="30"/>
  <c r="K13" i="30"/>
  <c r="L13" i="30"/>
  <c r="M13" i="30"/>
  <c r="N13" i="30"/>
  <c r="O13" i="30"/>
  <c r="P13" i="30"/>
  <c r="R13" i="30"/>
  <c r="S13" i="30"/>
  <c r="T13" i="30"/>
  <c r="U13" i="30"/>
  <c r="V13" i="30"/>
  <c r="W13" i="30"/>
  <c r="X13" i="30"/>
  <c r="Z13" i="30"/>
  <c r="AA13" i="30"/>
  <c r="AB13" i="30"/>
  <c r="AC13" i="30"/>
  <c r="AD13" i="30"/>
  <c r="AE13" i="30"/>
  <c r="AF13" i="30"/>
  <c r="AH13" i="30"/>
  <c r="AI13" i="30"/>
  <c r="AJ13" i="30"/>
  <c r="AK13" i="30"/>
  <c r="AL13" i="30"/>
  <c r="AM13" i="30"/>
  <c r="AN13" i="30"/>
  <c r="AP13" i="30"/>
  <c r="AQ13" i="30"/>
  <c r="AR13" i="30"/>
  <c r="AS13" i="30"/>
  <c r="AT13" i="30"/>
  <c r="AU13" i="30"/>
  <c r="AV13" i="30"/>
  <c r="AX13" i="30"/>
  <c r="AY13" i="30"/>
  <c r="AZ13" i="30"/>
  <c r="G14" i="30"/>
  <c r="K14" i="30" s="1"/>
  <c r="I14" i="30"/>
  <c r="J14" i="30"/>
  <c r="M14" i="30"/>
  <c r="N14" i="30"/>
  <c r="P14" i="30"/>
  <c r="Q14" i="30"/>
  <c r="R14" i="30"/>
  <c r="U14" i="30"/>
  <c r="V14" i="30"/>
  <c r="X14" i="30"/>
  <c r="Y14" i="30"/>
  <c r="Z14" i="30"/>
  <c r="AC14" i="30"/>
  <c r="AD14" i="30"/>
  <c r="AF14" i="30"/>
  <c r="AG14" i="30"/>
  <c r="AH14" i="30"/>
  <c r="AK14" i="30"/>
  <c r="AL14" i="30"/>
  <c r="AN14" i="30"/>
  <c r="AO14" i="30"/>
  <c r="AP14" i="30"/>
  <c r="AS14" i="30"/>
  <c r="AT14" i="30"/>
  <c r="AV14" i="30"/>
  <c r="AW14" i="30"/>
  <c r="AX14" i="30"/>
  <c r="G15" i="30"/>
  <c r="I15" i="30"/>
  <c r="L15" i="30"/>
  <c r="M15" i="30"/>
  <c r="P15" i="30"/>
  <c r="Q15" i="30"/>
  <c r="T15" i="30"/>
  <c r="U15" i="30"/>
  <c r="X15" i="30"/>
  <c r="Y15" i="30"/>
  <c r="AB15" i="30"/>
  <c r="AC15" i="30"/>
  <c r="AF15" i="30"/>
  <c r="AG15" i="30"/>
  <c r="AJ15" i="30"/>
  <c r="AK15" i="30"/>
  <c r="AN15" i="30"/>
  <c r="AO15" i="30"/>
  <c r="AQ15" i="30"/>
  <c r="AR15" i="30"/>
  <c r="AS15" i="30"/>
  <c r="AV15" i="30"/>
  <c r="AW15" i="30"/>
  <c r="AY15" i="30"/>
  <c r="AZ15" i="30"/>
  <c r="G16" i="30"/>
  <c r="O16" i="30" s="1"/>
  <c r="K16" i="30"/>
  <c r="L16" i="30"/>
  <c r="N16" i="30"/>
  <c r="P16" i="30"/>
  <c r="S16" i="30"/>
  <c r="V16" i="30"/>
  <c r="W16" i="30"/>
  <c r="X16" i="30"/>
  <c r="AA16" i="30"/>
  <c r="AB16" i="30"/>
  <c r="AD16" i="30"/>
  <c r="AE16" i="30"/>
  <c r="AI16" i="30"/>
  <c r="AJ16" i="30"/>
  <c r="AL16" i="30"/>
  <c r="AM16" i="30"/>
  <c r="AN16" i="30"/>
  <c r="AQ16" i="30"/>
  <c r="AR16" i="30"/>
  <c r="AU16" i="30"/>
  <c r="AV16" i="30"/>
  <c r="AY16" i="30"/>
  <c r="AZ16" i="30"/>
  <c r="G17" i="30"/>
  <c r="L17" i="30" s="1"/>
  <c r="I17" i="30"/>
  <c r="J17" i="30"/>
  <c r="K17" i="30"/>
  <c r="N17" i="30"/>
  <c r="O17" i="30"/>
  <c r="P17" i="30"/>
  <c r="Q17" i="30"/>
  <c r="R17" i="30"/>
  <c r="S17" i="30"/>
  <c r="V17" i="30"/>
  <c r="W17" i="30"/>
  <c r="X17" i="30"/>
  <c r="Y17" i="30"/>
  <c r="Z17" i="30"/>
  <c r="AA17" i="30"/>
  <c r="AB17" i="30"/>
  <c r="AD17" i="30"/>
  <c r="AE17" i="30"/>
  <c r="AF17" i="30"/>
  <c r="AG17" i="30"/>
  <c r="AH17" i="30"/>
  <c r="AI17" i="30"/>
  <c r="AJ17" i="30"/>
  <c r="AL17" i="30"/>
  <c r="AM17" i="30"/>
  <c r="AN17" i="30"/>
  <c r="AO17" i="30"/>
  <c r="AP17" i="30"/>
  <c r="AQ17" i="30"/>
  <c r="AR17" i="30"/>
  <c r="AT17" i="30"/>
  <c r="AU17" i="30"/>
  <c r="AV17" i="30"/>
  <c r="AW17" i="30"/>
  <c r="AX17" i="30"/>
  <c r="AY17" i="30"/>
  <c r="AZ17" i="30"/>
  <c r="G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L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G19" i="30"/>
  <c r="I19" i="30"/>
  <c r="J19" i="30"/>
  <c r="L19" i="30"/>
  <c r="M19" i="30"/>
  <c r="N19" i="30"/>
  <c r="O19" i="30"/>
  <c r="P19" i="30"/>
  <c r="Q19" i="30"/>
  <c r="R19" i="30"/>
  <c r="T19" i="30"/>
  <c r="U19" i="30"/>
  <c r="V19" i="30"/>
  <c r="W19" i="30"/>
  <c r="X19" i="30"/>
  <c r="Y19" i="30"/>
  <c r="Z19" i="30"/>
  <c r="AB19" i="30"/>
  <c r="AC19" i="30"/>
  <c r="AD19" i="30"/>
  <c r="AE19" i="30"/>
  <c r="AF19" i="30"/>
  <c r="AG19" i="30"/>
  <c r="AH19" i="30"/>
  <c r="AJ19" i="30"/>
  <c r="AK19" i="30"/>
  <c r="AL19" i="30"/>
  <c r="AM19" i="30"/>
  <c r="AN19" i="30"/>
  <c r="AO19" i="30"/>
  <c r="AP19" i="30"/>
  <c r="AR19" i="30"/>
  <c r="AS19" i="30"/>
  <c r="AT19" i="30"/>
  <c r="AU19" i="30"/>
  <c r="AV19" i="30"/>
  <c r="AW19" i="30"/>
  <c r="AX19" i="30"/>
  <c r="AZ19" i="30"/>
  <c r="G20" i="30"/>
  <c r="K20" i="30" s="1"/>
  <c r="T20" i="30"/>
  <c r="AC20" i="30"/>
  <c r="AR20" i="30"/>
  <c r="G21" i="30"/>
  <c r="L21" i="30"/>
  <c r="R21" i="30"/>
  <c r="U21" i="30"/>
  <c r="AD21" i="30"/>
  <c r="AJ21" i="30"/>
  <c r="AM21" i="30"/>
  <c r="AS21" i="30"/>
  <c r="AV21" i="30"/>
  <c r="G22" i="30"/>
  <c r="J22" i="30" s="1"/>
  <c r="I22" i="30"/>
  <c r="M22" i="30"/>
  <c r="N22" i="30"/>
  <c r="Q22" i="30"/>
  <c r="R22" i="30"/>
  <c r="V22" i="30"/>
  <c r="W22" i="30"/>
  <c r="Z22" i="30"/>
  <c r="AA22" i="30"/>
  <c r="AE22" i="30"/>
  <c r="AF22" i="30"/>
  <c r="AI22" i="30"/>
  <c r="AK22" i="30"/>
  <c r="AN22" i="30"/>
  <c r="AO22" i="30"/>
  <c r="AS22" i="30"/>
  <c r="AT22" i="30"/>
  <c r="AW22" i="30"/>
  <c r="AX22" i="30"/>
  <c r="G23" i="30"/>
  <c r="O23" i="30" s="1"/>
  <c r="I23" i="30"/>
  <c r="J23" i="30"/>
  <c r="M23" i="30"/>
  <c r="N23" i="30"/>
  <c r="P23" i="30"/>
  <c r="Q23" i="30"/>
  <c r="R23" i="30"/>
  <c r="S23" i="30"/>
  <c r="V23" i="30"/>
  <c r="W23" i="30"/>
  <c r="X23" i="30"/>
  <c r="Y23" i="30"/>
  <c r="Z23" i="30"/>
  <c r="AA23" i="30"/>
  <c r="AD23" i="30"/>
  <c r="AE23" i="30"/>
  <c r="AF23" i="30"/>
  <c r="AG23" i="30"/>
  <c r="AH23" i="30"/>
  <c r="AI23" i="30"/>
  <c r="AL23" i="30"/>
  <c r="AM23" i="30"/>
  <c r="AN23" i="30"/>
  <c r="AO23" i="30"/>
  <c r="AP23" i="30"/>
  <c r="AQ23" i="30"/>
  <c r="AT23" i="30"/>
  <c r="AU23" i="30"/>
  <c r="AV23" i="30"/>
  <c r="AW23" i="30"/>
  <c r="AX23" i="30"/>
  <c r="AY23" i="30"/>
  <c r="G24" i="30"/>
  <c r="O24" i="30" s="1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X24" i="30"/>
  <c r="Y24" i="30"/>
  <c r="Z24" i="30"/>
  <c r="AA24" i="30"/>
  <c r="AB24" i="30"/>
  <c r="AC24" i="30"/>
  <c r="AD24" i="30"/>
  <c r="AF24" i="30"/>
  <c r="AG24" i="30"/>
  <c r="AH24" i="30"/>
  <c r="AI24" i="30"/>
  <c r="AJ24" i="30"/>
  <c r="AK24" i="30"/>
  <c r="AL24" i="30"/>
  <c r="AN24" i="30"/>
  <c r="AO24" i="30"/>
  <c r="AP24" i="30"/>
  <c r="AQ24" i="30"/>
  <c r="AR24" i="30"/>
  <c r="AS24" i="30"/>
  <c r="AT24" i="30"/>
  <c r="AV24" i="30"/>
  <c r="AW24" i="30"/>
  <c r="AX24" i="30"/>
  <c r="AY24" i="30"/>
  <c r="AZ24" i="30"/>
  <c r="G25" i="30"/>
  <c r="J25" i="30" s="1"/>
  <c r="I25" i="30"/>
  <c r="L25" i="30"/>
  <c r="M25" i="30"/>
  <c r="P25" i="30"/>
  <c r="Q25" i="30"/>
  <c r="T25" i="30"/>
  <c r="U25" i="30"/>
  <c r="X25" i="30"/>
  <c r="Y25" i="30"/>
  <c r="AB25" i="30"/>
  <c r="AC25" i="30"/>
  <c r="AF25" i="30"/>
  <c r="AG25" i="30"/>
  <c r="AJ25" i="30"/>
  <c r="AK25" i="30"/>
  <c r="AN25" i="30"/>
  <c r="AO25" i="30"/>
  <c r="AR25" i="30"/>
  <c r="AS25" i="30"/>
  <c r="AV25" i="30"/>
  <c r="AW25" i="30"/>
  <c r="AZ25" i="30"/>
  <c r="G26" i="30"/>
  <c r="K26" i="30" s="1"/>
  <c r="O26" i="30"/>
  <c r="S26" i="30"/>
  <c r="T26" i="30"/>
  <c r="X26" i="30"/>
  <c r="AE26" i="30"/>
  <c r="AI26" i="30"/>
  <c r="AJ26" i="30"/>
  <c r="AN26" i="30"/>
  <c r="AU26" i="30"/>
  <c r="AY26" i="30"/>
  <c r="AZ26" i="30"/>
  <c r="G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G28" i="30"/>
  <c r="I28" i="30"/>
  <c r="J28" i="30"/>
  <c r="O28" i="30"/>
  <c r="P28" i="30"/>
  <c r="Q28" i="30"/>
  <c r="R28" i="30"/>
  <c r="U28" i="30"/>
  <c r="V28" i="30"/>
  <c r="X28" i="30"/>
  <c r="Y28" i="30"/>
  <c r="Z28" i="30"/>
  <c r="AC28" i="30"/>
  <c r="AD28" i="30"/>
  <c r="AE28" i="30"/>
  <c r="AF28" i="30"/>
  <c r="AH28" i="30"/>
  <c r="AK28" i="30"/>
  <c r="AL28" i="30"/>
  <c r="AM28" i="30"/>
  <c r="AN28" i="30"/>
  <c r="AO28" i="30"/>
  <c r="AP28" i="30"/>
  <c r="AT28" i="30"/>
  <c r="AU28" i="30"/>
  <c r="AV28" i="30"/>
  <c r="AW28" i="30"/>
  <c r="AX28" i="30"/>
  <c r="G29" i="30"/>
  <c r="I29" i="30" s="1"/>
  <c r="P29" i="30"/>
  <c r="R29" i="30"/>
  <c r="Z29" i="30"/>
  <c r="AB29" i="30"/>
  <c r="AJ29" i="30"/>
  <c r="AN29" i="30"/>
  <c r="AV29" i="30"/>
  <c r="AX29" i="30"/>
  <c r="G30" i="30"/>
  <c r="N30" i="30" s="1"/>
  <c r="K30" i="30"/>
  <c r="L30" i="30"/>
  <c r="M30" i="30"/>
  <c r="O30" i="30"/>
  <c r="P30" i="30"/>
  <c r="S30" i="30"/>
  <c r="T30" i="30"/>
  <c r="U30" i="30"/>
  <c r="V30" i="30"/>
  <c r="W30" i="30"/>
  <c r="AA30" i="30"/>
  <c r="AB30" i="30"/>
  <c r="AC30" i="30"/>
  <c r="AD30" i="30"/>
  <c r="AE30" i="30"/>
  <c r="AF30" i="30"/>
  <c r="AI30" i="30"/>
  <c r="AK30" i="30"/>
  <c r="AL30" i="30"/>
  <c r="AM30" i="30"/>
  <c r="AN30" i="30"/>
  <c r="AQ30" i="30"/>
  <c r="AR30" i="30"/>
  <c r="AS30" i="30"/>
  <c r="AU30" i="30"/>
  <c r="AV30" i="30"/>
  <c r="AY30" i="30"/>
  <c r="AZ30" i="30"/>
  <c r="G31" i="30"/>
  <c r="I31" i="30" s="1"/>
  <c r="J31" i="30"/>
  <c r="N31" i="30"/>
  <c r="O31" i="30"/>
  <c r="P31" i="30"/>
  <c r="R31" i="30"/>
  <c r="V31" i="30"/>
  <c r="X31" i="30"/>
  <c r="Y31" i="30"/>
  <c r="Z31" i="30"/>
  <c r="AD31" i="30"/>
  <c r="AF31" i="30"/>
  <c r="AH31" i="30"/>
  <c r="AI31" i="30"/>
  <c r="AL31" i="30"/>
  <c r="AN31" i="30"/>
  <c r="AP31" i="30"/>
  <c r="AS31" i="30"/>
  <c r="AT31" i="30"/>
  <c r="AU31" i="30"/>
  <c r="AW31" i="30"/>
  <c r="AY31" i="30"/>
  <c r="G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X32" i="30"/>
  <c r="Y32" i="30"/>
  <c r="Z32" i="30"/>
  <c r="AA32" i="30"/>
  <c r="AB32" i="30"/>
  <c r="AC32" i="30"/>
  <c r="AD32" i="30"/>
  <c r="AF32" i="30"/>
  <c r="AG32" i="30"/>
  <c r="AH32" i="30"/>
  <c r="AI32" i="30"/>
  <c r="AJ32" i="30"/>
  <c r="AK32" i="30"/>
  <c r="AL32" i="30"/>
  <c r="AN32" i="30"/>
  <c r="AO32" i="30"/>
  <c r="AP32" i="30"/>
  <c r="AQ32" i="30"/>
  <c r="AR32" i="30"/>
  <c r="AS32" i="30"/>
  <c r="AT32" i="30"/>
  <c r="AV32" i="30"/>
  <c r="AW32" i="30"/>
  <c r="AX32" i="30"/>
  <c r="AY32" i="30"/>
  <c r="AZ32" i="30"/>
  <c r="G33" i="30"/>
  <c r="I33" i="30"/>
  <c r="K33" i="30"/>
  <c r="L33" i="30"/>
  <c r="M33" i="30"/>
  <c r="N33" i="30"/>
  <c r="O33" i="30"/>
  <c r="P33" i="30"/>
  <c r="Q33" i="30"/>
  <c r="S33" i="30"/>
  <c r="T33" i="30"/>
  <c r="U33" i="30"/>
  <c r="V33" i="30"/>
  <c r="W33" i="30"/>
  <c r="X33" i="30"/>
  <c r="Y33" i="30"/>
  <c r="AA33" i="30"/>
  <c r="AB33" i="30"/>
  <c r="AC33" i="30"/>
  <c r="AD33" i="30"/>
  <c r="AE33" i="30"/>
  <c r="AF33" i="30"/>
  <c r="AG33" i="30"/>
  <c r="AI33" i="30"/>
  <c r="AJ33" i="30"/>
  <c r="AK33" i="30"/>
  <c r="AL33" i="30"/>
  <c r="AM33" i="30"/>
  <c r="AN33" i="30"/>
  <c r="AO33" i="30"/>
  <c r="AQ33" i="30"/>
  <c r="AR33" i="30"/>
  <c r="AS33" i="30"/>
  <c r="AT33" i="30"/>
  <c r="AU33" i="30"/>
  <c r="AV33" i="30"/>
  <c r="AW33" i="30"/>
  <c r="AY33" i="30"/>
  <c r="AZ33" i="30"/>
  <c r="G34" i="30"/>
  <c r="I34" i="30" s="1"/>
  <c r="Q34" i="30"/>
  <c r="Z34" i="30"/>
  <c r="AH34" i="30"/>
  <c r="AP34" i="30"/>
  <c r="AX34" i="30"/>
  <c r="G35" i="30"/>
  <c r="J35" i="30" s="1"/>
  <c r="I35" i="30"/>
  <c r="M35" i="30"/>
  <c r="O35" i="30"/>
  <c r="P35" i="30"/>
  <c r="Q35" i="30"/>
  <c r="U35" i="30"/>
  <c r="W35" i="30"/>
  <c r="X35" i="30"/>
  <c r="Y35" i="30"/>
  <c r="AC35" i="30"/>
  <c r="AE35" i="30"/>
  <c r="AF35" i="30"/>
  <c r="AG35" i="30"/>
  <c r="AK35" i="30"/>
  <c r="AM35" i="30"/>
  <c r="AN35" i="30"/>
  <c r="AO35" i="30"/>
  <c r="AQ35" i="30"/>
  <c r="AS35" i="30"/>
  <c r="AU35" i="30"/>
  <c r="AV35" i="30"/>
  <c r="AW35" i="30"/>
  <c r="AY35" i="30"/>
  <c r="G36" i="30"/>
  <c r="J36" i="30"/>
  <c r="L36" i="30"/>
  <c r="P36" i="30"/>
  <c r="R36" i="30"/>
  <c r="T36" i="30"/>
  <c r="X36" i="30"/>
  <c r="AB36" i="30"/>
  <c r="AF36" i="30"/>
  <c r="AH36" i="30"/>
  <c r="AJ36" i="30"/>
  <c r="AN36" i="30"/>
  <c r="AP36" i="30"/>
  <c r="AR36" i="30"/>
  <c r="AV36" i="30"/>
  <c r="AX36" i="30"/>
  <c r="AZ36" i="30"/>
  <c r="G37" i="30"/>
  <c r="L37" i="30" s="1"/>
  <c r="I37" i="30"/>
  <c r="J37" i="30"/>
  <c r="K37" i="30"/>
  <c r="M37" i="30"/>
  <c r="N37" i="30"/>
  <c r="O37" i="30"/>
  <c r="P37" i="30"/>
  <c r="Q37" i="30"/>
  <c r="R37" i="30"/>
  <c r="S37" i="30"/>
  <c r="U37" i="30"/>
  <c r="V37" i="30"/>
  <c r="W37" i="30"/>
  <c r="X37" i="30"/>
  <c r="Y37" i="30"/>
  <c r="Z37" i="30"/>
  <c r="AA37" i="30"/>
  <c r="AC37" i="30"/>
  <c r="AD37" i="30"/>
  <c r="AE37" i="30"/>
  <c r="AF37" i="30"/>
  <c r="AG37" i="30"/>
  <c r="AH37" i="30"/>
  <c r="AI37" i="30"/>
  <c r="AK37" i="30"/>
  <c r="AL37" i="30"/>
  <c r="AM37" i="30"/>
  <c r="AN37" i="30"/>
  <c r="AO37" i="30"/>
  <c r="AP37" i="30"/>
  <c r="AQ37" i="30"/>
  <c r="AS37" i="30"/>
  <c r="AT37" i="30"/>
  <c r="AU37" i="30"/>
  <c r="AV37" i="30"/>
  <c r="AW37" i="30"/>
  <c r="AX37" i="30"/>
  <c r="AY37" i="30"/>
  <c r="G38" i="30"/>
  <c r="J38" i="30" s="1"/>
  <c r="I38" i="30"/>
  <c r="P38" i="30"/>
  <c r="T38" i="30"/>
  <c r="V38" i="30"/>
  <c r="AB38" i="30"/>
  <c r="AG38" i="30"/>
  <c r="AH38" i="30"/>
  <c r="AO38" i="30"/>
  <c r="AT38" i="30"/>
  <c r="AV38" i="30"/>
  <c r="G39" i="30"/>
  <c r="N39" i="30" s="1"/>
  <c r="I39" i="30"/>
  <c r="K39" i="30"/>
  <c r="L39" i="30"/>
  <c r="M39" i="30"/>
  <c r="O39" i="30"/>
  <c r="P39" i="30"/>
  <c r="Q39" i="30"/>
  <c r="S39" i="30"/>
  <c r="T39" i="30"/>
  <c r="U39" i="30"/>
  <c r="W39" i="30"/>
  <c r="X39" i="30"/>
  <c r="Y39" i="30"/>
  <c r="AA39" i="30"/>
  <c r="AB39" i="30"/>
  <c r="AC39" i="30"/>
  <c r="AE39" i="30"/>
  <c r="AF39" i="30"/>
  <c r="AG39" i="30"/>
  <c r="AI39" i="30"/>
  <c r="AJ39" i="30"/>
  <c r="AK39" i="30"/>
  <c r="AM39" i="30"/>
  <c r="AN39" i="30"/>
  <c r="AO39" i="30"/>
  <c r="AQ39" i="30"/>
  <c r="AR39" i="30"/>
  <c r="AS39" i="30"/>
  <c r="AU39" i="30"/>
  <c r="AV39" i="30"/>
  <c r="AW39" i="30"/>
  <c r="AY39" i="30"/>
  <c r="AZ39" i="30"/>
  <c r="G40" i="30"/>
  <c r="O40" i="30" s="1"/>
  <c r="J40" i="30"/>
  <c r="L40" i="30"/>
  <c r="N40" i="30"/>
  <c r="P40" i="30"/>
  <c r="R40" i="30"/>
  <c r="T40" i="30"/>
  <c r="V40" i="30"/>
  <c r="W40" i="30"/>
  <c r="X40" i="30"/>
  <c r="Z40" i="30"/>
  <c r="AB40" i="30"/>
  <c r="AD40" i="30"/>
  <c r="AE40" i="30"/>
  <c r="AF40" i="30"/>
  <c r="AH40" i="30"/>
  <c r="AJ40" i="30"/>
  <c r="AL40" i="30"/>
  <c r="AM40" i="30"/>
  <c r="AN40" i="30"/>
  <c r="AP40" i="30"/>
  <c r="AR40" i="30"/>
  <c r="AT40" i="30"/>
  <c r="AU40" i="30"/>
  <c r="AV40" i="30"/>
  <c r="AX40" i="30"/>
  <c r="AZ40" i="30"/>
  <c r="G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AC41" i="30"/>
  <c r="AD41" i="30"/>
  <c r="AE41" i="30"/>
  <c r="AF41" i="30"/>
  <c r="AG41" i="30"/>
  <c r="AH41" i="30"/>
  <c r="AI41" i="30"/>
  <c r="AJ41" i="30"/>
  <c r="AK41" i="30"/>
  <c r="AL41" i="30"/>
  <c r="AM41" i="30"/>
  <c r="AN41" i="30"/>
  <c r="AO41" i="30"/>
  <c r="AP41" i="30"/>
  <c r="AQ41" i="30"/>
  <c r="AR41" i="30"/>
  <c r="AS41" i="30"/>
  <c r="AT41" i="30"/>
  <c r="AU41" i="30"/>
  <c r="AV41" i="30"/>
  <c r="AW41" i="30"/>
  <c r="AX41" i="30"/>
  <c r="AY41" i="30"/>
  <c r="AZ41" i="30"/>
  <c r="G42" i="30"/>
  <c r="J42" i="30" s="1"/>
  <c r="I42" i="30"/>
  <c r="R42" i="30"/>
  <c r="T42" i="30"/>
  <c r="Y42" i="30"/>
  <c r="AC42" i="30"/>
  <c r="AD42" i="30"/>
  <c r="AJ42" i="30"/>
  <c r="AN42" i="30"/>
  <c r="AO42" i="30"/>
  <c r="AT42" i="30"/>
  <c r="AX42" i="30"/>
  <c r="AZ42" i="30"/>
  <c r="G43" i="30"/>
  <c r="I43" i="30" s="1"/>
  <c r="L43" i="30"/>
  <c r="M43" i="30"/>
  <c r="P43" i="30"/>
  <c r="Q43" i="30"/>
  <c r="S43" i="30"/>
  <c r="U43" i="30"/>
  <c r="W43" i="30"/>
  <c r="X43" i="30"/>
  <c r="AA43" i="30"/>
  <c r="AB43" i="30"/>
  <c r="AC43" i="30"/>
  <c r="AF43" i="30"/>
  <c r="AG43" i="30"/>
  <c r="AI43" i="30"/>
  <c r="AK43" i="30"/>
  <c r="AM43" i="30"/>
  <c r="AN43" i="30"/>
  <c r="AQ43" i="30"/>
  <c r="AR43" i="30"/>
  <c r="AS43" i="30"/>
  <c r="AV43" i="30"/>
  <c r="AW43" i="30"/>
  <c r="AY43" i="30"/>
  <c r="G44" i="30"/>
  <c r="J44" i="30"/>
  <c r="K44" i="30"/>
  <c r="N44" i="30"/>
  <c r="O44" i="30"/>
  <c r="P44" i="30"/>
  <c r="S44" i="30"/>
  <c r="T44" i="30"/>
  <c r="V44" i="30"/>
  <c r="X44" i="30"/>
  <c r="Z44" i="30"/>
  <c r="AA44" i="30"/>
  <c r="AD44" i="30"/>
  <c r="AE44" i="30"/>
  <c r="AF44" i="30"/>
  <c r="AI44" i="30"/>
  <c r="AJ44" i="30"/>
  <c r="AL44" i="30"/>
  <c r="AN44" i="30"/>
  <c r="AP44" i="30"/>
  <c r="AQ44" i="30"/>
  <c r="AT44" i="30"/>
  <c r="AU44" i="30"/>
  <c r="AV44" i="30"/>
  <c r="AY44" i="30"/>
  <c r="AZ44" i="30"/>
  <c r="G45" i="30"/>
  <c r="I45" i="30" s="1"/>
  <c r="J45" i="30"/>
  <c r="K45" i="30"/>
  <c r="P45" i="30"/>
  <c r="Q45" i="30"/>
  <c r="S45" i="30"/>
  <c r="U45" i="30"/>
  <c r="Y45" i="30"/>
  <c r="Z45" i="30"/>
  <c r="AC45" i="30"/>
  <c r="AD45" i="30"/>
  <c r="AH45" i="30"/>
  <c r="AI45" i="30"/>
  <c r="AL45" i="30"/>
  <c r="AM45" i="30"/>
  <c r="AQ45" i="30"/>
  <c r="AS45" i="30"/>
  <c r="AU45" i="30"/>
  <c r="AV45" i="30"/>
  <c r="G46" i="30"/>
  <c r="I46" i="30" s="1"/>
  <c r="L46" i="30"/>
  <c r="Q46" i="30"/>
  <c r="T46" i="30"/>
  <c r="U46" i="30"/>
  <c r="Z46" i="30"/>
  <c r="AC46" i="30"/>
  <c r="AD46" i="30"/>
  <c r="AI46" i="30"/>
  <c r="AL46" i="30"/>
  <c r="AN46" i="30"/>
  <c r="AR46" i="30"/>
  <c r="AV46" i="30"/>
  <c r="AW46" i="30"/>
  <c r="G47" i="30"/>
  <c r="J47" i="30" s="1"/>
  <c r="M47" i="30"/>
  <c r="Q47" i="30"/>
  <c r="U47" i="30"/>
  <c r="Y47" i="30"/>
  <c r="AB47" i="30"/>
  <c r="AC47" i="30"/>
  <c r="AG47" i="30"/>
  <c r="AJ47" i="30"/>
  <c r="AK47" i="30"/>
  <c r="AO47" i="30"/>
  <c r="AR47" i="30"/>
  <c r="AS47" i="30"/>
  <c r="AW47" i="30"/>
  <c r="AZ47" i="30"/>
  <c r="G48" i="30"/>
  <c r="L48" i="30" s="1"/>
  <c r="P48" i="30"/>
  <c r="AE48" i="30"/>
  <c r="AM48" i="30"/>
  <c r="AN48" i="30"/>
  <c r="AZ48" i="30"/>
  <c r="G49" i="30"/>
  <c r="I49" i="30" s="1"/>
  <c r="J49" i="30"/>
  <c r="K49" i="30"/>
  <c r="O49" i="30"/>
  <c r="P49" i="30"/>
  <c r="R49" i="30"/>
  <c r="S49" i="30"/>
  <c r="W49" i="30"/>
  <c r="X49" i="30"/>
  <c r="Z49" i="30"/>
  <c r="AA49" i="30"/>
  <c r="AE49" i="30"/>
  <c r="AF49" i="30"/>
  <c r="AH49" i="30"/>
  <c r="AI49" i="30"/>
  <c r="AM49" i="30"/>
  <c r="AN49" i="30"/>
  <c r="AP49" i="30"/>
  <c r="AQ49" i="30"/>
  <c r="AU49" i="30"/>
  <c r="AV49" i="30"/>
  <c r="AX49" i="30"/>
  <c r="AY49" i="30"/>
  <c r="G50" i="30"/>
  <c r="L50" i="30" s="1"/>
  <c r="I50" i="30"/>
  <c r="J50" i="30"/>
  <c r="K50" i="30"/>
  <c r="M50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AZ50" i="30"/>
  <c r="G51" i="30"/>
  <c r="I51" i="30" s="1"/>
  <c r="X51" i="30"/>
  <c r="AN51" i="30"/>
  <c r="G52" i="30"/>
  <c r="I52" i="30" s="1"/>
  <c r="K52" i="30"/>
  <c r="X52" i="30"/>
  <c r="AA52" i="30"/>
  <c r="AN52" i="30"/>
  <c r="AQ52" i="30"/>
  <c r="G53" i="30"/>
  <c r="M53" i="30" s="1"/>
  <c r="J53" i="30"/>
  <c r="K53" i="30"/>
  <c r="L53" i="30"/>
  <c r="N53" i="30"/>
  <c r="O53" i="30"/>
  <c r="P53" i="30"/>
  <c r="R53" i="30"/>
  <c r="S53" i="30"/>
  <c r="T53" i="30"/>
  <c r="V53" i="30"/>
  <c r="W53" i="30"/>
  <c r="X53" i="30"/>
  <c r="Z53" i="30"/>
  <c r="AA53" i="30"/>
  <c r="AB53" i="30"/>
  <c r="AD53" i="30"/>
  <c r="AE53" i="30"/>
  <c r="AF53" i="30"/>
  <c r="AH53" i="30"/>
  <c r="AI53" i="30"/>
  <c r="AJ53" i="30"/>
  <c r="AL53" i="30"/>
  <c r="AM53" i="30"/>
  <c r="AN53" i="30"/>
  <c r="AP53" i="30"/>
  <c r="AQ53" i="30"/>
  <c r="AR53" i="30"/>
  <c r="AT53" i="30"/>
  <c r="AU53" i="30"/>
  <c r="AV53" i="30"/>
  <c r="AX53" i="30"/>
  <c r="AY53" i="30"/>
  <c r="AZ53" i="30"/>
  <c r="G54" i="30"/>
  <c r="I54" i="30"/>
  <c r="J54" i="30"/>
  <c r="K54" i="30"/>
  <c r="L54" i="30"/>
  <c r="M54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V54" i="30"/>
  <c r="AW54" i="30"/>
  <c r="AX54" i="30"/>
  <c r="AY54" i="30"/>
  <c r="AZ54" i="30"/>
  <c r="G55" i="30"/>
  <c r="K55" i="30" s="1"/>
  <c r="I55" i="30"/>
  <c r="J55" i="30"/>
  <c r="L55" i="30"/>
  <c r="M55" i="30"/>
  <c r="P55" i="30"/>
  <c r="Q55" i="30"/>
  <c r="R55" i="30"/>
  <c r="T55" i="30"/>
  <c r="U55" i="30"/>
  <c r="X55" i="30"/>
  <c r="Y55" i="30"/>
  <c r="Z55" i="30"/>
  <c r="AB55" i="30"/>
  <c r="AC55" i="30"/>
  <c r="AF55" i="30"/>
  <c r="AG55" i="30"/>
  <c r="AH55" i="30"/>
  <c r="AJ55" i="30"/>
  <c r="AK55" i="30"/>
  <c r="AL55" i="30"/>
  <c r="AN55" i="30"/>
  <c r="AO55" i="30"/>
  <c r="AP55" i="30"/>
  <c r="AR55" i="30"/>
  <c r="AS55" i="30"/>
  <c r="AT55" i="30"/>
  <c r="AV55" i="30"/>
  <c r="AW55" i="30"/>
  <c r="AX55" i="30"/>
  <c r="AZ55" i="30"/>
  <c r="G56" i="30"/>
  <c r="K56" i="30" s="1"/>
  <c r="L56" i="30"/>
  <c r="M56" i="30"/>
  <c r="O56" i="30"/>
  <c r="U56" i="30"/>
  <c r="X56" i="30"/>
  <c r="AA56" i="30"/>
  <c r="AB56" i="30"/>
  <c r="AI56" i="30"/>
  <c r="AK56" i="30"/>
  <c r="AM56" i="30"/>
  <c r="AN56" i="30"/>
  <c r="AU56" i="30"/>
  <c r="AY56" i="30"/>
  <c r="AZ56" i="30"/>
  <c r="G57" i="30"/>
  <c r="J57" i="30" s="1"/>
  <c r="P57" i="30"/>
  <c r="S57" i="30"/>
  <c r="AA57" i="30"/>
  <c r="AD57" i="30"/>
  <c r="AL57" i="30"/>
  <c r="AN57" i="30"/>
  <c r="AV57" i="30"/>
  <c r="AY57" i="30"/>
  <c r="G58" i="30"/>
  <c r="L58" i="30" s="1"/>
  <c r="I58" i="30"/>
  <c r="J58" i="30"/>
  <c r="K58" i="30"/>
  <c r="M58" i="30"/>
  <c r="N58" i="30"/>
  <c r="O58" i="30"/>
  <c r="P58" i="30"/>
  <c r="Q58" i="30"/>
  <c r="R58" i="30"/>
  <c r="S58" i="30"/>
  <c r="U58" i="30"/>
  <c r="V58" i="30"/>
  <c r="W58" i="30"/>
  <c r="X58" i="30"/>
  <c r="Y58" i="30"/>
  <c r="Z58" i="30"/>
  <c r="AA58" i="30"/>
  <c r="AB58" i="30"/>
  <c r="AC58" i="30"/>
  <c r="AD58" i="30"/>
  <c r="AE58" i="30"/>
  <c r="AF58" i="30"/>
  <c r="AG58" i="30"/>
  <c r="AH58" i="30"/>
  <c r="AI58" i="30"/>
  <c r="AJ58" i="30"/>
  <c r="AK58" i="30"/>
  <c r="AL58" i="30"/>
  <c r="AM58" i="30"/>
  <c r="AN58" i="30"/>
  <c r="AO58" i="30"/>
  <c r="AP58" i="30"/>
  <c r="AQ58" i="30"/>
  <c r="AR58" i="30"/>
  <c r="AS58" i="30"/>
  <c r="AT58" i="30"/>
  <c r="AU58" i="30"/>
  <c r="AV58" i="30"/>
  <c r="AW58" i="30"/>
  <c r="AX58" i="30"/>
  <c r="AY58" i="30"/>
  <c r="AZ58" i="30"/>
  <c r="G59" i="30"/>
  <c r="I59" i="30"/>
  <c r="J59" i="30"/>
  <c r="L59" i="30"/>
  <c r="M59" i="30"/>
  <c r="N59" i="30"/>
  <c r="P59" i="30"/>
  <c r="Q59" i="30"/>
  <c r="R59" i="30"/>
  <c r="T59" i="30"/>
  <c r="U59" i="30"/>
  <c r="V59" i="30"/>
  <c r="X59" i="30"/>
  <c r="Y59" i="30"/>
  <c r="Z59" i="30"/>
  <c r="AB59" i="30"/>
  <c r="AC59" i="30"/>
  <c r="AD59" i="30"/>
  <c r="AF59" i="30"/>
  <c r="AG59" i="30"/>
  <c r="AH59" i="30"/>
  <c r="AJ59" i="30"/>
  <c r="AK59" i="30"/>
  <c r="AL59" i="30"/>
  <c r="AN59" i="30"/>
  <c r="AO59" i="30"/>
  <c r="AP59" i="30"/>
  <c r="AR59" i="30"/>
  <c r="AS59" i="30"/>
  <c r="AT59" i="30"/>
  <c r="AV59" i="30"/>
  <c r="AW59" i="30"/>
  <c r="AX59" i="30"/>
  <c r="AZ59" i="30"/>
  <c r="G60" i="30"/>
  <c r="I60" i="30" s="1"/>
  <c r="Q60" i="30"/>
  <c r="S60" i="30"/>
  <c r="AB60" i="30"/>
  <c r="AC60" i="30"/>
  <c r="AK60" i="30"/>
  <c r="AL60" i="30"/>
  <c r="AT60" i="30"/>
  <c r="AU60" i="30"/>
  <c r="G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V61" i="30"/>
  <c r="AW61" i="30"/>
  <c r="AX61" i="30"/>
  <c r="AY61" i="30"/>
  <c r="AZ61" i="30"/>
  <c r="G62" i="30"/>
  <c r="O62" i="30" s="1"/>
  <c r="L62" i="30"/>
  <c r="M62" i="30"/>
  <c r="N62" i="30"/>
  <c r="P62" i="30"/>
  <c r="T62" i="30"/>
  <c r="U62" i="30"/>
  <c r="V62" i="30"/>
  <c r="X62" i="30"/>
  <c r="AB62" i="30"/>
  <c r="AC62" i="30"/>
  <c r="AD62" i="30"/>
  <c r="AF62" i="30"/>
  <c r="AH62" i="30"/>
  <c r="AJ62" i="30"/>
  <c r="AK62" i="30"/>
  <c r="AL62" i="30"/>
  <c r="AN62" i="30"/>
  <c r="AP62" i="30"/>
  <c r="AR62" i="30"/>
  <c r="AS62" i="30"/>
  <c r="AT62" i="30"/>
  <c r="AV62" i="30"/>
  <c r="AX62" i="30"/>
  <c r="AZ62" i="30"/>
  <c r="G63" i="30"/>
  <c r="I63" i="30" s="1"/>
  <c r="O63" i="30"/>
  <c r="P63" i="30"/>
  <c r="W63" i="30"/>
  <c r="X63" i="30"/>
  <c r="AE63" i="30"/>
  <c r="AF63" i="30"/>
  <c r="AM63" i="30"/>
  <c r="AN63" i="30"/>
  <c r="AU63" i="30"/>
  <c r="AV63" i="30"/>
  <c r="G64" i="30"/>
  <c r="M64" i="30" s="1"/>
  <c r="J64" i="30"/>
  <c r="K64" i="30"/>
  <c r="L64" i="30"/>
  <c r="N64" i="30"/>
  <c r="P64" i="30"/>
  <c r="R64" i="30"/>
  <c r="S64" i="30"/>
  <c r="T64" i="30"/>
  <c r="V64" i="30"/>
  <c r="X64" i="30"/>
  <c r="Z64" i="30"/>
  <c r="AA64" i="30"/>
  <c r="AB64" i="30"/>
  <c r="AD64" i="30"/>
  <c r="AF64" i="30"/>
  <c r="AH64" i="30"/>
  <c r="AI64" i="30"/>
  <c r="AJ64" i="30"/>
  <c r="AL64" i="30"/>
  <c r="AN64" i="30"/>
  <c r="AP64" i="30"/>
  <c r="AQ64" i="30"/>
  <c r="AR64" i="30"/>
  <c r="AT64" i="30"/>
  <c r="AV64" i="30"/>
  <c r="AX64" i="30"/>
  <c r="AY64" i="30"/>
  <c r="AZ64" i="30"/>
  <c r="G65" i="30"/>
  <c r="L65" i="30" s="1"/>
  <c r="I65" i="30"/>
  <c r="J65" i="30"/>
  <c r="K65" i="30"/>
  <c r="M65" i="30"/>
  <c r="N65" i="30"/>
  <c r="O65" i="30"/>
  <c r="P65" i="30"/>
  <c r="Q65" i="30"/>
  <c r="R65" i="30"/>
  <c r="S65" i="30"/>
  <c r="U65" i="30"/>
  <c r="V65" i="30"/>
  <c r="W65" i="30"/>
  <c r="X65" i="30"/>
  <c r="Y65" i="30"/>
  <c r="Z65" i="30"/>
  <c r="AA65" i="30"/>
  <c r="AC65" i="30"/>
  <c r="AD65" i="30"/>
  <c r="AE65" i="30"/>
  <c r="AF65" i="30"/>
  <c r="AG65" i="30"/>
  <c r="AH65" i="30"/>
  <c r="AI65" i="30"/>
  <c r="AK65" i="30"/>
  <c r="AL65" i="30"/>
  <c r="AM65" i="30"/>
  <c r="AN65" i="30"/>
  <c r="AO65" i="30"/>
  <c r="AP65" i="30"/>
  <c r="AQ65" i="30"/>
  <c r="AS65" i="30"/>
  <c r="AT65" i="30"/>
  <c r="AU65" i="30"/>
  <c r="AV65" i="30"/>
  <c r="AW65" i="30"/>
  <c r="AX65" i="30"/>
  <c r="AY65" i="30"/>
  <c r="G66" i="30"/>
  <c r="I66" i="30" s="1"/>
  <c r="X66" i="30"/>
  <c r="AN66" i="30"/>
  <c r="G67" i="30"/>
  <c r="N67" i="30" s="1"/>
  <c r="I67" i="30"/>
  <c r="K67" i="30"/>
  <c r="L67" i="30"/>
  <c r="M67" i="30"/>
  <c r="O67" i="30"/>
  <c r="P67" i="30"/>
  <c r="Q67" i="30"/>
  <c r="S67" i="30"/>
  <c r="T67" i="30"/>
  <c r="U67" i="30"/>
  <c r="W67" i="30"/>
  <c r="X67" i="30"/>
  <c r="Y67" i="30"/>
  <c r="AA67" i="30"/>
  <c r="AB67" i="30"/>
  <c r="AC67" i="30"/>
  <c r="AE67" i="30"/>
  <c r="AF67" i="30"/>
  <c r="AG67" i="30"/>
  <c r="AI67" i="30"/>
  <c r="AJ67" i="30"/>
  <c r="AK67" i="30"/>
  <c r="AM67" i="30"/>
  <c r="AN67" i="30"/>
  <c r="AO67" i="30"/>
  <c r="AQ67" i="30"/>
  <c r="AR67" i="30"/>
  <c r="AS67" i="30"/>
  <c r="AU67" i="30"/>
  <c r="AV67" i="30"/>
  <c r="AW67" i="30"/>
  <c r="AY67" i="30"/>
  <c r="AZ67" i="30"/>
  <c r="G68" i="30"/>
  <c r="N68" i="30"/>
  <c r="O68" i="30"/>
  <c r="P68" i="30"/>
  <c r="W68" i="30"/>
  <c r="X68" i="30"/>
  <c r="AD68" i="30"/>
  <c r="AE68" i="30"/>
  <c r="AF68" i="30"/>
  <c r="AL68" i="30"/>
  <c r="AM68" i="30"/>
  <c r="AT68" i="30"/>
  <c r="AU68" i="30"/>
  <c r="AV68" i="30"/>
  <c r="G69" i="30"/>
  <c r="I69" i="30"/>
  <c r="J69" i="30"/>
  <c r="K69" i="30"/>
  <c r="L69" i="30"/>
  <c r="M69" i="30"/>
  <c r="N69" i="30"/>
  <c r="O69" i="30"/>
  <c r="P69" i="30"/>
  <c r="Q69" i="30"/>
  <c r="R69" i="30"/>
  <c r="S69" i="30"/>
  <c r="T69" i="30"/>
  <c r="U69" i="30"/>
  <c r="V69" i="30"/>
  <c r="W69" i="30"/>
  <c r="X69" i="30"/>
  <c r="Y69" i="30"/>
  <c r="Z69" i="30"/>
  <c r="AA69" i="30"/>
  <c r="AB69" i="30"/>
  <c r="AC69" i="30"/>
  <c r="AD69" i="30"/>
  <c r="AE69" i="30"/>
  <c r="AF69" i="30"/>
  <c r="AG69" i="30"/>
  <c r="AH69" i="30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Y69" i="30"/>
  <c r="AZ69" i="30"/>
  <c r="G70" i="30"/>
  <c r="L70" i="30" s="1"/>
  <c r="J70" i="30"/>
  <c r="N70" i="30"/>
  <c r="P70" i="30"/>
  <c r="U70" i="30"/>
  <c r="V70" i="30"/>
  <c r="AB70" i="30"/>
  <c r="AC70" i="30"/>
  <c r="AH70" i="30"/>
  <c r="AJ70" i="30"/>
  <c r="AN70" i="30"/>
  <c r="AP70" i="30"/>
  <c r="AT70" i="30"/>
  <c r="AV70" i="30"/>
  <c r="G71" i="30"/>
  <c r="K71" i="30" s="1"/>
  <c r="I71" i="30"/>
  <c r="P71" i="30"/>
  <c r="U71" i="30"/>
  <c r="W71" i="30"/>
  <c r="AC71" i="30"/>
  <c r="AG71" i="30"/>
  <c r="AI71" i="30"/>
  <c r="AO71" i="30"/>
  <c r="AU71" i="30"/>
  <c r="AV71" i="30"/>
  <c r="G72" i="30"/>
  <c r="K72" i="30" s="1"/>
  <c r="J72" i="30"/>
  <c r="N72" i="30"/>
  <c r="P72" i="30"/>
  <c r="T72" i="30"/>
  <c r="V72" i="30"/>
  <c r="AA72" i="30"/>
  <c r="AB72" i="30"/>
  <c r="AH72" i="30"/>
  <c r="AI72" i="30"/>
  <c r="AN72" i="30"/>
  <c r="AP72" i="30"/>
  <c r="AT72" i="30"/>
  <c r="AV72" i="30"/>
  <c r="AZ72" i="30"/>
  <c r="G73" i="30"/>
  <c r="L73" i="30" s="1"/>
  <c r="I73" i="30"/>
  <c r="J73" i="30"/>
  <c r="K73" i="30"/>
  <c r="M73" i="30"/>
  <c r="N73" i="30"/>
  <c r="O73" i="30"/>
  <c r="P73" i="30"/>
  <c r="Q73" i="30"/>
  <c r="R73" i="30"/>
  <c r="S73" i="30"/>
  <c r="U73" i="30"/>
  <c r="V73" i="30"/>
  <c r="W73" i="30"/>
  <c r="X73" i="30"/>
  <c r="Y73" i="30"/>
  <c r="Z73" i="30"/>
  <c r="AA73" i="30"/>
  <c r="AC73" i="30"/>
  <c r="AD73" i="30"/>
  <c r="AE73" i="30"/>
  <c r="AF73" i="30"/>
  <c r="AG73" i="30"/>
  <c r="AH73" i="30"/>
  <c r="AI73" i="30"/>
  <c r="AK73" i="30"/>
  <c r="AL73" i="30"/>
  <c r="AM73" i="30"/>
  <c r="AN73" i="30"/>
  <c r="AO73" i="30"/>
  <c r="AP73" i="30"/>
  <c r="AQ73" i="30"/>
  <c r="AS73" i="30"/>
  <c r="AT73" i="30"/>
  <c r="AU73" i="30"/>
  <c r="AV73" i="30"/>
  <c r="AW73" i="30"/>
  <c r="AX73" i="30"/>
  <c r="AY73" i="30"/>
  <c r="G74" i="30"/>
  <c r="J74" i="30" s="1"/>
  <c r="I74" i="30"/>
  <c r="N74" i="30"/>
  <c r="R74" i="30"/>
  <c r="T74" i="30"/>
  <c r="Y74" i="30"/>
  <c r="AC74" i="30"/>
  <c r="AD74" i="30"/>
  <c r="AJ74" i="30"/>
  <c r="AN74" i="30"/>
  <c r="AO74" i="30"/>
  <c r="AT74" i="30"/>
  <c r="AX74" i="30"/>
  <c r="AZ74" i="30"/>
  <c r="G75" i="30"/>
  <c r="I75" i="30" s="1"/>
  <c r="K75" i="30"/>
  <c r="L75" i="30"/>
  <c r="P75" i="30"/>
  <c r="Q75" i="30"/>
  <c r="S75" i="30"/>
  <c r="U75" i="30"/>
  <c r="W75" i="30"/>
  <c r="AA75" i="30"/>
  <c r="AB75" i="30"/>
  <c r="AC75" i="30"/>
  <c r="AF75" i="30"/>
  <c r="AG75" i="30"/>
  <c r="AK75" i="30"/>
  <c r="AM75" i="30"/>
  <c r="AN75" i="30"/>
  <c r="AQ75" i="30"/>
  <c r="AR75" i="30"/>
  <c r="AV75" i="30"/>
  <c r="AW75" i="30"/>
  <c r="AY75" i="30"/>
  <c r="G76" i="30"/>
  <c r="K76" i="30" s="1"/>
  <c r="J76" i="30"/>
  <c r="N76" i="30"/>
  <c r="O76" i="30"/>
  <c r="S76" i="30"/>
  <c r="T76" i="30"/>
  <c r="X76" i="30"/>
  <c r="Z76" i="30"/>
  <c r="AD76" i="30"/>
  <c r="AE76" i="30"/>
  <c r="AI76" i="30"/>
  <c r="AJ76" i="30"/>
  <c r="AN76" i="30"/>
  <c r="AP76" i="30"/>
  <c r="AT76" i="30"/>
  <c r="AU76" i="30"/>
  <c r="AY76" i="30"/>
  <c r="AZ76" i="30"/>
  <c r="G77" i="30"/>
  <c r="I77" i="30"/>
  <c r="J77" i="30"/>
  <c r="K77" i="30"/>
  <c r="L77" i="30"/>
  <c r="M77" i="30"/>
  <c r="N77" i="30"/>
  <c r="O77" i="30"/>
  <c r="P77" i="30"/>
  <c r="Q77" i="30"/>
  <c r="R77" i="30"/>
  <c r="S77" i="30"/>
  <c r="T77" i="30"/>
  <c r="U77" i="30"/>
  <c r="V77" i="30"/>
  <c r="W77" i="30"/>
  <c r="X77" i="30"/>
  <c r="Y77" i="30"/>
  <c r="Z77" i="30"/>
  <c r="AA77" i="30"/>
  <c r="AB77" i="30"/>
  <c r="AC77" i="30"/>
  <c r="AD77" i="30"/>
  <c r="AE77" i="30"/>
  <c r="AF77" i="30"/>
  <c r="AG77" i="30"/>
  <c r="AH77" i="30"/>
  <c r="AI77" i="30"/>
  <c r="AJ77" i="30"/>
  <c r="AK77" i="30"/>
  <c r="AL77" i="30"/>
  <c r="AM77" i="30"/>
  <c r="AN77" i="30"/>
  <c r="AO77" i="30"/>
  <c r="AP77" i="30"/>
  <c r="AQ77" i="30"/>
  <c r="AR77" i="30"/>
  <c r="AS77" i="30"/>
  <c r="AT77" i="30"/>
  <c r="AU77" i="30"/>
  <c r="AV77" i="30"/>
  <c r="AW77" i="30"/>
  <c r="AX77" i="30"/>
  <c r="AY77" i="30"/>
  <c r="AZ77" i="30"/>
  <c r="G78" i="30"/>
  <c r="I78" i="30"/>
  <c r="J78" i="30"/>
  <c r="L78" i="30"/>
  <c r="M78" i="30"/>
  <c r="N78" i="30"/>
  <c r="P78" i="30"/>
  <c r="Q78" i="30"/>
  <c r="R78" i="30"/>
  <c r="T78" i="30"/>
  <c r="U78" i="30"/>
  <c r="V78" i="30"/>
  <c r="X78" i="30"/>
  <c r="Y78" i="30"/>
  <c r="Z78" i="30"/>
  <c r="AB78" i="30"/>
  <c r="AC78" i="30"/>
  <c r="AD78" i="30"/>
  <c r="AF78" i="30"/>
  <c r="AG78" i="30"/>
  <c r="AH78" i="30"/>
  <c r="AJ78" i="30"/>
  <c r="AK78" i="30"/>
  <c r="AL78" i="30"/>
  <c r="AN78" i="30"/>
  <c r="AO78" i="30"/>
  <c r="AP78" i="30"/>
  <c r="AR78" i="30"/>
  <c r="AS78" i="30"/>
  <c r="AT78" i="30"/>
  <c r="AV78" i="30"/>
  <c r="AW78" i="30"/>
  <c r="AX78" i="30"/>
  <c r="AZ78" i="30"/>
  <c r="G79" i="30"/>
  <c r="I79" i="30" s="1"/>
  <c r="M79" i="30"/>
  <c r="S79" i="30"/>
  <c r="X79" i="30"/>
  <c r="AC79" i="30"/>
  <c r="AI79" i="30"/>
  <c r="AN79" i="30"/>
  <c r="AS79" i="30"/>
  <c r="AY79" i="30"/>
  <c r="G80" i="30"/>
  <c r="J80" i="30"/>
  <c r="K80" i="30"/>
  <c r="L80" i="30"/>
  <c r="O80" i="30"/>
  <c r="P80" i="30"/>
  <c r="R80" i="30"/>
  <c r="S80" i="30"/>
  <c r="T80" i="30"/>
  <c r="V80" i="30"/>
  <c r="W80" i="30"/>
  <c r="Z80" i="30"/>
  <c r="AA80" i="30"/>
  <c r="AB80" i="30"/>
  <c r="AD80" i="30"/>
  <c r="AE80" i="30"/>
  <c r="AF80" i="30"/>
  <c r="AH80" i="30"/>
  <c r="AJ80" i="30"/>
  <c r="AL80" i="30"/>
  <c r="AM80" i="30"/>
  <c r="AN80" i="30"/>
  <c r="AP80" i="30"/>
  <c r="AQ80" i="30"/>
  <c r="AR80" i="30"/>
  <c r="AU80" i="30"/>
  <c r="AV80" i="30"/>
  <c r="AX80" i="30"/>
  <c r="AY80" i="30"/>
  <c r="AZ80" i="30"/>
  <c r="G81" i="30"/>
  <c r="L81" i="30" s="1"/>
  <c r="I81" i="30"/>
  <c r="J81" i="30"/>
  <c r="K81" i="30"/>
  <c r="M81" i="30"/>
  <c r="N81" i="30"/>
  <c r="O81" i="30"/>
  <c r="P81" i="30"/>
  <c r="Q81" i="30"/>
  <c r="R81" i="30"/>
  <c r="S81" i="30"/>
  <c r="U81" i="30"/>
  <c r="V81" i="30"/>
  <c r="W81" i="30"/>
  <c r="X81" i="30"/>
  <c r="Y81" i="30"/>
  <c r="Z81" i="30"/>
  <c r="AA81" i="30"/>
  <c r="AC81" i="30"/>
  <c r="AD81" i="30"/>
  <c r="AE81" i="30"/>
  <c r="AF81" i="30"/>
  <c r="AG81" i="30"/>
  <c r="AH81" i="30"/>
  <c r="AI81" i="30"/>
  <c r="AK81" i="30"/>
  <c r="AL81" i="30"/>
  <c r="AM81" i="30"/>
  <c r="AN81" i="30"/>
  <c r="AO81" i="30"/>
  <c r="AP81" i="30"/>
  <c r="AQ81" i="30"/>
  <c r="AS81" i="30"/>
  <c r="AT81" i="30"/>
  <c r="AU81" i="30"/>
  <c r="AV81" i="30"/>
  <c r="AW81" i="30"/>
  <c r="AX81" i="30"/>
  <c r="AY81" i="30"/>
  <c r="G82" i="30"/>
  <c r="J82" i="30" s="1"/>
  <c r="I82" i="30"/>
  <c r="N82" i="30"/>
  <c r="R82" i="30"/>
  <c r="T82" i="30"/>
  <c r="Y82" i="30"/>
  <c r="AC82" i="30"/>
  <c r="AD82" i="30"/>
  <c r="AJ82" i="30"/>
  <c r="AN82" i="30"/>
  <c r="AO82" i="30"/>
  <c r="AT82" i="30"/>
  <c r="AX82" i="30"/>
  <c r="AZ82" i="30"/>
  <c r="G83" i="30"/>
  <c r="I83" i="30" s="1"/>
  <c r="K83" i="30"/>
  <c r="L83" i="30"/>
  <c r="P83" i="30"/>
  <c r="Q83" i="30"/>
  <c r="S83" i="30"/>
  <c r="U83" i="30"/>
  <c r="W83" i="30"/>
  <c r="AA83" i="30"/>
  <c r="AB83" i="30"/>
  <c r="AC83" i="30"/>
  <c r="AF83" i="30"/>
  <c r="AG83" i="30"/>
  <c r="AK83" i="30"/>
  <c r="AM83" i="30"/>
  <c r="AN83" i="30"/>
  <c r="AQ83" i="30"/>
  <c r="AR83" i="30"/>
  <c r="AV83" i="30"/>
  <c r="AW83" i="30"/>
  <c r="AY83" i="30"/>
  <c r="G84" i="30"/>
  <c r="K84" i="30" s="1"/>
  <c r="J84" i="30"/>
  <c r="N84" i="30"/>
  <c r="O84" i="30"/>
  <c r="S84" i="30"/>
  <c r="T84" i="30"/>
  <c r="X84" i="30"/>
  <c r="Z84" i="30"/>
  <c r="AD84" i="30"/>
  <c r="AE84" i="30"/>
  <c r="AI84" i="30"/>
  <c r="AJ84" i="30"/>
  <c r="AN84" i="30"/>
  <c r="AP84" i="30"/>
  <c r="AT84" i="30"/>
  <c r="AU84" i="30"/>
  <c r="AY84" i="30"/>
  <c r="AZ84" i="30"/>
  <c r="G85" i="30"/>
  <c r="I85" i="30"/>
  <c r="J85" i="30"/>
  <c r="K85" i="30"/>
  <c r="L85" i="30"/>
  <c r="M85" i="30"/>
  <c r="N85" i="30"/>
  <c r="O85" i="30"/>
  <c r="P85" i="30"/>
  <c r="Q85" i="30"/>
  <c r="R85" i="30"/>
  <c r="S85" i="30"/>
  <c r="T85" i="30"/>
  <c r="U85" i="30"/>
  <c r="V85" i="30"/>
  <c r="W85" i="30"/>
  <c r="X85" i="30"/>
  <c r="Y85" i="30"/>
  <c r="Z85" i="30"/>
  <c r="AA85" i="30"/>
  <c r="AB85" i="30"/>
  <c r="AC85" i="30"/>
  <c r="AD85" i="30"/>
  <c r="AE85" i="30"/>
  <c r="AF85" i="30"/>
  <c r="AG85" i="30"/>
  <c r="AH85" i="30"/>
  <c r="AI85" i="30"/>
  <c r="AJ85" i="30"/>
  <c r="AK85" i="30"/>
  <c r="AL85" i="30"/>
  <c r="AM85" i="30"/>
  <c r="AN85" i="30"/>
  <c r="AO85" i="30"/>
  <c r="AP85" i="30"/>
  <c r="AQ85" i="30"/>
  <c r="AR85" i="30"/>
  <c r="AS85" i="30"/>
  <c r="AT85" i="30"/>
  <c r="AU85" i="30"/>
  <c r="AV85" i="30"/>
  <c r="AW85" i="30"/>
  <c r="AX85" i="30"/>
  <c r="AY85" i="30"/>
  <c r="AZ85" i="30"/>
  <c r="G86" i="30"/>
  <c r="I86" i="30"/>
  <c r="J86" i="30"/>
  <c r="L86" i="30"/>
  <c r="M86" i="30"/>
  <c r="N86" i="30"/>
  <c r="P86" i="30"/>
  <c r="Q86" i="30"/>
  <c r="R86" i="30"/>
  <c r="T86" i="30"/>
  <c r="U86" i="30"/>
  <c r="V86" i="30"/>
  <c r="X86" i="30"/>
  <c r="Y86" i="30"/>
  <c r="Z86" i="30"/>
  <c r="AB86" i="30"/>
  <c r="AC86" i="30"/>
  <c r="AD86" i="30"/>
  <c r="AF86" i="30"/>
  <c r="AG86" i="30"/>
  <c r="AH86" i="30"/>
  <c r="AJ86" i="30"/>
  <c r="AK86" i="30"/>
  <c r="AL86" i="30"/>
  <c r="AN86" i="30"/>
  <c r="AO86" i="30"/>
  <c r="AP86" i="30"/>
  <c r="AR86" i="30"/>
  <c r="AS86" i="30"/>
  <c r="AT86" i="30"/>
  <c r="AV86" i="30"/>
  <c r="AW86" i="30"/>
  <c r="AX86" i="30"/>
  <c r="AZ86" i="30"/>
  <c r="G87" i="30"/>
  <c r="L87" i="30" s="1"/>
  <c r="S87" i="30"/>
  <c r="W87" i="30"/>
  <c r="AI87" i="30"/>
  <c r="AS87" i="30"/>
  <c r="AY87" i="30"/>
  <c r="G88" i="30"/>
  <c r="J88" i="30"/>
  <c r="K88" i="30"/>
  <c r="L88" i="30"/>
  <c r="O88" i="30"/>
  <c r="P88" i="30"/>
  <c r="R88" i="30"/>
  <c r="S88" i="30"/>
  <c r="T88" i="30"/>
  <c r="U88" i="30"/>
  <c r="V88" i="30"/>
  <c r="X88" i="30"/>
  <c r="Z88" i="30"/>
  <c r="AA88" i="30"/>
  <c r="AB88" i="30"/>
  <c r="AC88" i="30"/>
  <c r="AD88" i="30"/>
  <c r="AE88" i="30"/>
  <c r="AH88" i="30"/>
  <c r="AI88" i="30"/>
  <c r="AJ88" i="30"/>
  <c r="AK88" i="30"/>
  <c r="AL88" i="30"/>
  <c r="AM88" i="30"/>
  <c r="AN88" i="30"/>
  <c r="AQ88" i="30"/>
  <c r="AR88" i="30"/>
  <c r="AS88" i="30"/>
  <c r="AT88" i="30"/>
  <c r="AU88" i="30"/>
  <c r="AV88" i="30"/>
  <c r="AX88" i="30"/>
  <c r="AZ88" i="30"/>
  <c r="G89" i="30"/>
  <c r="K89" i="30" s="1"/>
  <c r="M89" i="30"/>
  <c r="U89" i="30"/>
  <c r="V89" i="30"/>
  <c r="Z89" i="30"/>
  <c r="AE89" i="30"/>
  <c r="AM89" i="30"/>
  <c r="AN89" i="30"/>
  <c r="AS89" i="30"/>
  <c r="AW89" i="30"/>
  <c r="G90" i="30"/>
  <c r="I90" i="30"/>
  <c r="L90" i="30"/>
  <c r="M90" i="30"/>
  <c r="Q90" i="30"/>
  <c r="R90" i="30"/>
  <c r="U90" i="30"/>
  <c r="V90" i="30"/>
  <c r="Z90" i="30"/>
  <c r="AA90" i="30"/>
  <c r="AD90" i="30"/>
  <c r="AF90" i="30"/>
  <c r="AI90" i="30"/>
  <c r="AJ90" i="30"/>
  <c r="AN90" i="30"/>
  <c r="AO90" i="30"/>
  <c r="AR90" i="30"/>
  <c r="AS90" i="30"/>
  <c r="AW90" i="30"/>
  <c r="AX90" i="30"/>
  <c r="G91" i="30"/>
  <c r="Q91" i="30" s="1"/>
  <c r="I91" i="30"/>
  <c r="M91" i="30"/>
  <c r="N91" i="30"/>
  <c r="S91" i="30"/>
  <c r="V91" i="30"/>
  <c r="W91" i="30"/>
  <c r="AA91" i="30"/>
  <c r="AB91" i="30"/>
  <c r="AE91" i="30"/>
  <c r="AF91" i="30"/>
  <c r="AK91" i="30"/>
  <c r="AN91" i="30"/>
  <c r="AO91" i="30"/>
  <c r="AS91" i="30"/>
  <c r="AT91" i="30"/>
  <c r="AW91" i="30"/>
  <c r="AX91" i="30"/>
  <c r="G92" i="30"/>
  <c r="I92" i="30"/>
  <c r="L92" i="30"/>
  <c r="M92" i="30"/>
  <c r="P92" i="30"/>
  <c r="Q92" i="30"/>
  <c r="T92" i="30"/>
  <c r="U92" i="30"/>
  <c r="X92" i="30"/>
  <c r="Y92" i="30"/>
  <c r="AB92" i="30"/>
  <c r="AC92" i="30"/>
  <c r="AF92" i="30"/>
  <c r="AG92" i="30"/>
  <c r="AJ92" i="30"/>
  <c r="AK92" i="30"/>
  <c r="AN92" i="30"/>
  <c r="AO92" i="30"/>
  <c r="AR92" i="30"/>
  <c r="AS92" i="30"/>
  <c r="AV92" i="30"/>
  <c r="AW92" i="30"/>
  <c r="AZ92" i="30"/>
  <c r="G93" i="30"/>
  <c r="K93" i="30" s="1"/>
  <c r="O93" i="30"/>
  <c r="P93" i="30"/>
  <c r="X93" i="30"/>
  <c r="AE93" i="30"/>
  <c r="AF93" i="30"/>
  <c r="AN93" i="30"/>
  <c r="AU93" i="30"/>
  <c r="AV93" i="30"/>
  <c r="G94" i="30"/>
  <c r="M94" i="30" s="1"/>
  <c r="J94" i="30"/>
  <c r="K94" i="30"/>
  <c r="L94" i="30"/>
  <c r="N94" i="30"/>
  <c r="O94" i="30"/>
  <c r="P94" i="30"/>
  <c r="R94" i="30"/>
  <c r="S94" i="30"/>
  <c r="T94" i="30"/>
  <c r="V94" i="30"/>
  <c r="W94" i="30"/>
  <c r="X94" i="30"/>
  <c r="Z94" i="30"/>
  <c r="AA94" i="30"/>
  <c r="AB94" i="30"/>
  <c r="AD94" i="30"/>
  <c r="AE94" i="30"/>
  <c r="AF94" i="30"/>
  <c r="AH94" i="30"/>
  <c r="AI94" i="30"/>
  <c r="AJ94" i="30"/>
  <c r="AL94" i="30"/>
  <c r="AM94" i="30"/>
  <c r="AN94" i="30"/>
  <c r="AP94" i="30"/>
  <c r="AQ94" i="30"/>
  <c r="AR94" i="30"/>
  <c r="AT94" i="30"/>
  <c r="AU94" i="30"/>
  <c r="AV94" i="30"/>
  <c r="AX94" i="30"/>
  <c r="AY94" i="30"/>
  <c r="AZ94" i="30"/>
  <c r="G95" i="30"/>
  <c r="I95" i="30"/>
  <c r="J95" i="30"/>
  <c r="K95" i="30"/>
  <c r="L95" i="30"/>
  <c r="M95" i="30"/>
  <c r="N95" i="30"/>
  <c r="O95" i="30"/>
  <c r="P95" i="30"/>
  <c r="Q95" i="30"/>
  <c r="R95" i="30"/>
  <c r="S95" i="30"/>
  <c r="T95" i="30"/>
  <c r="U95" i="30"/>
  <c r="V95" i="30"/>
  <c r="W95" i="30"/>
  <c r="X95" i="30"/>
  <c r="Y95" i="30"/>
  <c r="Z95" i="30"/>
  <c r="AA95" i="30"/>
  <c r="AB95" i="30"/>
  <c r="AC95" i="30"/>
  <c r="AD95" i="30"/>
  <c r="AE95" i="30"/>
  <c r="AF95" i="30"/>
  <c r="AG95" i="30"/>
  <c r="AH95" i="30"/>
  <c r="AI95" i="30"/>
  <c r="AJ95" i="30"/>
  <c r="AK95" i="30"/>
  <c r="AL95" i="30"/>
  <c r="AM95" i="30"/>
  <c r="AN95" i="30"/>
  <c r="AO95" i="30"/>
  <c r="AP95" i="30"/>
  <c r="AQ95" i="30"/>
  <c r="AR95" i="30"/>
  <c r="AS95" i="30"/>
  <c r="AT95" i="30"/>
  <c r="AU95" i="30"/>
  <c r="AV95" i="30"/>
  <c r="AW95" i="30"/>
  <c r="AX95" i="30"/>
  <c r="AY95" i="30"/>
  <c r="AZ95" i="30"/>
  <c r="G96" i="30"/>
  <c r="I96" i="30" s="1"/>
  <c r="L96" i="30"/>
  <c r="Q96" i="30"/>
  <c r="T96" i="30"/>
  <c r="X96" i="30"/>
  <c r="AB96" i="30"/>
  <c r="AG96" i="30"/>
  <c r="AJ96" i="30"/>
  <c r="AN96" i="30"/>
  <c r="AR96" i="30"/>
  <c r="AW96" i="30"/>
  <c r="AZ96" i="30"/>
  <c r="G97" i="30"/>
  <c r="P97" i="30" s="1"/>
  <c r="K97" i="30"/>
  <c r="L97" i="30"/>
  <c r="O97" i="30"/>
  <c r="S97" i="30"/>
  <c r="T97" i="30"/>
  <c r="W97" i="30"/>
  <c r="X97" i="30"/>
  <c r="AA97" i="30"/>
  <c r="AB97" i="30"/>
  <c r="AE97" i="30"/>
  <c r="AI97" i="30"/>
  <c r="AJ97" i="30"/>
  <c r="AM97" i="30"/>
  <c r="AN97" i="30"/>
  <c r="AQ97" i="30"/>
  <c r="AR97" i="30"/>
  <c r="AU97" i="30"/>
  <c r="AY97" i="30"/>
  <c r="AZ97" i="30"/>
  <c r="G98" i="30"/>
  <c r="I98" i="30" s="1"/>
  <c r="J98" i="30"/>
  <c r="K98" i="30"/>
  <c r="N98" i="30"/>
  <c r="O98" i="30"/>
  <c r="P98" i="30"/>
  <c r="R98" i="30"/>
  <c r="S98" i="30"/>
  <c r="V98" i="30"/>
  <c r="W98" i="30"/>
  <c r="X98" i="30"/>
  <c r="Z98" i="30"/>
  <c r="AA98" i="30"/>
  <c r="AD98" i="30"/>
  <c r="AE98" i="30"/>
  <c r="AF98" i="30"/>
  <c r="AH98" i="30"/>
  <c r="AI98" i="30"/>
  <c r="AL98" i="30"/>
  <c r="AM98" i="30"/>
  <c r="AN98" i="30"/>
  <c r="AP98" i="30"/>
  <c r="AQ98" i="30"/>
  <c r="AT98" i="30"/>
  <c r="AU98" i="30"/>
  <c r="AV98" i="30"/>
  <c r="AX98" i="30"/>
  <c r="AY98" i="30"/>
  <c r="AZ98" i="30"/>
  <c r="G99" i="30"/>
  <c r="L99" i="30" s="1"/>
  <c r="I99" i="30"/>
  <c r="J99" i="30"/>
  <c r="K99" i="30"/>
  <c r="M99" i="30"/>
  <c r="N99" i="30"/>
  <c r="O99" i="30"/>
  <c r="P99" i="30"/>
  <c r="Q99" i="30"/>
  <c r="R99" i="30"/>
  <c r="S99" i="30"/>
  <c r="U99" i="30"/>
  <c r="V99" i="30"/>
  <c r="W99" i="30"/>
  <c r="X99" i="30"/>
  <c r="Y99" i="30"/>
  <c r="Z99" i="30"/>
  <c r="AA99" i="30"/>
  <c r="AC99" i="30"/>
  <c r="AD99" i="30"/>
  <c r="AE99" i="30"/>
  <c r="AF99" i="30"/>
  <c r="AG99" i="30"/>
  <c r="AH99" i="30"/>
  <c r="AI99" i="30"/>
  <c r="AJ99" i="30"/>
  <c r="AK99" i="30"/>
  <c r="AL99" i="30"/>
  <c r="AM99" i="30"/>
  <c r="AN99" i="30"/>
  <c r="AO99" i="30"/>
  <c r="AP99" i="30"/>
  <c r="AQ99" i="30"/>
  <c r="AR99" i="30"/>
  <c r="AS99" i="30"/>
  <c r="AT99" i="30"/>
  <c r="AU99" i="30"/>
  <c r="AV99" i="30"/>
  <c r="AW99" i="30"/>
  <c r="AX99" i="30"/>
  <c r="AY99" i="30"/>
  <c r="AZ99" i="30"/>
  <c r="G100" i="30"/>
  <c r="L100" i="30" s="1"/>
  <c r="I100" i="30"/>
  <c r="U100" i="30"/>
  <c r="V100" i="30"/>
  <c r="AG100" i="30"/>
  <c r="AJ100" i="30"/>
  <c r="AT100" i="30"/>
  <c r="AV100" i="30"/>
  <c r="G101" i="30"/>
  <c r="K101" i="30" s="1"/>
  <c r="I101" i="30"/>
  <c r="M101" i="30"/>
  <c r="O101" i="30"/>
  <c r="Q101" i="30"/>
  <c r="S101" i="30"/>
  <c r="T101" i="30"/>
  <c r="X101" i="30"/>
  <c r="Y101" i="30"/>
  <c r="AB101" i="30"/>
  <c r="AC101" i="30"/>
  <c r="AE101" i="30"/>
  <c r="AI101" i="30"/>
  <c r="AJ101" i="30"/>
  <c r="AM101" i="30"/>
  <c r="AN101" i="30"/>
  <c r="AO101" i="30"/>
  <c r="AS101" i="30"/>
  <c r="AU101" i="30"/>
  <c r="AW101" i="30"/>
  <c r="AY101" i="30"/>
  <c r="AZ101" i="30"/>
  <c r="G102" i="30"/>
  <c r="J102" i="30"/>
  <c r="K102" i="30"/>
  <c r="L102" i="30"/>
  <c r="O102" i="30"/>
  <c r="P102" i="30"/>
  <c r="R102" i="30"/>
  <c r="S102" i="30"/>
  <c r="T102" i="30"/>
  <c r="V102" i="30"/>
  <c r="W102" i="30"/>
  <c r="Z102" i="30"/>
  <c r="AA102" i="30"/>
  <c r="AB102" i="30"/>
  <c r="AD102" i="30"/>
  <c r="AE102" i="30"/>
  <c r="AF102" i="30"/>
  <c r="AH102" i="30"/>
  <c r="AJ102" i="30"/>
  <c r="AL102" i="30"/>
  <c r="AM102" i="30"/>
  <c r="AN102" i="30"/>
  <c r="AP102" i="30"/>
  <c r="AQ102" i="30"/>
  <c r="AR102" i="30"/>
  <c r="AU102" i="30"/>
  <c r="AV102" i="30"/>
  <c r="AX102" i="30"/>
  <c r="AY102" i="30"/>
  <c r="AZ102" i="30"/>
  <c r="G103" i="30"/>
  <c r="I103" i="30"/>
  <c r="J103" i="30"/>
  <c r="K103" i="30"/>
  <c r="L103" i="30"/>
  <c r="M103" i="30"/>
  <c r="N103" i="30"/>
  <c r="O103" i="30"/>
  <c r="P103" i="30"/>
  <c r="Q103" i="30"/>
  <c r="R103" i="30"/>
  <c r="S103" i="30"/>
  <c r="T103" i="30"/>
  <c r="U103" i="30"/>
  <c r="V103" i="30"/>
  <c r="W103" i="30"/>
  <c r="X103" i="30"/>
  <c r="Y103" i="30"/>
  <c r="Z103" i="30"/>
  <c r="AA103" i="30"/>
  <c r="AB103" i="30"/>
  <c r="AC103" i="30"/>
  <c r="AD103" i="30"/>
  <c r="AE103" i="30"/>
  <c r="AF103" i="30"/>
  <c r="AG103" i="30"/>
  <c r="AH103" i="30"/>
  <c r="AI103" i="30"/>
  <c r="AJ103" i="30"/>
  <c r="AK103" i="30"/>
  <c r="AL103" i="30"/>
  <c r="AM103" i="30"/>
  <c r="AN103" i="30"/>
  <c r="AO103" i="30"/>
  <c r="AP103" i="30"/>
  <c r="AQ103" i="30"/>
  <c r="AR103" i="30"/>
  <c r="AS103" i="30"/>
  <c r="AT103" i="30"/>
  <c r="AU103" i="30"/>
  <c r="AV103" i="30"/>
  <c r="AW103" i="30"/>
  <c r="AX103" i="30"/>
  <c r="AY103" i="30"/>
  <c r="AZ103" i="30"/>
  <c r="G104" i="30"/>
  <c r="I104" i="30" s="1"/>
  <c r="M104" i="30"/>
  <c r="R104" i="30"/>
  <c r="X104" i="30"/>
  <c r="AC104" i="30"/>
  <c r="AH104" i="30"/>
  <c r="AN104" i="30"/>
  <c r="AS104" i="30"/>
  <c r="AX104" i="30"/>
  <c r="G105" i="30"/>
  <c r="L105" i="30" s="1"/>
  <c r="I105" i="30"/>
  <c r="K105" i="30"/>
  <c r="M105" i="30"/>
  <c r="P105" i="30"/>
  <c r="S105" i="30"/>
  <c r="T105" i="30"/>
  <c r="U105" i="30"/>
  <c r="X105" i="30"/>
  <c r="AA105" i="30"/>
  <c r="AC105" i="30"/>
  <c r="AE105" i="30"/>
  <c r="AF105" i="30"/>
  <c r="AI105" i="30"/>
  <c r="AK105" i="30"/>
  <c r="AN105" i="30"/>
  <c r="AO105" i="30"/>
  <c r="AQ105" i="30"/>
  <c r="AS105" i="30"/>
  <c r="AV105" i="30"/>
  <c r="AY105" i="30"/>
  <c r="AZ105" i="30"/>
  <c r="G106" i="30"/>
  <c r="J106" i="30" s="1"/>
  <c r="S106" i="30"/>
  <c r="AD106" i="30"/>
  <c r="AN106" i="30"/>
  <c r="AY106" i="30"/>
  <c r="G107" i="30"/>
  <c r="L107" i="30" s="1"/>
  <c r="I107" i="30"/>
  <c r="J107" i="30"/>
  <c r="K107" i="30"/>
  <c r="M107" i="30"/>
  <c r="N107" i="30"/>
  <c r="O107" i="30"/>
  <c r="P107" i="30"/>
  <c r="Q107" i="30"/>
  <c r="R107" i="30"/>
  <c r="S107" i="30"/>
  <c r="T107" i="30"/>
  <c r="U107" i="30"/>
  <c r="V107" i="30"/>
  <c r="W107" i="30"/>
  <c r="X107" i="30"/>
  <c r="Y107" i="30"/>
  <c r="Z107" i="30"/>
  <c r="AA107" i="30"/>
  <c r="AB107" i="30"/>
  <c r="AC107" i="30"/>
  <c r="AD107" i="30"/>
  <c r="AE107" i="30"/>
  <c r="AF107" i="30"/>
  <c r="AG107" i="30"/>
  <c r="AH107" i="30"/>
  <c r="AI107" i="30"/>
  <c r="AJ107" i="30"/>
  <c r="AK107" i="30"/>
  <c r="AL107" i="30"/>
  <c r="AM107" i="30"/>
  <c r="AN107" i="30"/>
  <c r="AO107" i="30"/>
  <c r="AP107" i="30"/>
  <c r="AQ107" i="30"/>
  <c r="AR107" i="30"/>
  <c r="AS107" i="30"/>
  <c r="AT107" i="30"/>
  <c r="AU107" i="30"/>
  <c r="AV107" i="30"/>
  <c r="AW107" i="30"/>
  <c r="AX107" i="30"/>
  <c r="AY107" i="30"/>
  <c r="AZ107" i="30"/>
  <c r="G108" i="30"/>
  <c r="L108" i="30" s="1"/>
  <c r="I108" i="30"/>
  <c r="J108" i="30"/>
  <c r="M108" i="30"/>
  <c r="P108" i="30"/>
  <c r="R108" i="30"/>
  <c r="T108" i="30"/>
  <c r="U108" i="30"/>
  <c r="X108" i="30"/>
  <c r="Z108" i="30"/>
  <c r="AC108" i="30"/>
  <c r="AD108" i="30"/>
  <c r="AF108" i="30"/>
  <c r="AH108" i="30"/>
  <c r="AK108" i="30"/>
  <c r="AN108" i="30"/>
  <c r="AO108" i="30"/>
  <c r="AP108" i="30"/>
  <c r="AS108" i="30"/>
  <c r="AV108" i="30"/>
  <c r="AX108" i="30"/>
  <c r="AZ108" i="30"/>
  <c r="G109" i="30"/>
  <c r="I109" i="30" s="1"/>
  <c r="S109" i="30"/>
  <c r="AC109" i="30"/>
  <c r="AN109" i="30"/>
  <c r="AY109" i="30"/>
  <c r="G110" i="30"/>
  <c r="J110" i="30" s="1"/>
  <c r="K110" i="30"/>
  <c r="O110" i="30"/>
  <c r="P110" i="30"/>
  <c r="S110" i="30"/>
  <c r="V110" i="30"/>
  <c r="Z110" i="30"/>
  <c r="AA110" i="30"/>
  <c r="AD110" i="30"/>
  <c r="AF110" i="30"/>
  <c r="AJ110" i="30"/>
  <c r="AL110" i="30"/>
  <c r="AN110" i="30"/>
  <c r="AQ110" i="30"/>
  <c r="AT110" i="30"/>
  <c r="AU110" i="30"/>
  <c r="AV110" i="30"/>
  <c r="AY110" i="30"/>
  <c r="G111" i="30"/>
  <c r="L111" i="30" s="1"/>
  <c r="I111" i="30"/>
  <c r="J111" i="30"/>
  <c r="K111" i="30"/>
  <c r="M111" i="30"/>
  <c r="N111" i="30"/>
  <c r="O111" i="30"/>
  <c r="P111" i="30"/>
  <c r="Q111" i="30"/>
  <c r="R111" i="30"/>
  <c r="S111" i="30"/>
  <c r="U111" i="30"/>
  <c r="V111" i="30"/>
  <c r="W111" i="30"/>
  <c r="X111" i="30"/>
  <c r="Y111" i="30"/>
  <c r="Z111" i="30"/>
  <c r="AA111" i="30"/>
  <c r="AB111" i="30"/>
  <c r="AC111" i="30"/>
  <c r="AD111" i="30"/>
  <c r="AE111" i="30"/>
  <c r="AF111" i="30"/>
  <c r="AG111" i="30"/>
  <c r="AH111" i="30"/>
  <c r="AI111" i="30"/>
  <c r="AJ111" i="30"/>
  <c r="AK111" i="30"/>
  <c r="AL111" i="30"/>
  <c r="AM111" i="30"/>
  <c r="AN111" i="30"/>
  <c r="AO111" i="30"/>
  <c r="AP111" i="30"/>
  <c r="AQ111" i="30"/>
  <c r="AR111" i="30"/>
  <c r="AS111" i="30"/>
  <c r="AT111" i="30"/>
  <c r="AU111" i="30"/>
  <c r="AV111" i="30"/>
  <c r="AW111" i="30"/>
  <c r="AX111" i="30"/>
  <c r="AY111" i="30"/>
  <c r="AZ111" i="30"/>
  <c r="G112" i="30"/>
  <c r="J112" i="30" s="1"/>
  <c r="I112" i="30"/>
  <c r="N112" i="30"/>
  <c r="R112" i="30"/>
  <c r="T112" i="30"/>
  <c r="Y112" i="30"/>
  <c r="AC112" i="30"/>
  <c r="AD112" i="30"/>
  <c r="AJ112" i="30"/>
  <c r="AN112" i="30"/>
  <c r="AO112" i="30"/>
  <c r="AT112" i="30"/>
  <c r="AX112" i="30"/>
  <c r="AZ112" i="30"/>
  <c r="G113" i="30"/>
  <c r="I113" i="30"/>
  <c r="K113" i="30"/>
  <c r="L113" i="30"/>
  <c r="M113" i="30"/>
  <c r="O113" i="30"/>
  <c r="P113" i="30"/>
  <c r="Q113" i="30"/>
  <c r="S113" i="30"/>
  <c r="T113" i="30"/>
  <c r="U113" i="30"/>
  <c r="W113" i="30"/>
  <c r="X113" i="30"/>
  <c r="Y113" i="30"/>
  <c r="AA113" i="30"/>
  <c r="AB113" i="30"/>
  <c r="AC113" i="30"/>
  <c r="AE113" i="30"/>
  <c r="AF113" i="30"/>
  <c r="AG113" i="30"/>
  <c r="AI113" i="30"/>
  <c r="AJ113" i="30"/>
  <c r="AK113" i="30"/>
  <c r="AM113" i="30"/>
  <c r="AN113" i="30"/>
  <c r="AO113" i="30"/>
  <c r="AQ113" i="30"/>
  <c r="AR113" i="30"/>
  <c r="AS113" i="30"/>
  <c r="AU113" i="30"/>
  <c r="AV113" i="30"/>
  <c r="AW113" i="30"/>
  <c r="AY113" i="30"/>
  <c r="AZ113" i="30"/>
  <c r="G114" i="30"/>
  <c r="K114" i="30" s="1"/>
  <c r="J114" i="30"/>
  <c r="L114" i="30"/>
  <c r="N114" i="30"/>
  <c r="O114" i="30"/>
  <c r="Q114" i="30"/>
  <c r="R114" i="30"/>
  <c r="S114" i="30"/>
  <c r="V114" i="30"/>
  <c r="W114" i="30"/>
  <c r="X114" i="30"/>
  <c r="Z114" i="30"/>
  <c r="AA114" i="30"/>
  <c r="AB114" i="30"/>
  <c r="AE114" i="30"/>
  <c r="AF114" i="30"/>
  <c r="AG114" i="30"/>
  <c r="AI114" i="30"/>
  <c r="AJ114" i="30"/>
  <c r="AK114" i="30"/>
  <c r="AM114" i="30"/>
  <c r="AN114" i="30"/>
  <c r="AO114" i="30"/>
  <c r="AQ114" i="30"/>
  <c r="AR114" i="30"/>
  <c r="AS114" i="30"/>
  <c r="AU114" i="30"/>
  <c r="AV114" i="30"/>
  <c r="AW114" i="30"/>
  <c r="AY114" i="30"/>
  <c r="AZ114" i="30"/>
  <c r="G115" i="30"/>
  <c r="L115" i="30" s="1"/>
  <c r="P115" i="30"/>
  <c r="AF115" i="30"/>
  <c r="AN115" i="30"/>
  <c r="AV115" i="30"/>
  <c r="G116" i="30"/>
  <c r="I116" i="30"/>
  <c r="J116" i="30"/>
  <c r="K116" i="30"/>
  <c r="L116" i="30"/>
  <c r="M116" i="30"/>
  <c r="N116" i="30"/>
  <c r="O116" i="30"/>
  <c r="P116" i="30"/>
  <c r="Q116" i="30"/>
  <c r="R116" i="30"/>
  <c r="S116" i="30"/>
  <c r="T116" i="30"/>
  <c r="U116" i="30"/>
  <c r="V116" i="30"/>
  <c r="W116" i="30"/>
  <c r="X116" i="30"/>
  <c r="Y116" i="30"/>
  <c r="Z116" i="30"/>
  <c r="AA116" i="30"/>
  <c r="AB116" i="30"/>
  <c r="AC116" i="30"/>
  <c r="AD116" i="30"/>
  <c r="AE116" i="30"/>
  <c r="AF116" i="30"/>
  <c r="AG116" i="30"/>
  <c r="AH116" i="30"/>
  <c r="AI116" i="30"/>
  <c r="AJ116" i="30"/>
  <c r="AK116" i="30"/>
  <c r="AL116" i="30"/>
  <c r="AM116" i="30"/>
  <c r="AN116" i="30"/>
  <c r="AO116" i="30"/>
  <c r="AP116" i="30"/>
  <c r="AQ116" i="30"/>
  <c r="AR116" i="30"/>
  <c r="AS116" i="30"/>
  <c r="AT116" i="30"/>
  <c r="AU116" i="30"/>
  <c r="AV116" i="30"/>
  <c r="AW116" i="30"/>
  <c r="AX116" i="30"/>
  <c r="AY116" i="30"/>
  <c r="AZ116" i="30"/>
  <c r="G117" i="30"/>
  <c r="K117" i="30" s="1"/>
  <c r="I117" i="30"/>
  <c r="J117" i="30"/>
  <c r="L117" i="30"/>
  <c r="N117" i="30"/>
  <c r="P117" i="30"/>
  <c r="Q117" i="30"/>
  <c r="R117" i="30"/>
  <c r="T117" i="30"/>
  <c r="V117" i="30"/>
  <c r="X117" i="30"/>
  <c r="Y117" i="30"/>
  <c r="Z117" i="30"/>
  <c r="AB117" i="30"/>
  <c r="AD117" i="30"/>
  <c r="AF117" i="30"/>
  <c r="AG117" i="30"/>
  <c r="AH117" i="30"/>
  <c r="AJ117" i="30"/>
  <c r="AL117" i="30"/>
  <c r="AN117" i="30"/>
  <c r="AO117" i="30"/>
  <c r="AP117" i="30"/>
  <c r="AR117" i="30"/>
  <c r="AT117" i="30"/>
  <c r="AV117" i="30"/>
  <c r="AW117" i="30"/>
  <c r="AX117" i="30"/>
  <c r="AZ117" i="30"/>
  <c r="G118" i="30"/>
  <c r="N118" i="30" s="1"/>
  <c r="I118" i="30"/>
  <c r="K118" i="30"/>
  <c r="L118" i="30"/>
  <c r="M118" i="30"/>
  <c r="O118" i="30"/>
  <c r="P118" i="30"/>
  <c r="Q118" i="30"/>
  <c r="S118" i="30"/>
  <c r="T118" i="30"/>
  <c r="U118" i="30"/>
  <c r="W118" i="30"/>
  <c r="X118" i="30"/>
  <c r="Y118" i="30"/>
  <c r="AA118" i="30"/>
  <c r="AB118" i="30"/>
  <c r="AC118" i="30"/>
  <c r="AE118" i="30"/>
  <c r="AF118" i="30"/>
  <c r="AG118" i="30"/>
  <c r="AI118" i="30"/>
  <c r="AJ118" i="30"/>
  <c r="AK118" i="30"/>
  <c r="AM118" i="30"/>
  <c r="AN118" i="30"/>
  <c r="AO118" i="30"/>
  <c r="AQ118" i="30"/>
  <c r="AR118" i="30"/>
  <c r="AS118" i="30"/>
  <c r="AU118" i="30"/>
  <c r="AV118" i="30"/>
  <c r="AW118" i="30"/>
  <c r="AY118" i="30"/>
  <c r="AZ118" i="30"/>
  <c r="G119" i="30"/>
  <c r="L119" i="30" s="1"/>
  <c r="P119" i="30"/>
  <c r="T119" i="30"/>
  <c r="AB119" i="30"/>
  <c r="AE119" i="30"/>
  <c r="AF119" i="30"/>
  <c r="AM119" i="30"/>
  <c r="AN119" i="30"/>
  <c r="AV119" i="30"/>
  <c r="AZ119" i="30"/>
  <c r="G120" i="30"/>
  <c r="L120" i="30" s="1"/>
  <c r="I120" i="30"/>
  <c r="J120" i="30"/>
  <c r="K120" i="30"/>
  <c r="M120" i="30"/>
  <c r="N120" i="30"/>
  <c r="O120" i="30"/>
  <c r="P120" i="30"/>
  <c r="Q120" i="30"/>
  <c r="R120" i="30"/>
  <c r="S120" i="30"/>
  <c r="U120" i="30"/>
  <c r="V120" i="30"/>
  <c r="W120" i="30"/>
  <c r="X120" i="30"/>
  <c r="Y120" i="30"/>
  <c r="Z120" i="30"/>
  <c r="AA120" i="30"/>
  <c r="AC120" i="30"/>
  <c r="AD120" i="30"/>
  <c r="AE120" i="30"/>
  <c r="AF120" i="30"/>
  <c r="AG120" i="30"/>
  <c r="AH120" i="30"/>
  <c r="AI120" i="30"/>
  <c r="AJ120" i="30"/>
  <c r="AK120" i="30"/>
  <c r="AL120" i="30"/>
  <c r="AM120" i="30"/>
  <c r="AN120" i="30"/>
  <c r="AO120" i="30"/>
  <c r="AP120" i="30"/>
  <c r="AQ120" i="30"/>
  <c r="AR120" i="30"/>
  <c r="AS120" i="30"/>
  <c r="AT120" i="30"/>
  <c r="AU120" i="30"/>
  <c r="AV120" i="30"/>
  <c r="AW120" i="30"/>
  <c r="AX120" i="30"/>
  <c r="AY120" i="30"/>
  <c r="AZ120" i="30"/>
  <c r="G121" i="30"/>
  <c r="L121" i="30" s="1"/>
  <c r="J121" i="30"/>
  <c r="M121" i="30"/>
  <c r="N121" i="30"/>
  <c r="P121" i="30"/>
  <c r="R121" i="30"/>
  <c r="U121" i="30"/>
  <c r="V121" i="30"/>
  <c r="X121" i="30"/>
  <c r="Z121" i="30"/>
  <c r="AC121" i="30"/>
  <c r="AD121" i="30"/>
  <c r="AF121" i="30"/>
  <c r="AH121" i="30"/>
  <c r="AK121" i="30"/>
  <c r="AL121" i="30"/>
  <c r="AN121" i="30"/>
  <c r="AP121" i="30"/>
  <c r="AR121" i="30"/>
  <c r="AS121" i="30"/>
  <c r="AT121" i="30"/>
  <c r="AV121" i="30"/>
  <c r="AX121" i="30"/>
  <c r="AZ121" i="30"/>
  <c r="G122" i="30"/>
  <c r="I122" i="30" s="1"/>
  <c r="AC122" i="30"/>
  <c r="AS122" i="30"/>
  <c r="AW122" i="30"/>
  <c r="G123" i="30"/>
  <c r="K123" i="30" s="1"/>
  <c r="AA123" i="30"/>
  <c r="AB123" i="30"/>
  <c r="AQ123" i="30"/>
  <c r="AV123" i="30"/>
  <c r="AY123" i="30"/>
  <c r="G124" i="30"/>
  <c r="I124" i="30"/>
  <c r="J124" i="30"/>
  <c r="K124" i="30"/>
  <c r="L124" i="30"/>
  <c r="M124" i="30"/>
  <c r="N124" i="30"/>
  <c r="O124" i="30"/>
  <c r="P124" i="30"/>
  <c r="Q124" i="30"/>
  <c r="R124" i="30"/>
  <c r="S124" i="30"/>
  <c r="T124" i="30"/>
  <c r="U124" i="30"/>
  <c r="V124" i="30"/>
  <c r="W124" i="30"/>
  <c r="X124" i="30"/>
  <c r="Y124" i="30"/>
  <c r="Z124" i="30"/>
  <c r="AA124" i="30"/>
  <c r="AB124" i="30"/>
  <c r="AC124" i="30"/>
  <c r="AD124" i="30"/>
  <c r="AE124" i="30"/>
  <c r="AF124" i="30"/>
  <c r="AG124" i="30"/>
  <c r="AH124" i="30"/>
  <c r="AI124" i="30"/>
  <c r="AJ124" i="30"/>
  <c r="AK124" i="30"/>
  <c r="AL124" i="30"/>
  <c r="AM124" i="30"/>
  <c r="AN124" i="30"/>
  <c r="AO124" i="30"/>
  <c r="AP124" i="30"/>
  <c r="AQ124" i="30"/>
  <c r="AR124" i="30"/>
  <c r="AS124" i="30"/>
  <c r="AT124" i="30"/>
  <c r="AU124" i="30"/>
  <c r="AV124" i="30"/>
  <c r="AW124" i="30"/>
  <c r="AX124" i="30"/>
  <c r="AY124" i="30"/>
  <c r="AZ124" i="30"/>
  <c r="G125" i="30"/>
  <c r="K125" i="30" s="1"/>
  <c r="I125" i="30"/>
  <c r="J125" i="30"/>
  <c r="L125" i="30"/>
  <c r="N125" i="30"/>
  <c r="P125" i="30"/>
  <c r="Q125" i="30"/>
  <c r="R125" i="30"/>
  <c r="T125" i="30"/>
  <c r="V125" i="30"/>
  <c r="X125" i="30"/>
  <c r="Y125" i="30"/>
  <c r="Z125" i="30"/>
  <c r="AB125" i="30"/>
  <c r="AD125" i="30"/>
  <c r="AF125" i="30"/>
  <c r="AG125" i="30"/>
  <c r="AH125" i="30"/>
  <c r="AJ125" i="30"/>
  <c r="AL125" i="30"/>
  <c r="AN125" i="30"/>
  <c r="AO125" i="30"/>
  <c r="AP125" i="30"/>
  <c r="AR125" i="30"/>
  <c r="AT125" i="30"/>
  <c r="AV125" i="30"/>
  <c r="AW125" i="30"/>
  <c r="AX125" i="30"/>
  <c r="AZ125" i="30"/>
  <c r="G126" i="30"/>
  <c r="N126" i="30" s="1"/>
  <c r="I126" i="30"/>
  <c r="K126" i="30"/>
  <c r="L126" i="30"/>
  <c r="M126" i="30"/>
  <c r="O126" i="30"/>
  <c r="P126" i="30"/>
  <c r="Q126" i="30"/>
  <c r="S126" i="30"/>
  <c r="T126" i="30"/>
  <c r="U126" i="30"/>
  <c r="W126" i="30"/>
  <c r="X126" i="30"/>
  <c r="Y126" i="30"/>
  <c r="AA126" i="30"/>
  <c r="AB126" i="30"/>
  <c r="AC126" i="30"/>
  <c r="AE126" i="30"/>
  <c r="AF126" i="30"/>
  <c r="AG126" i="30"/>
  <c r="AI126" i="30"/>
  <c r="AJ126" i="30"/>
  <c r="AK126" i="30"/>
  <c r="AM126" i="30"/>
  <c r="AN126" i="30"/>
  <c r="AO126" i="30"/>
  <c r="AQ126" i="30"/>
  <c r="AR126" i="30"/>
  <c r="AS126" i="30"/>
  <c r="AU126" i="30"/>
  <c r="AV126" i="30"/>
  <c r="AW126" i="30"/>
  <c r="AY126" i="30"/>
  <c r="AZ126" i="30"/>
  <c r="G127" i="30"/>
  <c r="J127" i="30"/>
  <c r="L127" i="30"/>
  <c r="N127" i="30"/>
  <c r="P127" i="30"/>
  <c r="R127" i="30"/>
  <c r="T127" i="30"/>
  <c r="V127" i="30"/>
  <c r="W127" i="30"/>
  <c r="X127" i="30"/>
  <c r="Z127" i="30"/>
  <c r="AD127" i="30"/>
  <c r="AE127" i="30"/>
  <c r="AF127" i="30"/>
  <c r="AH127" i="30"/>
  <c r="AJ127" i="30"/>
  <c r="AL127" i="30"/>
  <c r="AM127" i="30"/>
  <c r="AP127" i="30"/>
  <c r="AR127" i="30"/>
  <c r="AT127" i="30"/>
  <c r="AU127" i="30"/>
  <c r="AV127" i="30"/>
  <c r="AX127" i="30"/>
  <c r="AY127" i="30"/>
  <c r="G128" i="30"/>
  <c r="L128" i="30" s="1"/>
  <c r="I128" i="30"/>
  <c r="J128" i="30"/>
  <c r="K128" i="30"/>
  <c r="M128" i="30"/>
  <c r="N128" i="30"/>
  <c r="O128" i="30"/>
  <c r="P128" i="30"/>
  <c r="Q128" i="30"/>
  <c r="R128" i="30"/>
  <c r="S128" i="30"/>
  <c r="U128" i="30"/>
  <c r="V128" i="30"/>
  <c r="W128" i="30"/>
  <c r="X128" i="30"/>
  <c r="Y128" i="30"/>
  <c r="Z128" i="30"/>
  <c r="AA128" i="30"/>
  <c r="AC128" i="30"/>
  <c r="AD128" i="30"/>
  <c r="AE128" i="30"/>
  <c r="AF128" i="30"/>
  <c r="AG128" i="30"/>
  <c r="AH128" i="30"/>
  <c r="AI128" i="30"/>
  <c r="AJ128" i="30"/>
  <c r="AK128" i="30"/>
  <c r="AL128" i="30"/>
  <c r="AM128" i="30"/>
  <c r="AN128" i="30"/>
  <c r="AO128" i="30"/>
  <c r="AP128" i="30"/>
  <c r="AQ128" i="30"/>
  <c r="AR128" i="30"/>
  <c r="AS128" i="30"/>
  <c r="AT128" i="30"/>
  <c r="AU128" i="30"/>
  <c r="AV128" i="30"/>
  <c r="AW128" i="30"/>
  <c r="AX128" i="30"/>
  <c r="AY128" i="30"/>
  <c r="AZ128" i="30"/>
  <c r="G129" i="30"/>
  <c r="I129" i="30" s="1"/>
  <c r="R129" i="30"/>
  <c r="AC129" i="30"/>
  <c r="AG129" i="30"/>
  <c r="AN129" i="30"/>
  <c r="AR129" i="30"/>
  <c r="AX129" i="30"/>
  <c r="G130" i="30"/>
  <c r="K130" i="30" s="1"/>
  <c r="I130" i="30"/>
  <c r="P130" i="30"/>
  <c r="S130" i="30"/>
  <c r="T130" i="30"/>
  <c r="AA130" i="30"/>
  <c r="AC130" i="30"/>
  <c r="AE130" i="30"/>
  <c r="AK130" i="30"/>
  <c r="AN130" i="30"/>
  <c r="AO130" i="30"/>
  <c r="AV130" i="30"/>
  <c r="AY130" i="30"/>
  <c r="AZ130" i="30"/>
  <c r="G131" i="30"/>
  <c r="K131" i="30"/>
  <c r="L131" i="30"/>
  <c r="N131" i="30"/>
  <c r="P131" i="30"/>
  <c r="R131" i="30"/>
  <c r="S131" i="30"/>
  <c r="V131" i="30"/>
  <c r="W131" i="30"/>
  <c r="X131" i="30"/>
  <c r="AA131" i="30"/>
  <c r="AB131" i="30"/>
  <c r="AD131" i="30"/>
  <c r="AF131" i="30"/>
  <c r="AH131" i="30"/>
  <c r="AI131" i="30"/>
  <c r="AJ131" i="30"/>
  <c r="AL131" i="30"/>
  <c r="AM131" i="30"/>
  <c r="AN131" i="30"/>
  <c r="AQ131" i="30"/>
  <c r="AR131" i="30"/>
  <c r="AT131" i="30"/>
  <c r="AU131" i="30"/>
  <c r="AV131" i="30"/>
  <c r="AX131" i="30"/>
  <c r="AY131" i="30"/>
  <c r="G132" i="30"/>
  <c r="I132" i="30"/>
  <c r="J132" i="30"/>
  <c r="K132" i="30"/>
  <c r="L132" i="30"/>
  <c r="M132" i="30"/>
  <c r="N132" i="30"/>
  <c r="O132" i="30"/>
  <c r="P132" i="30"/>
  <c r="Q132" i="30"/>
  <c r="R132" i="30"/>
  <c r="S132" i="30"/>
  <c r="T132" i="30"/>
  <c r="U132" i="30"/>
  <c r="V132" i="30"/>
  <c r="W132" i="30"/>
  <c r="X132" i="30"/>
  <c r="Y132" i="30"/>
  <c r="Z132" i="30"/>
  <c r="AA132" i="30"/>
  <c r="AB132" i="30"/>
  <c r="AC132" i="30"/>
  <c r="AD132" i="30"/>
  <c r="AE132" i="30"/>
  <c r="AF132" i="30"/>
  <c r="AG132" i="30"/>
  <c r="AH132" i="30"/>
  <c r="AI132" i="30"/>
  <c r="AJ132" i="30"/>
  <c r="AK132" i="30"/>
  <c r="AL132" i="30"/>
  <c r="AM132" i="30"/>
  <c r="AN132" i="30"/>
  <c r="AO132" i="30"/>
  <c r="AP132" i="30"/>
  <c r="AQ132" i="30"/>
  <c r="AR132" i="30"/>
  <c r="AS132" i="30"/>
  <c r="AT132" i="30"/>
  <c r="AU132" i="30"/>
  <c r="AV132" i="30"/>
  <c r="AW132" i="30"/>
  <c r="AX132" i="30"/>
  <c r="AY132" i="30"/>
  <c r="AZ132" i="30"/>
  <c r="G133" i="30"/>
  <c r="I133" i="30" s="1"/>
  <c r="R133" i="30"/>
  <c r="AC133" i="30"/>
  <c r="AJ133" i="30"/>
  <c r="AN133" i="30"/>
  <c r="AT133" i="30"/>
  <c r="AX133" i="30"/>
  <c r="G134" i="30"/>
  <c r="I134" i="30"/>
  <c r="K134" i="30"/>
  <c r="L134" i="30"/>
  <c r="M134" i="30"/>
  <c r="O134" i="30"/>
  <c r="P134" i="30"/>
  <c r="Q134" i="30"/>
  <c r="S134" i="30"/>
  <c r="T134" i="30"/>
  <c r="U134" i="30"/>
  <c r="W134" i="30"/>
  <c r="X134" i="30"/>
  <c r="Y134" i="30"/>
  <c r="AA134" i="30"/>
  <c r="AB134" i="30"/>
  <c r="AC134" i="30"/>
  <c r="AE134" i="30"/>
  <c r="AF134" i="30"/>
  <c r="AG134" i="30"/>
  <c r="AI134" i="30"/>
  <c r="AJ134" i="30"/>
  <c r="AK134" i="30"/>
  <c r="AM134" i="30"/>
  <c r="AN134" i="30"/>
  <c r="AO134" i="30"/>
  <c r="AQ134" i="30"/>
  <c r="AR134" i="30"/>
  <c r="AS134" i="30"/>
  <c r="AU134" i="30"/>
  <c r="AV134" i="30"/>
  <c r="AW134" i="30"/>
  <c r="AY134" i="30"/>
  <c r="AZ134" i="30"/>
  <c r="G135" i="30"/>
  <c r="K135" i="30" s="1"/>
  <c r="J135" i="30"/>
  <c r="L135" i="30"/>
  <c r="N135" i="30"/>
  <c r="S135" i="30"/>
  <c r="T135" i="30"/>
  <c r="W135" i="30"/>
  <c r="X135" i="30"/>
  <c r="AD135" i="30"/>
  <c r="AE135" i="30"/>
  <c r="AH135" i="30"/>
  <c r="AI135" i="30"/>
  <c r="AN135" i="30"/>
  <c r="AP135" i="30"/>
  <c r="AR135" i="30"/>
  <c r="AT135" i="30"/>
  <c r="AX135" i="30"/>
  <c r="AY135" i="30"/>
  <c r="AZ135" i="30"/>
  <c r="G136" i="30"/>
  <c r="L136" i="30" s="1"/>
  <c r="I136" i="30"/>
  <c r="J136" i="30"/>
  <c r="K136" i="30"/>
  <c r="M136" i="30"/>
  <c r="N136" i="30"/>
  <c r="O136" i="30"/>
  <c r="P136" i="30"/>
  <c r="Q136" i="30"/>
  <c r="R136" i="30"/>
  <c r="S136" i="30"/>
  <c r="T136" i="30"/>
  <c r="U136" i="30"/>
  <c r="V136" i="30"/>
  <c r="W136" i="30"/>
  <c r="X136" i="30"/>
  <c r="Y136" i="30"/>
  <c r="Z136" i="30"/>
  <c r="AA136" i="30"/>
  <c r="AB136" i="30"/>
  <c r="AC136" i="30"/>
  <c r="AD136" i="30"/>
  <c r="AE136" i="30"/>
  <c r="AF136" i="30"/>
  <c r="AG136" i="30"/>
  <c r="AH136" i="30"/>
  <c r="AI136" i="30"/>
  <c r="AJ136" i="30"/>
  <c r="AK136" i="30"/>
  <c r="AL136" i="30"/>
  <c r="AM136" i="30"/>
  <c r="AN136" i="30"/>
  <c r="AO136" i="30"/>
  <c r="AP136" i="30"/>
  <c r="AQ136" i="30"/>
  <c r="AR136" i="30"/>
  <c r="AS136" i="30"/>
  <c r="AT136" i="30"/>
  <c r="AU136" i="30"/>
  <c r="AV136" i="30"/>
  <c r="AW136" i="30"/>
  <c r="AX136" i="30"/>
  <c r="AY136" i="30"/>
  <c r="AZ136" i="30"/>
  <c r="G137" i="30"/>
  <c r="I137" i="30"/>
  <c r="J137" i="30"/>
  <c r="L137" i="30"/>
  <c r="M137" i="30"/>
  <c r="N137" i="30"/>
  <c r="P137" i="30"/>
  <c r="Q137" i="30"/>
  <c r="R137" i="30"/>
  <c r="T137" i="30"/>
  <c r="U137" i="30"/>
  <c r="V137" i="30"/>
  <c r="X137" i="30"/>
  <c r="Y137" i="30"/>
  <c r="Z137" i="30"/>
  <c r="AB137" i="30"/>
  <c r="AC137" i="30"/>
  <c r="AD137" i="30"/>
  <c r="AF137" i="30"/>
  <c r="AG137" i="30"/>
  <c r="AH137" i="30"/>
  <c r="AJ137" i="30"/>
  <c r="AK137" i="30"/>
  <c r="AL137" i="30"/>
  <c r="AN137" i="30"/>
  <c r="AO137" i="30"/>
  <c r="AP137" i="30"/>
  <c r="AR137" i="30"/>
  <c r="AS137" i="30"/>
  <c r="AT137" i="30"/>
  <c r="AV137" i="30"/>
  <c r="AW137" i="30"/>
  <c r="AX137" i="30"/>
  <c r="AZ137" i="30"/>
  <c r="G138" i="30"/>
  <c r="K138" i="30" s="1"/>
  <c r="I138" i="30"/>
  <c r="L138" i="30"/>
  <c r="M138" i="30"/>
  <c r="S138" i="30"/>
  <c r="T138" i="30"/>
  <c r="W138" i="30"/>
  <c r="X138" i="30"/>
  <c r="AC138" i="30"/>
  <c r="AE138" i="30"/>
  <c r="AG138" i="30"/>
  <c r="AI138" i="30"/>
  <c r="AN138" i="30"/>
  <c r="AO138" i="30"/>
  <c r="AR138" i="30"/>
  <c r="AS138" i="30"/>
  <c r="AY138" i="30"/>
  <c r="AZ138" i="30"/>
  <c r="G139" i="30"/>
  <c r="L139" i="30" s="1"/>
  <c r="J139" i="30"/>
  <c r="K139" i="30"/>
  <c r="O139" i="30"/>
  <c r="P139" i="30"/>
  <c r="R139" i="30"/>
  <c r="S139" i="30"/>
  <c r="T139" i="30"/>
  <c r="V139" i="30"/>
  <c r="Z139" i="30"/>
  <c r="AA139" i="30"/>
  <c r="AB139" i="30"/>
  <c r="AD139" i="30"/>
  <c r="AE139" i="30"/>
  <c r="AF139" i="30"/>
  <c r="AJ139" i="30"/>
  <c r="AL139" i="30"/>
  <c r="AM139" i="30"/>
  <c r="AN139" i="30"/>
  <c r="AP139" i="30"/>
  <c r="AQ139" i="30"/>
  <c r="AU139" i="30"/>
  <c r="AV139" i="30"/>
  <c r="AX139" i="30"/>
  <c r="AY139" i="30"/>
  <c r="AZ139" i="30"/>
  <c r="G140" i="30"/>
  <c r="L140" i="30" s="1"/>
  <c r="I140" i="30"/>
  <c r="J140" i="30"/>
  <c r="K140" i="30"/>
  <c r="M140" i="30"/>
  <c r="N140" i="30"/>
  <c r="O140" i="30"/>
  <c r="P140" i="30"/>
  <c r="Q140" i="30"/>
  <c r="R140" i="30"/>
  <c r="S140" i="30"/>
  <c r="U140" i="30"/>
  <c r="V140" i="30"/>
  <c r="W140" i="30"/>
  <c r="X140" i="30"/>
  <c r="Y140" i="30"/>
  <c r="Z140" i="30"/>
  <c r="AA140" i="30"/>
  <c r="AC140" i="30"/>
  <c r="AD140" i="30"/>
  <c r="AE140" i="30"/>
  <c r="AF140" i="30"/>
  <c r="AG140" i="30"/>
  <c r="AH140" i="30"/>
  <c r="AI140" i="30"/>
  <c r="AJ140" i="30"/>
  <c r="AK140" i="30"/>
  <c r="AL140" i="30"/>
  <c r="AM140" i="30"/>
  <c r="AN140" i="30"/>
  <c r="AO140" i="30"/>
  <c r="AP140" i="30"/>
  <c r="AQ140" i="30"/>
  <c r="AR140" i="30"/>
  <c r="AS140" i="30"/>
  <c r="AT140" i="30"/>
  <c r="AU140" i="30"/>
  <c r="AV140" i="30"/>
  <c r="AW140" i="30"/>
  <c r="AX140" i="30"/>
  <c r="AY140" i="30"/>
  <c r="AZ140" i="30"/>
  <c r="G141" i="30"/>
  <c r="I141" i="30"/>
  <c r="J141" i="30"/>
  <c r="L141" i="30"/>
  <c r="M141" i="30"/>
  <c r="N141" i="30"/>
  <c r="P141" i="30"/>
  <c r="Q141" i="30"/>
  <c r="R141" i="30"/>
  <c r="T141" i="30"/>
  <c r="U141" i="30"/>
  <c r="V141" i="30"/>
  <c r="X141" i="30"/>
  <c r="Y141" i="30"/>
  <c r="Z141" i="30"/>
  <c r="AB141" i="30"/>
  <c r="AC141" i="30"/>
  <c r="AD141" i="30"/>
  <c r="AF141" i="30"/>
  <c r="AG141" i="30"/>
  <c r="AH141" i="30"/>
  <c r="AJ141" i="30"/>
  <c r="AK141" i="30"/>
  <c r="AL141" i="30"/>
  <c r="AN141" i="30"/>
  <c r="AO141" i="30"/>
  <c r="AP141" i="30"/>
  <c r="AR141" i="30"/>
  <c r="AS141" i="30"/>
  <c r="AT141" i="30"/>
  <c r="AV141" i="30"/>
  <c r="AW141" i="30"/>
  <c r="AX141" i="30"/>
  <c r="AZ141" i="30"/>
  <c r="G142" i="30"/>
  <c r="K142" i="30" s="1"/>
  <c r="I142" i="30"/>
  <c r="M142" i="30"/>
  <c r="S142" i="30"/>
  <c r="T142" i="30"/>
  <c r="X142" i="30"/>
  <c r="AC142" i="30"/>
  <c r="AE142" i="30"/>
  <c r="AI142" i="30"/>
  <c r="AN142" i="30"/>
  <c r="AO142" i="30"/>
  <c r="AS142" i="30"/>
  <c r="AY142" i="30"/>
  <c r="AZ142" i="30"/>
  <c r="G143" i="30"/>
  <c r="L143" i="30" s="1"/>
  <c r="J143" i="30"/>
  <c r="K143" i="30"/>
  <c r="O143" i="30"/>
  <c r="P143" i="30"/>
  <c r="R143" i="30"/>
  <c r="S143" i="30"/>
  <c r="T143" i="30"/>
  <c r="V143" i="30"/>
  <c r="Z143" i="30"/>
  <c r="AA143" i="30"/>
  <c r="AB143" i="30"/>
  <c r="AD143" i="30"/>
  <c r="AE143" i="30"/>
  <c r="AF143" i="30"/>
  <c r="AJ143" i="30"/>
  <c r="AL143" i="30"/>
  <c r="AM143" i="30"/>
  <c r="AN143" i="30"/>
  <c r="AP143" i="30"/>
  <c r="AQ143" i="30"/>
  <c r="AU143" i="30"/>
  <c r="AV143" i="30"/>
  <c r="AX143" i="30"/>
  <c r="AY143" i="30"/>
  <c r="AZ143" i="30"/>
  <c r="G144" i="30"/>
  <c r="I144" i="30"/>
  <c r="J144" i="30"/>
  <c r="K144" i="30"/>
  <c r="L144" i="30"/>
  <c r="M144" i="30"/>
  <c r="N144" i="30"/>
  <c r="O144" i="30"/>
  <c r="P144" i="30"/>
  <c r="Q144" i="30"/>
  <c r="R144" i="30"/>
  <c r="S144" i="30"/>
  <c r="T144" i="30"/>
  <c r="U144" i="30"/>
  <c r="V144" i="30"/>
  <c r="W144" i="30"/>
  <c r="X144" i="30"/>
  <c r="Y144" i="30"/>
  <c r="Z144" i="30"/>
  <c r="AA144" i="30"/>
  <c r="AB144" i="30"/>
  <c r="AC144" i="30"/>
  <c r="AD144" i="30"/>
  <c r="AE144" i="30"/>
  <c r="AF144" i="30"/>
  <c r="AG144" i="30"/>
  <c r="AH144" i="30"/>
  <c r="AI144" i="30"/>
  <c r="AJ144" i="30"/>
  <c r="AK144" i="30"/>
  <c r="AL144" i="30"/>
  <c r="AM144" i="30"/>
  <c r="AN144" i="30"/>
  <c r="AO144" i="30"/>
  <c r="AP144" i="30"/>
  <c r="AQ144" i="30"/>
  <c r="AR144" i="30"/>
  <c r="AS144" i="30"/>
  <c r="AT144" i="30"/>
  <c r="AU144" i="30"/>
  <c r="AV144" i="30"/>
  <c r="AW144" i="30"/>
  <c r="AX144" i="30"/>
  <c r="AY144" i="30"/>
  <c r="AZ144" i="30"/>
  <c r="G145" i="30"/>
  <c r="L145" i="30" s="1"/>
  <c r="AG145" i="30"/>
  <c r="AL145" i="30"/>
  <c r="G146" i="30"/>
  <c r="I146" i="30" s="1"/>
  <c r="O146" i="30"/>
  <c r="P146" i="30"/>
  <c r="Y146" i="30"/>
  <c r="AC146" i="30"/>
  <c r="AJ146" i="30"/>
  <c r="AK146" i="30"/>
  <c r="AU146" i="30"/>
  <c r="AY146" i="30"/>
  <c r="AZ146" i="30"/>
  <c r="G147" i="30"/>
  <c r="K147" i="30"/>
  <c r="L147" i="30"/>
  <c r="N147" i="30"/>
  <c r="O147" i="30"/>
  <c r="P147" i="30"/>
  <c r="R147" i="30"/>
  <c r="S147" i="30"/>
  <c r="V147" i="30"/>
  <c r="W147" i="30"/>
  <c r="X147" i="30"/>
  <c r="Z147" i="30"/>
  <c r="AA147" i="30"/>
  <c r="AB147" i="30"/>
  <c r="AD147" i="30"/>
  <c r="AF147" i="30"/>
  <c r="AH147" i="30"/>
  <c r="AI147" i="30"/>
  <c r="AJ147" i="30"/>
  <c r="AL147" i="30"/>
  <c r="AM147" i="30"/>
  <c r="AN147" i="30"/>
  <c r="AQ147" i="30"/>
  <c r="AR147" i="30"/>
  <c r="AT147" i="30"/>
  <c r="AU147" i="30"/>
  <c r="AV147" i="30"/>
  <c r="AX147" i="30"/>
  <c r="AY147" i="30"/>
  <c r="G148" i="30"/>
  <c r="L148" i="30" s="1"/>
  <c r="I148" i="30"/>
  <c r="J148" i="30"/>
  <c r="K148" i="30"/>
  <c r="M148" i="30"/>
  <c r="N148" i="30"/>
  <c r="O148" i="30"/>
  <c r="P148" i="30"/>
  <c r="Q148" i="30"/>
  <c r="R148" i="30"/>
  <c r="S148" i="30"/>
  <c r="T148" i="30"/>
  <c r="U148" i="30"/>
  <c r="V148" i="30"/>
  <c r="W148" i="30"/>
  <c r="X148" i="30"/>
  <c r="Y148" i="30"/>
  <c r="Z148" i="30"/>
  <c r="AA148" i="30"/>
  <c r="AB148" i="30"/>
  <c r="AC148" i="30"/>
  <c r="AD148" i="30"/>
  <c r="AE148" i="30"/>
  <c r="AF148" i="30"/>
  <c r="AG148" i="30"/>
  <c r="AH148" i="30"/>
  <c r="AI148" i="30"/>
  <c r="AJ148" i="30"/>
  <c r="AK148" i="30"/>
  <c r="AL148" i="30"/>
  <c r="AM148" i="30"/>
  <c r="AN148" i="30"/>
  <c r="AO148" i="30"/>
  <c r="AP148" i="30"/>
  <c r="AQ148" i="30"/>
  <c r="AR148" i="30"/>
  <c r="AS148" i="30"/>
  <c r="AT148" i="30"/>
  <c r="AU148" i="30"/>
  <c r="AV148" i="30"/>
  <c r="AW148" i="30"/>
  <c r="AX148" i="30"/>
  <c r="AY148" i="30"/>
  <c r="AZ148" i="30"/>
  <c r="G149" i="30"/>
  <c r="I149" i="30" s="1"/>
  <c r="Y149" i="30"/>
  <c r="AN149" i="30"/>
  <c r="G150" i="30"/>
  <c r="K150" i="30"/>
  <c r="L150" i="30"/>
  <c r="M150" i="30"/>
  <c r="O150" i="30"/>
  <c r="P150" i="30"/>
  <c r="Q150" i="30"/>
  <c r="S150" i="30"/>
  <c r="U150" i="30"/>
  <c r="W150" i="30"/>
  <c r="X150" i="30"/>
  <c r="Y150" i="30"/>
  <c r="AA150" i="30"/>
  <c r="AB150" i="30"/>
  <c r="AC150" i="30"/>
  <c r="AF150" i="30"/>
  <c r="AG150" i="30"/>
  <c r="AI150" i="30"/>
  <c r="AJ150" i="30"/>
  <c r="AK150" i="30"/>
  <c r="AM150" i="30"/>
  <c r="AN150" i="30"/>
  <c r="AQ150" i="30"/>
  <c r="AR150" i="30"/>
  <c r="AS150" i="30"/>
  <c r="AU150" i="30"/>
  <c r="AV150" i="30"/>
  <c r="AW150" i="30"/>
  <c r="AY150" i="30"/>
  <c r="G151" i="30"/>
  <c r="J151" i="30" s="1"/>
  <c r="L151" i="30"/>
  <c r="V151" i="30"/>
  <c r="Z151" i="30"/>
  <c r="AI151" i="30"/>
  <c r="AP151" i="30"/>
  <c r="AY151" i="30"/>
  <c r="G152" i="30"/>
  <c r="I152" i="30"/>
  <c r="J152" i="30"/>
  <c r="K152" i="30"/>
  <c r="L152" i="30"/>
  <c r="M152" i="30"/>
  <c r="N152" i="30"/>
  <c r="O152" i="30"/>
  <c r="P152" i="30"/>
  <c r="Q152" i="30"/>
  <c r="R152" i="30"/>
  <c r="S152" i="30"/>
  <c r="T152" i="30"/>
  <c r="U152" i="30"/>
  <c r="V152" i="30"/>
  <c r="W152" i="30"/>
  <c r="X152" i="30"/>
  <c r="Y152" i="30"/>
  <c r="Z152" i="30"/>
  <c r="AA152" i="30"/>
  <c r="AB152" i="30"/>
  <c r="AC152" i="30"/>
  <c r="AD152" i="30"/>
  <c r="AE152" i="30"/>
  <c r="AF152" i="30"/>
  <c r="AG152" i="30"/>
  <c r="AH152" i="30"/>
  <c r="AI152" i="30"/>
  <c r="AJ152" i="30"/>
  <c r="AK152" i="30"/>
  <c r="AL152" i="30"/>
  <c r="AM152" i="30"/>
  <c r="AN152" i="30"/>
  <c r="AO152" i="30"/>
  <c r="AP152" i="30"/>
  <c r="AQ152" i="30"/>
  <c r="AR152" i="30"/>
  <c r="AS152" i="30"/>
  <c r="AT152" i="30"/>
  <c r="AU152" i="30"/>
  <c r="AV152" i="30"/>
  <c r="AW152" i="30"/>
  <c r="AX152" i="30"/>
  <c r="AY152" i="30"/>
  <c r="AZ152" i="30"/>
  <c r="G153" i="30"/>
  <c r="I153" i="30"/>
  <c r="J153" i="30"/>
  <c r="K153" i="30"/>
  <c r="L153" i="30"/>
  <c r="M153" i="30"/>
  <c r="N153" i="30"/>
  <c r="O153" i="30"/>
  <c r="P153" i="30"/>
  <c r="Q153" i="30"/>
  <c r="R153" i="30"/>
  <c r="S153" i="30"/>
  <c r="T153" i="30"/>
  <c r="U153" i="30"/>
  <c r="V153" i="30"/>
  <c r="W153" i="30"/>
  <c r="X153" i="30"/>
  <c r="Y153" i="30"/>
  <c r="Z153" i="30"/>
  <c r="AA153" i="30"/>
  <c r="AB153" i="30"/>
  <c r="AC153" i="30"/>
  <c r="AD153" i="30"/>
  <c r="AE153" i="30"/>
  <c r="AF153" i="30"/>
  <c r="AG153" i="30"/>
  <c r="AH153" i="30"/>
  <c r="AI153" i="30"/>
  <c r="AJ153" i="30"/>
  <c r="AK153" i="30"/>
  <c r="AL153" i="30"/>
  <c r="AM153" i="30"/>
  <c r="AN153" i="30"/>
  <c r="AO153" i="30"/>
  <c r="AP153" i="30"/>
  <c r="AQ153" i="30"/>
  <c r="AR153" i="30"/>
  <c r="AS153" i="30"/>
  <c r="AT153" i="30"/>
  <c r="AU153" i="30"/>
  <c r="AV153" i="30"/>
  <c r="AW153" i="30"/>
  <c r="AX153" i="30"/>
  <c r="AY153" i="30"/>
  <c r="AZ153" i="30"/>
  <c r="G154" i="30"/>
  <c r="I154" i="30" s="1"/>
  <c r="M154" i="30"/>
  <c r="N154" i="30"/>
  <c r="O154" i="30"/>
  <c r="P154" i="30"/>
  <c r="Q154" i="30"/>
  <c r="V154" i="30"/>
  <c r="W154" i="30"/>
  <c r="X154" i="30"/>
  <c r="Y154" i="30"/>
  <c r="Z154" i="30"/>
  <c r="AE154" i="30"/>
  <c r="AF154" i="30"/>
  <c r="AG154" i="30"/>
  <c r="AH154" i="30"/>
  <c r="AJ154" i="30"/>
  <c r="AN154" i="30"/>
  <c r="AO154" i="30"/>
  <c r="AP154" i="30"/>
  <c r="AR154" i="30"/>
  <c r="AS154" i="30"/>
  <c r="AW154" i="30"/>
  <c r="AX154" i="30"/>
  <c r="AZ154" i="30"/>
  <c r="G155" i="30"/>
  <c r="I155" i="30" s="1"/>
  <c r="Q155" i="30"/>
  <c r="Z155" i="30"/>
  <c r="AI155" i="30"/>
  <c r="AR155" i="30"/>
  <c r="AZ155" i="30"/>
  <c r="G156" i="30"/>
  <c r="J156" i="30" s="1"/>
  <c r="L156" i="30"/>
  <c r="M156" i="30"/>
  <c r="N156" i="30"/>
  <c r="O156" i="30"/>
  <c r="P156" i="30"/>
  <c r="T156" i="30"/>
  <c r="U156" i="30"/>
  <c r="V156" i="30"/>
  <c r="W156" i="30"/>
  <c r="X156" i="30"/>
  <c r="AB156" i="30"/>
  <c r="AC156" i="30"/>
  <c r="AD156" i="30"/>
  <c r="AE156" i="30"/>
  <c r="AF156" i="30"/>
  <c r="AJ156" i="30"/>
  <c r="AK156" i="30"/>
  <c r="AL156" i="30"/>
  <c r="AM156" i="30"/>
  <c r="AN156" i="30"/>
  <c r="AR156" i="30"/>
  <c r="AS156" i="30"/>
  <c r="AT156" i="30"/>
  <c r="AU156" i="30"/>
  <c r="AV156" i="30"/>
  <c r="AZ156" i="30"/>
  <c r="G157" i="30"/>
  <c r="M157" i="30" s="1"/>
  <c r="J157" i="30"/>
  <c r="O157" i="30"/>
  <c r="P157" i="30"/>
  <c r="R157" i="30"/>
  <c r="W157" i="30"/>
  <c r="X157" i="30"/>
  <c r="Z157" i="30"/>
  <c r="AE157" i="30"/>
  <c r="AF157" i="30"/>
  <c r="AH157" i="30"/>
  <c r="AM157" i="30"/>
  <c r="AN157" i="30"/>
  <c r="AP157" i="30"/>
  <c r="AU157" i="30"/>
  <c r="AV157" i="30"/>
  <c r="AX157" i="30"/>
  <c r="G158" i="30"/>
  <c r="I158" i="30" s="1"/>
  <c r="J158" i="30"/>
  <c r="K158" i="30"/>
  <c r="L158" i="30"/>
  <c r="M158" i="30"/>
  <c r="N158" i="30"/>
  <c r="P158" i="30"/>
  <c r="R158" i="30"/>
  <c r="S158" i="30"/>
  <c r="T158" i="30"/>
  <c r="U158" i="30"/>
  <c r="V158" i="30"/>
  <c r="X158" i="30"/>
  <c r="Z158" i="30"/>
  <c r="AA158" i="30"/>
  <c r="AB158" i="30"/>
  <c r="AC158" i="30"/>
  <c r="AD158" i="30"/>
  <c r="AF158" i="30"/>
  <c r="AH158" i="30"/>
  <c r="AI158" i="30"/>
  <c r="AJ158" i="30"/>
  <c r="AK158" i="30"/>
  <c r="AL158" i="30"/>
  <c r="AN158" i="30"/>
  <c r="AP158" i="30"/>
  <c r="AQ158" i="30"/>
  <c r="AR158" i="30"/>
  <c r="AS158" i="30"/>
  <c r="AT158" i="30"/>
  <c r="AV158" i="30"/>
  <c r="AX158" i="30"/>
  <c r="AY158" i="30"/>
  <c r="AZ158" i="30"/>
  <c r="G159" i="30"/>
  <c r="P159" i="30" s="1"/>
  <c r="G160" i="30"/>
  <c r="N160" i="30" s="1"/>
  <c r="K160" i="30"/>
  <c r="P160" i="30"/>
  <c r="S160" i="30"/>
  <c r="X160" i="30"/>
  <c r="AA160" i="30"/>
  <c r="AF160" i="30"/>
  <c r="AI160" i="30"/>
  <c r="AN160" i="30"/>
  <c r="AQ160" i="30"/>
  <c r="AV160" i="30"/>
  <c r="AY160" i="30"/>
  <c r="G161" i="30"/>
  <c r="I161" i="30"/>
  <c r="J161" i="30"/>
  <c r="K161" i="30"/>
  <c r="L161" i="30"/>
  <c r="M161" i="30"/>
  <c r="N161" i="30"/>
  <c r="O161" i="30"/>
  <c r="P161" i="30"/>
  <c r="Q161" i="30"/>
  <c r="R161" i="30"/>
  <c r="S161" i="30"/>
  <c r="T161" i="30"/>
  <c r="U161" i="30"/>
  <c r="V161" i="30"/>
  <c r="W161" i="30"/>
  <c r="X161" i="30"/>
  <c r="Y161" i="30"/>
  <c r="Z161" i="30"/>
  <c r="AA161" i="30"/>
  <c r="AB161" i="30"/>
  <c r="AC161" i="30"/>
  <c r="AD161" i="30"/>
  <c r="AE161" i="30"/>
  <c r="AF161" i="30"/>
  <c r="AG161" i="30"/>
  <c r="AH161" i="30"/>
  <c r="AI161" i="30"/>
  <c r="AJ161" i="30"/>
  <c r="AK161" i="30"/>
  <c r="AL161" i="30"/>
  <c r="AM161" i="30"/>
  <c r="AN161" i="30"/>
  <c r="AO161" i="30"/>
  <c r="AP161" i="30"/>
  <c r="AQ161" i="30"/>
  <c r="AR161" i="30"/>
  <c r="AS161" i="30"/>
  <c r="AT161" i="30"/>
  <c r="AU161" i="30"/>
  <c r="AV161" i="30"/>
  <c r="AW161" i="30"/>
  <c r="AX161" i="30"/>
  <c r="AY161" i="30"/>
  <c r="AZ161" i="30"/>
  <c r="G162" i="30"/>
  <c r="L162" i="30" s="1"/>
  <c r="I162" i="30"/>
  <c r="N162" i="30"/>
  <c r="O162" i="30"/>
  <c r="P162" i="30"/>
  <c r="Q162" i="30"/>
  <c r="V162" i="30"/>
  <c r="W162" i="30"/>
  <c r="X162" i="30"/>
  <c r="Y162" i="30"/>
  <c r="AD162" i="30"/>
  <c r="AE162" i="30"/>
  <c r="AF162" i="30"/>
  <c r="AG162" i="30"/>
  <c r="AL162" i="30"/>
  <c r="AM162" i="30"/>
  <c r="AN162" i="30"/>
  <c r="AO162" i="30"/>
  <c r="AT162" i="30"/>
  <c r="AU162" i="30"/>
  <c r="AV162" i="30"/>
  <c r="AW162" i="30"/>
  <c r="G163" i="30"/>
  <c r="N163" i="30" s="1"/>
  <c r="I163" i="30"/>
  <c r="J163" i="30"/>
  <c r="K163" i="30"/>
  <c r="L163" i="30"/>
  <c r="M163" i="30"/>
  <c r="O163" i="30"/>
  <c r="P163" i="30"/>
  <c r="Q163" i="30"/>
  <c r="R163" i="30"/>
  <c r="S163" i="30"/>
  <c r="T163" i="30"/>
  <c r="U163" i="30"/>
  <c r="W163" i="30"/>
  <c r="X163" i="30"/>
  <c r="Y163" i="30"/>
  <c r="Z163" i="30"/>
  <c r="AA163" i="30"/>
  <c r="AB163" i="30"/>
  <c r="AC163" i="30"/>
  <c r="AE163" i="30"/>
  <c r="AF163" i="30"/>
  <c r="AG163" i="30"/>
  <c r="AH163" i="30"/>
  <c r="AI163" i="30"/>
  <c r="AJ163" i="30"/>
  <c r="AK163" i="30"/>
  <c r="AM163" i="30"/>
  <c r="AN163" i="30"/>
  <c r="AO163" i="30"/>
  <c r="AP163" i="30"/>
  <c r="AQ163" i="30"/>
  <c r="AR163" i="30"/>
  <c r="AS163" i="30"/>
  <c r="AU163" i="30"/>
  <c r="AV163" i="30"/>
  <c r="AW163" i="30"/>
  <c r="AX163" i="30"/>
  <c r="AY163" i="30"/>
  <c r="AZ163" i="30"/>
  <c r="G164" i="30"/>
  <c r="K164" i="30" s="1"/>
  <c r="J164" i="30"/>
  <c r="L164" i="30"/>
  <c r="M164" i="30"/>
  <c r="N164" i="30"/>
  <c r="O164" i="30"/>
  <c r="P164" i="30"/>
  <c r="R164" i="30"/>
  <c r="T164" i="30"/>
  <c r="U164" i="30"/>
  <c r="V164" i="30"/>
  <c r="W164" i="30"/>
  <c r="X164" i="30"/>
  <c r="Z164" i="30"/>
  <c r="AB164" i="30"/>
  <c r="AC164" i="30"/>
  <c r="AD164" i="30"/>
  <c r="AE164" i="30"/>
  <c r="AF164" i="30"/>
  <c r="AH164" i="30"/>
  <c r="AJ164" i="30"/>
  <c r="AK164" i="30"/>
  <c r="AL164" i="30"/>
  <c r="AM164" i="30"/>
  <c r="AN164" i="30"/>
  <c r="AP164" i="30"/>
  <c r="AR164" i="30"/>
  <c r="AS164" i="30"/>
  <c r="AT164" i="30"/>
  <c r="AU164" i="30"/>
  <c r="AV164" i="30"/>
  <c r="AX164" i="30"/>
  <c r="AZ164" i="30"/>
  <c r="G165" i="30"/>
  <c r="I165" i="30"/>
  <c r="X165" i="30"/>
  <c r="Y165" i="30"/>
  <c r="AN165" i="30"/>
  <c r="AO165" i="30"/>
  <c r="G166" i="30"/>
  <c r="I166" i="30" s="1"/>
  <c r="J166" i="30"/>
  <c r="K166" i="30"/>
  <c r="L166" i="30"/>
  <c r="M166" i="30"/>
  <c r="P166" i="30"/>
  <c r="R166" i="30"/>
  <c r="S166" i="30"/>
  <c r="T166" i="30"/>
  <c r="U166" i="30"/>
  <c r="X166" i="30"/>
  <c r="Z166" i="30"/>
  <c r="AA166" i="30"/>
  <c r="AB166" i="30"/>
  <c r="AC166" i="30"/>
  <c r="AF166" i="30"/>
  <c r="AH166" i="30"/>
  <c r="AI166" i="30"/>
  <c r="AJ166" i="30"/>
  <c r="AK166" i="30"/>
  <c r="AN166" i="30"/>
  <c r="AP166" i="30"/>
  <c r="AQ166" i="30"/>
  <c r="AR166" i="30"/>
  <c r="AS166" i="30"/>
  <c r="AV166" i="30"/>
  <c r="AX166" i="30"/>
  <c r="AY166" i="30"/>
  <c r="AZ166" i="30"/>
  <c r="G167" i="30"/>
  <c r="M167" i="30" s="1"/>
  <c r="K167" i="30"/>
  <c r="N167" i="30"/>
  <c r="O167" i="30"/>
  <c r="P167" i="30"/>
  <c r="S167" i="30"/>
  <c r="V167" i="30"/>
  <c r="W167" i="30"/>
  <c r="AA167" i="30"/>
  <c r="AC167" i="30"/>
  <c r="AD167" i="30"/>
  <c r="AE167" i="30"/>
  <c r="AI167" i="30"/>
  <c r="AK167" i="30"/>
  <c r="AM167" i="30"/>
  <c r="AN167" i="30"/>
  <c r="AQ167" i="30"/>
  <c r="AS167" i="30"/>
  <c r="AU167" i="30"/>
  <c r="AV167" i="30"/>
  <c r="G168" i="30"/>
  <c r="I168" i="30"/>
  <c r="J168" i="30"/>
  <c r="K168" i="30"/>
  <c r="Q168" i="30"/>
  <c r="S168" i="30"/>
  <c r="V168" i="30"/>
  <c r="X168" i="30"/>
  <c r="Y168" i="30"/>
  <c r="AD168" i="30"/>
  <c r="AG168" i="30"/>
  <c r="AH168" i="30"/>
  <c r="AI168" i="30"/>
  <c r="AL168" i="30"/>
  <c r="AP168" i="30"/>
  <c r="AT168" i="30"/>
  <c r="AV168" i="30"/>
  <c r="AW168" i="30"/>
  <c r="AX168" i="30"/>
  <c r="G169" i="30"/>
  <c r="I169" i="30"/>
  <c r="J169" i="30"/>
  <c r="K169" i="30"/>
  <c r="L169" i="30"/>
  <c r="M169" i="30"/>
  <c r="N169" i="30"/>
  <c r="O169" i="30"/>
  <c r="P169" i="30"/>
  <c r="Q169" i="30"/>
  <c r="R169" i="30"/>
  <c r="S169" i="30"/>
  <c r="T169" i="30"/>
  <c r="U169" i="30"/>
  <c r="V169" i="30"/>
  <c r="W169" i="30"/>
  <c r="X169" i="30"/>
  <c r="Y169" i="30"/>
  <c r="Z169" i="30"/>
  <c r="AA169" i="30"/>
  <c r="AB169" i="30"/>
  <c r="AC169" i="30"/>
  <c r="AD169" i="30"/>
  <c r="AE169" i="30"/>
  <c r="AF169" i="30"/>
  <c r="AG169" i="30"/>
  <c r="AH169" i="30"/>
  <c r="AI169" i="30"/>
  <c r="AJ169" i="30"/>
  <c r="AK169" i="30"/>
  <c r="AL169" i="30"/>
  <c r="AM169" i="30"/>
  <c r="AN169" i="30"/>
  <c r="AO169" i="30"/>
  <c r="AP169" i="30"/>
  <c r="AQ169" i="30"/>
  <c r="AR169" i="30"/>
  <c r="AS169" i="30"/>
  <c r="AT169" i="30"/>
  <c r="AU169" i="30"/>
  <c r="AV169" i="30"/>
  <c r="AW169" i="30"/>
  <c r="AX169" i="30"/>
  <c r="AY169" i="30"/>
  <c r="AZ169" i="30"/>
  <c r="G170" i="30"/>
  <c r="Q170" i="30" s="1"/>
  <c r="I170" i="30"/>
  <c r="T170" i="30"/>
  <c r="AB170" i="30"/>
  <c r="AD170" i="30"/>
  <c r="AE170" i="30"/>
  <c r="AM170" i="30"/>
  <c r="AN170" i="30"/>
  <c r="AW170" i="30"/>
  <c r="AX170" i="30"/>
  <c r="G171" i="30"/>
  <c r="J171" i="30" s="1"/>
  <c r="I171" i="30"/>
  <c r="K171" i="30"/>
  <c r="L171" i="30"/>
  <c r="M171" i="30"/>
  <c r="O171" i="30"/>
  <c r="Q171" i="30"/>
  <c r="R171" i="30"/>
  <c r="T171" i="30"/>
  <c r="U171" i="30"/>
  <c r="W171" i="30"/>
  <c r="X171" i="30"/>
  <c r="Z171" i="30"/>
  <c r="AA171" i="30"/>
  <c r="AC171" i="30"/>
  <c r="AE171" i="30"/>
  <c r="AF171" i="30"/>
  <c r="AG171" i="30"/>
  <c r="AI171" i="30"/>
  <c r="AJ171" i="30"/>
  <c r="AM171" i="30"/>
  <c r="AN171" i="30"/>
  <c r="AO171" i="30"/>
  <c r="AP171" i="30"/>
  <c r="AR171" i="30"/>
  <c r="AS171" i="30"/>
  <c r="AV171" i="30"/>
  <c r="AW171" i="30"/>
  <c r="AX171" i="30"/>
  <c r="AY171" i="30"/>
  <c r="G172" i="30"/>
  <c r="K172" i="30" s="1"/>
  <c r="J172" i="30"/>
  <c r="L172" i="30"/>
  <c r="M172" i="30"/>
  <c r="N172" i="30"/>
  <c r="O172" i="30"/>
  <c r="R172" i="30"/>
  <c r="S172" i="30"/>
  <c r="U172" i="30"/>
  <c r="V172" i="30"/>
  <c r="W172" i="30"/>
  <c r="X172" i="30"/>
  <c r="AA172" i="30"/>
  <c r="AB172" i="30"/>
  <c r="AD172" i="30"/>
  <c r="AE172" i="30"/>
  <c r="AF172" i="30"/>
  <c r="AH172" i="30"/>
  <c r="AJ172" i="30"/>
  <c r="AK172" i="30"/>
  <c r="AM172" i="30"/>
  <c r="AN172" i="30"/>
  <c r="AP172" i="30"/>
  <c r="AQ172" i="30"/>
  <c r="AS172" i="30"/>
  <c r="AT172" i="30"/>
  <c r="AV172" i="30"/>
  <c r="AX172" i="30"/>
  <c r="AY172" i="30"/>
  <c r="AZ172" i="30"/>
  <c r="G173" i="30"/>
  <c r="K173" i="30" s="1"/>
  <c r="I173" i="30"/>
  <c r="J173" i="30"/>
  <c r="M173" i="30"/>
  <c r="N173" i="30"/>
  <c r="O173" i="30"/>
  <c r="P173" i="30"/>
  <c r="Q173" i="30"/>
  <c r="R173" i="30"/>
  <c r="S173" i="30"/>
  <c r="V173" i="30"/>
  <c r="W173" i="30"/>
  <c r="X173" i="30"/>
  <c r="Y173" i="30"/>
  <c r="Z173" i="30"/>
  <c r="AA173" i="30"/>
  <c r="AC173" i="30"/>
  <c r="AE173" i="30"/>
  <c r="AF173" i="30"/>
  <c r="AG173" i="30"/>
  <c r="AH173" i="30"/>
  <c r="AI173" i="30"/>
  <c r="AK173" i="30"/>
  <c r="AL173" i="30"/>
  <c r="AM173" i="30"/>
  <c r="AN173" i="30"/>
  <c r="AO173" i="30"/>
  <c r="AP173" i="30"/>
  <c r="AQ173" i="30"/>
  <c r="AS173" i="30"/>
  <c r="AT173" i="30"/>
  <c r="AU173" i="30"/>
  <c r="AV173" i="30"/>
  <c r="AW173" i="30"/>
  <c r="AX173" i="30"/>
  <c r="AY173" i="30"/>
  <c r="G174" i="30"/>
  <c r="K174" i="30"/>
  <c r="N174" i="30"/>
  <c r="T174" i="30"/>
  <c r="V174" i="30"/>
  <c r="X174" i="30"/>
  <c r="Y174" i="30"/>
  <c r="AC174" i="30"/>
  <c r="AH174" i="30"/>
  <c r="AI174" i="30"/>
  <c r="AL174" i="30"/>
  <c r="AO174" i="30"/>
  <c r="AQ174" i="30"/>
  <c r="AX174" i="30"/>
  <c r="AY174" i="30"/>
  <c r="AZ174" i="30"/>
  <c r="G175" i="30"/>
  <c r="N175" i="30"/>
  <c r="Q175" i="30"/>
  <c r="U175" i="30"/>
  <c r="X175" i="30"/>
  <c r="AA175" i="30"/>
  <c r="AG175" i="30"/>
  <c r="AI175" i="30"/>
  <c r="AM175" i="30"/>
  <c r="AQ175" i="30"/>
  <c r="AV175" i="30"/>
  <c r="AY175" i="30"/>
  <c r="G176" i="30"/>
  <c r="L176" i="30"/>
  <c r="Q176" i="30"/>
  <c r="R176" i="30"/>
  <c r="X176" i="30"/>
  <c r="Z176" i="30"/>
  <c r="AG176" i="30"/>
  <c r="AH176" i="30"/>
  <c r="AJ176" i="30"/>
  <c r="AP176" i="30"/>
  <c r="AT176" i="30"/>
  <c r="AW176" i="30"/>
  <c r="AZ176" i="30"/>
  <c r="G177" i="30"/>
  <c r="I177" i="30"/>
  <c r="J177" i="30"/>
  <c r="K177" i="30"/>
  <c r="L177" i="30"/>
  <c r="M177" i="30"/>
  <c r="N177" i="30"/>
  <c r="O177" i="30"/>
  <c r="P177" i="30"/>
  <c r="Q177" i="30"/>
  <c r="R177" i="30"/>
  <c r="S177" i="30"/>
  <c r="T177" i="30"/>
  <c r="U177" i="30"/>
  <c r="V177" i="30"/>
  <c r="W177" i="30"/>
  <c r="X177" i="30"/>
  <c r="Y177" i="30"/>
  <c r="Z177" i="30"/>
  <c r="AA177" i="30"/>
  <c r="AB177" i="30"/>
  <c r="AC177" i="30"/>
  <c r="AD177" i="30"/>
  <c r="AE177" i="30"/>
  <c r="AF177" i="30"/>
  <c r="AG177" i="30"/>
  <c r="AH177" i="30"/>
  <c r="AI177" i="30"/>
  <c r="AJ177" i="30"/>
  <c r="AK177" i="30"/>
  <c r="AL177" i="30"/>
  <c r="AM177" i="30"/>
  <c r="AN177" i="30"/>
  <c r="AO177" i="30"/>
  <c r="AP177" i="30"/>
  <c r="AQ177" i="30"/>
  <c r="AR177" i="30"/>
  <c r="AS177" i="30"/>
  <c r="AT177" i="30"/>
  <c r="AU177" i="30"/>
  <c r="AV177" i="30"/>
  <c r="AW177" i="30"/>
  <c r="AX177" i="30"/>
  <c r="AY177" i="30"/>
  <c r="AZ177" i="30"/>
  <c r="G178" i="30"/>
  <c r="I178" i="30"/>
  <c r="J178" i="30"/>
  <c r="K178" i="30"/>
  <c r="L178" i="30"/>
  <c r="M178" i="30"/>
  <c r="N178" i="30"/>
  <c r="O178" i="30"/>
  <c r="P178" i="30"/>
  <c r="Q178" i="30"/>
  <c r="R178" i="30"/>
  <c r="S178" i="30"/>
  <c r="T178" i="30"/>
  <c r="U178" i="30"/>
  <c r="V178" i="30"/>
  <c r="W178" i="30"/>
  <c r="X178" i="30"/>
  <c r="Y178" i="30"/>
  <c r="Z178" i="30"/>
  <c r="AA178" i="30"/>
  <c r="AB178" i="30"/>
  <c r="AC178" i="30"/>
  <c r="AD178" i="30"/>
  <c r="AE178" i="30"/>
  <c r="AF178" i="30"/>
  <c r="AG178" i="30"/>
  <c r="AH178" i="30"/>
  <c r="AI178" i="30"/>
  <c r="AJ178" i="30"/>
  <c r="AK178" i="30"/>
  <c r="AL178" i="30"/>
  <c r="AM178" i="30"/>
  <c r="AN178" i="30"/>
  <c r="AO178" i="30"/>
  <c r="AP178" i="30"/>
  <c r="AQ178" i="30"/>
  <c r="AR178" i="30"/>
  <c r="AS178" i="30"/>
  <c r="AT178" i="30"/>
  <c r="AU178" i="30"/>
  <c r="AV178" i="30"/>
  <c r="AW178" i="30"/>
  <c r="AX178" i="30"/>
  <c r="AY178" i="30"/>
  <c r="AZ178" i="30"/>
  <c r="G179" i="30"/>
  <c r="K179" i="30" s="1"/>
  <c r="I179" i="30"/>
  <c r="J179" i="30"/>
  <c r="L179" i="30"/>
  <c r="M179" i="30"/>
  <c r="N179" i="30"/>
  <c r="O179" i="30"/>
  <c r="P179" i="30"/>
  <c r="Q179" i="30"/>
  <c r="R179" i="30"/>
  <c r="T179" i="30"/>
  <c r="U179" i="30"/>
  <c r="V179" i="30"/>
  <c r="W179" i="30"/>
  <c r="X179" i="30"/>
  <c r="Y179" i="30"/>
  <c r="Z179" i="30"/>
  <c r="AB179" i="30"/>
  <c r="AC179" i="30"/>
  <c r="AD179" i="30"/>
  <c r="AE179" i="30"/>
  <c r="AF179" i="30"/>
  <c r="AG179" i="30"/>
  <c r="AH179" i="30"/>
  <c r="AJ179" i="30"/>
  <c r="AK179" i="30"/>
  <c r="AL179" i="30"/>
  <c r="AM179" i="30"/>
  <c r="AN179" i="30"/>
  <c r="AO179" i="30"/>
  <c r="AP179" i="30"/>
  <c r="AR179" i="30"/>
  <c r="AS179" i="30"/>
  <c r="AT179" i="30"/>
  <c r="AU179" i="30"/>
  <c r="AV179" i="30"/>
  <c r="AW179" i="30"/>
  <c r="AX179" i="30"/>
  <c r="AY179" i="30"/>
  <c r="AZ179" i="30"/>
  <c r="G180" i="30"/>
  <c r="I180" i="30" s="1"/>
  <c r="J180" i="30"/>
  <c r="L180" i="30"/>
  <c r="M180" i="30"/>
  <c r="O180" i="30"/>
  <c r="P180" i="30"/>
  <c r="Q180" i="30"/>
  <c r="R180" i="30"/>
  <c r="U180" i="30"/>
  <c r="W180" i="30"/>
  <c r="X180" i="30"/>
  <c r="Y180" i="30"/>
  <c r="Z180" i="30"/>
  <c r="AB180" i="30"/>
  <c r="AC180" i="30"/>
  <c r="AF180" i="30"/>
  <c r="AG180" i="30"/>
  <c r="AH180" i="30"/>
  <c r="AJ180" i="30"/>
  <c r="AK180" i="30"/>
  <c r="AM180" i="30"/>
  <c r="AN180" i="30"/>
  <c r="AP180" i="30"/>
  <c r="AR180" i="30"/>
  <c r="AS180" i="30"/>
  <c r="AU180" i="30"/>
  <c r="AV180" i="30"/>
  <c r="AW180" i="30"/>
  <c r="AX180" i="30"/>
  <c r="G181" i="30"/>
  <c r="K181" i="30" s="1"/>
  <c r="J181" i="30"/>
  <c r="L181" i="30"/>
  <c r="O181" i="30"/>
  <c r="S181" i="30"/>
  <c r="T181" i="30"/>
  <c r="W181" i="30"/>
  <c r="Z181" i="30"/>
  <c r="AC181" i="30"/>
  <c r="AE181" i="30"/>
  <c r="AH181" i="30"/>
  <c r="AJ181" i="30"/>
  <c r="AN181" i="30"/>
  <c r="AP181" i="30"/>
  <c r="AR181" i="30"/>
  <c r="AU181" i="30"/>
  <c r="AY181" i="30"/>
  <c r="AZ181" i="30"/>
  <c r="G182" i="30"/>
  <c r="J182" i="30"/>
  <c r="M182" i="30"/>
  <c r="P182" i="30"/>
  <c r="R182" i="30"/>
  <c r="S182" i="30"/>
  <c r="U182" i="30"/>
  <c r="W182" i="30"/>
  <c r="AA182" i="30"/>
  <c r="AC182" i="30"/>
  <c r="AD182" i="30"/>
  <c r="AE182" i="30"/>
  <c r="AH182" i="30"/>
  <c r="AL182" i="30"/>
  <c r="AM182" i="30"/>
  <c r="AN182" i="30"/>
  <c r="AP182" i="30"/>
  <c r="AS182" i="30"/>
  <c r="AV182" i="30"/>
  <c r="AX182" i="30"/>
  <c r="AY182" i="30"/>
  <c r="G183" i="30"/>
  <c r="P183" i="30"/>
  <c r="R183" i="30"/>
  <c r="Z183" i="30"/>
  <c r="AC183" i="30"/>
  <c r="AK183" i="30"/>
  <c r="AN183" i="30"/>
  <c r="AV183" i="30"/>
  <c r="AX183" i="30"/>
  <c r="G184" i="30"/>
  <c r="I184" i="30" s="1"/>
  <c r="M184" i="30"/>
  <c r="P184" i="30"/>
  <c r="S184" i="30"/>
  <c r="X184" i="30"/>
  <c r="AA184" i="30"/>
  <c r="AC184" i="30"/>
  <c r="AI184" i="30"/>
  <c r="AK184" i="30"/>
  <c r="AN184" i="30"/>
  <c r="AR184" i="30"/>
  <c r="AS184" i="30"/>
  <c r="AV184" i="30"/>
  <c r="AY184" i="30"/>
  <c r="G185" i="30"/>
  <c r="I185" i="30"/>
  <c r="K185" i="30"/>
  <c r="L185" i="30"/>
  <c r="N185" i="30"/>
  <c r="O185" i="30"/>
  <c r="P185" i="30"/>
  <c r="Q185" i="30"/>
  <c r="S185" i="30"/>
  <c r="T185" i="30"/>
  <c r="V185" i="30"/>
  <c r="W185" i="30"/>
  <c r="X185" i="30"/>
  <c r="Y185" i="30"/>
  <c r="AA185" i="30"/>
  <c r="AB185" i="30"/>
  <c r="AD185" i="30"/>
  <c r="AE185" i="30"/>
  <c r="AF185" i="30"/>
  <c r="AG185" i="30"/>
  <c r="AI185" i="30"/>
  <c r="AJ185" i="30"/>
  <c r="AL185" i="30"/>
  <c r="AM185" i="30"/>
  <c r="AN185" i="30"/>
  <c r="AO185" i="30"/>
  <c r="AQ185" i="30"/>
  <c r="AR185" i="30"/>
  <c r="AT185" i="30"/>
  <c r="AU185" i="30"/>
  <c r="AV185" i="30"/>
  <c r="AW185" i="30"/>
  <c r="AY185" i="30"/>
  <c r="AZ185" i="30"/>
  <c r="G186" i="30"/>
  <c r="I186" i="30"/>
  <c r="J186" i="30"/>
  <c r="K186" i="30"/>
  <c r="L186" i="30"/>
  <c r="M186" i="30"/>
  <c r="N186" i="30"/>
  <c r="O186" i="30"/>
  <c r="P186" i="30"/>
  <c r="Q186" i="30"/>
  <c r="R186" i="30"/>
  <c r="S186" i="30"/>
  <c r="T186" i="30"/>
  <c r="U186" i="30"/>
  <c r="V186" i="30"/>
  <c r="W186" i="30"/>
  <c r="X186" i="30"/>
  <c r="Y186" i="30"/>
  <c r="Z186" i="30"/>
  <c r="AA186" i="30"/>
  <c r="AB186" i="30"/>
  <c r="AC186" i="30"/>
  <c r="AD186" i="30"/>
  <c r="AE186" i="30"/>
  <c r="AF186" i="30"/>
  <c r="AG186" i="30"/>
  <c r="AH186" i="30"/>
  <c r="AI186" i="30"/>
  <c r="AJ186" i="30"/>
  <c r="AK186" i="30"/>
  <c r="AL186" i="30"/>
  <c r="AM186" i="30"/>
  <c r="AN186" i="30"/>
  <c r="AO186" i="30"/>
  <c r="AP186" i="30"/>
  <c r="AQ186" i="30"/>
  <c r="AR186" i="30"/>
  <c r="AS186" i="30"/>
  <c r="AT186" i="30"/>
  <c r="AU186" i="30"/>
  <c r="AV186" i="30"/>
  <c r="AW186" i="30"/>
  <c r="AX186" i="30"/>
  <c r="AY186" i="30"/>
  <c r="AZ186" i="30"/>
  <c r="G187" i="30"/>
  <c r="K187" i="30" s="1"/>
  <c r="I187" i="30"/>
  <c r="J187" i="30"/>
  <c r="L187" i="30"/>
  <c r="M187" i="30"/>
  <c r="N187" i="30"/>
  <c r="O187" i="30"/>
  <c r="P187" i="30"/>
  <c r="Q187" i="30"/>
  <c r="R187" i="30"/>
  <c r="T187" i="30"/>
  <c r="U187" i="30"/>
  <c r="V187" i="30"/>
  <c r="W187" i="30"/>
  <c r="X187" i="30"/>
  <c r="Y187" i="30"/>
  <c r="Z187" i="30"/>
  <c r="AB187" i="30"/>
  <c r="AC187" i="30"/>
  <c r="AD187" i="30"/>
  <c r="AE187" i="30"/>
  <c r="AF187" i="30"/>
  <c r="AG187" i="30"/>
  <c r="AH187" i="30"/>
  <c r="AJ187" i="30"/>
  <c r="AK187" i="30"/>
  <c r="AL187" i="30"/>
  <c r="AM187" i="30"/>
  <c r="AN187" i="30"/>
  <c r="AO187" i="30"/>
  <c r="AP187" i="30"/>
  <c r="AQ187" i="30"/>
  <c r="AR187" i="30"/>
  <c r="AS187" i="30"/>
  <c r="AT187" i="30"/>
  <c r="AU187" i="30"/>
  <c r="AV187" i="30"/>
  <c r="AW187" i="30"/>
  <c r="AX187" i="30"/>
  <c r="AY187" i="30"/>
  <c r="AZ187" i="30"/>
  <c r="G188" i="30"/>
  <c r="I188" i="30"/>
  <c r="J188" i="30"/>
  <c r="K188" i="30"/>
  <c r="L188" i="30"/>
  <c r="M188" i="30"/>
  <c r="N188" i="30"/>
  <c r="O188" i="30"/>
  <c r="P188" i="30"/>
  <c r="Q188" i="30"/>
  <c r="R188" i="30"/>
  <c r="S188" i="30"/>
  <c r="T188" i="30"/>
  <c r="U188" i="30"/>
  <c r="V188" i="30"/>
  <c r="W188" i="30"/>
  <c r="X188" i="30"/>
  <c r="Y188" i="30"/>
  <c r="Z188" i="30"/>
  <c r="AA188" i="30"/>
  <c r="AB188" i="30"/>
  <c r="AC188" i="30"/>
  <c r="AD188" i="30"/>
  <c r="AE188" i="30"/>
  <c r="AF188" i="30"/>
  <c r="AG188" i="30"/>
  <c r="AH188" i="30"/>
  <c r="AI188" i="30"/>
  <c r="AJ188" i="30"/>
  <c r="AK188" i="30"/>
  <c r="AL188" i="30"/>
  <c r="AM188" i="30"/>
  <c r="AN188" i="30"/>
  <c r="AO188" i="30"/>
  <c r="AP188" i="30"/>
  <c r="AQ188" i="30"/>
  <c r="AR188" i="30"/>
  <c r="AS188" i="30"/>
  <c r="AT188" i="30"/>
  <c r="AU188" i="30"/>
  <c r="AV188" i="30"/>
  <c r="AW188" i="30"/>
  <c r="AX188" i="30"/>
  <c r="AY188" i="30"/>
  <c r="AZ188" i="30"/>
  <c r="G189" i="30"/>
  <c r="K189" i="30" s="1"/>
  <c r="I189" i="30"/>
  <c r="J189" i="30"/>
  <c r="L189" i="30"/>
  <c r="M189" i="30"/>
  <c r="N189" i="30"/>
  <c r="O189" i="30"/>
  <c r="P189" i="30"/>
  <c r="Q189" i="30"/>
  <c r="R189" i="30"/>
  <c r="T189" i="30"/>
  <c r="U189" i="30"/>
  <c r="V189" i="30"/>
  <c r="W189" i="30"/>
  <c r="X189" i="30"/>
  <c r="Y189" i="30"/>
  <c r="Z189" i="30"/>
  <c r="AB189" i="30"/>
  <c r="AC189" i="30"/>
  <c r="AD189" i="30"/>
  <c r="AE189" i="30"/>
  <c r="AF189" i="30"/>
  <c r="AG189" i="30"/>
  <c r="AH189" i="30"/>
  <c r="AJ189" i="30"/>
  <c r="AK189" i="30"/>
  <c r="AL189" i="30"/>
  <c r="AM189" i="30"/>
  <c r="AN189" i="30"/>
  <c r="AO189" i="30"/>
  <c r="AP189" i="30"/>
  <c r="AR189" i="30"/>
  <c r="AS189" i="30"/>
  <c r="AT189" i="30"/>
  <c r="AU189" i="30"/>
  <c r="AV189" i="30"/>
  <c r="AW189" i="30"/>
  <c r="AX189" i="30"/>
  <c r="AZ189" i="30"/>
  <c r="G190" i="30"/>
  <c r="P190" i="30" s="1"/>
  <c r="AF190" i="30"/>
  <c r="G191" i="30"/>
  <c r="N191" i="30" s="1"/>
  <c r="J191" i="30"/>
  <c r="K191" i="30"/>
  <c r="L191" i="30"/>
  <c r="M191" i="30"/>
  <c r="O191" i="30"/>
  <c r="P191" i="30"/>
  <c r="R191" i="30"/>
  <c r="S191" i="30"/>
  <c r="T191" i="30"/>
  <c r="U191" i="30"/>
  <c r="W191" i="30"/>
  <c r="X191" i="30"/>
  <c r="Z191" i="30"/>
  <c r="AA191" i="30"/>
  <c r="AB191" i="30"/>
  <c r="AC191" i="30"/>
  <c r="AE191" i="30"/>
  <c r="AF191" i="30"/>
  <c r="AH191" i="30"/>
  <c r="AI191" i="30"/>
  <c r="AJ191" i="30"/>
  <c r="AK191" i="30"/>
  <c r="AM191" i="30"/>
  <c r="AN191" i="30"/>
  <c r="AP191" i="30"/>
  <c r="AQ191" i="30"/>
  <c r="AR191" i="30"/>
  <c r="AS191" i="30"/>
  <c r="AU191" i="30"/>
  <c r="AV191" i="30"/>
  <c r="AX191" i="30"/>
  <c r="AY191" i="30"/>
  <c r="AZ191" i="30"/>
  <c r="G192" i="30"/>
  <c r="I192" i="30" s="1"/>
  <c r="N192" i="30"/>
  <c r="P192" i="30"/>
  <c r="V192" i="30"/>
  <c r="X192" i="30"/>
  <c r="AD192" i="30"/>
  <c r="AF192" i="30"/>
  <c r="AL192" i="30"/>
  <c r="AN192" i="30"/>
  <c r="AT192" i="30"/>
  <c r="AV192" i="30"/>
  <c r="G193" i="30"/>
  <c r="L193" i="30" s="1"/>
  <c r="I193" i="30"/>
  <c r="J193" i="30"/>
  <c r="K193" i="30"/>
  <c r="M193" i="30"/>
  <c r="P193" i="30"/>
  <c r="Q193" i="30"/>
  <c r="R193" i="30"/>
  <c r="S193" i="30"/>
  <c r="U193" i="30"/>
  <c r="X193" i="30"/>
  <c r="Y193" i="30"/>
  <c r="Z193" i="30"/>
  <c r="AA193" i="30"/>
  <c r="AC193" i="30"/>
  <c r="AF193" i="30"/>
  <c r="AG193" i="30"/>
  <c r="AH193" i="30"/>
  <c r="AI193" i="30"/>
  <c r="AK193" i="30"/>
  <c r="AN193" i="30"/>
  <c r="AO193" i="30"/>
  <c r="AP193" i="30"/>
  <c r="AQ193" i="30"/>
  <c r="AS193" i="30"/>
  <c r="AV193" i="30"/>
  <c r="AW193" i="30"/>
  <c r="AX193" i="30"/>
  <c r="AY193" i="30"/>
  <c r="G194" i="30"/>
  <c r="O194" i="30" s="1"/>
  <c r="L194" i="30"/>
  <c r="M194" i="30"/>
  <c r="N194" i="30"/>
  <c r="P194" i="30"/>
  <c r="T194" i="30"/>
  <c r="U194" i="30"/>
  <c r="V194" i="30"/>
  <c r="X194" i="30"/>
  <c r="AB194" i="30"/>
  <c r="AC194" i="30"/>
  <c r="AD194" i="30"/>
  <c r="AF194" i="30"/>
  <c r="AJ194" i="30"/>
  <c r="AK194" i="30"/>
  <c r="AL194" i="30"/>
  <c r="AN194" i="30"/>
  <c r="AR194" i="30"/>
  <c r="AS194" i="30"/>
  <c r="AT194" i="30"/>
  <c r="AV194" i="30"/>
  <c r="AZ194" i="30"/>
  <c r="G195" i="30"/>
  <c r="J195" i="30" s="1"/>
  <c r="I195" i="30"/>
  <c r="O195" i="30"/>
  <c r="P195" i="30"/>
  <c r="Q195" i="30"/>
  <c r="W195" i="30"/>
  <c r="X195" i="30"/>
  <c r="Y195" i="30"/>
  <c r="AE195" i="30"/>
  <c r="AF195" i="30"/>
  <c r="AG195" i="30"/>
  <c r="AM195" i="30"/>
  <c r="AN195" i="30"/>
  <c r="AO195" i="30"/>
  <c r="AU195" i="30"/>
  <c r="AV195" i="30"/>
  <c r="AW195" i="30"/>
  <c r="G196" i="30"/>
  <c r="I196" i="30"/>
  <c r="J196" i="30"/>
  <c r="K196" i="30"/>
  <c r="L196" i="30"/>
  <c r="M196" i="30"/>
  <c r="N196" i="30"/>
  <c r="O196" i="30"/>
  <c r="P196" i="30"/>
  <c r="Q196" i="30"/>
  <c r="R196" i="30"/>
  <c r="S196" i="30"/>
  <c r="T196" i="30"/>
  <c r="U196" i="30"/>
  <c r="V196" i="30"/>
  <c r="W196" i="30"/>
  <c r="X196" i="30"/>
  <c r="Y196" i="30"/>
  <c r="Z196" i="30"/>
  <c r="AA196" i="30"/>
  <c r="AB196" i="30"/>
  <c r="AC196" i="30"/>
  <c r="AD196" i="30"/>
  <c r="AE196" i="30"/>
  <c r="AF196" i="30"/>
  <c r="AG196" i="30"/>
  <c r="AH196" i="30"/>
  <c r="AI196" i="30"/>
  <c r="AJ196" i="30"/>
  <c r="AK196" i="30"/>
  <c r="AL196" i="30"/>
  <c r="AM196" i="30"/>
  <c r="AN196" i="30"/>
  <c r="AO196" i="30"/>
  <c r="AP196" i="30"/>
  <c r="AQ196" i="30"/>
  <c r="AR196" i="30"/>
  <c r="AS196" i="30"/>
  <c r="AT196" i="30"/>
  <c r="AU196" i="30"/>
  <c r="AV196" i="30"/>
  <c r="AW196" i="30"/>
  <c r="AX196" i="30"/>
  <c r="AY196" i="30"/>
  <c r="AZ196" i="30"/>
  <c r="G197" i="30"/>
  <c r="K197" i="30" s="1"/>
  <c r="I197" i="30"/>
  <c r="J197" i="30"/>
  <c r="L197" i="30"/>
  <c r="M197" i="30"/>
  <c r="N197" i="30"/>
  <c r="O197" i="30"/>
  <c r="P197" i="30"/>
  <c r="Q197" i="30"/>
  <c r="R197" i="30"/>
  <c r="T197" i="30"/>
  <c r="U197" i="30"/>
  <c r="V197" i="30"/>
  <c r="W197" i="30"/>
  <c r="X197" i="30"/>
  <c r="Y197" i="30"/>
  <c r="Z197" i="30"/>
  <c r="AB197" i="30"/>
  <c r="AC197" i="30"/>
  <c r="AD197" i="30"/>
  <c r="AE197" i="30"/>
  <c r="AF197" i="30"/>
  <c r="AG197" i="30"/>
  <c r="AH197" i="30"/>
  <c r="AJ197" i="30"/>
  <c r="AK197" i="30"/>
  <c r="AL197" i="30"/>
  <c r="AM197" i="30"/>
  <c r="AN197" i="30"/>
  <c r="AO197" i="30"/>
  <c r="AP197" i="30"/>
  <c r="AR197" i="30"/>
  <c r="AS197" i="30"/>
  <c r="AT197" i="30"/>
  <c r="AU197" i="30"/>
  <c r="AV197" i="30"/>
  <c r="AW197" i="30"/>
  <c r="AX197" i="30"/>
  <c r="AZ197" i="30"/>
  <c r="G198" i="30"/>
  <c r="X198" i="30"/>
  <c r="AN198" i="30"/>
  <c r="G199" i="30"/>
  <c r="N199" i="30" s="1"/>
  <c r="J199" i="30"/>
  <c r="K199" i="30"/>
  <c r="L199" i="30"/>
  <c r="M199" i="30"/>
  <c r="O199" i="30"/>
  <c r="P199" i="30"/>
  <c r="R199" i="30"/>
  <c r="S199" i="30"/>
  <c r="T199" i="30"/>
  <c r="U199" i="30"/>
  <c r="W199" i="30"/>
  <c r="X199" i="30"/>
  <c r="Z199" i="30"/>
  <c r="AA199" i="30"/>
  <c r="AB199" i="30"/>
  <c r="AC199" i="30"/>
  <c r="AE199" i="30"/>
  <c r="AF199" i="30"/>
  <c r="AH199" i="30"/>
  <c r="AI199" i="30"/>
  <c r="AJ199" i="30"/>
  <c r="AK199" i="30"/>
  <c r="AM199" i="30"/>
  <c r="AN199" i="30"/>
  <c r="AP199" i="30"/>
  <c r="AQ199" i="30"/>
  <c r="AR199" i="30"/>
  <c r="AS199" i="30"/>
  <c r="AU199" i="30"/>
  <c r="AV199" i="30"/>
  <c r="AX199" i="30"/>
  <c r="AY199" i="30"/>
  <c r="AZ199" i="30"/>
  <c r="G200" i="30"/>
  <c r="M200" i="30" s="1"/>
  <c r="J200" i="30"/>
  <c r="N200" i="30"/>
  <c r="O200" i="30"/>
  <c r="R200" i="30"/>
  <c r="V200" i="30"/>
  <c r="W200" i="30"/>
  <c r="Z200" i="30"/>
  <c r="AC200" i="30"/>
  <c r="AE200" i="30"/>
  <c r="AH200" i="30"/>
  <c r="AK200" i="30"/>
  <c r="AM200" i="30"/>
  <c r="AN200" i="30"/>
  <c r="AS200" i="30"/>
  <c r="AU200" i="30"/>
  <c r="AV200" i="30"/>
  <c r="G201" i="30"/>
  <c r="I201" i="30" s="1"/>
  <c r="K201" i="30"/>
  <c r="S201" i="30"/>
  <c r="Y201" i="30"/>
  <c r="AG201" i="30"/>
  <c r="AK201" i="30"/>
  <c r="AS201" i="30"/>
  <c r="AX201" i="30"/>
  <c r="G202" i="30"/>
  <c r="L202" i="30" s="1"/>
  <c r="K202" i="30"/>
  <c r="M202" i="30"/>
  <c r="N202" i="30"/>
  <c r="S202" i="30"/>
  <c r="U202" i="30"/>
  <c r="V202" i="30"/>
  <c r="AA202" i="30"/>
  <c r="AB202" i="30"/>
  <c r="AD202" i="30"/>
  <c r="AI202" i="30"/>
  <c r="AJ202" i="30"/>
  <c r="AL202" i="30"/>
  <c r="AN202" i="30"/>
  <c r="AR202" i="30"/>
  <c r="AT202" i="30"/>
  <c r="AV202" i="30"/>
  <c r="AZ202" i="30"/>
  <c r="G203" i="30"/>
  <c r="I203" i="30" s="1"/>
  <c r="K203" i="30"/>
  <c r="P203" i="30"/>
  <c r="S203" i="30"/>
  <c r="V203" i="30"/>
  <c r="X203" i="30"/>
  <c r="AD203" i="30"/>
  <c r="AF203" i="30"/>
  <c r="AG203" i="30"/>
  <c r="AL203" i="30"/>
  <c r="AO203" i="30"/>
  <c r="AT203" i="30"/>
  <c r="AU203" i="30"/>
  <c r="AW203" i="30"/>
  <c r="G204" i="30"/>
  <c r="I204" i="30"/>
  <c r="J204" i="30"/>
  <c r="K204" i="30"/>
  <c r="L204" i="30"/>
  <c r="M204" i="30"/>
  <c r="N204" i="30"/>
  <c r="O204" i="30"/>
  <c r="P204" i="30"/>
  <c r="Q204" i="30"/>
  <c r="R204" i="30"/>
  <c r="S204" i="30"/>
  <c r="T204" i="30"/>
  <c r="U204" i="30"/>
  <c r="V204" i="30"/>
  <c r="W204" i="30"/>
  <c r="X204" i="30"/>
  <c r="Y204" i="30"/>
  <c r="Z204" i="30"/>
  <c r="AA204" i="30"/>
  <c r="AB204" i="30"/>
  <c r="AC204" i="30"/>
  <c r="AD204" i="30"/>
  <c r="AE204" i="30"/>
  <c r="AF204" i="30"/>
  <c r="AG204" i="30"/>
  <c r="AH204" i="30"/>
  <c r="AI204" i="30"/>
  <c r="AJ204" i="30"/>
  <c r="AK204" i="30"/>
  <c r="AL204" i="30"/>
  <c r="AM204" i="30"/>
  <c r="AN204" i="30"/>
  <c r="AO204" i="30"/>
  <c r="AP204" i="30"/>
  <c r="AQ204" i="30"/>
  <c r="AR204" i="30"/>
  <c r="AS204" i="30"/>
  <c r="AT204" i="30"/>
  <c r="AU204" i="30"/>
  <c r="AV204" i="30"/>
  <c r="AW204" i="30"/>
  <c r="AX204" i="30"/>
  <c r="AY204" i="30"/>
  <c r="AZ204" i="30"/>
  <c r="G205" i="30"/>
  <c r="K205" i="30" s="1"/>
  <c r="I205" i="30"/>
  <c r="J205" i="30"/>
  <c r="L205" i="30"/>
  <c r="M205" i="30"/>
  <c r="N205" i="30"/>
  <c r="O205" i="30"/>
  <c r="P205" i="30"/>
  <c r="Q205" i="30"/>
  <c r="R205" i="30"/>
  <c r="T205" i="30"/>
  <c r="U205" i="30"/>
  <c r="V205" i="30"/>
  <c r="W205" i="30"/>
  <c r="X205" i="30"/>
  <c r="Y205" i="30"/>
  <c r="Z205" i="30"/>
  <c r="AB205" i="30"/>
  <c r="AC205" i="30"/>
  <c r="AD205" i="30"/>
  <c r="AE205" i="30"/>
  <c r="AF205" i="30"/>
  <c r="AG205" i="30"/>
  <c r="AH205" i="30"/>
  <c r="AJ205" i="30"/>
  <c r="AK205" i="30"/>
  <c r="AL205" i="30"/>
  <c r="AM205" i="30"/>
  <c r="AN205" i="30"/>
  <c r="AO205" i="30"/>
  <c r="AP205" i="30"/>
  <c r="AR205" i="30"/>
  <c r="AS205" i="30"/>
  <c r="AT205" i="30"/>
  <c r="AU205" i="30"/>
  <c r="AV205" i="30"/>
  <c r="AW205" i="30"/>
  <c r="AX205" i="30"/>
  <c r="AZ205" i="30"/>
  <c r="G206" i="30"/>
  <c r="I206" i="30" s="1"/>
  <c r="J206" i="30"/>
  <c r="P206" i="30"/>
  <c r="R206" i="30"/>
  <c r="T206" i="30"/>
  <c r="X206" i="30"/>
  <c r="AB206" i="30"/>
  <c r="AF206" i="30"/>
  <c r="AG206" i="30"/>
  <c r="AJ206" i="30"/>
  <c r="AO206" i="30"/>
  <c r="AR206" i="30"/>
  <c r="AU206" i="30"/>
  <c r="AW206" i="30"/>
  <c r="G207" i="30"/>
  <c r="N207" i="30" s="1"/>
  <c r="J207" i="30"/>
  <c r="K207" i="30"/>
  <c r="L207" i="30"/>
  <c r="M207" i="30"/>
  <c r="O207" i="30"/>
  <c r="P207" i="30"/>
  <c r="R207" i="30"/>
  <c r="S207" i="30"/>
  <c r="T207" i="30"/>
  <c r="U207" i="30"/>
  <c r="W207" i="30"/>
  <c r="X207" i="30"/>
  <c r="Z207" i="30"/>
  <c r="AA207" i="30"/>
  <c r="AB207" i="30"/>
  <c r="AC207" i="30"/>
  <c r="AE207" i="30"/>
  <c r="AF207" i="30"/>
  <c r="AH207" i="30"/>
  <c r="AI207" i="30"/>
  <c r="AJ207" i="30"/>
  <c r="AK207" i="30"/>
  <c r="AM207" i="30"/>
  <c r="AN207" i="30"/>
  <c r="AP207" i="30"/>
  <c r="AQ207" i="30"/>
  <c r="AR207" i="30"/>
  <c r="AS207" i="30"/>
  <c r="AU207" i="30"/>
  <c r="AV207" i="30"/>
  <c r="AX207" i="30"/>
  <c r="AY207" i="30"/>
  <c r="AZ207" i="30"/>
  <c r="G208" i="30"/>
  <c r="J208" i="30" s="1"/>
  <c r="N208" i="30"/>
  <c r="V208" i="30"/>
  <c r="Z208" i="30"/>
  <c r="AH208" i="30"/>
  <c r="AM208" i="30"/>
  <c r="AU208" i="30"/>
  <c r="AY208" i="30"/>
  <c r="G209" i="30"/>
  <c r="I209" i="30"/>
  <c r="J209" i="30"/>
  <c r="K209" i="30"/>
  <c r="M209" i="30"/>
  <c r="N209" i="30"/>
  <c r="P209" i="30"/>
  <c r="Q209" i="30"/>
  <c r="R209" i="30"/>
  <c r="S209" i="30"/>
  <c r="U209" i="30"/>
  <c r="V209" i="30"/>
  <c r="X209" i="30"/>
  <c r="Y209" i="30"/>
  <c r="Z209" i="30"/>
  <c r="AA209" i="30"/>
  <c r="AC209" i="30"/>
  <c r="AD209" i="30"/>
  <c r="AF209" i="30"/>
  <c r="AG209" i="30"/>
  <c r="AH209" i="30"/>
  <c r="AI209" i="30"/>
  <c r="AK209" i="30"/>
  <c r="AL209" i="30"/>
  <c r="AN209" i="30"/>
  <c r="AO209" i="30"/>
  <c r="AP209" i="30"/>
  <c r="AQ209" i="30"/>
  <c r="AS209" i="30"/>
  <c r="AT209" i="30"/>
  <c r="AV209" i="30"/>
  <c r="AW209" i="30"/>
  <c r="AX209" i="30"/>
  <c r="AY209" i="30"/>
  <c r="G210" i="30"/>
  <c r="I210" i="30" s="1"/>
  <c r="K210" i="30"/>
  <c r="N210" i="30"/>
  <c r="S210" i="30"/>
  <c r="U210" i="30"/>
  <c r="Y210" i="30"/>
  <c r="AC210" i="30"/>
  <c r="AF210" i="30"/>
  <c r="AJ210" i="30"/>
  <c r="AN210" i="30"/>
  <c r="AQ210" i="30"/>
  <c r="AT210" i="30"/>
  <c r="AY210" i="30"/>
  <c r="G211" i="30"/>
  <c r="I211" i="30" s="1"/>
  <c r="L211" i="30"/>
  <c r="S211" i="30"/>
  <c r="W211" i="30"/>
  <c r="AD211" i="30"/>
  <c r="AG211" i="30"/>
  <c r="AN211" i="30"/>
  <c r="AR211" i="30"/>
  <c r="AY211" i="30"/>
  <c r="G212" i="30"/>
  <c r="I212" i="30"/>
  <c r="J212" i="30"/>
  <c r="K212" i="30"/>
  <c r="L212" i="30"/>
  <c r="M212" i="30"/>
  <c r="N212" i="30"/>
  <c r="O212" i="30"/>
  <c r="P212" i="30"/>
  <c r="Q212" i="30"/>
  <c r="R212" i="30"/>
  <c r="S212" i="30"/>
  <c r="T212" i="30"/>
  <c r="U212" i="30"/>
  <c r="V212" i="30"/>
  <c r="W212" i="30"/>
  <c r="X212" i="30"/>
  <c r="Y212" i="30"/>
  <c r="Z212" i="30"/>
  <c r="AA212" i="30"/>
  <c r="AB212" i="30"/>
  <c r="AC212" i="30"/>
  <c r="AD212" i="30"/>
  <c r="AE212" i="30"/>
  <c r="AF212" i="30"/>
  <c r="AG212" i="30"/>
  <c r="AH212" i="30"/>
  <c r="AI212" i="30"/>
  <c r="AJ212" i="30"/>
  <c r="AK212" i="30"/>
  <c r="AL212" i="30"/>
  <c r="AM212" i="30"/>
  <c r="AN212" i="30"/>
  <c r="AO212" i="30"/>
  <c r="AP212" i="30"/>
  <c r="AQ212" i="30"/>
  <c r="AR212" i="30"/>
  <c r="AS212" i="30"/>
  <c r="AT212" i="30"/>
  <c r="AU212" i="30"/>
  <c r="AV212" i="30"/>
  <c r="AW212" i="30"/>
  <c r="AX212" i="30"/>
  <c r="AY212" i="30"/>
  <c r="AZ212" i="30"/>
  <c r="G213" i="30"/>
  <c r="K213" i="30" s="1"/>
  <c r="I213" i="30"/>
  <c r="J213" i="30"/>
  <c r="L213" i="30"/>
  <c r="M213" i="30"/>
  <c r="N213" i="30"/>
  <c r="O213" i="30"/>
  <c r="P213" i="30"/>
  <c r="Q213" i="30"/>
  <c r="R213" i="30"/>
  <c r="T213" i="30"/>
  <c r="U213" i="30"/>
  <c r="V213" i="30"/>
  <c r="W213" i="30"/>
  <c r="X213" i="30"/>
  <c r="Y213" i="30"/>
  <c r="Z213" i="30"/>
  <c r="AB213" i="30"/>
  <c r="AC213" i="30"/>
  <c r="AD213" i="30"/>
  <c r="AE213" i="30"/>
  <c r="AF213" i="30"/>
  <c r="AG213" i="30"/>
  <c r="AH213" i="30"/>
  <c r="AJ213" i="30"/>
  <c r="AK213" i="30"/>
  <c r="AL213" i="30"/>
  <c r="AM213" i="30"/>
  <c r="AN213" i="30"/>
  <c r="AO213" i="30"/>
  <c r="AP213" i="30"/>
  <c r="AR213" i="30"/>
  <c r="AS213" i="30"/>
  <c r="AT213" i="30"/>
  <c r="AU213" i="30"/>
  <c r="AV213" i="30"/>
  <c r="AW213" i="30"/>
  <c r="AX213" i="30"/>
  <c r="AZ213" i="30"/>
  <c r="G214" i="30"/>
  <c r="I214" i="30" s="1"/>
  <c r="J214" i="30"/>
  <c r="O214" i="30"/>
  <c r="R214" i="30"/>
  <c r="U214" i="30"/>
  <c r="Y214" i="30"/>
  <c r="AC214" i="30"/>
  <c r="AF214" i="30"/>
  <c r="AJ214" i="30"/>
  <c r="AN214" i="30"/>
  <c r="AP214" i="30"/>
  <c r="AU214" i="30"/>
  <c r="AX214" i="30"/>
  <c r="G215" i="30"/>
  <c r="J215" i="30" s="1"/>
  <c r="L215" i="30"/>
  <c r="S215" i="30"/>
  <c r="W215" i="30"/>
  <c r="AC215" i="30"/>
  <c r="AH215" i="30"/>
  <c r="AN215" i="30"/>
  <c r="AR215" i="30"/>
  <c r="AY215" i="30"/>
  <c r="G216" i="30"/>
  <c r="J216" i="30"/>
  <c r="M216" i="30"/>
  <c r="N216" i="30"/>
  <c r="P216" i="30"/>
  <c r="R216" i="30"/>
  <c r="S216" i="30"/>
  <c r="U216" i="30"/>
  <c r="W216" i="30"/>
  <c r="X216" i="30"/>
  <c r="AA216" i="30"/>
  <c r="AC216" i="30"/>
  <c r="AD216" i="30"/>
  <c r="AE216" i="30"/>
  <c r="AH216" i="30"/>
  <c r="AI216" i="30"/>
  <c r="AL216" i="30"/>
  <c r="AM216" i="30"/>
  <c r="AN216" i="30"/>
  <c r="AP216" i="30"/>
  <c r="AS216" i="30"/>
  <c r="AT216" i="30"/>
  <c r="AV216" i="30"/>
  <c r="AX216" i="30"/>
  <c r="AY216" i="30"/>
  <c r="G217" i="30"/>
  <c r="R217" i="30"/>
  <c r="AC217" i="30"/>
  <c r="AN217" i="30"/>
  <c r="AX217" i="30"/>
  <c r="G218" i="30"/>
  <c r="K218" i="30" s="1"/>
  <c r="I218" i="30"/>
  <c r="L218" i="30"/>
  <c r="M218" i="30"/>
  <c r="P218" i="30"/>
  <c r="S218" i="30"/>
  <c r="T218" i="30"/>
  <c r="V218" i="30"/>
  <c r="X218" i="30"/>
  <c r="AA218" i="30"/>
  <c r="AC218" i="30"/>
  <c r="AD218" i="30"/>
  <c r="AG218" i="30"/>
  <c r="AI218" i="30"/>
  <c r="AK218" i="30"/>
  <c r="AN218" i="30"/>
  <c r="AO218" i="30"/>
  <c r="AR218" i="30"/>
  <c r="AS218" i="30"/>
  <c r="AV218" i="30"/>
  <c r="AY218" i="30"/>
  <c r="AZ218" i="30"/>
  <c r="G219" i="30"/>
  <c r="I219" i="30"/>
  <c r="K219" i="30"/>
  <c r="L219" i="30"/>
  <c r="N219" i="30"/>
  <c r="O219" i="30"/>
  <c r="P219" i="30"/>
  <c r="Q219" i="30"/>
  <c r="S219" i="30"/>
  <c r="T219" i="30"/>
  <c r="V219" i="30"/>
  <c r="W219" i="30"/>
  <c r="X219" i="30"/>
  <c r="Y219" i="30"/>
  <c r="AA219" i="30"/>
  <c r="AB219" i="30"/>
  <c r="AD219" i="30"/>
  <c r="AE219" i="30"/>
  <c r="AF219" i="30"/>
  <c r="AG219" i="30"/>
  <c r="AI219" i="30"/>
  <c r="AJ219" i="30"/>
  <c r="AL219" i="30"/>
  <c r="AM219" i="30"/>
  <c r="AN219" i="30"/>
  <c r="AO219" i="30"/>
  <c r="AQ219" i="30"/>
  <c r="AR219" i="30"/>
  <c r="AT219" i="30"/>
  <c r="AU219" i="30"/>
  <c r="AV219" i="30"/>
  <c r="AW219" i="30"/>
  <c r="AY219" i="30"/>
  <c r="AZ219" i="30"/>
  <c r="G220" i="30"/>
  <c r="I220" i="30"/>
  <c r="J220" i="30"/>
  <c r="K220" i="30"/>
  <c r="L220" i="30"/>
  <c r="M220" i="30"/>
  <c r="N220" i="30"/>
  <c r="O220" i="30"/>
  <c r="P220" i="30"/>
  <c r="Q220" i="30"/>
  <c r="R220" i="30"/>
  <c r="S220" i="30"/>
  <c r="T220" i="30"/>
  <c r="U220" i="30"/>
  <c r="V220" i="30"/>
  <c r="W220" i="30"/>
  <c r="X220" i="30"/>
  <c r="Y220" i="30"/>
  <c r="Z220" i="30"/>
  <c r="AA220" i="30"/>
  <c r="AB220" i="30"/>
  <c r="AC220" i="30"/>
  <c r="AD220" i="30"/>
  <c r="AE220" i="30"/>
  <c r="AF220" i="30"/>
  <c r="AG220" i="30"/>
  <c r="AH220" i="30"/>
  <c r="AI220" i="30"/>
  <c r="AJ220" i="30"/>
  <c r="AK220" i="30"/>
  <c r="AL220" i="30"/>
  <c r="AM220" i="30"/>
  <c r="AN220" i="30"/>
  <c r="AO220" i="30"/>
  <c r="AP220" i="30"/>
  <c r="AQ220" i="30"/>
  <c r="AR220" i="30"/>
  <c r="AS220" i="30"/>
  <c r="AT220" i="30"/>
  <c r="AU220" i="30"/>
  <c r="AV220" i="30"/>
  <c r="AW220" i="30"/>
  <c r="AX220" i="30"/>
  <c r="AY220" i="30"/>
  <c r="AZ220" i="30"/>
  <c r="G221" i="30"/>
  <c r="K221" i="30" s="1"/>
  <c r="I221" i="30"/>
  <c r="J221" i="30"/>
  <c r="L221" i="30"/>
  <c r="M221" i="30"/>
  <c r="N221" i="30"/>
  <c r="O221" i="30"/>
  <c r="P221" i="30"/>
  <c r="Q221" i="30"/>
  <c r="R221" i="30"/>
  <c r="T221" i="30"/>
  <c r="U221" i="30"/>
  <c r="V221" i="30"/>
  <c r="W221" i="30"/>
  <c r="X221" i="30"/>
  <c r="Y221" i="30"/>
  <c r="Z221" i="30"/>
  <c r="AB221" i="30"/>
  <c r="AC221" i="30"/>
  <c r="AD221" i="30"/>
  <c r="AE221" i="30"/>
  <c r="AF221" i="30"/>
  <c r="AG221" i="30"/>
  <c r="AH221" i="30"/>
  <c r="AJ221" i="30"/>
  <c r="AK221" i="30"/>
  <c r="AL221" i="30"/>
  <c r="AM221" i="30"/>
  <c r="AN221" i="30"/>
  <c r="AO221" i="30"/>
  <c r="AP221" i="30"/>
  <c r="AR221" i="30"/>
  <c r="AS221" i="30"/>
  <c r="AT221" i="30"/>
  <c r="AU221" i="30"/>
  <c r="AV221" i="30"/>
  <c r="AW221" i="30"/>
  <c r="AX221" i="30"/>
  <c r="AZ221" i="30"/>
  <c r="G222" i="30"/>
  <c r="J222" i="30" s="1"/>
  <c r="I222" i="30"/>
  <c r="L222" i="30"/>
  <c r="M222" i="30"/>
  <c r="P222" i="30"/>
  <c r="R222" i="30"/>
  <c r="T222" i="30"/>
  <c r="W222" i="30"/>
  <c r="X222" i="30"/>
  <c r="Z222" i="30"/>
  <c r="AC222" i="30"/>
  <c r="AE222" i="30"/>
  <c r="AG222" i="30"/>
  <c r="AH222" i="30"/>
  <c r="AK222" i="30"/>
  <c r="AN222" i="30"/>
  <c r="AO222" i="30"/>
  <c r="AR222" i="30"/>
  <c r="AS222" i="30"/>
  <c r="AV222" i="30"/>
  <c r="AX222" i="30"/>
  <c r="AZ222" i="30"/>
  <c r="G223" i="30"/>
  <c r="J223" i="30"/>
  <c r="K223" i="30"/>
  <c r="L223" i="30"/>
  <c r="M223" i="30"/>
  <c r="P223" i="30"/>
  <c r="R223" i="30"/>
  <c r="S223" i="30"/>
  <c r="T223" i="30"/>
  <c r="U223" i="30"/>
  <c r="W223" i="30"/>
  <c r="X223" i="30"/>
  <c r="Z223" i="30"/>
  <c r="AA223" i="30"/>
  <c r="AB223" i="30"/>
  <c r="AC223" i="30"/>
  <c r="AD223" i="30"/>
  <c r="AE223" i="30"/>
  <c r="AF223" i="30"/>
  <c r="AH223" i="30"/>
  <c r="AI223" i="30"/>
  <c r="AJ223" i="30"/>
  <c r="AK223" i="30"/>
  <c r="AL223" i="30"/>
  <c r="AM223" i="30"/>
  <c r="AN223" i="30"/>
  <c r="AP223" i="30"/>
  <c r="AQ223" i="30"/>
  <c r="AR223" i="30"/>
  <c r="AS223" i="30"/>
  <c r="AT223" i="30"/>
  <c r="AU223" i="30"/>
  <c r="AV223" i="30"/>
  <c r="AX223" i="30"/>
  <c r="AY223" i="30"/>
  <c r="AZ223" i="30"/>
  <c r="G224" i="30"/>
  <c r="I224" i="30"/>
  <c r="J224" i="30"/>
  <c r="K224" i="30"/>
  <c r="M224" i="30"/>
  <c r="N224" i="30"/>
  <c r="O224" i="30"/>
  <c r="P224" i="30"/>
  <c r="Q224" i="30"/>
  <c r="R224" i="30"/>
  <c r="S224" i="30"/>
  <c r="U224" i="30"/>
  <c r="V224" i="30"/>
  <c r="W224" i="30"/>
  <c r="X224" i="30"/>
  <c r="Y224" i="30"/>
  <c r="Z224" i="30"/>
  <c r="AA224" i="30"/>
  <c r="AC224" i="30"/>
  <c r="AD224" i="30"/>
  <c r="AE224" i="30"/>
  <c r="AF224" i="30"/>
  <c r="AG224" i="30"/>
  <c r="AH224" i="30"/>
  <c r="AI224" i="30"/>
  <c r="AK224" i="30"/>
  <c r="AL224" i="30"/>
  <c r="AM224" i="30"/>
  <c r="AN224" i="30"/>
  <c r="AO224" i="30"/>
  <c r="AP224" i="30"/>
  <c r="AQ224" i="30"/>
  <c r="AS224" i="30"/>
  <c r="AT224" i="30"/>
  <c r="AU224" i="30"/>
  <c r="AV224" i="30"/>
  <c r="AW224" i="30"/>
  <c r="AX224" i="30"/>
  <c r="AY224" i="30"/>
  <c r="G225" i="30"/>
  <c r="Q225" i="30" s="1"/>
  <c r="G226" i="30"/>
  <c r="AA226" i="30"/>
  <c r="AJ226" i="30"/>
  <c r="G227" i="30"/>
  <c r="I227" i="30"/>
  <c r="K227" i="30"/>
  <c r="L227" i="30"/>
  <c r="O227" i="30"/>
  <c r="P227" i="30"/>
  <c r="Q227" i="30"/>
  <c r="R227" i="30"/>
  <c r="T227" i="30"/>
  <c r="V227" i="30"/>
  <c r="X227" i="30"/>
  <c r="Y227" i="30"/>
  <c r="Z227" i="30"/>
  <c r="AA227" i="30"/>
  <c r="AC227" i="30"/>
  <c r="AD227" i="30"/>
  <c r="AF227" i="30"/>
  <c r="AG227" i="30"/>
  <c r="AH227" i="30"/>
  <c r="AI227" i="30"/>
  <c r="AK227" i="30"/>
  <c r="AL227" i="30"/>
  <c r="AN227" i="30"/>
  <c r="AO227" i="30"/>
  <c r="AP227" i="30"/>
  <c r="AQ227" i="30"/>
  <c r="AS227" i="30"/>
  <c r="AT227" i="30"/>
  <c r="AV227" i="30"/>
  <c r="AW227" i="30"/>
  <c r="AX227" i="30"/>
  <c r="AY227" i="30"/>
  <c r="G228" i="30"/>
  <c r="O228" i="30" s="1"/>
  <c r="I228" i="30"/>
  <c r="K228" i="30"/>
  <c r="L228" i="30"/>
  <c r="N228" i="30"/>
  <c r="P228" i="30"/>
  <c r="Q228" i="30"/>
  <c r="S228" i="30"/>
  <c r="T228" i="30"/>
  <c r="V228" i="30"/>
  <c r="X228" i="30"/>
  <c r="Y228" i="30"/>
  <c r="AA228" i="30"/>
  <c r="AB228" i="30"/>
  <c r="AD228" i="30"/>
  <c r="AF228" i="30"/>
  <c r="AG228" i="30"/>
  <c r="AI228" i="30"/>
  <c r="AJ228" i="30"/>
  <c r="AL228" i="30"/>
  <c r="AN228" i="30"/>
  <c r="AO228" i="30"/>
  <c r="AQ228" i="30"/>
  <c r="AR228" i="30"/>
  <c r="AT228" i="30"/>
  <c r="AV228" i="30"/>
  <c r="AW228" i="30"/>
  <c r="AY228" i="30"/>
  <c r="AZ228" i="30"/>
  <c r="G229" i="30"/>
  <c r="J229" i="30" s="1"/>
  <c r="I229" i="30"/>
  <c r="K229" i="30"/>
  <c r="L229" i="30"/>
  <c r="N229" i="30"/>
  <c r="O229" i="30"/>
  <c r="P229" i="30"/>
  <c r="Q229" i="30"/>
  <c r="S229" i="30"/>
  <c r="T229" i="30"/>
  <c r="V229" i="30"/>
  <c r="W229" i="30"/>
  <c r="X229" i="30"/>
  <c r="Y229" i="30"/>
  <c r="AA229" i="30"/>
  <c r="AB229" i="30"/>
  <c r="AD229" i="30"/>
  <c r="AE229" i="30"/>
  <c r="AF229" i="30"/>
  <c r="AG229" i="30"/>
  <c r="AI229" i="30"/>
  <c r="AJ229" i="30"/>
  <c r="AL229" i="30"/>
  <c r="AM229" i="30"/>
  <c r="AN229" i="30"/>
  <c r="AO229" i="30"/>
  <c r="AQ229" i="30"/>
  <c r="AR229" i="30"/>
  <c r="AT229" i="30"/>
  <c r="AU229" i="30"/>
  <c r="AV229" i="30"/>
  <c r="AW229" i="30"/>
  <c r="AY229" i="30"/>
  <c r="AZ229" i="30"/>
  <c r="G230" i="30"/>
  <c r="M230" i="30" s="1"/>
  <c r="I230" i="30"/>
  <c r="J230" i="30"/>
  <c r="K230" i="30"/>
  <c r="L230" i="30"/>
  <c r="N230" i="30"/>
  <c r="O230" i="30"/>
  <c r="P230" i="30"/>
  <c r="Q230" i="30"/>
  <c r="R230" i="30"/>
  <c r="S230" i="30"/>
  <c r="T230" i="30"/>
  <c r="V230" i="30"/>
  <c r="W230" i="30"/>
  <c r="X230" i="30"/>
  <c r="Y230" i="30"/>
  <c r="Z230" i="30"/>
  <c r="AA230" i="30"/>
  <c r="AB230" i="30"/>
  <c r="AC230" i="30"/>
  <c r="AD230" i="30"/>
  <c r="AE230" i="30"/>
  <c r="AF230" i="30"/>
  <c r="AG230" i="30"/>
  <c r="AH230" i="30"/>
  <c r="AI230" i="30"/>
  <c r="AJ230" i="30"/>
  <c r="AK230" i="30"/>
  <c r="AL230" i="30"/>
  <c r="AM230" i="30"/>
  <c r="AN230" i="30"/>
  <c r="AO230" i="30"/>
  <c r="AP230" i="30"/>
  <c r="AQ230" i="30"/>
  <c r="AR230" i="30"/>
  <c r="AS230" i="30"/>
  <c r="AT230" i="30"/>
  <c r="AU230" i="30"/>
  <c r="AV230" i="30"/>
  <c r="AW230" i="30"/>
  <c r="AX230" i="30"/>
  <c r="AY230" i="30"/>
  <c r="AZ230" i="30"/>
  <c r="G231" i="30"/>
  <c r="I231" i="30"/>
  <c r="J231" i="30"/>
  <c r="K231" i="30"/>
  <c r="L231" i="30"/>
  <c r="M231" i="30"/>
  <c r="N231" i="30"/>
  <c r="O231" i="30"/>
  <c r="P231" i="30"/>
  <c r="Q231" i="30"/>
  <c r="R231" i="30"/>
  <c r="S231" i="30"/>
  <c r="T231" i="30"/>
  <c r="U231" i="30"/>
  <c r="V231" i="30"/>
  <c r="W231" i="30"/>
  <c r="X231" i="30"/>
  <c r="Y231" i="30"/>
  <c r="Z231" i="30"/>
  <c r="AA231" i="30"/>
  <c r="AB231" i="30"/>
  <c r="AC231" i="30"/>
  <c r="AD231" i="30"/>
  <c r="AE231" i="30"/>
  <c r="AF231" i="30"/>
  <c r="AG231" i="30"/>
  <c r="AH231" i="30"/>
  <c r="AI231" i="30"/>
  <c r="AJ231" i="30"/>
  <c r="AK231" i="30"/>
  <c r="AL231" i="30"/>
  <c r="AM231" i="30"/>
  <c r="AN231" i="30"/>
  <c r="AO231" i="30"/>
  <c r="AP231" i="30"/>
  <c r="AQ231" i="30"/>
  <c r="AR231" i="30"/>
  <c r="AS231" i="30"/>
  <c r="AT231" i="30"/>
  <c r="AU231" i="30"/>
  <c r="AV231" i="30"/>
  <c r="AW231" i="30"/>
  <c r="AX231" i="30"/>
  <c r="AY231" i="30"/>
  <c r="AZ231" i="30"/>
  <c r="G232" i="30"/>
  <c r="K232" i="30" s="1"/>
  <c r="J232" i="30"/>
  <c r="M232" i="30"/>
  <c r="O232" i="30"/>
  <c r="P232" i="30"/>
  <c r="R232" i="30"/>
  <c r="U232" i="30"/>
  <c r="W232" i="30"/>
  <c r="X232" i="30"/>
  <c r="Z232" i="30"/>
  <c r="AC232" i="30"/>
  <c r="AE232" i="30"/>
  <c r="AF232" i="30"/>
  <c r="AH232" i="30"/>
  <c r="AK232" i="30"/>
  <c r="AM232" i="30"/>
  <c r="AN232" i="30"/>
  <c r="AP232" i="30"/>
  <c r="AS232" i="30"/>
  <c r="AU232" i="30"/>
  <c r="AV232" i="30"/>
  <c r="AX232" i="30"/>
  <c r="G233" i="30"/>
  <c r="N233" i="30" s="1"/>
  <c r="J233" i="30"/>
  <c r="M233" i="30"/>
  <c r="P233" i="30"/>
  <c r="R233" i="30"/>
  <c r="U233" i="30"/>
  <c r="X233" i="30"/>
  <c r="Z233" i="30"/>
  <c r="AC233" i="30"/>
  <c r="AF233" i="30"/>
  <c r="AH233" i="30"/>
  <c r="AK233" i="30"/>
  <c r="AN233" i="30"/>
  <c r="AP233" i="30"/>
  <c r="AS233" i="30"/>
  <c r="AV233" i="30"/>
  <c r="AX233" i="30"/>
  <c r="G234" i="30"/>
  <c r="M234" i="30" s="1"/>
  <c r="AN234" i="30"/>
  <c r="G235" i="30"/>
  <c r="K235" i="30" s="1"/>
  <c r="AA235" i="30"/>
  <c r="AN235" i="30"/>
  <c r="G236" i="30"/>
  <c r="O236" i="30" s="1"/>
  <c r="I236" i="30"/>
  <c r="K236" i="30"/>
  <c r="L236" i="30"/>
  <c r="N236" i="30"/>
  <c r="P236" i="30"/>
  <c r="Q236" i="30"/>
  <c r="S236" i="30"/>
  <c r="T236" i="30"/>
  <c r="V236" i="30"/>
  <c r="X236" i="30"/>
  <c r="Y236" i="30"/>
  <c r="AA236" i="30"/>
  <c r="AB236" i="30"/>
  <c r="AD236" i="30"/>
  <c r="AF236" i="30"/>
  <c r="AG236" i="30"/>
  <c r="AI236" i="30"/>
  <c r="AJ236" i="30"/>
  <c r="AL236" i="30"/>
  <c r="AN236" i="30"/>
  <c r="AO236" i="30"/>
  <c r="AQ236" i="30"/>
  <c r="AR236" i="30"/>
  <c r="AT236" i="30"/>
  <c r="AV236" i="30"/>
  <c r="AW236" i="30"/>
  <c r="AY236" i="30"/>
  <c r="AZ236" i="30"/>
  <c r="G237" i="30"/>
  <c r="J237" i="30" s="1"/>
  <c r="I237" i="30"/>
  <c r="K237" i="30"/>
  <c r="L237" i="30"/>
  <c r="N237" i="30"/>
  <c r="O237" i="30"/>
  <c r="P237" i="30"/>
  <c r="Q237" i="30"/>
  <c r="S237" i="30"/>
  <c r="T237" i="30"/>
  <c r="V237" i="30"/>
  <c r="W237" i="30"/>
  <c r="X237" i="30"/>
  <c r="Y237" i="30"/>
  <c r="AA237" i="30"/>
  <c r="AB237" i="30"/>
  <c r="AD237" i="30"/>
  <c r="AE237" i="30"/>
  <c r="AF237" i="30"/>
  <c r="AG237" i="30"/>
  <c r="AI237" i="30"/>
  <c r="AJ237" i="30"/>
  <c r="AL237" i="30"/>
  <c r="AM237" i="30"/>
  <c r="AN237" i="30"/>
  <c r="AO237" i="30"/>
  <c r="AQ237" i="30"/>
  <c r="AR237" i="30"/>
  <c r="AT237" i="30"/>
  <c r="AU237" i="30"/>
  <c r="AV237" i="30"/>
  <c r="AW237" i="30"/>
  <c r="AY237" i="30"/>
  <c r="AZ237" i="30"/>
  <c r="G238" i="30"/>
  <c r="M238" i="30" s="1"/>
  <c r="I238" i="30"/>
  <c r="J238" i="30"/>
  <c r="K238" i="30"/>
  <c r="L238" i="30"/>
  <c r="N238" i="30"/>
  <c r="O238" i="30"/>
  <c r="P238" i="30"/>
  <c r="Q238" i="30"/>
  <c r="R238" i="30"/>
  <c r="S238" i="30"/>
  <c r="T238" i="30"/>
  <c r="U238" i="30"/>
  <c r="V238" i="30"/>
  <c r="W238" i="30"/>
  <c r="X238" i="30"/>
  <c r="Y238" i="30"/>
  <c r="Z238" i="30"/>
  <c r="AA238" i="30"/>
  <c r="AB238" i="30"/>
  <c r="AC238" i="30"/>
  <c r="AD238" i="30"/>
  <c r="AE238" i="30"/>
  <c r="AF238" i="30"/>
  <c r="AG238" i="30"/>
  <c r="AH238" i="30"/>
  <c r="AI238" i="30"/>
  <c r="AJ238" i="30"/>
  <c r="AK238" i="30"/>
  <c r="AL238" i="30"/>
  <c r="AM238" i="30"/>
  <c r="AN238" i="30"/>
  <c r="AO238" i="30"/>
  <c r="AP238" i="30"/>
  <c r="AQ238" i="30"/>
  <c r="AR238" i="30"/>
  <c r="AS238" i="30"/>
  <c r="AT238" i="30"/>
  <c r="AU238" i="30"/>
  <c r="AV238" i="30"/>
  <c r="AW238" i="30"/>
  <c r="AX238" i="30"/>
  <c r="AY238" i="30"/>
  <c r="AZ238" i="30"/>
  <c r="G239" i="30"/>
  <c r="I239" i="30"/>
  <c r="J239" i="30"/>
  <c r="K239" i="30"/>
  <c r="L239" i="30"/>
  <c r="M239" i="30"/>
  <c r="N239" i="30"/>
  <c r="O239" i="30"/>
  <c r="P239" i="30"/>
  <c r="Q239" i="30"/>
  <c r="R239" i="30"/>
  <c r="S239" i="30"/>
  <c r="T239" i="30"/>
  <c r="U239" i="30"/>
  <c r="V239" i="30"/>
  <c r="W239" i="30"/>
  <c r="X239" i="30"/>
  <c r="Y239" i="30"/>
  <c r="Z239" i="30"/>
  <c r="AA239" i="30"/>
  <c r="AB239" i="30"/>
  <c r="AC239" i="30"/>
  <c r="AD239" i="30"/>
  <c r="AE239" i="30"/>
  <c r="AF239" i="30"/>
  <c r="AG239" i="30"/>
  <c r="AH239" i="30"/>
  <c r="AI239" i="30"/>
  <c r="AJ239" i="30"/>
  <c r="AK239" i="30"/>
  <c r="AL239" i="30"/>
  <c r="AM239" i="30"/>
  <c r="AN239" i="30"/>
  <c r="AO239" i="30"/>
  <c r="AP239" i="30"/>
  <c r="AQ239" i="30"/>
  <c r="AR239" i="30"/>
  <c r="AS239" i="30"/>
  <c r="AT239" i="30"/>
  <c r="AU239" i="30"/>
  <c r="AV239" i="30"/>
  <c r="AW239" i="30"/>
  <c r="AX239" i="30"/>
  <c r="AY239" i="30"/>
  <c r="AZ239" i="30"/>
  <c r="G240" i="30"/>
  <c r="K240" i="30" s="1"/>
  <c r="J240" i="30"/>
  <c r="M240" i="30"/>
  <c r="O240" i="30"/>
  <c r="P240" i="30"/>
  <c r="R240" i="30"/>
  <c r="U240" i="30"/>
  <c r="W240" i="30"/>
  <c r="X240" i="30"/>
  <c r="Z240" i="30"/>
  <c r="AC240" i="30"/>
  <c r="AE240" i="30"/>
  <c r="AF240" i="30"/>
  <c r="AH240" i="30"/>
  <c r="AK240" i="30"/>
  <c r="AM240" i="30"/>
  <c r="AN240" i="30"/>
  <c r="AP240" i="30"/>
  <c r="AS240" i="30"/>
  <c r="AU240" i="30"/>
  <c r="AV240" i="30"/>
  <c r="AX240" i="30"/>
  <c r="G241" i="30"/>
  <c r="N241" i="30" s="1"/>
  <c r="J241" i="30"/>
  <c r="M241" i="30"/>
  <c r="P241" i="30"/>
  <c r="R241" i="30"/>
  <c r="U241" i="30"/>
  <c r="X241" i="30"/>
  <c r="Z241" i="30"/>
  <c r="AC241" i="30"/>
  <c r="AF241" i="30"/>
  <c r="AH241" i="30"/>
  <c r="AK241" i="30"/>
  <c r="AN241" i="30"/>
  <c r="AP241" i="30"/>
  <c r="AS241" i="30"/>
  <c r="AV241" i="30"/>
  <c r="AX241" i="30"/>
  <c r="G242" i="30"/>
  <c r="S242" i="30" s="1"/>
  <c r="M242" i="30"/>
  <c r="P242" i="30"/>
  <c r="U242" i="30"/>
  <c r="X242" i="30"/>
  <c r="AF242" i="30"/>
  <c r="AI242" i="30"/>
  <c r="AK242" i="30"/>
  <c r="AQ242" i="30"/>
  <c r="AS242" i="30"/>
  <c r="G243" i="30"/>
  <c r="P243" i="30" s="1"/>
  <c r="K243" i="30"/>
  <c r="N243" i="30"/>
  <c r="S243" i="30"/>
  <c r="V243" i="30"/>
  <c r="AD243" i="30"/>
  <c r="AF243" i="30"/>
  <c r="AI243" i="30"/>
  <c r="AN243" i="30"/>
  <c r="AQ243" i="30"/>
  <c r="AY243" i="30"/>
  <c r="G244" i="30"/>
  <c r="O244" i="30" s="1"/>
  <c r="I244" i="30"/>
  <c r="K244" i="30"/>
  <c r="L244" i="30"/>
  <c r="N244" i="30"/>
  <c r="P244" i="30"/>
  <c r="Q244" i="30"/>
  <c r="S244" i="30"/>
  <c r="T244" i="30"/>
  <c r="V244" i="30"/>
  <c r="X244" i="30"/>
  <c r="Y244" i="30"/>
  <c r="AA244" i="30"/>
  <c r="AB244" i="30"/>
  <c r="AD244" i="30"/>
  <c r="AF244" i="30"/>
  <c r="AG244" i="30"/>
  <c r="AI244" i="30"/>
  <c r="AJ244" i="30"/>
  <c r="AL244" i="30"/>
  <c r="AN244" i="30"/>
  <c r="AO244" i="30"/>
  <c r="AQ244" i="30"/>
  <c r="AR244" i="30"/>
  <c r="AT244" i="30"/>
  <c r="AV244" i="30"/>
  <c r="AW244" i="30"/>
  <c r="AY244" i="30"/>
  <c r="AZ244" i="30"/>
  <c r="G245" i="30"/>
  <c r="J245" i="30" s="1"/>
  <c r="I245" i="30"/>
  <c r="K245" i="30"/>
  <c r="L245" i="30"/>
  <c r="N245" i="30"/>
  <c r="O245" i="30"/>
  <c r="P245" i="30"/>
  <c r="Q245" i="30"/>
  <c r="S245" i="30"/>
  <c r="T245" i="30"/>
  <c r="V245" i="30"/>
  <c r="W245" i="30"/>
  <c r="X245" i="30"/>
  <c r="Y245" i="30"/>
  <c r="AA245" i="30"/>
  <c r="AB245" i="30"/>
  <c r="AD245" i="30"/>
  <c r="AE245" i="30"/>
  <c r="AF245" i="30"/>
  <c r="AG245" i="30"/>
  <c r="AI245" i="30"/>
  <c r="AJ245" i="30"/>
  <c r="AL245" i="30"/>
  <c r="AM245" i="30"/>
  <c r="AN245" i="30"/>
  <c r="AO245" i="30"/>
  <c r="AQ245" i="30"/>
  <c r="AR245" i="30"/>
  <c r="AT245" i="30"/>
  <c r="AU245" i="30"/>
  <c r="AV245" i="30"/>
  <c r="AW245" i="30"/>
  <c r="AY245" i="30"/>
  <c r="AZ245" i="30"/>
  <c r="G246" i="30"/>
  <c r="I246" i="30"/>
  <c r="J246" i="30"/>
  <c r="K246" i="30"/>
  <c r="L246" i="30"/>
  <c r="M246" i="30"/>
  <c r="N246" i="30"/>
  <c r="O246" i="30"/>
  <c r="P246" i="30"/>
  <c r="Q246" i="30"/>
  <c r="R246" i="30"/>
  <c r="S246" i="30"/>
  <c r="T246" i="30"/>
  <c r="U246" i="30"/>
  <c r="V246" i="30"/>
  <c r="W246" i="30"/>
  <c r="X246" i="30"/>
  <c r="Y246" i="30"/>
  <c r="Z246" i="30"/>
  <c r="AA246" i="30"/>
  <c r="AB246" i="30"/>
  <c r="AC246" i="30"/>
  <c r="AD246" i="30"/>
  <c r="AE246" i="30"/>
  <c r="AF246" i="30"/>
  <c r="AG246" i="30"/>
  <c r="AH246" i="30"/>
  <c r="AI246" i="30"/>
  <c r="AJ246" i="30"/>
  <c r="AK246" i="30"/>
  <c r="AL246" i="30"/>
  <c r="AM246" i="30"/>
  <c r="AN246" i="30"/>
  <c r="AO246" i="30"/>
  <c r="AP246" i="30"/>
  <c r="AQ246" i="30"/>
  <c r="AR246" i="30"/>
  <c r="AS246" i="30"/>
  <c r="AT246" i="30"/>
  <c r="AU246" i="30"/>
  <c r="AV246" i="30"/>
  <c r="AW246" i="30"/>
  <c r="AX246" i="30"/>
  <c r="AY246" i="30"/>
  <c r="AZ246" i="30"/>
  <c r="G247" i="30"/>
  <c r="K247" i="30" s="1"/>
  <c r="I247" i="30"/>
  <c r="J247" i="30"/>
  <c r="L247" i="30"/>
  <c r="M247" i="30"/>
  <c r="N247" i="30"/>
  <c r="O247" i="30"/>
  <c r="P247" i="30"/>
  <c r="Q247" i="30"/>
  <c r="R247" i="30"/>
  <c r="S247" i="30"/>
  <c r="T247" i="30"/>
  <c r="U247" i="30"/>
  <c r="V247" i="30"/>
  <c r="W247" i="30"/>
  <c r="X247" i="30"/>
  <c r="Y247" i="30"/>
  <c r="Z247" i="30"/>
  <c r="AA247" i="30"/>
  <c r="AB247" i="30"/>
  <c r="AC247" i="30"/>
  <c r="AD247" i="30"/>
  <c r="AE247" i="30"/>
  <c r="AF247" i="30"/>
  <c r="AG247" i="30"/>
  <c r="AH247" i="30"/>
  <c r="AI247" i="30"/>
  <c r="AJ247" i="30"/>
  <c r="AK247" i="30"/>
  <c r="AL247" i="30"/>
  <c r="AM247" i="30"/>
  <c r="AN247" i="30"/>
  <c r="AO247" i="30"/>
  <c r="AP247" i="30"/>
  <c r="AQ247" i="30"/>
  <c r="AR247" i="30"/>
  <c r="AS247" i="30"/>
  <c r="AT247" i="30"/>
  <c r="AU247" i="30"/>
  <c r="AV247" i="30"/>
  <c r="AW247" i="30"/>
  <c r="AX247" i="30"/>
  <c r="AY247" i="30"/>
  <c r="AZ247" i="30"/>
  <c r="G248" i="30"/>
  <c r="M248" i="30" s="1"/>
  <c r="J248" i="30"/>
  <c r="P248" i="30"/>
  <c r="X248" i="30"/>
  <c r="Z248" i="30"/>
  <c r="AF248" i="30"/>
  <c r="AN248" i="30"/>
  <c r="AP248" i="30"/>
  <c r="AV248" i="30"/>
  <c r="G249" i="30"/>
  <c r="K249" i="30"/>
  <c r="M249" i="30"/>
  <c r="R249" i="30"/>
  <c r="S249" i="30"/>
  <c r="X249" i="30"/>
  <c r="AA249" i="30"/>
  <c r="AC249" i="30"/>
  <c r="AH249" i="30"/>
  <c r="AI249" i="30"/>
  <c r="AN249" i="30"/>
  <c r="AQ249" i="30"/>
  <c r="AS249" i="30"/>
  <c r="AX249" i="30"/>
  <c r="AY249" i="30"/>
  <c r="G250" i="30"/>
  <c r="K250" i="30"/>
  <c r="M250" i="30"/>
  <c r="N250" i="30"/>
  <c r="P250" i="30"/>
  <c r="S250" i="30"/>
  <c r="U250" i="30"/>
  <c r="V250" i="30"/>
  <c r="X250" i="30"/>
  <c r="AA250" i="30"/>
  <c r="AC250" i="30"/>
  <c r="AD250" i="30"/>
  <c r="AF250" i="30"/>
  <c r="AI250" i="30"/>
  <c r="AK250" i="30"/>
  <c r="AL250" i="30"/>
  <c r="AN250" i="30"/>
  <c r="AQ250" i="30"/>
  <c r="AS250" i="30"/>
  <c r="AT250" i="30"/>
  <c r="AV250" i="30"/>
  <c r="AY250" i="30"/>
  <c r="G251" i="30"/>
  <c r="K251" i="30" s="1"/>
  <c r="I251" i="30"/>
  <c r="Q251" i="30"/>
  <c r="S251" i="30"/>
  <c r="X251" i="30"/>
  <c r="Y251" i="30"/>
  <c r="AG251" i="30"/>
  <c r="AI251" i="30"/>
  <c r="AN251" i="30"/>
  <c r="AO251" i="30"/>
  <c r="AW251" i="30"/>
  <c r="AY251" i="30"/>
  <c r="G252" i="30"/>
  <c r="O252" i="30" s="1"/>
  <c r="I252" i="30"/>
  <c r="K252" i="30"/>
  <c r="L252" i="30"/>
  <c r="N252" i="30"/>
  <c r="P252" i="30"/>
  <c r="Q252" i="30"/>
  <c r="S252" i="30"/>
  <c r="T252" i="30"/>
  <c r="V252" i="30"/>
  <c r="X252" i="30"/>
  <c r="Y252" i="30"/>
  <c r="AA252" i="30"/>
  <c r="AB252" i="30"/>
  <c r="AD252" i="30"/>
  <c r="AF252" i="30"/>
  <c r="AG252" i="30"/>
  <c r="AI252" i="30"/>
  <c r="AJ252" i="30"/>
  <c r="AL252" i="30"/>
  <c r="AN252" i="30"/>
  <c r="AO252" i="30"/>
  <c r="AQ252" i="30"/>
  <c r="AR252" i="30"/>
  <c r="AT252" i="30"/>
  <c r="AV252" i="30"/>
  <c r="AW252" i="30"/>
  <c r="AY252" i="30"/>
  <c r="AZ252" i="30"/>
  <c r="G253" i="30"/>
  <c r="J253" i="30" s="1"/>
  <c r="I253" i="30"/>
  <c r="K253" i="30"/>
  <c r="L253" i="30"/>
  <c r="N253" i="30"/>
  <c r="O253" i="30"/>
  <c r="P253" i="30"/>
  <c r="Q253" i="30"/>
  <c r="S253" i="30"/>
  <c r="T253" i="30"/>
  <c r="V253" i="30"/>
  <c r="W253" i="30"/>
  <c r="X253" i="30"/>
  <c r="Y253" i="30"/>
  <c r="AA253" i="30"/>
  <c r="AB253" i="30"/>
  <c r="AD253" i="30"/>
  <c r="AE253" i="30"/>
  <c r="AF253" i="30"/>
  <c r="AG253" i="30"/>
  <c r="AI253" i="30"/>
  <c r="AJ253" i="30"/>
  <c r="AL253" i="30"/>
  <c r="AM253" i="30"/>
  <c r="AN253" i="30"/>
  <c r="AO253" i="30"/>
  <c r="AQ253" i="30"/>
  <c r="AR253" i="30"/>
  <c r="AT253" i="30"/>
  <c r="AU253" i="30"/>
  <c r="AV253" i="30"/>
  <c r="AW253" i="30"/>
  <c r="AY253" i="30"/>
  <c r="AZ253" i="30"/>
  <c r="G254" i="30"/>
  <c r="M254" i="30" s="1"/>
  <c r="I254" i="30"/>
  <c r="J254" i="30"/>
  <c r="K254" i="30"/>
  <c r="L254" i="30"/>
  <c r="N254" i="30"/>
  <c r="O254" i="30"/>
  <c r="P254" i="30"/>
  <c r="Q254" i="30"/>
  <c r="R254" i="30"/>
  <c r="S254" i="30"/>
  <c r="T254" i="30"/>
  <c r="U254" i="30"/>
  <c r="V254" i="30"/>
  <c r="W254" i="30"/>
  <c r="X254" i="30"/>
  <c r="Y254" i="30"/>
  <c r="Z254" i="30"/>
  <c r="AA254" i="30"/>
  <c r="AB254" i="30"/>
  <c r="AC254" i="30"/>
  <c r="AD254" i="30"/>
  <c r="AE254" i="30"/>
  <c r="AF254" i="30"/>
  <c r="AG254" i="30"/>
  <c r="AH254" i="30"/>
  <c r="AI254" i="30"/>
  <c r="AJ254" i="30"/>
  <c r="AK254" i="30"/>
  <c r="AL254" i="30"/>
  <c r="AM254" i="30"/>
  <c r="AN254" i="30"/>
  <c r="AO254" i="30"/>
  <c r="AP254" i="30"/>
  <c r="AQ254" i="30"/>
  <c r="AR254" i="30"/>
  <c r="AS254" i="30"/>
  <c r="AT254" i="30"/>
  <c r="AU254" i="30"/>
  <c r="AV254" i="30"/>
  <c r="AW254" i="30"/>
  <c r="AX254" i="30"/>
  <c r="AY254" i="30"/>
  <c r="AZ254" i="30"/>
  <c r="G255" i="30"/>
  <c r="I255" i="30"/>
  <c r="J255" i="30"/>
  <c r="K255" i="30"/>
  <c r="L255" i="30"/>
  <c r="M255" i="30"/>
  <c r="N255" i="30"/>
  <c r="O255" i="30"/>
  <c r="P255" i="30"/>
  <c r="Q255" i="30"/>
  <c r="R255" i="30"/>
  <c r="S255" i="30"/>
  <c r="T255" i="30"/>
  <c r="U255" i="30"/>
  <c r="V255" i="30"/>
  <c r="W255" i="30"/>
  <c r="X255" i="30"/>
  <c r="Y255" i="30"/>
  <c r="Z255" i="30"/>
  <c r="AA255" i="30"/>
  <c r="AB255" i="30"/>
  <c r="AC255" i="30"/>
  <c r="AD255" i="30"/>
  <c r="AE255" i="30"/>
  <c r="AF255" i="30"/>
  <c r="AG255" i="30"/>
  <c r="AH255" i="30"/>
  <c r="AI255" i="30"/>
  <c r="AJ255" i="30"/>
  <c r="AK255" i="30"/>
  <c r="AL255" i="30"/>
  <c r="AM255" i="30"/>
  <c r="AN255" i="30"/>
  <c r="AO255" i="30"/>
  <c r="AP255" i="30"/>
  <c r="AQ255" i="30"/>
  <c r="AR255" i="30"/>
  <c r="AS255" i="30"/>
  <c r="AT255" i="30"/>
  <c r="AU255" i="30"/>
  <c r="AV255" i="30"/>
  <c r="AW255" i="30"/>
  <c r="AX255" i="30"/>
  <c r="AY255" i="30"/>
  <c r="AZ255" i="30"/>
  <c r="G256" i="30"/>
  <c r="M256" i="30" s="1"/>
  <c r="J256" i="30"/>
  <c r="L256" i="30"/>
  <c r="O256" i="30"/>
  <c r="R256" i="30"/>
  <c r="T256" i="30"/>
  <c r="U256" i="30"/>
  <c r="W256" i="30"/>
  <c r="X256" i="30"/>
  <c r="AB256" i="30"/>
  <c r="AE256" i="30"/>
  <c r="AF256" i="30"/>
  <c r="AH256" i="30"/>
  <c r="AJ256" i="30"/>
  <c r="AK256" i="30"/>
  <c r="AN256" i="30"/>
  <c r="AR256" i="30"/>
  <c r="AS256" i="30"/>
  <c r="AU256" i="30"/>
  <c r="AV256" i="30"/>
  <c r="AX256" i="30"/>
  <c r="G257" i="30"/>
  <c r="K257" i="30"/>
  <c r="M257" i="30"/>
  <c r="P257" i="30"/>
  <c r="R257" i="30"/>
  <c r="U257" i="30"/>
  <c r="X257" i="30"/>
  <c r="Z257" i="30"/>
  <c r="AC257" i="30"/>
  <c r="AE257" i="30"/>
  <c r="AH257" i="30"/>
  <c r="AK257" i="30"/>
  <c r="AM257" i="30"/>
  <c r="AP257" i="30"/>
  <c r="AQ257" i="30"/>
  <c r="AU257" i="30"/>
  <c r="AX257" i="30"/>
  <c r="AY257" i="30"/>
  <c r="G258" i="30"/>
  <c r="M258" i="30" s="1"/>
  <c r="J258" i="30"/>
  <c r="K258" i="30"/>
  <c r="N258" i="30"/>
  <c r="R258" i="30"/>
  <c r="S258" i="30"/>
  <c r="U258" i="30"/>
  <c r="V258" i="30"/>
  <c r="X258" i="30"/>
  <c r="AA258" i="30"/>
  <c r="AD258" i="30"/>
  <c r="AF258" i="30"/>
  <c r="AH258" i="30"/>
  <c r="AI258" i="30"/>
  <c r="AK258" i="30"/>
  <c r="AN258" i="30"/>
  <c r="AQ258" i="30"/>
  <c r="AS258" i="30"/>
  <c r="AT258" i="30"/>
  <c r="AV258" i="30"/>
  <c r="AX258" i="30"/>
  <c r="G259" i="30"/>
  <c r="K259" i="30"/>
  <c r="M259" i="30"/>
  <c r="P259" i="30"/>
  <c r="Q259" i="30"/>
  <c r="S259" i="30"/>
  <c r="V259" i="30"/>
  <c r="X259" i="30"/>
  <c r="Z259" i="30"/>
  <c r="AA259" i="30"/>
  <c r="AD259" i="30"/>
  <c r="AG259" i="30"/>
  <c r="AH259" i="30"/>
  <c r="AK259" i="30"/>
  <c r="AL259" i="30"/>
  <c r="AO259" i="30"/>
  <c r="AQ259" i="30"/>
  <c r="AS259" i="30"/>
  <c r="AV259" i="30"/>
  <c r="AW259" i="30"/>
  <c r="AY259" i="30"/>
  <c r="G260" i="30"/>
  <c r="P260" i="30" s="1"/>
  <c r="I260" i="30"/>
  <c r="K260" i="30"/>
  <c r="L260" i="30"/>
  <c r="M260" i="30"/>
  <c r="N260" i="30"/>
  <c r="Q260" i="30"/>
  <c r="S260" i="30"/>
  <c r="T260" i="30"/>
  <c r="U260" i="30"/>
  <c r="V260" i="30"/>
  <c r="X260" i="30"/>
  <c r="Y260" i="30"/>
  <c r="AB260" i="30"/>
  <c r="AC260" i="30"/>
  <c r="AD260" i="30"/>
  <c r="AF260" i="30"/>
  <c r="AG260" i="30"/>
  <c r="AI260" i="30"/>
  <c r="AJ260" i="30"/>
  <c r="AL260" i="30"/>
  <c r="AN260" i="30"/>
  <c r="AO260" i="30"/>
  <c r="AQ260" i="30"/>
  <c r="AR260" i="30"/>
  <c r="AS260" i="30"/>
  <c r="AT260" i="30"/>
  <c r="AW260" i="30"/>
  <c r="AY260" i="30"/>
  <c r="AZ260" i="30"/>
  <c r="G261" i="30"/>
  <c r="I261" i="30" s="1"/>
  <c r="S261" i="30"/>
  <c r="AD261" i="30"/>
  <c r="AN261" i="30"/>
  <c r="AY261" i="30"/>
  <c r="G262" i="30"/>
  <c r="M262" i="30" s="1"/>
  <c r="I262" i="30"/>
  <c r="J262" i="30"/>
  <c r="K262" i="30"/>
  <c r="L262" i="30"/>
  <c r="N262" i="30"/>
  <c r="O262" i="30"/>
  <c r="P262" i="30"/>
  <c r="Q262" i="30"/>
  <c r="R262" i="30"/>
  <c r="S262" i="30"/>
  <c r="T262" i="30"/>
  <c r="U262" i="30"/>
  <c r="V262" i="30"/>
  <c r="W262" i="30"/>
  <c r="X262" i="30"/>
  <c r="Y262" i="30"/>
  <c r="Z262" i="30"/>
  <c r="AA262" i="30"/>
  <c r="AB262" i="30"/>
  <c r="AC262" i="30"/>
  <c r="AD262" i="30"/>
  <c r="AE262" i="30"/>
  <c r="AF262" i="30"/>
  <c r="AG262" i="30"/>
  <c r="AH262" i="30"/>
  <c r="AI262" i="30"/>
  <c r="AJ262" i="30"/>
  <c r="AK262" i="30"/>
  <c r="AL262" i="30"/>
  <c r="AM262" i="30"/>
  <c r="AN262" i="30"/>
  <c r="AO262" i="30"/>
  <c r="AP262" i="30"/>
  <c r="AQ262" i="30"/>
  <c r="AR262" i="30"/>
  <c r="AS262" i="30"/>
  <c r="AT262" i="30"/>
  <c r="AU262" i="30"/>
  <c r="AV262" i="30"/>
  <c r="AW262" i="30"/>
  <c r="AX262" i="30"/>
  <c r="AY262" i="30"/>
  <c r="AZ262" i="30"/>
  <c r="G263" i="30"/>
  <c r="I263" i="30"/>
  <c r="J263" i="30"/>
  <c r="K263" i="30"/>
  <c r="L263" i="30"/>
  <c r="M263" i="30"/>
  <c r="N263" i="30"/>
  <c r="O263" i="30"/>
  <c r="P263" i="30"/>
  <c r="Q263" i="30"/>
  <c r="R263" i="30"/>
  <c r="S263" i="30"/>
  <c r="T263" i="30"/>
  <c r="U263" i="30"/>
  <c r="V263" i="30"/>
  <c r="W263" i="30"/>
  <c r="X263" i="30"/>
  <c r="Y263" i="30"/>
  <c r="Z263" i="30"/>
  <c r="AA263" i="30"/>
  <c r="AB263" i="30"/>
  <c r="AC263" i="30"/>
  <c r="AD263" i="30"/>
  <c r="AE263" i="30"/>
  <c r="AF263" i="30"/>
  <c r="AG263" i="30"/>
  <c r="AH263" i="30"/>
  <c r="AI263" i="30"/>
  <c r="AJ263" i="30"/>
  <c r="AK263" i="30"/>
  <c r="AL263" i="30"/>
  <c r="AM263" i="30"/>
  <c r="AN263" i="30"/>
  <c r="AO263" i="30"/>
  <c r="AP263" i="30"/>
  <c r="AQ263" i="30"/>
  <c r="AR263" i="30"/>
  <c r="AS263" i="30"/>
  <c r="AT263" i="30"/>
  <c r="AU263" i="30"/>
  <c r="AV263" i="30"/>
  <c r="AW263" i="30"/>
  <c r="AX263" i="30"/>
  <c r="AY263" i="30"/>
  <c r="AZ263" i="30"/>
  <c r="G264" i="30"/>
  <c r="I264" i="30" s="1"/>
  <c r="O264" i="30"/>
  <c r="R264" i="30"/>
  <c r="Y264" i="30"/>
  <c r="AC264" i="30"/>
  <c r="AJ264" i="30"/>
  <c r="AN264" i="30"/>
  <c r="AU264" i="30"/>
  <c r="AX264" i="30"/>
  <c r="G265" i="30"/>
  <c r="K265" i="30"/>
  <c r="L265" i="30"/>
  <c r="O265" i="30"/>
  <c r="P265" i="30"/>
  <c r="S265" i="30"/>
  <c r="U265" i="30"/>
  <c r="W265" i="30"/>
  <c r="Z265" i="30"/>
  <c r="AA265" i="30"/>
  <c r="AC265" i="30"/>
  <c r="AF265" i="30"/>
  <c r="AH265" i="30"/>
  <c r="AJ265" i="30"/>
  <c r="AK265" i="30"/>
  <c r="AN265" i="30"/>
  <c r="AQ265" i="30"/>
  <c r="AR265" i="30"/>
  <c r="AU265" i="30"/>
  <c r="AV265" i="30"/>
  <c r="AY265" i="30"/>
  <c r="G266" i="30"/>
  <c r="K266" i="30" s="1"/>
  <c r="J266" i="30"/>
  <c r="N266" i="30"/>
  <c r="S266" i="30"/>
  <c r="U266" i="30"/>
  <c r="X266" i="30"/>
  <c r="AD266" i="30"/>
  <c r="AE266" i="30"/>
  <c r="AI266" i="30"/>
  <c r="AN266" i="30"/>
  <c r="AP266" i="30"/>
  <c r="AT266" i="30"/>
  <c r="AY266" i="30"/>
  <c r="G267" i="30"/>
  <c r="I267" i="30" s="1"/>
  <c r="R267" i="30"/>
  <c r="AC267" i="30"/>
  <c r="AN267" i="30"/>
  <c r="AX267" i="30"/>
  <c r="G268" i="30"/>
  <c r="K268" i="30" s="1"/>
  <c r="I268" i="30"/>
  <c r="N268" i="30"/>
  <c r="P268" i="30"/>
  <c r="S268" i="30"/>
  <c r="T268" i="30"/>
  <c r="Y268" i="30"/>
  <c r="AA268" i="30"/>
  <c r="AC268" i="30"/>
  <c r="AD268" i="30"/>
  <c r="AJ268" i="30"/>
  <c r="AK268" i="30"/>
  <c r="AN268" i="30"/>
  <c r="AO268" i="30"/>
  <c r="AT268" i="30"/>
  <c r="AV268" i="30"/>
  <c r="AY268" i="30"/>
  <c r="AZ268" i="30"/>
  <c r="G269" i="30"/>
  <c r="I269" i="30"/>
  <c r="K269" i="30"/>
  <c r="L269" i="30"/>
  <c r="N269" i="30"/>
  <c r="O269" i="30"/>
  <c r="P269" i="30"/>
  <c r="Q269" i="30"/>
  <c r="S269" i="30"/>
  <c r="T269" i="30"/>
  <c r="V269" i="30"/>
  <c r="W269" i="30"/>
  <c r="X269" i="30"/>
  <c r="Y269" i="30"/>
  <c r="AA269" i="30"/>
  <c r="AB269" i="30"/>
  <c r="AD269" i="30"/>
  <c r="AE269" i="30"/>
  <c r="AF269" i="30"/>
  <c r="AG269" i="30"/>
  <c r="AI269" i="30"/>
  <c r="AJ269" i="30"/>
  <c r="AL269" i="30"/>
  <c r="AM269" i="30"/>
  <c r="AN269" i="30"/>
  <c r="AO269" i="30"/>
  <c r="AQ269" i="30"/>
  <c r="AR269" i="30"/>
  <c r="AT269" i="30"/>
  <c r="AU269" i="30"/>
  <c r="AV269" i="30"/>
  <c r="AW269" i="30"/>
  <c r="AY269" i="30"/>
  <c r="AZ269" i="30"/>
  <c r="G270" i="30"/>
  <c r="M270" i="30" s="1"/>
  <c r="I270" i="30"/>
  <c r="J270" i="30"/>
  <c r="K270" i="30"/>
  <c r="L270" i="30"/>
  <c r="N270" i="30"/>
  <c r="O270" i="30"/>
  <c r="P270" i="30"/>
  <c r="Q270" i="30"/>
  <c r="R270" i="30"/>
  <c r="S270" i="30"/>
  <c r="T270" i="30"/>
  <c r="U270" i="30"/>
  <c r="V270" i="30"/>
  <c r="W270" i="30"/>
  <c r="X270" i="30"/>
  <c r="Y270" i="30"/>
  <c r="Z270" i="30"/>
  <c r="AA270" i="30"/>
  <c r="AB270" i="30"/>
  <c r="AC270" i="30"/>
  <c r="AD270" i="30"/>
  <c r="AE270" i="30"/>
  <c r="AF270" i="30"/>
  <c r="AG270" i="30"/>
  <c r="AH270" i="30"/>
  <c r="AI270" i="30"/>
  <c r="AJ270" i="30"/>
  <c r="AK270" i="30"/>
  <c r="AL270" i="30"/>
  <c r="AM270" i="30"/>
  <c r="AN270" i="30"/>
  <c r="AO270" i="30"/>
  <c r="AP270" i="30"/>
  <c r="AQ270" i="30"/>
  <c r="AR270" i="30"/>
  <c r="AS270" i="30"/>
  <c r="AT270" i="30"/>
  <c r="AU270" i="30"/>
  <c r="AV270" i="30"/>
  <c r="AW270" i="30"/>
  <c r="AX270" i="30"/>
  <c r="AY270" i="30"/>
  <c r="AZ270" i="30"/>
  <c r="G271" i="30"/>
  <c r="L271" i="30" s="1"/>
  <c r="I271" i="30"/>
  <c r="M271" i="30"/>
  <c r="N271" i="30"/>
  <c r="P271" i="30"/>
  <c r="Q271" i="30"/>
  <c r="U271" i="30"/>
  <c r="V271" i="30"/>
  <c r="X271" i="30"/>
  <c r="Y271" i="30"/>
  <c r="AC271" i="30"/>
  <c r="AD271" i="30"/>
  <c r="AF271" i="30"/>
  <c r="AG271" i="30"/>
  <c r="AK271" i="30"/>
  <c r="AL271" i="30"/>
  <c r="AN271" i="30"/>
  <c r="AO271" i="30"/>
  <c r="AS271" i="30"/>
  <c r="AT271" i="30"/>
  <c r="AV271" i="30"/>
  <c r="AW271" i="30"/>
  <c r="G272" i="30"/>
  <c r="O272" i="30" s="1"/>
  <c r="I272" i="30"/>
  <c r="L272" i="30"/>
  <c r="P272" i="30"/>
  <c r="Q272" i="30"/>
  <c r="T272" i="30"/>
  <c r="X272" i="30"/>
  <c r="Y272" i="30"/>
  <c r="AB272" i="30"/>
  <c r="AF272" i="30"/>
  <c r="AG272" i="30"/>
  <c r="AJ272" i="30"/>
  <c r="AN272" i="30"/>
  <c r="AO272" i="30"/>
  <c r="AR272" i="30"/>
  <c r="AV272" i="30"/>
  <c r="AW272" i="30"/>
  <c r="AZ272" i="30"/>
  <c r="G273" i="30"/>
  <c r="I273" i="30"/>
  <c r="J273" i="30"/>
  <c r="K273" i="30"/>
  <c r="L273" i="30"/>
  <c r="M273" i="30"/>
  <c r="N273" i="30"/>
  <c r="O273" i="30"/>
  <c r="P273" i="30"/>
  <c r="Q273" i="30"/>
  <c r="R273" i="30"/>
  <c r="S273" i="30"/>
  <c r="T273" i="30"/>
  <c r="U273" i="30"/>
  <c r="V273" i="30"/>
  <c r="W273" i="30"/>
  <c r="X273" i="30"/>
  <c r="Y273" i="30"/>
  <c r="Z273" i="30"/>
  <c r="AA273" i="30"/>
  <c r="AB273" i="30"/>
  <c r="AC273" i="30"/>
  <c r="AD273" i="30"/>
  <c r="AE273" i="30"/>
  <c r="AF273" i="30"/>
  <c r="AG273" i="30"/>
  <c r="AH273" i="30"/>
  <c r="AI273" i="30"/>
  <c r="AJ273" i="30"/>
  <c r="AK273" i="30"/>
  <c r="AL273" i="30"/>
  <c r="AM273" i="30"/>
  <c r="AN273" i="30"/>
  <c r="AO273" i="30"/>
  <c r="AP273" i="30"/>
  <c r="AQ273" i="30"/>
  <c r="AR273" i="30"/>
  <c r="AS273" i="30"/>
  <c r="AT273" i="30"/>
  <c r="AU273" i="30"/>
  <c r="AV273" i="30"/>
  <c r="AW273" i="30"/>
  <c r="AX273" i="30"/>
  <c r="AY273" i="30"/>
  <c r="AZ273" i="30"/>
  <c r="G274" i="30"/>
  <c r="M274" i="30" s="1"/>
  <c r="I274" i="30"/>
  <c r="J274" i="30"/>
  <c r="L274" i="30"/>
  <c r="N274" i="30"/>
  <c r="O274" i="30"/>
  <c r="P274" i="30"/>
  <c r="Q274" i="30"/>
  <c r="R274" i="30"/>
  <c r="T274" i="30"/>
  <c r="V274" i="30"/>
  <c r="W274" i="30"/>
  <c r="X274" i="30"/>
  <c r="Y274" i="30"/>
  <c r="Z274" i="30"/>
  <c r="AB274" i="30"/>
  <c r="AD274" i="30"/>
  <c r="AE274" i="30"/>
  <c r="AF274" i="30"/>
  <c r="AG274" i="30"/>
  <c r="AH274" i="30"/>
  <c r="AJ274" i="30"/>
  <c r="AL274" i="30"/>
  <c r="AM274" i="30"/>
  <c r="AN274" i="30"/>
  <c r="AO274" i="30"/>
  <c r="AP274" i="30"/>
  <c r="AR274" i="30"/>
  <c r="AT274" i="30"/>
  <c r="AU274" i="30"/>
  <c r="AV274" i="30"/>
  <c r="AW274" i="30"/>
  <c r="AX274" i="30"/>
  <c r="AZ274" i="30"/>
  <c r="G275" i="30"/>
  <c r="N275" i="30" s="1"/>
  <c r="I275" i="30"/>
  <c r="J275" i="30"/>
  <c r="K275" i="30"/>
  <c r="L275" i="30"/>
  <c r="M275" i="30"/>
  <c r="O275" i="30"/>
  <c r="P275" i="30"/>
  <c r="Q275" i="30"/>
  <c r="R275" i="30"/>
  <c r="S275" i="30"/>
  <c r="T275" i="30"/>
  <c r="U275" i="30"/>
  <c r="W275" i="30"/>
  <c r="X275" i="30"/>
  <c r="Y275" i="30"/>
  <c r="Z275" i="30"/>
  <c r="AA275" i="30"/>
  <c r="AB275" i="30"/>
  <c r="AC275" i="30"/>
  <c r="AE275" i="30"/>
  <c r="AF275" i="30"/>
  <c r="AG275" i="30"/>
  <c r="AH275" i="30"/>
  <c r="AI275" i="30"/>
  <c r="AJ275" i="30"/>
  <c r="AK275" i="30"/>
  <c r="AM275" i="30"/>
  <c r="AN275" i="30"/>
  <c r="AO275" i="30"/>
  <c r="AP275" i="30"/>
  <c r="AQ275" i="30"/>
  <c r="AR275" i="30"/>
  <c r="AS275" i="30"/>
  <c r="AU275" i="30"/>
  <c r="AV275" i="30"/>
  <c r="AW275" i="30"/>
  <c r="AX275" i="30"/>
  <c r="AY275" i="30"/>
  <c r="AZ275" i="30"/>
  <c r="G276" i="30"/>
  <c r="K276" i="30" s="1"/>
  <c r="M276" i="30"/>
  <c r="P276" i="30"/>
  <c r="U276" i="30"/>
  <c r="X276" i="30"/>
  <c r="AC276" i="30"/>
  <c r="AF276" i="30"/>
  <c r="AK276" i="30"/>
  <c r="AN276" i="30"/>
  <c r="AS276" i="30"/>
  <c r="AV276" i="30"/>
  <c r="G277" i="30"/>
  <c r="N277" i="30" s="1"/>
  <c r="P277" i="30"/>
  <c r="X277" i="30"/>
  <c r="AF277" i="30"/>
  <c r="AN277" i="30"/>
  <c r="AV277" i="30"/>
  <c r="G278" i="30"/>
  <c r="I278" i="30" s="1"/>
  <c r="J278" i="30"/>
  <c r="K278" i="30"/>
  <c r="M278" i="30"/>
  <c r="N278" i="30"/>
  <c r="P278" i="30"/>
  <c r="R278" i="30"/>
  <c r="S278" i="30"/>
  <c r="U278" i="30"/>
  <c r="V278" i="30"/>
  <c r="X278" i="30"/>
  <c r="Z278" i="30"/>
  <c r="AA278" i="30"/>
  <c r="AC278" i="30"/>
  <c r="AD278" i="30"/>
  <c r="AF278" i="30"/>
  <c r="AH278" i="30"/>
  <c r="AI278" i="30"/>
  <c r="AK278" i="30"/>
  <c r="AL278" i="30"/>
  <c r="AN278" i="30"/>
  <c r="AP278" i="30"/>
  <c r="AQ278" i="30"/>
  <c r="AS278" i="30"/>
  <c r="AT278" i="30"/>
  <c r="AV278" i="30"/>
  <c r="AX278" i="30"/>
  <c r="AY278" i="30"/>
  <c r="G279" i="30"/>
  <c r="L279" i="30" s="1"/>
  <c r="I279" i="30"/>
  <c r="M279" i="30"/>
  <c r="N279" i="30"/>
  <c r="P279" i="30"/>
  <c r="Q279" i="30"/>
  <c r="U279" i="30"/>
  <c r="V279" i="30"/>
  <c r="X279" i="30"/>
  <c r="Y279" i="30"/>
  <c r="AC279" i="30"/>
  <c r="AD279" i="30"/>
  <c r="AF279" i="30"/>
  <c r="AG279" i="30"/>
  <c r="AK279" i="30"/>
  <c r="AL279" i="30"/>
  <c r="AN279" i="30"/>
  <c r="AO279" i="30"/>
  <c r="AS279" i="30"/>
  <c r="AT279" i="30"/>
  <c r="AV279" i="30"/>
  <c r="AW279" i="30"/>
  <c r="G280" i="30"/>
  <c r="O280" i="30" s="1"/>
  <c r="I280" i="30"/>
  <c r="L280" i="30"/>
  <c r="P280" i="30"/>
  <c r="Q280" i="30"/>
  <c r="T280" i="30"/>
  <c r="X280" i="30"/>
  <c r="Y280" i="30"/>
  <c r="AB280" i="30"/>
  <c r="AF280" i="30"/>
  <c r="AG280" i="30"/>
  <c r="AJ280" i="30"/>
  <c r="AN280" i="30"/>
  <c r="AO280" i="30"/>
  <c r="AR280" i="30"/>
  <c r="AV280" i="30"/>
  <c r="AW280" i="30"/>
  <c r="AZ280" i="30"/>
  <c r="G281" i="30"/>
  <c r="G282" i="30"/>
  <c r="G283" i="30"/>
  <c r="G284" i="30"/>
  <c r="G7" i="29"/>
  <c r="L7" i="29" s="1"/>
  <c r="J7" i="29"/>
  <c r="K7" i="29"/>
  <c r="O7" i="29"/>
  <c r="P7" i="29"/>
  <c r="R7" i="29"/>
  <c r="S7" i="29"/>
  <c r="W7" i="29"/>
  <c r="X7" i="29"/>
  <c r="Z7" i="29"/>
  <c r="AA7" i="29"/>
  <c r="AE7" i="29"/>
  <c r="AF7" i="29"/>
  <c r="AH7" i="29"/>
  <c r="AI7" i="29"/>
  <c r="AM7" i="29"/>
  <c r="AN7" i="29"/>
  <c r="AP7" i="29"/>
  <c r="AQ7" i="29"/>
  <c r="AU7" i="29"/>
  <c r="AV7" i="29"/>
  <c r="AX7" i="29"/>
  <c r="AY7" i="29"/>
  <c r="G8" i="29"/>
  <c r="O8" i="29" s="1"/>
  <c r="J8" i="29"/>
  <c r="K8" i="29"/>
  <c r="M8" i="29"/>
  <c r="N8" i="29"/>
  <c r="P8" i="29"/>
  <c r="R8" i="29"/>
  <c r="S8" i="29"/>
  <c r="U8" i="29"/>
  <c r="V8" i="29"/>
  <c r="X8" i="29"/>
  <c r="Z8" i="29"/>
  <c r="AA8" i="29"/>
  <c r="AC8" i="29"/>
  <c r="AD8" i="29"/>
  <c r="AF8" i="29"/>
  <c r="AH8" i="29"/>
  <c r="AI8" i="29"/>
  <c r="AK8" i="29"/>
  <c r="AL8" i="29"/>
  <c r="AN8" i="29"/>
  <c r="AP8" i="29"/>
  <c r="AQ8" i="29"/>
  <c r="AS8" i="29"/>
  <c r="AT8" i="29"/>
  <c r="AV8" i="29"/>
  <c r="AX8" i="29"/>
  <c r="AY8" i="29"/>
  <c r="G9" i="29"/>
  <c r="AC9" i="29"/>
  <c r="AW9" i="29"/>
  <c r="G10" i="29"/>
  <c r="K10" i="29"/>
  <c r="S10" i="29"/>
  <c r="X10" i="29"/>
  <c r="AA10" i="29"/>
  <c r="AB10" i="29"/>
  <c r="AF10" i="29"/>
  <c r="AN10" i="29"/>
  <c r="AR10" i="29"/>
  <c r="AV10" i="29"/>
  <c r="AY10" i="29"/>
  <c r="AZ10" i="29"/>
  <c r="G11" i="29"/>
  <c r="J11" i="29" s="1"/>
  <c r="I11" i="29"/>
  <c r="K11" i="29"/>
  <c r="L11" i="29"/>
  <c r="N11" i="29"/>
  <c r="O11" i="29"/>
  <c r="P11" i="29"/>
  <c r="Q11" i="29"/>
  <c r="S11" i="29"/>
  <c r="T11" i="29"/>
  <c r="V11" i="29"/>
  <c r="W11" i="29"/>
  <c r="X11" i="29"/>
  <c r="Y11" i="29"/>
  <c r="AA11" i="29"/>
  <c r="AB11" i="29"/>
  <c r="AD11" i="29"/>
  <c r="AE11" i="29"/>
  <c r="AF11" i="29"/>
  <c r="AG11" i="29"/>
  <c r="AI11" i="29"/>
  <c r="AJ11" i="29"/>
  <c r="AL11" i="29"/>
  <c r="AM11" i="29"/>
  <c r="AN11" i="29"/>
  <c r="AO11" i="29"/>
  <c r="AQ11" i="29"/>
  <c r="AR11" i="29"/>
  <c r="AT11" i="29"/>
  <c r="AU11" i="29"/>
  <c r="AV11" i="29"/>
  <c r="AW11" i="29"/>
  <c r="AY11" i="29"/>
  <c r="AZ11" i="29"/>
  <c r="G12" i="29"/>
  <c r="M12" i="29" s="1"/>
  <c r="I12" i="29"/>
  <c r="J12" i="29"/>
  <c r="K12" i="29"/>
  <c r="L12" i="29"/>
  <c r="N12" i="29"/>
  <c r="O12" i="29"/>
  <c r="P12" i="29"/>
  <c r="Q12" i="29"/>
  <c r="R12" i="29"/>
  <c r="S12" i="29"/>
  <c r="T12" i="29"/>
  <c r="V12" i="29"/>
  <c r="W12" i="29"/>
  <c r="X12" i="29"/>
  <c r="Y12" i="29"/>
  <c r="Z12" i="29"/>
  <c r="AA12" i="29"/>
  <c r="AB12" i="29"/>
  <c r="AD12" i="29"/>
  <c r="AE12" i="29"/>
  <c r="AF12" i="29"/>
  <c r="AG12" i="29"/>
  <c r="AH12" i="29"/>
  <c r="AI12" i="29"/>
  <c r="AJ12" i="29"/>
  <c r="AL12" i="29"/>
  <c r="AM12" i="29"/>
  <c r="AN12" i="29"/>
  <c r="AO12" i="29"/>
  <c r="AP12" i="29"/>
  <c r="AQ12" i="29"/>
  <c r="AR12" i="29"/>
  <c r="AT12" i="29"/>
  <c r="AU12" i="29"/>
  <c r="AV12" i="29"/>
  <c r="AW12" i="29"/>
  <c r="AX12" i="29"/>
  <c r="AY12" i="29"/>
  <c r="AZ12" i="29"/>
  <c r="G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AP13" i="29"/>
  <c r="AQ13" i="29"/>
  <c r="AR13" i="29"/>
  <c r="AS13" i="29"/>
  <c r="AT13" i="29"/>
  <c r="AU13" i="29"/>
  <c r="AV13" i="29"/>
  <c r="AW13" i="29"/>
  <c r="AX13" i="29"/>
  <c r="AY13" i="29"/>
  <c r="AZ13" i="29"/>
  <c r="G14" i="29"/>
  <c r="X14" i="29" s="1"/>
  <c r="AU14" i="29"/>
  <c r="AZ14" i="29"/>
  <c r="G15" i="29"/>
  <c r="L15" i="29" s="1"/>
  <c r="J15" i="29"/>
  <c r="K15" i="29"/>
  <c r="O15" i="29"/>
  <c r="P15" i="29"/>
  <c r="R15" i="29"/>
  <c r="S15" i="29"/>
  <c r="W15" i="29"/>
  <c r="X15" i="29"/>
  <c r="Z15" i="29"/>
  <c r="AA15" i="29"/>
  <c r="AE15" i="29"/>
  <c r="AF15" i="29"/>
  <c r="AH15" i="29"/>
  <c r="AI15" i="29"/>
  <c r="AM15" i="29"/>
  <c r="AN15" i="29"/>
  <c r="AP15" i="29"/>
  <c r="AQ15" i="29"/>
  <c r="AU15" i="29"/>
  <c r="AV15" i="29"/>
  <c r="AX15" i="29"/>
  <c r="AY15" i="29"/>
  <c r="G16" i="29"/>
  <c r="O16" i="29" s="1"/>
  <c r="J16" i="29"/>
  <c r="K16" i="29"/>
  <c r="M16" i="29"/>
  <c r="N16" i="29"/>
  <c r="P16" i="29"/>
  <c r="R16" i="29"/>
  <c r="S16" i="29"/>
  <c r="U16" i="29"/>
  <c r="V16" i="29"/>
  <c r="X16" i="29"/>
  <c r="Z16" i="29"/>
  <c r="AA16" i="29"/>
  <c r="AC16" i="29"/>
  <c r="AD16" i="29"/>
  <c r="AF16" i="29"/>
  <c r="AH16" i="29"/>
  <c r="AI16" i="29"/>
  <c r="AK16" i="29"/>
  <c r="AL16" i="29"/>
  <c r="AN16" i="29"/>
  <c r="AP16" i="29"/>
  <c r="AQ16" i="29"/>
  <c r="AS16" i="29"/>
  <c r="AT16" i="29"/>
  <c r="AV16" i="29"/>
  <c r="AX16" i="29"/>
  <c r="AY16" i="29"/>
  <c r="G17" i="29"/>
  <c r="I17" i="29" s="1"/>
  <c r="M17" i="29"/>
  <c r="N17" i="29"/>
  <c r="P17" i="29"/>
  <c r="U17" i="29"/>
  <c r="V17" i="29"/>
  <c r="Y17" i="29"/>
  <c r="AA17" i="29"/>
  <c r="AC17" i="29"/>
  <c r="AG17" i="29"/>
  <c r="AI17" i="29"/>
  <c r="AK17" i="29"/>
  <c r="AL17" i="29"/>
  <c r="AN17" i="29"/>
  <c r="AO17" i="29"/>
  <c r="AT17" i="29"/>
  <c r="AV17" i="29"/>
  <c r="AW17" i="29"/>
  <c r="AY17" i="29"/>
  <c r="G18" i="29"/>
  <c r="I18" i="29"/>
  <c r="N18" i="29"/>
  <c r="S18" i="29"/>
  <c r="T18" i="29"/>
  <c r="V18" i="29"/>
  <c r="AA18" i="29"/>
  <c r="AF18" i="29"/>
  <c r="AG18" i="29"/>
  <c r="AI18" i="29"/>
  <c r="AN18" i="29"/>
  <c r="AR18" i="29"/>
  <c r="AT18" i="29"/>
  <c r="AV18" i="29"/>
  <c r="AZ18" i="29"/>
  <c r="G19" i="29"/>
  <c r="J19" i="29" s="1"/>
  <c r="I19" i="29"/>
  <c r="K19" i="29"/>
  <c r="L19" i="29"/>
  <c r="N19" i="29"/>
  <c r="O19" i="29"/>
  <c r="P19" i="29"/>
  <c r="Q19" i="29"/>
  <c r="S19" i="29"/>
  <c r="T19" i="29"/>
  <c r="V19" i="29"/>
  <c r="W19" i="29"/>
  <c r="X19" i="29"/>
  <c r="Y19" i="29"/>
  <c r="AA19" i="29"/>
  <c r="AB19" i="29"/>
  <c r="AD19" i="29"/>
  <c r="AE19" i="29"/>
  <c r="AF19" i="29"/>
  <c r="AG19" i="29"/>
  <c r="AI19" i="29"/>
  <c r="AJ19" i="29"/>
  <c r="AL19" i="29"/>
  <c r="AM19" i="29"/>
  <c r="AN19" i="29"/>
  <c r="AO19" i="29"/>
  <c r="AQ19" i="29"/>
  <c r="AR19" i="29"/>
  <c r="AT19" i="29"/>
  <c r="AU19" i="29"/>
  <c r="AV19" i="29"/>
  <c r="AW19" i="29"/>
  <c r="AY19" i="29"/>
  <c r="AZ19" i="29"/>
  <c r="G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AP20" i="29"/>
  <c r="AQ20" i="29"/>
  <c r="AR20" i="29"/>
  <c r="AS20" i="29"/>
  <c r="AT20" i="29"/>
  <c r="AU20" i="29"/>
  <c r="AV20" i="29"/>
  <c r="AW20" i="29"/>
  <c r="AX20" i="29"/>
  <c r="AY20" i="29"/>
  <c r="AZ20" i="29"/>
  <c r="G21" i="29"/>
  <c r="K21" i="29" s="1"/>
  <c r="I21" i="29"/>
  <c r="J21" i="29"/>
  <c r="L21" i="29"/>
  <c r="M21" i="29"/>
  <c r="N21" i="29"/>
  <c r="O21" i="29"/>
  <c r="P21" i="29"/>
  <c r="Q21" i="29"/>
  <c r="R21" i="29"/>
  <c r="T21" i="29"/>
  <c r="U21" i="29"/>
  <c r="V21" i="29"/>
  <c r="W21" i="29"/>
  <c r="X21" i="29"/>
  <c r="Y21" i="29"/>
  <c r="Z21" i="29"/>
  <c r="AB21" i="29"/>
  <c r="AC21" i="29"/>
  <c r="AD21" i="29"/>
  <c r="AE21" i="29"/>
  <c r="AF21" i="29"/>
  <c r="AG21" i="29"/>
  <c r="AH21" i="29"/>
  <c r="AJ21" i="29"/>
  <c r="AK21" i="29"/>
  <c r="AL21" i="29"/>
  <c r="AM21" i="29"/>
  <c r="AN21" i="29"/>
  <c r="AO21" i="29"/>
  <c r="AP21" i="29"/>
  <c r="AR21" i="29"/>
  <c r="AS21" i="29"/>
  <c r="AT21" i="29"/>
  <c r="AU21" i="29"/>
  <c r="AV21" i="29"/>
  <c r="AW21" i="29"/>
  <c r="AX21" i="29"/>
  <c r="AZ21" i="29"/>
  <c r="G22" i="29"/>
  <c r="I22" i="29"/>
  <c r="J22" i="29"/>
  <c r="K22" i="29"/>
  <c r="L22" i="29"/>
  <c r="M22" i="29"/>
  <c r="O22" i="29"/>
  <c r="Q22" i="29"/>
  <c r="R22" i="29"/>
  <c r="S22" i="29"/>
  <c r="T22" i="29"/>
  <c r="U22" i="29"/>
  <c r="W22" i="29"/>
  <c r="X22" i="29"/>
  <c r="Z22" i="29"/>
  <c r="AA22" i="29"/>
  <c r="AB22" i="29"/>
  <c r="AC22" i="29"/>
  <c r="AE22" i="29"/>
  <c r="AF22" i="29"/>
  <c r="AG22" i="29"/>
  <c r="AI22" i="29"/>
  <c r="AJ22" i="29"/>
  <c r="AK22" i="29"/>
  <c r="AM22" i="29"/>
  <c r="AN22" i="29"/>
  <c r="AO22" i="29"/>
  <c r="AP22" i="29"/>
  <c r="AR22" i="29"/>
  <c r="AS22" i="29"/>
  <c r="AU22" i="29"/>
  <c r="AV22" i="29"/>
  <c r="AW22" i="29"/>
  <c r="AX22" i="29"/>
  <c r="AY22" i="29"/>
  <c r="G23" i="29"/>
  <c r="K23" i="29" s="1"/>
  <c r="J23" i="29"/>
  <c r="L23" i="29"/>
  <c r="M23" i="29"/>
  <c r="N23" i="29"/>
  <c r="O23" i="29"/>
  <c r="R23" i="29"/>
  <c r="S23" i="29"/>
  <c r="U23" i="29"/>
  <c r="V23" i="29"/>
  <c r="W23" i="29"/>
  <c r="X23" i="29"/>
  <c r="AA23" i="29"/>
  <c r="AB23" i="29"/>
  <c r="AD23" i="29"/>
  <c r="AE23" i="29"/>
  <c r="AF23" i="29"/>
  <c r="AH23" i="29"/>
  <c r="AJ23" i="29"/>
  <c r="AK23" i="29"/>
  <c r="AM23" i="29"/>
  <c r="AN23" i="29"/>
  <c r="AP23" i="29"/>
  <c r="AQ23" i="29"/>
  <c r="AS23" i="29"/>
  <c r="AT23" i="29"/>
  <c r="AV23" i="29"/>
  <c r="AX23" i="29"/>
  <c r="AY23" i="29"/>
  <c r="AZ23" i="29"/>
  <c r="G24" i="29"/>
  <c r="I24" i="29"/>
  <c r="J24" i="29"/>
  <c r="K24" i="29"/>
  <c r="M24" i="29"/>
  <c r="N24" i="29"/>
  <c r="O24" i="29"/>
  <c r="P24" i="29"/>
  <c r="Q24" i="29"/>
  <c r="R24" i="29"/>
  <c r="S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AP24" i="29"/>
  <c r="AQ24" i="29"/>
  <c r="AR24" i="29"/>
  <c r="AS24" i="29"/>
  <c r="AT24" i="29"/>
  <c r="AU24" i="29"/>
  <c r="AV24" i="29"/>
  <c r="AW24" i="29"/>
  <c r="AX24" i="29"/>
  <c r="AY24" i="29"/>
  <c r="AZ24" i="29"/>
  <c r="G25" i="29"/>
  <c r="M25" i="29" s="1"/>
  <c r="I25" i="29"/>
  <c r="J25" i="29"/>
  <c r="K25" i="29"/>
  <c r="L25" i="29"/>
  <c r="N25" i="29"/>
  <c r="O25" i="29"/>
  <c r="P25" i="29"/>
  <c r="Q25" i="29"/>
  <c r="R25" i="29"/>
  <c r="S25" i="29"/>
  <c r="T25" i="29"/>
  <c r="V25" i="29"/>
  <c r="W25" i="29"/>
  <c r="X25" i="29"/>
  <c r="Y25" i="29"/>
  <c r="Z25" i="29"/>
  <c r="AA25" i="29"/>
  <c r="AB25" i="29"/>
  <c r="AD25" i="29"/>
  <c r="AE25" i="29"/>
  <c r="AF25" i="29"/>
  <c r="AG25" i="29"/>
  <c r="AH25" i="29"/>
  <c r="AI25" i="29"/>
  <c r="AJ25" i="29"/>
  <c r="AL25" i="29"/>
  <c r="AM25" i="29"/>
  <c r="AN25" i="29"/>
  <c r="AO25" i="29"/>
  <c r="AP25" i="29"/>
  <c r="AQ25" i="29"/>
  <c r="AR25" i="29"/>
  <c r="AT25" i="29"/>
  <c r="AU25" i="29"/>
  <c r="AV25" i="29"/>
  <c r="AW25" i="29"/>
  <c r="AX25" i="29"/>
  <c r="AY25" i="29"/>
  <c r="AZ25" i="29"/>
  <c r="G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AC26" i="29"/>
  <c r="AD26" i="29"/>
  <c r="AE26" i="29"/>
  <c r="AF26" i="29"/>
  <c r="AG26" i="29"/>
  <c r="AH26" i="29"/>
  <c r="AI26" i="29"/>
  <c r="AJ26" i="29"/>
  <c r="AK26" i="29"/>
  <c r="AL26" i="29"/>
  <c r="AM26" i="29"/>
  <c r="AN26" i="29"/>
  <c r="AO26" i="29"/>
  <c r="AP26" i="29"/>
  <c r="AQ26" i="29"/>
  <c r="AR26" i="29"/>
  <c r="AS26" i="29"/>
  <c r="AT26" i="29"/>
  <c r="AU26" i="29"/>
  <c r="AV26" i="29"/>
  <c r="AW26" i="29"/>
  <c r="AX26" i="29"/>
  <c r="AY26" i="29"/>
  <c r="AZ26" i="29"/>
  <c r="G27" i="29"/>
  <c r="X27" i="29" s="1"/>
  <c r="J27" i="29"/>
  <c r="P27" i="29"/>
  <c r="R27" i="29"/>
  <c r="Z27" i="29"/>
  <c r="AH27" i="29"/>
  <c r="AN27" i="29"/>
  <c r="AP27" i="29"/>
  <c r="AV27" i="29"/>
  <c r="AX27" i="29"/>
  <c r="G28" i="29"/>
  <c r="N28" i="29" s="1"/>
  <c r="J28" i="29"/>
  <c r="K28" i="29"/>
  <c r="M28" i="29"/>
  <c r="P28" i="29"/>
  <c r="R28" i="29"/>
  <c r="S28" i="29"/>
  <c r="U28" i="29"/>
  <c r="X28" i="29"/>
  <c r="Z28" i="29"/>
  <c r="AA28" i="29"/>
  <c r="AC28" i="29"/>
  <c r="AF28" i="29"/>
  <c r="AH28" i="29"/>
  <c r="AI28" i="29"/>
  <c r="AK28" i="29"/>
  <c r="AN28" i="29"/>
  <c r="AP28" i="29"/>
  <c r="AQ28" i="29"/>
  <c r="AS28" i="29"/>
  <c r="AV28" i="29"/>
  <c r="AX28" i="29"/>
  <c r="AY28" i="29"/>
  <c r="G29" i="29"/>
  <c r="AN29" i="29" s="1"/>
  <c r="AL29" i="29"/>
  <c r="G30" i="29"/>
  <c r="L30" i="29" s="1"/>
  <c r="I30" i="29"/>
  <c r="K30" i="29"/>
  <c r="P30" i="29"/>
  <c r="Q30" i="29"/>
  <c r="S30" i="29"/>
  <c r="X30" i="29"/>
  <c r="Y30" i="29"/>
  <c r="AA30" i="29"/>
  <c r="AF30" i="29"/>
  <c r="AG30" i="29"/>
  <c r="AI30" i="29"/>
  <c r="AN30" i="29"/>
  <c r="AO30" i="29"/>
  <c r="AQ30" i="29"/>
  <c r="AV30" i="29"/>
  <c r="AW30" i="29"/>
  <c r="AY30" i="29"/>
  <c r="G31" i="29"/>
  <c r="O31" i="29" s="1"/>
  <c r="I31" i="29"/>
  <c r="K31" i="29"/>
  <c r="L31" i="29"/>
  <c r="N31" i="29"/>
  <c r="P31" i="29"/>
  <c r="Q31" i="29"/>
  <c r="S31" i="29"/>
  <c r="T31" i="29"/>
  <c r="V31" i="29"/>
  <c r="X31" i="29"/>
  <c r="Y31" i="29"/>
  <c r="AA31" i="29"/>
  <c r="AB31" i="29"/>
  <c r="AD31" i="29"/>
  <c r="AF31" i="29"/>
  <c r="AG31" i="29"/>
  <c r="AI31" i="29"/>
  <c r="AJ31" i="29"/>
  <c r="AL31" i="29"/>
  <c r="AN31" i="29"/>
  <c r="AO31" i="29"/>
  <c r="AQ31" i="29"/>
  <c r="AR31" i="29"/>
  <c r="AT31" i="29"/>
  <c r="AV31" i="29"/>
  <c r="AW31" i="29"/>
  <c r="AY31" i="29"/>
  <c r="AZ31" i="29"/>
  <c r="G32" i="29"/>
  <c r="J32" i="29" s="1"/>
  <c r="I32" i="29"/>
  <c r="K32" i="29"/>
  <c r="L32" i="29"/>
  <c r="N32" i="29"/>
  <c r="O32" i="29"/>
  <c r="P32" i="29"/>
  <c r="Q32" i="29"/>
  <c r="S32" i="29"/>
  <c r="T32" i="29"/>
  <c r="V32" i="29"/>
  <c r="W32" i="29"/>
  <c r="X32" i="29"/>
  <c r="Y32" i="29"/>
  <c r="AA32" i="29"/>
  <c r="AB32" i="29"/>
  <c r="AD32" i="29"/>
  <c r="AE32" i="29"/>
  <c r="AF32" i="29"/>
  <c r="AG32" i="29"/>
  <c r="AI32" i="29"/>
  <c r="AJ32" i="29"/>
  <c r="AL32" i="29"/>
  <c r="AM32" i="29"/>
  <c r="AN32" i="29"/>
  <c r="AO32" i="29"/>
  <c r="AQ32" i="29"/>
  <c r="AR32" i="29"/>
  <c r="AT32" i="29"/>
  <c r="AU32" i="29"/>
  <c r="AV32" i="29"/>
  <c r="AW32" i="29"/>
  <c r="AY32" i="29"/>
  <c r="AZ32" i="29"/>
  <c r="G33" i="29"/>
  <c r="M33" i="29" s="1"/>
  <c r="I33" i="29"/>
  <c r="J33" i="29"/>
  <c r="K33" i="29"/>
  <c r="L33" i="29"/>
  <c r="N33" i="29"/>
  <c r="O33" i="29"/>
  <c r="P33" i="29"/>
  <c r="Q33" i="29"/>
  <c r="R33" i="29"/>
  <c r="S33" i="29"/>
  <c r="T33" i="29"/>
  <c r="V33" i="29"/>
  <c r="W33" i="29"/>
  <c r="X33" i="29"/>
  <c r="Y33" i="29"/>
  <c r="Z33" i="29"/>
  <c r="AA33" i="29"/>
  <c r="AB33" i="29"/>
  <c r="AD33" i="29"/>
  <c r="AE33" i="29"/>
  <c r="AF33" i="29"/>
  <c r="AG33" i="29"/>
  <c r="AH33" i="29"/>
  <c r="AI33" i="29"/>
  <c r="AJ33" i="29"/>
  <c r="AL33" i="29"/>
  <c r="AM33" i="29"/>
  <c r="AN33" i="29"/>
  <c r="AO33" i="29"/>
  <c r="AP33" i="29"/>
  <c r="AQ33" i="29"/>
  <c r="AR33" i="29"/>
  <c r="AT33" i="29"/>
  <c r="AU33" i="29"/>
  <c r="AV33" i="29"/>
  <c r="AW33" i="29"/>
  <c r="AX33" i="29"/>
  <c r="AY33" i="29"/>
  <c r="AZ33" i="29"/>
  <c r="G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G35" i="29"/>
  <c r="I35" i="29"/>
  <c r="J35" i="29"/>
  <c r="L35" i="29"/>
  <c r="M35" i="29"/>
  <c r="O35" i="29"/>
  <c r="P35" i="29"/>
  <c r="Q35" i="29"/>
  <c r="R35" i="29"/>
  <c r="T35" i="29"/>
  <c r="U35" i="29"/>
  <c r="W35" i="29"/>
  <c r="X35" i="29"/>
  <c r="Y35" i="29"/>
  <c r="Z35" i="29"/>
  <c r="AB35" i="29"/>
  <c r="AC35" i="29"/>
  <c r="AE35" i="29"/>
  <c r="AF35" i="29"/>
  <c r="AG35" i="29"/>
  <c r="AH35" i="29"/>
  <c r="AJ35" i="29"/>
  <c r="AK35" i="29"/>
  <c r="AM35" i="29"/>
  <c r="AN35" i="29"/>
  <c r="AO35" i="29"/>
  <c r="AP35" i="29"/>
  <c r="AR35" i="29"/>
  <c r="AS35" i="29"/>
  <c r="AU35" i="29"/>
  <c r="AV35" i="29"/>
  <c r="AW35" i="29"/>
  <c r="AX35" i="29"/>
  <c r="AZ35" i="29"/>
  <c r="G36" i="29"/>
  <c r="K36" i="29" s="1"/>
  <c r="J36" i="29"/>
  <c r="L36" i="29"/>
  <c r="M36" i="29"/>
  <c r="O36" i="29"/>
  <c r="S36" i="29"/>
  <c r="T36" i="29"/>
  <c r="W36" i="29"/>
  <c r="X36" i="29"/>
  <c r="Z36" i="29"/>
  <c r="AB36" i="29"/>
  <c r="AC36" i="29"/>
  <c r="AE36" i="29"/>
  <c r="AH36" i="29"/>
  <c r="AI36" i="29"/>
  <c r="AJ36" i="29"/>
  <c r="AM36" i="29"/>
  <c r="AN36" i="29"/>
  <c r="AO36" i="29"/>
  <c r="AQ36" i="29"/>
  <c r="AR36" i="29"/>
  <c r="AS36" i="29"/>
  <c r="AV36" i="29"/>
  <c r="AW36" i="29"/>
  <c r="AX36" i="29"/>
  <c r="AZ36" i="29"/>
  <c r="G37" i="29"/>
  <c r="J37" i="29"/>
  <c r="R37" i="29"/>
  <c r="S37" i="29"/>
  <c r="AA37" i="29"/>
  <c r="AI37" i="29"/>
  <c r="AQ37" i="29"/>
  <c r="AR37" i="29"/>
  <c r="AY37" i="29"/>
  <c r="AZ37" i="29"/>
  <c r="G38" i="29"/>
  <c r="L38" i="29" s="1"/>
  <c r="I38" i="29"/>
  <c r="J38" i="29"/>
  <c r="K38" i="29"/>
  <c r="M38" i="29"/>
  <c r="N38" i="29"/>
  <c r="O38" i="29"/>
  <c r="P38" i="29"/>
  <c r="Q38" i="29"/>
  <c r="R38" i="29"/>
  <c r="S38" i="29"/>
  <c r="U38" i="29"/>
  <c r="V38" i="29"/>
  <c r="W38" i="29"/>
  <c r="X38" i="29"/>
  <c r="Y38" i="29"/>
  <c r="Z38" i="29"/>
  <c r="AA38" i="29"/>
  <c r="AB38" i="29"/>
  <c r="AC38" i="29"/>
  <c r="AD38" i="29"/>
  <c r="AE38" i="29"/>
  <c r="AF38" i="29"/>
  <c r="AG38" i="29"/>
  <c r="AH38" i="29"/>
  <c r="AI38" i="29"/>
  <c r="AJ38" i="29"/>
  <c r="AK38" i="29"/>
  <c r="AL38" i="29"/>
  <c r="AM38" i="29"/>
  <c r="AN38" i="29"/>
  <c r="AO38" i="29"/>
  <c r="AP38" i="29"/>
  <c r="AQ38" i="29"/>
  <c r="AR38" i="29"/>
  <c r="AS38" i="29"/>
  <c r="AT38" i="29"/>
  <c r="AU38" i="29"/>
  <c r="AV38" i="29"/>
  <c r="AW38" i="29"/>
  <c r="AX38" i="29"/>
  <c r="AY38" i="29"/>
  <c r="AZ38" i="29"/>
  <c r="G39" i="29"/>
  <c r="L39" i="29" s="1"/>
  <c r="I39" i="29"/>
  <c r="J39" i="29"/>
  <c r="N39" i="29"/>
  <c r="P39" i="29"/>
  <c r="Q39" i="29"/>
  <c r="R39" i="29"/>
  <c r="V39" i="29"/>
  <c r="X39" i="29"/>
  <c r="Y39" i="29"/>
  <c r="Z39" i="29"/>
  <c r="AD39" i="29"/>
  <c r="AF39" i="29"/>
  <c r="AG39" i="29"/>
  <c r="AH39" i="29"/>
  <c r="AL39" i="29"/>
  <c r="AN39" i="29"/>
  <c r="AO39" i="29"/>
  <c r="AP39" i="29"/>
  <c r="AT39" i="29"/>
  <c r="AV39" i="29"/>
  <c r="AW39" i="29"/>
  <c r="AX39" i="29"/>
  <c r="G40" i="29"/>
  <c r="O40" i="29" s="1"/>
  <c r="I40" i="29"/>
  <c r="K40" i="29"/>
  <c r="L40" i="29"/>
  <c r="M40" i="29"/>
  <c r="P40" i="29"/>
  <c r="Q40" i="29"/>
  <c r="S40" i="29"/>
  <c r="T40" i="29"/>
  <c r="U40" i="29"/>
  <c r="X40" i="29"/>
  <c r="Y40" i="29"/>
  <c r="AA40" i="29"/>
  <c r="AB40" i="29"/>
  <c r="AC40" i="29"/>
  <c r="AF40" i="29"/>
  <c r="AG40" i="29"/>
  <c r="AI40" i="29"/>
  <c r="AJ40" i="29"/>
  <c r="AK40" i="29"/>
  <c r="AN40" i="29"/>
  <c r="AO40" i="29"/>
  <c r="AQ40" i="29"/>
  <c r="AR40" i="29"/>
  <c r="AS40" i="29"/>
  <c r="AV40" i="29"/>
  <c r="AW40" i="29"/>
  <c r="AY40" i="29"/>
  <c r="AZ40" i="29"/>
  <c r="G41" i="29"/>
  <c r="N41" i="29" s="1"/>
  <c r="L41" i="29"/>
  <c r="V41" i="29"/>
  <c r="X41" i="29"/>
  <c r="AB41" i="29"/>
  <c r="AL41" i="29"/>
  <c r="AN41" i="29"/>
  <c r="AR41" i="29"/>
  <c r="G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G43" i="29"/>
  <c r="K43" i="29" s="1"/>
  <c r="I43" i="29"/>
  <c r="J43" i="29"/>
  <c r="L43" i="29"/>
  <c r="M43" i="29"/>
  <c r="N43" i="29"/>
  <c r="P43" i="29"/>
  <c r="Q43" i="29"/>
  <c r="R43" i="29"/>
  <c r="T43" i="29"/>
  <c r="U43" i="29"/>
  <c r="V43" i="29"/>
  <c r="X43" i="29"/>
  <c r="Y43" i="29"/>
  <c r="Z43" i="29"/>
  <c r="AB43" i="29"/>
  <c r="AC43" i="29"/>
  <c r="AD43" i="29"/>
  <c r="AF43" i="29"/>
  <c r="AG43" i="29"/>
  <c r="AH43" i="29"/>
  <c r="AJ43" i="29"/>
  <c r="AK43" i="29"/>
  <c r="AL43" i="29"/>
  <c r="AN43" i="29"/>
  <c r="AO43" i="29"/>
  <c r="AP43" i="29"/>
  <c r="AR43" i="29"/>
  <c r="AS43" i="29"/>
  <c r="AT43" i="29"/>
  <c r="AU43" i="29"/>
  <c r="AV43" i="29"/>
  <c r="AW43" i="29"/>
  <c r="AX43" i="29"/>
  <c r="AZ43" i="29"/>
  <c r="G44" i="29"/>
  <c r="X44" i="29"/>
  <c r="G45" i="29"/>
  <c r="L45" i="29" s="1"/>
  <c r="J45" i="29"/>
  <c r="K45" i="29"/>
  <c r="S45" i="29"/>
  <c r="T45" i="29"/>
  <c r="W45" i="29"/>
  <c r="X45" i="29"/>
  <c r="AF45" i="29"/>
  <c r="AH45" i="29"/>
  <c r="AI45" i="29"/>
  <c r="AJ45" i="29"/>
  <c r="AR45" i="29"/>
  <c r="AU45" i="29"/>
  <c r="AV45" i="29"/>
  <c r="AX45" i="29"/>
  <c r="G46" i="29"/>
  <c r="L46" i="29" s="1"/>
  <c r="I46" i="29"/>
  <c r="J46" i="29"/>
  <c r="K46" i="29"/>
  <c r="M46" i="29"/>
  <c r="N46" i="29"/>
  <c r="O46" i="29"/>
  <c r="P46" i="29"/>
  <c r="Q46" i="29"/>
  <c r="R46" i="29"/>
  <c r="S46" i="29"/>
  <c r="U46" i="29"/>
  <c r="V46" i="29"/>
  <c r="W46" i="29"/>
  <c r="X46" i="29"/>
  <c r="Y46" i="29"/>
  <c r="Z46" i="29"/>
  <c r="AA46" i="29"/>
  <c r="AC46" i="29"/>
  <c r="AD46" i="29"/>
  <c r="AE46" i="29"/>
  <c r="AF46" i="29"/>
  <c r="AG46" i="29"/>
  <c r="AH46" i="29"/>
  <c r="AI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G47" i="29"/>
  <c r="I47" i="29"/>
  <c r="J47" i="29"/>
  <c r="M47" i="29"/>
  <c r="N47" i="29"/>
  <c r="U47" i="29"/>
  <c r="V47" i="29"/>
  <c r="X47" i="29"/>
  <c r="Y47" i="29"/>
  <c r="Z47" i="29"/>
  <c r="AG47" i="29"/>
  <c r="AH47" i="29"/>
  <c r="AK47" i="29"/>
  <c r="AL47" i="29"/>
  <c r="AN47" i="29"/>
  <c r="AT47" i="29"/>
  <c r="AV47" i="29"/>
  <c r="AW47" i="29"/>
  <c r="AX47" i="29"/>
  <c r="G48" i="29"/>
  <c r="I48" i="29" s="1"/>
  <c r="P48" i="29"/>
  <c r="T48" i="29"/>
  <c r="AB48" i="29"/>
  <c r="AG48" i="29"/>
  <c r="AO48" i="29"/>
  <c r="AS48" i="29"/>
  <c r="G49" i="29"/>
  <c r="N49" i="29" s="1"/>
  <c r="V49" i="29"/>
  <c r="AA49" i="29"/>
  <c r="G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G51" i="29"/>
  <c r="K51" i="29" s="1"/>
  <c r="I51" i="29"/>
  <c r="J51" i="29"/>
  <c r="L51" i="29"/>
  <c r="M51" i="29"/>
  <c r="N51" i="29"/>
  <c r="P51" i="29"/>
  <c r="Q51" i="29"/>
  <c r="R51" i="29"/>
  <c r="T51" i="29"/>
  <c r="U51" i="29"/>
  <c r="V51" i="29"/>
  <c r="X51" i="29"/>
  <c r="Y51" i="29"/>
  <c r="Z51" i="29"/>
  <c r="AB51" i="29"/>
  <c r="AC51" i="29"/>
  <c r="AD51" i="29"/>
  <c r="AE51" i="29"/>
  <c r="AF51" i="29"/>
  <c r="AG51" i="29"/>
  <c r="AH51" i="29"/>
  <c r="AJ51" i="29"/>
  <c r="AK51" i="29"/>
  <c r="AL51" i="29"/>
  <c r="AM51" i="29"/>
  <c r="AN51" i="29"/>
  <c r="AO51" i="29"/>
  <c r="AP51" i="29"/>
  <c r="AR51" i="29"/>
  <c r="AS51" i="29"/>
  <c r="AT51" i="29"/>
  <c r="AU51" i="29"/>
  <c r="AV51" i="29"/>
  <c r="AW51" i="29"/>
  <c r="AX51" i="29"/>
  <c r="AZ51" i="29"/>
  <c r="G52" i="29"/>
  <c r="I52" i="29"/>
  <c r="K52" i="29"/>
  <c r="L52" i="29"/>
  <c r="M52" i="29"/>
  <c r="O52" i="29"/>
  <c r="P52" i="29"/>
  <c r="S52" i="29"/>
  <c r="T52" i="29"/>
  <c r="U52" i="29"/>
  <c r="W52" i="29"/>
  <c r="X52" i="29"/>
  <c r="Y52" i="29"/>
  <c r="AA52" i="29"/>
  <c r="AB52" i="29"/>
  <c r="AC52" i="29"/>
  <c r="AE52" i="29"/>
  <c r="AF52" i="29"/>
  <c r="AG52" i="29"/>
  <c r="AH52" i="29"/>
  <c r="AI52" i="29"/>
  <c r="AJ52" i="29"/>
  <c r="AK52" i="29"/>
  <c r="AM52" i="29"/>
  <c r="AN52" i="29"/>
  <c r="AO52" i="29"/>
  <c r="AP52" i="29"/>
  <c r="AQ52" i="29"/>
  <c r="AR52" i="29"/>
  <c r="AS52" i="29"/>
  <c r="AU52" i="29"/>
  <c r="AV52" i="29"/>
  <c r="AW52" i="29"/>
  <c r="AX52" i="29"/>
  <c r="AY52" i="29"/>
  <c r="AZ52" i="29"/>
  <c r="G53" i="29"/>
  <c r="R53" i="29" s="1"/>
  <c r="N53" i="29"/>
  <c r="P53" i="29"/>
  <c r="W53" i="29"/>
  <c r="Z53" i="29"/>
  <c r="AI53" i="29"/>
  <c r="AJ53" i="29"/>
  <c r="AP53" i="29"/>
  <c r="AS53" i="29"/>
  <c r="AY53" i="29"/>
  <c r="G54" i="29"/>
  <c r="W54" i="29" s="1"/>
  <c r="I54" i="29"/>
  <c r="O54" i="29"/>
  <c r="Q54" i="29"/>
  <c r="R54" i="29"/>
  <c r="Y54" i="29"/>
  <c r="Z54" i="29"/>
  <c r="AE54" i="29"/>
  <c r="AG54" i="29"/>
  <c r="AH54" i="29"/>
  <c r="AM54" i="29"/>
  <c r="AO54" i="29"/>
  <c r="AU54" i="29"/>
  <c r="AW54" i="29"/>
  <c r="AX54" i="29"/>
  <c r="G55" i="29"/>
  <c r="O55" i="29" s="1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X55" i="29"/>
  <c r="Y55" i="29"/>
  <c r="Z55" i="29"/>
  <c r="AA55" i="29"/>
  <c r="AB55" i="29"/>
  <c r="AC55" i="29"/>
  <c r="AD55" i="29"/>
  <c r="AF55" i="29"/>
  <c r="AG55" i="29"/>
  <c r="AH55" i="29"/>
  <c r="AI55" i="29"/>
  <c r="AJ55" i="29"/>
  <c r="AK55" i="29"/>
  <c r="AL55" i="29"/>
  <c r="AN55" i="29"/>
  <c r="AO55" i="29"/>
  <c r="AP55" i="29"/>
  <c r="AQ55" i="29"/>
  <c r="AR55" i="29"/>
  <c r="AS55" i="29"/>
  <c r="AT55" i="29"/>
  <c r="AV55" i="29"/>
  <c r="AW55" i="29"/>
  <c r="AX55" i="29"/>
  <c r="AY55" i="29"/>
  <c r="AZ55" i="29"/>
  <c r="G56" i="29"/>
  <c r="O56" i="29" s="1"/>
  <c r="L56" i="29"/>
  <c r="M56" i="29"/>
  <c r="N56" i="29"/>
  <c r="P56" i="29"/>
  <c r="T56" i="29"/>
  <c r="V56" i="29"/>
  <c r="W56" i="29"/>
  <c r="X56" i="29"/>
  <c r="AB56" i="29"/>
  <c r="AD56" i="29"/>
  <c r="AE56" i="29"/>
  <c r="AJ56" i="29"/>
  <c r="AK56" i="29"/>
  <c r="AL56" i="29"/>
  <c r="AM56" i="29"/>
  <c r="AR56" i="29"/>
  <c r="AS56" i="29"/>
  <c r="AU56" i="29"/>
  <c r="AV56" i="29"/>
  <c r="AZ56" i="29"/>
  <c r="G57" i="29"/>
  <c r="I57" i="29" s="1"/>
  <c r="J57" i="29"/>
  <c r="K57" i="29"/>
  <c r="S57" i="29"/>
  <c r="X57" i="29"/>
  <c r="Y57" i="29"/>
  <c r="AG57" i="29"/>
  <c r="AI57" i="29"/>
  <c r="AM57" i="29"/>
  <c r="AU57" i="29"/>
  <c r="AW57" i="29"/>
  <c r="AX57" i="29"/>
  <c r="G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G59" i="29"/>
  <c r="R59" i="29" s="1"/>
  <c r="I59" i="29"/>
  <c r="AD59" i="29"/>
  <c r="AE59" i="29"/>
  <c r="AO59" i="29"/>
  <c r="AX59" i="29"/>
  <c r="G60" i="29"/>
  <c r="Q60" i="29" s="1"/>
  <c r="AB60" i="29"/>
  <c r="AN60" i="29"/>
  <c r="AX60" i="29"/>
  <c r="G61" i="29"/>
  <c r="L61" i="29" s="1"/>
  <c r="J61" i="29"/>
  <c r="K61" i="29"/>
  <c r="M61" i="29"/>
  <c r="N61" i="29"/>
  <c r="R61" i="29"/>
  <c r="S61" i="29"/>
  <c r="T61" i="29"/>
  <c r="V61" i="29"/>
  <c r="W61" i="29"/>
  <c r="AA61" i="29"/>
  <c r="AB61" i="29"/>
  <c r="AC61" i="29"/>
  <c r="AE61" i="29"/>
  <c r="AF61" i="29"/>
  <c r="AJ61" i="29"/>
  <c r="AK61" i="29"/>
  <c r="AL61" i="29"/>
  <c r="AN61" i="29"/>
  <c r="AP61" i="29"/>
  <c r="AS61" i="29"/>
  <c r="AT61" i="29"/>
  <c r="AU61" i="29"/>
  <c r="AX61" i="29"/>
  <c r="AY61" i="29"/>
  <c r="G62" i="29"/>
  <c r="M62" i="29" s="1"/>
  <c r="I62" i="29"/>
  <c r="J62" i="29"/>
  <c r="K62" i="29"/>
  <c r="N62" i="29"/>
  <c r="O62" i="29"/>
  <c r="Q62" i="29"/>
  <c r="R62" i="29"/>
  <c r="S62" i="29"/>
  <c r="U62" i="29"/>
  <c r="W62" i="29"/>
  <c r="X62" i="29"/>
  <c r="Z62" i="29"/>
  <c r="AA62" i="29"/>
  <c r="AC62" i="29"/>
  <c r="AD62" i="29"/>
  <c r="AF62" i="29"/>
  <c r="AG62" i="29"/>
  <c r="AI62" i="29"/>
  <c r="AK62" i="29"/>
  <c r="AL62" i="29"/>
  <c r="AM62" i="29"/>
  <c r="AO62" i="29"/>
  <c r="AP62" i="29"/>
  <c r="AS62" i="29"/>
  <c r="AT62" i="29"/>
  <c r="AU62" i="29"/>
  <c r="AV62" i="29"/>
  <c r="AX62" i="29"/>
  <c r="AY62" i="29"/>
  <c r="G63" i="29"/>
  <c r="M63" i="29" s="1"/>
  <c r="I63" i="29"/>
  <c r="J63" i="29"/>
  <c r="K63" i="29"/>
  <c r="L63" i="29"/>
  <c r="N63" i="29"/>
  <c r="P63" i="29"/>
  <c r="Q63" i="29"/>
  <c r="R63" i="29"/>
  <c r="S63" i="29"/>
  <c r="T63" i="29"/>
  <c r="U63" i="29"/>
  <c r="X63" i="29"/>
  <c r="Y63" i="29"/>
  <c r="Z63" i="29"/>
  <c r="AA63" i="29"/>
  <c r="AB63" i="29"/>
  <c r="AC63" i="29"/>
  <c r="AD63" i="29"/>
  <c r="AG63" i="29"/>
  <c r="AH63" i="29"/>
  <c r="AI63" i="29"/>
  <c r="AJ63" i="29"/>
  <c r="AK63" i="29"/>
  <c r="AL63" i="29"/>
  <c r="AN63" i="29"/>
  <c r="AP63" i="29"/>
  <c r="AQ63" i="29"/>
  <c r="AR63" i="29"/>
  <c r="AS63" i="29"/>
  <c r="AT63" i="29"/>
  <c r="AV63" i="29"/>
  <c r="AW63" i="29"/>
  <c r="AY63" i="29"/>
  <c r="AZ63" i="29"/>
  <c r="G64" i="29"/>
  <c r="N64" i="29" s="1"/>
  <c r="I64" i="29"/>
  <c r="K64" i="29"/>
  <c r="L64" i="29"/>
  <c r="M64" i="29"/>
  <c r="O64" i="29"/>
  <c r="P64" i="29"/>
  <c r="Q64" i="29"/>
  <c r="S64" i="29"/>
  <c r="T64" i="29"/>
  <c r="U64" i="29"/>
  <c r="V64" i="29"/>
  <c r="X64" i="29"/>
  <c r="Y64" i="29"/>
  <c r="AA64" i="29"/>
  <c r="AB64" i="29"/>
  <c r="AC64" i="29"/>
  <c r="AD64" i="29"/>
  <c r="AE64" i="29"/>
  <c r="AG64" i="29"/>
  <c r="AI64" i="29"/>
  <c r="AJ64" i="29"/>
  <c r="AK64" i="29"/>
  <c r="AL64" i="29"/>
  <c r="AM64" i="29"/>
  <c r="AN64" i="29"/>
  <c r="AQ64" i="29"/>
  <c r="AR64" i="29"/>
  <c r="AS64" i="29"/>
  <c r="AT64" i="29"/>
  <c r="AU64" i="29"/>
  <c r="AV64" i="29"/>
  <c r="AW64" i="29"/>
  <c r="AZ64" i="29"/>
  <c r="G65" i="29"/>
  <c r="N65" i="29"/>
  <c r="P65" i="29"/>
  <c r="Q65" i="29"/>
  <c r="W65" i="29"/>
  <c r="Y65" i="29"/>
  <c r="Z65" i="29"/>
  <c r="AF65" i="29"/>
  <c r="AH65" i="29"/>
  <c r="AI65" i="29"/>
  <c r="AN65" i="29"/>
  <c r="AP65" i="29"/>
  <c r="AQ65" i="29"/>
  <c r="AV65" i="29"/>
  <c r="AX65" i="29"/>
  <c r="AY65" i="29"/>
  <c r="G66" i="29"/>
  <c r="O66" i="29" s="1"/>
  <c r="I66" i="29"/>
  <c r="J66" i="29"/>
  <c r="K66" i="29"/>
  <c r="M66" i="29"/>
  <c r="N66" i="29"/>
  <c r="P66" i="29"/>
  <c r="Q66" i="29"/>
  <c r="R66" i="29"/>
  <c r="S66" i="29"/>
  <c r="U66" i="29"/>
  <c r="V66" i="29"/>
  <c r="X66" i="29"/>
  <c r="Y66" i="29"/>
  <c r="Z66" i="29"/>
  <c r="AA66" i="29"/>
  <c r="AC66" i="29"/>
  <c r="AD66" i="29"/>
  <c r="AF66" i="29"/>
  <c r="AG66" i="29"/>
  <c r="AH66" i="29"/>
  <c r="AI66" i="29"/>
  <c r="AK66" i="29"/>
  <c r="AL66" i="29"/>
  <c r="AN66" i="29"/>
  <c r="AO66" i="29"/>
  <c r="AP66" i="29"/>
  <c r="AQ66" i="29"/>
  <c r="AS66" i="29"/>
  <c r="AT66" i="29"/>
  <c r="AV66" i="29"/>
  <c r="AW66" i="29"/>
  <c r="AX66" i="29"/>
  <c r="AY66" i="29"/>
  <c r="G67" i="29"/>
  <c r="K67" i="29" s="1"/>
  <c r="I67" i="29"/>
  <c r="P67" i="29"/>
  <c r="Q67" i="29"/>
  <c r="V67" i="29"/>
  <c r="X67" i="29"/>
  <c r="Y67" i="29"/>
  <c r="AF67" i="29"/>
  <c r="AG67" i="29"/>
  <c r="AL67" i="29"/>
  <c r="AN67" i="29"/>
  <c r="AO67" i="29"/>
  <c r="AV67" i="29"/>
  <c r="AW67" i="29"/>
  <c r="G68" i="29"/>
  <c r="M68" i="29" s="1"/>
  <c r="I68" i="29"/>
  <c r="K68" i="29"/>
  <c r="L68" i="29"/>
  <c r="N68" i="29"/>
  <c r="O68" i="29"/>
  <c r="P68" i="29"/>
  <c r="Q68" i="29"/>
  <c r="S68" i="29"/>
  <c r="T68" i="29"/>
  <c r="V68" i="29"/>
  <c r="W68" i="29"/>
  <c r="X68" i="29"/>
  <c r="Y68" i="29"/>
  <c r="AA68" i="29"/>
  <c r="AB68" i="29"/>
  <c r="AD68" i="29"/>
  <c r="AE68" i="29"/>
  <c r="AF68" i="29"/>
  <c r="AG68" i="29"/>
  <c r="AI68" i="29"/>
  <c r="AJ68" i="29"/>
  <c r="AL68" i="29"/>
  <c r="AM68" i="29"/>
  <c r="AN68" i="29"/>
  <c r="AO68" i="29"/>
  <c r="AQ68" i="29"/>
  <c r="AR68" i="29"/>
  <c r="AT68" i="29"/>
  <c r="AU68" i="29"/>
  <c r="AV68" i="29"/>
  <c r="AW68" i="29"/>
  <c r="AY68" i="29"/>
  <c r="AZ68" i="29"/>
  <c r="G69" i="29"/>
  <c r="M69" i="29" s="1"/>
  <c r="I69" i="29"/>
  <c r="J69" i="29"/>
  <c r="K69" i="29"/>
  <c r="L69" i="29"/>
  <c r="N69" i="29"/>
  <c r="O69" i="29"/>
  <c r="P69" i="29"/>
  <c r="Q69" i="29"/>
  <c r="R69" i="29"/>
  <c r="S69" i="29"/>
  <c r="T69" i="29"/>
  <c r="V69" i="29"/>
  <c r="W69" i="29"/>
  <c r="X69" i="29"/>
  <c r="Y69" i="29"/>
  <c r="Z69" i="29"/>
  <c r="AA69" i="29"/>
  <c r="AB69" i="29"/>
  <c r="AD69" i="29"/>
  <c r="AE69" i="29"/>
  <c r="AF69" i="29"/>
  <c r="AG69" i="29"/>
  <c r="AH69" i="29"/>
  <c r="AI69" i="29"/>
  <c r="AJ69" i="29"/>
  <c r="AL69" i="29"/>
  <c r="AM69" i="29"/>
  <c r="AN69" i="29"/>
  <c r="AO69" i="29"/>
  <c r="AP69" i="29"/>
  <c r="AQ69" i="29"/>
  <c r="AR69" i="29"/>
  <c r="AT69" i="29"/>
  <c r="AU69" i="29"/>
  <c r="AV69" i="29"/>
  <c r="AW69" i="29"/>
  <c r="AX69" i="29"/>
  <c r="AY69" i="29"/>
  <c r="AZ69" i="29"/>
  <c r="G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G71" i="29"/>
  <c r="M71" i="29" s="1"/>
  <c r="I71" i="29"/>
  <c r="J71" i="29"/>
  <c r="L71" i="29"/>
  <c r="O71" i="29"/>
  <c r="P71" i="29"/>
  <c r="Q71" i="29"/>
  <c r="R71" i="29"/>
  <c r="T71" i="29"/>
  <c r="U71" i="29"/>
  <c r="W71" i="29"/>
  <c r="Y71" i="29"/>
  <c r="Z71" i="29"/>
  <c r="AB71" i="29"/>
  <c r="AC71" i="29"/>
  <c r="AE71" i="29"/>
  <c r="AF71" i="29"/>
  <c r="AG71" i="29"/>
  <c r="AJ71" i="29"/>
  <c r="AK71" i="29"/>
  <c r="AM71" i="29"/>
  <c r="AN71" i="29"/>
  <c r="AO71" i="29"/>
  <c r="AP71" i="29"/>
  <c r="AR71" i="29"/>
  <c r="AU71" i="29"/>
  <c r="AV71" i="29"/>
  <c r="AW71" i="29"/>
  <c r="AX71" i="29"/>
  <c r="AZ71" i="29"/>
  <c r="G72" i="29"/>
  <c r="K72" i="29" s="1"/>
  <c r="J72" i="29"/>
  <c r="O72" i="29"/>
  <c r="R72" i="29"/>
  <c r="S72" i="29"/>
  <c r="T72" i="29"/>
  <c r="Z72" i="29"/>
  <c r="AB72" i="29"/>
  <c r="AC72" i="29"/>
  <c r="AE72" i="29"/>
  <c r="AJ72" i="29"/>
  <c r="AM72" i="29"/>
  <c r="AN72" i="29"/>
  <c r="AP72" i="29"/>
  <c r="AU72" i="29"/>
  <c r="AX72" i="29"/>
  <c r="AY72" i="29"/>
  <c r="AZ72" i="29"/>
  <c r="G73" i="29"/>
  <c r="J73" i="29"/>
  <c r="K73" i="29"/>
  <c r="M73" i="29"/>
  <c r="N73" i="29"/>
  <c r="O73" i="29"/>
  <c r="P73" i="29"/>
  <c r="R73" i="29"/>
  <c r="S73" i="29"/>
  <c r="U73" i="29"/>
  <c r="V73" i="29"/>
  <c r="W73" i="29"/>
  <c r="X73" i="29"/>
  <c r="Z73" i="29"/>
  <c r="AA73" i="29"/>
  <c r="AC73" i="29"/>
  <c r="AD73" i="29"/>
  <c r="AE73" i="29"/>
  <c r="AF73" i="29"/>
  <c r="AH73" i="29"/>
  <c r="AI73" i="29"/>
  <c r="AK73" i="29"/>
  <c r="AL73" i="29"/>
  <c r="AM73" i="29"/>
  <c r="AN73" i="29"/>
  <c r="AP73" i="29"/>
  <c r="AQ73" i="29"/>
  <c r="AS73" i="29"/>
  <c r="AT73" i="29"/>
  <c r="AU73" i="29"/>
  <c r="AV73" i="29"/>
  <c r="AX73" i="29"/>
  <c r="AY73" i="29"/>
  <c r="G74" i="29"/>
  <c r="I74" i="29"/>
  <c r="J74" i="29"/>
  <c r="M74" i="29"/>
  <c r="N74" i="29"/>
  <c r="P74" i="29"/>
  <c r="R74" i="29"/>
  <c r="S74" i="29"/>
  <c r="U74" i="29"/>
  <c r="X74" i="29"/>
  <c r="Y74" i="29"/>
  <c r="Z74" i="29"/>
  <c r="AC74" i="29"/>
  <c r="AD74" i="29"/>
  <c r="AF74" i="29"/>
  <c r="AH74" i="29"/>
  <c r="AI74" i="29"/>
  <c r="AK74" i="29"/>
  <c r="AN74" i="29"/>
  <c r="AO74" i="29"/>
  <c r="AP74" i="29"/>
  <c r="AS74" i="29"/>
  <c r="AT74" i="29"/>
  <c r="AV74" i="29"/>
  <c r="AX74" i="29"/>
  <c r="AY74" i="29"/>
  <c r="G75" i="29"/>
  <c r="K75" i="29" s="1"/>
  <c r="AC75" i="29"/>
  <c r="AF75" i="29"/>
  <c r="AY75" i="29"/>
  <c r="G76" i="29"/>
  <c r="P76" i="29" s="1"/>
  <c r="AA76" i="29"/>
  <c r="AD76" i="29"/>
  <c r="AV76" i="29"/>
  <c r="AY76" i="29"/>
  <c r="G77" i="29"/>
  <c r="M77" i="29" s="1"/>
  <c r="I77" i="29"/>
  <c r="J77" i="29"/>
  <c r="K77" i="29"/>
  <c r="L77" i="29"/>
  <c r="N77" i="29"/>
  <c r="O77" i="29"/>
  <c r="P77" i="29"/>
  <c r="Q77" i="29"/>
  <c r="R77" i="29"/>
  <c r="S77" i="29"/>
  <c r="T77" i="29"/>
  <c r="V77" i="29"/>
  <c r="W77" i="29"/>
  <c r="X77" i="29"/>
  <c r="Y77" i="29"/>
  <c r="Z77" i="29"/>
  <c r="AA77" i="29"/>
  <c r="AB77" i="29"/>
  <c r="AD77" i="29"/>
  <c r="AE77" i="29"/>
  <c r="AF77" i="29"/>
  <c r="AG77" i="29"/>
  <c r="AH77" i="29"/>
  <c r="AI77" i="29"/>
  <c r="AJ77" i="29"/>
  <c r="AL77" i="29"/>
  <c r="AM77" i="29"/>
  <c r="AN77" i="29"/>
  <c r="AO77" i="29"/>
  <c r="AP77" i="29"/>
  <c r="AQ77" i="29"/>
  <c r="AR77" i="29"/>
  <c r="AT77" i="29"/>
  <c r="AU77" i="29"/>
  <c r="AV77" i="29"/>
  <c r="AW77" i="29"/>
  <c r="AX77" i="29"/>
  <c r="AY77" i="29"/>
  <c r="AZ77" i="29"/>
  <c r="G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G79" i="29"/>
  <c r="M79" i="29" s="1"/>
  <c r="I79" i="29"/>
  <c r="J79" i="29"/>
  <c r="L79" i="29"/>
  <c r="N79" i="29"/>
  <c r="O79" i="29"/>
  <c r="P79" i="29"/>
  <c r="Q79" i="29"/>
  <c r="R79" i="29"/>
  <c r="T79" i="29"/>
  <c r="U79" i="29"/>
  <c r="W79" i="29"/>
  <c r="X79" i="29"/>
  <c r="Y79" i="29"/>
  <c r="Z79" i="29"/>
  <c r="AB79" i="29"/>
  <c r="AC79" i="29"/>
  <c r="AD79" i="29"/>
  <c r="AF79" i="29"/>
  <c r="AG79" i="29"/>
  <c r="AH79" i="29"/>
  <c r="AJ79" i="29"/>
  <c r="AK79" i="29"/>
  <c r="AL79" i="29"/>
  <c r="AM79" i="29"/>
  <c r="AO79" i="29"/>
  <c r="AP79" i="29"/>
  <c r="AR79" i="29"/>
  <c r="AS79" i="29"/>
  <c r="AT79" i="29"/>
  <c r="AU79" i="29"/>
  <c r="AV79" i="29"/>
  <c r="AX79" i="29"/>
  <c r="AZ79" i="29"/>
  <c r="G80" i="29"/>
  <c r="J80" i="29" s="1"/>
  <c r="S80" i="29"/>
  <c r="Z80" i="29"/>
  <c r="AK80" i="29"/>
  <c r="AR80" i="29"/>
  <c r="G81" i="29"/>
  <c r="K81" i="29"/>
  <c r="R81" i="29"/>
  <c r="AC81" i="29"/>
  <c r="AJ81" i="29"/>
  <c r="AL81" i="29"/>
  <c r="AS81" i="29"/>
  <c r="AU81" i="29"/>
  <c r="G82" i="29"/>
  <c r="I82" i="29"/>
  <c r="K82" i="29"/>
  <c r="M82" i="29"/>
  <c r="N82" i="29"/>
  <c r="P82" i="29"/>
  <c r="Q82" i="29"/>
  <c r="R82" i="29"/>
  <c r="U82" i="29"/>
  <c r="V82" i="29"/>
  <c r="W82" i="29"/>
  <c r="Y82" i="29"/>
  <c r="Z82" i="29"/>
  <c r="AA82" i="29"/>
  <c r="AD82" i="29"/>
  <c r="AE82" i="29"/>
  <c r="AF82" i="29"/>
  <c r="AH82" i="29"/>
  <c r="AI82" i="29"/>
  <c r="AK82" i="29"/>
  <c r="AM82" i="29"/>
  <c r="AN82" i="29"/>
  <c r="AO82" i="29"/>
  <c r="AQ82" i="29"/>
  <c r="AS82" i="29"/>
  <c r="AT82" i="29"/>
  <c r="AV82" i="29"/>
  <c r="AW82" i="29"/>
  <c r="AX82" i="29"/>
  <c r="G83" i="29"/>
  <c r="I83" i="29" s="1"/>
  <c r="J83" i="29"/>
  <c r="L83" i="29"/>
  <c r="M83" i="29"/>
  <c r="N83" i="29"/>
  <c r="Q83" i="29"/>
  <c r="S83" i="29"/>
  <c r="U83" i="29"/>
  <c r="V83" i="29"/>
  <c r="X83" i="29"/>
  <c r="Z83" i="29"/>
  <c r="AB83" i="29"/>
  <c r="AD83" i="29"/>
  <c r="AF83" i="29"/>
  <c r="AG83" i="29"/>
  <c r="AI83" i="29"/>
  <c r="AK83" i="29"/>
  <c r="AN83" i="29"/>
  <c r="AO83" i="29"/>
  <c r="AP83" i="29"/>
  <c r="AR83" i="29"/>
  <c r="AT83" i="29"/>
  <c r="AW83" i="29"/>
  <c r="AX83" i="29"/>
  <c r="AY83" i="29"/>
  <c r="G84" i="29"/>
  <c r="I84" i="29" s="1"/>
  <c r="K84" i="29"/>
  <c r="M84" i="29"/>
  <c r="N84" i="29"/>
  <c r="O84" i="29"/>
  <c r="Q84" i="29"/>
  <c r="T84" i="29"/>
  <c r="V84" i="29"/>
  <c r="W84" i="29"/>
  <c r="X84" i="29"/>
  <c r="AA84" i="29"/>
  <c r="AC84" i="29"/>
  <c r="AE84" i="29"/>
  <c r="AF84" i="29"/>
  <c r="AG84" i="29"/>
  <c r="AJ84" i="29"/>
  <c r="AL84" i="29"/>
  <c r="AN84" i="29"/>
  <c r="AO84" i="29"/>
  <c r="AQ84" i="29"/>
  <c r="AS84" i="29"/>
  <c r="AU84" i="29"/>
  <c r="AW84" i="29"/>
  <c r="AY84" i="29"/>
  <c r="AZ84" i="29"/>
  <c r="G85" i="29"/>
  <c r="I85" i="29"/>
  <c r="J85" i="29"/>
  <c r="K85" i="29"/>
  <c r="L85" i="29"/>
  <c r="N85" i="29"/>
  <c r="O85" i="29"/>
  <c r="P85" i="29"/>
  <c r="Q85" i="29"/>
  <c r="R85" i="29"/>
  <c r="S85" i="29"/>
  <c r="T85" i="29"/>
  <c r="V85" i="29"/>
  <c r="W85" i="29"/>
  <c r="X85" i="29"/>
  <c r="Y85" i="29"/>
  <c r="Z85" i="29"/>
  <c r="AA85" i="29"/>
  <c r="AB85" i="29"/>
  <c r="AD85" i="29"/>
  <c r="AE85" i="29"/>
  <c r="AF85" i="29"/>
  <c r="AG85" i="29"/>
  <c r="AH85" i="29"/>
  <c r="AI85" i="29"/>
  <c r="AJ85" i="29"/>
  <c r="AL85" i="29"/>
  <c r="AM85" i="29"/>
  <c r="AN85" i="29"/>
  <c r="AO85" i="29"/>
  <c r="AP85" i="29"/>
  <c r="AQ85" i="29"/>
  <c r="AR85" i="29"/>
  <c r="AT85" i="29"/>
  <c r="AU85" i="29"/>
  <c r="AV85" i="29"/>
  <c r="AW85" i="29"/>
  <c r="AX85" i="29"/>
  <c r="AY85" i="29"/>
  <c r="AZ85" i="29"/>
  <c r="G86" i="29"/>
  <c r="I86" i="29"/>
  <c r="J86" i="29"/>
  <c r="K86" i="29"/>
  <c r="L86" i="29"/>
  <c r="M86" i="29"/>
  <c r="N86" i="29"/>
  <c r="O86" i="29"/>
  <c r="P86" i="29"/>
  <c r="Q86" i="29"/>
  <c r="R86" i="29"/>
  <c r="S86" i="29"/>
  <c r="T86" i="29"/>
  <c r="U86" i="29"/>
  <c r="V86" i="29"/>
  <c r="W86" i="29"/>
  <c r="X86" i="29"/>
  <c r="Y86" i="29"/>
  <c r="Z86" i="29"/>
  <c r="AA86" i="29"/>
  <c r="AB86" i="29"/>
  <c r="AC86" i="29"/>
  <c r="AD86" i="29"/>
  <c r="AE86" i="29"/>
  <c r="AF86" i="29"/>
  <c r="AG86" i="29"/>
  <c r="AH86" i="29"/>
  <c r="AI86" i="29"/>
  <c r="AJ86" i="29"/>
  <c r="AK86" i="29"/>
  <c r="AL86" i="29"/>
  <c r="AM86" i="29"/>
  <c r="AN86" i="29"/>
  <c r="AO86" i="29"/>
  <c r="AP86" i="29"/>
  <c r="AQ86" i="29"/>
  <c r="AR86" i="29"/>
  <c r="AS86" i="29"/>
  <c r="AT86" i="29"/>
  <c r="AU86" i="29"/>
  <c r="AV86" i="29"/>
  <c r="AW86" i="29"/>
  <c r="AX86" i="29"/>
  <c r="AY86" i="29"/>
  <c r="AZ86" i="29"/>
  <c r="G87" i="29"/>
  <c r="J87" i="29" s="1"/>
  <c r="Q87" i="29"/>
  <c r="T87" i="29"/>
  <c r="AC87" i="29"/>
  <c r="AG87" i="29"/>
  <c r="AL87" i="29"/>
  <c r="AP87" i="29"/>
  <c r="AS87" i="29"/>
  <c r="G88" i="29"/>
  <c r="L88" i="29" s="1"/>
  <c r="I88" i="29"/>
  <c r="J88" i="29"/>
  <c r="K88" i="29"/>
  <c r="M88" i="29"/>
  <c r="O88" i="29"/>
  <c r="P88" i="29"/>
  <c r="Q88" i="29"/>
  <c r="R88" i="29"/>
  <c r="S88" i="29"/>
  <c r="T88" i="29"/>
  <c r="W88" i="29"/>
  <c r="X88" i="29"/>
  <c r="Y88" i="29"/>
  <c r="Z88" i="29"/>
  <c r="AA88" i="29"/>
  <c r="AB88" i="29"/>
  <c r="AC88" i="29"/>
  <c r="AF88" i="29"/>
  <c r="AG88" i="29"/>
  <c r="AH88" i="29"/>
  <c r="AI88" i="29"/>
  <c r="AJ88" i="29"/>
  <c r="AK88" i="29"/>
  <c r="AM88" i="29"/>
  <c r="AO88" i="29"/>
  <c r="AP88" i="29"/>
  <c r="AQ88" i="29"/>
  <c r="AR88" i="29"/>
  <c r="AS88" i="29"/>
  <c r="AU88" i="29"/>
  <c r="AV88" i="29"/>
  <c r="AX88" i="29"/>
  <c r="AY88" i="29"/>
  <c r="AZ88" i="29"/>
  <c r="G89" i="29"/>
  <c r="M89" i="29" s="1"/>
  <c r="J89" i="29"/>
  <c r="K89" i="29"/>
  <c r="L89" i="29"/>
  <c r="N89" i="29"/>
  <c r="O89" i="29"/>
  <c r="P89" i="29"/>
  <c r="R89" i="29"/>
  <c r="S89" i="29"/>
  <c r="T89" i="29"/>
  <c r="U89" i="29"/>
  <c r="W89" i="29"/>
  <c r="X89" i="29"/>
  <c r="Z89" i="29"/>
  <c r="AA89" i="29"/>
  <c r="AB89" i="29"/>
  <c r="AC89" i="29"/>
  <c r="AD89" i="29"/>
  <c r="AF89" i="29"/>
  <c r="AH89" i="29"/>
  <c r="AI89" i="29"/>
  <c r="AJ89" i="29"/>
  <c r="AK89" i="29"/>
  <c r="AL89" i="29"/>
  <c r="AM89" i="29"/>
  <c r="AP89" i="29"/>
  <c r="AQ89" i="29"/>
  <c r="AR89" i="29"/>
  <c r="AS89" i="29"/>
  <c r="AT89" i="29"/>
  <c r="AU89" i="29"/>
  <c r="AV89" i="29"/>
  <c r="AY89" i="29"/>
  <c r="AZ89" i="29"/>
  <c r="G90" i="29"/>
  <c r="V90" i="29" s="1"/>
  <c r="Z90" i="29"/>
  <c r="AN90" i="29"/>
  <c r="AS90" i="29"/>
  <c r="G91" i="29"/>
  <c r="I91" i="29"/>
  <c r="K91" i="29"/>
  <c r="L91" i="29"/>
  <c r="M91" i="29"/>
  <c r="P91" i="29"/>
  <c r="Q91" i="29"/>
  <c r="R91" i="29"/>
  <c r="T91" i="29"/>
  <c r="U91" i="29"/>
  <c r="V91" i="29"/>
  <c r="Y91" i="29"/>
  <c r="Z91" i="29"/>
  <c r="AA91" i="29"/>
  <c r="AC91" i="29"/>
  <c r="AD91" i="29"/>
  <c r="AE91" i="29"/>
  <c r="AG91" i="29"/>
  <c r="AH91" i="29"/>
  <c r="AI91" i="29"/>
  <c r="AK91" i="29"/>
  <c r="AL91" i="29"/>
  <c r="AM91" i="29"/>
  <c r="AO91" i="29"/>
  <c r="AP91" i="29"/>
  <c r="AQ91" i="29"/>
  <c r="AS91" i="29"/>
  <c r="AT91" i="29"/>
  <c r="AU91" i="29"/>
  <c r="AW91" i="29"/>
  <c r="AX91" i="29"/>
  <c r="AY91" i="29"/>
  <c r="G92" i="29"/>
  <c r="I92" i="29"/>
  <c r="J92" i="29"/>
  <c r="L92" i="29"/>
  <c r="Q92" i="29"/>
  <c r="R92" i="29"/>
  <c r="T92" i="29"/>
  <c r="V92" i="29"/>
  <c r="X92" i="29"/>
  <c r="Y92" i="29"/>
  <c r="AD92" i="29"/>
  <c r="AF92" i="29"/>
  <c r="AG92" i="29"/>
  <c r="AH92" i="29"/>
  <c r="AJ92" i="29"/>
  <c r="AL92" i="29"/>
  <c r="AO92" i="29"/>
  <c r="AP92" i="29"/>
  <c r="AR92" i="29"/>
  <c r="AT92" i="29"/>
  <c r="AV92" i="29"/>
  <c r="AW92" i="29"/>
  <c r="AX92" i="29"/>
  <c r="G93" i="29"/>
  <c r="J93" i="29" s="1"/>
  <c r="I93" i="29"/>
  <c r="K93" i="29"/>
  <c r="L93" i="29"/>
  <c r="M93" i="29"/>
  <c r="O93" i="29"/>
  <c r="P93" i="29"/>
  <c r="Q93" i="29"/>
  <c r="S93" i="29"/>
  <c r="T93" i="29"/>
  <c r="U93" i="29"/>
  <c r="W93" i="29"/>
  <c r="X93" i="29"/>
  <c r="Y93" i="29"/>
  <c r="AA93" i="29"/>
  <c r="AB93" i="29"/>
  <c r="AC93" i="29"/>
  <c r="AE93" i="29"/>
  <c r="AF93" i="29"/>
  <c r="AG93" i="29"/>
  <c r="AI93" i="29"/>
  <c r="AJ93" i="29"/>
  <c r="AK93" i="29"/>
  <c r="AM93" i="29"/>
  <c r="AN93" i="29"/>
  <c r="AO93" i="29"/>
  <c r="AQ93" i="29"/>
  <c r="AR93" i="29"/>
  <c r="AS93" i="29"/>
  <c r="AU93" i="29"/>
  <c r="AV93" i="29"/>
  <c r="AW93" i="29"/>
  <c r="AY93" i="29"/>
  <c r="AZ93" i="29"/>
  <c r="G94" i="29"/>
  <c r="J94" i="29" s="1"/>
  <c r="L94" i="29"/>
  <c r="N94" i="29"/>
  <c r="O94" i="29"/>
  <c r="T94" i="29"/>
  <c r="V94" i="29"/>
  <c r="X94" i="29"/>
  <c r="Z94" i="29"/>
  <c r="AB94" i="29"/>
  <c r="AF94" i="29"/>
  <c r="AH94" i="29"/>
  <c r="AL94" i="29"/>
  <c r="AM94" i="29"/>
  <c r="AN94" i="29"/>
  <c r="AT94" i="29"/>
  <c r="AU94" i="29"/>
  <c r="AX94" i="29"/>
  <c r="AZ94" i="29"/>
  <c r="G95" i="29"/>
  <c r="L95" i="29" s="1"/>
  <c r="I95" i="29"/>
  <c r="J95" i="29"/>
  <c r="K95" i="29"/>
  <c r="M95" i="29"/>
  <c r="N95" i="29"/>
  <c r="O95" i="29"/>
  <c r="P95" i="29"/>
  <c r="Q95" i="29"/>
  <c r="R95" i="29"/>
  <c r="S95" i="29"/>
  <c r="U95" i="29"/>
  <c r="V95" i="29"/>
  <c r="W95" i="29"/>
  <c r="X95" i="29"/>
  <c r="Y95" i="29"/>
  <c r="Z95" i="29"/>
  <c r="AA95" i="29"/>
  <c r="AC95" i="29"/>
  <c r="AD95" i="29"/>
  <c r="AE95" i="29"/>
  <c r="AF95" i="29"/>
  <c r="AG95" i="29"/>
  <c r="AH95" i="29"/>
  <c r="AI95" i="29"/>
  <c r="AK95" i="29"/>
  <c r="AL95" i="29"/>
  <c r="AM95" i="29"/>
  <c r="AN95" i="29"/>
  <c r="AO95" i="29"/>
  <c r="AP95" i="29"/>
  <c r="AQ95" i="29"/>
  <c r="AS95" i="29"/>
  <c r="AT95" i="29"/>
  <c r="AU95" i="29"/>
  <c r="AV95" i="29"/>
  <c r="AW95" i="29"/>
  <c r="AX95" i="29"/>
  <c r="AY95" i="29"/>
  <c r="G96" i="29"/>
  <c r="AC96" i="29"/>
  <c r="G97" i="29"/>
  <c r="I97" i="29"/>
  <c r="K97" i="29"/>
  <c r="L97" i="29"/>
  <c r="M97" i="29"/>
  <c r="O97" i="29"/>
  <c r="P97" i="29"/>
  <c r="Q97" i="29"/>
  <c r="S97" i="29"/>
  <c r="T97" i="29"/>
  <c r="U97" i="29"/>
  <c r="W97" i="29"/>
  <c r="X97" i="29"/>
  <c r="Y97" i="29"/>
  <c r="AA97" i="29"/>
  <c r="AB97" i="29"/>
  <c r="AC97" i="29"/>
  <c r="AE97" i="29"/>
  <c r="AF97" i="29"/>
  <c r="AG97" i="29"/>
  <c r="AI97" i="29"/>
  <c r="AJ97" i="29"/>
  <c r="AK97" i="29"/>
  <c r="AM97" i="29"/>
  <c r="AN97" i="29"/>
  <c r="AO97" i="29"/>
  <c r="AQ97" i="29"/>
  <c r="AR97" i="29"/>
  <c r="AS97" i="29"/>
  <c r="AU97" i="29"/>
  <c r="AV97" i="29"/>
  <c r="AW97" i="29"/>
  <c r="AY97" i="29"/>
  <c r="AZ97" i="29"/>
  <c r="G98" i="29"/>
  <c r="J98" i="29" s="1"/>
  <c r="N98" i="29"/>
  <c r="O98" i="29"/>
  <c r="S98" i="29"/>
  <c r="X98" i="29"/>
  <c r="Z98" i="29"/>
  <c r="AD98" i="29"/>
  <c r="AI98" i="29"/>
  <c r="AJ98" i="29"/>
  <c r="AN98" i="29"/>
  <c r="AT98" i="29"/>
  <c r="AU98" i="29"/>
  <c r="AY98" i="29"/>
  <c r="G99" i="29"/>
  <c r="I99" i="29"/>
  <c r="J99" i="29"/>
  <c r="K99" i="29"/>
  <c r="L99" i="29"/>
  <c r="M99" i="29"/>
  <c r="N99" i="29"/>
  <c r="O99" i="29"/>
  <c r="P99" i="29"/>
  <c r="Q99" i="29"/>
  <c r="R99" i="29"/>
  <c r="S99" i="29"/>
  <c r="T99" i="29"/>
  <c r="U99" i="29"/>
  <c r="V99" i="29"/>
  <c r="W99" i="29"/>
  <c r="X99" i="29"/>
  <c r="Y99" i="29"/>
  <c r="Z99" i="29"/>
  <c r="AA99" i="29"/>
  <c r="AB99" i="29"/>
  <c r="AC99" i="29"/>
  <c r="AD99" i="29"/>
  <c r="AE99" i="29"/>
  <c r="AF99" i="29"/>
  <c r="AG99" i="29"/>
  <c r="AH99" i="29"/>
  <c r="AI99" i="29"/>
  <c r="AJ99" i="29"/>
  <c r="AK99" i="29"/>
  <c r="AL99" i="29"/>
  <c r="AM99" i="29"/>
  <c r="AN99" i="29"/>
  <c r="AO99" i="29"/>
  <c r="AP99" i="29"/>
  <c r="AQ99" i="29"/>
  <c r="AR99" i="29"/>
  <c r="AS99" i="29"/>
  <c r="AT99" i="29"/>
  <c r="AU99" i="29"/>
  <c r="AV99" i="29"/>
  <c r="AW99" i="29"/>
  <c r="AX99" i="29"/>
  <c r="AY99" i="29"/>
  <c r="AZ99" i="29"/>
  <c r="G100" i="29"/>
  <c r="L100" i="29" s="1"/>
  <c r="I100" i="29"/>
  <c r="J100" i="29"/>
  <c r="M100" i="29"/>
  <c r="N100" i="29"/>
  <c r="O100" i="29"/>
  <c r="Q100" i="29"/>
  <c r="R100" i="29"/>
  <c r="T100" i="29"/>
  <c r="U100" i="29"/>
  <c r="V100" i="29"/>
  <c r="W100" i="29"/>
  <c r="X100" i="29"/>
  <c r="Z100" i="29"/>
  <c r="AB100" i="29"/>
  <c r="AC100" i="29"/>
  <c r="AD100" i="29"/>
  <c r="AE100" i="29"/>
  <c r="AF100" i="29"/>
  <c r="AG100" i="29"/>
  <c r="AJ100" i="29"/>
  <c r="AK100" i="29"/>
  <c r="AL100" i="29"/>
  <c r="AM100" i="29"/>
  <c r="AN100" i="29"/>
  <c r="AO100" i="29"/>
  <c r="AP100" i="29"/>
  <c r="AS100" i="29"/>
  <c r="AT100" i="29"/>
  <c r="AU100" i="29"/>
  <c r="AV100" i="29"/>
  <c r="AW100" i="29"/>
  <c r="AX100" i="29"/>
  <c r="AZ100" i="29"/>
  <c r="G101" i="29"/>
  <c r="I101" i="29"/>
  <c r="J101" i="29"/>
  <c r="K101" i="29"/>
  <c r="L101" i="29"/>
  <c r="M101" i="29"/>
  <c r="O101" i="29"/>
  <c r="P101" i="29"/>
  <c r="Q101" i="29"/>
  <c r="R101" i="29"/>
  <c r="S101" i="29"/>
  <c r="T101" i="29"/>
  <c r="U101" i="29"/>
  <c r="W101" i="29"/>
  <c r="X101" i="29"/>
  <c r="Y101" i="29"/>
  <c r="Z101" i="29"/>
  <c r="AA101" i="29"/>
  <c r="AB101" i="29"/>
  <c r="AC101" i="29"/>
  <c r="AE101" i="29"/>
  <c r="AF101" i="29"/>
  <c r="AG101" i="29"/>
  <c r="AH101" i="29"/>
  <c r="AI101" i="29"/>
  <c r="AJ101" i="29"/>
  <c r="AK101" i="29"/>
  <c r="AM101" i="29"/>
  <c r="AN101" i="29"/>
  <c r="AO101" i="29"/>
  <c r="AP101" i="29"/>
  <c r="AQ101" i="29"/>
  <c r="AR101" i="29"/>
  <c r="AS101" i="29"/>
  <c r="AU101" i="29"/>
  <c r="AV101" i="29"/>
  <c r="AW101" i="29"/>
  <c r="AX101" i="29"/>
  <c r="AY101" i="29"/>
  <c r="AZ101" i="29"/>
  <c r="G102" i="29"/>
  <c r="J102" i="29"/>
  <c r="K102" i="29"/>
  <c r="L102" i="29"/>
  <c r="M102" i="29"/>
  <c r="N102" i="29"/>
  <c r="O102" i="29"/>
  <c r="P102" i="29"/>
  <c r="R102" i="29"/>
  <c r="S102" i="29"/>
  <c r="T102" i="29"/>
  <c r="U102" i="29"/>
  <c r="V102" i="29"/>
  <c r="W102" i="29"/>
  <c r="X102" i="29"/>
  <c r="Z102" i="29"/>
  <c r="AA102" i="29"/>
  <c r="AB102" i="29"/>
  <c r="AC102" i="29"/>
  <c r="AD102" i="29"/>
  <c r="AE102" i="29"/>
  <c r="AF102" i="29"/>
  <c r="AH102" i="29"/>
  <c r="AI102" i="29"/>
  <c r="AJ102" i="29"/>
  <c r="AK102" i="29"/>
  <c r="AL102" i="29"/>
  <c r="AM102" i="29"/>
  <c r="AN102" i="29"/>
  <c r="AP102" i="29"/>
  <c r="AQ102" i="29"/>
  <c r="AR102" i="29"/>
  <c r="AS102" i="29"/>
  <c r="AT102" i="29"/>
  <c r="AU102" i="29"/>
  <c r="AV102" i="29"/>
  <c r="AX102" i="29"/>
  <c r="AY102" i="29"/>
  <c r="AZ102" i="29"/>
  <c r="G103" i="29"/>
  <c r="G104" i="29"/>
  <c r="I104" i="29"/>
  <c r="L104" i="29"/>
  <c r="Q104" i="29"/>
  <c r="R104" i="29"/>
  <c r="Z104" i="29"/>
  <c r="AA104" i="29"/>
  <c r="AD104" i="29"/>
  <c r="AI104" i="29"/>
  <c r="AJ104" i="29"/>
  <c r="AN104" i="29"/>
  <c r="AR104" i="29"/>
  <c r="AW104" i="29"/>
  <c r="G105" i="29"/>
  <c r="Q105" i="29"/>
  <c r="S105" i="29"/>
  <c r="AE105" i="29"/>
  <c r="AN105" i="29"/>
  <c r="AS105" i="29"/>
  <c r="G106" i="29"/>
  <c r="I106" i="29"/>
  <c r="J106" i="29"/>
  <c r="N106" i="29"/>
  <c r="Q106" i="29"/>
  <c r="R106" i="29"/>
  <c r="S106" i="29"/>
  <c r="W106" i="29"/>
  <c r="Z106" i="29"/>
  <c r="AA106" i="29"/>
  <c r="AB106" i="29"/>
  <c r="AF106" i="29"/>
  <c r="AI106" i="29"/>
  <c r="AJ106" i="29"/>
  <c r="AL106" i="29"/>
  <c r="AO106" i="29"/>
  <c r="AR106" i="29"/>
  <c r="AT106" i="29"/>
  <c r="AU106" i="29"/>
  <c r="AX106" i="29"/>
  <c r="G107" i="29"/>
  <c r="I107" i="29"/>
  <c r="J107" i="29"/>
  <c r="K107" i="29"/>
  <c r="L107" i="29"/>
  <c r="M107" i="29"/>
  <c r="N107" i="29"/>
  <c r="O107" i="29"/>
  <c r="P107" i="29"/>
  <c r="Q107" i="29"/>
  <c r="R107" i="29"/>
  <c r="S107" i="29"/>
  <c r="T107" i="29"/>
  <c r="U107" i="29"/>
  <c r="V107" i="29"/>
  <c r="W107" i="29"/>
  <c r="X107" i="29"/>
  <c r="Y107" i="29"/>
  <c r="Z107" i="29"/>
  <c r="AA107" i="29"/>
  <c r="AB107" i="29"/>
  <c r="AC107" i="29"/>
  <c r="AD107" i="29"/>
  <c r="AE107" i="29"/>
  <c r="AF107" i="29"/>
  <c r="AG107" i="29"/>
  <c r="AH107" i="29"/>
  <c r="AI107" i="29"/>
  <c r="AJ107" i="29"/>
  <c r="AK107" i="29"/>
  <c r="AL107" i="29"/>
  <c r="AM107" i="29"/>
  <c r="AN107" i="29"/>
  <c r="AO107" i="29"/>
  <c r="AP107" i="29"/>
  <c r="AQ107" i="29"/>
  <c r="AR107" i="29"/>
  <c r="AS107" i="29"/>
  <c r="AT107" i="29"/>
  <c r="AU107" i="29"/>
  <c r="AV107" i="29"/>
  <c r="AW107" i="29"/>
  <c r="AX107" i="29"/>
  <c r="AY107" i="29"/>
  <c r="AZ107" i="29"/>
  <c r="G108" i="29"/>
  <c r="Q108" i="29"/>
  <c r="V108" i="29"/>
  <c r="AF108" i="29"/>
  <c r="AO108" i="29"/>
  <c r="AS108" i="29"/>
  <c r="G109" i="29"/>
  <c r="I109" i="29"/>
  <c r="J109" i="29"/>
  <c r="K109" i="29"/>
  <c r="L109" i="29"/>
  <c r="M109" i="29"/>
  <c r="O109" i="29"/>
  <c r="Q109" i="29"/>
  <c r="R109" i="29"/>
  <c r="S109" i="29"/>
  <c r="T109" i="29"/>
  <c r="U109" i="29"/>
  <c r="W109" i="29"/>
  <c r="X109" i="29"/>
  <c r="Z109" i="29"/>
  <c r="AA109" i="29"/>
  <c r="AB109" i="29"/>
  <c r="AC109" i="29"/>
  <c r="AE109" i="29"/>
  <c r="AF109" i="29"/>
  <c r="AG109" i="29"/>
  <c r="AI109" i="29"/>
  <c r="AJ109" i="29"/>
  <c r="AK109" i="29"/>
  <c r="AM109" i="29"/>
  <c r="AN109" i="29"/>
  <c r="AO109" i="29"/>
  <c r="AP109" i="29"/>
  <c r="AR109" i="29"/>
  <c r="AS109" i="29"/>
  <c r="AU109" i="29"/>
  <c r="AV109" i="29"/>
  <c r="AW109" i="29"/>
  <c r="AX109" i="29"/>
  <c r="AY109" i="29"/>
  <c r="G110" i="29"/>
  <c r="J110" i="29"/>
  <c r="K110" i="29"/>
  <c r="L110" i="29"/>
  <c r="M110" i="29"/>
  <c r="N110" i="29"/>
  <c r="O110" i="29"/>
  <c r="R110" i="29"/>
  <c r="S110" i="29"/>
  <c r="T110" i="29"/>
  <c r="U110" i="29"/>
  <c r="V110" i="29"/>
  <c r="W110" i="29"/>
  <c r="X110" i="29"/>
  <c r="Z110" i="29"/>
  <c r="AA110" i="29"/>
  <c r="AB110" i="29"/>
  <c r="AC110" i="29"/>
  <c r="AD110" i="29"/>
  <c r="AE110" i="29"/>
  <c r="AF110" i="29"/>
  <c r="AH110" i="29"/>
  <c r="AI110" i="29"/>
  <c r="AJ110" i="29"/>
  <c r="AK110" i="29"/>
  <c r="AL110" i="29"/>
  <c r="AM110" i="29"/>
  <c r="AN110" i="29"/>
  <c r="AP110" i="29"/>
  <c r="AQ110" i="29"/>
  <c r="AR110" i="29"/>
  <c r="AS110" i="29"/>
  <c r="AT110" i="29"/>
  <c r="AU110" i="29"/>
  <c r="AV110" i="29"/>
  <c r="AX110" i="29"/>
  <c r="AY110" i="29"/>
  <c r="AZ110" i="29"/>
  <c r="G111" i="29"/>
  <c r="L111" i="29" s="1"/>
  <c r="I111" i="29"/>
  <c r="J111" i="29"/>
  <c r="K111" i="29"/>
  <c r="N111" i="29"/>
  <c r="O111" i="29"/>
  <c r="P111" i="29"/>
  <c r="Q111" i="29"/>
  <c r="R111" i="29"/>
  <c r="S111" i="29"/>
  <c r="V111" i="29"/>
  <c r="W111" i="29"/>
  <c r="X111" i="29"/>
  <c r="Y111" i="29"/>
  <c r="Z111" i="29"/>
  <c r="AA111" i="29"/>
  <c r="AD111" i="29"/>
  <c r="AE111" i="29"/>
  <c r="AF111" i="29"/>
  <c r="AG111" i="29"/>
  <c r="AH111" i="29"/>
  <c r="AI111" i="29"/>
  <c r="AL111" i="29"/>
  <c r="AM111" i="29"/>
  <c r="AN111" i="29"/>
  <c r="AO111" i="29"/>
  <c r="AP111" i="29"/>
  <c r="AQ111" i="29"/>
  <c r="AT111" i="29"/>
  <c r="AU111" i="29"/>
  <c r="AV111" i="29"/>
  <c r="AW111" i="29"/>
  <c r="AX111" i="29"/>
  <c r="AY111" i="29"/>
  <c r="G112" i="29"/>
  <c r="O112" i="29" s="1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X112" i="29"/>
  <c r="Y112" i="29"/>
  <c r="Z112" i="29"/>
  <c r="AA112" i="29"/>
  <c r="AB112" i="29"/>
  <c r="AC112" i="29"/>
  <c r="AD112" i="29"/>
  <c r="AF112" i="29"/>
  <c r="AG112" i="29"/>
  <c r="AH112" i="29"/>
  <c r="AI112" i="29"/>
  <c r="AJ112" i="29"/>
  <c r="AK112" i="29"/>
  <c r="AL112" i="29"/>
  <c r="AN112" i="29"/>
  <c r="AO112" i="29"/>
  <c r="AP112" i="29"/>
  <c r="AQ112" i="29"/>
  <c r="AR112" i="29"/>
  <c r="AS112" i="29"/>
  <c r="AT112" i="29"/>
  <c r="AV112" i="29"/>
  <c r="AW112" i="29"/>
  <c r="AX112" i="29"/>
  <c r="AY112" i="29"/>
  <c r="AZ112" i="29"/>
  <c r="G113" i="29"/>
  <c r="I113" i="29"/>
  <c r="L113" i="29"/>
  <c r="Q113" i="29"/>
  <c r="U113" i="29"/>
  <c r="W113" i="29"/>
  <c r="X113" i="29"/>
  <c r="AE113" i="29"/>
  <c r="AG113" i="29"/>
  <c r="AJ113" i="29"/>
  <c r="AK113" i="29"/>
  <c r="AO113" i="29"/>
  <c r="AS113" i="29"/>
  <c r="AT113" i="29"/>
  <c r="AU113" i="29"/>
  <c r="G114" i="29"/>
  <c r="K114" i="29"/>
  <c r="L114" i="29"/>
  <c r="R114" i="29"/>
  <c r="W114" i="29"/>
  <c r="X114" i="29"/>
  <c r="AB114" i="29"/>
  <c r="AG114" i="29"/>
  <c r="AH114" i="29"/>
  <c r="AN114" i="29"/>
  <c r="AQ114" i="29"/>
  <c r="AR114" i="29"/>
  <c r="AX114" i="29"/>
  <c r="G115" i="29"/>
  <c r="I115" i="29"/>
  <c r="J115" i="29"/>
  <c r="K115" i="29"/>
  <c r="L115" i="29"/>
  <c r="M115" i="29"/>
  <c r="N115" i="29"/>
  <c r="O115" i="29"/>
  <c r="P115" i="29"/>
  <c r="Q115" i="29"/>
  <c r="R115" i="29"/>
  <c r="S115" i="29"/>
  <c r="T115" i="29"/>
  <c r="U115" i="29"/>
  <c r="V115" i="29"/>
  <c r="W115" i="29"/>
  <c r="X115" i="29"/>
  <c r="Y115" i="29"/>
  <c r="Z115" i="29"/>
  <c r="AA115" i="29"/>
  <c r="AB115" i="29"/>
  <c r="AC115" i="29"/>
  <c r="AD115" i="29"/>
  <c r="AE115" i="29"/>
  <c r="AF115" i="29"/>
  <c r="AG115" i="29"/>
  <c r="AH115" i="29"/>
  <c r="AI115" i="29"/>
  <c r="AJ115" i="29"/>
  <c r="AK115" i="29"/>
  <c r="AL115" i="29"/>
  <c r="AM115" i="29"/>
  <c r="AN115" i="29"/>
  <c r="AO115" i="29"/>
  <c r="AP115" i="29"/>
  <c r="AQ115" i="29"/>
  <c r="AR115" i="29"/>
  <c r="AS115" i="29"/>
  <c r="AT115" i="29"/>
  <c r="AU115" i="29"/>
  <c r="AV115" i="29"/>
  <c r="AW115" i="29"/>
  <c r="AX115" i="29"/>
  <c r="AY115" i="29"/>
  <c r="AZ115" i="29"/>
  <c r="G116" i="29"/>
  <c r="M116" i="29" s="1"/>
  <c r="N116" i="29"/>
  <c r="R116" i="29"/>
  <c r="W116" i="29"/>
  <c r="AH116" i="29"/>
  <c r="AS116" i="29"/>
  <c r="AT116" i="29"/>
  <c r="AX116" i="29"/>
  <c r="G117" i="29"/>
  <c r="I117" i="29"/>
  <c r="J117" i="29"/>
  <c r="K117" i="29"/>
  <c r="Q117" i="29"/>
  <c r="R117" i="29"/>
  <c r="S117" i="29"/>
  <c r="T117" i="29"/>
  <c r="U117" i="29"/>
  <c r="X117" i="29"/>
  <c r="AA117" i="29"/>
  <c r="AB117" i="29"/>
  <c r="AC117" i="29"/>
  <c r="AF117" i="29"/>
  <c r="AG117" i="29"/>
  <c r="AH117" i="29"/>
  <c r="AK117" i="29"/>
  <c r="AN117" i="29"/>
  <c r="AO117" i="29"/>
  <c r="AP117" i="29"/>
  <c r="AQ117" i="29"/>
  <c r="AR117" i="29"/>
  <c r="AW117" i="29"/>
  <c r="AX117" i="29"/>
  <c r="AY117" i="29"/>
  <c r="AZ117" i="29"/>
  <c r="G118" i="29"/>
  <c r="N118" i="29"/>
  <c r="S118" i="29"/>
  <c r="T118" i="29"/>
  <c r="X118" i="29"/>
  <c r="AC118" i="29"/>
  <c r="AD118" i="29"/>
  <c r="AM118" i="29"/>
  <c r="AN118" i="29"/>
  <c r="AT118" i="29"/>
  <c r="AY118" i="29"/>
  <c r="AZ118" i="29"/>
  <c r="G119" i="29"/>
  <c r="I119" i="29" s="1"/>
  <c r="K119" i="29"/>
  <c r="N119" i="29"/>
  <c r="O119" i="29"/>
  <c r="P119" i="29"/>
  <c r="Q119" i="29"/>
  <c r="R119" i="29"/>
  <c r="W119" i="29"/>
  <c r="X119" i="29"/>
  <c r="Y119" i="29"/>
  <c r="Z119" i="29"/>
  <c r="AA119" i="29"/>
  <c r="AD119" i="29"/>
  <c r="AG119" i="29"/>
  <c r="AH119" i="29"/>
  <c r="AI119" i="29"/>
  <c r="AL119" i="29"/>
  <c r="AM119" i="29"/>
  <c r="AN119" i="29"/>
  <c r="AQ119" i="29"/>
  <c r="AT119" i="29"/>
  <c r="AU119" i="29"/>
  <c r="AV119" i="29"/>
  <c r="AW119" i="29"/>
  <c r="AX119" i="29"/>
  <c r="G120" i="29"/>
  <c r="I120" i="29"/>
  <c r="J120" i="29"/>
  <c r="K120" i="29"/>
  <c r="L120" i="29"/>
  <c r="M120" i="29"/>
  <c r="N120" i="29"/>
  <c r="Q120" i="29"/>
  <c r="R120" i="29"/>
  <c r="S120" i="29"/>
  <c r="T120" i="29"/>
  <c r="U120" i="29"/>
  <c r="V120" i="29"/>
  <c r="X120" i="29"/>
  <c r="Z120" i="29"/>
  <c r="AA120" i="29"/>
  <c r="AB120" i="29"/>
  <c r="AC120" i="29"/>
  <c r="AD120" i="29"/>
  <c r="AF120" i="29"/>
  <c r="AG120" i="29"/>
  <c r="AI120" i="29"/>
  <c r="AJ120" i="29"/>
  <c r="AK120" i="29"/>
  <c r="AL120" i="29"/>
  <c r="AN120" i="29"/>
  <c r="AO120" i="29"/>
  <c r="AP120" i="29"/>
  <c r="AR120" i="29"/>
  <c r="AS120" i="29"/>
  <c r="AT120" i="29"/>
  <c r="AV120" i="29"/>
  <c r="AW120" i="29"/>
  <c r="AX120" i="29"/>
  <c r="AY120" i="29"/>
  <c r="G121" i="29"/>
  <c r="I121" i="29"/>
  <c r="K121" i="29"/>
  <c r="L121" i="29"/>
  <c r="M121" i="29"/>
  <c r="N121" i="29"/>
  <c r="O121" i="29"/>
  <c r="Q121" i="29"/>
  <c r="S121" i="29"/>
  <c r="T121" i="29"/>
  <c r="U121" i="29"/>
  <c r="V121" i="29"/>
  <c r="W121" i="29"/>
  <c r="X121" i="29"/>
  <c r="AA121" i="29"/>
  <c r="AB121" i="29"/>
  <c r="AC121" i="29"/>
  <c r="AD121" i="29"/>
  <c r="AE121" i="29"/>
  <c r="AF121" i="29"/>
  <c r="AG121" i="29"/>
  <c r="AJ121" i="29"/>
  <c r="AK121" i="29"/>
  <c r="AL121" i="29"/>
  <c r="AM121" i="29"/>
  <c r="AN121" i="29"/>
  <c r="AO121" i="29"/>
  <c r="AQ121" i="29"/>
  <c r="AS121" i="29"/>
  <c r="AT121" i="29"/>
  <c r="AU121" i="29"/>
  <c r="AV121" i="29"/>
  <c r="AW121" i="29"/>
  <c r="AY121" i="29"/>
  <c r="AZ121" i="29"/>
  <c r="G122" i="29"/>
  <c r="I122" i="29"/>
  <c r="J122" i="29"/>
  <c r="K122" i="29"/>
  <c r="L122" i="29"/>
  <c r="N122" i="29"/>
  <c r="O122" i="29"/>
  <c r="P122" i="29"/>
  <c r="Q122" i="29"/>
  <c r="R122" i="29"/>
  <c r="S122" i="29"/>
  <c r="T122" i="29"/>
  <c r="V122" i="29"/>
  <c r="W122" i="29"/>
  <c r="X122" i="29"/>
  <c r="Y122" i="29"/>
  <c r="Z122" i="29"/>
  <c r="AA122" i="29"/>
  <c r="AB122" i="29"/>
  <c r="AD122" i="29"/>
  <c r="AE122" i="29"/>
  <c r="AF122" i="29"/>
  <c r="AG122" i="29"/>
  <c r="AH122" i="29"/>
  <c r="AI122" i="29"/>
  <c r="AJ122" i="29"/>
  <c r="AL122" i="29"/>
  <c r="AM122" i="29"/>
  <c r="AN122" i="29"/>
  <c r="AO122" i="29"/>
  <c r="AP122" i="29"/>
  <c r="AQ122" i="29"/>
  <c r="AR122" i="29"/>
  <c r="AT122" i="29"/>
  <c r="AU122" i="29"/>
  <c r="AV122" i="29"/>
  <c r="AW122" i="29"/>
  <c r="AX122" i="29"/>
  <c r="AY122" i="29"/>
  <c r="AZ122" i="29"/>
  <c r="G123" i="29"/>
  <c r="I123" i="29"/>
  <c r="J123" i="29"/>
  <c r="K123" i="29"/>
  <c r="L123" i="29"/>
  <c r="M123" i="29"/>
  <c r="N123" i="29"/>
  <c r="O123" i="29"/>
  <c r="P123" i="29"/>
  <c r="Q123" i="29"/>
  <c r="R123" i="29"/>
  <c r="S123" i="29"/>
  <c r="T123" i="29"/>
  <c r="U123" i="29"/>
  <c r="V123" i="29"/>
  <c r="W123" i="29"/>
  <c r="X123" i="29"/>
  <c r="Y123" i="29"/>
  <c r="Z123" i="29"/>
  <c r="AA123" i="29"/>
  <c r="AB123" i="29"/>
  <c r="AC123" i="29"/>
  <c r="AD123" i="29"/>
  <c r="AE123" i="29"/>
  <c r="AF123" i="29"/>
  <c r="AG123" i="29"/>
  <c r="AH123" i="29"/>
  <c r="AI123" i="29"/>
  <c r="AJ123" i="29"/>
  <c r="AK123" i="29"/>
  <c r="AL123" i="29"/>
  <c r="AM123" i="29"/>
  <c r="AN123" i="29"/>
  <c r="AO123" i="29"/>
  <c r="AP123" i="29"/>
  <c r="AQ123" i="29"/>
  <c r="AR123" i="29"/>
  <c r="AS123" i="29"/>
  <c r="AT123" i="29"/>
  <c r="AU123" i="29"/>
  <c r="AV123" i="29"/>
  <c r="AW123" i="29"/>
  <c r="AX123" i="29"/>
  <c r="AY123" i="29"/>
  <c r="AZ123" i="29"/>
  <c r="G124" i="29"/>
  <c r="I124" i="29" s="1"/>
  <c r="M124" i="29"/>
  <c r="O124" i="29"/>
  <c r="P124" i="29"/>
  <c r="X124" i="29"/>
  <c r="AC124" i="29"/>
  <c r="AE124" i="29"/>
  <c r="AF124" i="29"/>
  <c r="AN124" i="29"/>
  <c r="AS124" i="29"/>
  <c r="AU124" i="29"/>
  <c r="AV124" i="29"/>
  <c r="G125" i="29"/>
  <c r="J125" i="29"/>
  <c r="K125" i="29"/>
  <c r="L125" i="29"/>
  <c r="P125" i="29"/>
  <c r="R125" i="29"/>
  <c r="S125" i="29"/>
  <c r="T125" i="29"/>
  <c r="X125" i="29"/>
  <c r="Z125" i="29"/>
  <c r="AA125" i="29"/>
  <c r="AB125" i="29"/>
  <c r="AF125" i="29"/>
  <c r="AH125" i="29"/>
  <c r="AI125" i="29"/>
  <c r="AJ125" i="29"/>
  <c r="AN125" i="29"/>
  <c r="AP125" i="29"/>
  <c r="AQ125" i="29"/>
  <c r="AR125" i="29"/>
  <c r="AV125" i="29"/>
  <c r="AW125" i="29"/>
  <c r="AX125" i="29"/>
  <c r="AY125" i="29"/>
  <c r="AZ125" i="29"/>
  <c r="G126" i="29"/>
  <c r="J126" i="29" s="1"/>
  <c r="I126" i="29"/>
  <c r="K126" i="29"/>
  <c r="L126" i="29"/>
  <c r="M126" i="29"/>
  <c r="N126" i="29"/>
  <c r="O126" i="29"/>
  <c r="P126" i="29"/>
  <c r="Q126" i="29"/>
  <c r="S126" i="29"/>
  <c r="T126" i="29"/>
  <c r="U126" i="29"/>
  <c r="V126" i="29"/>
  <c r="W126" i="29"/>
  <c r="X126" i="29"/>
  <c r="Y126" i="29"/>
  <c r="AA126" i="29"/>
  <c r="AB126" i="29"/>
  <c r="AC126" i="29"/>
  <c r="AD126" i="29"/>
  <c r="AE126" i="29"/>
  <c r="AF126" i="29"/>
  <c r="AG126" i="29"/>
  <c r="AI126" i="29"/>
  <c r="AJ126" i="29"/>
  <c r="AK126" i="29"/>
  <c r="AL126" i="29"/>
  <c r="AM126" i="29"/>
  <c r="AN126" i="29"/>
  <c r="AO126" i="29"/>
  <c r="AQ126" i="29"/>
  <c r="AR126" i="29"/>
  <c r="AS126" i="29"/>
  <c r="AT126" i="29"/>
  <c r="AU126" i="29"/>
  <c r="AV126" i="29"/>
  <c r="AW126" i="29"/>
  <c r="AY126" i="29"/>
  <c r="AZ126" i="29"/>
  <c r="G127" i="29"/>
  <c r="I127" i="29"/>
  <c r="J127" i="29"/>
  <c r="N127" i="29"/>
  <c r="O127" i="29"/>
  <c r="P127" i="29"/>
  <c r="Q127" i="29"/>
  <c r="R127" i="29"/>
  <c r="V127" i="29"/>
  <c r="W127" i="29"/>
  <c r="X127" i="29"/>
  <c r="Y127" i="29"/>
  <c r="Z127" i="29"/>
  <c r="AD127" i="29"/>
  <c r="AE127" i="29"/>
  <c r="AF127" i="29"/>
  <c r="AG127" i="29"/>
  <c r="AH127" i="29"/>
  <c r="AL127" i="29"/>
  <c r="AM127" i="29"/>
  <c r="AN127" i="29"/>
  <c r="AO127" i="29"/>
  <c r="AP127" i="29"/>
  <c r="AT127" i="29"/>
  <c r="AU127" i="29"/>
  <c r="AV127" i="29"/>
  <c r="AW127" i="29"/>
  <c r="AX127" i="29"/>
  <c r="G128" i="29"/>
  <c r="I128" i="29"/>
  <c r="J128" i="29"/>
  <c r="K128" i="29"/>
  <c r="L128" i="29"/>
  <c r="M128" i="29"/>
  <c r="N128" i="29"/>
  <c r="O128" i="29"/>
  <c r="P128" i="29"/>
  <c r="Q128" i="29"/>
  <c r="R128" i="29"/>
  <c r="S128" i="29"/>
  <c r="T128" i="29"/>
  <c r="U128" i="29"/>
  <c r="V128" i="29"/>
  <c r="W128" i="29"/>
  <c r="X128" i="29"/>
  <c r="Y128" i="29"/>
  <c r="Z128" i="29"/>
  <c r="AA128" i="29"/>
  <c r="AB128" i="29"/>
  <c r="AC128" i="29"/>
  <c r="AD128" i="29"/>
  <c r="AE128" i="29"/>
  <c r="AF128" i="29"/>
  <c r="AG128" i="29"/>
  <c r="AH128" i="29"/>
  <c r="AI128" i="29"/>
  <c r="AJ128" i="29"/>
  <c r="AK128" i="29"/>
  <c r="AL128" i="29"/>
  <c r="AM128" i="29"/>
  <c r="AN128" i="29"/>
  <c r="AO128" i="29"/>
  <c r="AP128" i="29"/>
  <c r="AQ128" i="29"/>
  <c r="AR128" i="29"/>
  <c r="AS128" i="29"/>
  <c r="AT128" i="29"/>
  <c r="AU128" i="29"/>
  <c r="AV128" i="29"/>
  <c r="AW128" i="29"/>
  <c r="AX128" i="29"/>
  <c r="AY128" i="29"/>
  <c r="AZ128" i="29"/>
  <c r="G129" i="29"/>
  <c r="I129" i="29"/>
  <c r="J129" i="29"/>
  <c r="L129" i="29"/>
  <c r="M129" i="29"/>
  <c r="N129" i="29"/>
  <c r="O129" i="29"/>
  <c r="Q129" i="29"/>
  <c r="R129" i="29"/>
  <c r="T129" i="29"/>
  <c r="U129" i="29"/>
  <c r="V129" i="29"/>
  <c r="W129" i="29"/>
  <c r="X129" i="29"/>
  <c r="Z129" i="29"/>
  <c r="AB129" i="29"/>
  <c r="AC129" i="29"/>
  <c r="AD129" i="29"/>
  <c r="AE129" i="29"/>
  <c r="AF129" i="29"/>
  <c r="AG129" i="29"/>
  <c r="AJ129" i="29"/>
  <c r="AK129" i="29"/>
  <c r="AL129" i="29"/>
  <c r="AM129" i="29"/>
  <c r="AN129" i="29"/>
  <c r="AO129" i="29"/>
  <c r="AP129" i="29"/>
  <c r="AS129" i="29"/>
  <c r="AT129" i="29"/>
  <c r="AU129" i="29"/>
  <c r="AV129" i="29"/>
  <c r="AW129" i="29"/>
  <c r="AX129" i="29"/>
  <c r="AZ129" i="29"/>
  <c r="G130" i="29"/>
  <c r="I130" i="29"/>
  <c r="J130" i="29"/>
  <c r="K130" i="29"/>
  <c r="L130" i="29"/>
  <c r="M130" i="29"/>
  <c r="O130" i="29"/>
  <c r="P130" i="29"/>
  <c r="Q130" i="29"/>
  <c r="R130" i="29"/>
  <c r="S130" i="29"/>
  <c r="T130" i="29"/>
  <c r="U130" i="29"/>
  <c r="W130" i="29"/>
  <c r="X130" i="29"/>
  <c r="Y130" i="29"/>
  <c r="Z130" i="29"/>
  <c r="AA130" i="29"/>
  <c r="AB130" i="29"/>
  <c r="AC130" i="29"/>
  <c r="AE130" i="29"/>
  <c r="AF130" i="29"/>
  <c r="AG130" i="29"/>
  <c r="AH130" i="29"/>
  <c r="AI130" i="29"/>
  <c r="AJ130" i="29"/>
  <c r="AK130" i="29"/>
  <c r="AM130" i="29"/>
  <c r="AN130" i="29"/>
  <c r="AO130" i="29"/>
  <c r="AP130" i="29"/>
  <c r="AQ130" i="29"/>
  <c r="AR130" i="29"/>
  <c r="AS130" i="29"/>
  <c r="AU130" i="29"/>
  <c r="AV130" i="29"/>
  <c r="AW130" i="29"/>
  <c r="AX130" i="29"/>
  <c r="AY130" i="29"/>
  <c r="AZ130" i="29"/>
  <c r="G131" i="29"/>
  <c r="J131" i="29"/>
  <c r="K131" i="29"/>
  <c r="L131" i="29"/>
  <c r="M131" i="29"/>
  <c r="N131" i="29"/>
  <c r="O131" i="29"/>
  <c r="P131" i="29"/>
  <c r="R131" i="29"/>
  <c r="S131" i="29"/>
  <c r="T131" i="29"/>
  <c r="U131" i="29"/>
  <c r="V131" i="29"/>
  <c r="W131" i="29"/>
  <c r="X131" i="29"/>
  <c r="Z131" i="29"/>
  <c r="AA131" i="29"/>
  <c r="AB131" i="29"/>
  <c r="AC131" i="29"/>
  <c r="AD131" i="29"/>
  <c r="AE131" i="29"/>
  <c r="AF131" i="29"/>
  <c r="AH131" i="29"/>
  <c r="AI131" i="29"/>
  <c r="AJ131" i="29"/>
  <c r="AK131" i="29"/>
  <c r="AL131" i="29"/>
  <c r="AM131" i="29"/>
  <c r="AN131" i="29"/>
  <c r="AP131" i="29"/>
  <c r="AQ131" i="29"/>
  <c r="AR131" i="29"/>
  <c r="AS131" i="29"/>
  <c r="AT131" i="29"/>
  <c r="AU131" i="29"/>
  <c r="AV131" i="29"/>
  <c r="AX131" i="29"/>
  <c r="AY131" i="29"/>
  <c r="AZ131" i="29"/>
  <c r="G132" i="29"/>
  <c r="I132" i="29" s="1"/>
  <c r="K132" i="29"/>
  <c r="M132" i="29"/>
  <c r="N132" i="29"/>
  <c r="O132" i="29"/>
  <c r="P132" i="29"/>
  <c r="Q132" i="29"/>
  <c r="U132" i="29"/>
  <c r="V132" i="29"/>
  <c r="W132" i="29"/>
  <c r="X132" i="29"/>
  <c r="Y132" i="29"/>
  <c r="Z132" i="29"/>
  <c r="AD132" i="29"/>
  <c r="AE132" i="29"/>
  <c r="AF132" i="29"/>
  <c r="AG132" i="29"/>
  <c r="AH132" i="29"/>
  <c r="AI132" i="29"/>
  <c r="AM132" i="29"/>
  <c r="AN132" i="29"/>
  <c r="AO132" i="29"/>
  <c r="AP132" i="29"/>
  <c r="AQ132" i="29"/>
  <c r="AS132" i="29"/>
  <c r="AV132" i="29"/>
  <c r="AW132" i="29"/>
  <c r="AX132" i="29"/>
  <c r="AY132" i="29"/>
  <c r="G133" i="29"/>
  <c r="Y133" i="29" s="1"/>
  <c r="P133" i="29"/>
  <c r="Q133" i="29"/>
  <c r="Z133" i="29"/>
  <c r="AH133" i="29"/>
  <c r="AI133" i="29"/>
  <c r="AR133" i="29"/>
  <c r="AZ133" i="29"/>
  <c r="G134" i="29"/>
  <c r="P134" i="29" s="1"/>
  <c r="Q134" i="29"/>
  <c r="Y134" i="29"/>
  <c r="AA134" i="29"/>
  <c r="AR134" i="29"/>
  <c r="AS134" i="29"/>
  <c r="G135" i="29"/>
  <c r="O135" i="29"/>
  <c r="AN135" i="29"/>
  <c r="AU135" i="29"/>
  <c r="G136" i="29"/>
  <c r="L136" i="29" s="1"/>
  <c r="I136" i="29"/>
  <c r="J136" i="29"/>
  <c r="K136" i="29"/>
  <c r="O136" i="29"/>
  <c r="P136" i="29"/>
  <c r="Q136" i="29"/>
  <c r="R136" i="29"/>
  <c r="S136" i="29"/>
  <c r="W136" i="29"/>
  <c r="X136" i="29"/>
  <c r="Y136" i="29"/>
  <c r="Z136" i="29"/>
  <c r="AA136" i="29"/>
  <c r="AE136" i="29"/>
  <c r="AF136" i="29"/>
  <c r="AG136" i="29"/>
  <c r="AH136" i="29"/>
  <c r="AI136" i="29"/>
  <c r="AM136" i="29"/>
  <c r="AN136" i="29"/>
  <c r="AO136" i="29"/>
  <c r="AP136" i="29"/>
  <c r="AQ136" i="29"/>
  <c r="AU136" i="29"/>
  <c r="AV136" i="29"/>
  <c r="AW136" i="29"/>
  <c r="AX136" i="29"/>
  <c r="AY136" i="29"/>
  <c r="G137" i="29"/>
  <c r="I137" i="29"/>
  <c r="J137" i="29"/>
  <c r="K137" i="29"/>
  <c r="L137" i="29"/>
  <c r="M137" i="29"/>
  <c r="N137" i="29"/>
  <c r="O137" i="29"/>
  <c r="P137" i="29"/>
  <c r="Q137" i="29"/>
  <c r="R137" i="29"/>
  <c r="S137" i="29"/>
  <c r="T137" i="29"/>
  <c r="U137" i="29"/>
  <c r="V137" i="29"/>
  <c r="W137" i="29"/>
  <c r="X137" i="29"/>
  <c r="Y137" i="29"/>
  <c r="Z137" i="29"/>
  <c r="AA137" i="29"/>
  <c r="AB137" i="29"/>
  <c r="AC137" i="29"/>
  <c r="AD137" i="29"/>
  <c r="AE137" i="29"/>
  <c r="AF137" i="29"/>
  <c r="AG137" i="29"/>
  <c r="AH137" i="29"/>
  <c r="AI137" i="29"/>
  <c r="AJ137" i="29"/>
  <c r="AK137" i="29"/>
  <c r="AL137" i="29"/>
  <c r="AM137" i="29"/>
  <c r="AN137" i="29"/>
  <c r="AO137" i="29"/>
  <c r="AP137" i="29"/>
  <c r="AQ137" i="29"/>
  <c r="AR137" i="29"/>
  <c r="AS137" i="29"/>
  <c r="AT137" i="29"/>
  <c r="AU137" i="29"/>
  <c r="AV137" i="29"/>
  <c r="AW137" i="29"/>
  <c r="AX137" i="29"/>
  <c r="AY137" i="29"/>
  <c r="AZ137" i="29"/>
  <c r="G138" i="29"/>
  <c r="I138" i="29" s="1"/>
  <c r="Q138" i="29"/>
  <c r="X138" i="29"/>
  <c r="AN138" i="29"/>
  <c r="AW138" i="29"/>
  <c r="G139" i="29"/>
  <c r="M139" i="29" s="1"/>
  <c r="J139" i="29"/>
  <c r="K139" i="29"/>
  <c r="L139" i="29"/>
  <c r="P139" i="29"/>
  <c r="R139" i="29"/>
  <c r="S139" i="29"/>
  <c r="T139" i="29"/>
  <c r="X139" i="29"/>
  <c r="Z139" i="29"/>
  <c r="AA139" i="29"/>
  <c r="AB139" i="29"/>
  <c r="AF139" i="29"/>
  <c r="AH139" i="29"/>
  <c r="AI139" i="29"/>
  <c r="AJ139" i="29"/>
  <c r="AN139" i="29"/>
  <c r="AP139" i="29"/>
  <c r="AQ139" i="29"/>
  <c r="AR139" i="29"/>
  <c r="AV139" i="29"/>
  <c r="AX139" i="29"/>
  <c r="AY139" i="29"/>
  <c r="AZ139" i="29"/>
  <c r="G140" i="29"/>
  <c r="I140" i="29" s="1"/>
  <c r="K140" i="29"/>
  <c r="L140" i="29"/>
  <c r="M140" i="29"/>
  <c r="N140" i="29"/>
  <c r="O140" i="29"/>
  <c r="P140" i="29"/>
  <c r="S140" i="29"/>
  <c r="T140" i="29"/>
  <c r="U140" i="29"/>
  <c r="V140" i="29"/>
  <c r="W140" i="29"/>
  <c r="X140" i="29"/>
  <c r="AA140" i="29"/>
  <c r="AB140" i="29"/>
  <c r="AC140" i="29"/>
  <c r="AD140" i="29"/>
  <c r="AE140" i="29"/>
  <c r="AF140" i="29"/>
  <c r="AI140" i="29"/>
  <c r="AJ140" i="29"/>
  <c r="AK140" i="29"/>
  <c r="AL140" i="29"/>
  <c r="AM140" i="29"/>
  <c r="AN140" i="29"/>
  <c r="AQ140" i="29"/>
  <c r="AR140" i="29"/>
  <c r="AS140" i="29"/>
  <c r="AT140" i="29"/>
  <c r="AU140" i="29"/>
  <c r="AV140" i="29"/>
  <c r="AY140" i="29"/>
  <c r="AZ140" i="29"/>
  <c r="G141" i="29"/>
  <c r="K141" i="29" s="1"/>
  <c r="I141" i="29"/>
  <c r="J141" i="29"/>
  <c r="P141" i="29"/>
  <c r="Q141" i="29"/>
  <c r="R141" i="29"/>
  <c r="X141" i="29"/>
  <c r="Y141" i="29"/>
  <c r="Z141" i="29"/>
  <c r="AF141" i="29"/>
  <c r="AG141" i="29"/>
  <c r="AH141" i="29"/>
  <c r="AN141" i="29"/>
  <c r="AO141" i="29"/>
  <c r="AP141" i="29"/>
  <c r="AV141" i="29"/>
  <c r="AW141" i="29"/>
  <c r="AX141" i="29"/>
  <c r="G142" i="29"/>
  <c r="O142" i="29" s="1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X142" i="29"/>
  <c r="Y142" i="29"/>
  <c r="Z142" i="29"/>
  <c r="AA142" i="29"/>
  <c r="AB142" i="29"/>
  <c r="AC142" i="29"/>
  <c r="AD142" i="29"/>
  <c r="AF142" i="29"/>
  <c r="AG142" i="29"/>
  <c r="AH142" i="29"/>
  <c r="AI142" i="29"/>
  <c r="AJ142" i="29"/>
  <c r="AK142" i="29"/>
  <c r="AL142" i="29"/>
  <c r="AN142" i="29"/>
  <c r="AO142" i="29"/>
  <c r="AP142" i="29"/>
  <c r="AQ142" i="29"/>
  <c r="AR142" i="29"/>
  <c r="AS142" i="29"/>
  <c r="AT142" i="29"/>
  <c r="AV142" i="29"/>
  <c r="AW142" i="29"/>
  <c r="AX142" i="29"/>
  <c r="AY142" i="29"/>
  <c r="AZ142" i="29"/>
  <c r="G143" i="29"/>
  <c r="P143" i="29" s="1"/>
  <c r="N143" i="29"/>
  <c r="O143" i="29"/>
  <c r="V143" i="29"/>
  <c r="W143" i="29"/>
  <c r="AE143" i="29"/>
  <c r="AF143" i="29"/>
  <c r="AL143" i="29"/>
  <c r="AN143" i="29"/>
  <c r="AT143" i="29"/>
  <c r="AU143" i="29"/>
  <c r="G144" i="29"/>
  <c r="L144" i="29" s="1"/>
  <c r="I144" i="29"/>
  <c r="J144" i="29"/>
  <c r="K144" i="29"/>
  <c r="O144" i="29"/>
  <c r="P144" i="29"/>
  <c r="Q144" i="29"/>
  <c r="R144" i="29"/>
  <c r="S144" i="29"/>
  <c r="W144" i="29"/>
  <c r="X144" i="29"/>
  <c r="Y144" i="29"/>
  <c r="Z144" i="29"/>
  <c r="AA144" i="29"/>
  <c r="AE144" i="29"/>
  <c r="AF144" i="29"/>
  <c r="AG144" i="29"/>
  <c r="AH144" i="29"/>
  <c r="AI144" i="29"/>
  <c r="AM144" i="29"/>
  <c r="AN144" i="29"/>
  <c r="AO144" i="29"/>
  <c r="AP144" i="29"/>
  <c r="AQ144" i="29"/>
  <c r="AU144" i="29"/>
  <c r="AV144" i="29"/>
  <c r="AW144" i="29"/>
  <c r="AX144" i="29"/>
  <c r="AY144" i="29"/>
  <c r="G145" i="29"/>
  <c r="I145" i="29"/>
  <c r="J145" i="29"/>
  <c r="K145" i="29"/>
  <c r="L145" i="29"/>
  <c r="M145" i="29"/>
  <c r="N145" i="29"/>
  <c r="O145" i="29"/>
  <c r="P145" i="29"/>
  <c r="Q145" i="29"/>
  <c r="R145" i="29"/>
  <c r="S145" i="29"/>
  <c r="T145" i="29"/>
  <c r="U145" i="29"/>
  <c r="V145" i="29"/>
  <c r="W145" i="29"/>
  <c r="X145" i="29"/>
  <c r="Y145" i="29"/>
  <c r="Z145" i="29"/>
  <c r="AA145" i="29"/>
  <c r="AB145" i="29"/>
  <c r="AC145" i="29"/>
  <c r="AD145" i="29"/>
  <c r="AE145" i="29"/>
  <c r="AF145" i="29"/>
  <c r="AG145" i="29"/>
  <c r="AH145" i="29"/>
  <c r="AI145" i="29"/>
  <c r="AJ145" i="29"/>
  <c r="AK145" i="29"/>
  <c r="AL145" i="29"/>
  <c r="AM145" i="29"/>
  <c r="AN145" i="29"/>
  <c r="AO145" i="29"/>
  <c r="AP145" i="29"/>
  <c r="AQ145" i="29"/>
  <c r="AR145" i="29"/>
  <c r="AS145" i="29"/>
  <c r="AT145" i="29"/>
  <c r="AU145" i="29"/>
  <c r="AV145" i="29"/>
  <c r="AW145" i="29"/>
  <c r="AX145" i="29"/>
  <c r="AY145" i="29"/>
  <c r="AZ145" i="29"/>
  <c r="G146" i="29"/>
  <c r="I146" i="29" s="1"/>
  <c r="O146" i="29"/>
  <c r="P146" i="29"/>
  <c r="Y146" i="29"/>
  <c r="AE146" i="29"/>
  <c r="AG146" i="29"/>
  <c r="AM146" i="29"/>
  <c r="AV146" i="29"/>
  <c r="AW146" i="29"/>
  <c r="G147" i="29"/>
  <c r="M147" i="29" s="1"/>
  <c r="J147" i="29"/>
  <c r="K147" i="29"/>
  <c r="L147" i="29"/>
  <c r="P147" i="29"/>
  <c r="R147" i="29"/>
  <c r="S147" i="29"/>
  <c r="T147" i="29"/>
  <c r="X147" i="29"/>
  <c r="Z147" i="29"/>
  <c r="AA147" i="29"/>
  <c r="AB147" i="29"/>
  <c r="AF147" i="29"/>
  <c r="AH147" i="29"/>
  <c r="AI147" i="29"/>
  <c r="AJ147" i="29"/>
  <c r="AN147" i="29"/>
  <c r="AP147" i="29"/>
  <c r="AQ147" i="29"/>
  <c r="AR147" i="29"/>
  <c r="AV147" i="29"/>
  <c r="AX147" i="29"/>
  <c r="AY147" i="29"/>
  <c r="AZ147" i="29"/>
  <c r="G148" i="29"/>
  <c r="I148" i="29" s="1"/>
  <c r="K148" i="29"/>
  <c r="L148" i="29"/>
  <c r="M148" i="29"/>
  <c r="N148" i="29"/>
  <c r="O148" i="29"/>
  <c r="P148" i="29"/>
  <c r="S148" i="29"/>
  <c r="T148" i="29"/>
  <c r="U148" i="29"/>
  <c r="V148" i="29"/>
  <c r="W148" i="29"/>
  <c r="X148" i="29"/>
  <c r="AA148" i="29"/>
  <c r="AB148" i="29"/>
  <c r="AC148" i="29"/>
  <c r="AD148" i="29"/>
  <c r="AE148" i="29"/>
  <c r="AF148" i="29"/>
  <c r="AI148" i="29"/>
  <c r="AJ148" i="29"/>
  <c r="AK148" i="29"/>
  <c r="AL148" i="29"/>
  <c r="AM148" i="29"/>
  <c r="AN148" i="29"/>
  <c r="AQ148" i="29"/>
  <c r="AR148" i="29"/>
  <c r="AS148" i="29"/>
  <c r="AT148" i="29"/>
  <c r="AU148" i="29"/>
  <c r="AV148" i="29"/>
  <c r="AY148" i="29"/>
  <c r="AZ148" i="29"/>
  <c r="G149" i="29"/>
  <c r="I149" i="29"/>
  <c r="Z149" i="29"/>
  <c r="AF149" i="29"/>
  <c r="AW149" i="29"/>
  <c r="AX149" i="29"/>
  <c r="G150" i="29"/>
  <c r="O150" i="29" s="1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X150" i="29"/>
  <c r="Y150" i="29"/>
  <c r="Z150" i="29"/>
  <c r="AA150" i="29"/>
  <c r="AB150" i="29"/>
  <c r="AC150" i="29"/>
  <c r="AD150" i="29"/>
  <c r="AF150" i="29"/>
  <c r="AG150" i="29"/>
  <c r="AH150" i="29"/>
  <c r="AI150" i="29"/>
  <c r="AJ150" i="29"/>
  <c r="AK150" i="29"/>
  <c r="AL150" i="29"/>
  <c r="AM150" i="29"/>
  <c r="AN150" i="29"/>
  <c r="AO150" i="29"/>
  <c r="AP150" i="29"/>
  <c r="AQ150" i="29"/>
  <c r="AR150" i="29"/>
  <c r="AS150" i="29"/>
  <c r="AT150" i="29"/>
  <c r="AU150" i="29"/>
  <c r="AV150" i="29"/>
  <c r="AW150" i="29"/>
  <c r="AX150" i="29"/>
  <c r="AY150" i="29"/>
  <c r="AZ150" i="29"/>
  <c r="G151" i="29"/>
  <c r="O151" i="29" s="1"/>
  <c r="L151" i="29"/>
  <c r="N151" i="29"/>
  <c r="P151" i="29"/>
  <c r="T151" i="29"/>
  <c r="X151" i="29"/>
  <c r="AB151" i="29"/>
  <c r="AD151" i="29"/>
  <c r="AF151" i="29"/>
  <c r="AJ151" i="29"/>
  <c r="AN151" i="29"/>
  <c r="AR151" i="29"/>
  <c r="AT151" i="29"/>
  <c r="AV151" i="29"/>
  <c r="AZ151" i="29"/>
  <c r="G152" i="29"/>
  <c r="L152" i="29" s="1"/>
  <c r="I152" i="29"/>
  <c r="J152" i="29"/>
  <c r="K152" i="29"/>
  <c r="O152" i="29"/>
  <c r="P152" i="29"/>
  <c r="Q152" i="29"/>
  <c r="R152" i="29"/>
  <c r="S152" i="29"/>
  <c r="W152" i="29"/>
  <c r="X152" i="29"/>
  <c r="Y152" i="29"/>
  <c r="Z152" i="29"/>
  <c r="AA152" i="29"/>
  <c r="AE152" i="29"/>
  <c r="AF152" i="29"/>
  <c r="AG152" i="29"/>
  <c r="AH152" i="29"/>
  <c r="AI152" i="29"/>
  <c r="AM152" i="29"/>
  <c r="AN152" i="29"/>
  <c r="AO152" i="29"/>
  <c r="AP152" i="29"/>
  <c r="AQ152" i="29"/>
  <c r="AU152" i="29"/>
  <c r="AV152" i="29"/>
  <c r="AW152" i="29"/>
  <c r="AX152" i="29"/>
  <c r="AY152" i="29"/>
  <c r="G153" i="29"/>
  <c r="I153" i="29" s="1"/>
  <c r="J153" i="29"/>
  <c r="K153" i="29"/>
  <c r="L153" i="29"/>
  <c r="M153" i="29"/>
  <c r="N153" i="29"/>
  <c r="O153" i="29"/>
  <c r="P153" i="29"/>
  <c r="R153" i="29"/>
  <c r="S153" i="29"/>
  <c r="T153" i="29"/>
  <c r="U153" i="29"/>
  <c r="V153" i="29"/>
  <c r="W153" i="29"/>
  <c r="X153" i="29"/>
  <c r="Z153" i="29"/>
  <c r="AA153" i="29"/>
  <c r="AB153" i="29"/>
  <c r="AC153" i="29"/>
  <c r="AD153" i="29"/>
  <c r="AE153" i="29"/>
  <c r="AF153" i="29"/>
  <c r="AH153" i="29"/>
  <c r="AI153" i="29"/>
  <c r="AJ153" i="29"/>
  <c r="AK153" i="29"/>
  <c r="AL153" i="29"/>
  <c r="AM153" i="29"/>
  <c r="AN153" i="29"/>
  <c r="AP153" i="29"/>
  <c r="AQ153" i="29"/>
  <c r="AR153" i="29"/>
  <c r="AS153" i="29"/>
  <c r="AT153" i="29"/>
  <c r="AU153" i="29"/>
  <c r="AV153" i="29"/>
  <c r="AX153" i="29"/>
  <c r="AY153" i="29"/>
  <c r="AZ153" i="29"/>
  <c r="G154" i="29"/>
  <c r="I154" i="29" s="1"/>
  <c r="M154" i="29"/>
  <c r="N154" i="29"/>
  <c r="U154" i="29"/>
  <c r="V154" i="29"/>
  <c r="X154" i="29"/>
  <c r="Y154" i="29"/>
  <c r="AF154" i="29"/>
  <c r="AG154" i="29"/>
  <c r="AL154" i="29"/>
  <c r="AM154" i="29"/>
  <c r="AT154" i="29"/>
  <c r="AU154" i="29"/>
  <c r="AW154" i="29"/>
  <c r="G155" i="29"/>
  <c r="S155" i="29"/>
  <c r="G156" i="29"/>
  <c r="I156" i="29" s="1"/>
  <c r="K156" i="29"/>
  <c r="L156" i="29"/>
  <c r="M156" i="29"/>
  <c r="N156" i="29"/>
  <c r="O156" i="29"/>
  <c r="P156" i="29"/>
  <c r="S156" i="29"/>
  <c r="T156" i="29"/>
  <c r="U156" i="29"/>
  <c r="V156" i="29"/>
  <c r="W156" i="29"/>
  <c r="X156" i="29"/>
  <c r="AA156" i="29"/>
  <c r="AB156" i="29"/>
  <c r="AC156" i="29"/>
  <c r="AD156" i="29"/>
  <c r="AE156" i="29"/>
  <c r="AF156" i="29"/>
  <c r="AI156" i="29"/>
  <c r="AJ156" i="29"/>
  <c r="AK156" i="29"/>
  <c r="AL156" i="29"/>
  <c r="AM156" i="29"/>
  <c r="AN156" i="29"/>
  <c r="AQ156" i="29"/>
  <c r="AR156" i="29"/>
  <c r="AS156" i="29"/>
  <c r="AT156" i="29"/>
  <c r="AU156" i="29"/>
  <c r="AV156" i="29"/>
  <c r="AY156" i="29"/>
  <c r="AZ156" i="29"/>
  <c r="G157" i="29"/>
  <c r="I157" i="29"/>
  <c r="V157" i="29"/>
  <c r="W157" i="29"/>
  <c r="AG157" i="29"/>
  <c r="AH157" i="29"/>
  <c r="AU157" i="29"/>
  <c r="AV157" i="29"/>
  <c r="G158" i="29"/>
  <c r="I158" i="29"/>
  <c r="J158" i="29"/>
  <c r="K158" i="29"/>
  <c r="L158" i="29"/>
  <c r="M158" i="29"/>
  <c r="N158" i="29"/>
  <c r="O158" i="29"/>
  <c r="P158" i="29"/>
  <c r="Q158" i="29"/>
  <c r="R158" i="29"/>
  <c r="S158" i="29"/>
  <c r="T158" i="29"/>
  <c r="U158" i="29"/>
  <c r="V158" i="29"/>
  <c r="W158" i="29"/>
  <c r="X158" i="29"/>
  <c r="Y158" i="29"/>
  <c r="Z158" i="29"/>
  <c r="AA158" i="29"/>
  <c r="AB158" i="29"/>
  <c r="AC158" i="29"/>
  <c r="AD158" i="29"/>
  <c r="AE158" i="29"/>
  <c r="AF158" i="29"/>
  <c r="AG158" i="29"/>
  <c r="AH158" i="29"/>
  <c r="AI158" i="29"/>
  <c r="AJ158" i="29"/>
  <c r="AK158" i="29"/>
  <c r="AL158" i="29"/>
  <c r="AM158" i="29"/>
  <c r="AN158" i="29"/>
  <c r="AO158" i="29"/>
  <c r="AP158" i="29"/>
  <c r="AQ158" i="29"/>
  <c r="AR158" i="29"/>
  <c r="AS158" i="29"/>
  <c r="AT158" i="29"/>
  <c r="AU158" i="29"/>
  <c r="AV158" i="29"/>
  <c r="AW158" i="29"/>
  <c r="AX158" i="29"/>
  <c r="AY158" i="29"/>
  <c r="AZ158" i="29"/>
  <c r="G159" i="29"/>
  <c r="T159" i="29" s="1"/>
  <c r="AN159" i="29"/>
  <c r="G160" i="29"/>
  <c r="I160" i="29" s="1"/>
  <c r="J160" i="29"/>
  <c r="K160" i="29"/>
  <c r="L160" i="29"/>
  <c r="P160" i="29"/>
  <c r="Q160" i="29"/>
  <c r="R160" i="29"/>
  <c r="T160" i="29"/>
  <c r="W160" i="29"/>
  <c r="X160" i="29"/>
  <c r="Z160" i="29"/>
  <c r="AA160" i="29"/>
  <c r="AB160" i="29"/>
  <c r="AF160" i="29"/>
  <c r="AG160" i="29"/>
  <c r="AH160" i="29"/>
  <c r="AJ160" i="29"/>
  <c r="AM160" i="29"/>
  <c r="AN160" i="29"/>
  <c r="AP160" i="29"/>
  <c r="AQ160" i="29"/>
  <c r="AR160" i="29"/>
  <c r="AV160" i="29"/>
  <c r="AW160" i="29"/>
  <c r="AX160" i="29"/>
  <c r="AZ160" i="29"/>
  <c r="G161" i="29"/>
  <c r="I161" i="29" s="1"/>
  <c r="J161" i="29"/>
  <c r="K161" i="29"/>
  <c r="L161" i="29"/>
  <c r="M161" i="29"/>
  <c r="N161" i="29"/>
  <c r="O161" i="29"/>
  <c r="P161" i="29"/>
  <c r="R161" i="29"/>
  <c r="S161" i="29"/>
  <c r="T161" i="29"/>
  <c r="U161" i="29"/>
  <c r="V161" i="29"/>
  <c r="W161" i="29"/>
  <c r="X161" i="29"/>
  <c r="Z161" i="29"/>
  <c r="AA161" i="29"/>
  <c r="AB161" i="29"/>
  <c r="AC161" i="29"/>
  <c r="AD161" i="29"/>
  <c r="AE161" i="29"/>
  <c r="AF161" i="29"/>
  <c r="AH161" i="29"/>
  <c r="AI161" i="29"/>
  <c r="AJ161" i="29"/>
  <c r="AK161" i="29"/>
  <c r="AL161" i="29"/>
  <c r="AM161" i="29"/>
  <c r="AN161" i="29"/>
  <c r="AP161" i="29"/>
  <c r="AQ161" i="29"/>
  <c r="AR161" i="29"/>
  <c r="AS161" i="29"/>
  <c r="AT161" i="29"/>
  <c r="AU161" i="29"/>
  <c r="AV161" i="29"/>
  <c r="AX161" i="29"/>
  <c r="AY161" i="29"/>
  <c r="AZ161" i="29"/>
  <c r="G162" i="29"/>
  <c r="M162" i="29" s="1"/>
  <c r="I162" i="29"/>
  <c r="J162" i="29"/>
  <c r="N162" i="29"/>
  <c r="O162" i="29"/>
  <c r="R162" i="29"/>
  <c r="U162" i="29"/>
  <c r="V162" i="29"/>
  <c r="X162" i="29"/>
  <c r="Y162" i="29"/>
  <c r="AD162" i="29"/>
  <c r="AE162" i="29"/>
  <c r="AF162" i="29"/>
  <c r="AH162" i="29"/>
  <c r="AK162" i="29"/>
  <c r="AN162" i="29"/>
  <c r="AO162" i="29"/>
  <c r="AP162" i="29"/>
  <c r="AT162" i="29"/>
  <c r="AU162" i="29"/>
  <c r="AX162" i="29"/>
  <c r="G163" i="29"/>
  <c r="J163" i="29" s="1"/>
  <c r="I163" i="29"/>
  <c r="K163" i="29"/>
  <c r="L163" i="29"/>
  <c r="R163" i="29"/>
  <c r="S163" i="29"/>
  <c r="U163" i="29"/>
  <c r="X163" i="29"/>
  <c r="AB163" i="29"/>
  <c r="AC163" i="29"/>
  <c r="AG163" i="29"/>
  <c r="AH163" i="29"/>
  <c r="AN163" i="29"/>
  <c r="AO163" i="29"/>
  <c r="AQ163" i="29"/>
  <c r="AR163" i="29"/>
  <c r="AX163" i="29"/>
  <c r="AY163" i="29"/>
  <c r="G164" i="29"/>
  <c r="K164" i="29"/>
  <c r="T164" i="29"/>
  <c r="U164" i="29"/>
  <c r="AD164" i="29"/>
  <c r="AE164" i="29"/>
  <c r="AN164" i="29"/>
  <c r="AQ164" i="29"/>
  <c r="AZ164" i="29"/>
  <c r="G165" i="29"/>
  <c r="Q165" i="29" s="1"/>
  <c r="AM165" i="29"/>
  <c r="G166" i="29"/>
  <c r="I166" i="29"/>
  <c r="J166" i="29"/>
  <c r="K166" i="29"/>
  <c r="L166" i="29"/>
  <c r="M166" i="29"/>
  <c r="N166" i="29"/>
  <c r="O166" i="29"/>
  <c r="P166" i="29"/>
  <c r="Q166" i="29"/>
  <c r="R166" i="29"/>
  <c r="S166" i="29"/>
  <c r="T166" i="29"/>
  <c r="U166" i="29"/>
  <c r="V166" i="29"/>
  <c r="W166" i="29"/>
  <c r="X166" i="29"/>
  <c r="Y166" i="29"/>
  <c r="Z166" i="29"/>
  <c r="AA166" i="29"/>
  <c r="AB166" i="29"/>
  <c r="AC166" i="29"/>
  <c r="AD166" i="29"/>
  <c r="AE166" i="29"/>
  <c r="AF166" i="29"/>
  <c r="AG166" i="29"/>
  <c r="AH166" i="29"/>
  <c r="AI166" i="29"/>
  <c r="AJ166" i="29"/>
  <c r="AK166" i="29"/>
  <c r="AL166" i="29"/>
  <c r="AM166" i="29"/>
  <c r="AN166" i="29"/>
  <c r="AO166" i="29"/>
  <c r="AP166" i="29"/>
  <c r="AQ166" i="29"/>
  <c r="AR166" i="29"/>
  <c r="AS166" i="29"/>
  <c r="AT166" i="29"/>
  <c r="AU166" i="29"/>
  <c r="AV166" i="29"/>
  <c r="AW166" i="29"/>
  <c r="AX166" i="29"/>
  <c r="AY166" i="29"/>
  <c r="AZ166" i="29"/>
  <c r="G167" i="29"/>
  <c r="O167" i="29" s="1"/>
  <c r="P167" i="29"/>
  <c r="W167" i="29"/>
  <c r="X167" i="29"/>
  <c r="AF167" i="29"/>
  <c r="AM167" i="29"/>
  <c r="AN167" i="29"/>
  <c r="AV167" i="29"/>
  <c r="G168" i="29"/>
  <c r="L168" i="29" s="1"/>
  <c r="J168" i="29"/>
  <c r="K168" i="29"/>
  <c r="P168" i="29"/>
  <c r="R168" i="29"/>
  <c r="S168" i="29"/>
  <c r="X168" i="29"/>
  <c r="Z168" i="29"/>
  <c r="AA168" i="29"/>
  <c r="AF168" i="29"/>
  <c r="AH168" i="29"/>
  <c r="AI168" i="29"/>
  <c r="AN168" i="29"/>
  <c r="AP168" i="29"/>
  <c r="AQ168" i="29"/>
  <c r="AV168" i="29"/>
  <c r="AX168" i="29"/>
  <c r="AY168" i="29"/>
  <c r="G169" i="29"/>
  <c r="O169" i="29" s="1"/>
  <c r="I169" i="29"/>
  <c r="J169" i="29"/>
  <c r="K169" i="29"/>
  <c r="M169" i="29"/>
  <c r="N169" i="29"/>
  <c r="P169" i="29"/>
  <c r="Q169" i="29"/>
  <c r="R169" i="29"/>
  <c r="S169" i="29"/>
  <c r="U169" i="29"/>
  <c r="V169" i="29"/>
  <c r="X169" i="29"/>
  <c r="Y169" i="29"/>
  <c r="Z169" i="29"/>
  <c r="AA169" i="29"/>
  <c r="AC169" i="29"/>
  <c r="AD169" i="29"/>
  <c r="AF169" i="29"/>
  <c r="AG169" i="29"/>
  <c r="AH169" i="29"/>
  <c r="AI169" i="29"/>
  <c r="AK169" i="29"/>
  <c r="AL169" i="29"/>
  <c r="AN169" i="29"/>
  <c r="AO169" i="29"/>
  <c r="AP169" i="29"/>
  <c r="AQ169" i="29"/>
  <c r="AS169" i="29"/>
  <c r="AT169" i="29"/>
  <c r="AV169" i="29"/>
  <c r="AW169" i="29"/>
  <c r="AX169" i="29"/>
  <c r="AY169" i="29"/>
  <c r="G170" i="29"/>
  <c r="Q170" i="29"/>
  <c r="G171" i="29"/>
  <c r="M171" i="29" s="1"/>
  <c r="I171" i="29"/>
  <c r="K171" i="29"/>
  <c r="L171" i="29"/>
  <c r="P171" i="29"/>
  <c r="Q171" i="29"/>
  <c r="S171" i="29"/>
  <c r="T171" i="29"/>
  <c r="X171" i="29"/>
  <c r="Y171" i="29"/>
  <c r="AA171" i="29"/>
  <c r="AB171" i="29"/>
  <c r="AF171" i="29"/>
  <c r="AG171" i="29"/>
  <c r="AI171" i="29"/>
  <c r="AJ171" i="29"/>
  <c r="AN171" i="29"/>
  <c r="AO171" i="29"/>
  <c r="AQ171" i="29"/>
  <c r="AR171" i="29"/>
  <c r="AV171" i="29"/>
  <c r="AW171" i="29"/>
  <c r="AY171" i="29"/>
  <c r="AZ171" i="29"/>
  <c r="G172" i="29"/>
  <c r="M172" i="29" s="1"/>
  <c r="I172" i="29"/>
  <c r="J172" i="29"/>
  <c r="K172" i="29"/>
  <c r="L172" i="29"/>
  <c r="N172" i="29"/>
  <c r="O172" i="29"/>
  <c r="P172" i="29"/>
  <c r="Q172" i="29"/>
  <c r="R172" i="29"/>
  <c r="S172" i="29"/>
  <c r="T172" i="29"/>
  <c r="V172" i="29"/>
  <c r="W172" i="29"/>
  <c r="X172" i="29"/>
  <c r="Y172" i="29"/>
  <c r="Z172" i="29"/>
  <c r="AA172" i="29"/>
  <c r="AB172" i="29"/>
  <c r="AD172" i="29"/>
  <c r="AE172" i="29"/>
  <c r="AF172" i="29"/>
  <c r="AG172" i="29"/>
  <c r="AH172" i="29"/>
  <c r="AI172" i="29"/>
  <c r="AJ172" i="29"/>
  <c r="AL172" i="29"/>
  <c r="AM172" i="29"/>
  <c r="AN172" i="29"/>
  <c r="AO172" i="29"/>
  <c r="AP172" i="29"/>
  <c r="AQ172" i="29"/>
  <c r="AR172" i="29"/>
  <c r="AT172" i="29"/>
  <c r="AU172" i="29"/>
  <c r="AV172" i="29"/>
  <c r="AW172" i="29"/>
  <c r="AX172" i="29"/>
  <c r="AY172" i="29"/>
  <c r="AZ172" i="29"/>
  <c r="G173" i="29"/>
  <c r="I173" i="29"/>
  <c r="J173" i="29"/>
  <c r="K173" i="29"/>
  <c r="L173" i="29"/>
  <c r="M173" i="29"/>
  <c r="N173" i="29"/>
  <c r="O173" i="29"/>
  <c r="P173" i="29"/>
  <c r="Q173" i="29"/>
  <c r="R173" i="29"/>
  <c r="S173" i="29"/>
  <c r="T173" i="29"/>
  <c r="U173" i="29"/>
  <c r="V173" i="29"/>
  <c r="W173" i="29"/>
  <c r="X173" i="29"/>
  <c r="Y173" i="29"/>
  <c r="Z173" i="29"/>
  <c r="AA173" i="29"/>
  <c r="AB173" i="29"/>
  <c r="AC173" i="29"/>
  <c r="AD173" i="29"/>
  <c r="AE173" i="29"/>
  <c r="AF173" i="29"/>
  <c r="AG173" i="29"/>
  <c r="AH173" i="29"/>
  <c r="AI173" i="29"/>
  <c r="AJ173" i="29"/>
  <c r="AK173" i="29"/>
  <c r="AL173" i="29"/>
  <c r="AM173" i="29"/>
  <c r="AN173" i="29"/>
  <c r="AO173" i="29"/>
  <c r="AP173" i="29"/>
  <c r="AQ173" i="29"/>
  <c r="AR173" i="29"/>
  <c r="AS173" i="29"/>
  <c r="AT173" i="29"/>
  <c r="AU173" i="29"/>
  <c r="AV173" i="29"/>
  <c r="AW173" i="29"/>
  <c r="AX173" i="29"/>
  <c r="AY173" i="29"/>
  <c r="AZ173" i="29"/>
  <c r="G174" i="29"/>
  <c r="N174" i="29" s="1"/>
  <c r="I174" i="29"/>
  <c r="J174" i="29"/>
  <c r="L174" i="29"/>
  <c r="M174" i="29"/>
  <c r="O174" i="29"/>
  <c r="P174" i="29"/>
  <c r="Q174" i="29"/>
  <c r="R174" i="29"/>
  <c r="T174" i="29"/>
  <c r="U174" i="29"/>
  <c r="W174" i="29"/>
  <c r="X174" i="29"/>
  <c r="Y174" i="29"/>
  <c r="Z174" i="29"/>
  <c r="AB174" i="29"/>
  <c r="AC174" i="29"/>
  <c r="AE174" i="29"/>
  <c r="AF174" i="29"/>
  <c r="AG174" i="29"/>
  <c r="AH174" i="29"/>
  <c r="AJ174" i="29"/>
  <c r="AK174" i="29"/>
  <c r="AM174" i="29"/>
  <c r="AN174" i="29"/>
  <c r="AO174" i="29"/>
  <c r="AP174" i="29"/>
  <c r="AR174" i="29"/>
  <c r="AS174" i="29"/>
  <c r="AU174" i="29"/>
  <c r="AV174" i="29"/>
  <c r="AW174" i="29"/>
  <c r="AX174" i="29"/>
  <c r="AZ174" i="29"/>
  <c r="G175" i="29"/>
  <c r="W175" i="29" s="1"/>
  <c r="M175" i="29"/>
  <c r="AF175" i="29"/>
  <c r="AS175" i="29"/>
  <c r="G176" i="29"/>
  <c r="J176" i="29" s="1"/>
  <c r="AX176" i="29"/>
  <c r="AY176" i="29"/>
  <c r="G177" i="29"/>
  <c r="O177" i="29" s="1"/>
  <c r="J177" i="29"/>
  <c r="K177" i="29"/>
  <c r="M177" i="29"/>
  <c r="N177" i="29"/>
  <c r="P177" i="29"/>
  <c r="R177" i="29"/>
  <c r="S177" i="29"/>
  <c r="U177" i="29"/>
  <c r="V177" i="29"/>
  <c r="X177" i="29"/>
  <c r="Z177" i="29"/>
  <c r="AA177" i="29"/>
  <c r="AC177" i="29"/>
  <c r="AD177" i="29"/>
  <c r="AF177" i="29"/>
  <c r="AH177" i="29"/>
  <c r="AI177" i="29"/>
  <c r="AK177" i="29"/>
  <c r="AL177" i="29"/>
  <c r="AN177" i="29"/>
  <c r="AP177" i="29"/>
  <c r="AQ177" i="29"/>
  <c r="AS177" i="29"/>
  <c r="AT177" i="29"/>
  <c r="AV177" i="29"/>
  <c r="AX177" i="29"/>
  <c r="AY177" i="29"/>
  <c r="G178" i="29"/>
  <c r="I178" i="29" s="1"/>
  <c r="N178" i="29"/>
  <c r="P178" i="29"/>
  <c r="Q178" i="29"/>
  <c r="V178" i="29"/>
  <c r="X178" i="29"/>
  <c r="Y178" i="29"/>
  <c r="AD178" i="29"/>
  <c r="AG178" i="29"/>
  <c r="AL178" i="29"/>
  <c r="AN178" i="29"/>
  <c r="AO178" i="29"/>
  <c r="AT178" i="29"/>
  <c r="AV178" i="29"/>
  <c r="AW178" i="29"/>
  <c r="G179" i="29"/>
  <c r="M179" i="29" s="1"/>
  <c r="I179" i="29"/>
  <c r="K179" i="29"/>
  <c r="L179" i="29"/>
  <c r="P179" i="29"/>
  <c r="Q179" i="29"/>
  <c r="S179" i="29"/>
  <c r="T179" i="29"/>
  <c r="X179" i="29"/>
  <c r="Y179" i="29"/>
  <c r="AA179" i="29"/>
  <c r="AB179" i="29"/>
  <c r="AF179" i="29"/>
  <c r="AG179" i="29"/>
  <c r="AI179" i="29"/>
  <c r="AJ179" i="29"/>
  <c r="AN179" i="29"/>
  <c r="AO179" i="29"/>
  <c r="AQ179" i="29"/>
  <c r="AR179" i="29"/>
  <c r="AV179" i="29"/>
  <c r="AW179" i="29"/>
  <c r="AY179" i="29"/>
  <c r="AZ179" i="29"/>
  <c r="G180" i="29"/>
  <c r="M180" i="29" s="1"/>
  <c r="I180" i="29"/>
  <c r="J180" i="29"/>
  <c r="K180" i="29"/>
  <c r="L180" i="29"/>
  <c r="N180" i="29"/>
  <c r="O180" i="29"/>
  <c r="P180" i="29"/>
  <c r="Q180" i="29"/>
  <c r="R180" i="29"/>
  <c r="S180" i="29"/>
  <c r="T180" i="29"/>
  <c r="V180" i="29"/>
  <c r="W180" i="29"/>
  <c r="X180" i="29"/>
  <c r="Y180" i="29"/>
  <c r="Z180" i="29"/>
  <c r="AA180" i="29"/>
  <c r="AB180" i="29"/>
  <c r="AD180" i="29"/>
  <c r="AE180" i="29"/>
  <c r="AF180" i="29"/>
  <c r="AG180" i="29"/>
  <c r="AH180" i="29"/>
  <c r="AI180" i="29"/>
  <c r="AJ180" i="29"/>
  <c r="AL180" i="29"/>
  <c r="AM180" i="29"/>
  <c r="AN180" i="29"/>
  <c r="AO180" i="29"/>
  <c r="AP180" i="29"/>
  <c r="AQ180" i="29"/>
  <c r="AR180" i="29"/>
  <c r="AS180" i="29"/>
  <c r="AT180" i="29"/>
  <c r="AU180" i="29"/>
  <c r="AV180" i="29"/>
  <c r="AW180" i="29"/>
  <c r="AX180" i="29"/>
  <c r="AY180" i="29"/>
  <c r="AZ180" i="29"/>
  <c r="G181" i="29"/>
  <c r="I181" i="29"/>
  <c r="J181" i="29"/>
  <c r="K181" i="29"/>
  <c r="L181" i="29"/>
  <c r="M181" i="29"/>
  <c r="N181" i="29"/>
  <c r="O181" i="29"/>
  <c r="P181" i="29"/>
  <c r="Q181" i="29"/>
  <c r="R181" i="29"/>
  <c r="S181" i="29"/>
  <c r="T181" i="29"/>
  <c r="U181" i="29"/>
  <c r="V181" i="29"/>
  <c r="W181" i="29"/>
  <c r="X181" i="29"/>
  <c r="Y181" i="29"/>
  <c r="Z181" i="29"/>
  <c r="AA181" i="29"/>
  <c r="AB181" i="29"/>
  <c r="AC181" i="29"/>
  <c r="AD181" i="29"/>
  <c r="AE181" i="29"/>
  <c r="AF181" i="29"/>
  <c r="AG181" i="29"/>
  <c r="AH181" i="29"/>
  <c r="AI181" i="29"/>
  <c r="AJ181" i="29"/>
  <c r="AK181" i="29"/>
  <c r="AL181" i="29"/>
  <c r="AM181" i="29"/>
  <c r="AN181" i="29"/>
  <c r="AO181" i="29"/>
  <c r="AP181" i="29"/>
  <c r="AQ181" i="29"/>
  <c r="AR181" i="29"/>
  <c r="AS181" i="29"/>
  <c r="AT181" i="29"/>
  <c r="AU181" i="29"/>
  <c r="AV181" i="29"/>
  <c r="AW181" i="29"/>
  <c r="AX181" i="29"/>
  <c r="AY181" i="29"/>
  <c r="AZ181" i="29"/>
  <c r="G182" i="29"/>
  <c r="N182" i="29" s="1"/>
  <c r="I182" i="29"/>
  <c r="J182" i="29"/>
  <c r="L182" i="29"/>
  <c r="M182" i="29"/>
  <c r="O182" i="29"/>
  <c r="P182" i="29"/>
  <c r="Q182" i="29"/>
  <c r="R182" i="29"/>
  <c r="T182" i="29"/>
  <c r="U182" i="29"/>
  <c r="W182" i="29"/>
  <c r="X182" i="29"/>
  <c r="Y182" i="29"/>
  <c r="Z182" i="29"/>
  <c r="AB182" i="29"/>
  <c r="AC182" i="29"/>
  <c r="AE182" i="29"/>
  <c r="AF182" i="29"/>
  <c r="AG182" i="29"/>
  <c r="AH182" i="29"/>
  <c r="AJ182" i="29"/>
  <c r="AK182" i="29"/>
  <c r="AM182" i="29"/>
  <c r="AN182" i="29"/>
  <c r="AO182" i="29"/>
  <c r="AP182" i="29"/>
  <c r="AR182" i="29"/>
  <c r="AS182" i="29"/>
  <c r="AU182" i="29"/>
  <c r="AV182" i="29"/>
  <c r="AW182" i="29"/>
  <c r="AX182" i="29"/>
  <c r="AZ182" i="29"/>
  <c r="G183" i="29"/>
  <c r="L183" i="29"/>
  <c r="M183" i="29"/>
  <c r="O183" i="29"/>
  <c r="P183" i="29"/>
  <c r="R183" i="29"/>
  <c r="T183" i="29"/>
  <c r="U183" i="29"/>
  <c r="W183" i="29"/>
  <c r="X183" i="29"/>
  <c r="Z183" i="29"/>
  <c r="AB183" i="29"/>
  <c r="AC183" i="29"/>
  <c r="AE183" i="29"/>
  <c r="AF183" i="29"/>
  <c r="AH183" i="29"/>
  <c r="AJ183" i="29"/>
  <c r="AK183" i="29"/>
  <c r="AM183" i="29"/>
  <c r="AN183" i="29"/>
  <c r="AP183" i="29"/>
  <c r="AR183" i="29"/>
  <c r="AS183" i="29"/>
  <c r="AU183" i="29"/>
  <c r="AV183" i="29"/>
  <c r="AX183" i="29"/>
  <c r="AZ183" i="29"/>
  <c r="G184" i="29"/>
  <c r="J184" i="29" s="1"/>
  <c r="M184" i="29"/>
  <c r="R184" i="29"/>
  <c r="S184" i="29"/>
  <c r="U184" i="29"/>
  <c r="Z184" i="29"/>
  <c r="AE184" i="29"/>
  <c r="AF184" i="29"/>
  <c r="AH184" i="29"/>
  <c r="AM184" i="29"/>
  <c r="AQ184" i="29"/>
  <c r="AS184" i="29"/>
  <c r="AU184" i="29"/>
  <c r="AY184" i="29"/>
  <c r="G185" i="29"/>
  <c r="J185" i="29" s="1"/>
  <c r="K185" i="29"/>
  <c r="M185" i="29"/>
  <c r="N185" i="29"/>
  <c r="P185" i="29"/>
  <c r="R185" i="29"/>
  <c r="S185" i="29"/>
  <c r="U185" i="29"/>
  <c r="X185" i="29"/>
  <c r="Z185" i="29"/>
  <c r="AA185" i="29"/>
  <c r="AC185" i="29"/>
  <c r="AD185" i="29"/>
  <c r="AF185" i="29"/>
  <c r="AH185" i="29"/>
  <c r="AK185" i="29"/>
  <c r="AL185" i="29"/>
  <c r="AN185" i="29"/>
  <c r="AP185" i="29"/>
  <c r="AQ185" i="29"/>
  <c r="AS185" i="29"/>
  <c r="AT185" i="29"/>
  <c r="AX185" i="29"/>
  <c r="AY185" i="29"/>
  <c r="G186" i="29"/>
  <c r="I186" i="29" s="1"/>
  <c r="M186" i="29"/>
  <c r="Q186" i="29"/>
  <c r="S186" i="29"/>
  <c r="U186" i="29"/>
  <c r="Y186" i="29"/>
  <c r="AD186" i="29"/>
  <c r="AF186" i="29"/>
  <c r="AG186" i="29"/>
  <c r="AL186" i="29"/>
  <c r="AQ186" i="29"/>
  <c r="AS186" i="29"/>
  <c r="AT186" i="29"/>
  <c r="AY186" i="29"/>
  <c r="G187" i="29"/>
  <c r="I187" i="29" s="1"/>
  <c r="K187" i="29"/>
  <c r="L187" i="29"/>
  <c r="N187" i="29"/>
  <c r="P187" i="29"/>
  <c r="Q187" i="29"/>
  <c r="S187" i="29"/>
  <c r="T187" i="29"/>
  <c r="X187" i="29"/>
  <c r="Y187" i="29"/>
  <c r="AA187" i="29"/>
  <c r="AB187" i="29"/>
  <c r="AD187" i="29"/>
  <c r="AF187" i="29"/>
  <c r="AG187" i="29"/>
  <c r="AJ187" i="29"/>
  <c r="AL187" i="29"/>
  <c r="AN187" i="29"/>
  <c r="AO187" i="29"/>
  <c r="AQ187" i="29"/>
  <c r="AR187" i="29"/>
  <c r="AT187" i="29"/>
  <c r="AW187" i="29"/>
  <c r="AY187" i="29"/>
  <c r="AZ187" i="29"/>
  <c r="G188" i="29"/>
  <c r="M188" i="29" s="1"/>
  <c r="I188" i="29"/>
  <c r="J188" i="29"/>
  <c r="K188" i="29"/>
  <c r="L188" i="29"/>
  <c r="N188" i="29"/>
  <c r="O188" i="29"/>
  <c r="P188" i="29"/>
  <c r="Q188" i="29"/>
  <c r="R188" i="29"/>
  <c r="S188" i="29"/>
  <c r="T188" i="29"/>
  <c r="V188" i="29"/>
  <c r="W188" i="29"/>
  <c r="X188" i="29"/>
  <c r="Y188" i="29"/>
  <c r="Z188" i="29"/>
  <c r="AA188" i="29"/>
  <c r="AB188" i="29"/>
  <c r="AD188" i="29"/>
  <c r="AE188" i="29"/>
  <c r="AF188" i="29"/>
  <c r="AG188" i="29"/>
  <c r="AH188" i="29"/>
  <c r="AI188" i="29"/>
  <c r="AJ188" i="29"/>
  <c r="AL188" i="29"/>
  <c r="AM188" i="29"/>
  <c r="AN188" i="29"/>
  <c r="AO188" i="29"/>
  <c r="AP188" i="29"/>
  <c r="AQ188" i="29"/>
  <c r="AR188" i="29"/>
  <c r="AT188" i="29"/>
  <c r="AU188" i="29"/>
  <c r="AV188" i="29"/>
  <c r="AW188" i="29"/>
  <c r="AX188" i="29"/>
  <c r="AY188" i="29"/>
  <c r="AZ188" i="29"/>
  <c r="G189" i="29"/>
  <c r="I189" i="29"/>
  <c r="J189" i="29"/>
  <c r="K189" i="29"/>
  <c r="L189" i="29"/>
  <c r="M189" i="29"/>
  <c r="N189" i="29"/>
  <c r="O189" i="29"/>
  <c r="P189" i="29"/>
  <c r="Q189" i="29"/>
  <c r="R189" i="29"/>
  <c r="S189" i="29"/>
  <c r="T189" i="29"/>
  <c r="U189" i="29"/>
  <c r="V189" i="29"/>
  <c r="W189" i="29"/>
  <c r="X189" i="29"/>
  <c r="Y189" i="29"/>
  <c r="Z189" i="29"/>
  <c r="AA189" i="29"/>
  <c r="AB189" i="29"/>
  <c r="AC189" i="29"/>
  <c r="AD189" i="29"/>
  <c r="AE189" i="29"/>
  <c r="AF189" i="29"/>
  <c r="AG189" i="29"/>
  <c r="AH189" i="29"/>
  <c r="AI189" i="29"/>
  <c r="AJ189" i="29"/>
  <c r="AK189" i="29"/>
  <c r="AL189" i="29"/>
  <c r="AM189" i="29"/>
  <c r="AN189" i="29"/>
  <c r="AO189" i="29"/>
  <c r="AP189" i="29"/>
  <c r="AQ189" i="29"/>
  <c r="AR189" i="29"/>
  <c r="AS189" i="29"/>
  <c r="AT189" i="29"/>
  <c r="AU189" i="29"/>
  <c r="AV189" i="29"/>
  <c r="AW189" i="29"/>
  <c r="AX189" i="29"/>
  <c r="AY189" i="29"/>
  <c r="AZ189" i="29"/>
  <c r="G190" i="29"/>
  <c r="I190" i="29" s="1"/>
  <c r="AC190" i="29"/>
  <c r="AE190" i="29"/>
  <c r="AJ190" i="29"/>
  <c r="G191" i="29"/>
  <c r="J191" i="29" s="1"/>
  <c r="L191" i="29"/>
  <c r="P191" i="29"/>
  <c r="R191" i="29"/>
  <c r="S191" i="29"/>
  <c r="W191" i="29"/>
  <c r="AA191" i="29"/>
  <c r="AB191" i="29"/>
  <c r="AC191" i="29"/>
  <c r="AH191" i="29"/>
  <c r="AK191" i="29"/>
  <c r="AM191" i="29"/>
  <c r="AN191" i="29"/>
  <c r="AR191" i="29"/>
  <c r="AV191" i="29"/>
  <c r="AX191" i="29"/>
  <c r="AY191" i="29"/>
  <c r="G192" i="29"/>
  <c r="K192" i="29" s="1"/>
  <c r="J192" i="29"/>
  <c r="N192" i="29"/>
  <c r="O192" i="29"/>
  <c r="P192" i="29"/>
  <c r="S192" i="29"/>
  <c r="U192" i="29"/>
  <c r="X192" i="29"/>
  <c r="Z192" i="29"/>
  <c r="AA192" i="29"/>
  <c r="AD192" i="29"/>
  <c r="AE192" i="29"/>
  <c r="AI192" i="29"/>
  <c r="AK192" i="29"/>
  <c r="AL192" i="29"/>
  <c r="AN192" i="29"/>
  <c r="AP192" i="29"/>
  <c r="AT192" i="29"/>
  <c r="AU192" i="29"/>
  <c r="AV192" i="29"/>
  <c r="AY192" i="29"/>
  <c r="G193" i="29"/>
  <c r="K193" i="29"/>
  <c r="M193" i="29"/>
  <c r="R193" i="29"/>
  <c r="V193" i="29"/>
  <c r="X193" i="29"/>
  <c r="AC193" i="29"/>
  <c r="AG193" i="29"/>
  <c r="AH193" i="29"/>
  <c r="AN193" i="29"/>
  <c r="AQ193" i="29"/>
  <c r="AS193" i="29"/>
  <c r="AX193" i="29"/>
  <c r="G194" i="29"/>
  <c r="I194" i="29"/>
  <c r="K194" i="29"/>
  <c r="L194" i="29"/>
  <c r="M194" i="29"/>
  <c r="N194" i="29"/>
  <c r="P194" i="29"/>
  <c r="Q194" i="29"/>
  <c r="S194" i="29"/>
  <c r="T194" i="29"/>
  <c r="U194" i="29"/>
  <c r="V194" i="29"/>
  <c r="X194" i="29"/>
  <c r="Y194" i="29"/>
  <c r="AA194" i="29"/>
  <c r="AB194" i="29"/>
  <c r="AC194" i="29"/>
  <c r="AD194" i="29"/>
  <c r="AF194" i="29"/>
  <c r="AG194" i="29"/>
  <c r="AI194" i="29"/>
  <c r="AJ194" i="29"/>
  <c r="AK194" i="29"/>
  <c r="AL194" i="29"/>
  <c r="AN194" i="29"/>
  <c r="AO194" i="29"/>
  <c r="AQ194" i="29"/>
  <c r="AR194" i="29"/>
  <c r="AS194" i="29"/>
  <c r="AT194" i="29"/>
  <c r="AV194" i="29"/>
  <c r="AW194" i="29"/>
  <c r="AY194" i="29"/>
  <c r="AZ194" i="29"/>
  <c r="G195" i="29"/>
  <c r="N195" i="29" s="1"/>
  <c r="S195" i="29"/>
  <c r="X195" i="29"/>
  <c r="AB195" i="29"/>
  <c r="AM195" i="29"/>
  <c r="AW195" i="29"/>
  <c r="AY195" i="29"/>
  <c r="G196" i="29"/>
  <c r="M196" i="29" s="1"/>
  <c r="I196" i="29"/>
  <c r="J196" i="29"/>
  <c r="K196" i="29"/>
  <c r="L196" i="29"/>
  <c r="N196" i="29"/>
  <c r="O196" i="29"/>
  <c r="P196" i="29"/>
  <c r="Q196" i="29"/>
  <c r="R196" i="29"/>
  <c r="S196" i="29"/>
  <c r="T196" i="29"/>
  <c r="V196" i="29"/>
  <c r="W196" i="29"/>
  <c r="X196" i="29"/>
  <c r="Y196" i="29"/>
  <c r="Z196" i="29"/>
  <c r="AA196" i="29"/>
  <c r="AB196" i="29"/>
  <c r="AD196" i="29"/>
  <c r="AE196" i="29"/>
  <c r="AF196" i="29"/>
  <c r="AG196" i="29"/>
  <c r="AH196" i="29"/>
  <c r="AI196" i="29"/>
  <c r="AJ196" i="29"/>
  <c r="AL196" i="29"/>
  <c r="AM196" i="29"/>
  <c r="AN196" i="29"/>
  <c r="AO196" i="29"/>
  <c r="AP196" i="29"/>
  <c r="AQ196" i="29"/>
  <c r="AR196" i="29"/>
  <c r="AT196" i="29"/>
  <c r="AU196" i="29"/>
  <c r="AV196" i="29"/>
  <c r="AW196" i="29"/>
  <c r="AX196" i="29"/>
  <c r="AY196" i="29"/>
  <c r="AZ196" i="29"/>
  <c r="G197" i="29"/>
  <c r="I197" i="29"/>
  <c r="J197" i="29"/>
  <c r="K197" i="29"/>
  <c r="L197" i="29"/>
  <c r="M197" i="29"/>
  <c r="N197" i="29"/>
  <c r="O197" i="29"/>
  <c r="P197" i="29"/>
  <c r="Q197" i="29"/>
  <c r="R197" i="29"/>
  <c r="S197" i="29"/>
  <c r="T197" i="29"/>
  <c r="U197" i="29"/>
  <c r="V197" i="29"/>
  <c r="W197" i="29"/>
  <c r="X197" i="29"/>
  <c r="Y197" i="29"/>
  <c r="Z197" i="29"/>
  <c r="AA197" i="29"/>
  <c r="AB197" i="29"/>
  <c r="AC197" i="29"/>
  <c r="AD197" i="29"/>
  <c r="AE197" i="29"/>
  <c r="AF197" i="29"/>
  <c r="AG197" i="29"/>
  <c r="AH197" i="29"/>
  <c r="AI197" i="29"/>
  <c r="AJ197" i="29"/>
  <c r="AK197" i="29"/>
  <c r="AL197" i="29"/>
  <c r="AM197" i="29"/>
  <c r="AN197" i="29"/>
  <c r="AO197" i="29"/>
  <c r="AP197" i="29"/>
  <c r="AQ197" i="29"/>
  <c r="AR197" i="29"/>
  <c r="AS197" i="29"/>
  <c r="AT197" i="29"/>
  <c r="AU197" i="29"/>
  <c r="AV197" i="29"/>
  <c r="AW197" i="29"/>
  <c r="AX197" i="29"/>
  <c r="AY197" i="29"/>
  <c r="AZ197" i="29"/>
  <c r="G198" i="29"/>
  <c r="I198" i="29"/>
  <c r="O198" i="29"/>
  <c r="R198" i="29"/>
  <c r="X198" i="29"/>
  <c r="AB198" i="29"/>
  <c r="AG198" i="29"/>
  <c r="AK198" i="29"/>
  <c r="AL198" i="29"/>
  <c r="AP198" i="29"/>
  <c r="AU198" i="29"/>
  <c r="AZ198" i="29"/>
  <c r="G199" i="29"/>
  <c r="I199" i="29" s="1"/>
  <c r="J199" i="29"/>
  <c r="K199" i="29"/>
  <c r="L199" i="29"/>
  <c r="M199" i="29"/>
  <c r="O199" i="29"/>
  <c r="P199" i="29"/>
  <c r="Q199" i="29"/>
  <c r="S199" i="29"/>
  <c r="T199" i="29"/>
  <c r="U199" i="29"/>
  <c r="W199" i="29"/>
  <c r="X199" i="29"/>
  <c r="Y199" i="29"/>
  <c r="Z199" i="29"/>
  <c r="AB199" i="29"/>
  <c r="AC199" i="29"/>
  <c r="AE199" i="29"/>
  <c r="AF199" i="29"/>
  <c r="AG199" i="29"/>
  <c r="AH199" i="29"/>
  <c r="AI199" i="29"/>
  <c r="AK199" i="29"/>
  <c r="AM199" i="29"/>
  <c r="AN199" i="29"/>
  <c r="AO199" i="29"/>
  <c r="AP199" i="29"/>
  <c r="AQ199" i="29"/>
  <c r="AR199" i="29"/>
  <c r="AU199" i="29"/>
  <c r="AV199" i="29"/>
  <c r="AW199" i="29"/>
  <c r="AX199" i="29"/>
  <c r="AY199" i="29"/>
  <c r="AZ199" i="29"/>
  <c r="G200" i="29"/>
  <c r="J200" i="29" s="1"/>
  <c r="K200" i="29"/>
  <c r="L200" i="29"/>
  <c r="M200" i="29"/>
  <c r="N200" i="29"/>
  <c r="O200" i="29"/>
  <c r="P200" i="29"/>
  <c r="R200" i="29"/>
  <c r="T200" i="29"/>
  <c r="U200" i="29"/>
  <c r="V200" i="29"/>
  <c r="W200" i="29"/>
  <c r="X200" i="29"/>
  <c r="Z200" i="29"/>
  <c r="AA200" i="29"/>
  <c r="AC200" i="29"/>
  <c r="AD200" i="29"/>
  <c r="AE200" i="29"/>
  <c r="AF200" i="29"/>
  <c r="AH200" i="29"/>
  <c r="AI200" i="29"/>
  <c r="AJ200" i="29"/>
  <c r="AL200" i="29"/>
  <c r="AM200" i="29"/>
  <c r="AN200" i="29"/>
  <c r="AO200" i="29"/>
  <c r="AP200" i="29"/>
  <c r="AQ200" i="29"/>
  <c r="AR200" i="29"/>
  <c r="AT200" i="29"/>
  <c r="AU200" i="29"/>
  <c r="AV200" i="29"/>
  <c r="AW200" i="29"/>
  <c r="AX200" i="29"/>
  <c r="AY200" i="29"/>
  <c r="AZ200" i="29"/>
  <c r="G201" i="29"/>
  <c r="I201" i="29"/>
  <c r="J201" i="29"/>
  <c r="K201" i="29"/>
  <c r="L201" i="29"/>
  <c r="M201" i="29"/>
  <c r="N201" i="29"/>
  <c r="O201" i="29"/>
  <c r="P201" i="29"/>
  <c r="Q201" i="29"/>
  <c r="R201" i="29"/>
  <c r="S201" i="29"/>
  <c r="T201" i="29"/>
  <c r="U201" i="29"/>
  <c r="V201" i="29"/>
  <c r="W201" i="29"/>
  <c r="X201" i="29"/>
  <c r="Y201" i="29"/>
  <c r="Z201" i="29"/>
  <c r="AA201" i="29"/>
  <c r="AB201" i="29"/>
  <c r="AC201" i="29"/>
  <c r="AD201" i="29"/>
  <c r="AE201" i="29"/>
  <c r="AF201" i="29"/>
  <c r="AG201" i="29"/>
  <c r="AH201" i="29"/>
  <c r="AI201" i="29"/>
  <c r="AJ201" i="29"/>
  <c r="AK201" i="29"/>
  <c r="AL201" i="29"/>
  <c r="AM201" i="29"/>
  <c r="AN201" i="29"/>
  <c r="AO201" i="29"/>
  <c r="AP201" i="29"/>
  <c r="AQ201" i="29"/>
  <c r="AR201" i="29"/>
  <c r="AS201" i="29"/>
  <c r="AT201" i="29"/>
  <c r="AU201" i="29"/>
  <c r="AV201" i="29"/>
  <c r="AW201" i="29"/>
  <c r="AX201" i="29"/>
  <c r="AY201" i="29"/>
  <c r="AZ201" i="29"/>
  <c r="G202" i="29"/>
  <c r="O202" i="29" s="1"/>
  <c r="I202" i="29"/>
  <c r="L202" i="29"/>
  <c r="M202" i="29"/>
  <c r="N202" i="29"/>
  <c r="P202" i="29"/>
  <c r="Q202" i="29"/>
  <c r="T202" i="29"/>
  <c r="U202" i="29"/>
  <c r="V202" i="29"/>
  <c r="X202" i="29"/>
  <c r="Y202" i="29"/>
  <c r="AB202" i="29"/>
  <c r="AC202" i="29"/>
  <c r="AD202" i="29"/>
  <c r="AF202" i="29"/>
  <c r="AG202" i="29"/>
  <c r="AJ202" i="29"/>
  <c r="AK202" i="29"/>
  <c r="AL202" i="29"/>
  <c r="AN202" i="29"/>
  <c r="AO202" i="29"/>
  <c r="AR202" i="29"/>
  <c r="AS202" i="29"/>
  <c r="AT202" i="29"/>
  <c r="AV202" i="29"/>
  <c r="AW202" i="29"/>
  <c r="AZ202" i="29"/>
  <c r="G203" i="29"/>
  <c r="L203" i="29"/>
  <c r="O203" i="29"/>
  <c r="P203" i="29"/>
  <c r="T203" i="29"/>
  <c r="W203" i="29"/>
  <c r="X203" i="29"/>
  <c r="AB203" i="29"/>
  <c r="AE203" i="29"/>
  <c r="AF203" i="29"/>
  <c r="AJ203" i="29"/>
  <c r="AM203" i="29"/>
  <c r="AN203" i="29"/>
  <c r="AO203" i="29"/>
  <c r="AR203" i="29"/>
  <c r="AU203" i="29"/>
  <c r="AV203" i="29"/>
  <c r="AW203" i="29"/>
  <c r="AZ203" i="29"/>
  <c r="G204" i="29"/>
  <c r="I204" i="29" s="1"/>
  <c r="J204" i="29"/>
  <c r="K204" i="29"/>
  <c r="L204" i="29"/>
  <c r="M204" i="29"/>
  <c r="N204" i="29"/>
  <c r="O204" i="29"/>
  <c r="P204" i="29"/>
  <c r="R204" i="29"/>
  <c r="S204" i="29"/>
  <c r="T204" i="29"/>
  <c r="U204" i="29"/>
  <c r="V204" i="29"/>
  <c r="W204" i="29"/>
  <c r="X204" i="29"/>
  <c r="Z204" i="29"/>
  <c r="AA204" i="29"/>
  <c r="AB204" i="29"/>
  <c r="AC204" i="29"/>
  <c r="AD204" i="29"/>
  <c r="AE204" i="29"/>
  <c r="AF204" i="29"/>
  <c r="AH204" i="29"/>
  <c r="AI204" i="29"/>
  <c r="AJ204" i="29"/>
  <c r="AK204" i="29"/>
  <c r="AL204" i="29"/>
  <c r="AM204" i="29"/>
  <c r="AN204" i="29"/>
  <c r="AP204" i="29"/>
  <c r="AQ204" i="29"/>
  <c r="AR204" i="29"/>
  <c r="AS204" i="29"/>
  <c r="AT204" i="29"/>
  <c r="AU204" i="29"/>
  <c r="AV204" i="29"/>
  <c r="AX204" i="29"/>
  <c r="AY204" i="29"/>
  <c r="AZ204" i="29"/>
  <c r="G205" i="29"/>
  <c r="K205" i="29" s="1"/>
  <c r="I205" i="29"/>
  <c r="J205" i="29"/>
  <c r="M205" i="29"/>
  <c r="N205" i="29"/>
  <c r="O205" i="29"/>
  <c r="P205" i="29"/>
  <c r="Q205" i="29"/>
  <c r="R205" i="29"/>
  <c r="U205" i="29"/>
  <c r="V205" i="29"/>
  <c r="W205" i="29"/>
  <c r="X205" i="29"/>
  <c r="Y205" i="29"/>
  <c r="Z205" i="29"/>
  <c r="AC205" i="29"/>
  <c r="AD205" i="29"/>
  <c r="AE205" i="29"/>
  <c r="AF205" i="29"/>
  <c r="AG205" i="29"/>
  <c r="AH205" i="29"/>
  <c r="AK205" i="29"/>
  <c r="AL205" i="29"/>
  <c r="AM205" i="29"/>
  <c r="AN205" i="29"/>
  <c r="AO205" i="29"/>
  <c r="AP205" i="29"/>
  <c r="AS205" i="29"/>
  <c r="AT205" i="29"/>
  <c r="AU205" i="29"/>
  <c r="AV205" i="29"/>
  <c r="AW205" i="29"/>
  <c r="AX205" i="29"/>
  <c r="G206" i="29"/>
  <c r="X206" i="29" s="1"/>
  <c r="G207" i="29"/>
  <c r="K207" i="29"/>
  <c r="X207" i="29"/>
  <c r="AA207" i="29"/>
  <c r="AN207" i="29"/>
  <c r="AQ207" i="29"/>
  <c r="G208" i="29"/>
  <c r="K208" i="29"/>
  <c r="N208" i="29"/>
  <c r="S208" i="29"/>
  <c r="X208" i="29"/>
  <c r="AA208" i="29"/>
  <c r="AD208" i="29"/>
  <c r="AI208" i="29"/>
  <c r="AN208" i="29"/>
  <c r="AQ208" i="29"/>
  <c r="AT208" i="29"/>
  <c r="AY208" i="29"/>
  <c r="G209" i="29"/>
  <c r="I209" i="29"/>
  <c r="J209" i="29"/>
  <c r="K209" i="29"/>
  <c r="L209" i="29"/>
  <c r="M209" i="29"/>
  <c r="N209" i="29"/>
  <c r="O209" i="29"/>
  <c r="P209" i="29"/>
  <c r="Q209" i="29"/>
  <c r="R209" i="29"/>
  <c r="S209" i="29"/>
  <c r="T209" i="29"/>
  <c r="U209" i="29"/>
  <c r="V209" i="29"/>
  <c r="W209" i="29"/>
  <c r="X209" i="29"/>
  <c r="Y209" i="29"/>
  <c r="Z209" i="29"/>
  <c r="AA209" i="29"/>
  <c r="AB209" i="29"/>
  <c r="AC209" i="29"/>
  <c r="AD209" i="29"/>
  <c r="AE209" i="29"/>
  <c r="AF209" i="29"/>
  <c r="AG209" i="29"/>
  <c r="AH209" i="29"/>
  <c r="AI209" i="29"/>
  <c r="AJ209" i="29"/>
  <c r="AK209" i="29"/>
  <c r="AL209" i="29"/>
  <c r="AM209" i="29"/>
  <c r="AN209" i="29"/>
  <c r="AO209" i="29"/>
  <c r="AP209" i="29"/>
  <c r="AQ209" i="29"/>
  <c r="AR209" i="29"/>
  <c r="AS209" i="29"/>
  <c r="AT209" i="29"/>
  <c r="AU209" i="29"/>
  <c r="AV209" i="29"/>
  <c r="AW209" i="29"/>
  <c r="AX209" i="29"/>
  <c r="AY209" i="29"/>
  <c r="AZ209" i="29"/>
  <c r="G210" i="29"/>
  <c r="O210" i="29" s="1"/>
  <c r="I210" i="29"/>
  <c r="L210" i="29"/>
  <c r="M210" i="29"/>
  <c r="N210" i="29"/>
  <c r="P210" i="29"/>
  <c r="Q210" i="29"/>
  <c r="T210" i="29"/>
  <c r="U210" i="29"/>
  <c r="V210" i="29"/>
  <c r="X210" i="29"/>
  <c r="Y210" i="29"/>
  <c r="AB210" i="29"/>
  <c r="AC210" i="29"/>
  <c r="AD210" i="29"/>
  <c r="AF210" i="29"/>
  <c r="AG210" i="29"/>
  <c r="AJ210" i="29"/>
  <c r="AK210" i="29"/>
  <c r="AL210" i="29"/>
  <c r="AN210" i="29"/>
  <c r="AO210" i="29"/>
  <c r="AR210" i="29"/>
  <c r="AS210" i="29"/>
  <c r="AT210" i="29"/>
  <c r="AV210" i="29"/>
  <c r="AW210" i="29"/>
  <c r="AZ210" i="29"/>
  <c r="G211" i="29"/>
  <c r="I211" i="29"/>
  <c r="L211" i="29"/>
  <c r="O211" i="29"/>
  <c r="P211" i="29"/>
  <c r="Q211" i="29"/>
  <c r="T211" i="29"/>
  <c r="W211" i="29"/>
  <c r="X211" i="29"/>
  <c r="Y211" i="29"/>
  <c r="AB211" i="29"/>
  <c r="AE211" i="29"/>
  <c r="AF211" i="29"/>
  <c r="AG211" i="29"/>
  <c r="AJ211" i="29"/>
  <c r="AM211" i="29"/>
  <c r="AN211" i="29"/>
  <c r="AO211" i="29"/>
  <c r="AR211" i="29"/>
  <c r="AU211" i="29"/>
  <c r="AV211" i="29"/>
  <c r="AW211" i="29"/>
  <c r="AZ211" i="29"/>
  <c r="G212" i="29"/>
  <c r="I212" i="29" s="1"/>
  <c r="J212" i="29"/>
  <c r="K212" i="29"/>
  <c r="L212" i="29"/>
  <c r="M212" i="29"/>
  <c r="N212" i="29"/>
  <c r="O212" i="29"/>
  <c r="P212" i="29"/>
  <c r="R212" i="29"/>
  <c r="S212" i="29"/>
  <c r="T212" i="29"/>
  <c r="U212" i="29"/>
  <c r="V212" i="29"/>
  <c r="W212" i="29"/>
  <c r="X212" i="29"/>
  <c r="Z212" i="29"/>
  <c r="AA212" i="29"/>
  <c r="AB212" i="29"/>
  <c r="AC212" i="29"/>
  <c r="AD212" i="29"/>
  <c r="AE212" i="29"/>
  <c r="AF212" i="29"/>
  <c r="AH212" i="29"/>
  <c r="AI212" i="29"/>
  <c r="AJ212" i="29"/>
  <c r="AK212" i="29"/>
  <c r="AL212" i="29"/>
  <c r="AM212" i="29"/>
  <c r="AN212" i="29"/>
  <c r="AP212" i="29"/>
  <c r="AQ212" i="29"/>
  <c r="AR212" i="29"/>
  <c r="AS212" i="29"/>
  <c r="AT212" i="29"/>
  <c r="AU212" i="29"/>
  <c r="AV212" i="29"/>
  <c r="AX212" i="29"/>
  <c r="AY212" i="29"/>
  <c r="AZ212" i="29"/>
  <c r="G213" i="29"/>
  <c r="K213" i="29" s="1"/>
  <c r="I213" i="29"/>
  <c r="J213" i="29"/>
  <c r="M213" i="29"/>
  <c r="N213" i="29"/>
  <c r="O213" i="29"/>
  <c r="P213" i="29"/>
  <c r="Q213" i="29"/>
  <c r="R213" i="29"/>
  <c r="U213" i="29"/>
  <c r="V213" i="29"/>
  <c r="W213" i="29"/>
  <c r="X213" i="29"/>
  <c r="Y213" i="29"/>
  <c r="Z213" i="29"/>
  <c r="AC213" i="29"/>
  <c r="AD213" i="29"/>
  <c r="AE213" i="29"/>
  <c r="AF213" i="29"/>
  <c r="AG213" i="29"/>
  <c r="AH213" i="29"/>
  <c r="AK213" i="29"/>
  <c r="AL213" i="29"/>
  <c r="AM213" i="29"/>
  <c r="AN213" i="29"/>
  <c r="AO213" i="29"/>
  <c r="AP213" i="29"/>
  <c r="AS213" i="29"/>
  <c r="AT213" i="29"/>
  <c r="AU213" i="29"/>
  <c r="AV213" i="29"/>
  <c r="AW213" i="29"/>
  <c r="AX213" i="29"/>
  <c r="G214" i="29"/>
  <c r="I214" i="29" s="1"/>
  <c r="J214" i="29"/>
  <c r="M214" i="29"/>
  <c r="P214" i="29"/>
  <c r="R214" i="29"/>
  <c r="U214" i="29"/>
  <c r="X214" i="29"/>
  <c r="Z214" i="29"/>
  <c r="AC214" i="29"/>
  <c r="AF214" i="29"/>
  <c r="AH214" i="29"/>
  <c r="AK214" i="29"/>
  <c r="AN214" i="29"/>
  <c r="AP214" i="29"/>
  <c r="AS214" i="29"/>
  <c r="AV214" i="29"/>
  <c r="AW214" i="29"/>
  <c r="AX214" i="29"/>
  <c r="G215" i="29"/>
  <c r="K215" i="29" s="1"/>
  <c r="P215" i="29"/>
  <c r="S215" i="29"/>
  <c r="X215" i="29"/>
  <c r="AF215" i="29"/>
  <c r="AI215" i="29"/>
  <c r="AN215" i="29"/>
  <c r="AV215" i="29"/>
  <c r="AY215" i="29"/>
  <c r="G216" i="29"/>
  <c r="N216" i="29" s="1"/>
  <c r="K216" i="29"/>
  <c r="P216" i="29"/>
  <c r="S216" i="29"/>
  <c r="V216" i="29"/>
  <c r="X216" i="29"/>
  <c r="AA216" i="29"/>
  <c r="AF216" i="29"/>
  <c r="AI216" i="29"/>
  <c r="AL216" i="29"/>
  <c r="AN216" i="29"/>
  <c r="AQ216" i="29"/>
  <c r="AV216" i="29"/>
  <c r="AY216" i="29"/>
  <c r="G217" i="29"/>
  <c r="I217" i="29"/>
  <c r="J217" i="29"/>
  <c r="K217" i="29"/>
  <c r="L217" i="29"/>
  <c r="M217" i="29"/>
  <c r="N217" i="29"/>
  <c r="O217" i="29"/>
  <c r="P217" i="29"/>
  <c r="Q217" i="29"/>
  <c r="R217" i="29"/>
  <c r="S217" i="29"/>
  <c r="T217" i="29"/>
  <c r="U217" i="29"/>
  <c r="V217" i="29"/>
  <c r="W217" i="29"/>
  <c r="X217" i="29"/>
  <c r="Y217" i="29"/>
  <c r="Z217" i="29"/>
  <c r="AA217" i="29"/>
  <c r="AB217" i="29"/>
  <c r="AC217" i="29"/>
  <c r="AD217" i="29"/>
  <c r="AE217" i="29"/>
  <c r="AF217" i="29"/>
  <c r="AG217" i="29"/>
  <c r="AH217" i="29"/>
  <c r="AI217" i="29"/>
  <c r="AJ217" i="29"/>
  <c r="AK217" i="29"/>
  <c r="AL217" i="29"/>
  <c r="AM217" i="29"/>
  <c r="AN217" i="29"/>
  <c r="AO217" i="29"/>
  <c r="AP217" i="29"/>
  <c r="AQ217" i="29"/>
  <c r="AR217" i="29"/>
  <c r="AS217" i="29"/>
  <c r="AT217" i="29"/>
  <c r="AU217" i="29"/>
  <c r="AV217" i="29"/>
  <c r="AW217" i="29"/>
  <c r="AX217" i="29"/>
  <c r="AY217" i="29"/>
  <c r="AZ217" i="29"/>
  <c r="G218" i="29"/>
  <c r="O218" i="29" s="1"/>
  <c r="I218" i="29"/>
  <c r="L218" i="29"/>
  <c r="M218" i="29"/>
  <c r="N218" i="29"/>
  <c r="P218" i="29"/>
  <c r="Q218" i="29"/>
  <c r="T218" i="29"/>
  <c r="U218" i="29"/>
  <c r="V218" i="29"/>
  <c r="X218" i="29"/>
  <c r="Y218" i="29"/>
  <c r="AB218" i="29"/>
  <c r="AC218" i="29"/>
  <c r="AD218" i="29"/>
  <c r="AF218" i="29"/>
  <c r="AG218" i="29"/>
  <c r="AJ218" i="29"/>
  <c r="AK218" i="29"/>
  <c r="AL218" i="29"/>
  <c r="AN218" i="29"/>
  <c r="AO218" i="29"/>
  <c r="AR218" i="29"/>
  <c r="AS218" i="29"/>
  <c r="AT218" i="29"/>
  <c r="AV218" i="29"/>
  <c r="AW218" i="29"/>
  <c r="AZ218" i="29"/>
  <c r="G219" i="29"/>
  <c r="O219" i="29" s="1"/>
  <c r="I219" i="29"/>
  <c r="L219" i="29"/>
  <c r="Q219" i="29"/>
  <c r="T219" i="29"/>
  <c r="W219" i="29"/>
  <c r="X219" i="29"/>
  <c r="Y219" i="29"/>
  <c r="AB219" i="29"/>
  <c r="AG219" i="29"/>
  <c r="AJ219" i="29"/>
  <c r="AM219" i="29"/>
  <c r="AN219" i="29"/>
  <c r="AO219" i="29"/>
  <c r="AR219" i="29"/>
  <c r="AW219" i="29"/>
  <c r="AZ219" i="29"/>
  <c r="G220" i="29"/>
  <c r="I220" i="29" s="1"/>
  <c r="J220" i="29"/>
  <c r="K220" i="29"/>
  <c r="L220" i="29"/>
  <c r="M220" i="29"/>
  <c r="N220" i="29"/>
  <c r="O220" i="29"/>
  <c r="P220" i="29"/>
  <c r="R220" i="29"/>
  <c r="S220" i="29"/>
  <c r="T220" i="29"/>
  <c r="U220" i="29"/>
  <c r="V220" i="29"/>
  <c r="W220" i="29"/>
  <c r="X220" i="29"/>
  <c r="Z220" i="29"/>
  <c r="AA220" i="29"/>
  <c r="AB220" i="29"/>
  <c r="AC220" i="29"/>
  <c r="AD220" i="29"/>
  <c r="AE220" i="29"/>
  <c r="AF220" i="29"/>
  <c r="AH220" i="29"/>
  <c r="AI220" i="29"/>
  <c r="AJ220" i="29"/>
  <c r="AK220" i="29"/>
  <c r="AL220" i="29"/>
  <c r="AM220" i="29"/>
  <c r="AN220" i="29"/>
  <c r="AP220" i="29"/>
  <c r="AQ220" i="29"/>
  <c r="AR220" i="29"/>
  <c r="AS220" i="29"/>
  <c r="AT220" i="29"/>
  <c r="AU220" i="29"/>
  <c r="AV220" i="29"/>
  <c r="AX220" i="29"/>
  <c r="AY220" i="29"/>
  <c r="AZ220" i="29"/>
  <c r="G221" i="29"/>
  <c r="K221" i="29" s="1"/>
  <c r="I221" i="29"/>
  <c r="J221" i="29"/>
  <c r="M221" i="29"/>
  <c r="N221" i="29"/>
  <c r="O221" i="29"/>
  <c r="P221" i="29"/>
  <c r="Q221" i="29"/>
  <c r="R221" i="29"/>
  <c r="U221" i="29"/>
  <c r="V221" i="29"/>
  <c r="W221" i="29"/>
  <c r="X221" i="29"/>
  <c r="Y221" i="29"/>
  <c r="Z221" i="29"/>
  <c r="AC221" i="29"/>
  <c r="AD221" i="29"/>
  <c r="AE221" i="29"/>
  <c r="AF221" i="29"/>
  <c r="AG221" i="29"/>
  <c r="AH221" i="29"/>
  <c r="AK221" i="29"/>
  <c r="AL221" i="29"/>
  <c r="AM221" i="29"/>
  <c r="AN221" i="29"/>
  <c r="AO221" i="29"/>
  <c r="AP221" i="29"/>
  <c r="AS221" i="29"/>
  <c r="AT221" i="29"/>
  <c r="AU221" i="29"/>
  <c r="AV221" i="29"/>
  <c r="AW221" i="29"/>
  <c r="AX221" i="29"/>
  <c r="G222" i="29"/>
  <c r="R222" i="29" s="1"/>
  <c r="AR222" i="29"/>
  <c r="G223" i="29"/>
  <c r="K223" i="29"/>
  <c r="L223" i="29"/>
  <c r="M223" i="29"/>
  <c r="O223" i="29"/>
  <c r="P223" i="29"/>
  <c r="S223" i="29"/>
  <c r="U223" i="29"/>
  <c r="W223" i="29"/>
  <c r="X223" i="29"/>
  <c r="AA223" i="29"/>
  <c r="AB223" i="29"/>
  <c r="AC223" i="29"/>
  <c r="AE223" i="29"/>
  <c r="AI223" i="29"/>
  <c r="AJ223" i="29"/>
  <c r="AK223" i="29"/>
  <c r="AM223" i="29"/>
  <c r="AN223" i="29"/>
  <c r="AQ223" i="29"/>
  <c r="AR223" i="29"/>
  <c r="AU223" i="29"/>
  <c r="AV223" i="29"/>
  <c r="AY223" i="29"/>
  <c r="AZ223" i="29"/>
  <c r="G224" i="29"/>
  <c r="N224" i="29" s="1"/>
  <c r="J224" i="29"/>
  <c r="K224" i="29"/>
  <c r="P224" i="29"/>
  <c r="R224" i="29"/>
  <c r="S224" i="29"/>
  <c r="V224" i="29"/>
  <c r="W224" i="29"/>
  <c r="X224" i="29"/>
  <c r="AD224" i="29"/>
  <c r="AE224" i="29"/>
  <c r="AF224" i="29"/>
  <c r="AH224" i="29"/>
  <c r="AI224" i="29"/>
  <c r="AL224" i="29"/>
  <c r="AP224" i="29"/>
  <c r="AQ224" i="29"/>
  <c r="AT224" i="29"/>
  <c r="AU224" i="29"/>
  <c r="AV224" i="29"/>
  <c r="AX224" i="29"/>
  <c r="G225" i="29"/>
  <c r="I225" i="29"/>
  <c r="J225" i="29"/>
  <c r="K225" i="29"/>
  <c r="L225" i="29"/>
  <c r="M225" i="29"/>
  <c r="N225" i="29"/>
  <c r="O225" i="29"/>
  <c r="P225" i="29"/>
  <c r="Q225" i="29"/>
  <c r="R225" i="29"/>
  <c r="S225" i="29"/>
  <c r="T225" i="29"/>
  <c r="U225" i="29"/>
  <c r="V225" i="29"/>
  <c r="W225" i="29"/>
  <c r="X225" i="29"/>
  <c r="Y225" i="29"/>
  <c r="Z225" i="29"/>
  <c r="AA225" i="29"/>
  <c r="AB225" i="29"/>
  <c r="AC225" i="29"/>
  <c r="AD225" i="29"/>
  <c r="AE225" i="29"/>
  <c r="AF225" i="29"/>
  <c r="AG225" i="29"/>
  <c r="AH225" i="29"/>
  <c r="AI225" i="29"/>
  <c r="AJ225" i="29"/>
  <c r="AK225" i="29"/>
  <c r="AL225" i="29"/>
  <c r="AM225" i="29"/>
  <c r="AN225" i="29"/>
  <c r="AO225" i="29"/>
  <c r="AP225" i="29"/>
  <c r="AQ225" i="29"/>
  <c r="AR225" i="29"/>
  <c r="AS225" i="29"/>
  <c r="AT225" i="29"/>
  <c r="AU225" i="29"/>
  <c r="AV225" i="29"/>
  <c r="AW225" i="29"/>
  <c r="AX225" i="29"/>
  <c r="AY225" i="29"/>
  <c r="AZ225" i="29"/>
  <c r="G226" i="29"/>
  <c r="L226" i="29" s="1"/>
  <c r="I226" i="29"/>
  <c r="N226" i="29"/>
  <c r="P226" i="29"/>
  <c r="Q226" i="29"/>
  <c r="U226" i="29"/>
  <c r="V226" i="29"/>
  <c r="AB226" i="29"/>
  <c r="AC226" i="29"/>
  <c r="AD226" i="29"/>
  <c r="AG226" i="29"/>
  <c r="AJ226" i="29"/>
  <c r="AN226" i="29"/>
  <c r="AO226" i="29"/>
  <c r="AR226" i="29"/>
  <c r="AT226" i="29"/>
  <c r="AV226" i="29"/>
  <c r="G227" i="29"/>
  <c r="I227" i="29"/>
  <c r="K227" i="29"/>
  <c r="P227" i="29"/>
  <c r="T227" i="29"/>
  <c r="W227" i="29"/>
  <c r="X227" i="29"/>
  <c r="AB227" i="29"/>
  <c r="AG227" i="29"/>
  <c r="AI227" i="29"/>
  <c r="AJ227" i="29"/>
  <c r="AO227" i="29"/>
  <c r="AU227" i="29"/>
  <c r="AV227" i="29"/>
  <c r="AW227" i="29"/>
  <c r="G228" i="29"/>
  <c r="I228" i="29" s="1"/>
  <c r="J228" i="29"/>
  <c r="K228" i="29"/>
  <c r="L228" i="29"/>
  <c r="M228" i="29"/>
  <c r="N228" i="29"/>
  <c r="O228" i="29"/>
  <c r="P228" i="29"/>
  <c r="R228" i="29"/>
  <c r="S228" i="29"/>
  <c r="T228" i="29"/>
  <c r="U228" i="29"/>
  <c r="V228" i="29"/>
  <c r="W228" i="29"/>
  <c r="X228" i="29"/>
  <c r="Z228" i="29"/>
  <c r="AA228" i="29"/>
  <c r="AB228" i="29"/>
  <c r="AC228" i="29"/>
  <c r="AD228" i="29"/>
  <c r="AE228" i="29"/>
  <c r="AF228" i="29"/>
  <c r="AH228" i="29"/>
  <c r="AI228" i="29"/>
  <c r="AJ228" i="29"/>
  <c r="AK228" i="29"/>
  <c r="AL228" i="29"/>
  <c r="AM228" i="29"/>
  <c r="AN228" i="29"/>
  <c r="AP228" i="29"/>
  <c r="AQ228" i="29"/>
  <c r="AR228" i="29"/>
  <c r="AS228" i="29"/>
  <c r="AT228" i="29"/>
  <c r="AU228" i="29"/>
  <c r="AV228" i="29"/>
  <c r="AX228" i="29"/>
  <c r="AY228" i="29"/>
  <c r="AZ228" i="29"/>
  <c r="G229" i="29"/>
  <c r="K229" i="29" s="1"/>
  <c r="I229" i="29"/>
  <c r="J229" i="29"/>
  <c r="M229" i="29"/>
  <c r="N229" i="29"/>
  <c r="O229" i="29"/>
  <c r="P229" i="29"/>
  <c r="Q229" i="29"/>
  <c r="R229" i="29"/>
  <c r="U229" i="29"/>
  <c r="V229" i="29"/>
  <c r="W229" i="29"/>
  <c r="X229" i="29"/>
  <c r="Y229" i="29"/>
  <c r="Z229" i="29"/>
  <c r="AC229" i="29"/>
  <c r="AD229" i="29"/>
  <c r="AE229" i="29"/>
  <c r="AF229" i="29"/>
  <c r="AG229" i="29"/>
  <c r="AH229" i="29"/>
  <c r="AK229" i="29"/>
  <c r="AL229" i="29"/>
  <c r="AM229" i="29"/>
  <c r="AN229" i="29"/>
  <c r="AO229" i="29"/>
  <c r="AP229" i="29"/>
  <c r="AS229" i="29"/>
  <c r="AT229" i="29"/>
  <c r="AU229" i="29"/>
  <c r="AV229" i="29"/>
  <c r="AW229" i="29"/>
  <c r="AX229" i="29"/>
  <c r="G230" i="29"/>
  <c r="I230" i="29" s="1"/>
  <c r="M230" i="29"/>
  <c r="P230" i="29"/>
  <c r="T230" i="29"/>
  <c r="Z230" i="29"/>
  <c r="AB230" i="29"/>
  <c r="AG230" i="29"/>
  <c r="AN230" i="29"/>
  <c r="AO230" i="29"/>
  <c r="AS230" i="29"/>
  <c r="AZ230" i="29"/>
  <c r="G231" i="29"/>
  <c r="T231" i="29" s="1"/>
  <c r="U231" i="29"/>
  <c r="AF231" i="29"/>
  <c r="G232" i="29"/>
  <c r="J232" i="29"/>
  <c r="K232" i="29"/>
  <c r="N232" i="29"/>
  <c r="O232" i="29"/>
  <c r="P232" i="29"/>
  <c r="R232" i="29"/>
  <c r="S232" i="29"/>
  <c r="V232" i="29"/>
  <c r="W232" i="29"/>
  <c r="X232" i="29"/>
  <c r="Z232" i="29"/>
  <c r="AA232" i="29"/>
  <c r="AD232" i="29"/>
  <c r="AE232" i="29"/>
  <c r="AF232" i="29"/>
  <c r="AH232" i="29"/>
  <c r="AI232" i="29"/>
  <c r="AL232" i="29"/>
  <c r="AM232" i="29"/>
  <c r="AN232" i="29"/>
  <c r="AP232" i="29"/>
  <c r="AQ232" i="29"/>
  <c r="AT232" i="29"/>
  <c r="AU232" i="29"/>
  <c r="AV232" i="29"/>
  <c r="AX232" i="29"/>
  <c r="AY232" i="29"/>
  <c r="G233" i="29"/>
  <c r="I233" i="29"/>
  <c r="J233" i="29"/>
  <c r="K233" i="29"/>
  <c r="L233" i="29"/>
  <c r="M233" i="29"/>
  <c r="N233" i="29"/>
  <c r="O233" i="29"/>
  <c r="P233" i="29"/>
  <c r="Q233" i="29"/>
  <c r="R233" i="29"/>
  <c r="S233" i="29"/>
  <c r="T233" i="29"/>
  <c r="U233" i="29"/>
  <c r="V233" i="29"/>
  <c r="W233" i="29"/>
  <c r="X233" i="29"/>
  <c r="Y233" i="29"/>
  <c r="Z233" i="29"/>
  <c r="AA233" i="29"/>
  <c r="AB233" i="29"/>
  <c r="AC233" i="29"/>
  <c r="AD233" i="29"/>
  <c r="AE233" i="29"/>
  <c r="AF233" i="29"/>
  <c r="AG233" i="29"/>
  <c r="AH233" i="29"/>
  <c r="AI233" i="29"/>
  <c r="AJ233" i="29"/>
  <c r="AK233" i="29"/>
  <c r="AL233" i="29"/>
  <c r="AM233" i="29"/>
  <c r="AN233" i="29"/>
  <c r="AO233" i="29"/>
  <c r="AP233" i="29"/>
  <c r="AQ233" i="29"/>
  <c r="AR233" i="29"/>
  <c r="AS233" i="29"/>
  <c r="AT233" i="29"/>
  <c r="AU233" i="29"/>
  <c r="AV233" i="29"/>
  <c r="AW233" i="29"/>
  <c r="AX233" i="29"/>
  <c r="AY233" i="29"/>
  <c r="AZ233" i="29"/>
  <c r="G234" i="29"/>
  <c r="I234" i="29"/>
  <c r="L234" i="29"/>
  <c r="M234" i="29"/>
  <c r="O234" i="29"/>
  <c r="P234" i="29"/>
  <c r="T234" i="29"/>
  <c r="U234" i="29"/>
  <c r="V234" i="29"/>
  <c r="W234" i="29"/>
  <c r="Y234" i="29"/>
  <c r="AB234" i="29"/>
  <c r="AD234" i="29"/>
  <c r="AE234" i="29"/>
  <c r="AF234" i="29"/>
  <c r="AG234" i="29"/>
  <c r="AK234" i="29"/>
  <c r="AL234" i="29"/>
  <c r="AN234" i="29"/>
  <c r="AO234" i="29"/>
  <c r="AR234" i="29"/>
  <c r="AS234" i="29"/>
  <c r="AU234" i="29"/>
  <c r="AV234" i="29"/>
  <c r="AZ234" i="29"/>
  <c r="G235" i="29"/>
  <c r="I235" i="29"/>
  <c r="J235" i="29"/>
  <c r="O235" i="29"/>
  <c r="R235" i="29"/>
  <c r="S235" i="29"/>
  <c r="T235" i="29"/>
  <c r="Y235" i="29"/>
  <c r="AB235" i="29"/>
  <c r="AE235" i="29"/>
  <c r="AF235" i="29"/>
  <c r="AI235" i="29"/>
  <c r="AN235" i="29"/>
  <c r="AO235" i="29"/>
  <c r="AP235" i="29"/>
  <c r="AU235" i="29"/>
  <c r="AX235" i="29"/>
  <c r="AY235" i="29"/>
  <c r="AZ235" i="29"/>
  <c r="G236" i="29"/>
  <c r="I236" i="29" s="1"/>
  <c r="J236" i="29"/>
  <c r="K236" i="29"/>
  <c r="L236" i="29"/>
  <c r="M236" i="29"/>
  <c r="N236" i="29"/>
  <c r="O236" i="29"/>
  <c r="P236" i="29"/>
  <c r="R236" i="29"/>
  <c r="S236" i="29"/>
  <c r="T236" i="29"/>
  <c r="U236" i="29"/>
  <c r="V236" i="29"/>
  <c r="W236" i="29"/>
  <c r="X236" i="29"/>
  <c r="Z236" i="29"/>
  <c r="AA236" i="29"/>
  <c r="AB236" i="29"/>
  <c r="AC236" i="29"/>
  <c r="AD236" i="29"/>
  <c r="AE236" i="29"/>
  <c r="AF236" i="29"/>
  <c r="AH236" i="29"/>
  <c r="AI236" i="29"/>
  <c r="AJ236" i="29"/>
  <c r="AK236" i="29"/>
  <c r="AL236" i="29"/>
  <c r="AM236" i="29"/>
  <c r="AN236" i="29"/>
  <c r="AP236" i="29"/>
  <c r="AQ236" i="29"/>
  <c r="AR236" i="29"/>
  <c r="AS236" i="29"/>
  <c r="AT236" i="29"/>
  <c r="AU236" i="29"/>
  <c r="AV236" i="29"/>
  <c r="AX236" i="29"/>
  <c r="AY236" i="29"/>
  <c r="AZ236" i="29"/>
  <c r="G237" i="29"/>
  <c r="Q237" i="29" s="1"/>
  <c r="AW237" i="29"/>
  <c r="AX237" i="29"/>
  <c r="G238" i="29"/>
  <c r="K238" i="29" s="1"/>
  <c r="I238" i="29"/>
  <c r="J238" i="29"/>
  <c r="L238" i="29"/>
  <c r="M238" i="29"/>
  <c r="P238" i="29"/>
  <c r="Q238" i="29"/>
  <c r="R238" i="29"/>
  <c r="S238" i="29"/>
  <c r="T238" i="29"/>
  <c r="X238" i="29"/>
  <c r="Y238" i="29"/>
  <c r="Z238" i="29"/>
  <c r="AA238" i="29"/>
  <c r="AB238" i="29"/>
  <c r="AC238" i="29"/>
  <c r="AF238" i="29"/>
  <c r="AH238" i="29"/>
  <c r="AI238" i="29"/>
  <c r="AJ238" i="29"/>
  <c r="AK238" i="29"/>
  <c r="AN238" i="29"/>
  <c r="AO238" i="29"/>
  <c r="AP238" i="29"/>
  <c r="AR238" i="29"/>
  <c r="AS238" i="29"/>
  <c r="AV238" i="29"/>
  <c r="AW238" i="29"/>
  <c r="AX238" i="29"/>
  <c r="AY238" i="29"/>
  <c r="AZ238" i="29"/>
  <c r="G239" i="29"/>
  <c r="K239" i="29"/>
  <c r="L239" i="29"/>
  <c r="M239" i="29"/>
  <c r="N239" i="29"/>
  <c r="O239" i="29"/>
  <c r="P239" i="29"/>
  <c r="S239" i="29"/>
  <c r="T239" i="29"/>
  <c r="U239" i="29"/>
  <c r="V239" i="29"/>
  <c r="W239" i="29"/>
  <c r="X239" i="29"/>
  <c r="AA239" i="29"/>
  <c r="AB239" i="29"/>
  <c r="AC239" i="29"/>
  <c r="AD239" i="29"/>
  <c r="AE239" i="29"/>
  <c r="AF239" i="29"/>
  <c r="AI239" i="29"/>
  <c r="AJ239" i="29"/>
  <c r="AK239" i="29"/>
  <c r="AL239" i="29"/>
  <c r="AM239" i="29"/>
  <c r="AN239" i="29"/>
  <c r="AQ239" i="29"/>
  <c r="AR239" i="29"/>
  <c r="AS239" i="29"/>
  <c r="AT239" i="29"/>
  <c r="AU239" i="29"/>
  <c r="AV239" i="29"/>
  <c r="AY239" i="29"/>
  <c r="AZ239" i="29"/>
  <c r="G240" i="29"/>
  <c r="I240" i="29"/>
  <c r="J240" i="29"/>
  <c r="K240" i="29"/>
  <c r="O240" i="29"/>
  <c r="P240" i="29"/>
  <c r="R240" i="29"/>
  <c r="S240" i="29"/>
  <c r="V240" i="29"/>
  <c r="W240" i="29"/>
  <c r="Y240" i="29"/>
  <c r="Z240" i="29"/>
  <c r="AD240" i="29"/>
  <c r="AE240" i="29"/>
  <c r="AF240" i="29"/>
  <c r="AG240" i="29"/>
  <c r="AI240" i="29"/>
  <c r="AL240" i="29"/>
  <c r="AN240" i="29"/>
  <c r="AO240" i="29"/>
  <c r="AP240" i="29"/>
  <c r="AQ240" i="29"/>
  <c r="AU240" i="29"/>
  <c r="AV240" i="29"/>
  <c r="AX240" i="29"/>
  <c r="AY240" i="29"/>
  <c r="G241" i="29"/>
  <c r="I241" i="29"/>
  <c r="J241" i="29"/>
  <c r="K241" i="29"/>
  <c r="L241" i="29"/>
  <c r="M241" i="29"/>
  <c r="N241" i="29"/>
  <c r="O241" i="29"/>
  <c r="P241" i="29"/>
  <c r="Q241" i="29"/>
  <c r="R241" i="29"/>
  <c r="S241" i="29"/>
  <c r="T241" i="29"/>
  <c r="U241" i="29"/>
  <c r="V241" i="29"/>
  <c r="W241" i="29"/>
  <c r="X241" i="29"/>
  <c r="Y241" i="29"/>
  <c r="Z241" i="29"/>
  <c r="AA241" i="29"/>
  <c r="AB241" i="29"/>
  <c r="AC241" i="29"/>
  <c r="AD241" i="29"/>
  <c r="AE241" i="29"/>
  <c r="AF241" i="29"/>
  <c r="AG241" i="29"/>
  <c r="AH241" i="29"/>
  <c r="AI241" i="29"/>
  <c r="AJ241" i="29"/>
  <c r="AK241" i="29"/>
  <c r="AL241" i="29"/>
  <c r="AM241" i="29"/>
  <c r="AN241" i="29"/>
  <c r="AO241" i="29"/>
  <c r="AP241" i="29"/>
  <c r="AQ241" i="29"/>
  <c r="AR241" i="29"/>
  <c r="AS241" i="29"/>
  <c r="AT241" i="29"/>
  <c r="AU241" i="29"/>
  <c r="AV241" i="29"/>
  <c r="AW241" i="29"/>
  <c r="AX241" i="29"/>
  <c r="AY241" i="29"/>
  <c r="AZ241" i="29"/>
  <c r="G242" i="29"/>
  <c r="I242" i="29"/>
  <c r="L242" i="29"/>
  <c r="M242" i="29"/>
  <c r="N242" i="29"/>
  <c r="O242" i="29"/>
  <c r="P242" i="29"/>
  <c r="Q242" i="29"/>
  <c r="T242" i="29"/>
  <c r="U242" i="29"/>
  <c r="V242" i="29"/>
  <c r="W242" i="29"/>
  <c r="X242" i="29"/>
  <c r="Y242" i="29"/>
  <c r="AB242" i="29"/>
  <c r="AC242" i="29"/>
  <c r="AD242" i="29"/>
  <c r="AE242" i="29"/>
  <c r="AF242" i="29"/>
  <c r="AG242" i="29"/>
  <c r="AJ242" i="29"/>
  <c r="AK242" i="29"/>
  <c r="AL242" i="29"/>
  <c r="AM242" i="29"/>
  <c r="AN242" i="29"/>
  <c r="AO242" i="29"/>
  <c r="AR242" i="29"/>
  <c r="AS242" i="29"/>
  <c r="AT242" i="29"/>
  <c r="AU242" i="29"/>
  <c r="AV242" i="29"/>
  <c r="AW242" i="29"/>
  <c r="AZ242" i="29"/>
  <c r="G243" i="29"/>
  <c r="I243" i="29"/>
  <c r="J243" i="29"/>
  <c r="K243" i="29"/>
  <c r="O243" i="29"/>
  <c r="P243" i="29"/>
  <c r="R243" i="29"/>
  <c r="S243" i="29"/>
  <c r="T243" i="29"/>
  <c r="W243" i="29"/>
  <c r="Y243" i="29"/>
  <c r="Z243" i="29"/>
  <c r="AB243" i="29"/>
  <c r="AE243" i="29"/>
  <c r="AF243" i="29"/>
  <c r="AG243" i="29"/>
  <c r="AI243" i="29"/>
  <c r="AJ243" i="29"/>
  <c r="AN243" i="29"/>
  <c r="AO243" i="29"/>
  <c r="AP243" i="29"/>
  <c r="AQ243" i="29"/>
  <c r="AU243" i="29"/>
  <c r="AV243" i="29"/>
  <c r="AX243" i="29"/>
  <c r="AY243" i="29"/>
  <c r="AZ243" i="29"/>
  <c r="G244" i="29"/>
  <c r="I244" i="29" s="1"/>
  <c r="J244" i="29"/>
  <c r="K244" i="29"/>
  <c r="L244" i="29"/>
  <c r="M244" i="29"/>
  <c r="N244" i="29"/>
  <c r="O244" i="29"/>
  <c r="P244" i="29"/>
  <c r="R244" i="29"/>
  <c r="S244" i="29"/>
  <c r="T244" i="29"/>
  <c r="U244" i="29"/>
  <c r="V244" i="29"/>
  <c r="W244" i="29"/>
  <c r="X244" i="29"/>
  <c r="Z244" i="29"/>
  <c r="AA244" i="29"/>
  <c r="AB244" i="29"/>
  <c r="AC244" i="29"/>
  <c r="AD244" i="29"/>
  <c r="AE244" i="29"/>
  <c r="AF244" i="29"/>
  <c r="AH244" i="29"/>
  <c r="AI244" i="29"/>
  <c r="AJ244" i="29"/>
  <c r="AK244" i="29"/>
  <c r="AL244" i="29"/>
  <c r="AM244" i="29"/>
  <c r="AN244" i="29"/>
  <c r="AP244" i="29"/>
  <c r="AQ244" i="29"/>
  <c r="AR244" i="29"/>
  <c r="AS244" i="29"/>
  <c r="AT244" i="29"/>
  <c r="AU244" i="29"/>
  <c r="AV244" i="29"/>
  <c r="AX244" i="29"/>
  <c r="AY244" i="29"/>
  <c r="AZ244" i="29"/>
  <c r="G245" i="29"/>
  <c r="I245" i="29"/>
  <c r="N245" i="29"/>
  <c r="R245" i="29"/>
  <c r="U245" i="29"/>
  <c r="X245" i="29"/>
  <c r="AD245" i="29"/>
  <c r="AH245" i="29"/>
  <c r="AN245" i="29"/>
  <c r="AO245" i="29"/>
  <c r="AT245" i="29"/>
  <c r="AX245" i="29"/>
  <c r="G246" i="29"/>
  <c r="K246" i="29" s="1"/>
  <c r="AG246" i="29"/>
  <c r="AK246" i="29"/>
  <c r="G247" i="29"/>
  <c r="N247" i="29" s="1"/>
  <c r="O247" i="29"/>
  <c r="T247" i="29"/>
  <c r="AK247" i="29"/>
  <c r="AT247" i="29"/>
  <c r="AU247" i="29"/>
  <c r="G248" i="29"/>
  <c r="I248" i="29"/>
  <c r="J248" i="29"/>
  <c r="K248" i="29"/>
  <c r="N248" i="29"/>
  <c r="O248" i="29"/>
  <c r="P248" i="29"/>
  <c r="Q248" i="29"/>
  <c r="R248" i="29"/>
  <c r="S248" i="29"/>
  <c r="V248" i="29"/>
  <c r="W248" i="29"/>
  <c r="X248" i="29"/>
  <c r="Y248" i="29"/>
  <c r="Z248" i="29"/>
  <c r="AA248" i="29"/>
  <c r="AD248" i="29"/>
  <c r="AE248" i="29"/>
  <c r="AF248" i="29"/>
  <c r="AG248" i="29"/>
  <c r="AH248" i="29"/>
  <c r="AI248" i="29"/>
  <c r="AL248" i="29"/>
  <c r="AM248" i="29"/>
  <c r="AN248" i="29"/>
  <c r="AO248" i="29"/>
  <c r="AP248" i="29"/>
  <c r="AQ248" i="29"/>
  <c r="AT248" i="29"/>
  <c r="AU248" i="29"/>
  <c r="AV248" i="29"/>
  <c r="AW248" i="29"/>
  <c r="AX248" i="29"/>
  <c r="AY248" i="29"/>
  <c r="G249" i="29"/>
  <c r="I249" i="29"/>
  <c r="J249" i="29"/>
  <c r="K249" i="29"/>
  <c r="L249" i="29"/>
  <c r="M249" i="29"/>
  <c r="N249" i="29"/>
  <c r="O249" i="29"/>
  <c r="P249" i="29"/>
  <c r="Q249" i="29"/>
  <c r="R249" i="29"/>
  <c r="S249" i="29"/>
  <c r="T249" i="29"/>
  <c r="U249" i="29"/>
  <c r="V249" i="29"/>
  <c r="W249" i="29"/>
  <c r="X249" i="29"/>
  <c r="Y249" i="29"/>
  <c r="Z249" i="29"/>
  <c r="AA249" i="29"/>
  <c r="AB249" i="29"/>
  <c r="AC249" i="29"/>
  <c r="AD249" i="29"/>
  <c r="AE249" i="29"/>
  <c r="AF249" i="29"/>
  <c r="AG249" i="29"/>
  <c r="AH249" i="29"/>
  <c r="AI249" i="29"/>
  <c r="AJ249" i="29"/>
  <c r="AK249" i="29"/>
  <c r="AL249" i="29"/>
  <c r="AM249" i="29"/>
  <c r="AN249" i="29"/>
  <c r="AO249" i="29"/>
  <c r="AP249" i="29"/>
  <c r="AQ249" i="29"/>
  <c r="AR249" i="29"/>
  <c r="AS249" i="29"/>
  <c r="AT249" i="29"/>
  <c r="AU249" i="29"/>
  <c r="AV249" i="29"/>
  <c r="AW249" i="29"/>
  <c r="AX249" i="29"/>
  <c r="AY249" i="29"/>
  <c r="AZ249" i="29"/>
  <c r="G250" i="29"/>
  <c r="N250" i="29" s="1"/>
  <c r="X250" i="29"/>
  <c r="Y250" i="29"/>
  <c r="AD250" i="29"/>
  <c r="AJ250" i="29"/>
  <c r="AK250" i="29"/>
  <c r="AZ250" i="29"/>
  <c r="G251" i="29"/>
  <c r="I251" i="29"/>
  <c r="J251" i="29"/>
  <c r="K251" i="29"/>
  <c r="L251" i="29"/>
  <c r="O251" i="29"/>
  <c r="P251" i="29"/>
  <c r="Q251" i="29"/>
  <c r="R251" i="29"/>
  <c r="S251" i="29"/>
  <c r="T251" i="29"/>
  <c r="W251" i="29"/>
  <c r="X251" i="29"/>
  <c r="Y251" i="29"/>
  <c r="Z251" i="29"/>
  <c r="AA251" i="29"/>
  <c r="AB251" i="29"/>
  <c r="AE251" i="29"/>
  <c r="AF251" i="29"/>
  <c r="AG251" i="29"/>
  <c r="AH251" i="29"/>
  <c r="AI251" i="29"/>
  <c r="AJ251" i="29"/>
  <c r="AM251" i="29"/>
  <c r="AN251" i="29"/>
  <c r="AO251" i="29"/>
  <c r="AP251" i="29"/>
  <c r="AQ251" i="29"/>
  <c r="AR251" i="29"/>
  <c r="AU251" i="29"/>
  <c r="AV251" i="29"/>
  <c r="AW251" i="29"/>
  <c r="AX251" i="29"/>
  <c r="AY251" i="29"/>
  <c r="AZ251" i="29"/>
  <c r="G252" i="29"/>
  <c r="I252" i="29" s="1"/>
  <c r="J252" i="29"/>
  <c r="K252" i="29"/>
  <c r="L252" i="29"/>
  <c r="M252" i="29"/>
  <c r="N252" i="29"/>
  <c r="O252" i="29"/>
  <c r="P252" i="29"/>
  <c r="R252" i="29"/>
  <c r="S252" i="29"/>
  <c r="T252" i="29"/>
  <c r="U252" i="29"/>
  <c r="V252" i="29"/>
  <c r="W252" i="29"/>
  <c r="X252" i="29"/>
  <c r="Z252" i="29"/>
  <c r="AA252" i="29"/>
  <c r="AB252" i="29"/>
  <c r="AC252" i="29"/>
  <c r="AD252" i="29"/>
  <c r="AE252" i="29"/>
  <c r="AF252" i="29"/>
  <c r="AH252" i="29"/>
  <c r="AI252" i="29"/>
  <c r="AJ252" i="29"/>
  <c r="AK252" i="29"/>
  <c r="AL252" i="29"/>
  <c r="AM252" i="29"/>
  <c r="AN252" i="29"/>
  <c r="AP252" i="29"/>
  <c r="AQ252" i="29"/>
  <c r="AR252" i="29"/>
  <c r="AS252" i="29"/>
  <c r="AT252" i="29"/>
  <c r="AU252" i="29"/>
  <c r="AV252" i="29"/>
  <c r="AX252" i="29"/>
  <c r="AY252" i="29"/>
  <c r="AZ252" i="29"/>
  <c r="G253" i="29"/>
  <c r="I253" i="29"/>
  <c r="J253" i="29"/>
  <c r="N253" i="29"/>
  <c r="O253" i="29"/>
  <c r="Q253" i="29"/>
  <c r="R253" i="29"/>
  <c r="U253" i="29"/>
  <c r="V253" i="29"/>
  <c r="X253" i="29"/>
  <c r="Y253" i="29"/>
  <c r="AC253" i="29"/>
  <c r="AD253" i="29"/>
  <c r="AE253" i="29"/>
  <c r="AF253" i="29"/>
  <c r="AH253" i="29"/>
  <c r="AK253" i="29"/>
  <c r="AM253" i="29"/>
  <c r="AN253" i="29"/>
  <c r="AO253" i="29"/>
  <c r="AP253" i="29"/>
  <c r="AT253" i="29"/>
  <c r="AU253" i="29"/>
  <c r="AW253" i="29"/>
  <c r="AX253" i="29"/>
  <c r="G254" i="29"/>
  <c r="I254" i="29" s="1"/>
  <c r="P254" i="29"/>
  <c r="Q254" i="29"/>
  <c r="R254" i="29"/>
  <c r="S254" i="29"/>
  <c r="U254" i="29"/>
  <c r="AB254" i="29"/>
  <c r="AC254" i="29"/>
  <c r="AG254" i="29"/>
  <c r="AH254" i="29"/>
  <c r="AJ254" i="29"/>
  <c r="AQ254" i="29"/>
  <c r="AR254" i="29"/>
  <c r="AV254" i="29"/>
  <c r="AW254" i="29"/>
  <c r="AX254" i="29"/>
  <c r="G255" i="29"/>
  <c r="K255" i="29"/>
  <c r="M255" i="29"/>
  <c r="N255" i="29"/>
  <c r="O255" i="29"/>
  <c r="P255" i="29"/>
  <c r="T255" i="29"/>
  <c r="W255" i="29"/>
  <c r="X255" i="29"/>
  <c r="AA255" i="29"/>
  <c r="AB255" i="29"/>
  <c r="AD255" i="29"/>
  <c r="AE255" i="29"/>
  <c r="AI255" i="29"/>
  <c r="AK255" i="29"/>
  <c r="AL255" i="29"/>
  <c r="AN255" i="29"/>
  <c r="AQ255" i="29"/>
  <c r="AS255" i="29"/>
  <c r="AT255" i="29"/>
  <c r="AU255" i="29"/>
  <c r="AZ255" i="29"/>
  <c r="G256" i="29"/>
  <c r="J256" i="29"/>
  <c r="K256" i="29"/>
  <c r="N256" i="29"/>
  <c r="O256" i="29"/>
  <c r="Q256" i="29"/>
  <c r="W256" i="29"/>
  <c r="X256" i="29"/>
  <c r="Y256" i="29"/>
  <c r="AA256" i="29"/>
  <c r="AD256" i="29"/>
  <c r="AF256" i="29"/>
  <c r="AI256" i="29"/>
  <c r="AM256" i="29"/>
  <c r="AN256" i="29"/>
  <c r="AP256" i="29"/>
  <c r="AQ256" i="29"/>
  <c r="AT256" i="29"/>
  <c r="AX256" i="29"/>
  <c r="G257" i="29"/>
  <c r="I257" i="29"/>
  <c r="J257" i="29"/>
  <c r="K257" i="29"/>
  <c r="L257" i="29"/>
  <c r="M257" i="29"/>
  <c r="N257" i="29"/>
  <c r="O257" i="29"/>
  <c r="P257" i="29"/>
  <c r="Q257" i="29"/>
  <c r="R257" i="29"/>
  <c r="S257" i="29"/>
  <c r="T257" i="29"/>
  <c r="U257" i="29"/>
  <c r="V257" i="29"/>
  <c r="W257" i="29"/>
  <c r="X257" i="29"/>
  <c r="Y257" i="29"/>
  <c r="Z257" i="29"/>
  <c r="AA257" i="29"/>
  <c r="AB257" i="29"/>
  <c r="AC257" i="29"/>
  <c r="AD257" i="29"/>
  <c r="AE257" i="29"/>
  <c r="AF257" i="29"/>
  <c r="AG257" i="29"/>
  <c r="AH257" i="29"/>
  <c r="AI257" i="29"/>
  <c r="AJ257" i="29"/>
  <c r="AK257" i="29"/>
  <c r="AL257" i="29"/>
  <c r="AM257" i="29"/>
  <c r="AN257" i="29"/>
  <c r="AO257" i="29"/>
  <c r="AP257" i="29"/>
  <c r="AQ257" i="29"/>
  <c r="AR257" i="29"/>
  <c r="AS257" i="29"/>
  <c r="AT257" i="29"/>
  <c r="AU257" i="29"/>
  <c r="AV257" i="29"/>
  <c r="AW257" i="29"/>
  <c r="AX257" i="29"/>
  <c r="AY257" i="29"/>
  <c r="AZ257" i="29"/>
  <c r="G258" i="29"/>
  <c r="I258" i="29"/>
  <c r="L258" i="29"/>
  <c r="M258" i="29"/>
  <c r="N258" i="29"/>
  <c r="O258" i="29"/>
  <c r="Q258" i="29"/>
  <c r="R258" i="29"/>
  <c r="U258" i="29"/>
  <c r="V258" i="29"/>
  <c r="W258" i="29"/>
  <c r="X258" i="29"/>
  <c r="Z258" i="29"/>
  <c r="AB258" i="29"/>
  <c r="AD258" i="29"/>
  <c r="AE258" i="29"/>
  <c r="AF258" i="29"/>
  <c r="AG258" i="29"/>
  <c r="AJ258" i="29"/>
  <c r="AK258" i="29"/>
  <c r="AM258" i="29"/>
  <c r="AN258" i="29"/>
  <c r="AO258" i="29"/>
  <c r="AP258" i="29"/>
  <c r="AS258" i="29"/>
  <c r="AT258" i="29"/>
  <c r="AV258" i="29"/>
  <c r="AW258" i="29"/>
  <c r="AX258" i="29"/>
  <c r="AZ258" i="29"/>
  <c r="G259" i="29"/>
  <c r="K259" i="29" s="1"/>
  <c r="I259" i="29"/>
  <c r="J259" i="29"/>
  <c r="L259" i="29"/>
  <c r="M259" i="29"/>
  <c r="O259" i="29"/>
  <c r="P259" i="29"/>
  <c r="Q259" i="29"/>
  <c r="R259" i="29"/>
  <c r="S259" i="29"/>
  <c r="U259" i="29"/>
  <c r="W259" i="29"/>
  <c r="X259" i="29"/>
  <c r="Y259" i="29"/>
  <c r="Z259" i="29"/>
  <c r="AA259" i="29"/>
  <c r="AB259" i="29"/>
  <c r="AD259" i="29"/>
  <c r="AE259" i="29"/>
  <c r="AF259" i="29"/>
  <c r="AG259" i="29"/>
  <c r="AH259" i="29"/>
  <c r="AI259" i="29"/>
  <c r="AJ259" i="29"/>
  <c r="AL259" i="29"/>
  <c r="AM259" i="29"/>
  <c r="AN259" i="29"/>
  <c r="AO259" i="29"/>
  <c r="AP259" i="29"/>
  <c r="AQ259" i="29"/>
  <c r="AR259" i="29"/>
  <c r="AT259" i="29"/>
  <c r="AU259" i="29"/>
  <c r="AV259" i="29"/>
  <c r="AW259" i="29"/>
  <c r="AX259" i="29"/>
  <c r="AY259" i="29"/>
  <c r="AZ259" i="29"/>
  <c r="G260" i="29"/>
  <c r="I260" i="29"/>
  <c r="J260" i="29"/>
  <c r="K260" i="29"/>
  <c r="L260" i="29"/>
  <c r="M260" i="29"/>
  <c r="N260" i="29"/>
  <c r="O260" i="29"/>
  <c r="P260" i="29"/>
  <c r="Q260" i="29"/>
  <c r="R260" i="29"/>
  <c r="S260" i="29"/>
  <c r="T260" i="29"/>
  <c r="U260" i="29"/>
  <c r="V260" i="29"/>
  <c r="W260" i="29"/>
  <c r="X260" i="29"/>
  <c r="Y260" i="29"/>
  <c r="Z260" i="29"/>
  <c r="AA260" i="29"/>
  <c r="AB260" i="29"/>
  <c r="AC260" i="29"/>
  <c r="AD260" i="29"/>
  <c r="AE260" i="29"/>
  <c r="AF260" i="29"/>
  <c r="AG260" i="29"/>
  <c r="AH260" i="29"/>
  <c r="AI260" i="29"/>
  <c r="AJ260" i="29"/>
  <c r="AK260" i="29"/>
  <c r="AL260" i="29"/>
  <c r="AM260" i="29"/>
  <c r="AN260" i="29"/>
  <c r="AO260" i="29"/>
  <c r="AP260" i="29"/>
  <c r="AQ260" i="29"/>
  <c r="AR260" i="29"/>
  <c r="AS260" i="29"/>
  <c r="AT260" i="29"/>
  <c r="AU260" i="29"/>
  <c r="AV260" i="29"/>
  <c r="AW260" i="29"/>
  <c r="AX260" i="29"/>
  <c r="AY260" i="29"/>
  <c r="AZ260" i="29"/>
  <c r="G261" i="29"/>
  <c r="K261" i="29" s="1"/>
  <c r="I261" i="29"/>
  <c r="J261" i="29"/>
  <c r="L261" i="29"/>
  <c r="M261" i="29"/>
  <c r="N261" i="29"/>
  <c r="O261" i="29"/>
  <c r="P261" i="29"/>
  <c r="Q261" i="29"/>
  <c r="R261" i="29"/>
  <c r="T261" i="29"/>
  <c r="U261" i="29"/>
  <c r="V261" i="29"/>
  <c r="W261" i="29"/>
  <c r="X261" i="29"/>
  <c r="Y261" i="29"/>
  <c r="Z261" i="29"/>
  <c r="AB261" i="29"/>
  <c r="AC261" i="29"/>
  <c r="AD261" i="29"/>
  <c r="AE261" i="29"/>
  <c r="AF261" i="29"/>
  <c r="AG261" i="29"/>
  <c r="AH261" i="29"/>
  <c r="AJ261" i="29"/>
  <c r="AK261" i="29"/>
  <c r="AL261" i="29"/>
  <c r="AM261" i="29"/>
  <c r="AN261" i="29"/>
  <c r="AO261" i="29"/>
  <c r="AP261" i="29"/>
  <c r="AR261" i="29"/>
  <c r="AS261" i="29"/>
  <c r="AT261" i="29"/>
  <c r="AU261" i="29"/>
  <c r="AV261" i="29"/>
  <c r="AW261" i="29"/>
  <c r="AX261" i="29"/>
  <c r="AZ261" i="29"/>
  <c r="G262" i="29"/>
  <c r="I262" i="29"/>
  <c r="J262" i="29"/>
  <c r="L262" i="29"/>
  <c r="M262" i="29"/>
  <c r="O262" i="29"/>
  <c r="P262" i="29"/>
  <c r="Q262" i="29"/>
  <c r="R262" i="29"/>
  <c r="T262" i="29"/>
  <c r="U262" i="29"/>
  <c r="W262" i="29"/>
  <c r="X262" i="29"/>
  <c r="Y262" i="29"/>
  <c r="Z262" i="29"/>
  <c r="AB262" i="29"/>
  <c r="AC262" i="29"/>
  <c r="AE262" i="29"/>
  <c r="AF262" i="29"/>
  <c r="AG262" i="29"/>
  <c r="AH262" i="29"/>
  <c r="AI262" i="29"/>
  <c r="AJ262" i="29"/>
  <c r="AK262" i="29"/>
  <c r="AM262" i="29"/>
  <c r="AN262" i="29"/>
  <c r="AO262" i="29"/>
  <c r="AP262" i="29"/>
  <c r="AQ262" i="29"/>
  <c r="AR262" i="29"/>
  <c r="AS262" i="29"/>
  <c r="AU262" i="29"/>
  <c r="AV262" i="29"/>
  <c r="AW262" i="29"/>
  <c r="AX262" i="29"/>
  <c r="AY262" i="29"/>
  <c r="AZ262" i="29"/>
  <c r="G263" i="29"/>
  <c r="R263" i="29" s="1"/>
  <c r="AJ263" i="29"/>
  <c r="AS263" i="29"/>
  <c r="G264" i="29"/>
  <c r="I264" i="29"/>
  <c r="J264" i="29"/>
  <c r="P264" i="29"/>
  <c r="Q264" i="29"/>
  <c r="R264" i="29"/>
  <c r="S264" i="29"/>
  <c r="Y264" i="29"/>
  <c r="Z264" i="29"/>
  <c r="AA264" i="29"/>
  <c r="AC264" i="29"/>
  <c r="AH264" i="29"/>
  <c r="AI264" i="29"/>
  <c r="AK264" i="29"/>
  <c r="AL264" i="29"/>
  <c r="AQ264" i="29"/>
  <c r="AS264" i="29"/>
  <c r="AT264" i="29"/>
  <c r="AU264" i="29"/>
  <c r="G265" i="29"/>
  <c r="I265" i="29" s="1"/>
  <c r="J265" i="29"/>
  <c r="K265" i="29"/>
  <c r="Q265" i="29"/>
  <c r="S265" i="29"/>
  <c r="T265" i="29"/>
  <c r="Z265" i="29"/>
  <c r="AB265" i="29"/>
  <c r="AC265" i="29"/>
  <c r="AI265" i="29"/>
  <c r="AK265" i="29"/>
  <c r="AL265" i="29"/>
  <c r="AR265" i="29"/>
  <c r="AT265" i="29"/>
  <c r="AV265" i="29"/>
  <c r="G266" i="29"/>
  <c r="I266" i="29" s="1"/>
  <c r="K266" i="29"/>
  <c r="L266" i="29"/>
  <c r="Q266" i="29"/>
  <c r="T266" i="29"/>
  <c r="U266" i="29"/>
  <c r="AA266" i="29"/>
  <c r="AC266" i="29"/>
  <c r="AD266" i="29"/>
  <c r="AJ266" i="29"/>
  <c r="AL266" i="29"/>
  <c r="AM266" i="29"/>
  <c r="AS266" i="29"/>
  <c r="AU266" i="29"/>
  <c r="AV266" i="29"/>
  <c r="G267" i="29"/>
  <c r="I267" i="29"/>
  <c r="J267" i="29"/>
  <c r="K267" i="29"/>
  <c r="L267" i="29"/>
  <c r="N267" i="29"/>
  <c r="Q267" i="29"/>
  <c r="R267" i="29"/>
  <c r="S267" i="29"/>
  <c r="T267" i="29"/>
  <c r="V267" i="29"/>
  <c r="W267" i="29"/>
  <c r="Z267" i="29"/>
  <c r="AA267" i="29"/>
  <c r="AB267" i="29"/>
  <c r="AD267" i="29"/>
  <c r="AE267" i="29"/>
  <c r="AF267" i="29"/>
  <c r="AI267" i="29"/>
  <c r="AJ267" i="29"/>
  <c r="AL267" i="29"/>
  <c r="AM267" i="29"/>
  <c r="AN267" i="29"/>
  <c r="AO267" i="29"/>
  <c r="AR267" i="29"/>
  <c r="AT267" i="29"/>
  <c r="AU267" i="29"/>
  <c r="AV267" i="29"/>
  <c r="AW267" i="29"/>
  <c r="AX267" i="29"/>
  <c r="G268" i="29"/>
  <c r="I268" i="29"/>
  <c r="J268" i="29"/>
  <c r="K268" i="29"/>
  <c r="L268" i="29"/>
  <c r="M268" i="29"/>
  <c r="N268" i="29"/>
  <c r="O268" i="29"/>
  <c r="P268" i="29"/>
  <c r="Q268" i="29"/>
  <c r="R268" i="29"/>
  <c r="S268" i="29"/>
  <c r="T268" i="29"/>
  <c r="U268" i="29"/>
  <c r="V268" i="29"/>
  <c r="W268" i="29"/>
  <c r="X268" i="29"/>
  <c r="Y268" i="29"/>
  <c r="Z268" i="29"/>
  <c r="AA268" i="29"/>
  <c r="AB268" i="29"/>
  <c r="AC268" i="29"/>
  <c r="AD268" i="29"/>
  <c r="AE268" i="29"/>
  <c r="AF268" i="29"/>
  <c r="AG268" i="29"/>
  <c r="AH268" i="29"/>
  <c r="AI268" i="29"/>
  <c r="AJ268" i="29"/>
  <c r="AK268" i="29"/>
  <c r="AL268" i="29"/>
  <c r="AM268" i="29"/>
  <c r="AN268" i="29"/>
  <c r="AO268" i="29"/>
  <c r="AP268" i="29"/>
  <c r="AQ268" i="29"/>
  <c r="AR268" i="29"/>
  <c r="AS268" i="29"/>
  <c r="AT268" i="29"/>
  <c r="AU268" i="29"/>
  <c r="AV268" i="29"/>
  <c r="AW268" i="29"/>
  <c r="AX268" i="29"/>
  <c r="AY268" i="29"/>
  <c r="AZ268" i="29"/>
  <c r="G269" i="29"/>
  <c r="I269" i="29" s="1"/>
  <c r="M269" i="29"/>
  <c r="N269" i="29"/>
  <c r="O269" i="29"/>
  <c r="P269" i="29"/>
  <c r="Q269" i="29"/>
  <c r="V269" i="29"/>
  <c r="W269" i="29"/>
  <c r="X269" i="29"/>
  <c r="Y269" i="29"/>
  <c r="Z269" i="29"/>
  <c r="AE269" i="29"/>
  <c r="AF269" i="29"/>
  <c r="AG269" i="29"/>
  <c r="AH269" i="29"/>
  <c r="AJ269" i="29"/>
  <c r="AN269" i="29"/>
  <c r="AO269" i="29"/>
  <c r="AP269" i="29"/>
  <c r="AR269" i="29"/>
  <c r="AS269" i="29"/>
  <c r="AW269" i="29"/>
  <c r="AX269" i="29"/>
  <c r="AZ269" i="29"/>
  <c r="G270" i="29"/>
  <c r="M270" i="29"/>
  <c r="P270" i="29"/>
  <c r="Q270" i="29"/>
  <c r="W270" i="29"/>
  <c r="Z270" i="29"/>
  <c r="AF270" i="29"/>
  <c r="AH270" i="29"/>
  <c r="AI270" i="29"/>
  <c r="AO270" i="29"/>
  <c r="AQ270" i="29"/>
  <c r="AR270" i="29"/>
  <c r="AZ270" i="29"/>
  <c r="G271" i="29"/>
  <c r="N271" i="29" s="1"/>
  <c r="R271" i="29"/>
  <c r="W271" i="29"/>
  <c r="AF271" i="29"/>
  <c r="AI271" i="29"/>
  <c r="AR271" i="29"/>
  <c r="AS271" i="29"/>
  <c r="AY271" i="29"/>
  <c r="G272" i="29"/>
  <c r="I272" i="29"/>
  <c r="N272" i="29"/>
  <c r="P272" i="29"/>
  <c r="Q272" i="29"/>
  <c r="V272" i="29"/>
  <c r="X272" i="29"/>
  <c r="Y272" i="29"/>
  <c r="AD272" i="29"/>
  <c r="AF272" i="29"/>
  <c r="AG272" i="29"/>
  <c r="AL272" i="29"/>
  <c r="AN272" i="29"/>
  <c r="AO272" i="29"/>
  <c r="AT272" i="29"/>
  <c r="AV272" i="29"/>
  <c r="AW272" i="29"/>
  <c r="G273" i="29"/>
  <c r="N273" i="29" s="1"/>
  <c r="I273" i="29"/>
  <c r="J273" i="29"/>
  <c r="K273" i="29"/>
  <c r="L273" i="29"/>
  <c r="M273" i="29"/>
  <c r="P273" i="29"/>
  <c r="Q273" i="29"/>
  <c r="R273" i="29"/>
  <c r="S273" i="29"/>
  <c r="T273" i="29"/>
  <c r="U273" i="29"/>
  <c r="X273" i="29"/>
  <c r="Y273" i="29"/>
  <c r="Z273" i="29"/>
  <c r="AA273" i="29"/>
  <c r="AB273" i="29"/>
  <c r="AC273" i="29"/>
  <c r="AF273" i="29"/>
  <c r="AG273" i="29"/>
  <c r="AH273" i="29"/>
  <c r="AI273" i="29"/>
  <c r="AJ273" i="29"/>
  <c r="AK273" i="29"/>
  <c r="AN273" i="29"/>
  <c r="AO273" i="29"/>
  <c r="AP273" i="29"/>
  <c r="AQ273" i="29"/>
  <c r="AR273" i="29"/>
  <c r="AS273" i="29"/>
  <c r="AV273" i="29"/>
  <c r="AW273" i="29"/>
  <c r="AX273" i="29"/>
  <c r="AY273" i="29"/>
  <c r="AZ273" i="29"/>
  <c r="G274" i="29"/>
  <c r="I274" i="29" s="1"/>
  <c r="L274" i="29"/>
  <c r="M274" i="29"/>
  <c r="N274" i="29"/>
  <c r="O274" i="29"/>
  <c r="P274" i="29"/>
  <c r="T274" i="29"/>
  <c r="U274" i="29"/>
  <c r="V274" i="29"/>
  <c r="W274" i="29"/>
  <c r="X274" i="29"/>
  <c r="AB274" i="29"/>
  <c r="AC274" i="29"/>
  <c r="AD274" i="29"/>
  <c r="AE274" i="29"/>
  <c r="AF274" i="29"/>
  <c r="AJ274" i="29"/>
  <c r="AK274" i="29"/>
  <c r="AL274" i="29"/>
  <c r="AM274" i="29"/>
  <c r="AN274" i="29"/>
  <c r="AR274" i="29"/>
  <c r="AS274" i="29"/>
  <c r="AT274" i="29"/>
  <c r="AU274" i="29"/>
  <c r="AV274" i="29"/>
  <c r="AZ274" i="29"/>
  <c r="G275" i="29"/>
  <c r="K275" i="29" s="1"/>
  <c r="I275" i="29"/>
  <c r="J275" i="29"/>
  <c r="O275" i="29"/>
  <c r="P275" i="29"/>
  <c r="Q275" i="29"/>
  <c r="R275" i="29"/>
  <c r="W275" i="29"/>
  <c r="X275" i="29"/>
  <c r="Y275" i="29"/>
  <c r="Z275" i="29"/>
  <c r="AE275" i="29"/>
  <c r="AF275" i="29"/>
  <c r="AG275" i="29"/>
  <c r="AH275" i="29"/>
  <c r="AM275" i="29"/>
  <c r="AN275" i="29"/>
  <c r="AO275" i="29"/>
  <c r="AP275" i="29"/>
  <c r="AU275" i="29"/>
  <c r="AV275" i="29"/>
  <c r="AW275" i="29"/>
  <c r="AX275" i="29"/>
  <c r="G276" i="29"/>
  <c r="O276" i="29" s="1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X276" i="29"/>
  <c r="Y276" i="29"/>
  <c r="Z276" i="29"/>
  <c r="AA276" i="29"/>
  <c r="AB276" i="29"/>
  <c r="AC276" i="29"/>
  <c r="AD276" i="29"/>
  <c r="AE276" i="29"/>
  <c r="AF276" i="29"/>
  <c r="AG276" i="29"/>
  <c r="AH276" i="29"/>
  <c r="AI276" i="29"/>
  <c r="AJ276" i="29"/>
  <c r="AK276" i="29"/>
  <c r="AL276" i="29"/>
  <c r="AM276" i="29"/>
  <c r="AN276" i="29"/>
  <c r="AO276" i="29"/>
  <c r="AP276" i="29"/>
  <c r="AQ276" i="29"/>
  <c r="AR276" i="29"/>
  <c r="AS276" i="29"/>
  <c r="AT276" i="29"/>
  <c r="AU276" i="29"/>
  <c r="AV276" i="29"/>
  <c r="AW276" i="29"/>
  <c r="AX276" i="29"/>
  <c r="AY276" i="29"/>
  <c r="AZ276" i="29"/>
  <c r="G277" i="29"/>
  <c r="M277" i="29" s="1"/>
  <c r="O277" i="29"/>
  <c r="P277" i="29"/>
  <c r="U277" i="29"/>
  <c r="W277" i="29"/>
  <c r="X277" i="29"/>
  <c r="AE277" i="29"/>
  <c r="AF277" i="29"/>
  <c r="AK277" i="29"/>
  <c r="AM277" i="29"/>
  <c r="AN277" i="29"/>
  <c r="AU277" i="29"/>
  <c r="AV277" i="29"/>
  <c r="G278" i="29"/>
  <c r="I278" i="29" s="1"/>
  <c r="J278" i="29"/>
  <c r="R278" i="29"/>
  <c r="S278" i="29"/>
  <c r="X278" i="29"/>
  <c r="Z278" i="29"/>
  <c r="AH278" i="29"/>
  <c r="AI278" i="29"/>
  <c r="AN278" i="29"/>
  <c r="AP278" i="29"/>
  <c r="AX278" i="29"/>
  <c r="AY278" i="29"/>
  <c r="G279" i="29"/>
  <c r="I279" i="29" s="1"/>
  <c r="J279" i="29"/>
  <c r="K279" i="29"/>
  <c r="L279" i="29"/>
  <c r="M279" i="29"/>
  <c r="N279" i="29"/>
  <c r="O279" i="29"/>
  <c r="P279" i="29"/>
  <c r="R279" i="29"/>
  <c r="S279" i="29"/>
  <c r="T279" i="29"/>
  <c r="U279" i="29"/>
  <c r="V279" i="29"/>
  <c r="W279" i="29"/>
  <c r="X279" i="29"/>
  <c r="Y279" i="29"/>
  <c r="Z279" i="29"/>
  <c r="AA279" i="29"/>
  <c r="AB279" i="29"/>
  <c r="AC279" i="29"/>
  <c r="AD279" i="29"/>
  <c r="AE279" i="29"/>
  <c r="AF279" i="29"/>
  <c r="AG279" i="29"/>
  <c r="AH279" i="29"/>
  <c r="AI279" i="29"/>
  <c r="AJ279" i="29"/>
  <c r="AK279" i="29"/>
  <c r="AL279" i="29"/>
  <c r="AM279" i="29"/>
  <c r="AN279" i="29"/>
  <c r="AO279" i="29"/>
  <c r="AP279" i="29"/>
  <c r="AQ279" i="29"/>
  <c r="AR279" i="29"/>
  <c r="AS279" i="29"/>
  <c r="AT279" i="29"/>
  <c r="AU279" i="29"/>
  <c r="AV279" i="29"/>
  <c r="AW279" i="29"/>
  <c r="AX279" i="29"/>
  <c r="AY279" i="29"/>
  <c r="AZ279" i="29"/>
  <c r="G280" i="29"/>
  <c r="I280" i="29" s="1"/>
  <c r="O280" i="29"/>
  <c r="P280" i="29"/>
  <c r="Q280" i="29"/>
  <c r="V280" i="29"/>
  <c r="W280" i="29"/>
  <c r="Z280" i="29"/>
  <c r="AD280" i="29"/>
  <c r="AE280" i="29"/>
  <c r="AG280" i="29"/>
  <c r="AH280" i="29"/>
  <c r="AN280" i="29"/>
  <c r="AO280" i="29"/>
  <c r="AP280" i="29"/>
  <c r="AU280" i="29"/>
  <c r="AV280" i="29"/>
  <c r="G281" i="29"/>
  <c r="N281" i="29" s="1"/>
  <c r="I281" i="29"/>
  <c r="J281" i="29"/>
  <c r="K281" i="29"/>
  <c r="L281" i="29"/>
  <c r="M281" i="29"/>
  <c r="P281" i="29"/>
  <c r="Q281" i="29"/>
  <c r="R281" i="29"/>
  <c r="S281" i="29"/>
  <c r="T281" i="29"/>
  <c r="U281" i="29"/>
  <c r="X281" i="29"/>
  <c r="Y281" i="29"/>
  <c r="Z281" i="29"/>
  <c r="AA281" i="29"/>
  <c r="AB281" i="29"/>
  <c r="AC281" i="29"/>
  <c r="AF281" i="29"/>
  <c r="AG281" i="29"/>
  <c r="AH281" i="29"/>
  <c r="AI281" i="29"/>
  <c r="AJ281" i="29"/>
  <c r="AK281" i="29"/>
  <c r="AN281" i="29"/>
  <c r="AO281" i="29"/>
  <c r="AP281" i="29"/>
  <c r="AQ281" i="29"/>
  <c r="AR281" i="29"/>
  <c r="AS281" i="29"/>
  <c r="AV281" i="29"/>
  <c r="AW281" i="29"/>
  <c r="AX281" i="29"/>
  <c r="AY281" i="29"/>
  <c r="AZ281" i="29"/>
  <c r="G282" i="29"/>
  <c r="N282" i="29" s="1"/>
  <c r="L282" i="29"/>
  <c r="M282" i="29"/>
  <c r="O282" i="29"/>
  <c r="P282" i="29"/>
  <c r="T282" i="29"/>
  <c r="U282" i="29"/>
  <c r="V282" i="29"/>
  <c r="W282" i="29"/>
  <c r="X282" i="29"/>
  <c r="AC282" i="29"/>
  <c r="AD282" i="29"/>
  <c r="AE282" i="29"/>
  <c r="AF282" i="29"/>
  <c r="AJ282" i="29"/>
  <c r="AK282" i="29"/>
  <c r="AL282" i="29"/>
  <c r="AN282" i="29"/>
  <c r="AR282" i="29"/>
  <c r="AS282" i="29"/>
  <c r="AT282" i="29"/>
  <c r="AU282" i="29"/>
  <c r="AV282" i="29"/>
  <c r="AZ282" i="29"/>
  <c r="G283" i="29"/>
  <c r="I283" i="29"/>
  <c r="J283" i="29"/>
  <c r="K283" i="29"/>
  <c r="O283" i="29"/>
  <c r="P283" i="29"/>
  <c r="Q283" i="29"/>
  <c r="R283" i="29"/>
  <c r="S283" i="29"/>
  <c r="W283" i="29"/>
  <c r="X283" i="29"/>
  <c r="Y283" i="29"/>
  <c r="Z283" i="29"/>
  <c r="AA283" i="29"/>
  <c r="AE283" i="29"/>
  <c r="AF283" i="29"/>
  <c r="AG283" i="29"/>
  <c r="AH283" i="29"/>
  <c r="AI283" i="29"/>
  <c r="AM283" i="29"/>
  <c r="AN283" i="29"/>
  <c r="AO283" i="29"/>
  <c r="AP283" i="29"/>
  <c r="AQ283" i="29"/>
  <c r="AU283" i="29"/>
  <c r="AV283" i="29"/>
  <c r="AW283" i="29"/>
  <c r="AX283" i="29"/>
  <c r="AY283" i="29"/>
  <c r="G284" i="29"/>
  <c r="I284" i="29"/>
  <c r="J284" i="29"/>
  <c r="K284" i="29"/>
  <c r="L284" i="29"/>
  <c r="M284" i="29"/>
  <c r="N284" i="29"/>
  <c r="O284" i="29"/>
  <c r="P284" i="29"/>
  <c r="Q284" i="29"/>
  <c r="R284" i="29"/>
  <c r="S284" i="29"/>
  <c r="T284" i="29"/>
  <c r="U284" i="29"/>
  <c r="V284" i="29"/>
  <c r="W284" i="29"/>
  <c r="X284" i="29"/>
  <c r="Y284" i="29"/>
  <c r="Z284" i="29"/>
  <c r="AA284" i="29"/>
  <c r="AB284" i="29"/>
  <c r="AC284" i="29"/>
  <c r="AD284" i="29"/>
  <c r="AE284" i="29"/>
  <c r="AF284" i="29"/>
  <c r="AG284" i="29"/>
  <c r="AH284" i="29"/>
  <c r="AI284" i="29"/>
  <c r="AJ284" i="29"/>
  <c r="AK284" i="29"/>
  <c r="AL284" i="29"/>
  <c r="AM284" i="29"/>
  <c r="AN284" i="29"/>
  <c r="AO284" i="29"/>
  <c r="AP284" i="29"/>
  <c r="AQ284" i="29"/>
  <c r="AR284" i="29"/>
  <c r="AS284" i="29"/>
  <c r="AT284" i="29"/>
  <c r="AU284" i="29"/>
  <c r="AV284" i="29"/>
  <c r="AW284" i="29"/>
  <c r="AX284" i="29"/>
  <c r="AY284" i="29"/>
  <c r="AZ284" i="29"/>
  <c r="G285" i="29"/>
  <c r="I285" i="29" s="1"/>
  <c r="V285" i="29"/>
  <c r="AG285" i="29"/>
  <c r="AU285" i="29"/>
  <c r="G286" i="29"/>
  <c r="I286" i="29"/>
  <c r="J286" i="29"/>
  <c r="K286" i="29"/>
  <c r="L286" i="29"/>
  <c r="P286" i="29"/>
  <c r="Q286" i="29"/>
  <c r="R286" i="29"/>
  <c r="S286" i="29"/>
  <c r="T286" i="29"/>
  <c r="X286" i="29"/>
  <c r="Y286" i="29"/>
  <c r="Z286" i="29"/>
  <c r="AA286" i="29"/>
  <c r="AB286" i="29"/>
  <c r="AF286" i="29"/>
  <c r="AG286" i="29"/>
  <c r="AH286" i="29"/>
  <c r="AI286" i="29"/>
  <c r="AJ286" i="29"/>
  <c r="AN286" i="29"/>
  <c r="AO286" i="29"/>
  <c r="AP286" i="29"/>
  <c r="AQ286" i="29"/>
  <c r="AR286" i="29"/>
  <c r="AV286" i="29"/>
  <c r="AW286" i="29"/>
  <c r="AX286" i="29"/>
  <c r="AY286" i="29"/>
  <c r="AZ286" i="29"/>
  <c r="G287" i="29"/>
  <c r="I287" i="29" s="1"/>
  <c r="J287" i="29"/>
  <c r="K287" i="29"/>
  <c r="L287" i="29"/>
  <c r="M287" i="29"/>
  <c r="N287" i="29"/>
  <c r="O287" i="29"/>
  <c r="P287" i="29"/>
  <c r="R287" i="29"/>
  <c r="S287" i="29"/>
  <c r="T287" i="29"/>
  <c r="U287" i="29"/>
  <c r="V287" i="29"/>
  <c r="W287" i="29"/>
  <c r="X287" i="29"/>
  <c r="Y287" i="29"/>
  <c r="Z287" i="29"/>
  <c r="AA287" i="29"/>
  <c r="AB287" i="29"/>
  <c r="AC287" i="29"/>
  <c r="AD287" i="29"/>
  <c r="AE287" i="29"/>
  <c r="AF287" i="29"/>
  <c r="AG287" i="29"/>
  <c r="AH287" i="29"/>
  <c r="AI287" i="29"/>
  <c r="AJ287" i="29"/>
  <c r="AK287" i="29"/>
  <c r="AL287" i="29"/>
  <c r="AM287" i="29"/>
  <c r="AN287" i="29"/>
  <c r="AO287" i="29"/>
  <c r="AP287" i="29"/>
  <c r="AQ287" i="29"/>
  <c r="AR287" i="29"/>
  <c r="AS287" i="29"/>
  <c r="AT287" i="29"/>
  <c r="AU287" i="29"/>
  <c r="AV287" i="29"/>
  <c r="AW287" i="29"/>
  <c r="AX287" i="29"/>
  <c r="AY287" i="29"/>
  <c r="AZ287" i="29"/>
  <c r="G288" i="29"/>
  <c r="I288" i="29" s="1"/>
  <c r="N288" i="29"/>
  <c r="O288" i="29"/>
  <c r="R288" i="29"/>
  <c r="X288" i="29"/>
  <c r="Y288" i="29"/>
  <c r="AD288" i="29"/>
  <c r="AH288" i="29"/>
  <c r="AK288" i="29"/>
  <c r="AN288" i="29"/>
  <c r="AT288" i="29"/>
  <c r="AU288" i="29"/>
  <c r="AX288" i="29"/>
  <c r="G289" i="29"/>
  <c r="I289" i="29" s="1"/>
  <c r="K289" i="29"/>
  <c r="L289" i="29"/>
  <c r="M289" i="29"/>
  <c r="Q289" i="29"/>
  <c r="R289" i="29"/>
  <c r="U289" i="29"/>
  <c r="X289" i="29"/>
  <c r="Y289" i="29"/>
  <c r="AA289" i="29"/>
  <c r="AB289" i="29"/>
  <c r="AG289" i="29"/>
  <c r="AH289" i="29"/>
  <c r="AI289" i="29"/>
  <c r="AK289" i="29"/>
  <c r="AN289" i="29"/>
  <c r="AQ289" i="29"/>
  <c r="AR289" i="29"/>
  <c r="AS289" i="29"/>
  <c r="AW289" i="29"/>
  <c r="AX289" i="29"/>
  <c r="G290" i="29"/>
  <c r="K290" i="29" s="1"/>
  <c r="T290" i="29"/>
  <c r="AD290" i="29"/>
  <c r="AN290" i="29"/>
  <c r="AZ290" i="29"/>
  <c r="G291" i="29"/>
  <c r="Q291" i="29"/>
  <c r="R291" i="29"/>
  <c r="AA291" i="29"/>
  <c r="AD291" i="29"/>
  <c r="AM291" i="29"/>
  <c r="AN291" i="29"/>
  <c r="AW291" i="29"/>
  <c r="AX291" i="29"/>
  <c r="G292" i="29"/>
  <c r="I292" i="29"/>
  <c r="J292" i="29"/>
  <c r="K292" i="29"/>
  <c r="L292" i="29"/>
  <c r="M292" i="29"/>
  <c r="N292" i="29"/>
  <c r="O292" i="29"/>
  <c r="P292" i="29"/>
  <c r="Q292" i="29"/>
  <c r="R292" i="29"/>
  <c r="S292" i="29"/>
  <c r="T292" i="29"/>
  <c r="U292" i="29"/>
  <c r="V292" i="29"/>
  <c r="W292" i="29"/>
  <c r="X292" i="29"/>
  <c r="Y292" i="29"/>
  <c r="Z292" i="29"/>
  <c r="AA292" i="29"/>
  <c r="AB292" i="29"/>
  <c r="AC292" i="29"/>
  <c r="AD292" i="29"/>
  <c r="AE292" i="29"/>
  <c r="AF292" i="29"/>
  <c r="AG292" i="29"/>
  <c r="AH292" i="29"/>
  <c r="AI292" i="29"/>
  <c r="AJ292" i="29"/>
  <c r="AK292" i="29"/>
  <c r="AL292" i="29"/>
  <c r="AM292" i="29"/>
  <c r="AN292" i="29"/>
  <c r="AO292" i="29"/>
  <c r="AP292" i="29"/>
  <c r="AQ292" i="29"/>
  <c r="AR292" i="29"/>
  <c r="AS292" i="29"/>
  <c r="AT292" i="29"/>
  <c r="AU292" i="29"/>
  <c r="AV292" i="29"/>
  <c r="AW292" i="29"/>
  <c r="AX292" i="29"/>
  <c r="AY292" i="29"/>
  <c r="AZ292" i="29"/>
  <c r="G293" i="29"/>
  <c r="I293" i="29" s="1"/>
  <c r="T293" i="29"/>
  <c r="AD293" i="29"/>
  <c r="AN293" i="29"/>
  <c r="AZ293" i="29"/>
  <c r="G294" i="29"/>
  <c r="Q294" i="29"/>
  <c r="R294" i="29"/>
  <c r="AA294" i="29"/>
  <c r="AB294" i="29"/>
  <c r="AM294" i="29"/>
  <c r="AN294" i="29"/>
  <c r="AW294" i="29"/>
  <c r="AX294" i="29"/>
  <c r="G295" i="29"/>
  <c r="I295" i="29" s="1"/>
  <c r="J295" i="29"/>
  <c r="K295" i="29"/>
  <c r="L295" i="29"/>
  <c r="M295" i="29"/>
  <c r="N295" i="29"/>
  <c r="O295" i="29"/>
  <c r="P295" i="29"/>
  <c r="R295" i="29"/>
  <c r="S295" i="29"/>
  <c r="T295" i="29"/>
  <c r="U295" i="29"/>
  <c r="V295" i="29"/>
  <c r="W295" i="29"/>
  <c r="X295" i="29"/>
  <c r="Y295" i="29"/>
  <c r="Z295" i="29"/>
  <c r="AA295" i="29"/>
  <c r="AB295" i="29"/>
  <c r="AC295" i="29"/>
  <c r="AD295" i="29"/>
  <c r="AE295" i="29"/>
  <c r="AF295" i="29"/>
  <c r="AG295" i="29"/>
  <c r="AH295" i="29"/>
  <c r="AI295" i="29"/>
  <c r="AJ295" i="29"/>
  <c r="AK295" i="29"/>
  <c r="AL295" i="29"/>
  <c r="AM295" i="29"/>
  <c r="AN295" i="29"/>
  <c r="AO295" i="29"/>
  <c r="AP295" i="29"/>
  <c r="AQ295" i="29"/>
  <c r="AR295" i="29"/>
  <c r="AS295" i="29"/>
  <c r="AT295" i="29"/>
  <c r="AU295" i="29"/>
  <c r="AV295" i="29"/>
  <c r="AW295" i="29"/>
  <c r="AX295" i="29"/>
  <c r="AY295" i="29"/>
  <c r="AZ295" i="29"/>
  <c r="G296" i="29"/>
  <c r="I296" i="29"/>
  <c r="J296" i="29"/>
  <c r="M296" i="29"/>
  <c r="O296" i="29"/>
  <c r="P296" i="29"/>
  <c r="R296" i="29"/>
  <c r="U296" i="29"/>
  <c r="V296" i="29"/>
  <c r="W296" i="29"/>
  <c r="Y296" i="29"/>
  <c r="Z296" i="29"/>
  <c r="AD296" i="29"/>
  <c r="AE296" i="29"/>
  <c r="AF296" i="29"/>
  <c r="AG296" i="29"/>
  <c r="AK296" i="29"/>
  <c r="AL296" i="29"/>
  <c r="AN296" i="29"/>
  <c r="AO296" i="29"/>
  <c r="AP296" i="29"/>
  <c r="AS296" i="29"/>
  <c r="AU296" i="29"/>
  <c r="AV296" i="29"/>
  <c r="AX296" i="29"/>
  <c r="G297" i="29"/>
  <c r="I297" i="29" s="1"/>
  <c r="R297" i="29"/>
  <c r="AA297" i="29"/>
  <c r="AJ297" i="29"/>
  <c r="AS297" i="29"/>
  <c r="G298" i="29"/>
  <c r="L298" i="29" s="1"/>
  <c r="I298" i="29"/>
  <c r="J298" i="29"/>
  <c r="K298" i="29"/>
  <c r="M298" i="29"/>
  <c r="N298" i="29"/>
  <c r="P298" i="29"/>
  <c r="Q298" i="29"/>
  <c r="R298" i="29"/>
  <c r="S298" i="29"/>
  <c r="U298" i="29"/>
  <c r="V298" i="29"/>
  <c r="X298" i="29"/>
  <c r="Y298" i="29"/>
  <c r="Z298" i="29"/>
  <c r="AA298" i="29"/>
  <c r="AC298" i="29"/>
  <c r="AD298" i="29"/>
  <c r="AF298" i="29"/>
  <c r="AG298" i="29"/>
  <c r="AH298" i="29"/>
  <c r="AI298" i="29"/>
  <c r="AK298" i="29"/>
  <c r="AL298" i="29"/>
  <c r="AN298" i="29"/>
  <c r="AO298" i="29"/>
  <c r="AP298" i="29"/>
  <c r="AQ298" i="29"/>
  <c r="AS298" i="29"/>
  <c r="AT298" i="29"/>
  <c r="AV298" i="29"/>
  <c r="AW298" i="29"/>
  <c r="AX298" i="29"/>
  <c r="AY298" i="29"/>
  <c r="G299" i="29"/>
  <c r="N299" i="29" s="1"/>
  <c r="L299" i="29"/>
  <c r="M299" i="29"/>
  <c r="P299" i="29"/>
  <c r="T299" i="29"/>
  <c r="U299" i="29"/>
  <c r="X299" i="29"/>
  <c r="AB299" i="29"/>
  <c r="AC299" i="29"/>
  <c r="AF299" i="29"/>
  <c r="AJ299" i="29"/>
  <c r="AK299" i="29"/>
  <c r="AN299" i="29"/>
  <c r="AR299" i="29"/>
  <c r="AS299" i="29"/>
  <c r="AV299" i="29"/>
  <c r="AZ299" i="29"/>
  <c r="G300" i="29"/>
  <c r="I300" i="29" s="1"/>
  <c r="O300" i="29"/>
  <c r="P300" i="29"/>
  <c r="W300" i="29"/>
  <c r="X300" i="29"/>
  <c r="AE300" i="29"/>
  <c r="AF300" i="29"/>
  <c r="AM300" i="29"/>
  <c r="AN300" i="29"/>
  <c r="AU300" i="29"/>
  <c r="AV300" i="29"/>
  <c r="G301" i="29"/>
  <c r="M301" i="29" s="1"/>
  <c r="I301" i="29"/>
  <c r="J301" i="29"/>
  <c r="K301" i="29"/>
  <c r="L301" i="29"/>
  <c r="N301" i="29"/>
  <c r="O301" i="29"/>
  <c r="P301" i="29"/>
  <c r="Q301" i="29"/>
  <c r="R301" i="29"/>
  <c r="S301" i="29"/>
  <c r="T301" i="29"/>
  <c r="V301" i="29"/>
  <c r="W301" i="29"/>
  <c r="X301" i="29"/>
  <c r="Y301" i="29"/>
  <c r="Z301" i="29"/>
  <c r="AA301" i="29"/>
  <c r="AB301" i="29"/>
  <c r="AD301" i="29"/>
  <c r="AE301" i="29"/>
  <c r="AF301" i="29"/>
  <c r="AG301" i="29"/>
  <c r="AH301" i="29"/>
  <c r="AI301" i="29"/>
  <c r="AJ301" i="29"/>
  <c r="AL301" i="29"/>
  <c r="AM301" i="29"/>
  <c r="AN301" i="29"/>
  <c r="AO301" i="29"/>
  <c r="AP301" i="29"/>
  <c r="AQ301" i="29"/>
  <c r="AR301" i="29"/>
  <c r="AT301" i="29"/>
  <c r="AU301" i="29"/>
  <c r="AV301" i="29"/>
  <c r="AW301" i="29"/>
  <c r="AX301" i="29"/>
  <c r="AY301" i="29"/>
  <c r="AZ301" i="29"/>
  <c r="G302" i="29"/>
  <c r="I302" i="29"/>
  <c r="J302" i="29"/>
  <c r="K302" i="29"/>
  <c r="L302" i="29"/>
  <c r="M302" i="29"/>
  <c r="N302" i="29"/>
  <c r="O302" i="29"/>
  <c r="P302" i="29"/>
  <c r="Q302" i="29"/>
  <c r="R302" i="29"/>
  <c r="S302" i="29"/>
  <c r="T302" i="29"/>
  <c r="U302" i="29"/>
  <c r="V302" i="29"/>
  <c r="W302" i="29"/>
  <c r="X302" i="29"/>
  <c r="Y302" i="29"/>
  <c r="Z302" i="29"/>
  <c r="AA302" i="29"/>
  <c r="AB302" i="29"/>
  <c r="AC302" i="29"/>
  <c r="AD302" i="29"/>
  <c r="AE302" i="29"/>
  <c r="AF302" i="29"/>
  <c r="AG302" i="29"/>
  <c r="AH302" i="29"/>
  <c r="AI302" i="29"/>
  <c r="AJ302" i="29"/>
  <c r="AK302" i="29"/>
  <c r="AL302" i="29"/>
  <c r="AM302" i="29"/>
  <c r="AN302" i="29"/>
  <c r="AO302" i="29"/>
  <c r="AP302" i="29"/>
  <c r="AQ302" i="29"/>
  <c r="AR302" i="29"/>
  <c r="AS302" i="29"/>
  <c r="AT302" i="29"/>
  <c r="AU302" i="29"/>
  <c r="AV302" i="29"/>
  <c r="AW302" i="29"/>
  <c r="AX302" i="29"/>
  <c r="AY302" i="29"/>
  <c r="AZ302" i="29"/>
  <c r="G303" i="29"/>
  <c r="J303" i="29" s="1"/>
  <c r="P303" i="29"/>
  <c r="X303" i="29"/>
  <c r="AF303" i="29"/>
  <c r="AN303" i="29"/>
  <c r="AV303" i="29"/>
  <c r="G304" i="29"/>
  <c r="N304" i="29" s="1"/>
  <c r="K304" i="29"/>
  <c r="L304" i="29"/>
  <c r="M304" i="29"/>
  <c r="O304" i="29"/>
  <c r="P304" i="29"/>
  <c r="R304" i="29"/>
  <c r="S304" i="29"/>
  <c r="T304" i="29"/>
  <c r="U304" i="29"/>
  <c r="W304" i="29"/>
  <c r="X304" i="29"/>
  <c r="Z304" i="29"/>
  <c r="AA304" i="29"/>
  <c r="AB304" i="29"/>
  <c r="AC304" i="29"/>
  <c r="AE304" i="29"/>
  <c r="AF304" i="29"/>
  <c r="AH304" i="29"/>
  <c r="AI304" i="29"/>
  <c r="AJ304" i="29"/>
  <c r="AK304" i="29"/>
  <c r="AM304" i="29"/>
  <c r="AN304" i="29"/>
  <c r="AP304" i="29"/>
  <c r="AQ304" i="29"/>
  <c r="AR304" i="29"/>
  <c r="AS304" i="29"/>
  <c r="AU304" i="29"/>
  <c r="AV304" i="29"/>
  <c r="AX304" i="29"/>
  <c r="AY304" i="29"/>
  <c r="AZ304" i="29"/>
  <c r="G305" i="29"/>
  <c r="I305" i="29" s="1"/>
  <c r="J305" i="29"/>
  <c r="N305" i="29"/>
  <c r="O305" i="29"/>
  <c r="P305" i="29"/>
  <c r="R305" i="29"/>
  <c r="V305" i="29"/>
  <c r="W305" i="29"/>
  <c r="X305" i="29"/>
  <c r="Z305" i="29"/>
  <c r="AD305" i="29"/>
  <c r="AE305" i="29"/>
  <c r="AF305" i="29"/>
  <c r="AH305" i="29"/>
  <c r="AL305" i="29"/>
  <c r="AM305" i="29"/>
  <c r="AN305" i="29"/>
  <c r="AP305" i="29"/>
  <c r="AT305" i="29"/>
  <c r="AU305" i="29"/>
  <c r="AV305" i="29"/>
  <c r="AX305" i="29"/>
  <c r="G306" i="29"/>
  <c r="L306" i="29" s="1"/>
  <c r="I306" i="29"/>
  <c r="J306" i="29"/>
  <c r="K306" i="29"/>
  <c r="M306" i="29"/>
  <c r="P306" i="29"/>
  <c r="Q306" i="29"/>
  <c r="R306" i="29"/>
  <c r="S306" i="29"/>
  <c r="U306" i="29"/>
  <c r="X306" i="29"/>
  <c r="Y306" i="29"/>
  <c r="Z306" i="29"/>
  <c r="AA306" i="29"/>
  <c r="AC306" i="29"/>
  <c r="AF306" i="29"/>
  <c r="AG306" i="29"/>
  <c r="AH306" i="29"/>
  <c r="AI306" i="29"/>
  <c r="AK306" i="29"/>
  <c r="AN306" i="29"/>
  <c r="AO306" i="29"/>
  <c r="AP306" i="29"/>
  <c r="AQ306" i="29"/>
  <c r="AS306" i="29"/>
  <c r="AV306" i="29"/>
  <c r="AW306" i="29"/>
  <c r="AX306" i="29"/>
  <c r="AY306" i="29"/>
  <c r="G307" i="29"/>
  <c r="N307" i="29" s="1"/>
  <c r="L307" i="29"/>
  <c r="M307" i="29"/>
  <c r="P307" i="29"/>
  <c r="T307" i="29"/>
  <c r="U307" i="29"/>
  <c r="X307" i="29"/>
  <c r="AB307" i="29"/>
  <c r="AC307" i="29"/>
  <c r="AF307" i="29"/>
  <c r="AJ307" i="29"/>
  <c r="AK307" i="29"/>
  <c r="AN307" i="29"/>
  <c r="AR307" i="29"/>
  <c r="AS307" i="29"/>
  <c r="AV307" i="29"/>
  <c r="AZ307" i="29"/>
  <c r="G308" i="29"/>
  <c r="I308" i="29" s="1"/>
  <c r="O308" i="29"/>
  <c r="P308" i="29"/>
  <c r="W308" i="29"/>
  <c r="X308" i="29"/>
  <c r="AE308" i="29"/>
  <c r="AF308" i="29"/>
  <c r="AM308" i="29"/>
  <c r="AN308" i="29"/>
  <c r="AU308" i="29"/>
  <c r="AV308" i="29"/>
  <c r="G309" i="29"/>
  <c r="M309" i="29" s="1"/>
  <c r="I309" i="29"/>
  <c r="J309" i="29"/>
  <c r="K309" i="29"/>
  <c r="L309" i="29"/>
  <c r="N309" i="29"/>
  <c r="O309" i="29"/>
  <c r="P309" i="29"/>
  <c r="Q309" i="29"/>
  <c r="R309" i="29"/>
  <c r="S309" i="29"/>
  <c r="T309" i="29"/>
  <c r="V309" i="29"/>
  <c r="W309" i="29"/>
  <c r="X309" i="29"/>
  <c r="Y309" i="29"/>
  <c r="Z309" i="29"/>
  <c r="AA309" i="29"/>
  <c r="AB309" i="29"/>
  <c r="AD309" i="29"/>
  <c r="AE309" i="29"/>
  <c r="AF309" i="29"/>
  <c r="AG309" i="29"/>
  <c r="AH309" i="29"/>
  <c r="AI309" i="29"/>
  <c r="AJ309" i="29"/>
  <c r="AL309" i="29"/>
  <c r="AM309" i="29"/>
  <c r="AN309" i="29"/>
  <c r="AO309" i="29"/>
  <c r="AP309" i="29"/>
  <c r="AQ309" i="29"/>
  <c r="AR309" i="29"/>
  <c r="AT309" i="29"/>
  <c r="AU309" i="29"/>
  <c r="AV309" i="29"/>
  <c r="AW309" i="29"/>
  <c r="AX309" i="29"/>
  <c r="AY309" i="29"/>
  <c r="AZ309" i="29"/>
  <c r="G310" i="29"/>
  <c r="I310" i="29"/>
  <c r="J310" i="29"/>
  <c r="K310" i="29"/>
  <c r="L310" i="29"/>
  <c r="M310" i="29"/>
  <c r="N310" i="29"/>
  <c r="O310" i="29"/>
  <c r="P310" i="29"/>
  <c r="Q310" i="29"/>
  <c r="R310" i="29"/>
  <c r="S310" i="29"/>
  <c r="T310" i="29"/>
  <c r="U310" i="29"/>
  <c r="V310" i="29"/>
  <c r="W310" i="29"/>
  <c r="X310" i="29"/>
  <c r="Y310" i="29"/>
  <c r="Z310" i="29"/>
  <c r="AA310" i="29"/>
  <c r="AB310" i="29"/>
  <c r="AC310" i="29"/>
  <c r="AD310" i="29"/>
  <c r="AE310" i="29"/>
  <c r="AF310" i="29"/>
  <c r="AG310" i="29"/>
  <c r="AH310" i="29"/>
  <c r="AI310" i="29"/>
  <c r="AJ310" i="29"/>
  <c r="AK310" i="29"/>
  <c r="AL310" i="29"/>
  <c r="AM310" i="29"/>
  <c r="AN310" i="29"/>
  <c r="AO310" i="29"/>
  <c r="AP310" i="29"/>
  <c r="AQ310" i="29"/>
  <c r="AR310" i="29"/>
  <c r="AS310" i="29"/>
  <c r="AT310" i="29"/>
  <c r="AU310" i="29"/>
  <c r="AV310" i="29"/>
  <c r="AW310" i="29"/>
  <c r="AX310" i="29"/>
  <c r="AY310" i="29"/>
  <c r="AZ310" i="29"/>
  <c r="G311" i="29"/>
  <c r="I311" i="29" s="1"/>
  <c r="X311" i="29"/>
  <c r="Y311" i="29"/>
  <c r="AN311" i="29"/>
  <c r="G312" i="29"/>
  <c r="N312" i="29" s="1"/>
  <c r="J312" i="29"/>
  <c r="K312" i="29"/>
  <c r="L312" i="29"/>
  <c r="M312" i="29"/>
  <c r="O312" i="29"/>
  <c r="P312" i="29"/>
  <c r="R312" i="29"/>
  <c r="S312" i="29"/>
  <c r="T312" i="29"/>
  <c r="U312" i="29"/>
  <c r="W312" i="29"/>
  <c r="X312" i="29"/>
  <c r="Z312" i="29"/>
  <c r="AA312" i="29"/>
  <c r="AB312" i="29"/>
  <c r="AC312" i="29"/>
  <c r="AE312" i="29"/>
  <c r="AF312" i="29"/>
  <c r="AH312" i="29"/>
  <c r="AI312" i="29"/>
  <c r="AJ312" i="29"/>
  <c r="AK312" i="29"/>
  <c r="AM312" i="29"/>
  <c r="AN312" i="29"/>
  <c r="AP312" i="29"/>
  <c r="AQ312" i="29"/>
  <c r="AR312" i="29"/>
  <c r="AS312" i="29"/>
  <c r="AU312" i="29"/>
  <c r="AV312" i="29"/>
  <c r="AX312" i="29"/>
  <c r="AY312" i="29"/>
  <c r="AZ312" i="29"/>
  <c r="G313" i="29"/>
  <c r="I313" i="29" s="1"/>
  <c r="J313" i="29"/>
  <c r="N313" i="29"/>
  <c r="O313" i="29"/>
  <c r="P313" i="29"/>
  <c r="R313" i="29"/>
  <c r="V313" i="29"/>
  <c r="W313" i="29"/>
  <c r="X313" i="29"/>
  <c r="Z313" i="29"/>
  <c r="AD313" i="29"/>
  <c r="AE313" i="29"/>
  <c r="AF313" i="29"/>
  <c r="AH313" i="29"/>
  <c r="AL313" i="29"/>
  <c r="AM313" i="29"/>
  <c r="AN313" i="29"/>
  <c r="AP313" i="29"/>
  <c r="AT313" i="29"/>
  <c r="AU313" i="29"/>
  <c r="AV313" i="29"/>
  <c r="AX313" i="29"/>
  <c r="G314" i="29"/>
  <c r="L314" i="29" s="1"/>
  <c r="I314" i="29"/>
  <c r="J314" i="29"/>
  <c r="K314" i="29"/>
  <c r="M314" i="29"/>
  <c r="P314" i="29"/>
  <c r="Q314" i="29"/>
  <c r="R314" i="29"/>
  <c r="S314" i="29"/>
  <c r="U314" i="29"/>
  <c r="X314" i="29"/>
  <c r="Y314" i="29"/>
  <c r="Z314" i="29"/>
  <c r="AA314" i="29"/>
  <c r="AC314" i="29"/>
  <c r="AF314" i="29"/>
  <c r="AG314" i="29"/>
  <c r="AH314" i="29"/>
  <c r="AI314" i="29"/>
  <c r="AK314" i="29"/>
  <c r="AN314" i="29"/>
  <c r="AO314" i="29"/>
  <c r="AP314" i="29"/>
  <c r="AQ314" i="29"/>
  <c r="AS314" i="29"/>
  <c r="AV314" i="29"/>
  <c r="AW314" i="29"/>
  <c r="AX314" i="29"/>
  <c r="AY314" i="29"/>
  <c r="G315" i="29"/>
  <c r="N315" i="29" s="1"/>
  <c r="L315" i="29"/>
  <c r="M315" i="29"/>
  <c r="P315" i="29"/>
  <c r="T315" i="29"/>
  <c r="U315" i="29"/>
  <c r="X315" i="29"/>
  <c r="AB315" i="29"/>
  <c r="AC315" i="29"/>
  <c r="AF315" i="29"/>
  <c r="AJ315" i="29"/>
  <c r="AK315" i="29"/>
  <c r="AN315" i="29"/>
  <c r="AR315" i="29"/>
  <c r="AS315" i="29"/>
  <c r="AV315" i="29"/>
  <c r="AZ315" i="29"/>
  <c r="G316" i="29"/>
  <c r="O316" i="29" s="1"/>
  <c r="P316" i="29"/>
  <c r="W316" i="29"/>
  <c r="AF316" i="29"/>
  <c r="AM316" i="29"/>
  <c r="AN316" i="29"/>
  <c r="AV316" i="29"/>
  <c r="G317" i="29"/>
  <c r="M317" i="29" s="1"/>
  <c r="I317" i="29"/>
  <c r="J317" i="29"/>
  <c r="K317" i="29"/>
  <c r="L317" i="29"/>
  <c r="N317" i="29"/>
  <c r="O317" i="29"/>
  <c r="P317" i="29"/>
  <c r="Q317" i="29"/>
  <c r="R317" i="29"/>
  <c r="S317" i="29"/>
  <c r="T317" i="29"/>
  <c r="V317" i="29"/>
  <c r="W317" i="29"/>
  <c r="X317" i="29"/>
  <c r="Y317" i="29"/>
  <c r="Z317" i="29"/>
  <c r="AA317" i="29"/>
  <c r="AB317" i="29"/>
  <c r="AD317" i="29"/>
  <c r="AE317" i="29"/>
  <c r="AF317" i="29"/>
  <c r="AG317" i="29"/>
  <c r="AH317" i="29"/>
  <c r="AI317" i="29"/>
  <c r="AJ317" i="29"/>
  <c r="AL317" i="29"/>
  <c r="AM317" i="29"/>
  <c r="AN317" i="29"/>
  <c r="AO317" i="29"/>
  <c r="AP317" i="29"/>
  <c r="AQ317" i="29"/>
  <c r="AR317" i="29"/>
  <c r="AT317" i="29"/>
  <c r="AU317" i="29"/>
  <c r="AV317" i="29"/>
  <c r="AW317" i="29"/>
  <c r="AX317" i="29"/>
  <c r="AY317" i="29"/>
  <c r="AZ317" i="29"/>
  <c r="G318" i="29"/>
  <c r="I318" i="29"/>
  <c r="J318" i="29"/>
  <c r="K318" i="29"/>
  <c r="L318" i="29"/>
  <c r="M318" i="29"/>
  <c r="N318" i="29"/>
  <c r="O318" i="29"/>
  <c r="P318" i="29"/>
  <c r="Q318" i="29"/>
  <c r="R318" i="29"/>
  <c r="S318" i="29"/>
  <c r="T318" i="29"/>
  <c r="U318" i="29"/>
  <c r="V318" i="29"/>
  <c r="W318" i="29"/>
  <c r="X318" i="29"/>
  <c r="Y318" i="29"/>
  <c r="Z318" i="29"/>
  <c r="AA318" i="29"/>
  <c r="AB318" i="29"/>
  <c r="AC318" i="29"/>
  <c r="AD318" i="29"/>
  <c r="AE318" i="29"/>
  <c r="AF318" i="29"/>
  <c r="AG318" i="29"/>
  <c r="AH318" i="29"/>
  <c r="AI318" i="29"/>
  <c r="AJ318" i="29"/>
  <c r="AK318" i="29"/>
  <c r="AL318" i="29"/>
  <c r="AM318" i="29"/>
  <c r="AN318" i="29"/>
  <c r="AO318" i="29"/>
  <c r="AP318" i="29"/>
  <c r="AQ318" i="29"/>
  <c r="AR318" i="29"/>
  <c r="AS318" i="29"/>
  <c r="AT318" i="29"/>
  <c r="AU318" i="29"/>
  <c r="AV318" i="29"/>
  <c r="AW318" i="29"/>
  <c r="AX318" i="29"/>
  <c r="AY318" i="29"/>
  <c r="AZ318" i="29"/>
  <c r="G319" i="29"/>
  <c r="I319" i="29" s="1"/>
  <c r="L319" i="29"/>
  <c r="P319" i="29"/>
  <c r="X319" i="29"/>
  <c r="Y319" i="29"/>
  <c r="AB319" i="29"/>
  <c r="AG319" i="29"/>
  <c r="AJ319" i="29"/>
  <c r="AR319" i="29"/>
  <c r="AV319" i="29"/>
  <c r="AW319" i="29"/>
  <c r="G320" i="29"/>
  <c r="N320" i="29" s="1"/>
  <c r="J320" i="29"/>
  <c r="K320" i="29"/>
  <c r="L320" i="29"/>
  <c r="M320" i="29"/>
  <c r="O320" i="29"/>
  <c r="P320" i="29"/>
  <c r="R320" i="29"/>
  <c r="S320" i="29"/>
  <c r="T320" i="29"/>
  <c r="U320" i="29"/>
  <c r="W320" i="29"/>
  <c r="X320" i="29"/>
  <c r="Z320" i="29"/>
  <c r="AA320" i="29"/>
  <c r="AB320" i="29"/>
  <c r="AC320" i="29"/>
  <c r="AE320" i="29"/>
  <c r="AF320" i="29"/>
  <c r="AH320" i="29"/>
  <c r="AI320" i="29"/>
  <c r="AJ320" i="29"/>
  <c r="AK320" i="29"/>
  <c r="AM320" i="29"/>
  <c r="AN320" i="29"/>
  <c r="AP320" i="29"/>
  <c r="AQ320" i="29"/>
  <c r="AR320" i="29"/>
  <c r="AS320" i="29"/>
  <c r="AU320" i="29"/>
  <c r="AV320" i="29"/>
  <c r="AX320" i="29"/>
  <c r="AY320" i="29"/>
  <c r="AZ320" i="29"/>
  <c r="G321" i="29"/>
  <c r="I321" i="29" s="1"/>
  <c r="J321" i="29"/>
  <c r="N321" i="29"/>
  <c r="O321" i="29"/>
  <c r="P321" i="29"/>
  <c r="R321" i="29"/>
  <c r="V321" i="29"/>
  <c r="W321" i="29"/>
  <c r="X321" i="29"/>
  <c r="Z321" i="29"/>
  <c r="AD321" i="29"/>
  <c r="AE321" i="29"/>
  <c r="AF321" i="29"/>
  <c r="AH321" i="29"/>
  <c r="AL321" i="29"/>
  <c r="AM321" i="29"/>
  <c r="AN321" i="29"/>
  <c r="AP321" i="29"/>
  <c r="AT321" i="29"/>
  <c r="AU321" i="29"/>
  <c r="AV321" i="29"/>
  <c r="AX321" i="29"/>
  <c r="G322" i="29"/>
  <c r="L322" i="29" s="1"/>
  <c r="I322" i="29"/>
  <c r="J322" i="29"/>
  <c r="K322" i="29"/>
  <c r="M322" i="29"/>
  <c r="P322" i="29"/>
  <c r="Q322" i="29"/>
  <c r="R322" i="29"/>
  <c r="S322" i="29"/>
  <c r="U322" i="29"/>
  <c r="X322" i="29"/>
  <c r="Y322" i="29"/>
  <c r="Z322" i="29"/>
  <c r="AA322" i="29"/>
  <c r="AC322" i="29"/>
  <c r="AF322" i="29"/>
  <c r="AG322" i="29"/>
  <c r="AH322" i="29"/>
  <c r="AI322" i="29"/>
  <c r="AK322" i="29"/>
  <c r="AN322" i="29"/>
  <c r="AO322" i="29"/>
  <c r="AP322" i="29"/>
  <c r="AQ322" i="29"/>
  <c r="AS322" i="29"/>
  <c r="AV322" i="29"/>
  <c r="AW322" i="29"/>
  <c r="AX322" i="29"/>
  <c r="AY322" i="29"/>
  <c r="G323" i="29"/>
  <c r="K323" i="29" s="1"/>
  <c r="M323" i="29"/>
  <c r="N323" i="29"/>
  <c r="T323" i="29"/>
  <c r="U323" i="29"/>
  <c r="AA323" i="29"/>
  <c r="AB323" i="29"/>
  <c r="AF323" i="29"/>
  <c r="AI323" i="29"/>
  <c r="AL323" i="29"/>
  <c r="AN323" i="29"/>
  <c r="AS323" i="29"/>
  <c r="AT323" i="29"/>
  <c r="AZ323" i="29"/>
  <c r="G324" i="29"/>
  <c r="S324" i="29" s="1"/>
  <c r="V324" i="29"/>
  <c r="G325" i="29"/>
  <c r="M325" i="29" s="1"/>
  <c r="I325" i="29"/>
  <c r="J325" i="29"/>
  <c r="K325" i="29"/>
  <c r="L325" i="29"/>
  <c r="N325" i="29"/>
  <c r="O325" i="29"/>
  <c r="P325" i="29"/>
  <c r="Q325" i="29"/>
  <c r="R325" i="29"/>
  <c r="S325" i="29"/>
  <c r="T325" i="29"/>
  <c r="V325" i="29"/>
  <c r="W325" i="29"/>
  <c r="X325" i="29"/>
  <c r="Y325" i="29"/>
  <c r="Z325" i="29"/>
  <c r="AA325" i="29"/>
  <c r="AB325" i="29"/>
  <c r="AC325" i="29"/>
  <c r="AD325" i="29"/>
  <c r="AE325" i="29"/>
  <c r="AF325" i="29"/>
  <c r="AG325" i="29"/>
  <c r="AH325" i="29"/>
  <c r="AI325" i="29"/>
  <c r="AJ325" i="29"/>
  <c r="AK325" i="29"/>
  <c r="AL325" i="29"/>
  <c r="AM325" i="29"/>
  <c r="AN325" i="29"/>
  <c r="AO325" i="29"/>
  <c r="AP325" i="29"/>
  <c r="AQ325" i="29"/>
  <c r="AR325" i="29"/>
  <c r="AS325" i="29"/>
  <c r="AT325" i="29"/>
  <c r="AU325" i="29"/>
  <c r="AV325" i="29"/>
  <c r="AW325" i="29"/>
  <c r="AX325" i="29"/>
  <c r="AY325" i="29"/>
  <c r="AZ325" i="29"/>
  <c r="G326" i="29"/>
  <c r="I326" i="29"/>
  <c r="J326" i="29"/>
  <c r="K326" i="29"/>
  <c r="L326" i="29"/>
  <c r="M326" i="29"/>
  <c r="N326" i="29"/>
  <c r="O326" i="29"/>
  <c r="P326" i="29"/>
  <c r="Q326" i="29"/>
  <c r="R326" i="29"/>
  <c r="S326" i="29"/>
  <c r="T326" i="29"/>
  <c r="U326" i="29"/>
  <c r="V326" i="29"/>
  <c r="W326" i="29"/>
  <c r="X326" i="29"/>
  <c r="Y326" i="29"/>
  <c r="Z326" i="29"/>
  <c r="AA326" i="29"/>
  <c r="AB326" i="29"/>
  <c r="AC326" i="29"/>
  <c r="AD326" i="29"/>
  <c r="AE326" i="29"/>
  <c r="AF326" i="29"/>
  <c r="AG326" i="29"/>
  <c r="AH326" i="29"/>
  <c r="AI326" i="29"/>
  <c r="AJ326" i="29"/>
  <c r="AK326" i="29"/>
  <c r="AL326" i="29"/>
  <c r="AM326" i="29"/>
  <c r="AN326" i="29"/>
  <c r="AO326" i="29"/>
  <c r="AP326" i="29"/>
  <c r="AQ326" i="29"/>
  <c r="AR326" i="29"/>
  <c r="AS326" i="29"/>
  <c r="AT326" i="29"/>
  <c r="AU326" i="29"/>
  <c r="AV326" i="29"/>
  <c r="AW326" i="29"/>
  <c r="AX326" i="29"/>
  <c r="AY326" i="29"/>
  <c r="AZ326" i="29"/>
  <c r="G327" i="29"/>
  <c r="I327" i="29" s="1"/>
  <c r="L327" i="29"/>
  <c r="O327" i="29"/>
  <c r="R327" i="29"/>
  <c r="T327" i="29"/>
  <c r="Y327" i="29"/>
  <c r="Z327" i="29"/>
  <c r="AF327" i="29"/>
  <c r="AG327" i="29"/>
  <c r="AM327" i="29"/>
  <c r="AN327" i="29"/>
  <c r="AR327" i="29"/>
  <c r="AU327" i="29"/>
  <c r="AX327" i="29"/>
  <c r="AZ327" i="29"/>
  <c r="G328" i="29"/>
  <c r="N328" i="29" s="1"/>
  <c r="J328" i="29"/>
  <c r="K328" i="29"/>
  <c r="L328" i="29"/>
  <c r="M328" i="29"/>
  <c r="O328" i="29"/>
  <c r="P328" i="29"/>
  <c r="R328" i="29"/>
  <c r="S328" i="29"/>
  <c r="T328" i="29"/>
  <c r="U328" i="29"/>
  <c r="W328" i="29"/>
  <c r="X328" i="29"/>
  <c r="Z328" i="29"/>
  <c r="AA328" i="29"/>
  <c r="AB328" i="29"/>
  <c r="AC328" i="29"/>
  <c r="AE328" i="29"/>
  <c r="AF328" i="29"/>
  <c r="AH328" i="29"/>
  <c r="AI328" i="29"/>
  <c r="AJ328" i="29"/>
  <c r="AK328" i="29"/>
  <c r="AM328" i="29"/>
  <c r="AN328" i="29"/>
  <c r="AP328" i="29"/>
  <c r="AQ328" i="29"/>
  <c r="AR328" i="29"/>
  <c r="AS328" i="29"/>
  <c r="AU328" i="29"/>
  <c r="AV328" i="29"/>
  <c r="AX328" i="29"/>
  <c r="AY328" i="29"/>
  <c r="AZ328" i="29"/>
  <c r="G329" i="29"/>
  <c r="O329" i="29" s="1"/>
  <c r="P329" i="29"/>
  <c r="AP329" i="29"/>
  <c r="G330" i="29"/>
  <c r="K330" i="29" s="1"/>
  <c r="I330" i="29"/>
  <c r="J330" i="29"/>
  <c r="P330" i="29"/>
  <c r="Q330" i="29"/>
  <c r="R330" i="29"/>
  <c r="S330" i="29"/>
  <c r="U330" i="29"/>
  <c r="X330" i="29"/>
  <c r="AA330" i="29"/>
  <c r="AC330" i="29"/>
  <c r="AF330" i="29"/>
  <c r="AG330" i="29"/>
  <c r="AH330" i="29"/>
  <c r="AI330" i="29"/>
  <c r="AO330" i="29"/>
  <c r="AP330" i="29"/>
  <c r="AQ330" i="29"/>
  <c r="AS330" i="29"/>
  <c r="AV330" i="29"/>
  <c r="AW330" i="29"/>
  <c r="G331" i="29"/>
  <c r="N331" i="29"/>
  <c r="P331" i="29"/>
  <c r="U331" i="29"/>
  <c r="AI331" i="29"/>
  <c r="AQ331" i="29"/>
  <c r="AT331" i="29"/>
  <c r="G332" i="29"/>
  <c r="I332" i="29"/>
  <c r="AI332" i="29"/>
  <c r="AN332" i="29"/>
  <c r="AU332" i="29"/>
  <c r="G333" i="29"/>
  <c r="M333" i="29" s="1"/>
  <c r="I333" i="29"/>
  <c r="J333" i="29"/>
  <c r="K333" i="29"/>
  <c r="L333" i="29"/>
  <c r="N333" i="29"/>
  <c r="O333" i="29"/>
  <c r="P333" i="29"/>
  <c r="Q333" i="29"/>
  <c r="R333" i="29"/>
  <c r="S333" i="29"/>
  <c r="T333" i="29"/>
  <c r="U333" i="29"/>
  <c r="V333" i="29"/>
  <c r="W333" i="29"/>
  <c r="X333" i="29"/>
  <c r="Y333" i="29"/>
  <c r="Z333" i="29"/>
  <c r="AA333" i="29"/>
  <c r="AB333" i="29"/>
  <c r="AC333" i="29"/>
  <c r="AD333" i="29"/>
  <c r="AE333" i="29"/>
  <c r="AF333" i="29"/>
  <c r="AG333" i="29"/>
  <c r="AH333" i="29"/>
  <c r="AI333" i="29"/>
  <c r="AJ333" i="29"/>
  <c r="AK333" i="29"/>
  <c r="AL333" i="29"/>
  <c r="AM333" i="29"/>
  <c r="AN333" i="29"/>
  <c r="AO333" i="29"/>
  <c r="AP333" i="29"/>
  <c r="AQ333" i="29"/>
  <c r="AR333" i="29"/>
  <c r="AS333" i="29"/>
  <c r="AT333" i="29"/>
  <c r="AU333" i="29"/>
  <c r="AV333" i="29"/>
  <c r="AW333" i="29"/>
  <c r="AX333" i="29"/>
  <c r="AY333" i="29"/>
  <c r="AZ333" i="29"/>
  <c r="G334" i="29"/>
  <c r="I334" i="29"/>
  <c r="J334" i="29"/>
  <c r="K334" i="29"/>
  <c r="L334" i="29"/>
  <c r="M334" i="29"/>
  <c r="N334" i="29"/>
  <c r="O334" i="29"/>
  <c r="P334" i="29"/>
  <c r="Q334" i="29"/>
  <c r="R334" i="29"/>
  <c r="S334" i="29"/>
  <c r="T334" i="29"/>
  <c r="U334" i="29"/>
  <c r="V334" i="29"/>
  <c r="W334" i="29"/>
  <c r="X334" i="29"/>
  <c r="Y334" i="29"/>
  <c r="Z334" i="29"/>
  <c r="AA334" i="29"/>
  <c r="AB334" i="29"/>
  <c r="AC334" i="29"/>
  <c r="AD334" i="29"/>
  <c r="AE334" i="29"/>
  <c r="AF334" i="29"/>
  <c r="AG334" i="29"/>
  <c r="AH334" i="29"/>
  <c r="AI334" i="29"/>
  <c r="AJ334" i="29"/>
  <c r="AK334" i="29"/>
  <c r="AL334" i="29"/>
  <c r="AM334" i="29"/>
  <c r="AN334" i="29"/>
  <c r="AO334" i="29"/>
  <c r="AP334" i="29"/>
  <c r="AQ334" i="29"/>
  <c r="AR334" i="29"/>
  <c r="AS334" i="29"/>
  <c r="AT334" i="29"/>
  <c r="AU334" i="29"/>
  <c r="AV334" i="29"/>
  <c r="AW334" i="29"/>
  <c r="AX334" i="29"/>
  <c r="AY334" i="29"/>
  <c r="AZ334" i="29"/>
  <c r="G335" i="29"/>
  <c r="I335" i="29" s="1"/>
  <c r="L335" i="29"/>
  <c r="M335" i="29"/>
  <c r="Q335" i="29"/>
  <c r="R335" i="29"/>
  <c r="W335" i="29"/>
  <c r="X335" i="29"/>
  <c r="AB335" i="29"/>
  <c r="AC335" i="29"/>
  <c r="AG335" i="29"/>
  <c r="AH335" i="29"/>
  <c r="AM335" i="29"/>
  <c r="AN335" i="29"/>
  <c r="AR335" i="29"/>
  <c r="AS335" i="29"/>
  <c r="AW335" i="29"/>
  <c r="AX335" i="29"/>
  <c r="G336" i="29"/>
  <c r="L336" i="29" s="1"/>
  <c r="J336" i="29"/>
  <c r="K336" i="29"/>
  <c r="O336" i="29"/>
  <c r="P336" i="29"/>
  <c r="R336" i="29"/>
  <c r="S336" i="29"/>
  <c r="T336" i="29"/>
  <c r="U336" i="29"/>
  <c r="Z336" i="29"/>
  <c r="AA336" i="29"/>
  <c r="AB336" i="29"/>
  <c r="AC336" i="29"/>
  <c r="AE336" i="29"/>
  <c r="AF336" i="29"/>
  <c r="AJ336" i="29"/>
  <c r="AK336" i="29"/>
  <c r="AM336" i="29"/>
  <c r="AN336" i="29"/>
  <c r="AP336" i="29"/>
  <c r="AQ336" i="29"/>
  <c r="AU336" i="29"/>
  <c r="AV336" i="29"/>
  <c r="AX336" i="29"/>
  <c r="AY336" i="29"/>
  <c r="AZ336" i="29"/>
  <c r="G337" i="29"/>
  <c r="M337" i="29"/>
  <c r="R337" i="29"/>
  <c r="AM337" i="29"/>
  <c r="AN337" i="29"/>
  <c r="AS337" i="29"/>
  <c r="G338" i="29"/>
  <c r="J338" i="29"/>
  <c r="K338" i="29"/>
  <c r="M338" i="29"/>
  <c r="N338" i="29"/>
  <c r="P338" i="29"/>
  <c r="Q338" i="29"/>
  <c r="R338" i="29"/>
  <c r="U338" i="29"/>
  <c r="V338" i="29"/>
  <c r="X338" i="29"/>
  <c r="Y338" i="29"/>
  <c r="Z338" i="29"/>
  <c r="AA338" i="29"/>
  <c r="AC338" i="29"/>
  <c r="AF338" i="29"/>
  <c r="AG338" i="29"/>
  <c r="AH338" i="29"/>
  <c r="AI338" i="29"/>
  <c r="AK338" i="29"/>
  <c r="AL338" i="29"/>
  <c r="AN338" i="29"/>
  <c r="AP338" i="29"/>
  <c r="AQ338" i="29"/>
  <c r="AS338" i="29"/>
  <c r="AT338" i="29"/>
  <c r="AV338" i="29"/>
  <c r="AW338" i="29"/>
  <c r="AX338" i="29"/>
  <c r="G339" i="29"/>
  <c r="AJ339" i="29" s="1"/>
  <c r="G340" i="29"/>
  <c r="I340" i="29" s="1"/>
  <c r="K340" i="29"/>
  <c r="L340" i="29"/>
  <c r="P340" i="29"/>
  <c r="Q340" i="29"/>
  <c r="S340" i="29"/>
  <c r="V340" i="29"/>
  <c r="W340" i="29"/>
  <c r="AA340" i="29"/>
  <c r="AB340" i="29"/>
  <c r="AD340" i="29"/>
  <c r="AF340" i="29"/>
  <c r="AG340" i="29"/>
  <c r="AL340" i="29"/>
  <c r="AM340" i="29"/>
  <c r="AN340" i="29"/>
  <c r="AQ340" i="29"/>
  <c r="AR340" i="29"/>
  <c r="AV340" i="29"/>
  <c r="AW340" i="29"/>
  <c r="AY340" i="29"/>
  <c r="G341" i="29"/>
  <c r="I341" i="29"/>
  <c r="J341" i="29"/>
  <c r="K341" i="29"/>
  <c r="L341" i="29"/>
  <c r="M341" i="29"/>
  <c r="N341" i="29"/>
  <c r="O341" i="29"/>
  <c r="P341" i="29"/>
  <c r="Q341" i="29"/>
  <c r="R341" i="29"/>
  <c r="S341" i="29"/>
  <c r="T341" i="29"/>
  <c r="U341" i="29"/>
  <c r="V341" i="29"/>
  <c r="W341" i="29"/>
  <c r="X341" i="29"/>
  <c r="Y341" i="29"/>
  <c r="Z341" i="29"/>
  <c r="AA341" i="29"/>
  <c r="AB341" i="29"/>
  <c r="AC341" i="29"/>
  <c r="AD341" i="29"/>
  <c r="AE341" i="29"/>
  <c r="AF341" i="29"/>
  <c r="AG341" i="29"/>
  <c r="AH341" i="29"/>
  <c r="AI341" i="29"/>
  <c r="AJ341" i="29"/>
  <c r="AK341" i="29"/>
  <c r="AL341" i="29"/>
  <c r="AM341" i="29"/>
  <c r="AN341" i="29"/>
  <c r="AO341" i="29"/>
  <c r="AP341" i="29"/>
  <c r="AQ341" i="29"/>
  <c r="AR341" i="29"/>
  <c r="AS341" i="29"/>
  <c r="AT341" i="29"/>
  <c r="AU341" i="29"/>
  <c r="AV341" i="29"/>
  <c r="AW341" i="29"/>
  <c r="AX341" i="29"/>
  <c r="AY341" i="29"/>
  <c r="AZ341" i="29"/>
  <c r="G342" i="29"/>
  <c r="K342" i="29" s="1"/>
  <c r="I342" i="29"/>
  <c r="J342" i="29"/>
  <c r="L342" i="29"/>
  <c r="M342" i="29"/>
  <c r="N342" i="29"/>
  <c r="O342" i="29"/>
  <c r="P342" i="29"/>
  <c r="Q342" i="29"/>
  <c r="R342" i="29"/>
  <c r="T342" i="29"/>
  <c r="U342" i="29"/>
  <c r="V342" i="29"/>
  <c r="W342" i="29"/>
  <c r="X342" i="29"/>
  <c r="Y342" i="29"/>
  <c r="Z342" i="29"/>
  <c r="AA342" i="29"/>
  <c r="AB342" i="29"/>
  <c r="AC342" i="29"/>
  <c r="AD342" i="29"/>
  <c r="AE342" i="29"/>
  <c r="AF342" i="29"/>
  <c r="AG342" i="29"/>
  <c r="AH342" i="29"/>
  <c r="AI342" i="29"/>
  <c r="AJ342" i="29"/>
  <c r="AK342" i="29"/>
  <c r="AL342" i="29"/>
  <c r="AM342" i="29"/>
  <c r="AN342" i="29"/>
  <c r="AO342" i="29"/>
  <c r="AP342" i="29"/>
  <c r="AQ342" i="29"/>
  <c r="AR342" i="29"/>
  <c r="AS342" i="29"/>
  <c r="AT342" i="29"/>
  <c r="AU342" i="29"/>
  <c r="AV342" i="29"/>
  <c r="AW342" i="29"/>
  <c r="AX342" i="29"/>
  <c r="AY342" i="29"/>
  <c r="AZ342" i="29"/>
  <c r="G343" i="29"/>
  <c r="M343" i="29" s="1"/>
  <c r="I343" i="29"/>
  <c r="T343" i="29"/>
  <c r="X343" i="29"/>
  <c r="AC343" i="29"/>
  <c r="AH343" i="29"/>
  <c r="AN343" i="29"/>
  <c r="AX343" i="29"/>
  <c r="AZ343" i="29"/>
  <c r="G344" i="29"/>
  <c r="K344" i="29"/>
  <c r="L344" i="29"/>
  <c r="M344" i="29"/>
  <c r="O344" i="29"/>
  <c r="P344" i="29"/>
  <c r="R344" i="29"/>
  <c r="S344" i="29"/>
  <c r="U344" i="29"/>
  <c r="W344" i="29"/>
  <c r="X344" i="29"/>
  <c r="Z344" i="29"/>
  <c r="AA344" i="29"/>
  <c r="AB344" i="29"/>
  <c r="AC344" i="29"/>
  <c r="AF344" i="29"/>
  <c r="AH344" i="29"/>
  <c r="AI344" i="29"/>
  <c r="AJ344" i="29"/>
  <c r="AK344" i="29"/>
  <c r="AM344" i="29"/>
  <c r="AN344" i="29"/>
  <c r="AQ344" i="29"/>
  <c r="AR344" i="29"/>
  <c r="AS344" i="29"/>
  <c r="AU344" i="29"/>
  <c r="AV344" i="29"/>
  <c r="AX344" i="29"/>
  <c r="AY344" i="29"/>
  <c r="G345" i="29"/>
  <c r="N345" i="29"/>
  <c r="O345" i="29"/>
  <c r="S345" i="29"/>
  <c r="Z345" i="29"/>
  <c r="AD345" i="29"/>
  <c r="AK345" i="29"/>
  <c r="AN345" i="29"/>
  <c r="AT345" i="29"/>
  <c r="AU345" i="29"/>
  <c r="G346" i="29"/>
  <c r="I346" i="29" s="1"/>
  <c r="K346" i="29"/>
  <c r="M346" i="29"/>
  <c r="Q346" i="29"/>
  <c r="R346" i="29"/>
  <c r="V346" i="29"/>
  <c r="X346" i="29"/>
  <c r="AA346" i="29"/>
  <c r="AC346" i="29"/>
  <c r="AG346" i="29"/>
  <c r="AH346" i="29"/>
  <c r="AL346" i="29"/>
  <c r="AN346" i="29"/>
  <c r="AQ346" i="29"/>
  <c r="AS346" i="29"/>
  <c r="AW346" i="29"/>
  <c r="AX346" i="29"/>
  <c r="G347" i="29"/>
  <c r="L347" i="29" s="1"/>
  <c r="I347" i="29"/>
  <c r="K347" i="29"/>
  <c r="N347" i="29"/>
  <c r="P347" i="29"/>
  <c r="Q347" i="29"/>
  <c r="S347" i="29"/>
  <c r="T347" i="29"/>
  <c r="U347" i="29"/>
  <c r="Y347" i="29"/>
  <c r="AA347" i="29"/>
  <c r="AB347" i="29"/>
  <c r="AC347" i="29"/>
  <c r="AD347" i="29"/>
  <c r="AF347" i="29"/>
  <c r="AJ347" i="29"/>
  <c r="AK347" i="29"/>
  <c r="AL347" i="29"/>
  <c r="AN347" i="29"/>
  <c r="AO347" i="29"/>
  <c r="AQ347" i="29"/>
  <c r="AT347" i="29"/>
  <c r="AV347" i="29"/>
  <c r="AW347" i="29"/>
  <c r="AY347" i="29"/>
  <c r="AZ347" i="29"/>
  <c r="G348" i="29"/>
  <c r="L348" i="29"/>
  <c r="N348" i="29"/>
  <c r="Q348" i="29"/>
  <c r="AD348" i="29"/>
  <c r="AG348" i="29"/>
  <c r="AI348" i="29"/>
  <c r="AM348" i="29"/>
  <c r="AY348" i="29"/>
  <c r="G349" i="29"/>
  <c r="I349" i="29"/>
  <c r="J349" i="29"/>
  <c r="K349" i="29"/>
  <c r="L349" i="29"/>
  <c r="M349" i="29"/>
  <c r="N349" i="29"/>
  <c r="O349" i="29"/>
  <c r="P349" i="29"/>
  <c r="Q349" i="29"/>
  <c r="R349" i="29"/>
  <c r="S349" i="29"/>
  <c r="T349" i="29"/>
  <c r="U349" i="29"/>
  <c r="V349" i="29"/>
  <c r="W349" i="29"/>
  <c r="X349" i="29"/>
  <c r="Y349" i="29"/>
  <c r="Z349" i="29"/>
  <c r="AA349" i="29"/>
  <c r="AB349" i="29"/>
  <c r="AC349" i="29"/>
  <c r="AD349" i="29"/>
  <c r="AE349" i="29"/>
  <c r="AF349" i="29"/>
  <c r="AG349" i="29"/>
  <c r="AH349" i="29"/>
  <c r="AI349" i="29"/>
  <c r="AJ349" i="29"/>
  <c r="AK349" i="29"/>
  <c r="AL349" i="29"/>
  <c r="AM349" i="29"/>
  <c r="AN349" i="29"/>
  <c r="AO349" i="29"/>
  <c r="AP349" i="29"/>
  <c r="AQ349" i="29"/>
  <c r="AR349" i="29"/>
  <c r="AS349" i="29"/>
  <c r="AT349" i="29"/>
  <c r="AU349" i="29"/>
  <c r="AV349" i="29"/>
  <c r="AW349" i="29"/>
  <c r="AX349" i="29"/>
  <c r="AY349" i="29"/>
  <c r="AZ349" i="29"/>
  <c r="G350" i="29"/>
  <c r="K350" i="29" s="1"/>
  <c r="I350" i="29"/>
  <c r="J350" i="29"/>
  <c r="L350" i="29"/>
  <c r="M350" i="29"/>
  <c r="N350" i="29"/>
  <c r="O350" i="29"/>
  <c r="P350" i="29"/>
  <c r="Q350" i="29"/>
  <c r="R350" i="29"/>
  <c r="T350" i="29"/>
  <c r="U350" i="29"/>
  <c r="V350" i="29"/>
  <c r="W350" i="29"/>
  <c r="X350" i="29"/>
  <c r="Y350" i="29"/>
  <c r="Z350" i="29"/>
  <c r="AB350" i="29"/>
  <c r="AC350" i="29"/>
  <c r="AD350" i="29"/>
  <c r="AE350" i="29"/>
  <c r="AF350" i="29"/>
  <c r="AG350" i="29"/>
  <c r="AH350" i="29"/>
  <c r="AI350" i="29"/>
  <c r="AJ350" i="29"/>
  <c r="AK350" i="29"/>
  <c r="AL350" i="29"/>
  <c r="AM350" i="29"/>
  <c r="AN350" i="29"/>
  <c r="AO350" i="29"/>
  <c r="AP350" i="29"/>
  <c r="AQ350" i="29"/>
  <c r="AR350" i="29"/>
  <c r="AS350" i="29"/>
  <c r="AT350" i="29"/>
  <c r="AU350" i="29"/>
  <c r="AV350" i="29"/>
  <c r="AW350" i="29"/>
  <c r="AX350" i="29"/>
  <c r="AY350" i="29"/>
  <c r="AZ350" i="29"/>
  <c r="G351" i="29"/>
  <c r="J351" i="29"/>
  <c r="L351" i="29"/>
  <c r="M351" i="29"/>
  <c r="O351" i="29"/>
  <c r="P351" i="29"/>
  <c r="Q351" i="29"/>
  <c r="R351" i="29"/>
  <c r="U351" i="29"/>
  <c r="W351" i="29"/>
  <c r="X351" i="29"/>
  <c r="Y351" i="29"/>
  <c r="Z351" i="29"/>
  <c r="AB351" i="29"/>
  <c r="AC351" i="29"/>
  <c r="AF351" i="29"/>
  <c r="AG351" i="29"/>
  <c r="AH351" i="29"/>
  <c r="AJ351" i="29"/>
  <c r="AK351" i="29"/>
  <c r="AM351" i="29"/>
  <c r="AN351" i="29"/>
  <c r="AP351" i="29"/>
  <c r="AR351" i="29"/>
  <c r="AS351" i="29"/>
  <c r="AU351" i="29"/>
  <c r="AV351" i="29"/>
  <c r="AW351" i="29"/>
  <c r="AX351" i="29"/>
  <c r="G352" i="29"/>
  <c r="J352" i="29" s="1"/>
  <c r="L352" i="29"/>
  <c r="M352" i="29"/>
  <c r="O352" i="29"/>
  <c r="S352" i="29"/>
  <c r="U352" i="29"/>
  <c r="Z352" i="29"/>
  <c r="AC352" i="29"/>
  <c r="AE352" i="29"/>
  <c r="AF352" i="29"/>
  <c r="AI352" i="29"/>
  <c r="AP352" i="29"/>
  <c r="AQ352" i="29"/>
  <c r="AR352" i="29"/>
  <c r="AS352" i="29"/>
  <c r="AY352" i="29"/>
  <c r="G353" i="29"/>
  <c r="J353" i="29"/>
  <c r="K353" i="29"/>
  <c r="M353" i="29"/>
  <c r="P353" i="29"/>
  <c r="S353" i="29"/>
  <c r="U353" i="29"/>
  <c r="V353" i="29"/>
  <c r="W353" i="29"/>
  <c r="AA353" i="29"/>
  <c r="AC353" i="29"/>
  <c r="AD353" i="29"/>
  <c r="AF353" i="29"/>
  <c r="AH353" i="29"/>
  <c r="AL353" i="29"/>
  <c r="AM353" i="29"/>
  <c r="AN353" i="29"/>
  <c r="AP353" i="29"/>
  <c r="AQ353" i="29"/>
  <c r="AV353" i="29"/>
  <c r="AX353" i="29"/>
  <c r="AY353" i="29"/>
  <c r="G354" i="29"/>
  <c r="I354" i="29"/>
  <c r="J354" i="29"/>
  <c r="N354" i="29"/>
  <c r="U354" i="29"/>
  <c r="Y354" i="29"/>
  <c r="Z354" i="29"/>
  <c r="AA354" i="29"/>
  <c r="AK354" i="29"/>
  <c r="AL354" i="29"/>
  <c r="AN354" i="29"/>
  <c r="AO354" i="29"/>
  <c r="AX354" i="29"/>
  <c r="AY354" i="29"/>
  <c r="G355" i="29"/>
  <c r="L355" i="29"/>
  <c r="X355" i="29"/>
  <c r="Y355" i="29"/>
  <c r="AK355" i="29"/>
  <c r="AL355" i="29"/>
  <c r="AW355" i="29"/>
  <c r="AY355" i="29"/>
  <c r="G356" i="29"/>
  <c r="I356" i="29"/>
  <c r="K356" i="29"/>
  <c r="L356" i="29"/>
  <c r="N356" i="29"/>
  <c r="O356" i="29"/>
  <c r="P356" i="29"/>
  <c r="Q356" i="29"/>
  <c r="S356" i="29"/>
  <c r="T356" i="29"/>
  <c r="V356" i="29"/>
  <c r="W356" i="29"/>
  <c r="X356" i="29"/>
  <c r="Y356" i="29"/>
  <c r="AA356" i="29"/>
  <c r="AB356" i="29"/>
  <c r="AD356" i="29"/>
  <c r="AE356" i="29"/>
  <c r="AF356" i="29"/>
  <c r="AG356" i="29"/>
  <c r="AI356" i="29"/>
  <c r="AJ356" i="29"/>
  <c r="AL356" i="29"/>
  <c r="AM356" i="29"/>
  <c r="AN356" i="29"/>
  <c r="AO356" i="29"/>
  <c r="AQ356" i="29"/>
  <c r="AR356" i="29"/>
  <c r="AT356" i="29"/>
  <c r="AU356" i="29"/>
  <c r="AV356" i="29"/>
  <c r="AW356" i="29"/>
  <c r="AY356" i="29"/>
  <c r="AZ356" i="29"/>
  <c r="G357" i="29"/>
  <c r="I357" i="29"/>
  <c r="J357" i="29"/>
  <c r="K357" i="29"/>
  <c r="L357" i="29"/>
  <c r="M357" i="29"/>
  <c r="N357" i="29"/>
  <c r="O357" i="29"/>
  <c r="P357" i="29"/>
  <c r="Q357" i="29"/>
  <c r="R357" i="29"/>
  <c r="S357" i="29"/>
  <c r="T357" i="29"/>
  <c r="U357" i="29"/>
  <c r="V357" i="29"/>
  <c r="W357" i="29"/>
  <c r="X357" i="29"/>
  <c r="Y357" i="29"/>
  <c r="Z357" i="29"/>
  <c r="AA357" i="29"/>
  <c r="AB357" i="29"/>
  <c r="AC357" i="29"/>
  <c r="AD357" i="29"/>
  <c r="AE357" i="29"/>
  <c r="AF357" i="29"/>
  <c r="AG357" i="29"/>
  <c r="AH357" i="29"/>
  <c r="AI357" i="29"/>
  <c r="AJ357" i="29"/>
  <c r="AK357" i="29"/>
  <c r="AL357" i="29"/>
  <c r="AM357" i="29"/>
  <c r="AN357" i="29"/>
  <c r="AO357" i="29"/>
  <c r="AP357" i="29"/>
  <c r="AQ357" i="29"/>
  <c r="AR357" i="29"/>
  <c r="AS357" i="29"/>
  <c r="AT357" i="29"/>
  <c r="AU357" i="29"/>
  <c r="AV357" i="29"/>
  <c r="AW357" i="29"/>
  <c r="AX357" i="29"/>
  <c r="AY357" i="29"/>
  <c r="AZ357" i="29"/>
  <c r="G358" i="29"/>
  <c r="K358" i="29" s="1"/>
  <c r="I358" i="29"/>
  <c r="J358" i="29"/>
  <c r="L358" i="29"/>
  <c r="M358" i="29"/>
  <c r="N358" i="29"/>
  <c r="O358" i="29"/>
  <c r="P358" i="29"/>
  <c r="Q358" i="29"/>
  <c r="R358" i="29"/>
  <c r="T358" i="29"/>
  <c r="U358" i="29"/>
  <c r="V358" i="29"/>
  <c r="W358" i="29"/>
  <c r="X358" i="29"/>
  <c r="Y358" i="29"/>
  <c r="Z358" i="29"/>
  <c r="AA358" i="29"/>
  <c r="AB358" i="29"/>
  <c r="AC358" i="29"/>
  <c r="AD358" i="29"/>
  <c r="AE358" i="29"/>
  <c r="AF358" i="29"/>
  <c r="AG358" i="29"/>
  <c r="AH358" i="29"/>
  <c r="AI358" i="29"/>
  <c r="AJ358" i="29"/>
  <c r="AK358" i="29"/>
  <c r="AL358" i="29"/>
  <c r="AM358" i="29"/>
  <c r="AN358" i="29"/>
  <c r="AO358" i="29"/>
  <c r="AP358" i="29"/>
  <c r="AQ358" i="29"/>
  <c r="AR358" i="29"/>
  <c r="AS358" i="29"/>
  <c r="AT358" i="29"/>
  <c r="AU358" i="29"/>
  <c r="AV358" i="29"/>
  <c r="AW358" i="29"/>
  <c r="AX358" i="29"/>
  <c r="AY358" i="29"/>
  <c r="AZ358" i="29"/>
  <c r="G359" i="29"/>
  <c r="I359" i="29"/>
  <c r="J359" i="29"/>
  <c r="L359" i="29"/>
  <c r="M359" i="29"/>
  <c r="Q359" i="29"/>
  <c r="R359" i="29"/>
  <c r="T359" i="29"/>
  <c r="U359" i="29"/>
  <c r="W359" i="29"/>
  <c r="X359" i="29"/>
  <c r="Y359" i="29"/>
  <c r="AC359" i="29"/>
  <c r="AE359" i="29"/>
  <c r="AF359" i="29"/>
  <c r="AG359" i="29"/>
  <c r="AH359" i="29"/>
  <c r="AJ359" i="29"/>
  <c r="AM359" i="29"/>
  <c r="AO359" i="29"/>
  <c r="AP359" i="29"/>
  <c r="AR359" i="29"/>
  <c r="AS359" i="29"/>
  <c r="AU359" i="29"/>
  <c r="AW359" i="29"/>
  <c r="AX359" i="29"/>
  <c r="G360" i="29"/>
  <c r="K360" i="29" s="1"/>
  <c r="J360" i="29"/>
  <c r="L360" i="29"/>
  <c r="O360" i="29"/>
  <c r="P360" i="29"/>
  <c r="R360" i="29"/>
  <c r="T360" i="29"/>
  <c r="U360" i="29"/>
  <c r="Z360" i="29"/>
  <c r="AA360" i="29"/>
  <c r="AB360" i="29"/>
  <c r="AC360" i="29"/>
  <c r="AF360" i="29"/>
  <c r="AH360" i="29"/>
  <c r="AJ360" i="29"/>
  <c r="AK360" i="29"/>
  <c r="AM360" i="29"/>
  <c r="AN360" i="29"/>
  <c r="AP360" i="29"/>
  <c r="AR360" i="29"/>
  <c r="AU360" i="29"/>
  <c r="AV360" i="29"/>
  <c r="AX360" i="29"/>
  <c r="AY360" i="29"/>
  <c r="AZ360" i="29"/>
  <c r="G361" i="29"/>
  <c r="U361" i="29" s="1"/>
  <c r="AH361" i="29"/>
  <c r="G362" i="29"/>
  <c r="J362" i="29" s="1"/>
  <c r="M362" i="29"/>
  <c r="U362" i="29"/>
  <c r="Y362" i="29"/>
  <c r="AF362" i="29"/>
  <c r="AI362" i="29"/>
  <c r="AP362" i="29"/>
  <c r="AS362" i="29"/>
  <c r="AZ362" i="29"/>
  <c r="G363" i="29"/>
  <c r="I363" i="29"/>
  <c r="K363" i="29"/>
  <c r="Q363" i="29"/>
  <c r="R363" i="29"/>
  <c r="S363" i="29"/>
  <c r="U363" i="29"/>
  <c r="Z363" i="29"/>
  <c r="AA363" i="29"/>
  <c r="AC363" i="29"/>
  <c r="AD363" i="29"/>
  <c r="AI363" i="29"/>
  <c r="AK363" i="29"/>
  <c r="AL363" i="29"/>
  <c r="AM363" i="29"/>
  <c r="AS363" i="29"/>
  <c r="AT363" i="29"/>
  <c r="AU363" i="29"/>
  <c r="AV363" i="29"/>
  <c r="G364" i="29"/>
  <c r="I364" i="29"/>
  <c r="J364" i="29"/>
  <c r="K364" i="29"/>
  <c r="L364" i="29"/>
  <c r="N364" i="29"/>
  <c r="P364" i="29"/>
  <c r="Q364" i="29"/>
  <c r="R364" i="29"/>
  <c r="S364" i="29"/>
  <c r="T364" i="29"/>
  <c r="U364" i="29"/>
  <c r="X364" i="29"/>
  <c r="Y364" i="29"/>
  <c r="Z364" i="29"/>
  <c r="AA364" i="29"/>
  <c r="AB364" i="29"/>
  <c r="AC364" i="29"/>
  <c r="AD364" i="29"/>
  <c r="AG364" i="29"/>
  <c r="AH364" i="29"/>
  <c r="AI364" i="29"/>
  <c r="AJ364" i="29"/>
  <c r="AK364" i="29"/>
  <c r="AL364" i="29"/>
  <c r="AN364" i="29"/>
  <c r="AP364" i="29"/>
  <c r="AQ364" i="29"/>
  <c r="AR364" i="29"/>
  <c r="AS364" i="29"/>
  <c r="AT364" i="29"/>
  <c r="AV364" i="29"/>
  <c r="AW364" i="29"/>
  <c r="AY364" i="29"/>
  <c r="AZ364" i="29"/>
  <c r="G365" i="29"/>
  <c r="I365" i="29"/>
  <c r="K365" i="29"/>
  <c r="L365" i="29"/>
  <c r="M365" i="29"/>
  <c r="O365" i="29"/>
  <c r="P365" i="29"/>
  <c r="Q365" i="29"/>
  <c r="S365" i="29"/>
  <c r="T365" i="29"/>
  <c r="U365" i="29"/>
  <c r="V365" i="29"/>
  <c r="X365" i="29"/>
  <c r="Y365" i="29"/>
  <c r="AA365" i="29"/>
  <c r="AB365" i="29"/>
  <c r="AC365" i="29"/>
  <c r="AD365" i="29"/>
  <c r="AE365" i="29"/>
  <c r="AG365" i="29"/>
  <c r="AI365" i="29"/>
  <c r="AJ365" i="29"/>
  <c r="AK365" i="29"/>
  <c r="AL365" i="29"/>
  <c r="AM365" i="29"/>
  <c r="AN365" i="29"/>
  <c r="AQ365" i="29"/>
  <c r="AR365" i="29"/>
  <c r="AS365" i="29"/>
  <c r="AT365" i="29"/>
  <c r="AU365" i="29"/>
  <c r="AV365" i="29"/>
  <c r="AW365" i="29"/>
  <c r="AZ365" i="29"/>
  <c r="G366" i="29"/>
  <c r="I366" i="29" s="1"/>
  <c r="J366" i="29"/>
  <c r="K366" i="29"/>
  <c r="L366" i="29"/>
  <c r="N366" i="29"/>
  <c r="Q366" i="29"/>
  <c r="S366" i="29"/>
  <c r="T366" i="29"/>
  <c r="V366" i="29"/>
  <c r="W366" i="29"/>
  <c r="Z366" i="29"/>
  <c r="AB366" i="29"/>
  <c r="AD366" i="29"/>
  <c r="AE366" i="29"/>
  <c r="AF366" i="29"/>
  <c r="AI366" i="29"/>
  <c r="AL366" i="29"/>
  <c r="AM366" i="29"/>
  <c r="AN366" i="29"/>
  <c r="AO366" i="29"/>
  <c r="AR366" i="29"/>
  <c r="AU366" i="29"/>
  <c r="AV366" i="29"/>
  <c r="AW366" i="29"/>
  <c r="AX366" i="29"/>
  <c r="G367" i="29"/>
  <c r="I367" i="29"/>
  <c r="J367" i="29"/>
  <c r="K367" i="29"/>
  <c r="L367" i="29"/>
  <c r="M367" i="29"/>
  <c r="N367" i="29"/>
  <c r="O367" i="29"/>
  <c r="P367" i="29"/>
  <c r="Q367" i="29"/>
  <c r="R367" i="29"/>
  <c r="S367" i="29"/>
  <c r="T367" i="29"/>
  <c r="U367" i="29"/>
  <c r="V367" i="29"/>
  <c r="W367" i="29"/>
  <c r="X367" i="29"/>
  <c r="Y367" i="29"/>
  <c r="Z367" i="29"/>
  <c r="AA367" i="29"/>
  <c r="AB367" i="29"/>
  <c r="AC367" i="29"/>
  <c r="AD367" i="29"/>
  <c r="AE367" i="29"/>
  <c r="AF367" i="29"/>
  <c r="AG367" i="29"/>
  <c r="AH367" i="29"/>
  <c r="AI367" i="29"/>
  <c r="AJ367" i="29"/>
  <c r="AK367" i="29"/>
  <c r="AL367" i="29"/>
  <c r="AM367" i="29"/>
  <c r="AN367" i="29"/>
  <c r="AO367" i="29"/>
  <c r="AP367" i="29"/>
  <c r="AQ367" i="29"/>
  <c r="AR367" i="29"/>
  <c r="AS367" i="29"/>
  <c r="AT367" i="29"/>
  <c r="AU367" i="29"/>
  <c r="AV367" i="29"/>
  <c r="AW367" i="29"/>
  <c r="AX367" i="29"/>
  <c r="AY367" i="29"/>
  <c r="AZ367" i="29"/>
  <c r="G368" i="29"/>
  <c r="P368" i="29"/>
  <c r="AN368" i="29"/>
  <c r="AV368" i="29"/>
  <c r="G369" i="29"/>
  <c r="L369" i="29" s="1"/>
  <c r="K369" i="29"/>
  <c r="P369" i="29"/>
  <c r="S369" i="29"/>
  <c r="X369" i="29"/>
  <c r="AA369" i="29"/>
  <c r="AF369" i="29"/>
  <c r="AI369" i="29"/>
  <c r="AN369" i="29"/>
  <c r="AQ369" i="29"/>
  <c r="AV369" i="29"/>
  <c r="AY369" i="29"/>
  <c r="G370" i="29"/>
  <c r="O370" i="29" s="1"/>
  <c r="I370" i="29"/>
  <c r="K370" i="29"/>
  <c r="L370" i="29"/>
  <c r="M370" i="29"/>
  <c r="N370" i="29"/>
  <c r="P370" i="29"/>
  <c r="Q370" i="29"/>
  <c r="S370" i="29"/>
  <c r="T370" i="29"/>
  <c r="U370" i="29"/>
  <c r="V370" i="29"/>
  <c r="X370" i="29"/>
  <c r="Y370" i="29"/>
  <c r="AA370" i="29"/>
  <c r="AB370" i="29"/>
  <c r="AC370" i="29"/>
  <c r="AD370" i="29"/>
  <c r="AF370" i="29"/>
  <c r="AG370" i="29"/>
  <c r="AH370" i="29"/>
  <c r="AI370" i="29"/>
  <c r="AJ370" i="29"/>
  <c r="AK370" i="29"/>
  <c r="AL370" i="29"/>
  <c r="AN370" i="29"/>
  <c r="AO370" i="29"/>
  <c r="AP370" i="29"/>
  <c r="AQ370" i="29"/>
  <c r="AR370" i="29"/>
  <c r="AS370" i="29"/>
  <c r="AT370" i="29"/>
  <c r="AV370" i="29"/>
  <c r="AW370" i="29"/>
  <c r="AX370" i="29"/>
  <c r="AY370" i="29"/>
  <c r="AZ370" i="29"/>
  <c r="G371" i="29"/>
  <c r="J371" i="29" s="1"/>
  <c r="I371" i="29"/>
  <c r="N371" i="29"/>
  <c r="P371" i="29"/>
  <c r="Q371" i="29"/>
  <c r="V371" i="29"/>
  <c r="X371" i="29"/>
  <c r="Y371" i="29"/>
  <c r="AD371" i="29"/>
  <c r="AF371" i="29"/>
  <c r="AG371" i="29"/>
  <c r="AL371" i="29"/>
  <c r="AN371" i="29"/>
  <c r="AO371" i="29"/>
  <c r="AT371" i="29"/>
  <c r="AV371" i="29"/>
  <c r="AW371" i="29"/>
  <c r="G372" i="29"/>
  <c r="M372" i="29" s="1"/>
  <c r="I372" i="29"/>
  <c r="J372" i="29"/>
  <c r="K372" i="29"/>
  <c r="L372" i="29"/>
  <c r="N372" i="29"/>
  <c r="O372" i="29"/>
  <c r="P372" i="29"/>
  <c r="Q372" i="29"/>
  <c r="R372" i="29"/>
  <c r="S372" i="29"/>
  <c r="T372" i="29"/>
  <c r="V372" i="29"/>
  <c r="W372" i="29"/>
  <c r="X372" i="29"/>
  <c r="Y372" i="29"/>
  <c r="Z372" i="29"/>
  <c r="AA372" i="29"/>
  <c r="AB372" i="29"/>
  <c r="AD372" i="29"/>
  <c r="AE372" i="29"/>
  <c r="AF372" i="29"/>
  <c r="AG372" i="29"/>
  <c r="AH372" i="29"/>
  <c r="AI372" i="29"/>
  <c r="AJ372" i="29"/>
  <c r="AL372" i="29"/>
  <c r="AM372" i="29"/>
  <c r="AN372" i="29"/>
  <c r="AO372" i="29"/>
  <c r="AP372" i="29"/>
  <c r="AQ372" i="29"/>
  <c r="AR372" i="29"/>
  <c r="AT372" i="29"/>
  <c r="AU372" i="29"/>
  <c r="AV372" i="29"/>
  <c r="AW372" i="29"/>
  <c r="AX372" i="29"/>
  <c r="AY372" i="29"/>
  <c r="AZ372" i="29"/>
  <c r="G373" i="29"/>
  <c r="I373" i="29"/>
  <c r="J373" i="29"/>
  <c r="K373" i="29"/>
  <c r="L373" i="29"/>
  <c r="M373" i="29"/>
  <c r="N373" i="29"/>
  <c r="O373" i="29"/>
  <c r="P373" i="29"/>
  <c r="Q373" i="29"/>
  <c r="R373" i="29"/>
  <c r="S373" i="29"/>
  <c r="T373" i="29"/>
  <c r="U373" i="29"/>
  <c r="V373" i="29"/>
  <c r="W373" i="29"/>
  <c r="X373" i="29"/>
  <c r="Y373" i="29"/>
  <c r="Z373" i="29"/>
  <c r="AA373" i="29"/>
  <c r="AB373" i="29"/>
  <c r="AC373" i="29"/>
  <c r="AD373" i="29"/>
  <c r="AE373" i="29"/>
  <c r="AF373" i="29"/>
  <c r="AG373" i="29"/>
  <c r="AH373" i="29"/>
  <c r="AI373" i="29"/>
  <c r="AJ373" i="29"/>
  <c r="AK373" i="29"/>
  <c r="AL373" i="29"/>
  <c r="AM373" i="29"/>
  <c r="AN373" i="29"/>
  <c r="AO373" i="29"/>
  <c r="AP373" i="29"/>
  <c r="AQ373" i="29"/>
  <c r="AR373" i="29"/>
  <c r="AS373" i="29"/>
  <c r="AT373" i="29"/>
  <c r="AU373" i="29"/>
  <c r="AV373" i="29"/>
  <c r="AW373" i="29"/>
  <c r="AX373" i="29"/>
  <c r="AY373" i="29"/>
  <c r="AZ373" i="29"/>
  <c r="G374" i="29"/>
  <c r="K374" i="29" s="1"/>
  <c r="I374" i="29"/>
  <c r="J374" i="29"/>
  <c r="O374" i="29"/>
  <c r="P374" i="29"/>
  <c r="Q374" i="29"/>
  <c r="R374" i="29"/>
  <c r="W374" i="29"/>
  <c r="X374" i="29"/>
  <c r="Y374" i="29"/>
  <c r="Z374" i="29"/>
  <c r="AE374" i="29"/>
  <c r="AF374" i="29"/>
  <c r="AG374" i="29"/>
  <c r="AH374" i="29"/>
  <c r="AM374" i="29"/>
  <c r="AN374" i="29"/>
  <c r="AO374" i="29"/>
  <c r="AP374" i="29"/>
  <c r="AU374" i="29"/>
  <c r="AV374" i="29"/>
  <c r="AW374" i="29"/>
  <c r="AX374" i="29"/>
  <c r="G375" i="29"/>
  <c r="N375" i="29" s="1"/>
  <c r="J375" i="29"/>
  <c r="K375" i="29"/>
  <c r="L375" i="29"/>
  <c r="M375" i="29"/>
  <c r="P375" i="29"/>
  <c r="R375" i="29"/>
  <c r="S375" i="29"/>
  <c r="T375" i="29"/>
  <c r="U375" i="29"/>
  <c r="X375" i="29"/>
  <c r="Z375" i="29"/>
  <c r="AA375" i="29"/>
  <c r="AB375" i="29"/>
  <c r="AC375" i="29"/>
  <c r="AF375" i="29"/>
  <c r="AH375" i="29"/>
  <c r="AI375" i="29"/>
  <c r="AJ375" i="29"/>
  <c r="AK375" i="29"/>
  <c r="AN375" i="29"/>
  <c r="AP375" i="29"/>
  <c r="AQ375" i="29"/>
  <c r="AR375" i="29"/>
  <c r="AS375" i="29"/>
  <c r="AV375" i="29"/>
  <c r="AX375" i="29"/>
  <c r="AY375" i="29"/>
  <c r="AZ375" i="29"/>
  <c r="G376" i="29"/>
  <c r="G377" i="29"/>
  <c r="L377" i="29" s="1"/>
  <c r="K377" i="29"/>
  <c r="P377" i="29"/>
  <c r="S377" i="29"/>
  <c r="X377" i="29"/>
  <c r="AA377" i="29"/>
  <c r="AF377" i="29"/>
  <c r="AI377" i="29"/>
  <c r="AN377" i="29"/>
  <c r="AQ377" i="29"/>
  <c r="AV377" i="29"/>
  <c r="AY377" i="29"/>
  <c r="G378" i="29"/>
  <c r="O378" i="29" s="1"/>
  <c r="I378" i="29"/>
  <c r="K378" i="29"/>
  <c r="L378" i="29"/>
  <c r="M378" i="29"/>
  <c r="N378" i="29"/>
  <c r="P378" i="29"/>
  <c r="Q378" i="29"/>
  <c r="S378" i="29"/>
  <c r="T378" i="29"/>
  <c r="U378" i="29"/>
  <c r="V378" i="29"/>
  <c r="X378" i="29"/>
  <c r="Y378" i="29"/>
  <c r="AA378" i="29"/>
  <c r="AB378" i="29"/>
  <c r="AC378" i="29"/>
  <c r="AD378" i="29"/>
  <c r="AF378" i="29"/>
  <c r="AG378" i="29"/>
  <c r="AI378" i="29"/>
  <c r="AJ378" i="29"/>
  <c r="AK378" i="29"/>
  <c r="AL378" i="29"/>
  <c r="AN378" i="29"/>
  <c r="AO378" i="29"/>
  <c r="AQ378" i="29"/>
  <c r="AR378" i="29"/>
  <c r="AS378" i="29"/>
  <c r="AT378" i="29"/>
  <c r="AV378" i="29"/>
  <c r="AW378" i="29"/>
  <c r="AY378" i="29"/>
  <c r="AZ378" i="29"/>
  <c r="G379" i="29"/>
  <c r="J379" i="29" s="1"/>
  <c r="I379" i="29"/>
  <c r="N379" i="29"/>
  <c r="P379" i="29"/>
  <c r="Q379" i="29"/>
  <c r="V379" i="29"/>
  <c r="X379" i="29"/>
  <c r="Y379" i="29"/>
  <c r="AD379" i="29"/>
  <c r="AF379" i="29"/>
  <c r="AG379" i="29"/>
  <c r="AL379" i="29"/>
  <c r="AN379" i="29"/>
  <c r="AO379" i="29"/>
  <c r="AT379" i="29"/>
  <c r="AV379" i="29"/>
  <c r="AW379" i="29"/>
  <c r="G380" i="29"/>
  <c r="M380" i="29" s="1"/>
  <c r="I380" i="29"/>
  <c r="J380" i="29"/>
  <c r="K380" i="29"/>
  <c r="L380" i="29"/>
  <c r="N380" i="29"/>
  <c r="O380" i="29"/>
  <c r="P380" i="29"/>
  <c r="Q380" i="29"/>
  <c r="R380" i="29"/>
  <c r="S380" i="29"/>
  <c r="T380" i="29"/>
  <c r="V380" i="29"/>
  <c r="W380" i="29"/>
  <c r="X380" i="29"/>
  <c r="Y380" i="29"/>
  <c r="Z380" i="29"/>
  <c r="AA380" i="29"/>
  <c r="AB380" i="29"/>
  <c r="AD380" i="29"/>
  <c r="AE380" i="29"/>
  <c r="AF380" i="29"/>
  <c r="AG380" i="29"/>
  <c r="AH380" i="29"/>
  <c r="AI380" i="29"/>
  <c r="AJ380" i="29"/>
  <c r="AL380" i="29"/>
  <c r="AM380" i="29"/>
  <c r="AN380" i="29"/>
  <c r="AO380" i="29"/>
  <c r="AP380" i="29"/>
  <c r="AQ380" i="29"/>
  <c r="AR380" i="29"/>
  <c r="AT380" i="29"/>
  <c r="AU380" i="29"/>
  <c r="AV380" i="29"/>
  <c r="AW380" i="29"/>
  <c r="AX380" i="29"/>
  <c r="AY380" i="29"/>
  <c r="AZ380" i="29"/>
  <c r="G381" i="29"/>
  <c r="I381" i="29"/>
  <c r="J381" i="29"/>
  <c r="K381" i="29"/>
  <c r="L381" i="29"/>
  <c r="M381" i="29"/>
  <c r="N381" i="29"/>
  <c r="O381" i="29"/>
  <c r="P381" i="29"/>
  <c r="Q381" i="29"/>
  <c r="R381" i="29"/>
  <c r="S381" i="29"/>
  <c r="T381" i="29"/>
  <c r="U381" i="29"/>
  <c r="V381" i="29"/>
  <c r="W381" i="29"/>
  <c r="X381" i="29"/>
  <c r="Y381" i="29"/>
  <c r="Z381" i="29"/>
  <c r="AA381" i="29"/>
  <c r="AB381" i="29"/>
  <c r="AC381" i="29"/>
  <c r="AD381" i="29"/>
  <c r="AE381" i="29"/>
  <c r="AF381" i="29"/>
  <c r="AG381" i="29"/>
  <c r="AH381" i="29"/>
  <c r="AI381" i="29"/>
  <c r="AJ381" i="29"/>
  <c r="AK381" i="29"/>
  <c r="AL381" i="29"/>
  <c r="AM381" i="29"/>
  <c r="AN381" i="29"/>
  <c r="AO381" i="29"/>
  <c r="AP381" i="29"/>
  <c r="AQ381" i="29"/>
  <c r="AR381" i="29"/>
  <c r="AS381" i="29"/>
  <c r="AT381" i="29"/>
  <c r="AU381" i="29"/>
  <c r="AV381" i="29"/>
  <c r="AW381" i="29"/>
  <c r="AX381" i="29"/>
  <c r="AY381" i="29"/>
  <c r="AZ381" i="29"/>
  <c r="G382" i="29"/>
  <c r="K382" i="29" s="1"/>
  <c r="I382" i="29"/>
  <c r="J382" i="29"/>
  <c r="O382" i="29"/>
  <c r="P382" i="29"/>
  <c r="Q382" i="29"/>
  <c r="R382" i="29"/>
  <c r="W382" i="29"/>
  <c r="X382" i="29"/>
  <c r="Y382" i="29"/>
  <c r="Z382" i="29"/>
  <c r="AE382" i="29"/>
  <c r="AF382" i="29"/>
  <c r="AG382" i="29"/>
  <c r="AH382" i="29"/>
  <c r="AM382" i="29"/>
  <c r="AN382" i="29"/>
  <c r="AO382" i="29"/>
  <c r="AP382" i="29"/>
  <c r="AU382" i="29"/>
  <c r="AV382" i="29"/>
  <c r="AW382" i="29"/>
  <c r="AX382" i="29"/>
  <c r="G383" i="29"/>
  <c r="N383" i="29" s="1"/>
  <c r="J383" i="29"/>
  <c r="K383" i="29"/>
  <c r="L383" i="29"/>
  <c r="M383" i="29"/>
  <c r="P383" i="29"/>
  <c r="R383" i="29"/>
  <c r="S383" i="29"/>
  <c r="T383" i="29"/>
  <c r="U383" i="29"/>
  <c r="X383" i="29"/>
  <c r="Z383" i="29"/>
  <c r="AA383" i="29"/>
  <c r="AB383" i="29"/>
  <c r="AC383" i="29"/>
  <c r="AF383" i="29"/>
  <c r="AH383" i="29"/>
  <c r="AI383" i="29"/>
  <c r="AJ383" i="29"/>
  <c r="AK383" i="29"/>
  <c r="AN383" i="29"/>
  <c r="AP383" i="29"/>
  <c r="AQ383" i="29"/>
  <c r="AR383" i="29"/>
  <c r="AS383" i="29"/>
  <c r="AV383" i="29"/>
  <c r="AX383" i="29"/>
  <c r="AY383" i="29"/>
  <c r="AZ383" i="29"/>
  <c r="G384" i="29"/>
  <c r="P384" i="29" s="1"/>
  <c r="AN384" i="29"/>
  <c r="G385" i="29"/>
  <c r="K385" i="29" s="1"/>
  <c r="P385" i="29"/>
  <c r="S385" i="29"/>
  <c r="AA385" i="29"/>
  <c r="AF385" i="29"/>
  <c r="AI385" i="29"/>
  <c r="AN385" i="29"/>
  <c r="AV385" i="29"/>
  <c r="AY385" i="29"/>
  <c r="G386" i="29"/>
  <c r="O386" i="29" s="1"/>
  <c r="I386" i="29"/>
  <c r="K386" i="29"/>
  <c r="L386" i="29"/>
  <c r="M386" i="29"/>
  <c r="N386" i="29"/>
  <c r="P386" i="29"/>
  <c r="Q386" i="29"/>
  <c r="S386" i="29"/>
  <c r="T386" i="29"/>
  <c r="U386" i="29"/>
  <c r="V386" i="29"/>
  <c r="X386" i="29"/>
  <c r="Y386" i="29"/>
  <c r="AA386" i="29"/>
  <c r="AB386" i="29"/>
  <c r="AC386" i="29"/>
  <c r="AD386" i="29"/>
  <c r="AF386" i="29"/>
  <c r="AG386" i="29"/>
  <c r="AI386" i="29"/>
  <c r="AJ386" i="29"/>
  <c r="AK386" i="29"/>
  <c r="AL386" i="29"/>
  <c r="AN386" i="29"/>
  <c r="AO386" i="29"/>
  <c r="AQ386" i="29"/>
  <c r="AR386" i="29"/>
  <c r="AS386" i="29"/>
  <c r="AT386" i="29"/>
  <c r="AV386" i="29"/>
  <c r="AW386" i="29"/>
  <c r="AY386" i="29"/>
  <c r="AZ386" i="29"/>
  <c r="G387" i="29"/>
  <c r="J387" i="29" s="1"/>
  <c r="I387" i="29"/>
  <c r="N387" i="29"/>
  <c r="P387" i="29"/>
  <c r="Q387" i="29"/>
  <c r="V387" i="29"/>
  <c r="X387" i="29"/>
  <c r="Y387" i="29"/>
  <c r="AD387" i="29"/>
  <c r="AF387" i="29"/>
  <c r="AG387" i="29"/>
  <c r="AL387" i="29"/>
  <c r="AN387" i="29"/>
  <c r="AO387" i="29"/>
  <c r="AT387" i="29"/>
  <c r="AV387" i="29"/>
  <c r="AW387" i="29"/>
  <c r="G388" i="29"/>
  <c r="M388" i="29" s="1"/>
  <c r="I388" i="29"/>
  <c r="J388" i="29"/>
  <c r="K388" i="29"/>
  <c r="L388" i="29"/>
  <c r="N388" i="29"/>
  <c r="O388" i="29"/>
  <c r="P388" i="29"/>
  <c r="Q388" i="29"/>
  <c r="R388" i="29"/>
  <c r="S388" i="29"/>
  <c r="T388" i="29"/>
  <c r="V388" i="29"/>
  <c r="W388" i="29"/>
  <c r="X388" i="29"/>
  <c r="Y388" i="29"/>
  <c r="Z388" i="29"/>
  <c r="AA388" i="29"/>
  <c r="AB388" i="29"/>
  <c r="AD388" i="29"/>
  <c r="AE388" i="29"/>
  <c r="AF388" i="29"/>
  <c r="AG388" i="29"/>
  <c r="AH388" i="29"/>
  <c r="AI388" i="29"/>
  <c r="AJ388" i="29"/>
  <c r="AL388" i="29"/>
  <c r="AM388" i="29"/>
  <c r="AN388" i="29"/>
  <c r="AO388" i="29"/>
  <c r="AP388" i="29"/>
  <c r="AQ388" i="29"/>
  <c r="AR388" i="29"/>
  <c r="AT388" i="29"/>
  <c r="AU388" i="29"/>
  <c r="AV388" i="29"/>
  <c r="AW388" i="29"/>
  <c r="AX388" i="29"/>
  <c r="AY388" i="29"/>
  <c r="AZ388" i="29"/>
  <c r="G389" i="29"/>
  <c r="I389" i="29"/>
  <c r="J389" i="29"/>
  <c r="K389" i="29"/>
  <c r="L389" i="29"/>
  <c r="M389" i="29"/>
  <c r="N389" i="29"/>
  <c r="O389" i="29"/>
  <c r="P389" i="29"/>
  <c r="Q389" i="29"/>
  <c r="R389" i="29"/>
  <c r="S389" i="29"/>
  <c r="T389" i="29"/>
  <c r="U389" i="29"/>
  <c r="V389" i="29"/>
  <c r="W389" i="29"/>
  <c r="X389" i="29"/>
  <c r="Y389" i="29"/>
  <c r="Z389" i="29"/>
  <c r="AA389" i="29"/>
  <c r="AB389" i="29"/>
  <c r="AC389" i="29"/>
  <c r="AD389" i="29"/>
  <c r="AE389" i="29"/>
  <c r="AF389" i="29"/>
  <c r="AG389" i="29"/>
  <c r="AH389" i="29"/>
  <c r="AI389" i="29"/>
  <c r="AJ389" i="29"/>
  <c r="AK389" i="29"/>
  <c r="AL389" i="29"/>
  <c r="AM389" i="29"/>
  <c r="AN389" i="29"/>
  <c r="AO389" i="29"/>
  <c r="AP389" i="29"/>
  <c r="AQ389" i="29"/>
  <c r="AR389" i="29"/>
  <c r="AS389" i="29"/>
  <c r="AT389" i="29"/>
  <c r="AU389" i="29"/>
  <c r="AV389" i="29"/>
  <c r="AW389" i="29"/>
  <c r="AX389" i="29"/>
  <c r="AY389" i="29"/>
  <c r="AZ389" i="29"/>
  <c r="G390" i="29"/>
  <c r="K390" i="29" s="1"/>
  <c r="I390" i="29"/>
  <c r="J390" i="29"/>
  <c r="O390" i="29"/>
  <c r="P390" i="29"/>
  <c r="Q390" i="29"/>
  <c r="R390" i="29"/>
  <c r="W390" i="29"/>
  <c r="X390" i="29"/>
  <c r="Y390" i="29"/>
  <c r="Z390" i="29"/>
  <c r="AE390" i="29"/>
  <c r="AF390" i="29"/>
  <c r="AG390" i="29"/>
  <c r="AH390" i="29"/>
  <c r="AM390" i="29"/>
  <c r="AN390" i="29"/>
  <c r="AO390" i="29"/>
  <c r="AP390" i="29"/>
  <c r="AU390" i="29"/>
  <c r="AV390" i="29"/>
  <c r="AW390" i="29"/>
  <c r="AX390" i="29"/>
  <c r="G391" i="29"/>
  <c r="N391" i="29" s="1"/>
  <c r="J391" i="29"/>
  <c r="K391" i="29"/>
  <c r="L391" i="29"/>
  <c r="M391" i="29"/>
  <c r="P391" i="29"/>
  <c r="R391" i="29"/>
  <c r="S391" i="29"/>
  <c r="T391" i="29"/>
  <c r="U391" i="29"/>
  <c r="X391" i="29"/>
  <c r="Z391" i="29"/>
  <c r="AA391" i="29"/>
  <c r="AB391" i="29"/>
  <c r="AC391" i="29"/>
  <c r="AF391" i="29"/>
  <c r="AH391" i="29"/>
  <c r="AI391" i="29"/>
  <c r="AJ391" i="29"/>
  <c r="AK391" i="29"/>
  <c r="AN391" i="29"/>
  <c r="AP391" i="29"/>
  <c r="AQ391" i="29"/>
  <c r="AR391" i="29"/>
  <c r="AS391" i="29"/>
  <c r="AV391" i="29"/>
  <c r="AX391" i="29"/>
  <c r="AY391" i="29"/>
  <c r="AZ391" i="29"/>
  <c r="G392" i="29"/>
  <c r="M392" i="29" s="1"/>
  <c r="O392" i="29"/>
  <c r="P392" i="29"/>
  <c r="W392" i="29"/>
  <c r="X392" i="29"/>
  <c r="AC392" i="29"/>
  <c r="AE392" i="29"/>
  <c r="AK392" i="29"/>
  <c r="AM392" i="29"/>
  <c r="AS392" i="29"/>
  <c r="AU392" i="29"/>
  <c r="AV392" i="29"/>
  <c r="G393" i="29"/>
  <c r="J393" i="29" s="1"/>
  <c r="K393" i="29"/>
  <c r="P393" i="29"/>
  <c r="S393" i="29"/>
  <c r="X393" i="29"/>
  <c r="Z393" i="29"/>
  <c r="AA393" i="29"/>
  <c r="AH393" i="29"/>
  <c r="AI393" i="29"/>
  <c r="AP393" i="29"/>
  <c r="AQ393" i="29"/>
  <c r="AV393" i="29"/>
  <c r="AX393" i="29"/>
  <c r="G394" i="29"/>
  <c r="O394" i="29" s="1"/>
  <c r="I394" i="29"/>
  <c r="K394" i="29"/>
  <c r="L394" i="29"/>
  <c r="M394" i="29"/>
  <c r="N394" i="29"/>
  <c r="P394" i="29"/>
  <c r="Q394" i="29"/>
  <c r="S394" i="29"/>
  <c r="T394" i="29"/>
  <c r="U394" i="29"/>
  <c r="V394" i="29"/>
  <c r="X394" i="29"/>
  <c r="Y394" i="29"/>
  <c r="AA394" i="29"/>
  <c r="AB394" i="29"/>
  <c r="AC394" i="29"/>
  <c r="AD394" i="29"/>
  <c r="AF394" i="29"/>
  <c r="AG394" i="29"/>
  <c r="AI394" i="29"/>
  <c r="AJ394" i="29"/>
  <c r="AK394" i="29"/>
  <c r="AL394" i="29"/>
  <c r="AN394" i="29"/>
  <c r="AO394" i="29"/>
  <c r="AQ394" i="29"/>
  <c r="AR394" i="29"/>
  <c r="AS394" i="29"/>
  <c r="AT394" i="29"/>
  <c r="AV394" i="29"/>
  <c r="AW394" i="29"/>
  <c r="AY394" i="29"/>
  <c r="AZ394" i="29"/>
  <c r="G395" i="29"/>
  <c r="I395" i="29"/>
  <c r="N395" i="29"/>
  <c r="P395" i="29"/>
  <c r="Q395" i="29"/>
  <c r="X395" i="29"/>
  <c r="Y395" i="29"/>
  <c r="AD395" i="29"/>
  <c r="AE395" i="29"/>
  <c r="AF395" i="29"/>
  <c r="AG395" i="29"/>
  <c r="AL395" i="29"/>
  <c r="AN395" i="29"/>
  <c r="AO395" i="29"/>
  <c r="AT395" i="29"/>
  <c r="AU395" i="29"/>
  <c r="AV395" i="29"/>
  <c r="AW395" i="29"/>
  <c r="G396" i="29"/>
  <c r="M396" i="29" s="1"/>
  <c r="I396" i="29"/>
  <c r="J396" i="29"/>
  <c r="K396" i="29"/>
  <c r="L396" i="29"/>
  <c r="N396" i="29"/>
  <c r="O396" i="29"/>
  <c r="P396" i="29"/>
  <c r="Q396" i="29"/>
  <c r="R396" i="29"/>
  <c r="S396" i="29"/>
  <c r="T396" i="29"/>
  <c r="V396" i="29"/>
  <c r="W396" i="29"/>
  <c r="X396" i="29"/>
  <c r="Y396" i="29"/>
  <c r="Z396" i="29"/>
  <c r="AA396" i="29"/>
  <c r="AB396" i="29"/>
  <c r="AD396" i="29"/>
  <c r="AE396" i="29"/>
  <c r="AF396" i="29"/>
  <c r="AG396" i="29"/>
  <c r="AH396" i="29"/>
  <c r="AI396" i="29"/>
  <c r="AJ396" i="29"/>
  <c r="AL396" i="29"/>
  <c r="AM396" i="29"/>
  <c r="AN396" i="29"/>
  <c r="AO396" i="29"/>
  <c r="AP396" i="29"/>
  <c r="AQ396" i="29"/>
  <c r="AR396" i="29"/>
  <c r="AT396" i="29"/>
  <c r="AU396" i="29"/>
  <c r="AV396" i="29"/>
  <c r="AW396" i="29"/>
  <c r="AX396" i="29"/>
  <c r="AY396" i="29"/>
  <c r="AZ396" i="29"/>
  <c r="G397" i="29"/>
  <c r="I397" i="29"/>
  <c r="J397" i="29"/>
  <c r="K397" i="29"/>
  <c r="L397" i="29"/>
  <c r="M397" i="29"/>
  <c r="N397" i="29"/>
  <c r="O397" i="29"/>
  <c r="P397" i="29"/>
  <c r="Q397" i="29"/>
  <c r="R397" i="29"/>
  <c r="S397" i="29"/>
  <c r="T397" i="29"/>
  <c r="U397" i="29"/>
  <c r="V397" i="29"/>
  <c r="W397" i="29"/>
  <c r="X397" i="29"/>
  <c r="Y397" i="29"/>
  <c r="Z397" i="29"/>
  <c r="AA397" i="29"/>
  <c r="AB397" i="29"/>
  <c r="AC397" i="29"/>
  <c r="AD397" i="29"/>
  <c r="AE397" i="29"/>
  <c r="AF397" i="29"/>
  <c r="AG397" i="29"/>
  <c r="AH397" i="29"/>
  <c r="AI397" i="29"/>
  <c r="AJ397" i="29"/>
  <c r="AK397" i="29"/>
  <c r="AL397" i="29"/>
  <c r="AM397" i="29"/>
  <c r="AN397" i="29"/>
  <c r="AO397" i="29"/>
  <c r="AP397" i="29"/>
  <c r="AQ397" i="29"/>
  <c r="AR397" i="29"/>
  <c r="AS397" i="29"/>
  <c r="AT397" i="29"/>
  <c r="AU397" i="29"/>
  <c r="AV397" i="29"/>
  <c r="AW397" i="29"/>
  <c r="AX397" i="29"/>
  <c r="AY397" i="29"/>
  <c r="AZ397" i="29"/>
  <c r="G398" i="29"/>
  <c r="J398" i="29"/>
  <c r="X398" i="29"/>
  <c r="AN398" i="29"/>
  <c r="AP398" i="29"/>
  <c r="G399" i="29"/>
  <c r="N399" i="29" s="1"/>
  <c r="J399" i="29"/>
  <c r="K399" i="29"/>
  <c r="L399" i="29"/>
  <c r="M399" i="29"/>
  <c r="P399" i="29"/>
  <c r="R399" i="29"/>
  <c r="S399" i="29"/>
  <c r="T399" i="29"/>
  <c r="U399" i="29"/>
  <c r="X399" i="29"/>
  <c r="Z399" i="29"/>
  <c r="AA399" i="29"/>
  <c r="AB399" i="29"/>
  <c r="AC399" i="29"/>
  <c r="AF399" i="29"/>
  <c r="AH399" i="29"/>
  <c r="AI399" i="29"/>
  <c r="AJ399" i="29"/>
  <c r="AK399" i="29"/>
  <c r="AN399" i="29"/>
  <c r="AP399" i="29"/>
  <c r="AQ399" i="29"/>
  <c r="AR399" i="29"/>
  <c r="AS399" i="29"/>
  <c r="AV399" i="29"/>
  <c r="AX399" i="29"/>
  <c r="AY399" i="29"/>
  <c r="AZ399" i="29"/>
  <c r="G400" i="29"/>
  <c r="M400" i="29"/>
  <c r="N400" i="29"/>
  <c r="O400" i="29"/>
  <c r="P400" i="29"/>
  <c r="U400" i="29"/>
  <c r="V400" i="29"/>
  <c r="W400" i="29"/>
  <c r="X400" i="29"/>
  <c r="AC400" i="29"/>
  <c r="AD400" i="29"/>
  <c r="AE400" i="29"/>
  <c r="AF400" i="29"/>
  <c r="AK400" i="29"/>
  <c r="AL400" i="29"/>
  <c r="AM400" i="29"/>
  <c r="AN400" i="29"/>
  <c r="AS400" i="29"/>
  <c r="AT400" i="29"/>
  <c r="AU400" i="29"/>
  <c r="AV400" i="29"/>
  <c r="G401" i="29"/>
  <c r="I401" i="29"/>
  <c r="Q401" i="29"/>
  <c r="S401" i="29"/>
  <c r="X401" i="29"/>
  <c r="Y401" i="29"/>
  <c r="AG401" i="29"/>
  <c r="AI401" i="29"/>
  <c r="AN401" i="29"/>
  <c r="AO401" i="29"/>
  <c r="AW401" i="29"/>
  <c r="AY401" i="29"/>
  <c r="G402" i="29"/>
  <c r="O402" i="29" s="1"/>
  <c r="I402" i="29"/>
  <c r="K402" i="29"/>
  <c r="L402" i="29"/>
  <c r="M402" i="29"/>
  <c r="N402" i="29"/>
  <c r="P402" i="29"/>
  <c r="Q402" i="29"/>
  <c r="S402" i="29"/>
  <c r="T402" i="29"/>
  <c r="U402" i="29"/>
  <c r="V402" i="29"/>
  <c r="X402" i="29"/>
  <c r="Y402" i="29"/>
  <c r="AA402" i="29"/>
  <c r="AB402" i="29"/>
  <c r="AC402" i="29"/>
  <c r="AD402" i="29"/>
  <c r="AF402" i="29"/>
  <c r="AG402" i="29"/>
  <c r="AI402" i="29"/>
  <c r="AJ402" i="29"/>
  <c r="AK402" i="29"/>
  <c r="AL402" i="29"/>
  <c r="AN402" i="29"/>
  <c r="AO402" i="29"/>
  <c r="AQ402" i="29"/>
  <c r="AR402" i="29"/>
  <c r="AS402" i="29"/>
  <c r="AT402" i="29"/>
  <c r="AV402" i="29"/>
  <c r="AW402" i="29"/>
  <c r="AY402" i="29"/>
  <c r="AZ402" i="29"/>
  <c r="G403" i="29"/>
  <c r="I403" i="29" s="1"/>
  <c r="L403" i="29"/>
  <c r="N403" i="29"/>
  <c r="P403" i="29"/>
  <c r="Q403" i="29"/>
  <c r="T403" i="29"/>
  <c r="V403" i="29"/>
  <c r="X403" i="29"/>
  <c r="Y403" i="29"/>
  <c r="AD403" i="29"/>
  <c r="AE403" i="29"/>
  <c r="AF403" i="29"/>
  <c r="AG403" i="29"/>
  <c r="AL403" i="29"/>
  <c r="AM403" i="29"/>
  <c r="AO403" i="29"/>
  <c r="AR403" i="29"/>
  <c r="AT403" i="29"/>
  <c r="AU403" i="29"/>
  <c r="AW403" i="29"/>
  <c r="AZ403" i="29"/>
  <c r="G404" i="29"/>
  <c r="M404" i="29" s="1"/>
  <c r="I404" i="29"/>
  <c r="J404" i="29"/>
  <c r="K404" i="29"/>
  <c r="L404" i="29"/>
  <c r="N404" i="29"/>
  <c r="O404" i="29"/>
  <c r="P404" i="29"/>
  <c r="Q404" i="29"/>
  <c r="R404" i="29"/>
  <c r="S404" i="29"/>
  <c r="T404" i="29"/>
  <c r="V404" i="29"/>
  <c r="W404" i="29"/>
  <c r="X404" i="29"/>
  <c r="Y404" i="29"/>
  <c r="Z404" i="29"/>
  <c r="AA404" i="29"/>
  <c r="AB404" i="29"/>
  <c r="AD404" i="29"/>
  <c r="AE404" i="29"/>
  <c r="AF404" i="29"/>
  <c r="AG404" i="29"/>
  <c r="AH404" i="29"/>
  <c r="AI404" i="29"/>
  <c r="AJ404" i="29"/>
  <c r="AL404" i="29"/>
  <c r="AM404" i="29"/>
  <c r="AN404" i="29"/>
  <c r="AO404" i="29"/>
  <c r="AP404" i="29"/>
  <c r="AQ404" i="29"/>
  <c r="AR404" i="29"/>
  <c r="AT404" i="29"/>
  <c r="AU404" i="29"/>
  <c r="AV404" i="29"/>
  <c r="AW404" i="29"/>
  <c r="AX404" i="29"/>
  <c r="AY404" i="29"/>
  <c r="AZ404" i="29"/>
  <c r="G405" i="29"/>
  <c r="I405" i="29"/>
  <c r="J405" i="29"/>
  <c r="K405" i="29"/>
  <c r="L405" i="29"/>
  <c r="M405" i="29"/>
  <c r="N405" i="29"/>
  <c r="O405" i="29"/>
  <c r="P405" i="29"/>
  <c r="Q405" i="29"/>
  <c r="R405" i="29"/>
  <c r="S405" i="29"/>
  <c r="T405" i="29"/>
  <c r="U405" i="29"/>
  <c r="V405" i="29"/>
  <c r="W405" i="29"/>
  <c r="X405" i="29"/>
  <c r="Y405" i="29"/>
  <c r="Z405" i="29"/>
  <c r="AA405" i="29"/>
  <c r="AB405" i="29"/>
  <c r="AC405" i="29"/>
  <c r="AD405" i="29"/>
  <c r="AE405" i="29"/>
  <c r="AF405" i="29"/>
  <c r="AG405" i="29"/>
  <c r="AH405" i="29"/>
  <c r="AI405" i="29"/>
  <c r="AJ405" i="29"/>
  <c r="AK405" i="29"/>
  <c r="AL405" i="29"/>
  <c r="AM405" i="29"/>
  <c r="AN405" i="29"/>
  <c r="AO405" i="29"/>
  <c r="AP405" i="29"/>
  <c r="AQ405" i="29"/>
  <c r="AR405" i="29"/>
  <c r="AS405" i="29"/>
  <c r="AT405" i="29"/>
  <c r="AU405" i="29"/>
  <c r="AV405" i="29"/>
  <c r="AW405" i="29"/>
  <c r="AX405" i="29"/>
  <c r="AY405" i="29"/>
  <c r="AZ405" i="29"/>
  <c r="G406" i="29"/>
  <c r="I406" i="29"/>
  <c r="J406" i="29"/>
  <c r="L406" i="29"/>
  <c r="M406" i="29"/>
  <c r="O406" i="29"/>
  <c r="P406" i="29"/>
  <c r="Q406" i="29"/>
  <c r="R406" i="29"/>
  <c r="T406" i="29"/>
  <c r="U406" i="29"/>
  <c r="W406" i="29"/>
  <c r="X406" i="29"/>
  <c r="Y406" i="29"/>
  <c r="Z406" i="29"/>
  <c r="AB406" i="29"/>
  <c r="AC406" i="29"/>
  <c r="AE406" i="29"/>
  <c r="AF406" i="29"/>
  <c r="AG406" i="29"/>
  <c r="AH406" i="29"/>
  <c r="AJ406" i="29"/>
  <c r="AK406" i="29"/>
  <c r="AM406" i="29"/>
  <c r="AN406" i="29"/>
  <c r="AO406" i="29"/>
  <c r="AP406" i="29"/>
  <c r="AR406" i="29"/>
  <c r="AS406" i="29"/>
  <c r="AU406" i="29"/>
  <c r="AV406" i="29"/>
  <c r="AW406" i="29"/>
  <c r="AX406" i="29"/>
  <c r="AZ406" i="29"/>
  <c r="G407" i="29"/>
  <c r="J407" i="29" s="1"/>
  <c r="K407" i="29"/>
  <c r="M407" i="29"/>
  <c r="S407" i="29"/>
  <c r="U407" i="29"/>
  <c r="X407" i="29"/>
  <c r="AC407" i="29"/>
  <c r="AF407" i="29"/>
  <c r="AI407" i="29"/>
  <c r="AN407" i="29"/>
  <c r="AQ407" i="29"/>
  <c r="AS407" i="29"/>
  <c r="AY407" i="29"/>
  <c r="G408" i="29"/>
  <c r="S408" i="29" s="1"/>
  <c r="G409" i="29"/>
  <c r="I409" i="29"/>
  <c r="N409" i="29"/>
  <c r="Q409" i="29"/>
  <c r="R409" i="29"/>
  <c r="S409" i="29"/>
  <c r="Y409" i="29"/>
  <c r="AA409" i="29"/>
  <c r="AC409" i="29"/>
  <c r="AD409" i="29"/>
  <c r="AI409" i="29"/>
  <c r="AL409" i="29"/>
  <c r="AN409" i="29"/>
  <c r="AO409" i="29"/>
  <c r="AT409" i="29"/>
  <c r="AW409" i="29"/>
  <c r="AX409" i="29"/>
  <c r="AY409" i="29"/>
  <c r="G410" i="29"/>
  <c r="I410" i="29" s="1"/>
  <c r="K410" i="29"/>
  <c r="L410" i="29"/>
  <c r="N410" i="29"/>
  <c r="P410" i="29"/>
  <c r="Q410" i="29"/>
  <c r="S410" i="29"/>
  <c r="U410" i="29"/>
  <c r="V410" i="29"/>
  <c r="Y410" i="29"/>
  <c r="AA410" i="29"/>
  <c r="AB410" i="29"/>
  <c r="AC410" i="29"/>
  <c r="AF410" i="29"/>
  <c r="AG410" i="29"/>
  <c r="AJ410" i="29"/>
  <c r="AK410" i="29"/>
  <c r="AL410" i="29"/>
  <c r="AN410" i="29"/>
  <c r="AQ410" i="29"/>
  <c r="AR410" i="29"/>
  <c r="AT410" i="29"/>
  <c r="AV410" i="29"/>
  <c r="AW410" i="29"/>
  <c r="AY410" i="29"/>
  <c r="G411" i="29"/>
  <c r="K411" i="29" s="1"/>
  <c r="I411" i="29"/>
  <c r="L411" i="29"/>
  <c r="N411" i="29"/>
  <c r="O411" i="29"/>
  <c r="S411" i="29"/>
  <c r="T411" i="29"/>
  <c r="W411" i="29"/>
  <c r="X411" i="29"/>
  <c r="Y411" i="29"/>
  <c r="AD411" i="29"/>
  <c r="AE411" i="29"/>
  <c r="AG411" i="29"/>
  <c r="AI411" i="29"/>
  <c r="AJ411" i="29"/>
  <c r="AN411" i="29"/>
  <c r="AO411" i="29"/>
  <c r="AR411" i="29"/>
  <c r="AS411" i="29"/>
  <c r="AT411" i="29"/>
  <c r="AW411" i="29"/>
  <c r="AY411" i="29"/>
  <c r="G412" i="29"/>
  <c r="AI412" i="29"/>
  <c r="G413" i="29"/>
  <c r="I413" i="29"/>
  <c r="J413" i="29"/>
  <c r="K413" i="29"/>
  <c r="L413" i="29"/>
  <c r="M413" i="29"/>
  <c r="N413" i="29"/>
  <c r="O413" i="29"/>
  <c r="P413" i="29"/>
  <c r="Q413" i="29"/>
  <c r="R413" i="29"/>
  <c r="S413" i="29"/>
  <c r="T413" i="29"/>
  <c r="U413" i="29"/>
  <c r="V413" i="29"/>
  <c r="W413" i="29"/>
  <c r="X413" i="29"/>
  <c r="Y413" i="29"/>
  <c r="Z413" i="29"/>
  <c r="AA413" i="29"/>
  <c r="AB413" i="29"/>
  <c r="AC413" i="29"/>
  <c r="AD413" i="29"/>
  <c r="AE413" i="29"/>
  <c r="AF413" i="29"/>
  <c r="AG413" i="29"/>
  <c r="AH413" i="29"/>
  <c r="AI413" i="29"/>
  <c r="AJ413" i="29"/>
  <c r="AK413" i="29"/>
  <c r="AL413" i="29"/>
  <c r="AM413" i="29"/>
  <c r="AN413" i="29"/>
  <c r="AO413" i="29"/>
  <c r="AP413" i="29"/>
  <c r="AQ413" i="29"/>
  <c r="AR413" i="29"/>
  <c r="AS413" i="29"/>
  <c r="AT413" i="29"/>
  <c r="AU413" i="29"/>
  <c r="AV413" i="29"/>
  <c r="AW413" i="29"/>
  <c r="AX413" i="29"/>
  <c r="AY413" i="29"/>
  <c r="AZ413" i="29"/>
  <c r="G414" i="29"/>
  <c r="J414" i="29" s="1"/>
  <c r="I414" i="29"/>
  <c r="L414" i="29"/>
  <c r="M414" i="29"/>
  <c r="N414" i="29"/>
  <c r="Q414" i="29"/>
  <c r="R414" i="29"/>
  <c r="U414" i="29"/>
  <c r="V414" i="29"/>
  <c r="W414" i="29"/>
  <c r="Z414" i="29"/>
  <c r="AB414" i="29"/>
  <c r="AD414" i="29"/>
  <c r="AE414" i="29"/>
  <c r="AF414" i="29"/>
  <c r="AJ414" i="29"/>
  <c r="AK414" i="29"/>
  <c r="AM414" i="29"/>
  <c r="AN414" i="29"/>
  <c r="AO414" i="29"/>
  <c r="AS414" i="29"/>
  <c r="AT414" i="29"/>
  <c r="AV414" i="29"/>
  <c r="AW414" i="29"/>
  <c r="AX414" i="29"/>
  <c r="G415" i="29"/>
  <c r="I415" i="29"/>
  <c r="J415" i="29"/>
  <c r="K415" i="29"/>
  <c r="L415" i="29"/>
  <c r="M415" i="29"/>
  <c r="O415" i="29"/>
  <c r="P415" i="29"/>
  <c r="Q415" i="29"/>
  <c r="R415" i="29"/>
  <c r="S415" i="29"/>
  <c r="T415" i="29"/>
  <c r="U415" i="29"/>
  <c r="W415" i="29"/>
  <c r="X415" i="29"/>
  <c r="Y415" i="29"/>
  <c r="Z415" i="29"/>
  <c r="AA415" i="29"/>
  <c r="AB415" i="29"/>
  <c r="AC415" i="29"/>
  <c r="AE415" i="29"/>
  <c r="AF415" i="29"/>
  <c r="AG415" i="29"/>
  <c r="AH415" i="29"/>
  <c r="AI415" i="29"/>
  <c r="AJ415" i="29"/>
  <c r="AK415" i="29"/>
  <c r="AM415" i="29"/>
  <c r="AN415" i="29"/>
  <c r="AO415" i="29"/>
  <c r="AP415" i="29"/>
  <c r="AQ415" i="29"/>
  <c r="AR415" i="29"/>
  <c r="AS415" i="29"/>
  <c r="AU415" i="29"/>
  <c r="AV415" i="29"/>
  <c r="AW415" i="29"/>
  <c r="AX415" i="29"/>
  <c r="AY415" i="29"/>
  <c r="AZ415" i="29"/>
  <c r="G416" i="29"/>
  <c r="J416" i="29"/>
  <c r="K416" i="29"/>
  <c r="L416" i="29"/>
  <c r="M416" i="29"/>
  <c r="N416" i="29"/>
  <c r="O416" i="29"/>
  <c r="P416" i="29"/>
  <c r="R416" i="29"/>
  <c r="S416" i="29"/>
  <c r="T416" i="29"/>
  <c r="U416" i="29"/>
  <c r="V416" i="29"/>
  <c r="W416" i="29"/>
  <c r="X416" i="29"/>
  <c r="Z416" i="29"/>
  <c r="AA416" i="29"/>
  <c r="AB416" i="29"/>
  <c r="AC416" i="29"/>
  <c r="AD416" i="29"/>
  <c r="AE416" i="29"/>
  <c r="AF416" i="29"/>
  <c r="AH416" i="29"/>
  <c r="AI416" i="29"/>
  <c r="AJ416" i="29"/>
  <c r="AK416" i="29"/>
  <c r="AL416" i="29"/>
  <c r="AM416" i="29"/>
  <c r="AN416" i="29"/>
  <c r="AP416" i="29"/>
  <c r="AQ416" i="29"/>
  <c r="AR416" i="29"/>
  <c r="AS416" i="29"/>
  <c r="AT416" i="29"/>
  <c r="AU416" i="29"/>
  <c r="AV416" i="29"/>
  <c r="AX416" i="29"/>
  <c r="AY416" i="29"/>
  <c r="AZ416" i="29"/>
  <c r="G417" i="29"/>
  <c r="I417" i="29" s="1"/>
  <c r="J417" i="29"/>
  <c r="K417" i="29"/>
  <c r="N417" i="29"/>
  <c r="O417" i="29"/>
  <c r="P417" i="29"/>
  <c r="Q417" i="29"/>
  <c r="S417" i="29"/>
  <c r="U417" i="29"/>
  <c r="W417" i="29"/>
  <c r="X417" i="29"/>
  <c r="Y417" i="29"/>
  <c r="Z417" i="29"/>
  <c r="AC417" i="29"/>
  <c r="AD417" i="29"/>
  <c r="AF417" i="29"/>
  <c r="AG417" i="29"/>
  <c r="AH417" i="29"/>
  <c r="AI417" i="29"/>
  <c r="AL417" i="29"/>
  <c r="AM417" i="29"/>
  <c r="AO417" i="29"/>
  <c r="AP417" i="29"/>
  <c r="AQ417" i="29"/>
  <c r="AS417" i="29"/>
  <c r="AU417" i="29"/>
  <c r="AV417" i="29"/>
  <c r="AX417" i="29"/>
  <c r="AY417" i="29"/>
  <c r="G418" i="29"/>
  <c r="Q418" i="29" s="1"/>
  <c r="Z418" i="29"/>
  <c r="AR418" i="29"/>
  <c r="G419" i="29"/>
  <c r="G420" i="29"/>
  <c r="I420" i="29"/>
  <c r="N420" i="29"/>
  <c r="P420" i="29"/>
  <c r="Q420" i="29"/>
  <c r="R420" i="29"/>
  <c r="W420" i="29"/>
  <c r="Y420" i="29"/>
  <c r="Z420" i="29"/>
  <c r="AA420" i="29"/>
  <c r="AF420" i="29"/>
  <c r="AH420" i="29"/>
  <c r="AI420" i="29"/>
  <c r="AJ420" i="29"/>
  <c r="AO420" i="29"/>
  <c r="AQ420" i="29"/>
  <c r="AR420" i="29"/>
  <c r="AT420" i="29"/>
  <c r="AX420" i="29"/>
  <c r="AZ420" i="29"/>
  <c r="G421" i="29"/>
  <c r="I421" i="29"/>
  <c r="J421" i="29"/>
  <c r="K421" i="29"/>
  <c r="L421" i="29"/>
  <c r="M421" i="29"/>
  <c r="N421" i="29"/>
  <c r="O421" i="29"/>
  <c r="P421" i="29"/>
  <c r="Q421" i="29"/>
  <c r="R421" i="29"/>
  <c r="S421" i="29"/>
  <c r="T421" i="29"/>
  <c r="U421" i="29"/>
  <c r="V421" i="29"/>
  <c r="W421" i="29"/>
  <c r="X421" i="29"/>
  <c r="Y421" i="29"/>
  <c r="Z421" i="29"/>
  <c r="AA421" i="29"/>
  <c r="AB421" i="29"/>
  <c r="AC421" i="29"/>
  <c r="AD421" i="29"/>
  <c r="AE421" i="29"/>
  <c r="AF421" i="29"/>
  <c r="AG421" i="29"/>
  <c r="AH421" i="29"/>
  <c r="AI421" i="29"/>
  <c r="AJ421" i="29"/>
  <c r="AK421" i="29"/>
  <c r="AL421" i="29"/>
  <c r="AM421" i="29"/>
  <c r="AN421" i="29"/>
  <c r="AO421" i="29"/>
  <c r="AP421" i="29"/>
  <c r="AQ421" i="29"/>
  <c r="AR421" i="29"/>
  <c r="AS421" i="29"/>
  <c r="AT421" i="29"/>
  <c r="AU421" i="29"/>
  <c r="AV421" i="29"/>
  <c r="AW421" i="29"/>
  <c r="AX421" i="29"/>
  <c r="AY421" i="29"/>
  <c r="AZ421" i="29"/>
  <c r="G422" i="29"/>
  <c r="J422" i="29" s="1"/>
  <c r="M422" i="29"/>
  <c r="Q422" i="29"/>
  <c r="V422" i="29"/>
  <c r="AC422" i="29"/>
  <c r="AE422" i="29"/>
  <c r="AL422" i="29"/>
  <c r="AN422" i="29"/>
  <c r="AU422" i="29"/>
  <c r="G423" i="29"/>
  <c r="J423" i="29" s="1"/>
  <c r="I423" i="29"/>
  <c r="K423" i="29"/>
  <c r="L423" i="29"/>
  <c r="M423" i="29"/>
  <c r="Q423" i="29"/>
  <c r="R423" i="29"/>
  <c r="T423" i="29"/>
  <c r="U423" i="29"/>
  <c r="W423" i="29"/>
  <c r="Z423" i="29"/>
  <c r="AA423" i="29"/>
  <c r="AC423" i="29"/>
  <c r="AE423" i="29"/>
  <c r="AF423" i="29"/>
  <c r="AI423" i="29"/>
  <c r="AJ423" i="29"/>
  <c r="AM423" i="29"/>
  <c r="AN423" i="29"/>
  <c r="AO423" i="29"/>
  <c r="AR423" i="29"/>
  <c r="AS423" i="29"/>
  <c r="AV423" i="29"/>
  <c r="AW423" i="29"/>
  <c r="AX423" i="29"/>
  <c r="G424" i="29"/>
  <c r="K424" i="29" s="1"/>
  <c r="J424" i="29"/>
  <c r="L424" i="29"/>
  <c r="M424" i="29"/>
  <c r="N424" i="29"/>
  <c r="R424" i="29"/>
  <c r="S424" i="29"/>
  <c r="U424" i="29"/>
  <c r="V424" i="29"/>
  <c r="W424" i="29"/>
  <c r="AA424" i="29"/>
  <c r="AB424" i="29"/>
  <c r="AD424" i="29"/>
  <c r="AE424" i="29"/>
  <c r="AF424" i="29"/>
  <c r="AJ424" i="29"/>
  <c r="AK424" i="29"/>
  <c r="AM424" i="29"/>
  <c r="AN424" i="29"/>
  <c r="AP424" i="29"/>
  <c r="AS424" i="29"/>
  <c r="AT424" i="29"/>
  <c r="AV424" i="29"/>
  <c r="AX424" i="29"/>
  <c r="AY424" i="29"/>
  <c r="G425" i="29"/>
  <c r="K425" i="29" s="1"/>
  <c r="I425" i="29"/>
  <c r="J425" i="29"/>
  <c r="L425" i="29"/>
  <c r="M425" i="29"/>
  <c r="N425" i="29"/>
  <c r="O425" i="29"/>
  <c r="P425" i="29"/>
  <c r="Q425" i="29"/>
  <c r="R425" i="29"/>
  <c r="S425" i="29"/>
  <c r="T425" i="29"/>
  <c r="U425" i="29"/>
  <c r="V425" i="29"/>
  <c r="W425" i="29"/>
  <c r="X425" i="29"/>
  <c r="Y425" i="29"/>
  <c r="Z425" i="29"/>
  <c r="AA425" i="29"/>
  <c r="AB425" i="29"/>
  <c r="AC425" i="29"/>
  <c r="AD425" i="29"/>
  <c r="AE425" i="29"/>
  <c r="AF425" i="29"/>
  <c r="AG425" i="29"/>
  <c r="AH425" i="29"/>
  <c r="AI425" i="29"/>
  <c r="AJ425" i="29"/>
  <c r="AK425" i="29"/>
  <c r="AL425" i="29"/>
  <c r="AM425" i="29"/>
  <c r="AN425" i="29"/>
  <c r="AO425" i="29"/>
  <c r="AP425" i="29"/>
  <c r="AQ425" i="29"/>
  <c r="AR425" i="29"/>
  <c r="AS425" i="29"/>
  <c r="AT425" i="29"/>
  <c r="AU425" i="29"/>
  <c r="AV425" i="29"/>
  <c r="AW425" i="29"/>
  <c r="AX425" i="29"/>
  <c r="AY425" i="29"/>
  <c r="AZ425" i="29"/>
  <c r="G426" i="29"/>
  <c r="M426" i="29" s="1"/>
  <c r="U426" i="29"/>
  <c r="X426" i="29"/>
  <c r="AC426" i="29"/>
  <c r="AK426" i="29"/>
  <c r="G427" i="29"/>
  <c r="K427" i="29" s="1"/>
  <c r="P427" i="29"/>
  <c r="X427" i="29"/>
  <c r="AA427" i="29"/>
  <c r="AF427" i="29"/>
  <c r="AV427" i="29"/>
  <c r="G428" i="29"/>
  <c r="I428" i="29" s="1"/>
  <c r="J428" i="29"/>
  <c r="K428" i="29"/>
  <c r="M428" i="29"/>
  <c r="N428" i="29"/>
  <c r="O428" i="29"/>
  <c r="P428" i="29"/>
  <c r="R428" i="29"/>
  <c r="S428" i="29"/>
  <c r="U428" i="29"/>
  <c r="V428" i="29"/>
  <c r="W428" i="29"/>
  <c r="X428" i="29"/>
  <c r="Z428" i="29"/>
  <c r="AA428" i="29"/>
  <c r="AC428" i="29"/>
  <c r="AD428" i="29"/>
  <c r="AE428" i="29"/>
  <c r="AF428" i="29"/>
  <c r="AH428" i="29"/>
  <c r="AI428" i="29"/>
  <c r="AK428" i="29"/>
  <c r="AL428" i="29"/>
  <c r="AM428" i="29"/>
  <c r="AN428" i="29"/>
  <c r="AP428" i="29"/>
  <c r="AQ428" i="29"/>
  <c r="AS428" i="29"/>
  <c r="AT428" i="29"/>
  <c r="AU428" i="29"/>
  <c r="AV428" i="29"/>
  <c r="AX428" i="29"/>
  <c r="AY428" i="29"/>
  <c r="G429" i="29"/>
  <c r="J429" i="29" s="1"/>
  <c r="I429" i="29"/>
  <c r="N429" i="29"/>
  <c r="P429" i="29"/>
  <c r="R429" i="29"/>
  <c r="V429" i="29"/>
  <c r="X429" i="29"/>
  <c r="Y429" i="29"/>
  <c r="AD429" i="29"/>
  <c r="AF429" i="29"/>
  <c r="AH429" i="29"/>
  <c r="AL429" i="29"/>
  <c r="AN429" i="29"/>
  <c r="AO429" i="29"/>
  <c r="AT429" i="29"/>
  <c r="AV429" i="29"/>
  <c r="AX429" i="29"/>
  <c r="G430" i="29"/>
  <c r="N430" i="29" s="1"/>
  <c r="I430" i="29"/>
  <c r="K430" i="29"/>
  <c r="L430" i="29"/>
  <c r="M430" i="29"/>
  <c r="P430" i="29"/>
  <c r="Q430" i="29"/>
  <c r="S430" i="29"/>
  <c r="T430" i="29"/>
  <c r="U430" i="29"/>
  <c r="X430" i="29"/>
  <c r="Y430" i="29"/>
  <c r="AA430" i="29"/>
  <c r="AB430" i="29"/>
  <c r="AC430" i="29"/>
  <c r="AF430" i="29"/>
  <c r="AG430" i="29"/>
  <c r="AI430" i="29"/>
  <c r="AJ430" i="29"/>
  <c r="AK430" i="29"/>
  <c r="AN430" i="29"/>
  <c r="AO430" i="29"/>
  <c r="AQ430" i="29"/>
  <c r="AR430" i="29"/>
  <c r="AS430" i="29"/>
  <c r="AV430" i="29"/>
  <c r="AW430" i="29"/>
  <c r="AY430" i="29"/>
  <c r="AZ430" i="29"/>
  <c r="G431" i="29"/>
  <c r="L431" i="29" s="1"/>
  <c r="N431" i="29"/>
  <c r="O431" i="29"/>
  <c r="T431" i="29"/>
  <c r="W431" i="29"/>
  <c r="X431" i="29"/>
  <c r="AD431" i="29"/>
  <c r="AE431" i="29"/>
  <c r="AJ431" i="29"/>
  <c r="AM431" i="29"/>
  <c r="AN431" i="29"/>
  <c r="AT431" i="29"/>
  <c r="AU431" i="29"/>
  <c r="AZ431" i="29"/>
  <c r="G432" i="29"/>
  <c r="I432" i="29"/>
  <c r="J432" i="29"/>
  <c r="K432" i="29"/>
  <c r="L432" i="29"/>
  <c r="M432" i="29"/>
  <c r="N432" i="29"/>
  <c r="O432" i="29"/>
  <c r="P432" i="29"/>
  <c r="Q432" i="29"/>
  <c r="R432" i="29"/>
  <c r="S432" i="29"/>
  <c r="T432" i="29"/>
  <c r="U432" i="29"/>
  <c r="V432" i="29"/>
  <c r="W432" i="29"/>
  <c r="X432" i="29"/>
  <c r="Y432" i="29"/>
  <c r="Z432" i="29"/>
  <c r="AA432" i="29"/>
  <c r="AB432" i="29"/>
  <c r="AC432" i="29"/>
  <c r="AD432" i="29"/>
  <c r="AE432" i="29"/>
  <c r="AF432" i="29"/>
  <c r="AG432" i="29"/>
  <c r="AH432" i="29"/>
  <c r="AI432" i="29"/>
  <c r="AJ432" i="29"/>
  <c r="AK432" i="29"/>
  <c r="AL432" i="29"/>
  <c r="AM432" i="29"/>
  <c r="AN432" i="29"/>
  <c r="AO432" i="29"/>
  <c r="AP432" i="29"/>
  <c r="AQ432" i="29"/>
  <c r="AR432" i="29"/>
  <c r="AS432" i="29"/>
  <c r="AT432" i="29"/>
  <c r="AU432" i="29"/>
  <c r="AV432" i="29"/>
  <c r="AW432" i="29"/>
  <c r="AX432" i="29"/>
  <c r="AY432" i="29"/>
  <c r="AZ432" i="29"/>
  <c r="G433" i="29"/>
  <c r="K433" i="29" s="1"/>
  <c r="I433" i="29"/>
  <c r="J433" i="29"/>
  <c r="L433" i="29"/>
  <c r="M433" i="29"/>
  <c r="N433" i="29"/>
  <c r="O433" i="29"/>
  <c r="P433" i="29"/>
  <c r="Q433" i="29"/>
  <c r="R433" i="29"/>
  <c r="S433" i="29"/>
  <c r="T433" i="29"/>
  <c r="U433" i="29"/>
  <c r="V433" i="29"/>
  <c r="W433" i="29"/>
  <c r="X433" i="29"/>
  <c r="Y433" i="29"/>
  <c r="Z433" i="29"/>
  <c r="AA433" i="29"/>
  <c r="AB433" i="29"/>
  <c r="AC433" i="29"/>
  <c r="AD433" i="29"/>
  <c r="AE433" i="29"/>
  <c r="AF433" i="29"/>
  <c r="AG433" i="29"/>
  <c r="AH433" i="29"/>
  <c r="AI433" i="29"/>
  <c r="AJ433" i="29"/>
  <c r="AK433" i="29"/>
  <c r="AL433" i="29"/>
  <c r="AM433" i="29"/>
  <c r="AN433" i="29"/>
  <c r="AO433" i="29"/>
  <c r="AP433" i="29"/>
  <c r="AQ433" i="29"/>
  <c r="AR433" i="29"/>
  <c r="AS433" i="29"/>
  <c r="AT433" i="29"/>
  <c r="AU433" i="29"/>
  <c r="AV433" i="29"/>
  <c r="AW433" i="29"/>
  <c r="AX433" i="29"/>
  <c r="AY433" i="29"/>
  <c r="AZ433" i="29"/>
  <c r="G434" i="29"/>
  <c r="U434" i="29" s="1"/>
  <c r="P434" i="29"/>
  <c r="X434" i="29"/>
  <c r="AF434" i="29"/>
  <c r="AK434" i="29"/>
  <c r="AN434" i="29"/>
  <c r="G435" i="29"/>
  <c r="S435" i="29" s="1"/>
  <c r="K435" i="29"/>
  <c r="X435" i="29"/>
  <c r="AA435" i="29"/>
  <c r="AI435" i="29"/>
  <c r="AN435" i="29"/>
  <c r="AY435" i="29"/>
  <c r="G436" i="29"/>
  <c r="I436" i="29" s="1"/>
  <c r="J436" i="29"/>
  <c r="K436" i="29"/>
  <c r="M436" i="29"/>
  <c r="N436" i="29"/>
  <c r="O436" i="29"/>
  <c r="P436" i="29"/>
  <c r="R436" i="29"/>
  <c r="S436" i="29"/>
  <c r="U436" i="29"/>
  <c r="V436" i="29"/>
  <c r="W436" i="29"/>
  <c r="X436" i="29"/>
  <c r="Z436" i="29"/>
  <c r="AA436" i="29"/>
  <c r="AC436" i="29"/>
  <c r="AD436" i="29"/>
  <c r="AE436" i="29"/>
  <c r="AF436" i="29"/>
  <c r="AH436" i="29"/>
  <c r="AI436" i="29"/>
  <c r="AK436" i="29"/>
  <c r="AL436" i="29"/>
  <c r="AM436" i="29"/>
  <c r="AN436" i="29"/>
  <c r="AP436" i="29"/>
  <c r="AQ436" i="29"/>
  <c r="AS436" i="29"/>
  <c r="AT436" i="29"/>
  <c r="AU436" i="29"/>
  <c r="AV436" i="29"/>
  <c r="AX436" i="29"/>
  <c r="AY436" i="29"/>
  <c r="G437" i="29"/>
  <c r="I437" i="29"/>
  <c r="J437" i="29"/>
  <c r="N437" i="29"/>
  <c r="P437" i="29"/>
  <c r="Q437" i="29"/>
  <c r="R437" i="29"/>
  <c r="V437" i="29"/>
  <c r="X437" i="29"/>
  <c r="Y437" i="29"/>
  <c r="Z437" i="29"/>
  <c r="AD437" i="29"/>
  <c r="AF437" i="29"/>
  <c r="AG437" i="29"/>
  <c r="AH437" i="29"/>
  <c r="AL437" i="29"/>
  <c r="AN437" i="29"/>
  <c r="AO437" i="29"/>
  <c r="AP437" i="29"/>
  <c r="AT437" i="29"/>
  <c r="AV437" i="29"/>
  <c r="AW437" i="29"/>
  <c r="AX437" i="29"/>
  <c r="G438" i="29"/>
  <c r="N438" i="29" s="1"/>
  <c r="I438" i="29"/>
  <c r="K438" i="29"/>
  <c r="L438" i="29"/>
  <c r="M438" i="29"/>
  <c r="P438" i="29"/>
  <c r="Q438" i="29"/>
  <c r="S438" i="29"/>
  <c r="T438" i="29"/>
  <c r="U438" i="29"/>
  <c r="X438" i="29"/>
  <c r="Y438" i="29"/>
  <c r="AA438" i="29"/>
  <c r="AB438" i="29"/>
  <c r="AC438" i="29"/>
  <c r="AF438" i="29"/>
  <c r="AG438" i="29"/>
  <c r="AI438" i="29"/>
  <c r="AJ438" i="29"/>
  <c r="AK438" i="29"/>
  <c r="AN438" i="29"/>
  <c r="AO438" i="29"/>
  <c r="AQ438" i="29"/>
  <c r="AR438" i="29"/>
  <c r="AS438" i="29"/>
  <c r="AV438" i="29"/>
  <c r="AW438" i="29"/>
  <c r="AY438" i="29"/>
  <c r="AZ438" i="29"/>
  <c r="G439" i="29"/>
  <c r="N439" i="29" s="1"/>
  <c r="L439" i="29"/>
  <c r="O439" i="29"/>
  <c r="T439" i="29"/>
  <c r="X439" i="29"/>
  <c r="AB439" i="29"/>
  <c r="AE439" i="29"/>
  <c r="AJ439" i="29"/>
  <c r="AN439" i="29"/>
  <c r="AR439" i="29"/>
  <c r="AU439" i="29"/>
  <c r="AZ439" i="29"/>
  <c r="G440" i="29"/>
  <c r="I440" i="29"/>
  <c r="J440" i="29"/>
  <c r="K440" i="29"/>
  <c r="L440" i="29"/>
  <c r="M440" i="29"/>
  <c r="N440" i="29"/>
  <c r="O440" i="29"/>
  <c r="P440" i="29"/>
  <c r="Q440" i="29"/>
  <c r="R440" i="29"/>
  <c r="S440" i="29"/>
  <c r="T440" i="29"/>
  <c r="U440" i="29"/>
  <c r="V440" i="29"/>
  <c r="W440" i="29"/>
  <c r="X440" i="29"/>
  <c r="Y440" i="29"/>
  <c r="Z440" i="29"/>
  <c r="AA440" i="29"/>
  <c r="AB440" i="29"/>
  <c r="AC440" i="29"/>
  <c r="AD440" i="29"/>
  <c r="AE440" i="29"/>
  <c r="AF440" i="29"/>
  <c r="AG440" i="29"/>
  <c r="AH440" i="29"/>
  <c r="AI440" i="29"/>
  <c r="AJ440" i="29"/>
  <c r="AK440" i="29"/>
  <c r="AL440" i="29"/>
  <c r="AM440" i="29"/>
  <c r="AN440" i="29"/>
  <c r="AO440" i="29"/>
  <c r="AP440" i="29"/>
  <c r="AQ440" i="29"/>
  <c r="AR440" i="29"/>
  <c r="AS440" i="29"/>
  <c r="AT440" i="29"/>
  <c r="AU440" i="29"/>
  <c r="AV440" i="29"/>
  <c r="AW440" i="29"/>
  <c r="AX440" i="29"/>
  <c r="AY440" i="29"/>
  <c r="AZ440" i="29"/>
  <c r="G441" i="29"/>
  <c r="K441" i="29" s="1"/>
  <c r="I441" i="29"/>
  <c r="J441" i="29"/>
  <c r="L441" i="29"/>
  <c r="M441" i="29"/>
  <c r="N441" i="29"/>
  <c r="O441" i="29"/>
  <c r="P441" i="29"/>
  <c r="Q441" i="29"/>
  <c r="R441" i="29"/>
  <c r="S441" i="29"/>
  <c r="T441" i="29"/>
  <c r="U441" i="29"/>
  <c r="V441" i="29"/>
  <c r="W441" i="29"/>
  <c r="X441" i="29"/>
  <c r="Y441" i="29"/>
  <c r="Z441" i="29"/>
  <c r="AA441" i="29"/>
  <c r="AB441" i="29"/>
  <c r="AC441" i="29"/>
  <c r="AD441" i="29"/>
  <c r="AE441" i="29"/>
  <c r="AF441" i="29"/>
  <c r="AG441" i="29"/>
  <c r="AH441" i="29"/>
  <c r="AI441" i="29"/>
  <c r="AJ441" i="29"/>
  <c r="AK441" i="29"/>
  <c r="AL441" i="29"/>
  <c r="AM441" i="29"/>
  <c r="AN441" i="29"/>
  <c r="AO441" i="29"/>
  <c r="AP441" i="29"/>
  <c r="AQ441" i="29"/>
  <c r="AR441" i="29"/>
  <c r="AS441" i="29"/>
  <c r="AT441" i="29"/>
  <c r="AU441" i="29"/>
  <c r="AV441" i="29"/>
  <c r="AW441" i="29"/>
  <c r="AX441" i="29"/>
  <c r="AY441" i="29"/>
  <c r="AZ441" i="29"/>
  <c r="G442" i="29"/>
  <c r="O442" i="29" s="1"/>
  <c r="I442" i="29"/>
  <c r="M442" i="29"/>
  <c r="P442" i="29"/>
  <c r="U442" i="29"/>
  <c r="W442" i="29"/>
  <c r="X442" i="29"/>
  <c r="Y442" i="29"/>
  <c r="AC442" i="29"/>
  <c r="AF442" i="29"/>
  <c r="AK442" i="29"/>
  <c r="AM442" i="29"/>
  <c r="AN442" i="29"/>
  <c r="AO442" i="29"/>
  <c r="AS442" i="29"/>
  <c r="AV442" i="29"/>
  <c r="G443" i="29"/>
  <c r="AI443" i="29" s="1"/>
  <c r="L443" i="29"/>
  <c r="P443" i="29"/>
  <c r="AN443" i="29"/>
  <c r="AR443" i="29"/>
  <c r="AV443" i="29"/>
  <c r="G444" i="29"/>
  <c r="I444" i="29" s="1"/>
  <c r="J444" i="29"/>
  <c r="K444" i="29"/>
  <c r="M444" i="29"/>
  <c r="N444" i="29"/>
  <c r="O444" i="29"/>
  <c r="P444" i="29"/>
  <c r="R444" i="29"/>
  <c r="S444" i="29"/>
  <c r="U444" i="29"/>
  <c r="V444" i="29"/>
  <c r="W444" i="29"/>
  <c r="X444" i="29"/>
  <c r="Z444" i="29"/>
  <c r="AA444" i="29"/>
  <c r="AC444" i="29"/>
  <c r="AD444" i="29"/>
  <c r="AE444" i="29"/>
  <c r="AF444" i="29"/>
  <c r="AH444" i="29"/>
  <c r="AI444" i="29"/>
  <c r="AK444" i="29"/>
  <c r="AL444" i="29"/>
  <c r="AM444" i="29"/>
  <c r="AN444" i="29"/>
  <c r="AP444" i="29"/>
  <c r="AQ444" i="29"/>
  <c r="AS444" i="29"/>
  <c r="AT444" i="29"/>
  <c r="AU444" i="29"/>
  <c r="AV444" i="29"/>
  <c r="AX444" i="29"/>
  <c r="AY444" i="29"/>
  <c r="G445" i="29"/>
  <c r="I445" i="29" s="1"/>
  <c r="J445" i="29"/>
  <c r="N445" i="29"/>
  <c r="Q445" i="29"/>
  <c r="V445" i="29"/>
  <c r="X445" i="29"/>
  <c r="Z445" i="29"/>
  <c r="AD445" i="29"/>
  <c r="AG445" i="29"/>
  <c r="AL445" i="29"/>
  <c r="AN445" i="29"/>
  <c r="AP445" i="29"/>
  <c r="AT445" i="29"/>
  <c r="AW445" i="29"/>
  <c r="G446" i="29"/>
  <c r="N446" i="29" s="1"/>
  <c r="I446" i="29"/>
  <c r="K446" i="29"/>
  <c r="L446" i="29"/>
  <c r="M446" i="29"/>
  <c r="P446" i="29"/>
  <c r="Q446" i="29"/>
  <c r="S446" i="29"/>
  <c r="T446" i="29"/>
  <c r="U446" i="29"/>
  <c r="X446" i="29"/>
  <c r="Y446" i="29"/>
  <c r="AA446" i="29"/>
  <c r="AB446" i="29"/>
  <c r="AC446" i="29"/>
  <c r="AF446" i="29"/>
  <c r="AG446" i="29"/>
  <c r="AI446" i="29"/>
  <c r="AJ446" i="29"/>
  <c r="AK446" i="29"/>
  <c r="AN446" i="29"/>
  <c r="AO446" i="29"/>
  <c r="AQ446" i="29"/>
  <c r="AR446" i="29"/>
  <c r="AS446" i="29"/>
  <c r="AV446" i="29"/>
  <c r="AW446" i="29"/>
  <c r="AY446" i="29"/>
  <c r="AZ446" i="29"/>
  <c r="G447" i="29"/>
  <c r="N447" i="29" s="1"/>
  <c r="L447" i="29"/>
  <c r="O447" i="29"/>
  <c r="P447" i="29"/>
  <c r="T447" i="29"/>
  <c r="V447" i="29"/>
  <c r="W447" i="29"/>
  <c r="X447" i="29"/>
  <c r="AB447" i="29"/>
  <c r="AE447" i="29"/>
  <c r="AF447" i="29"/>
  <c r="AJ447" i="29"/>
  <c r="AL447" i="29"/>
  <c r="AM447" i="29"/>
  <c r="AN447" i="29"/>
  <c r="AR447" i="29"/>
  <c r="AU447" i="29"/>
  <c r="AV447" i="29"/>
  <c r="AZ447" i="29"/>
  <c r="G448" i="29"/>
  <c r="I448" i="29"/>
  <c r="J448" i="29"/>
  <c r="K448" i="29"/>
  <c r="L448" i="29"/>
  <c r="M448" i="29"/>
  <c r="N448" i="29"/>
  <c r="O448" i="29"/>
  <c r="P448" i="29"/>
  <c r="Q448" i="29"/>
  <c r="R448" i="29"/>
  <c r="S448" i="29"/>
  <c r="T448" i="29"/>
  <c r="U448" i="29"/>
  <c r="V448" i="29"/>
  <c r="W448" i="29"/>
  <c r="X448" i="29"/>
  <c r="Y448" i="29"/>
  <c r="Z448" i="29"/>
  <c r="AA448" i="29"/>
  <c r="AB448" i="29"/>
  <c r="AC448" i="29"/>
  <c r="AD448" i="29"/>
  <c r="AE448" i="29"/>
  <c r="AF448" i="29"/>
  <c r="AG448" i="29"/>
  <c r="AH448" i="29"/>
  <c r="AI448" i="29"/>
  <c r="AJ448" i="29"/>
  <c r="AK448" i="29"/>
  <c r="AL448" i="29"/>
  <c r="AM448" i="29"/>
  <c r="AN448" i="29"/>
  <c r="AO448" i="29"/>
  <c r="AP448" i="29"/>
  <c r="AQ448" i="29"/>
  <c r="AR448" i="29"/>
  <c r="AS448" i="29"/>
  <c r="AT448" i="29"/>
  <c r="AU448" i="29"/>
  <c r="AV448" i="29"/>
  <c r="AW448" i="29"/>
  <c r="AX448" i="29"/>
  <c r="AY448" i="29"/>
  <c r="AZ448" i="29"/>
  <c r="G449" i="29"/>
  <c r="K449" i="29" s="1"/>
  <c r="I449" i="29"/>
  <c r="J449" i="29"/>
  <c r="L449" i="29"/>
  <c r="M449" i="29"/>
  <c r="N449" i="29"/>
  <c r="O449" i="29"/>
  <c r="P449" i="29"/>
  <c r="Q449" i="29"/>
  <c r="R449" i="29"/>
  <c r="S449" i="29"/>
  <c r="T449" i="29"/>
  <c r="U449" i="29"/>
  <c r="V449" i="29"/>
  <c r="W449" i="29"/>
  <c r="X449" i="29"/>
  <c r="Y449" i="29"/>
  <c r="Z449" i="29"/>
  <c r="AA449" i="29"/>
  <c r="AB449" i="29"/>
  <c r="AC449" i="29"/>
  <c r="AD449" i="29"/>
  <c r="AE449" i="29"/>
  <c r="AF449" i="29"/>
  <c r="AG449" i="29"/>
  <c r="AH449" i="29"/>
  <c r="AI449" i="29"/>
  <c r="AJ449" i="29"/>
  <c r="AK449" i="29"/>
  <c r="AL449" i="29"/>
  <c r="AM449" i="29"/>
  <c r="AN449" i="29"/>
  <c r="AO449" i="29"/>
  <c r="AP449" i="29"/>
  <c r="AQ449" i="29"/>
  <c r="AR449" i="29"/>
  <c r="AS449" i="29"/>
  <c r="AT449" i="29"/>
  <c r="AU449" i="29"/>
  <c r="AV449" i="29"/>
  <c r="AW449" i="29"/>
  <c r="AX449" i="29"/>
  <c r="AY449" i="29"/>
  <c r="AZ449" i="29"/>
  <c r="G450" i="29"/>
  <c r="L450" i="29" s="1"/>
  <c r="O450" i="29"/>
  <c r="U450" i="29"/>
  <c r="X450" i="29"/>
  <c r="AB450" i="29"/>
  <c r="AF450" i="29"/>
  <c r="AG450" i="29"/>
  <c r="AN450" i="29"/>
  <c r="AU450" i="29"/>
  <c r="AW450" i="29"/>
  <c r="G451" i="29"/>
  <c r="AH451" i="29"/>
  <c r="G452" i="29"/>
  <c r="I452" i="29" s="1"/>
  <c r="J452" i="29"/>
  <c r="K452" i="29"/>
  <c r="M452" i="29"/>
  <c r="N452" i="29"/>
  <c r="O452" i="29"/>
  <c r="P452" i="29"/>
  <c r="R452" i="29"/>
  <c r="S452" i="29"/>
  <c r="U452" i="29"/>
  <c r="V452" i="29"/>
  <c r="W452" i="29"/>
  <c r="X452" i="29"/>
  <c r="Z452" i="29"/>
  <c r="AA452" i="29"/>
  <c r="AC452" i="29"/>
  <c r="AD452" i="29"/>
  <c r="AE452" i="29"/>
  <c r="AF452" i="29"/>
  <c r="AH452" i="29"/>
  <c r="AI452" i="29"/>
  <c r="AK452" i="29"/>
  <c r="AL452" i="29"/>
  <c r="AM452" i="29"/>
  <c r="AN452" i="29"/>
  <c r="AP452" i="29"/>
  <c r="AQ452" i="29"/>
  <c r="AS452" i="29"/>
  <c r="AT452" i="29"/>
  <c r="AU452" i="29"/>
  <c r="AV452" i="29"/>
  <c r="AX452" i="29"/>
  <c r="AY452" i="29"/>
  <c r="G453" i="29"/>
  <c r="AC453" i="29"/>
  <c r="AW453" i="29"/>
  <c r="G454" i="29"/>
  <c r="L454" i="29" s="1"/>
  <c r="I454" i="29"/>
  <c r="K454" i="29"/>
  <c r="M454" i="29"/>
  <c r="Q454" i="29"/>
  <c r="S454" i="29"/>
  <c r="T454" i="29"/>
  <c r="U454" i="29"/>
  <c r="X454" i="29"/>
  <c r="AA454" i="29"/>
  <c r="AC454" i="29"/>
  <c r="AF454" i="29"/>
  <c r="AG454" i="29"/>
  <c r="AI454" i="29"/>
  <c r="AJ454" i="29"/>
  <c r="AN454" i="29"/>
  <c r="AQ454" i="29"/>
  <c r="AR454" i="29"/>
  <c r="AS454" i="29"/>
  <c r="AV454" i="29"/>
  <c r="AW454" i="29"/>
  <c r="AZ454" i="29"/>
  <c r="G455" i="29"/>
  <c r="K455" i="29"/>
  <c r="L455" i="29"/>
  <c r="N455" i="29"/>
  <c r="O455" i="29"/>
  <c r="P455" i="29"/>
  <c r="S455" i="29"/>
  <c r="T455" i="29"/>
  <c r="V455" i="29"/>
  <c r="W455" i="29"/>
  <c r="X455" i="29"/>
  <c r="AA455" i="29"/>
  <c r="AB455" i="29"/>
  <c r="AD455" i="29"/>
  <c r="AE455" i="29"/>
  <c r="AF455" i="29"/>
  <c r="AI455" i="29"/>
  <c r="AJ455" i="29"/>
  <c r="AL455" i="29"/>
  <c r="AM455" i="29"/>
  <c r="AN455" i="29"/>
  <c r="AQ455" i="29"/>
  <c r="AR455" i="29"/>
  <c r="AT455" i="29"/>
  <c r="AU455" i="29"/>
  <c r="AV455" i="29"/>
  <c r="AY455" i="29"/>
  <c r="AZ455" i="29"/>
  <c r="G456" i="29"/>
  <c r="I456" i="29"/>
  <c r="J456" i="29"/>
  <c r="K456" i="29"/>
  <c r="L456" i="29"/>
  <c r="M456" i="29"/>
  <c r="N456" i="29"/>
  <c r="O456" i="29"/>
  <c r="P456" i="29"/>
  <c r="Q456" i="29"/>
  <c r="R456" i="29"/>
  <c r="S456" i="29"/>
  <c r="T456" i="29"/>
  <c r="U456" i="29"/>
  <c r="V456" i="29"/>
  <c r="W456" i="29"/>
  <c r="X456" i="29"/>
  <c r="Y456" i="29"/>
  <c r="Z456" i="29"/>
  <c r="AA456" i="29"/>
  <c r="AB456" i="29"/>
  <c r="AC456" i="29"/>
  <c r="AD456" i="29"/>
  <c r="AE456" i="29"/>
  <c r="AF456" i="29"/>
  <c r="AG456" i="29"/>
  <c r="AH456" i="29"/>
  <c r="AI456" i="29"/>
  <c r="AJ456" i="29"/>
  <c r="AK456" i="29"/>
  <c r="AL456" i="29"/>
  <c r="AM456" i="29"/>
  <c r="AN456" i="29"/>
  <c r="AO456" i="29"/>
  <c r="AP456" i="29"/>
  <c r="AQ456" i="29"/>
  <c r="AR456" i="29"/>
  <c r="AS456" i="29"/>
  <c r="AT456" i="29"/>
  <c r="AU456" i="29"/>
  <c r="AV456" i="29"/>
  <c r="AW456" i="29"/>
  <c r="AX456" i="29"/>
  <c r="AY456" i="29"/>
  <c r="AZ456" i="29"/>
  <c r="G457" i="29"/>
  <c r="K457" i="29" s="1"/>
  <c r="I457" i="29"/>
  <c r="J457" i="29"/>
  <c r="L457" i="29"/>
  <c r="M457" i="29"/>
  <c r="N457" i="29"/>
  <c r="O457" i="29"/>
  <c r="P457" i="29"/>
  <c r="Q457" i="29"/>
  <c r="R457" i="29"/>
  <c r="S457" i="29"/>
  <c r="T457" i="29"/>
  <c r="U457" i="29"/>
  <c r="V457" i="29"/>
  <c r="W457" i="29"/>
  <c r="X457" i="29"/>
  <c r="Y457" i="29"/>
  <c r="Z457" i="29"/>
  <c r="AA457" i="29"/>
  <c r="AB457" i="29"/>
  <c r="AC457" i="29"/>
  <c r="AD457" i="29"/>
  <c r="AE457" i="29"/>
  <c r="AF457" i="29"/>
  <c r="AG457" i="29"/>
  <c r="AH457" i="29"/>
  <c r="AI457" i="29"/>
  <c r="AJ457" i="29"/>
  <c r="AK457" i="29"/>
  <c r="AL457" i="29"/>
  <c r="AM457" i="29"/>
  <c r="AN457" i="29"/>
  <c r="AO457" i="29"/>
  <c r="AP457" i="29"/>
  <c r="AQ457" i="29"/>
  <c r="AR457" i="29"/>
  <c r="AS457" i="29"/>
  <c r="AT457" i="29"/>
  <c r="AU457" i="29"/>
  <c r="AV457" i="29"/>
  <c r="AW457" i="29"/>
  <c r="AX457" i="29"/>
  <c r="AY457" i="29"/>
  <c r="AZ457" i="29"/>
  <c r="G458" i="29"/>
  <c r="I458" i="29"/>
  <c r="L458" i="29"/>
  <c r="O458" i="29"/>
  <c r="P458" i="29"/>
  <c r="Q458" i="29"/>
  <c r="U458" i="29"/>
  <c r="W458" i="29"/>
  <c r="X458" i="29"/>
  <c r="AB458" i="29"/>
  <c r="AC458" i="29"/>
  <c r="AE458" i="29"/>
  <c r="AF458" i="29"/>
  <c r="AJ458" i="29"/>
  <c r="AK458" i="29"/>
  <c r="AN458" i="29"/>
  <c r="AO458" i="29"/>
  <c r="AR458" i="29"/>
  <c r="AS458" i="29"/>
  <c r="AU458" i="29"/>
  <c r="AW458" i="29"/>
  <c r="G459" i="29"/>
  <c r="J459" i="29"/>
  <c r="K459" i="29"/>
  <c r="L459" i="29"/>
  <c r="O459" i="29"/>
  <c r="P459" i="29"/>
  <c r="T459" i="29"/>
  <c r="W459" i="29"/>
  <c r="X459" i="29"/>
  <c r="Z459" i="29"/>
  <c r="AA459" i="29"/>
  <c r="AB459" i="29"/>
  <c r="AE459" i="29"/>
  <c r="AI459" i="29"/>
  <c r="AJ459" i="29"/>
  <c r="AM459" i="29"/>
  <c r="AN459" i="29"/>
  <c r="AP459" i="29"/>
  <c r="AQ459" i="29"/>
  <c r="AU459" i="29"/>
  <c r="AX459" i="29"/>
  <c r="AY459" i="29"/>
  <c r="AZ459" i="29"/>
  <c r="G460" i="29"/>
  <c r="I460" i="29" s="1"/>
  <c r="J460" i="29"/>
  <c r="K460" i="29"/>
  <c r="M460" i="29"/>
  <c r="N460" i="29"/>
  <c r="O460" i="29"/>
  <c r="P460" i="29"/>
  <c r="R460" i="29"/>
  <c r="S460" i="29"/>
  <c r="U460" i="29"/>
  <c r="V460" i="29"/>
  <c r="W460" i="29"/>
  <c r="X460" i="29"/>
  <c r="Z460" i="29"/>
  <c r="AA460" i="29"/>
  <c r="AC460" i="29"/>
  <c r="AD460" i="29"/>
  <c r="AE460" i="29"/>
  <c r="AF460" i="29"/>
  <c r="AH460" i="29"/>
  <c r="AI460" i="29"/>
  <c r="AK460" i="29"/>
  <c r="AL460" i="29"/>
  <c r="AM460" i="29"/>
  <c r="AN460" i="29"/>
  <c r="AP460" i="29"/>
  <c r="AQ460" i="29"/>
  <c r="AS460" i="29"/>
  <c r="AT460" i="29"/>
  <c r="AU460" i="29"/>
  <c r="AV460" i="29"/>
  <c r="AX460" i="29"/>
  <c r="AY460" i="29"/>
  <c r="G461" i="29"/>
  <c r="X461" i="29"/>
  <c r="AL461" i="29"/>
  <c r="G462" i="29"/>
  <c r="U462" i="29"/>
  <c r="AJ462" i="29"/>
  <c r="AY462" i="29"/>
  <c r="G463" i="29"/>
  <c r="K463" i="29"/>
  <c r="L463" i="29"/>
  <c r="N463" i="29"/>
  <c r="O463" i="29"/>
  <c r="P463" i="29"/>
  <c r="S463" i="29"/>
  <c r="T463" i="29"/>
  <c r="V463" i="29"/>
  <c r="W463" i="29"/>
  <c r="X463" i="29"/>
  <c r="AA463" i="29"/>
  <c r="AB463" i="29"/>
  <c r="AD463" i="29"/>
  <c r="AE463" i="29"/>
  <c r="AF463" i="29"/>
  <c r="AI463" i="29"/>
  <c r="AJ463" i="29"/>
  <c r="AL463" i="29"/>
  <c r="AM463" i="29"/>
  <c r="AN463" i="29"/>
  <c r="AQ463" i="29"/>
  <c r="AR463" i="29"/>
  <c r="AT463" i="29"/>
  <c r="AU463" i="29"/>
  <c r="AV463" i="29"/>
  <c r="AY463" i="29"/>
  <c r="AZ463" i="29"/>
  <c r="G464" i="29"/>
  <c r="I464" i="29"/>
  <c r="J464" i="29"/>
  <c r="K464" i="29"/>
  <c r="L464" i="29"/>
  <c r="M464" i="29"/>
  <c r="N464" i="29"/>
  <c r="O464" i="29"/>
  <c r="P464" i="29"/>
  <c r="Q464" i="29"/>
  <c r="R464" i="29"/>
  <c r="S464" i="29"/>
  <c r="T464" i="29"/>
  <c r="U464" i="29"/>
  <c r="V464" i="29"/>
  <c r="W464" i="29"/>
  <c r="X464" i="29"/>
  <c r="Y464" i="29"/>
  <c r="Z464" i="29"/>
  <c r="AA464" i="29"/>
  <c r="AB464" i="29"/>
  <c r="AC464" i="29"/>
  <c r="AD464" i="29"/>
  <c r="AE464" i="29"/>
  <c r="AF464" i="29"/>
  <c r="AG464" i="29"/>
  <c r="AH464" i="29"/>
  <c r="AI464" i="29"/>
  <c r="AJ464" i="29"/>
  <c r="AK464" i="29"/>
  <c r="AL464" i="29"/>
  <c r="AM464" i="29"/>
  <c r="AN464" i="29"/>
  <c r="AO464" i="29"/>
  <c r="AP464" i="29"/>
  <c r="AQ464" i="29"/>
  <c r="AR464" i="29"/>
  <c r="AS464" i="29"/>
  <c r="AT464" i="29"/>
  <c r="AU464" i="29"/>
  <c r="AV464" i="29"/>
  <c r="AW464" i="29"/>
  <c r="AX464" i="29"/>
  <c r="AY464" i="29"/>
  <c r="AZ464" i="29"/>
  <c r="G465" i="29"/>
  <c r="K465" i="29" s="1"/>
  <c r="I465" i="29"/>
  <c r="J465" i="29"/>
  <c r="L465" i="29"/>
  <c r="M465" i="29"/>
  <c r="N465" i="29"/>
  <c r="O465" i="29"/>
  <c r="P465" i="29"/>
  <c r="Q465" i="29"/>
  <c r="R465" i="29"/>
  <c r="S465" i="29"/>
  <c r="T465" i="29"/>
  <c r="U465" i="29"/>
  <c r="V465" i="29"/>
  <c r="W465" i="29"/>
  <c r="X465" i="29"/>
  <c r="Y465" i="29"/>
  <c r="Z465" i="29"/>
  <c r="AA465" i="29"/>
  <c r="AB465" i="29"/>
  <c r="AC465" i="29"/>
  <c r="AD465" i="29"/>
  <c r="AE465" i="29"/>
  <c r="AF465" i="29"/>
  <c r="AG465" i="29"/>
  <c r="AH465" i="29"/>
  <c r="AI465" i="29"/>
  <c r="AJ465" i="29"/>
  <c r="AK465" i="29"/>
  <c r="AL465" i="29"/>
  <c r="AM465" i="29"/>
  <c r="AN465" i="29"/>
  <c r="AO465" i="29"/>
  <c r="AP465" i="29"/>
  <c r="AQ465" i="29"/>
  <c r="AR465" i="29"/>
  <c r="AS465" i="29"/>
  <c r="AT465" i="29"/>
  <c r="AU465" i="29"/>
  <c r="AV465" i="29"/>
  <c r="AW465" i="29"/>
  <c r="AX465" i="29"/>
  <c r="AY465" i="29"/>
  <c r="AZ465" i="29"/>
  <c r="G466" i="29"/>
  <c r="I466" i="29"/>
  <c r="T466" i="29"/>
  <c r="U466" i="29"/>
  <c r="AF466" i="29"/>
  <c r="AH466" i="29"/>
  <c r="AS466" i="29"/>
  <c r="AU466" i="29"/>
  <c r="G467" i="29"/>
  <c r="K467" i="29"/>
  <c r="L467" i="29"/>
  <c r="M467" i="29"/>
  <c r="O467" i="29"/>
  <c r="P467" i="29"/>
  <c r="S467" i="29"/>
  <c r="U467" i="29"/>
  <c r="W467" i="29"/>
  <c r="X467" i="29"/>
  <c r="Z467" i="29"/>
  <c r="AA467" i="29"/>
  <c r="AB467" i="29"/>
  <c r="AF467" i="29"/>
  <c r="AH467" i="29"/>
  <c r="AI467" i="29"/>
  <c r="AJ467" i="29"/>
  <c r="AK467" i="29"/>
  <c r="AM467" i="29"/>
  <c r="AN467" i="29"/>
  <c r="AR467" i="29"/>
  <c r="AS467" i="29"/>
  <c r="AU467" i="29"/>
  <c r="AV467" i="29"/>
  <c r="AX467" i="29"/>
  <c r="AY467" i="29"/>
  <c r="G468" i="29"/>
  <c r="J468" i="29" s="1"/>
  <c r="K468" i="29"/>
  <c r="N468" i="29"/>
  <c r="O468" i="29"/>
  <c r="P468" i="29"/>
  <c r="S468" i="29"/>
  <c r="U468" i="29"/>
  <c r="W468" i="29"/>
  <c r="Z468" i="29"/>
  <c r="AA468" i="29"/>
  <c r="AD468" i="29"/>
  <c r="AE468" i="29"/>
  <c r="AF468" i="29"/>
  <c r="AI468" i="29"/>
  <c r="AK468" i="29"/>
  <c r="AL468" i="29"/>
  <c r="AN468" i="29"/>
  <c r="AP468" i="29"/>
  <c r="AQ468" i="29"/>
  <c r="AS468" i="29"/>
  <c r="AU468" i="29"/>
  <c r="AV468" i="29"/>
  <c r="AY468" i="29"/>
  <c r="G469" i="29"/>
  <c r="I469" i="29"/>
  <c r="S469" i="29"/>
  <c r="U469" i="29"/>
  <c r="AF469" i="29"/>
  <c r="AG469" i="29"/>
  <c r="AQ469" i="29"/>
  <c r="AS469" i="29"/>
  <c r="G470" i="29"/>
  <c r="I470" i="29"/>
  <c r="K470" i="29"/>
  <c r="L470" i="29"/>
  <c r="M470" i="29"/>
  <c r="N470" i="29"/>
  <c r="Q470" i="29"/>
  <c r="S470" i="29"/>
  <c r="T470" i="29"/>
  <c r="U470" i="29"/>
  <c r="V470" i="29"/>
  <c r="X470" i="29"/>
  <c r="Y470" i="29"/>
  <c r="AB470" i="29"/>
  <c r="AC470" i="29"/>
  <c r="AD470" i="29"/>
  <c r="AF470" i="29"/>
  <c r="AG470" i="29"/>
  <c r="AI470" i="29"/>
  <c r="AJ470" i="29"/>
  <c r="AL470" i="29"/>
  <c r="AN470" i="29"/>
  <c r="AO470" i="29"/>
  <c r="AQ470" i="29"/>
  <c r="AR470" i="29"/>
  <c r="AS470" i="29"/>
  <c r="AT470" i="29"/>
  <c r="AW470" i="29"/>
  <c r="AY470" i="29"/>
  <c r="AZ470" i="29"/>
  <c r="G471" i="29"/>
  <c r="I471" i="29"/>
  <c r="S471" i="29"/>
  <c r="T471" i="29"/>
  <c r="AD471" i="29"/>
  <c r="AE471" i="29"/>
  <c r="AN471" i="29"/>
  <c r="AO471" i="29"/>
  <c r="AY471" i="29"/>
  <c r="AZ471" i="29"/>
  <c r="G472" i="29"/>
  <c r="M472" i="29" s="1"/>
  <c r="I472" i="29"/>
  <c r="J472" i="29"/>
  <c r="K472" i="29"/>
  <c r="L472" i="29"/>
  <c r="N472" i="29"/>
  <c r="O472" i="29"/>
  <c r="P472" i="29"/>
  <c r="Q472" i="29"/>
  <c r="R472" i="29"/>
  <c r="S472" i="29"/>
  <c r="T472" i="29"/>
  <c r="U472" i="29"/>
  <c r="V472" i="29"/>
  <c r="W472" i="29"/>
  <c r="X472" i="29"/>
  <c r="Y472" i="29"/>
  <c r="Z472" i="29"/>
  <c r="AA472" i="29"/>
  <c r="AB472" i="29"/>
  <c r="AC472" i="29"/>
  <c r="AD472" i="29"/>
  <c r="AE472" i="29"/>
  <c r="AF472" i="29"/>
  <c r="AG472" i="29"/>
  <c r="AH472" i="29"/>
  <c r="AI472" i="29"/>
  <c r="AJ472" i="29"/>
  <c r="AK472" i="29"/>
  <c r="AL472" i="29"/>
  <c r="AM472" i="29"/>
  <c r="AN472" i="29"/>
  <c r="AO472" i="29"/>
  <c r="AP472" i="29"/>
  <c r="AQ472" i="29"/>
  <c r="AR472" i="29"/>
  <c r="AS472" i="29"/>
  <c r="AT472" i="29"/>
  <c r="AU472" i="29"/>
  <c r="AV472" i="29"/>
  <c r="AW472" i="29"/>
  <c r="AX472" i="29"/>
  <c r="AY472" i="29"/>
  <c r="AZ472" i="29"/>
  <c r="G473" i="29"/>
  <c r="I473" i="29"/>
  <c r="J473" i="29"/>
  <c r="K473" i="29"/>
  <c r="L473" i="29"/>
  <c r="M473" i="29"/>
  <c r="N473" i="29"/>
  <c r="O473" i="29"/>
  <c r="P473" i="29"/>
  <c r="Q473" i="29"/>
  <c r="R473" i="29"/>
  <c r="S473" i="29"/>
  <c r="T473" i="29"/>
  <c r="U473" i="29"/>
  <c r="V473" i="29"/>
  <c r="W473" i="29"/>
  <c r="X473" i="29"/>
  <c r="Y473" i="29"/>
  <c r="Z473" i="29"/>
  <c r="AA473" i="29"/>
  <c r="AB473" i="29"/>
  <c r="AC473" i="29"/>
  <c r="AD473" i="29"/>
  <c r="AE473" i="29"/>
  <c r="AF473" i="29"/>
  <c r="AG473" i="29"/>
  <c r="AH473" i="29"/>
  <c r="AI473" i="29"/>
  <c r="AJ473" i="29"/>
  <c r="AK473" i="29"/>
  <c r="AL473" i="29"/>
  <c r="AM473" i="29"/>
  <c r="AN473" i="29"/>
  <c r="AO473" i="29"/>
  <c r="AP473" i="29"/>
  <c r="AQ473" i="29"/>
  <c r="AR473" i="29"/>
  <c r="AS473" i="29"/>
  <c r="AT473" i="29"/>
  <c r="AU473" i="29"/>
  <c r="AV473" i="29"/>
  <c r="AW473" i="29"/>
  <c r="AX473" i="29"/>
  <c r="AY473" i="29"/>
  <c r="AZ473" i="29"/>
  <c r="G474" i="29"/>
  <c r="I474" i="29" s="1"/>
  <c r="J474" i="29"/>
  <c r="M474" i="29"/>
  <c r="O474" i="29"/>
  <c r="P474" i="29"/>
  <c r="Q474" i="29"/>
  <c r="R474" i="29"/>
  <c r="U474" i="29"/>
  <c r="X474" i="29"/>
  <c r="Y474" i="29"/>
  <c r="Z474" i="29"/>
  <c r="AB474" i="29"/>
  <c r="AC474" i="29"/>
  <c r="AF474" i="29"/>
  <c r="AH474" i="29"/>
  <c r="AJ474" i="29"/>
  <c r="AK474" i="29"/>
  <c r="AM474" i="29"/>
  <c r="AN474" i="29"/>
  <c r="AP474" i="29"/>
  <c r="AS474" i="29"/>
  <c r="AU474" i="29"/>
  <c r="AV474" i="29"/>
  <c r="AW474" i="29"/>
  <c r="AX474" i="29"/>
  <c r="G475" i="29"/>
  <c r="J475" i="29" s="1"/>
  <c r="K475" i="29"/>
  <c r="L475" i="29"/>
  <c r="M475" i="29"/>
  <c r="O475" i="29"/>
  <c r="S475" i="29"/>
  <c r="U475" i="29"/>
  <c r="W475" i="29"/>
  <c r="X475" i="29"/>
  <c r="Z475" i="29"/>
  <c r="AC475" i="29"/>
  <c r="AF475" i="29"/>
  <c r="AH475" i="29"/>
  <c r="AI475" i="29"/>
  <c r="AJ475" i="29"/>
  <c r="AN475" i="29"/>
  <c r="AQ475" i="29"/>
  <c r="AR475" i="29"/>
  <c r="AS475" i="29"/>
  <c r="AU475" i="29"/>
  <c r="AY475" i="29"/>
  <c r="G476" i="29"/>
  <c r="P476" i="29" s="1"/>
  <c r="J476" i="29"/>
  <c r="K476" i="29"/>
  <c r="U476" i="29"/>
  <c r="V476" i="29"/>
  <c r="AE476" i="29"/>
  <c r="AF476" i="29"/>
  <c r="AP476" i="29"/>
  <c r="AQ476" i="29"/>
  <c r="G477" i="29"/>
  <c r="I477" i="29"/>
  <c r="R477" i="29"/>
  <c r="S477" i="29"/>
  <c r="AC477" i="29"/>
  <c r="AD477" i="29"/>
  <c r="AN477" i="29"/>
  <c r="AO477" i="29"/>
  <c r="AX477" i="29"/>
  <c r="AY477" i="29"/>
  <c r="G478" i="29"/>
  <c r="I478" i="29" s="1"/>
  <c r="N478" i="29"/>
  <c r="P478" i="29"/>
  <c r="Q478" i="29"/>
  <c r="S478" i="29"/>
  <c r="Y478" i="29"/>
  <c r="AA478" i="29"/>
  <c r="AB478" i="29"/>
  <c r="AC478" i="29"/>
  <c r="AJ478" i="29"/>
  <c r="AK478" i="29"/>
  <c r="AL478" i="29"/>
  <c r="AN478" i="29"/>
  <c r="AT478" i="29"/>
  <c r="AV478" i="29"/>
  <c r="AW478" i="29"/>
  <c r="AY478" i="29"/>
  <c r="G479" i="29"/>
  <c r="I479" i="29"/>
  <c r="K479" i="29"/>
  <c r="L479" i="29"/>
  <c r="N479" i="29"/>
  <c r="O479" i="29"/>
  <c r="P479" i="29"/>
  <c r="Q479" i="29"/>
  <c r="S479" i="29"/>
  <c r="T479" i="29"/>
  <c r="V479" i="29"/>
  <c r="W479" i="29"/>
  <c r="X479" i="29"/>
  <c r="Y479" i="29"/>
  <c r="AA479" i="29"/>
  <c r="AB479" i="29"/>
  <c r="AD479" i="29"/>
  <c r="AE479" i="29"/>
  <c r="AF479" i="29"/>
  <c r="AG479" i="29"/>
  <c r="AI479" i="29"/>
  <c r="AJ479" i="29"/>
  <c r="AL479" i="29"/>
  <c r="AM479" i="29"/>
  <c r="AN479" i="29"/>
  <c r="AO479" i="29"/>
  <c r="AQ479" i="29"/>
  <c r="AR479" i="29"/>
  <c r="AT479" i="29"/>
  <c r="AU479" i="29"/>
  <c r="AV479" i="29"/>
  <c r="AW479" i="29"/>
  <c r="AY479" i="29"/>
  <c r="AZ479" i="29"/>
  <c r="G480" i="29"/>
  <c r="I480" i="29"/>
  <c r="J480" i="29"/>
  <c r="K480" i="29"/>
  <c r="L480" i="29"/>
  <c r="M480" i="29"/>
  <c r="N480" i="29"/>
  <c r="O480" i="29"/>
  <c r="P480" i="29"/>
  <c r="Q480" i="29"/>
  <c r="R480" i="29"/>
  <c r="S480" i="29"/>
  <c r="T480" i="29"/>
  <c r="U480" i="29"/>
  <c r="V480" i="29"/>
  <c r="W480" i="29"/>
  <c r="X480" i="29"/>
  <c r="Y480" i="29"/>
  <c r="Z480" i="29"/>
  <c r="AA480" i="29"/>
  <c r="AB480" i="29"/>
  <c r="AC480" i="29"/>
  <c r="AD480" i="29"/>
  <c r="AE480" i="29"/>
  <c r="AF480" i="29"/>
  <c r="AG480" i="29"/>
  <c r="AH480" i="29"/>
  <c r="AI480" i="29"/>
  <c r="AJ480" i="29"/>
  <c r="AK480" i="29"/>
  <c r="AL480" i="29"/>
  <c r="AM480" i="29"/>
  <c r="AN480" i="29"/>
  <c r="AO480" i="29"/>
  <c r="AP480" i="29"/>
  <c r="AQ480" i="29"/>
  <c r="AR480" i="29"/>
  <c r="AS480" i="29"/>
  <c r="AT480" i="29"/>
  <c r="AU480" i="29"/>
  <c r="AV480" i="29"/>
  <c r="AW480" i="29"/>
  <c r="AX480" i="29"/>
  <c r="AY480" i="29"/>
  <c r="AZ480" i="29"/>
  <c r="G481" i="29"/>
  <c r="K481" i="29" s="1"/>
  <c r="I481" i="29"/>
  <c r="J481" i="29"/>
  <c r="L481" i="29"/>
  <c r="M481" i="29"/>
  <c r="N481" i="29"/>
  <c r="O481" i="29"/>
  <c r="P481" i="29"/>
  <c r="Q481" i="29"/>
  <c r="R481" i="29"/>
  <c r="S481" i="29"/>
  <c r="T481" i="29"/>
  <c r="U481" i="29"/>
  <c r="V481" i="29"/>
  <c r="W481" i="29"/>
  <c r="X481" i="29"/>
  <c r="Y481" i="29"/>
  <c r="Z481" i="29"/>
  <c r="AA481" i="29"/>
  <c r="AB481" i="29"/>
  <c r="AC481" i="29"/>
  <c r="AD481" i="29"/>
  <c r="AE481" i="29"/>
  <c r="AF481" i="29"/>
  <c r="AG481" i="29"/>
  <c r="AH481" i="29"/>
  <c r="AI481" i="29"/>
  <c r="AJ481" i="29"/>
  <c r="AK481" i="29"/>
  <c r="AL481" i="29"/>
  <c r="AM481" i="29"/>
  <c r="AN481" i="29"/>
  <c r="AO481" i="29"/>
  <c r="AP481" i="29"/>
  <c r="AQ481" i="29"/>
  <c r="AR481" i="29"/>
  <c r="AS481" i="29"/>
  <c r="AT481" i="29"/>
  <c r="AU481" i="29"/>
  <c r="AV481" i="29"/>
  <c r="AW481" i="29"/>
  <c r="AX481" i="29"/>
  <c r="AY481" i="29"/>
  <c r="AZ481" i="29"/>
  <c r="G482" i="29"/>
  <c r="Q482" i="29" s="1"/>
  <c r="I482" i="29"/>
  <c r="J482" i="29"/>
  <c r="T482" i="29"/>
  <c r="U482" i="29"/>
  <c r="AE482" i="29"/>
  <c r="AF482" i="29"/>
  <c r="AN482" i="29"/>
  <c r="AO482" i="29"/>
  <c r="AP482" i="29"/>
  <c r="AX482" i="29"/>
  <c r="AZ482" i="29"/>
  <c r="G483" i="29"/>
  <c r="R483" i="29" s="1"/>
  <c r="AN483" i="29"/>
  <c r="AY483" i="29"/>
  <c r="G484" i="29"/>
  <c r="J484" i="29" s="1"/>
  <c r="K484" i="29"/>
  <c r="N484" i="29"/>
  <c r="O484" i="29"/>
  <c r="P484" i="29"/>
  <c r="R484" i="29"/>
  <c r="S484" i="29"/>
  <c r="V484" i="29"/>
  <c r="X484" i="29"/>
  <c r="Z484" i="29"/>
  <c r="AA484" i="29"/>
  <c r="AC484" i="29"/>
  <c r="AD484" i="29"/>
  <c r="AF484" i="29"/>
  <c r="AI484" i="29"/>
  <c r="AK484" i="29"/>
  <c r="AL484" i="29"/>
  <c r="AM484" i="29"/>
  <c r="AN484" i="29"/>
  <c r="AQ484" i="29"/>
  <c r="AT484" i="29"/>
  <c r="AU484" i="29"/>
  <c r="AV484" i="29"/>
  <c r="AX484" i="29"/>
  <c r="AY484" i="29"/>
  <c r="G485" i="29"/>
  <c r="J485" i="29" s="1"/>
  <c r="I485" i="29"/>
  <c r="K485" i="29"/>
  <c r="M485" i="29"/>
  <c r="N485" i="29"/>
  <c r="P485" i="29"/>
  <c r="Q485" i="29"/>
  <c r="R485" i="29"/>
  <c r="S485" i="29"/>
  <c r="V485" i="29"/>
  <c r="X485" i="29"/>
  <c r="Y485" i="29"/>
  <c r="Z485" i="29"/>
  <c r="AA485" i="29"/>
  <c r="AC485" i="29"/>
  <c r="AD485" i="29"/>
  <c r="AE485" i="29"/>
  <c r="AF485" i="29"/>
  <c r="AG485" i="29"/>
  <c r="AH485" i="29"/>
  <c r="AI485" i="29"/>
  <c r="AJ485" i="29"/>
  <c r="AK485" i="29"/>
  <c r="AL485" i="29"/>
  <c r="AM485" i="29"/>
  <c r="AN485" i="29"/>
  <c r="AO485" i="29"/>
  <c r="AP485" i="29"/>
  <c r="AQ485" i="29"/>
  <c r="AR485" i="29"/>
  <c r="AS485" i="29"/>
  <c r="AT485" i="29"/>
  <c r="AU485" i="29"/>
  <c r="AV485" i="29"/>
  <c r="AW485" i="29"/>
  <c r="AX485" i="29"/>
  <c r="AY485" i="29"/>
  <c r="AZ485" i="29"/>
  <c r="G486" i="29"/>
  <c r="J486" i="29" s="1"/>
  <c r="I486" i="29"/>
  <c r="K486" i="29"/>
  <c r="L486" i="29"/>
  <c r="M486" i="29"/>
  <c r="N486" i="29"/>
  <c r="O486" i="29"/>
  <c r="P486" i="29"/>
  <c r="Q486" i="29"/>
  <c r="S486" i="29"/>
  <c r="T486" i="29"/>
  <c r="U486" i="29"/>
  <c r="V486" i="29"/>
  <c r="W486" i="29"/>
  <c r="X486" i="29"/>
  <c r="Y486" i="29"/>
  <c r="AA486" i="29"/>
  <c r="AB486" i="29"/>
  <c r="AC486" i="29"/>
  <c r="AD486" i="29"/>
  <c r="AE486" i="29"/>
  <c r="AF486" i="29"/>
  <c r="AG486" i="29"/>
  <c r="AI486" i="29"/>
  <c r="AJ486" i="29"/>
  <c r="AK486" i="29"/>
  <c r="AL486" i="29"/>
  <c r="AM486" i="29"/>
  <c r="AN486" i="29"/>
  <c r="AO486" i="29"/>
  <c r="AP486" i="29"/>
  <c r="AQ486" i="29"/>
  <c r="AR486" i="29"/>
  <c r="AS486" i="29"/>
  <c r="AT486" i="29"/>
  <c r="AU486" i="29"/>
  <c r="AV486" i="29"/>
  <c r="AW486" i="29"/>
  <c r="AX486" i="29"/>
  <c r="AY486" i="29"/>
  <c r="AZ486" i="29"/>
  <c r="G487" i="29"/>
  <c r="I487" i="29" s="1"/>
  <c r="AV487" i="29"/>
  <c r="G488" i="29"/>
  <c r="I488" i="29"/>
  <c r="J488" i="29"/>
  <c r="K488" i="29"/>
  <c r="L488" i="29"/>
  <c r="M488" i="29"/>
  <c r="N488" i="29"/>
  <c r="O488" i="29"/>
  <c r="P488" i="29"/>
  <c r="Q488" i="29"/>
  <c r="R488" i="29"/>
  <c r="S488" i="29"/>
  <c r="T488" i="29"/>
  <c r="U488" i="29"/>
  <c r="V488" i="29"/>
  <c r="W488" i="29"/>
  <c r="X488" i="29"/>
  <c r="Y488" i="29"/>
  <c r="Z488" i="29"/>
  <c r="AA488" i="29"/>
  <c r="AB488" i="29"/>
  <c r="AC488" i="29"/>
  <c r="AD488" i="29"/>
  <c r="AE488" i="29"/>
  <c r="AF488" i="29"/>
  <c r="AG488" i="29"/>
  <c r="AH488" i="29"/>
  <c r="AI488" i="29"/>
  <c r="AJ488" i="29"/>
  <c r="AK488" i="29"/>
  <c r="AL488" i="29"/>
  <c r="AM488" i="29"/>
  <c r="AN488" i="29"/>
  <c r="AO488" i="29"/>
  <c r="AP488" i="29"/>
  <c r="AQ488" i="29"/>
  <c r="AR488" i="29"/>
  <c r="AS488" i="29"/>
  <c r="AT488" i="29"/>
  <c r="AU488" i="29"/>
  <c r="AV488" i="29"/>
  <c r="AW488" i="29"/>
  <c r="AX488" i="29"/>
  <c r="AY488" i="29"/>
  <c r="AZ488" i="29"/>
  <c r="G489" i="29"/>
  <c r="I489" i="29" s="1"/>
  <c r="J489" i="29"/>
  <c r="L489" i="29"/>
  <c r="M489" i="29"/>
  <c r="N489" i="29"/>
  <c r="O489" i="29"/>
  <c r="P489" i="29"/>
  <c r="R489" i="29"/>
  <c r="T489" i="29"/>
  <c r="U489" i="29"/>
  <c r="V489" i="29"/>
  <c r="W489" i="29"/>
  <c r="X489" i="29"/>
  <c r="Z489" i="29"/>
  <c r="AB489" i="29"/>
  <c r="AC489" i="29"/>
  <c r="AD489" i="29"/>
  <c r="AE489" i="29"/>
  <c r="AF489" i="29"/>
  <c r="AH489" i="29"/>
  <c r="AJ489" i="29"/>
  <c r="AK489" i="29"/>
  <c r="AL489" i="29"/>
  <c r="AM489" i="29"/>
  <c r="AN489" i="29"/>
  <c r="AP489" i="29"/>
  <c r="AR489" i="29"/>
  <c r="AS489" i="29"/>
  <c r="AT489" i="29"/>
  <c r="AU489" i="29"/>
  <c r="AV489" i="29"/>
  <c r="AX489" i="29"/>
  <c r="AZ489" i="29"/>
  <c r="G490" i="29"/>
  <c r="J490" i="29" s="1"/>
  <c r="I490" i="29"/>
  <c r="P490" i="29"/>
  <c r="Q490" i="29"/>
  <c r="X490" i="29"/>
  <c r="Y490" i="29"/>
  <c r="AF490" i="29"/>
  <c r="AG490" i="29"/>
  <c r="AN490" i="29"/>
  <c r="AO490" i="29"/>
  <c r="AV490" i="29"/>
  <c r="AW490" i="29"/>
  <c r="G491" i="29"/>
  <c r="N491" i="29" s="1"/>
  <c r="J491" i="29"/>
  <c r="K491" i="29"/>
  <c r="L491" i="29"/>
  <c r="M491" i="29"/>
  <c r="P491" i="29"/>
  <c r="R491" i="29"/>
  <c r="S491" i="29"/>
  <c r="T491" i="29"/>
  <c r="U491" i="29"/>
  <c r="X491" i="29"/>
  <c r="Z491" i="29"/>
  <c r="AA491" i="29"/>
  <c r="AB491" i="29"/>
  <c r="AC491" i="29"/>
  <c r="AF491" i="29"/>
  <c r="AH491" i="29"/>
  <c r="AI491" i="29"/>
  <c r="AJ491" i="29"/>
  <c r="AK491" i="29"/>
  <c r="AN491" i="29"/>
  <c r="AP491" i="29"/>
  <c r="AQ491" i="29"/>
  <c r="AR491" i="29"/>
  <c r="AS491" i="29"/>
  <c r="AV491" i="29"/>
  <c r="AX491" i="29"/>
  <c r="AY491" i="29"/>
  <c r="AZ491" i="29"/>
  <c r="G492" i="29"/>
  <c r="I492" i="29" s="1"/>
  <c r="M492" i="29"/>
  <c r="N492" i="29"/>
  <c r="O492" i="29"/>
  <c r="P492" i="29"/>
  <c r="U492" i="29"/>
  <c r="V492" i="29"/>
  <c r="W492" i="29"/>
  <c r="X492" i="29"/>
  <c r="AC492" i="29"/>
  <c r="AD492" i="29"/>
  <c r="AE492" i="29"/>
  <c r="AF492" i="29"/>
  <c r="AK492" i="29"/>
  <c r="AL492" i="29"/>
  <c r="AM492" i="29"/>
  <c r="AN492" i="29"/>
  <c r="AS492" i="29"/>
  <c r="AT492" i="29"/>
  <c r="AU492" i="29"/>
  <c r="AV492" i="29"/>
  <c r="G493" i="29"/>
  <c r="K493" i="29" s="1"/>
  <c r="I493" i="29"/>
  <c r="J493" i="29"/>
  <c r="P493" i="29"/>
  <c r="Q493" i="29"/>
  <c r="R493" i="29"/>
  <c r="X493" i="29"/>
  <c r="Y493" i="29"/>
  <c r="Z493" i="29"/>
  <c r="AF493" i="29"/>
  <c r="AG493" i="29"/>
  <c r="AH493" i="29"/>
  <c r="AN493" i="29"/>
  <c r="AO493" i="29"/>
  <c r="AP493" i="29"/>
  <c r="AV493" i="29"/>
  <c r="AW493" i="29"/>
  <c r="AX493" i="29"/>
  <c r="G494" i="29"/>
  <c r="J494" i="29" s="1"/>
  <c r="I494" i="29"/>
  <c r="K494" i="29"/>
  <c r="L494" i="29"/>
  <c r="M494" i="29"/>
  <c r="N494" i="29"/>
  <c r="O494" i="29"/>
  <c r="P494" i="29"/>
  <c r="Q494" i="29"/>
  <c r="S494" i="29"/>
  <c r="T494" i="29"/>
  <c r="U494" i="29"/>
  <c r="V494" i="29"/>
  <c r="W494" i="29"/>
  <c r="X494" i="29"/>
  <c r="Y494" i="29"/>
  <c r="AA494" i="29"/>
  <c r="AB494" i="29"/>
  <c r="AC494" i="29"/>
  <c r="AD494" i="29"/>
  <c r="AE494" i="29"/>
  <c r="AF494" i="29"/>
  <c r="AG494" i="29"/>
  <c r="AI494" i="29"/>
  <c r="AJ494" i="29"/>
  <c r="AK494" i="29"/>
  <c r="AL494" i="29"/>
  <c r="AM494" i="29"/>
  <c r="AN494" i="29"/>
  <c r="AO494" i="29"/>
  <c r="AQ494" i="29"/>
  <c r="AR494" i="29"/>
  <c r="AS494" i="29"/>
  <c r="AT494" i="29"/>
  <c r="AU494" i="29"/>
  <c r="AV494" i="29"/>
  <c r="AW494" i="29"/>
  <c r="AY494" i="29"/>
  <c r="AZ494" i="29"/>
  <c r="G495" i="29"/>
  <c r="I495" i="29" s="1"/>
  <c r="AN495" i="29"/>
  <c r="AV495" i="29"/>
  <c r="G496" i="29"/>
  <c r="I496" i="29"/>
  <c r="J496" i="29"/>
  <c r="K496" i="29"/>
  <c r="L496" i="29"/>
  <c r="M496" i="29"/>
  <c r="N496" i="29"/>
  <c r="O496" i="29"/>
  <c r="P496" i="29"/>
  <c r="Q496" i="29"/>
  <c r="R496" i="29"/>
  <c r="S496" i="29"/>
  <c r="T496" i="29"/>
  <c r="U496" i="29"/>
  <c r="V496" i="29"/>
  <c r="W496" i="29"/>
  <c r="X496" i="29"/>
  <c r="Y496" i="29"/>
  <c r="Z496" i="29"/>
  <c r="AA496" i="29"/>
  <c r="AB496" i="29"/>
  <c r="AC496" i="29"/>
  <c r="AD496" i="29"/>
  <c r="AE496" i="29"/>
  <c r="AF496" i="29"/>
  <c r="AG496" i="29"/>
  <c r="AH496" i="29"/>
  <c r="AI496" i="29"/>
  <c r="AJ496" i="29"/>
  <c r="AK496" i="29"/>
  <c r="AL496" i="29"/>
  <c r="AM496" i="29"/>
  <c r="AN496" i="29"/>
  <c r="AO496" i="29"/>
  <c r="AP496" i="29"/>
  <c r="AQ496" i="29"/>
  <c r="AR496" i="29"/>
  <c r="AS496" i="29"/>
  <c r="AT496" i="29"/>
  <c r="AU496" i="29"/>
  <c r="AV496" i="29"/>
  <c r="AW496" i="29"/>
  <c r="AX496" i="29"/>
  <c r="AY496" i="29"/>
  <c r="AZ496" i="29"/>
  <c r="G497" i="29"/>
  <c r="I497" i="29" s="1"/>
  <c r="J497" i="29"/>
  <c r="L497" i="29"/>
  <c r="M497" i="29"/>
  <c r="N497" i="29"/>
  <c r="O497" i="29"/>
  <c r="P497" i="29"/>
  <c r="R497" i="29"/>
  <c r="T497" i="29"/>
  <c r="U497" i="29"/>
  <c r="V497" i="29"/>
  <c r="W497" i="29"/>
  <c r="X497" i="29"/>
  <c r="Z497" i="29"/>
  <c r="AB497" i="29"/>
  <c r="AC497" i="29"/>
  <c r="AD497" i="29"/>
  <c r="AE497" i="29"/>
  <c r="AF497" i="29"/>
  <c r="AH497" i="29"/>
  <c r="AJ497" i="29"/>
  <c r="AK497" i="29"/>
  <c r="AL497" i="29"/>
  <c r="AM497" i="29"/>
  <c r="AN497" i="29"/>
  <c r="AP497" i="29"/>
  <c r="AR497" i="29"/>
  <c r="AS497" i="29"/>
  <c r="AT497" i="29"/>
  <c r="AU497" i="29"/>
  <c r="AV497" i="29"/>
  <c r="AX497" i="29"/>
  <c r="AZ497" i="29"/>
  <c r="G498" i="29"/>
  <c r="J498" i="29" s="1"/>
  <c r="I498" i="29"/>
  <c r="P498" i="29"/>
  <c r="Q498" i="29"/>
  <c r="Y498" i="29"/>
  <c r="AF498" i="29"/>
  <c r="AG498" i="29"/>
  <c r="AN498" i="29"/>
  <c r="AO498" i="29"/>
  <c r="AV498" i="29"/>
  <c r="AW498" i="29"/>
  <c r="G499" i="29"/>
  <c r="N499" i="29" s="1"/>
  <c r="J499" i="29"/>
  <c r="K499" i="29"/>
  <c r="L499" i="29"/>
  <c r="M499" i="29"/>
  <c r="P499" i="29"/>
  <c r="R499" i="29"/>
  <c r="S499" i="29"/>
  <c r="T499" i="29"/>
  <c r="U499" i="29"/>
  <c r="X499" i="29"/>
  <c r="Z499" i="29"/>
  <c r="AA499" i="29"/>
  <c r="AB499" i="29"/>
  <c r="AC499" i="29"/>
  <c r="AF499" i="29"/>
  <c r="AH499" i="29"/>
  <c r="AI499" i="29"/>
  <c r="AJ499" i="29"/>
  <c r="AK499" i="29"/>
  <c r="AN499" i="29"/>
  <c r="AP499" i="29"/>
  <c r="AQ499" i="29"/>
  <c r="AR499" i="29"/>
  <c r="AS499" i="29"/>
  <c r="AV499" i="29"/>
  <c r="AX499" i="29"/>
  <c r="AY499" i="29"/>
  <c r="AZ499" i="29"/>
  <c r="G500" i="29"/>
  <c r="I500" i="29" s="1"/>
  <c r="M500" i="29"/>
  <c r="N500" i="29"/>
  <c r="O500" i="29"/>
  <c r="P500" i="29"/>
  <c r="U500" i="29"/>
  <c r="V500" i="29"/>
  <c r="W500" i="29"/>
  <c r="X500" i="29"/>
  <c r="AC500" i="29"/>
  <c r="AD500" i="29"/>
  <c r="AE500" i="29"/>
  <c r="AF500" i="29"/>
  <c r="AK500" i="29"/>
  <c r="AL500" i="29"/>
  <c r="AM500" i="29"/>
  <c r="AN500" i="29"/>
  <c r="AS500" i="29"/>
  <c r="AT500" i="29"/>
  <c r="AU500" i="29"/>
  <c r="AV500" i="29"/>
  <c r="G501" i="29"/>
  <c r="K501" i="29" s="1"/>
  <c r="I501" i="29"/>
  <c r="J501" i="29"/>
  <c r="P501" i="29"/>
  <c r="Q501" i="29"/>
  <c r="R501" i="29"/>
  <c r="X501" i="29"/>
  <c r="Y501" i="29"/>
  <c r="Z501" i="29"/>
  <c r="AF501" i="29"/>
  <c r="AG501" i="29"/>
  <c r="AH501" i="29"/>
  <c r="AN501" i="29"/>
  <c r="AO501" i="29"/>
  <c r="AP501" i="29"/>
  <c r="AV501" i="29"/>
  <c r="AW501" i="29"/>
  <c r="AX501" i="29"/>
  <c r="G502" i="29"/>
  <c r="J502" i="29" s="1"/>
  <c r="I502" i="29"/>
  <c r="K502" i="29"/>
  <c r="L502" i="29"/>
  <c r="M502" i="29"/>
  <c r="N502" i="29"/>
  <c r="O502" i="29"/>
  <c r="P502" i="29"/>
  <c r="Q502" i="29"/>
  <c r="S502" i="29"/>
  <c r="T502" i="29"/>
  <c r="U502" i="29"/>
  <c r="V502" i="29"/>
  <c r="W502" i="29"/>
  <c r="X502" i="29"/>
  <c r="Y502" i="29"/>
  <c r="AA502" i="29"/>
  <c r="AB502" i="29"/>
  <c r="AC502" i="29"/>
  <c r="AD502" i="29"/>
  <c r="AE502" i="29"/>
  <c r="AF502" i="29"/>
  <c r="AG502" i="29"/>
  <c r="AI502" i="29"/>
  <c r="AJ502" i="29"/>
  <c r="AK502" i="29"/>
  <c r="AL502" i="29"/>
  <c r="AM502" i="29"/>
  <c r="AN502" i="29"/>
  <c r="AO502" i="29"/>
  <c r="AQ502" i="29"/>
  <c r="AR502" i="29"/>
  <c r="AS502" i="29"/>
  <c r="AT502" i="29"/>
  <c r="AU502" i="29"/>
  <c r="AV502" i="29"/>
  <c r="AW502" i="29"/>
  <c r="AY502" i="29"/>
  <c r="AZ502" i="29"/>
  <c r="G503" i="29"/>
  <c r="I503" i="29" s="1"/>
  <c r="P503" i="29"/>
  <c r="X503" i="29"/>
  <c r="AF503" i="29"/>
  <c r="AN503" i="29"/>
  <c r="AV503" i="29"/>
  <c r="G504" i="29"/>
  <c r="I504" i="29"/>
  <c r="J504" i="29"/>
  <c r="K504" i="29"/>
  <c r="L504" i="29"/>
  <c r="M504" i="29"/>
  <c r="N504" i="29"/>
  <c r="O504" i="29"/>
  <c r="P504" i="29"/>
  <c r="Q504" i="29"/>
  <c r="R504" i="29"/>
  <c r="S504" i="29"/>
  <c r="T504" i="29"/>
  <c r="U504" i="29"/>
  <c r="V504" i="29"/>
  <c r="W504" i="29"/>
  <c r="X504" i="29"/>
  <c r="Y504" i="29"/>
  <c r="Z504" i="29"/>
  <c r="AA504" i="29"/>
  <c r="AB504" i="29"/>
  <c r="AC504" i="29"/>
  <c r="AD504" i="29"/>
  <c r="AE504" i="29"/>
  <c r="AF504" i="29"/>
  <c r="AG504" i="29"/>
  <c r="AH504" i="29"/>
  <c r="AI504" i="29"/>
  <c r="AJ504" i="29"/>
  <c r="AK504" i="29"/>
  <c r="AL504" i="29"/>
  <c r="AM504" i="29"/>
  <c r="AN504" i="29"/>
  <c r="AO504" i="29"/>
  <c r="AP504" i="29"/>
  <c r="AQ504" i="29"/>
  <c r="AR504" i="29"/>
  <c r="AS504" i="29"/>
  <c r="AT504" i="29"/>
  <c r="AU504" i="29"/>
  <c r="AV504" i="29"/>
  <c r="AW504" i="29"/>
  <c r="AX504" i="29"/>
  <c r="AY504" i="29"/>
  <c r="AZ504" i="29"/>
  <c r="G505" i="29"/>
  <c r="I505" i="29" s="1"/>
  <c r="J505" i="29"/>
  <c r="L505" i="29"/>
  <c r="M505" i="29"/>
  <c r="N505" i="29"/>
  <c r="O505" i="29"/>
  <c r="P505" i="29"/>
  <c r="R505" i="29"/>
  <c r="T505" i="29"/>
  <c r="U505" i="29"/>
  <c r="V505" i="29"/>
  <c r="W505" i="29"/>
  <c r="X505" i="29"/>
  <c r="Z505" i="29"/>
  <c r="AB505" i="29"/>
  <c r="AC505" i="29"/>
  <c r="AD505" i="29"/>
  <c r="AE505" i="29"/>
  <c r="AF505" i="29"/>
  <c r="AH505" i="29"/>
  <c r="AJ505" i="29"/>
  <c r="AK505" i="29"/>
  <c r="AL505" i="29"/>
  <c r="AM505" i="29"/>
  <c r="AN505" i="29"/>
  <c r="AP505" i="29"/>
  <c r="AR505" i="29"/>
  <c r="AS505" i="29"/>
  <c r="AT505" i="29"/>
  <c r="AU505" i="29"/>
  <c r="AV505" i="29"/>
  <c r="AX505" i="29"/>
  <c r="AZ505" i="29"/>
  <c r="G506" i="29"/>
  <c r="J506" i="29" s="1"/>
  <c r="I506" i="29"/>
  <c r="Q506" i="29"/>
  <c r="Y506" i="29"/>
  <c r="AG506" i="29"/>
  <c r="AO506" i="29"/>
  <c r="AW506" i="29"/>
  <c r="G507" i="29"/>
  <c r="N507" i="29" s="1"/>
  <c r="J507" i="29"/>
  <c r="K507" i="29"/>
  <c r="L507" i="29"/>
  <c r="M507" i="29"/>
  <c r="P507" i="29"/>
  <c r="R507" i="29"/>
  <c r="S507" i="29"/>
  <c r="T507" i="29"/>
  <c r="U507" i="29"/>
  <c r="X507" i="29"/>
  <c r="Z507" i="29"/>
  <c r="AA507" i="29"/>
  <c r="AB507" i="29"/>
  <c r="AC507" i="29"/>
  <c r="AF507" i="29"/>
  <c r="AH507" i="29"/>
  <c r="AI507" i="29"/>
  <c r="AJ507" i="29"/>
  <c r="AK507" i="29"/>
  <c r="AN507" i="29"/>
  <c r="AP507" i="29"/>
  <c r="AQ507" i="29"/>
  <c r="AR507" i="29"/>
  <c r="AS507" i="29"/>
  <c r="AV507" i="29"/>
  <c r="AX507" i="29"/>
  <c r="AY507" i="29"/>
  <c r="AZ507" i="29"/>
  <c r="G508" i="29"/>
  <c r="I508" i="29" s="1"/>
  <c r="M508" i="29"/>
  <c r="N508" i="29"/>
  <c r="O508" i="29"/>
  <c r="P508" i="29"/>
  <c r="U508" i="29"/>
  <c r="V508" i="29"/>
  <c r="W508" i="29"/>
  <c r="X508" i="29"/>
  <c r="AC508" i="29"/>
  <c r="AD508" i="29"/>
  <c r="AE508" i="29"/>
  <c r="AF508" i="29"/>
  <c r="AK508" i="29"/>
  <c r="AL508" i="29"/>
  <c r="AM508" i="29"/>
  <c r="AN508" i="29"/>
  <c r="AS508" i="29"/>
  <c r="AT508" i="29"/>
  <c r="AU508" i="29"/>
  <c r="AV508" i="29"/>
  <c r="G509" i="29"/>
  <c r="K509" i="29" s="1"/>
  <c r="I509" i="29"/>
  <c r="J509" i="29"/>
  <c r="P509" i="29"/>
  <c r="Q509" i="29"/>
  <c r="R509" i="29"/>
  <c r="X509" i="29"/>
  <c r="Y509" i="29"/>
  <c r="Z509" i="29"/>
  <c r="AF509" i="29"/>
  <c r="AG509" i="29"/>
  <c r="AH509" i="29"/>
  <c r="AN509" i="29"/>
  <c r="AO509" i="29"/>
  <c r="AP509" i="29"/>
  <c r="AV509" i="29"/>
  <c r="AW509" i="29"/>
  <c r="AX509" i="29"/>
  <c r="G510" i="29"/>
  <c r="I510" i="29"/>
  <c r="J510" i="29"/>
  <c r="K510" i="29"/>
  <c r="L510" i="29"/>
  <c r="M510" i="29"/>
  <c r="N510" i="29"/>
  <c r="O510" i="29"/>
  <c r="P510" i="29"/>
  <c r="Q510" i="29"/>
  <c r="R510" i="29"/>
  <c r="S510" i="29"/>
  <c r="T510" i="29"/>
  <c r="U510" i="29"/>
  <c r="V510" i="29"/>
  <c r="W510" i="29"/>
  <c r="X510" i="29"/>
  <c r="Y510" i="29"/>
  <c r="Z510" i="29"/>
  <c r="AA510" i="29"/>
  <c r="AB510" i="29"/>
  <c r="AC510" i="29"/>
  <c r="AD510" i="29"/>
  <c r="AE510" i="29"/>
  <c r="AF510" i="29"/>
  <c r="AG510" i="29"/>
  <c r="AH510" i="29"/>
  <c r="AI510" i="29"/>
  <c r="AJ510" i="29"/>
  <c r="AK510" i="29"/>
  <c r="AL510" i="29"/>
  <c r="AM510" i="29"/>
  <c r="AN510" i="29"/>
  <c r="AO510" i="29"/>
  <c r="AP510" i="29"/>
  <c r="AQ510" i="29"/>
  <c r="AR510" i="29"/>
  <c r="AS510" i="29"/>
  <c r="AT510" i="29"/>
  <c r="AU510" i="29"/>
  <c r="AV510" i="29"/>
  <c r="AW510" i="29"/>
  <c r="AX510" i="29"/>
  <c r="AY510" i="29"/>
  <c r="AZ510" i="29"/>
  <c r="G511" i="29"/>
  <c r="I511" i="29" s="1"/>
  <c r="X511" i="29"/>
  <c r="AF511" i="29"/>
  <c r="AN511" i="29"/>
  <c r="AV511" i="29"/>
  <c r="G512" i="29"/>
  <c r="N512" i="29" s="1"/>
  <c r="I512" i="29"/>
  <c r="J512" i="29"/>
  <c r="K512" i="29"/>
  <c r="L512" i="29"/>
  <c r="M512" i="29"/>
  <c r="O512" i="29"/>
  <c r="P512" i="29"/>
  <c r="Q512" i="29"/>
  <c r="R512" i="29"/>
  <c r="S512" i="29"/>
  <c r="T512" i="29"/>
  <c r="U512" i="29"/>
  <c r="W512" i="29"/>
  <c r="X512" i="29"/>
  <c r="Y512" i="29"/>
  <c r="Z512" i="29"/>
  <c r="AA512" i="29"/>
  <c r="AB512" i="29"/>
  <c r="AC512" i="29"/>
  <c r="AD512" i="29"/>
  <c r="AE512" i="29"/>
  <c r="AF512" i="29"/>
  <c r="AG512" i="29"/>
  <c r="AH512" i="29"/>
  <c r="AI512" i="29"/>
  <c r="AJ512" i="29"/>
  <c r="AK512" i="29"/>
  <c r="AL512" i="29"/>
  <c r="AM512" i="29"/>
  <c r="AN512" i="29"/>
  <c r="AO512" i="29"/>
  <c r="AP512" i="29"/>
  <c r="AQ512" i="29"/>
  <c r="AR512" i="29"/>
  <c r="AS512" i="29"/>
  <c r="AT512" i="29"/>
  <c r="AU512" i="29"/>
  <c r="AV512" i="29"/>
  <c r="AW512" i="29"/>
  <c r="AX512" i="29"/>
  <c r="AY512" i="29"/>
  <c r="AZ512" i="29"/>
  <c r="G513" i="29"/>
  <c r="I513" i="29" s="1"/>
  <c r="J513" i="29"/>
  <c r="L513" i="29"/>
  <c r="M513" i="29"/>
  <c r="N513" i="29"/>
  <c r="O513" i="29"/>
  <c r="P513" i="29"/>
  <c r="R513" i="29"/>
  <c r="T513" i="29"/>
  <c r="U513" i="29"/>
  <c r="V513" i="29"/>
  <c r="W513" i="29"/>
  <c r="X513" i="29"/>
  <c r="Z513" i="29"/>
  <c r="AB513" i="29"/>
  <c r="AC513" i="29"/>
  <c r="AD513" i="29"/>
  <c r="AE513" i="29"/>
  <c r="AF513" i="29"/>
  <c r="AH513" i="29"/>
  <c r="AJ513" i="29"/>
  <c r="AK513" i="29"/>
  <c r="AL513" i="29"/>
  <c r="AM513" i="29"/>
  <c r="AN513" i="29"/>
  <c r="AP513" i="29"/>
  <c r="AR513" i="29"/>
  <c r="AS513" i="29"/>
  <c r="AT513" i="29"/>
  <c r="AU513" i="29"/>
  <c r="AV513" i="29"/>
  <c r="AX513" i="29"/>
  <c r="AZ513" i="29"/>
  <c r="G514" i="29"/>
  <c r="J514" i="29" s="1"/>
  <c r="I514" i="29"/>
  <c r="Q514" i="29"/>
  <c r="Y514" i="29"/>
  <c r="AF514" i="29"/>
  <c r="AG514" i="29"/>
  <c r="AN514" i="29"/>
  <c r="AO514" i="29"/>
  <c r="AV514" i="29"/>
  <c r="AW514" i="29"/>
  <c r="G515" i="29"/>
  <c r="N515" i="29" s="1"/>
  <c r="J515" i="29"/>
  <c r="K515" i="29"/>
  <c r="L515" i="29"/>
  <c r="M515" i="29"/>
  <c r="P515" i="29"/>
  <c r="R515" i="29"/>
  <c r="S515" i="29"/>
  <c r="T515" i="29"/>
  <c r="U515" i="29"/>
  <c r="X515" i="29"/>
  <c r="Z515" i="29"/>
  <c r="AA515" i="29"/>
  <c r="AB515" i="29"/>
  <c r="AC515" i="29"/>
  <c r="AF515" i="29"/>
  <c r="AH515" i="29"/>
  <c r="AI515" i="29"/>
  <c r="AJ515" i="29"/>
  <c r="AK515" i="29"/>
  <c r="AN515" i="29"/>
  <c r="AP515" i="29"/>
  <c r="AQ515" i="29"/>
  <c r="AR515" i="29"/>
  <c r="AS515" i="29"/>
  <c r="AV515" i="29"/>
  <c r="AX515" i="29"/>
  <c r="AY515" i="29"/>
  <c r="AZ515" i="29"/>
  <c r="G516" i="29"/>
  <c r="I516" i="29" s="1"/>
  <c r="M516" i="29"/>
  <c r="N516" i="29"/>
  <c r="O516" i="29"/>
  <c r="P516" i="29"/>
  <c r="U516" i="29"/>
  <c r="V516" i="29"/>
  <c r="W516" i="29"/>
  <c r="X516" i="29"/>
  <c r="AC516" i="29"/>
  <c r="AD516" i="29"/>
  <c r="AE516" i="29"/>
  <c r="AF516" i="29"/>
  <c r="AK516" i="29"/>
  <c r="AL516" i="29"/>
  <c r="AM516" i="29"/>
  <c r="AN516" i="29"/>
  <c r="AS516" i="29"/>
  <c r="AT516" i="29"/>
  <c r="AU516" i="29"/>
  <c r="AV516" i="29"/>
  <c r="G517" i="29"/>
  <c r="K517" i="29" s="1"/>
  <c r="I517" i="29"/>
  <c r="J517" i="29"/>
  <c r="P517" i="29"/>
  <c r="Q517" i="29"/>
  <c r="R517" i="29"/>
  <c r="X517" i="29"/>
  <c r="Y517" i="29"/>
  <c r="Z517" i="29"/>
  <c r="AF517" i="29"/>
  <c r="AG517" i="29"/>
  <c r="AH517" i="29"/>
  <c r="AN517" i="29"/>
  <c r="AO517" i="29"/>
  <c r="AP517" i="29"/>
  <c r="AV517" i="29"/>
  <c r="AW517" i="29"/>
  <c r="AX517" i="29"/>
  <c r="G518" i="29"/>
  <c r="I518" i="29"/>
  <c r="J518" i="29"/>
  <c r="K518" i="29"/>
  <c r="L518" i="29"/>
  <c r="M518" i="29"/>
  <c r="N518" i="29"/>
  <c r="O518" i="29"/>
  <c r="P518" i="29"/>
  <c r="Q518" i="29"/>
  <c r="R518" i="29"/>
  <c r="S518" i="29"/>
  <c r="T518" i="29"/>
  <c r="U518" i="29"/>
  <c r="V518" i="29"/>
  <c r="W518" i="29"/>
  <c r="X518" i="29"/>
  <c r="Y518" i="29"/>
  <c r="Z518" i="29"/>
  <c r="AA518" i="29"/>
  <c r="AB518" i="29"/>
  <c r="AC518" i="29"/>
  <c r="AD518" i="29"/>
  <c r="AE518" i="29"/>
  <c r="AF518" i="29"/>
  <c r="AG518" i="29"/>
  <c r="AH518" i="29"/>
  <c r="AI518" i="29"/>
  <c r="AJ518" i="29"/>
  <c r="AK518" i="29"/>
  <c r="AL518" i="29"/>
  <c r="AM518" i="29"/>
  <c r="AN518" i="29"/>
  <c r="AO518" i="29"/>
  <c r="AP518" i="29"/>
  <c r="AQ518" i="29"/>
  <c r="AR518" i="29"/>
  <c r="AS518" i="29"/>
  <c r="AT518" i="29"/>
  <c r="AU518" i="29"/>
  <c r="AV518" i="29"/>
  <c r="AW518" i="29"/>
  <c r="AX518" i="29"/>
  <c r="AY518" i="29"/>
  <c r="AZ518" i="29"/>
  <c r="G519" i="29"/>
  <c r="I519" i="29" s="1"/>
  <c r="P519" i="29"/>
  <c r="AF519" i="29"/>
  <c r="AN519" i="29"/>
  <c r="AV519" i="29"/>
  <c r="G520" i="29"/>
  <c r="N520" i="29" s="1"/>
  <c r="I520" i="29"/>
  <c r="J520" i="29"/>
  <c r="K520" i="29"/>
  <c r="L520" i="29"/>
  <c r="M520" i="29"/>
  <c r="O520" i="29"/>
  <c r="P520" i="29"/>
  <c r="Q520" i="29"/>
  <c r="R520" i="29"/>
  <c r="S520" i="29"/>
  <c r="T520" i="29"/>
  <c r="U520" i="29"/>
  <c r="W520" i="29"/>
  <c r="X520" i="29"/>
  <c r="Y520" i="29"/>
  <c r="Z520" i="29"/>
  <c r="AA520" i="29"/>
  <c r="AB520" i="29"/>
  <c r="AC520" i="29"/>
  <c r="AE520" i="29"/>
  <c r="AF520" i="29"/>
  <c r="AG520" i="29"/>
  <c r="AH520" i="29"/>
  <c r="AI520" i="29"/>
  <c r="AJ520" i="29"/>
  <c r="AK520" i="29"/>
  <c r="AM520" i="29"/>
  <c r="AN520" i="29"/>
  <c r="AO520" i="29"/>
  <c r="AP520" i="29"/>
  <c r="AQ520" i="29"/>
  <c r="AR520" i="29"/>
  <c r="AS520" i="29"/>
  <c r="AU520" i="29"/>
  <c r="AV520" i="29"/>
  <c r="AW520" i="29"/>
  <c r="AX520" i="29"/>
  <c r="AY520" i="29"/>
  <c r="AZ520" i="29"/>
  <c r="G521" i="29"/>
  <c r="I521" i="29" s="1"/>
  <c r="J521" i="29"/>
  <c r="L521" i="29"/>
  <c r="M521" i="29"/>
  <c r="N521" i="29"/>
  <c r="O521" i="29"/>
  <c r="P521" i="29"/>
  <c r="R521" i="29"/>
  <c r="T521" i="29"/>
  <c r="U521" i="29"/>
  <c r="V521" i="29"/>
  <c r="W521" i="29"/>
  <c r="X521" i="29"/>
  <c r="Z521" i="29"/>
  <c r="AB521" i="29"/>
  <c r="AC521" i="29"/>
  <c r="AD521" i="29"/>
  <c r="AE521" i="29"/>
  <c r="AF521" i="29"/>
  <c r="AH521" i="29"/>
  <c r="AJ521" i="29"/>
  <c r="AK521" i="29"/>
  <c r="AL521" i="29"/>
  <c r="AM521" i="29"/>
  <c r="AN521" i="29"/>
  <c r="AP521" i="29"/>
  <c r="AR521" i="29"/>
  <c r="AS521" i="29"/>
  <c r="AT521" i="29"/>
  <c r="AU521" i="29"/>
  <c r="AV521" i="29"/>
  <c r="AX521" i="29"/>
  <c r="AZ521" i="29"/>
  <c r="G522" i="29"/>
  <c r="J522" i="29" s="1"/>
  <c r="I522" i="29"/>
  <c r="Q522" i="29"/>
  <c r="X522" i="29"/>
  <c r="Y522" i="29"/>
  <c r="AF522" i="29"/>
  <c r="AG522" i="29"/>
  <c r="AN522" i="29"/>
  <c r="AO522" i="29"/>
  <c r="AV522" i="29"/>
  <c r="AW522" i="29"/>
  <c r="G523" i="29"/>
  <c r="N523" i="29" s="1"/>
  <c r="J523" i="29"/>
  <c r="K523" i="29"/>
  <c r="L523" i="29"/>
  <c r="M523" i="29"/>
  <c r="P523" i="29"/>
  <c r="R523" i="29"/>
  <c r="S523" i="29"/>
  <c r="T523" i="29"/>
  <c r="U523" i="29"/>
  <c r="X523" i="29"/>
  <c r="Z523" i="29"/>
  <c r="AA523" i="29"/>
  <c r="AB523" i="29"/>
  <c r="AC523" i="29"/>
  <c r="AF523" i="29"/>
  <c r="AH523" i="29"/>
  <c r="AI523" i="29"/>
  <c r="AJ523" i="29"/>
  <c r="AK523" i="29"/>
  <c r="AN523" i="29"/>
  <c r="AP523" i="29"/>
  <c r="AQ523" i="29"/>
  <c r="AR523" i="29"/>
  <c r="AS523" i="29"/>
  <c r="AV523" i="29"/>
  <c r="AX523" i="29"/>
  <c r="AY523" i="29"/>
  <c r="AZ523" i="29"/>
  <c r="CJ50" i="32" l="1"/>
  <c r="CB50" i="32"/>
  <c r="BT50" i="32"/>
  <c r="BL50" i="32"/>
  <c r="BD50" i="32"/>
  <c r="CN83" i="32"/>
  <c r="CF83" i="32"/>
  <c r="BX83" i="32"/>
  <c r="BP83" i="32"/>
  <c r="BH83" i="32"/>
  <c r="AZ83" i="32"/>
  <c r="CJ44" i="32"/>
  <c r="CB44" i="32"/>
  <c r="BT44" i="32"/>
  <c r="BL44" i="32"/>
  <c r="BD44" i="32"/>
  <c r="CN77" i="32"/>
  <c r="CF77" i="32"/>
  <c r="BX77" i="32"/>
  <c r="BP77" i="32"/>
  <c r="BH77" i="32"/>
  <c r="AZ77" i="32"/>
  <c r="BD17" i="32"/>
  <c r="CK47" i="32"/>
  <c r="CC47" i="32"/>
  <c r="BU47" i="32"/>
  <c r="BM47" i="32"/>
  <c r="BE47" i="32"/>
  <c r="CJ43" i="32"/>
  <c r="CB43" i="32"/>
  <c r="BT43" i="32"/>
  <c r="BL43" i="32"/>
  <c r="BD43" i="32"/>
  <c r="BZ13" i="32"/>
  <c r="BR13" i="32"/>
  <c r="BJ79" i="32"/>
  <c r="BB79" i="32"/>
  <c r="CJ46" i="32"/>
  <c r="CB46" i="32"/>
  <c r="BT46" i="32"/>
  <c r="BL46" i="32"/>
  <c r="BD46" i="32"/>
  <c r="CH83" i="32"/>
  <c r="BZ83" i="32"/>
  <c r="CN79" i="32"/>
  <c r="CF79" i="32"/>
  <c r="BX79" i="32"/>
  <c r="BX80" i="32" s="1"/>
  <c r="BP79" i="32"/>
  <c r="BH79" i="32"/>
  <c r="AZ79" i="32"/>
  <c r="BQ83" i="32"/>
  <c r="BI83" i="32"/>
  <c r="BA83" i="32"/>
  <c r="CH77" i="32"/>
  <c r="BZ77" i="32"/>
  <c r="BR77" i="32"/>
  <c r="BJ77" i="32"/>
  <c r="BB77" i="32"/>
  <c r="CO77" i="32"/>
  <c r="CG77" i="32"/>
  <c r="BY77" i="32"/>
  <c r="BQ77" i="32"/>
  <c r="BI77" i="32"/>
  <c r="BA77" i="32"/>
  <c r="CH76" i="32"/>
  <c r="BZ76" i="32"/>
  <c r="BR76" i="32"/>
  <c r="BJ76" i="32"/>
  <c r="BB76" i="32"/>
  <c r="CK43" i="32"/>
  <c r="CC43" i="32"/>
  <c r="BU43" i="32"/>
  <c r="BM43" i="32"/>
  <c r="BE43" i="32"/>
  <c r="AF30" i="32"/>
  <c r="CH78" i="32"/>
  <c r="BZ78" i="32"/>
  <c r="BR78" i="32"/>
  <c r="BJ78" i="32"/>
  <c r="BJ80" i="32" s="1"/>
  <c r="BB78" i="32"/>
  <c r="BB80" i="32" s="1"/>
  <c r="CH90" i="32"/>
  <c r="BZ90" i="32"/>
  <c r="BR90" i="32"/>
  <c r="BJ90" i="32"/>
  <c r="BB90" i="32"/>
  <c r="CK57" i="32"/>
  <c r="CC57" i="32"/>
  <c r="BU57" i="32"/>
  <c r="BM57" i="32"/>
  <c r="BE57" i="32"/>
  <c r="BY78" i="32"/>
  <c r="CO79" i="32"/>
  <c r="CG79" i="32"/>
  <c r="BY79" i="32"/>
  <c r="BQ79" i="32"/>
  <c r="BI79" i="32"/>
  <c r="BA79" i="32"/>
  <c r="BR83" i="32"/>
  <c r="BJ83" i="32"/>
  <c r="BB83" i="32"/>
  <c r="BL47" i="32"/>
  <c r="Q63" i="32"/>
  <c r="BL48" i="32" s="1"/>
  <c r="CM45" i="32"/>
  <c r="CE45" i="32"/>
  <c r="BO45" i="32"/>
  <c r="CH46" i="32"/>
  <c r="BZ46" i="32"/>
  <c r="BR46" i="32"/>
  <c r="BJ46" i="32"/>
  <c r="BB46" i="32"/>
  <c r="T30" i="32"/>
  <c r="T32" i="32" s="1"/>
  <c r="BO18" i="32" s="1"/>
  <c r="CI90" i="32"/>
  <c r="CA90" i="32"/>
  <c r="BS90" i="32"/>
  <c r="BK90" i="32"/>
  <c r="BC90" i="32"/>
  <c r="AX44" i="32"/>
  <c r="CH50" i="32"/>
  <c r="BZ50" i="32"/>
  <c r="BR50" i="32"/>
  <c r="BJ50" i="32"/>
  <c r="BB50" i="32"/>
  <c r="AX46" i="32"/>
  <c r="CH44" i="32"/>
  <c r="BZ44" i="32"/>
  <c r="BR44" i="32"/>
  <c r="BJ44" i="32"/>
  <c r="BB44" i="32"/>
  <c r="CI79" i="32"/>
  <c r="CA79" i="32"/>
  <c r="BS79" i="32"/>
  <c r="BK79" i="32"/>
  <c r="BC79" i="32"/>
  <c r="AX45" i="32"/>
  <c r="CL10" i="32"/>
  <c r="CD10" i="32"/>
  <c r="BV10" i="32"/>
  <c r="BN10" i="32"/>
  <c r="BF10" i="32"/>
  <c r="AX50" i="32"/>
  <c r="CL24" i="32"/>
  <c r="CD24" i="32"/>
  <c r="BV24" i="32"/>
  <c r="BN24" i="32"/>
  <c r="BF24" i="32"/>
  <c r="BZ45" i="32"/>
  <c r="BZ47" i="32" s="1"/>
  <c r="CI83" i="32"/>
  <c r="CA83" i="32"/>
  <c r="BS83" i="32"/>
  <c r="BK83" i="32"/>
  <c r="BC83" i="32"/>
  <c r="CI77" i="32"/>
  <c r="CA77" i="32"/>
  <c r="BS77" i="32"/>
  <c r="BK77" i="32"/>
  <c r="BC77" i="32"/>
  <c r="CL25" i="32"/>
  <c r="CL30" i="32"/>
  <c r="CD25" i="32"/>
  <c r="CD30" i="32"/>
  <c r="BV25" i="32"/>
  <c r="BV30" i="32"/>
  <c r="BN25" i="32"/>
  <c r="BN30" i="32"/>
  <c r="BF25" i="32"/>
  <c r="BF30" i="32"/>
  <c r="P63" i="32"/>
  <c r="BK48" i="32" s="1"/>
  <c r="CN58" i="32"/>
  <c r="CN63" i="32"/>
  <c r="CF58" i="32"/>
  <c r="CF63" i="32"/>
  <c r="BX58" i="32"/>
  <c r="BX63" i="32"/>
  <c r="BP58" i="32"/>
  <c r="BP63" i="32"/>
  <c r="BH58" i="32"/>
  <c r="BH63" i="32"/>
  <c r="AZ58" i="32"/>
  <c r="AZ63" i="32"/>
  <c r="CJ91" i="32"/>
  <c r="CJ96" i="32"/>
  <c r="CB91" i="32"/>
  <c r="CB96" i="32"/>
  <c r="BT91" i="32"/>
  <c r="BT96" i="32"/>
  <c r="BL91" i="32"/>
  <c r="BL96" i="32"/>
  <c r="BD91" i="32"/>
  <c r="BD96" i="32"/>
  <c r="CO50" i="32"/>
  <c r="CG50" i="32"/>
  <c r="BY50" i="32"/>
  <c r="BQ50" i="32"/>
  <c r="BI50" i="32"/>
  <c r="BA50" i="32"/>
  <c r="CI91" i="32"/>
  <c r="CI96" i="32"/>
  <c r="CA91" i="32"/>
  <c r="CA96" i="32"/>
  <c r="BS91" i="32"/>
  <c r="BS96" i="32"/>
  <c r="BK91" i="32"/>
  <c r="BK96" i="32"/>
  <c r="BC91" i="32"/>
  <c r="BC96" i="32"/>
  <c r="CL58" i="32"/>
  <c r="CL63" i="32"/>
  <c r="CD58" i="32"/>
  <c r="CD63" i="32"/>
  <c r="BV58" i="32"/>
  <c r="BV63" i="32"/>
  <c r="BN58" i="32"/>
  <c r="BN63" i="32"/>
  <c r="BF58" i="32"/>
  <c r="BF63" i="32"/>
  <c r="CK58" i="32"/>
  <c r="CK63" i="32"/>
  <c r="CC58" i="32"/>
  <c r="CC63" i="32"/>
  <c r="BU58" i="32"/>
  <c r="BU63" i="32"/>
  <c r="BM58" i="32"/>
  <c r="BM63" i="32"/>
  <c r="BE58" i="32"/>
  <c r="BE63" i="32"/>
  <c r="CO91" i="32"/>
  <c r="CO96" i="32"/>
  <c r="CG91" i="32"/>
  <c r="CG96" i="32"/>
  <c r="BY91" i="32"/>
  <c r="BY96" i="32"/>
  <c r="BQ91" i="32"/>
  <c r="BQ96" i="32"/>
  <c r="BI91" i="32"/>
  <c r="BI96" i="32"/>
  <c r="BA91" i="32"/>
  <c r="BA96" i="32"/>
  <c r="CK10" i="32"/>
  <c r="CC10" i="32"/>
  <c r="BU10" i="32"/>
  <c r="BM10" i="32"/>
  <c r="BE10" i="32"/>
  <c r="CM25" i="32"/>
  <c r="CM30" i="32"/>
  <c r="CE25" i="32"/>
  <c r="CE30" i="32"/>
  <c r="BW25" i="32"/>
  <c r="BW30" i="32"/>
  <c r="BO25" i="32"/>
  <c r="BO30" i="32"/>
  <c r="BG25" i="32"/>
  <c r="BG30" i="32"/>
  <c r="AY25" i="32"/>
  <c r="AY30" i="32"/>
  <c r="CK24" i="32"/>
  <c r="CC24" i="32"/>
  <c r="BU24" i="32"/>
  <c r="BM24" i="32"/>
  <c r="BE24" i="32"/>
  <c r="CI25" i="32"/>
  <c r="CA25" i="32"/>
  <c r="BS25" i="32"/>
  <c r="BK25" i="32"/>
  <c r="BC25" i="32"/>
  <c r="CJ90" i="32"/>
  <c r="CB90" i="32"/>
  <c r="CF46" i="32"/>
  <c r="AK63" i="32"/>
  <c r="AK65" i="32" s="1"/>
  <c r="CF51" i="32" s="1"/>
  <c r="BD79" i="32"/>
  <c r="CJ10" i="32"/>
  <c r="CB10" i="32"/>
  <c r="BT10" i="32"/>
  <c r="BL10" i="32"/>
  <c r="BD10" i="32"/>
  <c r="CH43" i="32"/>
  <c r="BZ43" i="32"/>
  <c r="BR43" i="32"/>
  <c r="BJ43" i="32"/>
  <c r="BB43" i="32"/>
  <c r="AT30" i="32"/>
  <c r="AT32" i="32" s="1"/>
  <c r="CO18" i="32" s="1"/>
  <c r="AL30" i="32"/>
  <c r="CG15" i="32" s="1"/>
  <c r="F30" i="32"/>
  <c r="BA15" i="32" s="1"/>
  <c r="CH57" i="32"/>
  <c r="BZ57" i="32"/>
  <c r="BR57" i="32"/>
  <c r="BJ57" i="32"/>
  <c r="BB57" i="32"/>
  <c r="BO78" i="32"/>
  <c r="BG78" i="32"/>
  <c r="AY78" i="32"/>
  <c r="CI58" i="32"/>
  <c r="CA58" i="32"/>
  <c r="BS58" i="32"/>
  <c r="BK58" i="32"/>
  <c r="BC58" i="32"/>
  <c r="CJ77" i="32"/>
  <c r="CB77" i="32"/>
  <c r="BT77" i="32"/>
  <c r="BL77" i="32"/>
  <c r="BD77" i="32"/>
  <c r="CG46" i="32"/>
  <c r="BY46" i="32"/>
  <c r="BI46" i="32"/>
  <c r="AX76" i="32"/>
  <c r="AX77" i="32"/>
  <c r="CO44" i="32"/>
  <c r="CG44" i="32"/>
  <c r="BY44" i="32"/>
  <c r="BQ44" i="32"/>
  <c r="BI44" i="32"/>
  <c r="BA44" i="32"/>
  <c r="AX93" i="32"/>
  <c r="AX83" i="32"/>
  <c r="CL77" i="32"/>
  <c r="CD77" i="32"/>
  <c r="BV77" i="32"/>
  <c r="BN77" i="32"/>
  <c r="BF77" i="32"/>
  <c r="CI10" i="32"/>
  <c r="CA10" i="32"/>
  <c r="BS10" i="32"/>
  <c r="BK10" i="32"/>
  <c r="BC10" i="32"/>
  <c r="AX79" i="32"/>
  <c r="CL76" i="32"/>
  <c r="CD76" i="32"/>
  <c r="BV76" i="32"/>
  <c r="CI24" i="32"/>
  <c r="CA24" i="32"/>
  <c r="BS24" i="32"/>
  <c r="BK24" i="32"/>
  <c r="BC24" i="32"/>
  <c r="AX43" i="32"/>
  <c r="CO45" i="32"/>
  <c r="CG45" i="32"/>
  <c r="BY45" i="32"/>
  <c r="BQ45" i="32"/>
  <c r="BI45" i="32"/>
  <c r="BA45" i="32"/>
  <c r="BI57" i="32"/>
  <c r="BA57" i="32"/>
  <c r="AX78" i="32"/>
  <c r="CL78" i="32"/>
  <c r="CD78" i="32"/>
  <c r="BV78" i="32"/>
  <c r="BN78" i="32"/>
  <c r="BF78" i="32"/>
  <c r="CL90" i="32"/>
  <c r="CD90" i="32"/>
  <c r="BV90" i="32"/>
  <c r="BN90" i="32"/>
  <c r="BF90" i="32"/>
  <c r="CM91" i="32"/>
  <c r="CE91" i="32"/>
  <c r="BW91" i="32"/>
  <c r="BO91" i="32"/>
  <c r="BG91" i="32"/>
  <c r="AY91" i="32"/>
  <c r="CL50" i="32"/>
  <c r="CD50" i="32"/>
  <c r="BV50" i="32"/>
  <c r="BN50" i="32"/>
  <c r="BF50" i="32"/>
  <c r="CI44" i="32"/>
  <c r="CA44" i="32"/>
  <c r="BS44" i="32"/>
  <c r="BK44" i="32"/>
  <c r="BC44" i="32"/>
  <c r="CM58" i="32"/>
  <c r="CE58" i="32"/>
  <c r="BW58" i="32"/>
  <c r="BO58" i="32"/>
  <c r="BG58" i="32"/>
  <c r="AY58" i="32"/>
  <c r="AX10" i="32"/>
  <c r="CJ24" i="32"/>
  <c r="CB24" i="32"/>
  <c r="BT24" i="32"/>
  <c r="BL24" i="32"/>
  <c r="BD24" i="32"/>
  <c r="BK45" i="32"/>
  <c r="BV46" i="32"/>
  <c r="BN46" i="32"/>
  <c r="CI57" i="32"/>
  <c r="CA57" i="32"/>
  <c r="BS57" i="32"/>
  <c r="BK57" i="32"/>
  <c r="BC57" i="32"/>
  <c r="CA15" i="32"/>
  <c r="AI30" i="32"/>
  <c r="CD15" i="32" s="1"/>
  <c r="BE79" i="32"/>
  <c r="CK25" i="32"/>
  <c r="CC25" i="32"/>
  <c r="BU25" i="32"/>
  <c r="BM25" i="32"/>
  <c r="BE25" i="32"/>
  <c r="BM20" i="32"/>
  <c r="CI50" i="32"/>
  <c r="CA50" i="32"/>
  <c r="BS50" i="32"/>
  <c r="BK50" i="32"/>
  <c r="BC50" i="32"/>
  <c r="N63" i="32"/>
  <c r="BI48" i="32" s="1"/>
  <c r="CJ58" i="32"/>
  <c r="CB58" i="32"/>
  <c r="BT58" i="32"/>
  <c r="BL58" i="32"/>
  <c r="BD58" i="32"/>
  <c r="CM77" i="32"/>
  <c r="CE77" i="32"/>
  <c r="BW77" i="32"/>
  <c r="BO77" i="32"/>
  <c r="BG77" i="32"/>
  <c r="AY77" i="32"/>
  <c r="BE83" i="32"/>
  <c r="CM76" i="32"/>
  <c r="CE76" i="32"/>
  <c r="BW76" i="32"/>
  <c r="BO76" i="32"/>
  <c r="BG76" i="32"/>
  <c r="AY76" i="32"/>
  <c r="CO24" i="32"/>
  <c r="CG24" i="32"/>
  <c r="BY24" i="32"/>
  <c r="BQ24" i="32"/>
  <c r="BI24" i="32"/>
  <c r="BA24" i="32"/>
  <c r="CI46" i="32"/>
  <c r="CA46" i="32"/>
  <c r="BS46" i="32"/>
  <c r="BK46" i="32"/>
  <c r="BC46" i="32"/>
  <c r="CL44" i="32"/>
  <c r="CD44" i="32"/>
  <c r="BV44" i="32"/>
  <c r="BN44" i="32"/>
  <c r="BF44" i="32"/>
  <c r="CK77" i="32"/>
  <c r="CC77" i="32"/>
  <c r="BU77" i="32"/>
  <c r="BM77" i="32"/>
  <c r="BE77" i="32"/>
  <c r="CM90" i="32"/>
  <c r="CE90" i="32"/>
  <c r="BW90" i="32"/>
  <c r="BO90" i="32"/>
  <c r="BG90" i="32"/>
  <c r="AY90" i="32"/>
  <c r="BN76" i="32"/>
  <c r="BF76" i="32"/>
  <c r="CH25" i="32"/>
  <c r="BZ25" i="32"/>
  <c r="BR25" i="32"/>
  <c r="BJ25" i="32"/>
  <c r="BB25" i="32"/>
  <c r="CL43" i="32"/>
  <c r="CD43" i="32"/>
  <c r="BV43" i="32"/>
  <c r="BN43" i="32"/>
  <c r="BF43" i="32"/>
  <c r="CN91" i="32"/>
  <c r="CF91" i="32"/>
  <c r="BX91" i="32"/>
  <c r="BP91" i="32"/>
  <c r="BH91" i="32"/>
  <c r="AZ91" i="32"/>
  <c r="CL45" i="32"/>
  <c r="CD45" i="32"/>
  <c r="BN45" i="32"/>
  <c r="BF45" i="32"/>
  <c r="CL57" i="32"/>
  <c r="CD57" i="32"/>
  <c r="BV57" i="32"/>
  <c r="BN57" i="32"/>
  <c r="BF57" i="32"/>
  <c r="CK78" i="32"/>
  <c r="CC78" i="32"/>
  <c r="BU78" i="32"/>
  <c r="BM78" i="32"/>
  <c r="BE78" i="32"/>
  <c r="CN10" i="32"/>
  <c r="CF10" i="32"/>
  <c r="BX10" i="32"/>
  <c r="BP10" i="32"/>
  <c r="BH10" i="32"/>
  <c r="AZ10" i="32"/>
  <c r="CI20" i="32"/>
  <c r="CK13" i="32"/>
  <c r="CC13" i="32"/>
  <c r="BU13" i="32"/>
  <c r="BM13" i="32"/>
  <c r="BE13" i="32"/>
  <c r="CO90" i="32"/>
  <c r="CG90" i="32"/>
  <c r="BY90" i="32"/>
  <c r="BQ90" i="32"/>
  <c r="BI90" i="32"/>
  <c r="BA90" i="32"/>
  <c r="CN76" i="32"/>
  <c r="CF76" i="32"/>
  <c r="BX76" i="32"/>
  <c r="BP76" i="32"/>
  <c r="BH76" i="32"/>
  <c r="AZ76" i="32"/>
  <c r="CL27" i="32"/>
  <c r="CD27" i="32"/>
  <c r="BV27" i="32"/>
  <c r="BN27" i="32"/>
  <c r="BF27" i="32"/>
  <c r="AX60" i="32"/>
  <c r="CK60" i="32"/>
  <c r="CC60" i="32"/>
  <c r="BU60" i="32"/>
  <c r="BM60" i="32"/>
  <c r="BE60" i="32"/>
  <c r="CH21" i="32"/>
  <c r="CH91" i="32"/>
  <c r="BZ91" i="32"/>
  <c r="BR91" i="32"/>
  <c r="BJ91" i="32"/>
  <c r="BB91" i="32"/>
  <c r="AZ90" i="32"/>
  <c r="CJ60" i="32"/>
  <c r="CB60" i="32"/>
  <c r="BT60" i="32"/>
  <c r="BL60" i="32"/>
  <c r="BD60" i="32"/>
  <c r="CN53" i="32"/>
  <c r="CF53" i="32"/>
  <c r="BX53" i="32"/>
  <c r="BP53" i="32"/>
  <c r="BH53" i="32"/>
  <c r="AZ53" i="32"/>
  <c r="CJ27" i="32"/>
  <c r="CB27" i="32"/>
  <c r="BT27" i="32"/>
  <c r="BL27" i="32"/>
  <c r="BD27" i="32"/>
  <c r="CN20" i="32"/>
  <c r="CF20" i="32"/>
  <c r="BX20" i="32"/>
  <c r="BP20" i="32"/>
  <c r="BH20" i="32"/>
  <c r="AZ20" i="32"/>
  <c r="CI60" i="32"/>
  <c r="CA60" i="32"/>
  <c r="BS60" i="32"/>
  <c r="BK60" i="32"/>
  <c r="BC60" i="32"/>
  <c r="CM53" i="32"/>
  <c r="CE53" i="32"/>
  <c r="BW53" i="32"/>
  <c r="BO53" i="32"/>
  <c r="BG53" i="32"/>
  <c r="AY53" i="32"/>
  <c r="CK76" i="32"/>
  <c r="CC76" i="32"/>
  <c r="BU76" i="32"/>
  <c r="BM76" i="32"/>
  <c r="BE76" i="32"/>
  <c r="CI27" i="32"/>
  <c r="CA27" i="32"/>
  <c r="BS27" i="32"/>
  <c r="BK27" i="32"/>
  <c r="BC27" i="32"/>
  <c r="CM20" i="32"/>
  <c r="CE20" i="32"/>
  <c r="BW20" i="32"/>
  <c r="BO20" i="32"/>
  <c r="BG20" i="32"/>
  <c r="AY20" i="32"/>
  <c r="CI43" i="32"/>
  <c r="CA43" i="32"/>
  <c r="BS43" i="32"/>
  <c r="BK43" i="32"/>
  <c r="BC43" i="32"/>
  <c r="CJ11" i="32"/>
  <c r="CB11" i="32"/>
  <c r="BT11" i="32"/>
  <c r="BL11" i="32"/>
  <c r="BD11" i="32"/>
  <c r="CK90" i="32"/>
  <c r="CC90" i="32"/>
  <c r="BU90" i="32"/>
  <c r="BM90" i="32"/>
  <c r="BE90" i="32"/>
  <c r="CL91" i="32"/>
  <c r="CD91" i="32"/>
  <c r="BV91" i="32"/>
  <c r="BN91" i="32"/>
  <c r="BF91" i="32"/>
  <c r="BT90" i="32"/>
  <c r="BN15" i="32"/>
  <c r="H30" i="32"/>
  <c r="BC15" i="32" s="1"/>
  <c r="CN93" i="32"/>
  <c r="CF93" i="32"/>
  <c r="BX93" i="32"/>
  <c r="BP93" i="32"/>
  <c r="BH93" i="32"/>
  <c r="AZ93" i="32"/>
  <c r="CO76" i="32"/>
  <c r="CG76" i="32"/>
  <c r="BY76" i="32"/>
  <c r="BQ76" i="32"/>
  <c r="BI76" i="32"/>
  <c r="BA76" i="32"/>
  <c r="AX26" i="32"/>
  <c r="AX22" i="32"/>
  <c r="AX23" i="32" s="1"/>
  <c r="CO25" i="32"/>
  <c r="CG25" i="32"/>
  <c r="BY25" i="32"/>
  <c r="BQ25" i="32"/>
  <c r="BI25" i="32"/>
  <c r="BA25" i="32"/>
  <c r="CJ26" i="32"/>
  <c r="CJ22" i="32"/>
  <c r="CJ23" i="32" s="1"/>
  <c r="CB26" i="32"/>
  <c r="CB22" i="32"/>
  <c r="CB23" i="32" s="1"/>
  <c r="BT26" i="32"/>
  <c r="BT22" i="32"/>
  <c r="BT23" i="32" s="1"/>
  <c r="BL26" i="32"/>
  <c r="BL22" i="32"/>
  <c r="BL23" i="32" s="1"/>
  <c r="BD26" i="32"/>
  <c r="BD22" i="32"/>
  <c r="BD23" i="32" s="1"/>
  <c r="CM24" i="32"/>
  <c r="CE24" i="32"/>
  <c r="BW24" i="32"/>
  <c r="BO24" i="32"/>
  <c r="BG24" i="32"/>
  <c r="AY24" i="32"/>
  <c r="CK27" i="32"/>
  <c r="CC27" i="32"/>
  <c r="BU27" i="32"/>
  <c r="BM27" i="32"/>
  <c r="BE27" i="32"/>
  <c r="CO20" i="32"/>
  <c r="CG20" i="32"/>
  <c r="BY20" i="32"/>
  <c r="BQ20" i="32"/>
  <c r="BI20" i="32"/>
  <c r="BA20" i="32"/>
  <c r="CN17" i="32"/>
  <c r="CF17" i="32"/>
  <c r="BX17" i="32"/>
  <c r="BP17" i="32"/>
  <c r="BH17" i="32"/>
  <c r="AZ17" i="32"/>
  <c r="AC96" i="32"/>
  <c r="CO12" i="32"/>
  <c r="AX59" i="32"/>
  <c r="AX55" i="32"/>
  <c r="AX56" i="32" s="1"/>
  <c r="AY16" i="32"/>
  <c r="BH78" i="32"/>
  <c r="BH80" i="32" s="1"/>
  <c r="M96" i="32"/>
  <c r="BH81" i="32" s="1"/>
  <c r="BA87" i="32"/>
  <c r="BA82" i="32"/>
  <c r="AX20" i="32"/>
  <c r="AX25" i="32"/>
  <c r="CN25" i="32"/>
  <c r="CF25" i="32"/>
  <c r="BX25" i="32"/>
  <c r="BP25" i="32"/>
  <c r="BH25" i="32"/>
  <c r="AZ25" i="32"/>
  <c r="CI26" i="32"/>
  <c r="CI22" i="32"/>
  <c r="CI23" i="32" s="1"/>
  <c r="CA26" i="32"/>
  <c r="CA22" i="32"/>
  <c r="CA23" i="32" s="1"/>
  <c r="BS26" i="32"/>
  <c r="BS22" i="32"/>
  <c r="BS23" i="32" s="1"/>
  <c r="BK26" i="32"/>
  <c r="BK22" i="32"/>
  <c r="BK23" i="32" s="1"/>
  <c r="BC26" i="32"/>
  <c r="BC22" i="32"/>
  <c r="BC23" i="32" s="1"/>
  <c r="CM17" i="32"/>
  <c r="CE17" i="32"/>
  <c r="BW17" i="32"/>
  <c r="BO17" i="32"/>
  <c r="BG17" i="32"/>
  <c r="AY17" i="32"/>
  <c r="CH13" i="32"/>
  <c r="BJ13" i="32"/>
  <c r="BB13" i="32"/>
  <c r="CO78" i="32"/>
  <c r="CO80" i="32" s="1"/>
  <c r="AT96" i="32"/>
  <c r="CO81" i="32" s="1"/>
  <c r="CG78" i="32"/>
  <c r="CG80" i="32" s="1"/>
  <c r="AL96" i="32"/>
  <c r="CG81" i="32" s="1"/>
  <c r="BQ78" i="32"/>
  <c r="V96" i="32"/>
  <c r="BQ81" i="32" s="1"/>
  <c r="BI78" i="32"/>
  <c r="N96" i="32"/>
  <c r="BA78" i="32"/>
  <c r="F96" i="32"/>
  <c r="CH87" i="32"/>
  <c r="CH82" i="32"/>
  <c r="BZ82" i="32"/>
  <c r="BZ87" i="32"/>
  <c r="BR82" i="32"/>
  <c r="BR87" i="32"/>
  <c r="BJ87" i="32"/>
  <c r="BJ82" i="32"/>
  <c r="BB87" i="32"/>
  <c r="BB82" i="32"/>
  <c r="CL92" i="32"/>
  <c r="CL88" i="32"/>
  <c r="CL89" i="32" s="1"/>
  <c r="CD88" i="32"/>
  <c r="CD89" i="32" s="1"/>
  <c r="CD92" i="32"/>
  <c r="BV88" i="32"/>
  <c r="BV89" i="32" s="1"/>
  <c r="BV92" i="32"/>
  <c r="BN92" i="32"/>
  <c r="BN88" i="32"/>
  <c r="BN89" i="32" s="1"/>
  <c r="BF92" i="32"/>
  <c r="BF88" i="32"/>
  <c r="BF89" i="32" s="1"/>
  <c r="CG12" i="32"/>
  <c r="BJ26" i="32"/>
  <c r="BJ22" i="32"/>
  <c r="BJ23" i="32" s="1"/>
  <c r="BB26" i="32"/>
  <c r="BB22" i="32"/>
  <c r="BB23" i="32" s="1"/>
  <c r="CE16" i="32"/>
  <c r="CN78" i="32"/>
  <c r="CN80" i="32" s="1"/>
  <c r="AS96" i="32"/>
  <c r="CN81" i="32" s="1"/>
  <c r="BY87" i="32"/>
  <c r="BY82" i="32"/>
  <c r="BM92" i="32"/>
  <c r="BM88" i="32"/>
  <c r="BM89" i="32" s="1"/>
  <c r="CO26" i="32"/>
  <c r="CO22" i="32"/>
  <c r="CO23" i="32" s="1"/>
  <c r="CG26" i="32"/>
  <c r="CG22" i="32"/>
  <c r="CG23" i="32" s="1"/>
  <c r="BY26" i="32"/>
  <c r="BY22" i="32"/>
  <c r="BY23" i="32" s="1"/>
  <c r="BQ26" i="32"/>
  <c r="BQ22" i="32"/>
  <c r="BQ23" i="32" s="1"/>
  <c r="BI26" i="32"/>
  <c r="BI22" i="32"/>
  <c r="BI23" i="32" s="1"/>
  <c r="BA26" i="32"/>
  <c r="BA22" i="32"/>
  <c r="BA23" i="32" s="1"/>
  <c r="CH27" i="32"/>
  <c r="BZ27" i="32"/>
  <c r="BR27" i="32"/>
  <c r="BJ27" i="32"/>
  <c r="BB27" i="32"/>
  <c r="AZ78" i="32"/>
  <c r="AZ80" i="32" s="1"/>
  <c r="E96" i="32"/>
  <c r="CG87" i="32"/>
  <c r="CG82" i="32"/>
  <c r="CN26" i="32"/>
  <c r="CN22" i="32"/>
  <c r="CN23" i="32" s="1"/>
  <c r="CF26" i="32"/>
  <c r="CF22" i="32"/>
  <c r="CF23" i="32" s="1"/>
  <c r="BX26" i="32"/>
  <c r="BX22" i="32"/>
  <c r="BX23" i="32" s="1"/>
  <c r="BP26" i="32"/>
  <c r="BP22" i="32"/>
  <c r="BP23" i="32" s="1"/>
  <c r="BH26" i="32"/>
  <c r="BH22" i="32"/>
  <c r="BH23" i="32" s="1"/>
  <c r="AZ26" i="32"/>
  <c r="AZ22" i="32"/>
  <c r="AZ23" i="32" s="1"/>
  <c r="CO27" i="32"/>
  <c r="CG27" i="32"/>
  <c r="BY27" i="32"/>
  <c r="BQ27" i="32"/>
  <c r="BI27" i="32"/>
  <c r="BA27" i="32"/>
  <c r="CH10" i="32"/>
  <c r="BZ10" i="32"/>
  <c r="BR10" i="32"/>
  <c r="BJ10" i="32"/>
  <c r="BB10" i="32"/>
  <c r="CJ17" i="32"/>
  <c r="CB17" i="32"/>
  <c r="BT17" i="32"/>
  <c r="BL17" i="32"/>
  <c r="CO83" i="32"/>
  <c r="CG83" i="32"/>
  <c r="BY83" i="32"/>
  <c r="CH26" i="32"/>
  <c r="CH22" i="32"/>
  <c r="CH23" i="32" s="1"/>
  <c r="BP78" i="32"/>
  <c r="U96" i="32"/>
  <c r="BP81" i="32" s="1"/>
  <c r="BI87" i="32"/>
  <c r="BI82" i="32"/>
  <c r="CK92" i="32"/>
  <c r="CK88" i="32"/>
  <c r="CK89" i="32" s="1"/>
  <c r="BU92" i="32"/>
  <c r="BU88" i="32"/>
  <c r="BU89" i="32" s="1"/>
  <c r="AX27" i="32"/>
  <c r="C63" i="32"/>
  <c r="AX48" i="32" s="1"/>
  <c r="CJ25" i="32"/>
  <c r="CB25" i="32"/>
  <c r="BT25" i="32"/>
  <c r="BL25" i="32"/>
  <c r="BD25" i="32"/>
  <c r="CM26" i="32"/>
  <c r="CM22" i="32"/>
  <c r="CM23" i="32" s="1"/>
  <c r="CE26" i="32"/>
  <c r="CE22" i="32"/>
  <c r="CE23" i="32" s="1"/>
  <c r="BW26" i="32"/>
  <c r="BW22" i="32"/>
  <c r="BW23" i="32" s="1"/>
  <c r="BO26" i="32"/>
  <c r="BO22" i="32"/>
  <c r="BO23" i="32" s="1"/>
  <c r="BG26" i="32"/>
  <c r="BG22" i="32"/>
  <c r="BG23" i="32" s="1"/>
  <c r="AY26" i="32"/>
  <c r="AY22" i="32"/>
  <c r="AY23" i="32" s="1"/>
  <c r="CH24" i="32"/>
  <c r="BZ24" i="32"/>
  <c r="BR24" i="32"/>
  <c r="BJ24" i="32"/>
  <c r="BB24" i="32"/>
  <c r="CN27" i="32"/>
  <c r="CF27" i="32"/>
  <c r="BX27" i="32"/>
  <c r="BP27" i="32"/>
  <c r="BH27" i="32"/>
  <c r="AZ27" i="32"/>
  <c r="CO10" i="32"/>
  <c r="CG10" i="32"/>
  <c r="BY10" i="32"/>
  <c r="BQ10" i="32"/>
  <c r="BI10" i="32"/>
  <c r="BA10" i="32"/>
  <c r="CJ20" i="32"/>
  <c r="CB20" i="32"/>
  <c r="BT20" i="32"/>
  <c r="BL20" i="32"/>
  <c r="BD20" i="32"/>
  <c r="AL63" i="32"/>
  <c r="BW45" i="32"/>
  <c r="AB63" i="32"/>
  <c r="BG45" i="32"/>
  <c r="AY45" i="32"/>
  <c r="CM16" i="32"/>
  <c r="BZ26" i="32"/>
  <c r="BZ22" i="32"/>
  <c r="BZ23" i="32" s="1"/>
  <c r="CO87" i="32"/>
  <c r="CO82" i="32"/>
  <c r="AX54" i="32"/>
  <c r="AX49" i="32"/>
  <c r="CL22" i="32"/>
  <c r="CL23" i="32" s="1"/>
  <c r="CL26" i="32"/>
  <c r="CD22" i="32"/>
  <c r="CD23" i="32" s="1"/>
  <c r="CD26" i="32"/>
  <c r="BV22" i="32"/>
  <c r="BV23" i="32" s="1"/>
  <c r="BV26" i="32"/>
  <c r="BN26" i="32"/>
  <c r="BN22" i="32"/>
  <c r="BN23" i="32" s="1"/>
  <c r="BF22" i="32"/>
  <c r="BF23" i="32" s="1"/>
  <c r="BF26" i="32"/>
  <c r="CM27" i="32"/>
  <c r="CE27" i="32"/>
  <c r="BW27" i="32"/>
  <c r="BO27" i="32"/>
  <c r="BG27" i="32"/>
  <c r="AY27" i="32"/>
  <c r="BV45" i="32"/>
  <c r="AA63" i="32"/>
  <c r="CO46" i="32"/>
  <c r="AT63" i="32"/>
  <c r="BQ46" i="32"/>
  <c r="V63" i="32"/>
  <c r="BA46" i="32"/>
  <c r="F63" i="32"/>
  <c r="CM54" i="32"/>
  <c r="CM49" i="32"/>
  <c r="CE49" i="32"/>
  <c r="CE54" i="32"/>
  <c r="BW54" i="32"/>
  <c r="BW49" i="32"/>
  <c r="BO54" i="32"/>
  <c r="BO49" i="32"/>
  <c r="BG54" i="32"/>
  <c r="BG49" i="32"/>
  <c r="AY49" i="32"/>
  <c r="AY54" i="32"/>
  <c r="CI55" i="32"/>
  <c r="CI56" i="32" s="1"/>
  <c r="CI59" i="32"/>
  <c r="CA55" i="32"/>
  <c r="CA56" i="32" s="1"/>
  <c r="CA59" i="32"/>
  <c r="BS59" i="32"/>
  <c r="BS55" i="32"/>
  <c r="BS56" i="32" s="1"/>
  <c r="BK59" i="32"/>
  <c r="BK55" i="32"/>
  <c r="BK56" i="32" s="1"/>
  <c r="BC59" i="32"/>
  <c r="BC55" i="32"/>
  <c r="BC56" i="32" s="1"/>
  <c r="CH12" i="32"/>
  <c r="AM30" i="32"/>
  <c r="CH15" i="32" s="1"/>
  <c r="BZ12" i="32"/>
  <c r="BZ14" i="32" s="1"/>
  <c r="AE30" i="32"/>
  <c r="BR12" i="32"/>
  <c r="BR14" i="32" s="1"/>
  <c r="W30" i="32"/>
  <c r="BR15" i="32" s="1"/>
  <c r="BJ12" i="32"/>
  <c r="O30" i="32"/>
  <c r="BJ15" i="32" s="1"/>
  <c r="BB12" i="32"/>
  <c r="G30" i="32"/>
  <c r="BB15" i="32" s="1"/>
  <c r="CN11" i="32"/>
  <c r="CF11" i="32"/>
  <c r="BX11" i="32"/>
  <c r="BP11" i="32"/>
  <c r="BH11" i="32"/>
  <c r="AZ11" i="32"/>
  <c r="CI16" i="32"/>
  <c r="CI21" i="32"/>
  <c r="CA16" i="32"/>
  <c r="CA21" i="32"/>
  <c r="BS21" i="32"/>
  <c r="BS16" i="32"/>
  <c r="BK16" i="32"/>
  <c r="BK21" i="32"/>
  <c r="BC16" i="32"/>
  <c r="BC21" i="32"/>
  <c r="BR26" i="32"/>
  <c r="BR22" i="32"/>
  <c r="BR23" i="32" s="1"/>
  <c r="BW16" i="32"/>
  <c r="CF78" i="32"/>
  <c r="CF80" i="32" s="1"/>
  <c r="AK96" i="32"/>
  <c r="BQ87" i="32"/>
  <c r="BQ82" i="32"/>
  <c r="CC92" i="32"/>
  <c r="CC88" i="32"/>
  <c r="CC89" i="32" s="1"/>
  <c r="BE92" i="32"/>
  <c r="BE88" i="32"/>
  <c r="BE89" i="32" s="1"/>
  <c r="CK26" i="32"/>
  <c r="CK22" i="32"/>
  <c r="CK23" i="32" s="1"/>
  <c r="CC22" i="32"/>
  <c r="CC23" i="32" s="1"/>
  <c r="CC26" i="32"/>
  <c r="BU26" i="32"/>
  <c r="BU22" i="32"/>
  <c r="BU23" i="32" s="1"/>
  <c r="BM26" i="32"/>
  <c r="BM22" i="32"/>
  <c r="BM23" i="32" s="1"/>
  <c r="BE22" i="32"/>
  <c r="BE23" i="32" s="1"/>
  <c r="BE26" i="32"/>
  <c r="CM10" i="32"/>
  <c r="CE10" i="32"/>
  <c r="BW10" i="32"/>
  <c r="BO10" i="32"/>
  <c r="BG10" i="32"/>
  <c r="AY10" i="32"/>
  <c r="CH20" i="32"/>
  <c r="BZ20" i="32"/>
  <c r="BR20" i="32"/>
  <c r="BJ20" i="32"/>
  <c r="BB20" i="32"/>
  <c r="AD63" i="32"/>
  <c r="CN46" i="32"/>
  <c r="AS63" i="32"/>
  <c r="CN48" i="32" s="1"/>
  <c r="BX46" i="32"/>
  <c r="AC63" i="32"/>
  <c r="BX48" i="32" s="1"/>
  <c r="BP46" i="32"/>
  <c r="U63" i="32"/>
  <c r="BP48" i="32" s="1"/>
  <c r="BH46" i="32"/>
  <c r="M63" i="32"/>
  <c r="BH48" i="32" s="1"/>
  <c r="AZ46" i="32"/>
  <c r="E63" i="32"/>
  <c r="CL54" i="32"/>
  <c r="CL49" i="32"/>
  <c r="CD54" i="32"/>
  <c r="CD49" i="32"/>
  <c r="BV54" i="32"/>
  <c r="BV49" i="32"/>
  <c r="BN54" i="32"/>
  <c r="BN49" i="32"/>
  <c r="BF54" i="32"/>
  <c r="BF49" i="32"/>
  <c r="CH59" i="32"/>
  <c r="CH55" i="32"/>
  <c r="CH56" i="32" s="1"/>
  <c r="BZ59" i="32"/>
  <c r="BZ55" i="32"/>
  <c r="BZ56" i="32" s="1"/>
  <c r="BR59" i="32"/>
  <c r="BR55" i="32"/>
  <c r="BR56" i="32" s="1"/>
  <c r="BJ59" i="32"/>
  <c r="BJ55" i="32"/>
  <c r="BJ56" i="32" s="1"/>
  <c r="BB59" i="32"/>
  <c r="BB55" i="32"/>
  <c r="BB56" i="32" s="1"/>
  <c r="AD30" i="32"/>
  <c r="BY12" i="32"/>
  <c r="BQ12" i="32"/>
  <c r="V30" i="32"/>
  <c r="BQ15" i="32" s="1"/>
  <c r="BI12" i="32"/>
  <c r="N30" i="32"/>
  <c r="BI15" i="32" s="1"/>
  <c r="BA12" i="32"/>
  <c r="CJ13" i="32"/>
  <c r="AO30" i="32"/>
  <c r="CB13" i="32"/>
  <c r="BT13" i="32"/>
  <c r="BL13" i="32"/>
  <c r="BD13" i="32"/>
  <c r="CM11" i="32"/>
  <c r="CE11" i="32"/>
  <c r="BW11" i="32"/>
  <c r="BO11" i="32"/>
  <c r="BG11" i="32"/>
  <c r="AY11" i="32"/>
  <c r="CH16" i="32"/>
  <c r="BZ16" i="32"/>
  <c r="BZ21" i="32"/>
  <c r="BR16" i="32"/>
  <c r="BR21" i="32"/>
  <c r="BJ16" i="32"/>
  <c r="BJ21" i="32"/>
  <c r="BB16" i="32"/>
  <c r="BB21" i="32"/>
  <c r="AD96" i="32"/>
  <c r="BY81" i="32" s="1"/>
  <c r="CN45" i="32"/>
  <c r="CF45" i="32"/>
  <c r="BX45" i="32"/>
  <c r="BX47" i="32" s="1"/>
  <c r="BP45" i="32"/>
  <c r="BH45" i="32"/>
  <c r="AZ45" i="32"/>
  <c r="CO54" i="32"/>
  <c r="CO49" i="32"/>
  <c r="CG54" i="32"/>
  <c r="CG49" i="32"/>
  <c r="BY54" i="32"/>
  <c r="BY49" i="32"/>
  <c r="BQ54" i="32"/>
  <c r="BQ49" i="32"/>
  <c r="BI54" i="32"/>
  <c r="BI49" i="32"/>
  <c r="BA54" i="32"/>
  <c r="BA49" i="32"/>
  <c r="CH58" i="32"/>
  <c r="BZ58" i="32"/>
  <c r="BR58" i="32"/>
  <c r="BJ58" i="32"/>
  <c r="BB58" i="32"/>
  <c r="CK59" i="32"/>
  <c r="CK55" i="32"/>
  <c r="CK56" i="32" s="1"/>
  <c r="CC59" i="32"/>
  <c r="CC55" i="32"/>
  <c r="CC56" i="32" s="1"/>
  <c r="BU59" i="32"/>
  <c r="BU55" i="32"/>
  <c r="BU56" i="32" s="1"/>
  <c r="BM59" i="32"/>
  <c r="BM55" i="32"/>
  <c r="BM56" i="32" s="1"/>
  <c r="BE59" i="32"/>
  <c r="BE55" i="32"/>
  <c r="BE56" i="32" s="1"/>
  <c r="CN57" i="32"/>
  <c r="CF57" i="32"/>
  <c r="BX57" i="32"/>
  <c r="BP57" i="32"/>
  <c r="BH57" i="32"/>
  <c r="AZ57" i="32"/>
  <c r="CL60" i="32"/>
  <c r="CD60" i="32"/>
  <c r="BV60" i="32"/>
  <c r="BN60" i="32"/>
  <c r="BF60" i="32"/>
  <c r="CM43" i="32"/>
  <c r="CE43" i="32"/>
  <c r="BW43" i="32"/>
  <c r="BO43" i="32"/>
  <c r="BG43" i="32"/>
  <c r="AY43" i="32"/>
  <c r="CH53" i="32"/>
  <c r="BZ53" i="32"/>
  <c r="BR53" i="32"/>
  <c r="BJ53" i="32"/>
  <c r="BB53" i="32"/>
  <c r="AX12" i="32"/>
  <c r="CH17" i="32"/>
  <c r="BZ17" i="32"/>
  <c r="BR17" i="32"/>
  <c r="BJ17" i="32"/>
  <c r="BB17" i="32"/>
  <c r="CJ12" i="32"/>
  <c r="AG30" i="32"/>
  <c r="CB12" i="32"/>
  <c r="Y30" i="32"/>
  <c r="BT12" i="32"/>
  <c r="Q30" i="32"/>
  <c r="BL12" i="32"/>
  <c r="I30" i="32"/>
  <c r="BD12" i="32"/>
  <c r="AR30" i="32"/>
  <c r="CM15" i="32" s="1"/>
  <c r="CM13" i="32"/>
  <c r="AJ30" i="32"/>
  <c r="CE15" i="32" s="1"/>
  <c r="CE13" i="32"/>
  <c r="AB30" i="32"/>
  <c r="BW15" i="32" s="1"/>
  <c r="BW13" i="32"/>
  <c r="BO13" i="32"/>
  <c r="L30" i="32"/>
  <c r="BG15" i="32" s="1"/>
  <c r="BG13" i="32"/>
  <c r="D30" i="32"/>
  <c r="AY15" i="32" s="1"/>
  <c r="AY13" i="32"/>
  <c r="CH11" i="32"/>
  <c r="BZ11" i="32"/>
  <c r="BR11" i="32"/>
  <c r="BJ11" i="32"/>
  <c r="BB11" i="32"/>
  <c r="CK21" i="32"/>
  <c r="CK16" i="32"/>
  <c r="CC21" i="32"/>
  <c r="CC16" i="32"/>
  <c r="BU21" i="32"/>
  <c r="BU16" i="32"/>
  <c r="BM21" i="32"/>
  <c r="BM16" i="32"/>
  <c r="BE21" i="32"/>
  <c r="BE16" i="32"/>
  <c r="AN96" i="32"/>
  <c r="CI78" i="32"/>
  <c r="AF96" i="32"/>
  <c r="CA78" i="32"/>
  <c r="CA80" i="32" s="1"/>
  <c r="X96" i="32"/>
  <c r="BS78" i="32"/>
  <c r="BS80" i="32" s="1"/>
  <c r="P96" i="32"/>
  <c r="BK78" i="32"/>
  <c r="H96" i="32"/>
  <c r="BC78" i="32"/>
  <c r="BC80" i="32" s="1"/>
  <c r="AQ96" i="32"/>
  <c r="CL81" i="32" s="1"/>
  <c r="CL79" i="32"/>
  <c r="CL80" i="32" s="1"/>
  <c r="AI96" i="32"/>
  <c r="CD81" i="32" s="1"/>
  <c r="CD79" i="32"/>
  <c r="AA96" i="32"/>
  <c r="BV81" i="32" s="1"/>
  <c r="BV79" i="32"/>
  <c r="S96" i="32"/>
  <c r="BN81" i="32" s="1"/>
  <c r="BN79" i="32"/>
  <c r="K96" i="32"/>
  <c r="BF81" i="32" s="1"/>
  <c r="BF79" i="32"/>
  <c r="CJ87" i="32"/>
  <c r="CJ82" i="32"/>
  <c r="CB87" i="32"/>
  <c r="CB82" i="32"/>
  <c r="BT87" i="32"/>
  <c r="BT82" i="32"/>
  <c r="BL87" i="32"/>
  <c r="BL82" i="32"/>
  <c r="BD87" i="32"/>
  <c r="BD82" i="32"/>
  <c r="CK91" i="32"/>
  <c r="CC91" i="32"/>
  <c r="BU91" i="32"/>
  <c r="BM91" i="32"/>
  <c r="BE91" i="32"/>
  <c r="CN88" i="32"/>
  <c r="CN89" i="32" s="1"/>
  <c r="CN92" i="32"/>
  <c r="CF88" i="32"/>
  <c r="CF89" i="32" s="1"/>
  <c r="CF92" i="32"/>
  <c r="BX88" i="32"/>
  <c r="BX89" i="32" s="1"/>
  <c r="BX92" i="32"/>
  <c r="BP88" i="32"/>
  <c r="BP89" i="32" s="1"/>
  <c r="BP92" i="32"/>
  <c r="BH88" i="32"/>
  <c r="BH89" i="32" s="1"/>
  <c r="BH92" i="32"/>
  <c r="AZ88" i="32"/>
  <c r="AZ89" i="32" s="1"/>
  <c r="AZ92" i="32"/>
  <c r="CN54" i="32"/>
  <c r="CN49" i="32"/>
  <c r="CF54" i="32"/>
  <c r="CF49" i="32"/>
  <c r="BX54" i="32"/>
  <c r="BX49" i="32"/>
  <c r="BP54" i="32"/>
  <c r="BP49" i="32"/>
  <c r="BH54" i="32"/>
  <c r="BH49" i="32"/>
  <c r="AZ54" i="32"/>
  <c r="AZ49" i="32"/>
  <c r="CO58" i="32"/>
  <c r="CG58" i="32"/>
  <c r="BY58" i="32"/>
  <c r="BQ58" i="32"/>
  <c r="BI58" i="32"/>
  <c r="BA58" i="32"/>
  <c r="CJ59" i="32"/>
  <c r="CJ55" i="32"/>
  <c r="CJ56" i="32" s="1"/>
  <c r="CB59" i="32"/>
  <c r="CB55" i="32"/>
  <c r="CB56" i="32" s="1"/>
  <c r="BT59" i="32"/>
  <c r="BT55" i="32"/>
  <c r="BT56" i="32" s="1"/>
  <c r="BL59" i="32"/>
  <c r="BL55" i="32"/>
  <c r="BL56" i="32" s="1"/>
  <c r="BD59" i="32"/>
  <c r="BD55" i="32"/>
  <c r="BD56" i="32" s="1"/>
  <c r="CM57" i="32"/>
  <c r="CE57" i="32"/>
  <c r="BW57" i="32"/>
  <c r="BO57" i="32"/>
  <c r="BG57" i="32"/>
  <c r="AY57" i="32"/>
  <c r="CO53" i="32"/>
  <c r="CG53" i="32"/>
  <c r="BY53" i="32"/>
  <c r="BQ53" i="32"/>
  <c r="BI53" i="32"/>
  <c r="BA53" i="32"/>
  <c r="AX17" i="32"/>
  <c r="CO17" i="32"/>
  <c r="CG17" i="32"/>
  <c r="BY17" i="32"/>
  <c r="BQ17" i="32"/>
  <c r="BI17" i="32"/>
  <c r="BA17" i="32"/>
  <c r="CI12" i="32"/>
  <c r="CA12" i="32"/>
  <c r="BS12" i="32"/>
  <c r="BK12" i="32"/>
  <c r="BC12" i="32"/>
  <c r="CL13" i="32"/>
  <c r="CD13" i="32"/>
  <c r="BV13" i="32"/>
  <c r="BN13" i="32"/>
  <c r="BF13" i="32"/>
  <c r="CO11" i="32"/>
  <c r="CG11" i="32"/>
  <c r="BY11" i="32"/>
  <c r="BQ11" i="32"/>
  <c r="BI11" i="32"/>
  <c r="BA11" i="32"/>
  <c r="CJ21" i="32"/>
  <c r="CJ16" i="32"/>
  <c r="CB21" i="32"/>
  <c r="CB16" i="32"/>
  <c r="BT21" i="32"/>
  <c r="BT16" i="32"/>
  <c r="BL21" i="32"/>
  <c r="BL16" i="32"/>
  <c r="BD21" i="32"/>
  <c r="BD16" i="32"/>
  <c r="AP96" i="32"/>
  <c r="CK81" i="32" s="1"/>
  <c r="CK79" i="32"/>
  <c r="AH96" i="32"/>
  <c r="CC81" i="32" s="1"/>
  <c r="CC79" i="32"/>
  <c r="CC80" i="32" s="1"/>
  <c r="Z96" i="32"/>
  <c r="BU81" i="32" s="1"/>
  <c r="BU79" i="32"/>
  <c r="R96" i="32"/>
  <c r="BM81" i="32" s="1"/>
  <c r="BM79" i="32"/>
  <c r="CI87" i="32"/>
  <c r="CI82" i="32"/>
  <c r="CA87" i="32"/>
  <c r="CA82" i="32"/>
  <c r="BS87" i="32"/>
  <c r="BS82" i="32"/>
  <c r="BK87" i="32"/>
  <c r="BK82" i="32"/>
  <c r="BC87" i="32"/>
  <c r="BC82" i="32"/>
  <c r="CM88" i="32"/>
  <c r="CM89" i="32" s="1"/>
  <c r="CM92" i="32"/>
  <c r="CE88" i="32"/>
  <c r="CE89" i="32" s="1"/>
  <c r="CE92" i="32"/>
  <c r="BW88" i="32"/>
  <c r="BW89" i="32" s="1"/>
  <c r="BW92" i="32"/>
  <c r="BO88" i="32"/>
  <c r="BO89" i="32" s="1"/>
  <c r="BO92" i="32"/>
  <c r="BG88" i="32"/>
  <c r="BG89" i="32" s="1"/>
  <c r="BG92" i="32"/>
  <c r="AY88" i="32"/>
  <c r="AY89" i="32" s="1"/>
  <c r="AY92" i="32"/>
  <c r="CJ86" i="32"/>
  <c r="CB86" i="32"/>
  <c r="BT86" i="32"/>
  <c r="BL86" i="32"/>
  <c r="BD86" i="32"/>
  <c r="CL20" i="32"/>
  <c r="CD20" i="32"/>
  <c r="BV20" i="32"/>
  <c r="BN20" i="32"/>
  <c r="BF20" i="32"/>
  <c r="AX53" i="32"/>
  <c r="AX58" i="32"/>
  <c r="AO63" i="32"/>
  <c r="CJ48" i="32" s="1"/>
  <c r="CJ45" i="32"/>
  <c r="CJ47" i="32" s="1"/>
  <c r="AG63" i="32"/>
  <c r="CB48" i="32" s="1"/>
  <c r="CB45" i="32"/>
  <c r="Y63" i="32"/>
  <c r="BT48" i="32" s="1"/>
  <c r="BT45" i="32"/>
  <c r="I63" i="32"/>
  <c r="BD48" i="32" s="1"/>
  <c r="BD45" i="32"/>
  <c r="BD47" i="32" s="1"/>
  <c r="AR63" i="32"/>
  <c r="CM46" i="32"/>
  <c r="AJ63" i="32"/>
  <c r="CE46" i="32"/>
  <c r="BW46" i="32"/>
  <c r="T63" i="32"/>
  <c r="BO46" i="32"/>
  <c r="L63" i="32"/>
  <c r="BG46" i="32"/>
  <c r="D63" i="32"/>
  <c r="AY46" i="32"/>
  <c r="CK54" i="32"/>
  <c r="CK49" i="32"/>
  <c r="CC54" i="32"/>
  <c r="CC49" i="32"/>
  <c r="BU54" i="32"/>
  <c r="BU49" i="32"/>
  <c r="BM54" i="32"/>
  <c r="BE54" i="32"/>
  <c r="BE49" i="32"/>
  <c r="CO59" i="32"/>
  <c r="CO55" i="32"/>
  <c r="CO56" i="32" s="1"/>
  <c r="CG59" i="32"/>
  <c r="CG55" i="32"/>
  <c r="CG56" i="32" s="1"/>
  <c r="BY59" i="32"/>
  <c r="BY55" i="32"/>
  <c r="BY56" i="32" s="1"/>
  <c r="BQ59" i="32"/>
  <c r="BQ55" i="32"/>
  <c r="BQ56" i="32" s="1"/>
  <c r="BI59" i="32"/>
  <c r="BI55" i="32"/>
  <c r="BI56" i="32" s="1"/>
  <c r="BA59" i="32"/>
  <c r="BA55" i="32"/>
  <c r="BA56" i="32" s="1"/>
  <c r="CH60" i="32"/>
  <c r="BZ60" i="32"/>
  <c r="BR60" i="32"/>
  <c r="BJ60" i="32"/>
  <c r="BB60" i="32"/>
  <c r="CL53" i="32"/>
  <c r="CD53" i="32"/>
  <c r="BV53" i="32"/>
  <c r="BN53" i="32"/>
  <c r="BF53" i="32"/>
  <c r="AX11" i="32"/>
  <c r="CL17" i="32"/>
  <c r="CD17" i="32"/>
  <c r="BV17" i="32"/>
  <c r="S32" i="32"/>
  <c r="BN18" i="32" s="1"/>
  <c r="BN17" i="32"/>
  <c r="BF17" i="32"/>
  <c r="P30" i="32"/>
  <c r="BK15" i="32" s="1"/>
  <c r="CN12" i="32"/>
  <c r="CF12" i="32"/>
  <c r="BX12" i="32"/>
  <c r="BP12" i="32"/>
  <c r="BH12" i="32"/>
  <c r="AZ12" i="32"/>
  <c r="CI13" i="32"/>
  <c r="CA13" i="32"/>
  <c r="BS13" i="32"/>
  <c r="BK13" i="32"/>
  <c r="BC13" i="32"/>
  <c r="CL11" i="32"/>
  <c r="CD11" i="32"/>
  <c r="BV11" i="32"/>
  <c r="BN11" i="32"/>
  <c r="BF11" i="32"/>
  <c r="CO21" i="32"/>
  <c r="CO16" i="32"/>
  <c r="CG21" i="32"/>
  <c r="CG16" i="32"/>
  <c r="BY21" i="32"/>
  <c r="BY16" i="32"/>
  <c r="BQ21" i="32"/>
  <c r="BQ16" i="32"/>
  <c r="BI21" i="32"/>
  <c r="BI16" i="32"/>
  <c r="BA21" i="32"/>
  <c r="BA16" i="32"/>
  <c r="AM96" i="32"/>
  <c r="CH81" i="32" s="1"/>
  <c r="CH79" i="32"/>
  <c r="CH80" i="32" s="1"/>
  <c r="AE96" i="32"/>
  <c r="BZ81" i="32" s="1"/>
  <c r="BZ79" i="32"/>
  <c r="BZ80" i="32" s="1"/>
  <c r="W96" i="32"/>
  <c r="BR81" i="32" s="1"/>
  <c r="BR79" i="32"/>
  <c r="BR80" i="32" s="1"/>
  <c r="CN87" i="32"/>
  <c r="CN82" i="32"/>
  <c r="CF87" i="32"/>
  <c r="CF82" i="32"/>
  <c r="BX82" i="32"/>
  <c r="BX87" i="32"/>
  <c r="BP82" i="32"/>
  <c r="BP87" i="32"/>
  <c r="BH87" i="32"/>
  <c r="BH82" i="32"/>
  <c r="AZ87" i="32"/>
  <c r="AZ82" i="32"/>
  <c r="CJ92" i="32"/>
  <c r="CJ88" i="32"/>
  <c r="CJ89" i="32" s="1"/>
  <c r="CB92" i="32"/>
  <c r="CB88" i="32"/>
  <c r="CB89" i="32" s="1"/>
  <c r="BT92" i="32"/>
  <c r="BT88" i="32"/>
  <c r="BT89" i="32" s="1"/>
  <c r="BL92" i="32"/>
  <c r="BL88" i="32"/>
  <c r="BL89" i="32" s="1"/>
  <c r="BD92" i="32"/>
  <c r="BD88" i="32"/>
  <c r="BD89" i="32" s="1"/>
  <c r="CK20" i="32"/>
  <c r="CC20" i="32"/>
  <c r="BU20" i="32"/>
  <c r="BE20" i="32"/>
  <c r="AS65" i="32"/>
  <c r="CN51" i="32" s="1"/>
  <c r="CN50" i="32"/>
  <c r="CF50" i="32"/>
  <c r="AC65" i="32"/>
  <c r="BX51" i="32" s="1"/>
  <c r="BX50" i="32"/>
  <c r="BP50" i="32"/>
  <c r="BH50" i="32"/>
  <c r="AZ50" i="32"/>
  <c r="AN63" i="32"/>
  <c r="CI45" i="32"/>
  <c r="AF63" i="32"/>
  <c r="CA45" i="32"/>
  <c r="CA47" i="32" s="1"/>
  <c r="X63" i="32"/>
  <c r="BS45" i="32"/>
  <c r="H63" i="32"/>
  <c r="BC45" i="32"/>
  <c r="AQ63" i="32"/>
  <c r="CL46" i="32"/>
  <c r="CL47" i="32" s="1"/>
  <c r="AI63" i="32"/>
  <c r="CD46" i="32"/>
  <c r="S63" i="32"/>
  <c r="K63" i="32"/>
  <c r="BF46" i="32"/>
  <c r="CJ54" i="32"/>
  <c r="CJ49" i="32"/>
  <c r="CB54" i="32"/>
  <c r="CB49" i="32"/>
  <c r="BT54" i="32"/>
  <c r="BT49" i="32"/>
  <c r="BL54" i="32"/>
  <c r="BL49" i="32"/>
  <c r="BD54" i="32"/>
  <c r="BD49" i="32"/>
  <c r="CN59" i="32"/>
  <c r="CN55" i="32"/>
  <c r="CN56" i="32" s="1"/>
  <c r="CF59" i="32"/>
  <c r="CF55" i="32"/>
  <c r="CF56" i="32" s="1"/>
  <c r="BX59" i="32"/>
  <c r="BX55" i="32"/>
  <c r="BX56" i="32" s="1"/>
  <c r="BP59" i="32"/>
  <c r="BP55" i="32"/>
  <c r="BP56" i="32" s="1"/>
  <c r="BH59" i="32"/>
  <c r="BH55" i="32"/>
  <c r="BH56" i="32" s="1"/>
  <c r="AZ59" i="32"/>
  <c r="AZ55" i="32"/>
  <c r="AZ56" i="32" s="1"/>
  <c r="CO60" i="32"/>
  <c r="CG60" i="32"/>
  <c r="BY60" i="32"/>
  <c r="BQ60" i="32"/>
  <c r="BI60" i="32"/>
  <c r="BA60" i="32"/>
  <c r="CK53" i="32"/>
  <c r="CC53" i="32"/>
  <c r="BU53" i="32"/>
  <c r="BM53" i="32"/>
  <c r="BE53" i="32"/>
  <c r="C30" i="32"/>
  <c r="AX15" i="32" s="1"/>
  <c r="V32" i="32"/>
  <c r="BQ18" i="32" s="1"/>
  <c r="CK17" i="32"/>
  <c r="CC17" i="32"/>
  <c r="BU17" i="32"/>
  <c r="BM17" i="32"/>
  <c r="BE17" i="32"/>
  <c r="AQ30" i="32"/>
  <c r="CL15" i="32" s="1"/>
  <c r="CM12" i="32"/>
  <c r="CE12" i="32"/>
  <c r="BW12" i="32"/>
  <c r="BO12" i="32"/>
  <c r="BG12" i="32"/>
  <c r="AY12" i="32"/>
  <c r="CK11" i="32"/>
  <c r="CC11" i="32"/>
  <c r="BU11" i="32"/>
  <c r="BM11" i="32"/>
  <c r="BE11" i="32"/>
  <c r="CN21" i="32"/>
  <c r="CN16" i="32"/>
  <c r="CF21" i="32"/>
  <c r="CF16" i="32"/>
  <c r="BX21" i="32"/>
  <c r="BX16" i="32"/>
  <c r="BP21" i="32"/>
  <c r="BP16" i="32"/>
  <c r="BH21" i="32"/>
  <c r="BH16" i="32"/>
  <c r="AZ21" i="32"/>
  <c r="AZ16" i="32"/>
  <c r="CM87" i="32"/>
  <c r="CM82" i="32"/>
  <c r="CE87" i="32"/>
  <c r="CE82" i="32"/>
  <c r="BW87" i="32"/>
  <c r="BW82" i="32"/>
  <c r="BO87" i="32"/>
  <c r="BO82" i="32"/>
  <c r="BG87" i="32"/>
  <c r="BG82" i="32"/>
  <c r="AY87" i="32"/>
  <c r="AY82" i="32"/>
  <c r="CI88" i="32"/>
  <c r="CI89" i="32" s="1"/>
  <c r="CI92" i="32"/>
  <c r="CA88" i="32"/>
  <c r="CA89" i="32" s="1"/>
  <c r="CA92" i="32"/>
  <c r="BS88" i="32"/>
  <c r="BS89" i="32" s="1"/>
  <c r="BS92" i="32"/>
  <c r="BK88" i="32"/>
  <c r="BK89" i="32" s="1"/>
  <c r="BK92" i="32"/>
  <c r="BC88" i="32"/>
  <c r="BC89" i="32" s="1"/>
  <c r="BC92" i="32"/>
  <c r="BM49" i="32"/>
  <c r="CM50" i="32"/>
  <c r="CE50" i="32"/>
  <c r="BW50" i="32"/>
  <c r="BO50" i="32"/>
  <c r="BG50" i="32"/>
  <c r="AY50" i="32"/>
  <c r="AM63" i="32"/>
  <c r="CH48" i="32" s="1"/>
  <c r="CH45" i="32"/>
  <c r="AE63" i="32"/>
  <c r="BZ48" i="32" s="1"/>
  <c r="W63" i="32"/>
  <c r="BR48" i="32" s="1"/>
  <c r="BR45" i="32"/>
  <c r="BR47" i="32" s="1"/>
  <c r="O63" i="32"/>
  <c r="BJ48" i="32" s="1"/>
  <c r="BJ45" i="32"/>
  <c r="BJ47" i="32" s="1"/>
  <c r="G63" i="32"/>
  <c r="BB48" i="32" s="1"/>
  <c r="BB45" i="32"/>
  <c r="CN44" i="32"/>
  <c r="CF44" i="32"/>
  <c r="BX44" i="32"/>
  <c r="BP44" i="32"/>
  <c r="BH44" i="32"/>
  <c r="AZ44" i="32"/>
  <c r="CI54" i="32"/>
  <c r="CI49" i="32"/>
  <c r="CA54" i="32"/>
  <c r="CA49" i="32"/>
  <c r="BS54" i="32"/>
  <c r="BS49" i="32"/>
  <c r="BK54" i="32"/>
  <c r="BK49" i="32"/>
  <c r="BC54" i="32"/>
  <c r="BC49" i="32"/>
  <c r="CM59" i="32"/>
  <c r="CM55" i="32"/>
  <c r="CM56" i="32" s="1"/>
  <c r="CE59" i="32"/>
  <c r="CE55" i="32"/>
  <c r="CE56" i="32" s="1"/>
  <c r="BW59" i="32"/>
  <c r="BW55" i="32"/>
  <c r="BW56" i="32" s="1"/>
  <c r="BO59" i="32"/>
  <c r="BO55" i="32"/>
  <c r="BO56" i="32" s="1"/>
  <c r="BG59" i="32"/>
  <c r="BG55" i="32"/>
  <c r="BG56" i="32" s="1"/>
  <c r="AY59" i="32"/>
  <c r="AY55" i="32"/>
  <c r="AY56" i="32" s="1"/>
  <c r="CN60" i="32"/>
  <c r="CF60" i="32"/>
  <c r="BX60" i="32"/>
  <c r="BP60" i="32"/>
  <c r="BH60" i="32"/>
  <c r="AZ60" i="32"/>
  <c r="CO43" i="32"/>
  <c r="CG43" i="32"/>
  <c r="BY43" i="32"/>
  <c r="BQ43" i="32"/>
  <c r="BI43" i="32"/>
  <c r="BA43" i="32"/>
  <c r="CJ53" i="32"/>
  <c r="CB53" i="32"/>
  <c r="BT53" i="32"/>
  <c r="BL53" i="32"/>
  <c r="BD53" i="32"/>
  <c r="AX21" i="32"/>
  <c r="AX16" i="32"/>
  <c r="AA30" i="32"/>
  <c r="BV15" i="32" s="1"/>
  <c r="CL12" i="32"/>
  <c r="CD12" i="32"/>
  <c r="BV12" i="32"/>
  <c r="BN12" i="32"/>
  <c r="BF12" i="32"/>
  <c r="CO13" i="32"/>
  <c r="CG13" i="32"/>
  <c r="BY13" i="32"/>
  <c r="BQ13" i="32"/>
  <c r="BI13" i="32"/>
  <c r="BA13" i="32"/>
  <c r="CM21" i="32"/>
  <c r="CE21" i="32"/>
  <c r="BW21" i="32"/>
  <c r="BO21" i="32"/>
  <c r="BG21" i="32"/>
  <c r="AY21" i="32"/>
  <c r="AX88" i="32"/>
  <c r="AX89" i="32" s="1"/>
  <c r="AX92" i="32"/>
  <c r="AX87" i="32"/>
  <c r="AX82" i="32"/>
  <c r="CL83" i="32"/>
  <c r="CD83" i="32"/>
  <c r="BV83" i="32"/>
  <c r="BN83" i="32"/>
  <c r="BF83" i="32"/>
  <c r="CL87" i="32"/>
  <c r="CL82" i="32"/>
  <c r="CD87" i="32"/>
  <c r="CD82" i="32"/>
  <c r="BV87" i="32"/>
  <c r="BV82" i="32"/>
  <c r="BN87" i="32"/>
  <c r="BN82" i="32"/>
  <c r="BF87" i="32"/>
  <c r="BF82" i="32"/>
  <c r="CH88" i="32"/>
  <c r="CH89" i="32" s="1"/>
  <c r="CH92" i="32"/>
  <c r="BZ88" i="32"/>
  <c r="BZ89" i="32" s="1"/>
  <c r="BZ92" i="32"/>
  <c r="BR88" i="32"/>
  <c r="BR89" i="32" s="1"/>
  <c r="BR92" i="32"/>
  <c r="BJ88" i="32"/>
  <c r="BJ89" i="32" s="1"/>
  <c r="BJ92" i="32"/>
  <c r="BB88" i="32"/>
  <c r="BB89" i="32" s="1"/>
  <c r="BB92" i="32"/>
  <c r="BO16" i="32"/>
  <c r="CA20" i="32"/>
  <c r="BS20" i="32"/>
  <c r="BK20" i="32"/>
  <c r="BC20" i="32"/>
  <c r="CM44" i="32"/>
  <c r="CE44" i="32"/>
  <c r="BW44" i="32"/>
  <c r="BO44" i="32"/>
  <c r="BG44" i="32"/>
  <c r="AY44" i="32"/>
  <c r="CH54" i="32"/>
  <c r="CH49" i="32"/>
  <c r="BZ54" i="32"/>
  <c r="BZ49" i="32"/>
  <c r="BR54" i="32"/>
  <c r="BR49" i="32"/>
  <c r="BJ54" i="32"/>
  <c r="BJ49" i="32"/>
  <c r="BB54" i="32"/>
  <c r="BB49" i="32"/>
  <c r="CL59" i="32"/>
  <c r="CL55" i="32"/>
  <c r="CL56" i="32" s="1"/>
  <c r="CD59" i="32"/>
  <c r="CD55" i="32"/>
  <c r="CD56" i="32" s="1"/>
  <c r="BV59" i="32"/>
  <c r="BV55" i="32"/>
  <c r="BV56" i="32" s="1"/>
  <c r="BN59" i="32"/>
  <c r="BN55" i="32"/>
  <c r="BN56" i="32" s="1"/>
  <c r="BF59" i="32"/>
  <c r="BF55" i="32"/>
  <c r="BF56" i="32" s="1"/>
  <c r="CO57" i="32"/>
  <c r="CG57" i="32"/>
  <c r="BY57" i="32"/>
  <c r="BQ57" i="32"/>
  <c r="CM60" i="32"/>
  <c r="CE60" i="32"/>
  <c r="BW60" i="32"/>
  <c r="BO60" i="32"/>
  <c r="BG60" i="32"/>
  <c r="AY60" i="32"/>
  <c r="CN43" i="32"/>
  <c r="CF43" i="32"/>
  <c r="BX43" i="32"/>
  <c r="BP43" i="32"/>
  <c r="BH43" i="32"/>
  <c r="AZ43" i="32"/>
  <c r="CI53" i="32"/>
  <c r="CA53" i="32"/>
  <c r="BS53" i="32"/>
  <c r="BK53" i="32"/>
  <c r="BC53" i="32"/>
  <c r="AX13" i="32"/>
  <c r="CI17" i="32"/>
  <c r="AF32" i="32"/>
  <c r="CA18" i="32" s="1"/>
  <c r="CA17" i="32"/>
  <c r="BS17" i="32"/>
  <c r="BK17" i="32"/>
  <c r="BC17" i="32"/>
  <c r="AN30" i="32"/>
  <c r="CI15" i="32" s="1"/>
  <c r="X30" i="32"/>
  <c r="BS15" i="32" s="1"/>
  <c r="K30" i="32"/>
  <c r="BF15" i="32" s="1"/>
  <c r="AP30" i="32"/>
  <c r="CK12" i="32"/>
  <c r="AH30" i="32"/>
  <c r="CC12" i="32"/>
  <c r="Z30" i="32"/>
  <c r="BU12" i="32"/>
  <c r="R30" i="32"/>
  <c r="BM12" i="32"/>
  <c r="J30" i="32"/>
  <c r="BE12" i="32"/>
  <c r="AS30" i="32"/>
  <c r="CN13" i="32"/>
  <c r="AK30" i="32"/>
  <c r="CF13" i="32"/>
  <c r="CF14" i="32" s="1"/>
  <c r="AC30" i="32"/>
  <c r="BX13" i="32"/>
  <c r="U30" i="32"/>
  <c r="BP13" i="32"/>
  <c r="BP14" i="32" s="1"/>
  <c r="M30" i="32"/>
  <c r="BH13" i="32"/>
  <c r="E30" i="32"/>
  <c r="AZ13" i="32"/>
  <c r="CI11" i="32"/>
  <c r="CA11" i="32"/>
  <c r="BS11" i="32"/>
  <c r="BK11" i="32"/>
  <c r="BC11" i="32"/>
  <c r="CL21" i="32"/>
  <c r="CL16" i="32"/>
  <c r="CD21" i="32"/>
  <c r="CD16" i="32"/>
  <c r="BV21" i="32"/>
  <c r="BV16" i="32"/>
  <c r="BN21" i="32"/>
  <c r="BN16" i="32"/>
  <c r="BF21" i="32"/>
  <c r="BF16" i="32"/>
  <c r="AX86" i="32"/>
  <c r="AX91" i="32"/>
  <c r="CK83" i="32"/>
  <c r="CC83" i="32"/>
  <c r="BU83" i="32"/>
  <c r="BM83" i="32"/>
  <c r="AO96" i="32"/>
  <c r="CJ81" i="32" s="1"/>
  <c r="CJ78" i="32"/>
  <c r="CJ80" i="32" s="1"/>
  <c r="AG96" i="32"/>
  <c r="CB81" i="32" s="1"/>
  <c r="CB78" i="32"/>
  <c r="CB80" i="32" s="1"/>
  <c r="Y96" i="32"/>
  <c r="BT81" i="32" s="1"/>
  <c r="BT78" i="32"/>
  <c r="BT80" i="32" s="1"/>
  <c r="Q96" i="32"/>
  <c r="BL81" i="32" s="1"/>
  <c r="BL78" i="32"/>
  <c r="BL80" i="32" s="1"/>
  <c r="I96" i="32"/>
  <c r="BD81" i="32" s="1"/>
  <c r="BD78" i="32"/>
  <c r="BD80" i="32" s="1"/>
  <c r="AR96" i="32"/>
  <c r="CM79" i="32"/>
  <c r="CM80" i="32" s="1"/>
  <c r="AJ96" i="32"/>
  <c r="CE79" i="32"/>
  <c r="CE80" i="32" s="1"/>
  <c r="AB96" i="32"/>
  <c r="BW79" i="32"/>
  <c r="BW80" i="32" s="1"/>
  <c r="T96" i="32"/>
  <c r="BO79" i="32"/>
  <c r="L96" i="32"/>
  <c r="BG79" i="32"/>
  <c r="D96" i="32"/>
  <c r="AY79" i="32"/>
  <c r="CK87" i="32"/>
  <c r="CK82" i="32"/>
  <c r="CC87" i="32"/>
  <c r="CC82" i="32"/>
  <c r="BU87" i="32"/>
  <c r="BU82" i="32"/>
  <c r="BM87" i="32"/>
  <c r="BM82" i="32"/>
  <c r="BE87" i="32"/>
  <c r="BE82" i="32"/>
  <c r="CO88" i="32"/>
  <c r="CO89" i="32" s="1"/>
  <c r="CO92" i="32"/>
  <c r="CG88" i="32"/>
  <c r="CG89" i="32" s="1"/>
  <c r="CG92" i="32"/>
  <c r="BY88" i="32"/>
  <c r="BY89" i="32" s="1"/>
  <c r="BY92" i="32"/>
  <c r="BQ88" i="32"/>
  <c r="BQ89" i="32" s="1"/>
  <c r="BQ92" i="32"/>
  <c r="BI88" i="32"/>
  <c r="BI89" i="32" s="1"/>
  <c r="BI92" i="32"/>
  <c r="BA88" i="32"/>
  <c r="BA89" i="32" s="1"/>
  <c r="BA92" i="32"/>
  <c r="BG16" i="32"/>
  <c r="BL90" i="32"/>
  <c r="BD90" i="32"/>
  <c r="CH93" i="32"/>
  <c r="BZ93" i="32"/>
  <c r="BR93" i="32"/>
  <c r="BJ93" i="32"/>
  <c r="BB93" i="32"/>
  <c r="CL86" i="32"/>
  <c r="CD86" i="32"/>
  <c r="BV86" i="32"/>
  <c r="BN86" i="32"/>
  <c r="BF86" i="32"/>
  <c r="CO93" i="32"/>
  <c r="CG93" i="32"/>
  <c r="BY93" i="32"/>
  <c r="BQ93" i="32"/>
  <c r="BI93" i="32"/>
  <c r="BA93" i="32"/>
  <c r="CK86" i="32"/>
  <c r="CC86" i="32"/>
  <c r="BU86" i="32"/>
  <c r="BM86" i="32"/>
  <c r="BE86" i="32"/>
  <c r="CM93" i="32"/>
  <c r="CE93" i="32"/>
  <c r="BW93" i="32"/>
  <c r="BO93" i="32"/>
  <c r="BG93" i="32"/>
  <c r="AY93" i="32"/>
  <c r="CI86" i="32"/>
  <c r="CA86" i="32"/>
  <c r="BS86" i="32"/>
  <c r="BK86" i="32"/>
  <c r="BC86" i="32"/>
  <c r="CL93" i="32"/>
  <c r="CD93" i="32"/>
  <c r="BV93" i="32"/>
  <c r="BN93" i="32"/>
  <c r="BF93" i="32"/>
  <c r="CH86" i="32"/>
  <c r="BZ86" i="32"/>
  <c r="BR86" i="32"/>
  <c r="BJ86" i="32"/>
  <c r="BB86" i="32"/>
  <c r="CK93" i="32"/>
  <c r="CC93" i="32"/>
  <c r="BU93" i="32"/>
  <c r="BM93" i="32"/>
  <c r="BE93" i="32"/>
  <c r="CO86" i="32"/>
  <c r="CG86" i="32"/>
  <c r="BY86" i="32"/>
  <c r="BQ86" i="32"/>
  <c r="BI86" i="32"/>
  <c r="BA86" i="32"/>
  <c r="CJ93" i="32"/>
  <c r="CB93" i="32"/>
  <c r="BT93" i="32"/>
  <c r="BL93" i="32"/>
  <c r="BD93" i="32"/>
  <c r="CN86" i="32"/>
  <c r="CF86" i="32"/>
  <c r="BX86" i="32"/>
  <c r="BP86" i="32"/>
  <c r="BH86" i="32"/>
  <c r="AZ86" i="32"/>
  <c r="CI93" i="32"/>
  <c r="CA93" i="32"/>
  <c r="BS93" i="32"/>
  <c r="BK93" i="32"/>
  <c r="BC93" i="32"/>
  <c r="CJ76" i="32"/>
  <c r="CB76" i="32"/>
  <c r="BT76" i="32"/>
  <c r="BL76" i="32"/>
  <c r="BD76" i="32"/>
  <c r="CM86" i="32"/>
  <c r="CE86" i="32"/>
  <c r="BW86" i="32"/>
  <c r="BO86" i="32"/>
  <c r="BG86" i="32"/>
  <c r="AY86" i="32"/>
  <c r="AP63" i="32"/>
  <c r="AH63" i="32"/>
  <c r="Z63" i="32"/>
  <c r="R63" i="32"/>
  <c r="J63" i="32"/>
  <c r="J96" i="32"/>
  <c r="U98" i="32"/>
  <c r="BP84" i="32" s="1"/>
  <c r="BP85" i="32" s="1"/>
  <c r="AG65" i="32"/>
  <c r="CB51" i="32" s="1"/>
  <c r="CB52" i="32" s="1"/>
  <c r="Q65" i="32"/>
  <c r="BL51" i="32" s="1"/>
  <c r="L32" i="32"/>
  <c r="BG18" i="32" s="1"/>
  <c r="O96" i="32"/>
  <c r="G96" i="32"/>
  <c r="W32" i="32"/>
  <c r="BR18" i="32" s="1"/>
  <c r="M98" i="32"/>
  <c r="BH84" i="32" s="1"/>
  <c r="BH85" i="32" s="1"/>
  <c r="Q98" i="32"/>
  <c r="BL84" i="32" s="1"/>
  <c r="C96" i="32"/>
  <c r="AY249" i="31"/>
  <c r="AQ249" i="31"/>
  <c r="AI249" i="31"/>
  <c r="AA249" i="31"/>
  <c r="S249" i="31"/>
  <c r="K249" i="31"/>
  <c r="AS247" i="31"/>
  <c r="AK247" i="31"/>
  <c r="AC247" i="31"/>
  <c r="U247" i="31"/>
  <c r="M247" i="31"/>
  <c r="AU245" i="31"/>
  <c r="AM245" i="31"/>
  <c r="AE245" i="31"/>
  <c r="W245" i="31"/>
  <c r="O245" i="31"/>
  <c r="AW243" i="31"/>
  <c r="AO243" i="31"/>
  <c r="AG243" i="31"/>
  <c r="Y243" i="31"/>
  <c r="Q243" i="31"/>
  <c r="I243" i="31"/>
  <c r="AY241" i="31"/>
  <c r="AQ241" i="31"/>
  <c r="AI241" i="31"/>
  <c r="AA241" i="31"/>
  <c r="S241" i="31"/>
  <c r="K241" i="31"/>
  <c r="AS239" i="31"/>
  <c r="AK239" i="31"/>
  <c r="AC239" i="31"/>
  <c r="U239" i="31"/>
  <c r="M239" i="31"/>
  <c r="AT236" i="31"/>
  <c r="AK236" i="31"/>
  <c r="AA236" i="31"/>
  <c r="R236" i="31"/>
  <c r="I235" i="31"/>
  <c r="Q235" i="31"/>
  <c r="Y235" i="31"/>
  <c r="AG235" i="31"/>
  <c r="AO235" i="31"/>
  <c r="AW235" i="31"/>
  <c r="AR234" i="31"/>
  <c r="AI234" i="31"/>
  <c r="Z234" i="31"/>
  <c r="Q234" i="31"/>
  <c r="J233" i="31"/>
  <c r="R233" i="31"/>
  <c r="Z233" i="31"/>
  <c r="AH233" i="31"/>
  <c r="AP233" i="31"/>
  <c r="AX233" i="31"/>
  <c r="K233" i="31"/>
  <c r="S233" i="31"/>
  <c r="AA233" i="31"/>
  <c r="AI233" i="31"/>
  <c r="AQ233" i="31"/>
  <c r="AY233" i="31"/>
  <c r="AW231" i="31"/>
  <c r="AM231" i="31"/>
  <c r="AA231" i="31"/>
  <c r="Q231" i="31"/>
  <c r="AZ230" i="31"/>
  <c r="AM230" i="31"/>
  <c r="AA230" i="31"/>
  <c r="M230" i="31"/>
  <c r="AU227" i="31"/>
  <c r="Y227" i="31"/>
  <c r="I224" i="31"/>
  <c r="Q224" i="31"/>
  <c r="Y224" i="31"/>
  <c r="AG224" i="31"/>
  <c r="AO224" i="31"/>
  <c r="AW224" i="31"/>
  <c r="M224" i="31"/>
  <c r="U224" i="31"/>
  <c r="AC224" i="31"/>
  <c r="AK224" i="31"/>
  <c r="AS224" i="31"/>
  <c r="J224" i="31"/>
  <c r="T224" i="31"/>
  <c r="AE224" i="31"/>
  <c r="AP224" i="31"/>
  <c r="AZ224" i="31"/>
  <c r="K224" i="31"/>
  <c r="V224" i="31"/>
  <c r="AF224" i="31"/>
  <c r="AQ224" i="31"/>
  <c r="O224" i="31"/>
  <c r="Z224" i="31"/>
  <c r="AJ224" i="31"/>
  <c r="AU224" i="31"/>
  <c r="P224" i="31"/>
  <c r="AA224" i="31"/>
  <c r="AL224" i="31"/>
  <c r="AV224" i="31"/>
  <c r="AG222" i="31"/>
  <c r="X220" i="31"/>
  <c r="K214" i="31"/>
  <c r="S214" i="31"/>
  <c r="AA214" i="31"/>
  <c r="AI214" i="31"/>
  <c r="AQ214" i="31"/>
  <c r="AY214" i="31"/>
  <c r="O214" i="31"/>
  <c r="W214" i="31"/>
  <c r="AE214" i="31"/>
  <c r="AM214" i="31"/>
  <c r="AU214" i="31"/>
  <c r="I214" i="31"/>
  <c r="Q214" i="31"/>
  <c r="Y214" i="31"/>
  <c r="AG214" i="31"/>
  <c r="AO214" i="31"/>
  <c r="AW214" i="31"/>
  <c r="J214" i="31"/>
  <c r="V214" i="31"/>
  <c r="AJ214" i="31"/>
  <c r="AV214" i="31"/>
  <c r="L214" i="31"/>
  <c r="X214" i="31"/>
  <c r="AK214" i="31"/>
  <c r="AX214" i="31"/>
  <c r="M214" i="31"/>
  <c r="Z214" i="31"/>
  <c r="AL214" i="31"/>
  <c r="AZ214" i="31"/>
  <c r="N214" i="31"/>
  <c r="AB214" i="31"/>
  <c r="AN214" i="31"/>
  <c r="P214" i="31"/>
  <c r="AC214" i="31"/>
  <c r="AP214" i="31"/>
  <c r="R214" i="31"/>
  <c r="AD214" i="31"/>
  <c r="AR214" i="31"/>
  <c r="T214" i="31"/>
  <c r="AF214" i="31"/>
  <c r="AS214" i="31"/>
  <c r="AX249" i="31"/>
  <c r="AP249" i="31"/>
  <c r="AH249" i="31"/>
  <c r="Z249" i="31"/>
  <c r="R249" i="31"/>
  <c r="J249" i="31"/>
  <c r="AT245" i="31"/>
  <c r="AL245" i="31"/>
  <c r="AD245" i="31"/>
  <c r="V245" i="31"/>
  <c r="N245" i="31"/>
  <c r="AX241" i="31"/>
  <c r="AP241" i="31"/>
  <c r="AH241" i="31"/>
  <c r="Z241" i="31"/>
  <c r="R241" i="31"/>
  <c r="J241" i="31"/>
  <c r="L236" i="31"/>
  <c r="T236" i="31"/>
  <c r="AB236" i="31"/>
  <c r="AJ236" i="31"/>
  <c r="AR236" i="31"/>
  <c r="AZ236" i="31"/>
  <c r="AZ234" i="31"/>
  <c r="AQ234" i="31"/>
  <c r="AH234" i="31"/>
  <c r="Y234" i="31"/>
  <c r="P234" i="31"/>
  <c r="AV231" i="31"/>
  <c r="AL231" i="31"/>
  <c r="Z231" i="31"/>
  <c r="AY230" i="31"/>
  <c r="AK230" i="31"/>
  <c r="X230" i="31"/>
  <c r="L230" i="31"/>
  <c r="AS227" i="31"/>
  <c r="X227" i="31"/>
  <c r="AC222" i="31"/>
  <c r="O218" i="31"/>
  <c r="W218" i="31"/>
  <c r="AE218" i="31"/>
  <c r="AM218" i="31"/>
  <c r="AU218" i="31"/>
  <c r="K218" i="31"/>
  <c r="S218" i="31"/>
  <c r="AA218" i="31"/>
  <c r="AI218" i="31"/>
  <c r="AQ218" i="31"/>
  <c r="AY218" i="31"/>
  <c r="N218" i="31"/>
  <c r="Y218" i="31"/>
  <c r="AJ218" i="31"/>
  <c r="AT218" i="31"/>
  <c r="P218" i="31"/>
  <c r="Z218" i="31"/>
  <c r="AK218" i="31"/>
  <c r="AV218" i="31"/>
  <c r="Q218" i="31"/>
  <c r="AB218" i="31"/>
  <c r="AL218" i="31"/>
  <c r="AW218" i="31"/>
  <c r="I218" i="31"/>
  <c r="T218" i="31"/>
  <c r="AD218" i="31"/>
  <c r="AO218" i="31"/>
  <c r="AZ218" i="31"/>
  <c r="J218" i="31"/>
  <c r="U218" i="31"/>
  <c r="AF218" i="31"/>
  <c r="AP218" i="31"/>
  <c r="L218" i="31"/>
  <c r="V218" i="31"/>
  <c r="AG218" i="31"/>
  <c r="AR218" i="31"/>
  <c r="L231" i="31"/>
  <c r="T231" i="31"/>
  <c r="AB231" i="31"/>
  <c r="AJ231" i="31"/>
  <c r="AR231" i="31"/>
  <c r="AZ231" i="31"/>
  <c r="M231" i="31"/>
  <c r="U231" i="31"/>
  <c r="AC231" i="31"/>
  <c r="AK231" i="31"/>
  <c r="AS231" i="31"/>
  <c r="N174" i="31"/>
  <c r="V174" i="31"/>
  <c r="AD174" i="31"/>
  <c r="AL174" i="31"/>
  <c r="AT174" i="31"/>
  <c r="J174" i="31"/>
  <c r="R174" i="31"/>
  <c r="Z174" i="31"/>
  <c r="I174" i="31"/>
  <c r="T174" i="31"/>
  <c r="AE174" i="31"/>
  <c r="AN174" i="31"/>
  <c r="AW174" i="31"/>
  <c r="K174" i="31"/>
  <c r="U174" i="31"/>
  <c r="AF174" i="31"/>
  <c r="AO174" i="31"/>
  <c r="AX174" i="31"/>
  <c r="L174" i="31"/>
  <c r="W174" i="31"/>
  <c r="AG174" i="31"/>
  <c r="AP174" i="31"/>
  <c r="AY174" i="31"/>
  <c r="M174" i="31"/>
  <c r="X174" i="31"/>
  <c r="AH174" i="31"/>
  <c r="AQ174" i="31"/>
  <c r="AZ174" i="31"/>
  <c r="O174" i="31"/>
  <c r="Y174" i="31"/>
  <c r="AI174" i="31"/>
  <c r="AR174" i="31"/>
  <c r="P174" i="31"/>
  <c r="AA174" i="31"/>
  <c r="AJ174" i="31"/>
  <c r="AS174" i="31"/>
  <c r="Q174" i="31"/>
  <c r="AB174" i="31"/>
  <c r="AK174" i="31"/>
  <c r="AU174" i="31"/>
  <c r="S174" i="31"/>
  <c r="AC174" i="31"/>
  <c r="AM174" i="31"/>
  <c r="AV174" i="31"/>
  <c r="AW249" i="31"/>
  <c r="AO249" i="31"/>
  <c r="AG249" i="31"/>
  <c r="Y249" i="31"/>
  <c r="Q249" i="31"/>
  <c r="I249" i="31"/>
  <c r="AT248" i="31"/>
  <c r="AL248" i="31"/>
  <c r="AD248" i="31"/>
  <c r="V248" i="31"/>
  <c r="N248" i="31"/>
  <c r="AY247" i="31"/>
  <c r="AQ247" i="31"/>
  <c r="AI247" i="31"/>
  <c r="AA247" i="31"/>
  <c r="S247" i="31"/>
  <c r="K247" i="31"/>
  <c r="AS245" i="31"/>
  <c r="AK245" i="31"/>
  <c r="AC245" i="31"/>
  <c r="U245" i="31"/>
  <c r="M245" i="31"/>
  <c r="AX244" i="31"/>
  <c r="AP244" i="31"/>
  <c r="AH244" i="31"/>
  <c r="Z244" i="31"/>
  <c r="R244" i="31"/>
  <c r="J244" i="31"/>
  <c r="AU243" i="31"/>
  <c r="AM243" i="31"/>
  <c r="AE243" i="31"/>
  <c r="W243" i="31"/>
  <c r="O243" i="31"/>
  <c r="AW241" i="31"/>
  <c r="AO241" i="31"/>
  <c r="AG241" i="31"/>
  <c r="Y241" i="31"/>
  <c r="Q241" i="31"/>
  <c r="I241" i="31"/>
  <c r="AT240" i="31"/>
  <c r="AL240" i="31"/>
  <c r="AD240" i="31"/>
  <c r="V240" i="31"/>
  <c r="N240" i="31"/>
  <c r="AY239" i="31"/>
  <c r="AQ239" i="31"/>
  <c r="AI239" i="31"/>
  <c r="AA239" i="31"/>
  <c r="S239" i="31"/>
  <c r="K239" i="31"/>
  <c r="O237" i="31"/>
  <c r="W237" i="31"/>
  <c r="AE237" i="31"/>
  <c r="AM237" i="31"/>
  <c r="AU237" i="31"/>
  <c r="AQ236" i="31"/>
  <c r="AH236" i="31"/>
  <c r="Y236" i="31"/>
  <c r="P236" i="31"/>
  <c r="AZ235" i="31"/>
  <c r="AQ235" i="31"/>
  <c r="AH235" i="31"/>
  <c r="X235" i="31"/>
  <c r="O235" i="31"/>
  <c r="AY234" i="31"/>
  <c r="AP234" i="31"/>
  <c r="AG234" i="31"/>
  <c r="X234" i="31"/>
  <c r="O234" i="31"/>
  <c r="AV233" i="31"/>
  <c r="AL233" i="31"/>
  <c r="AB233" i="31"/>
  <c r="P233" i="31"/>
  <c r="AU231" i="31"/>
  <c r="AI231" i="31"/>
  <c r="Y231" i="31"/>
  <c r="O231" i="31"/>
  <c r="AV230" i="31"/>
  <c r="AJ230" i="31"/>
  <c r="W230" i="31"/>
  <c r="AO227" i="31"/>
  <c r="T227" i="31"/>
  <c r="AT224" i="31"/>
  <c r="X224" i="31"/>
  <c r="AS218" i="31"/>
  <c r="K222" i="31"/>
  <c r="S222" i="31"/>
  <c r="AA222" i="31"/>
  <c r="AI222" i="31"/>
  <c r="AQ222" i="31"/>
  <c r="AY222" i="31"/>
  <c r="O222" i="31"/>
  <c r="W222" i="31"/>
  <c r="AE222" i="31"/>
  <c r="AM222" i="31"/>
  <c r="AU222" i="31"/>
  <c r="M222" i="31"/>
  <c r="X222" i="31"/>
  <c r="AH222" i="31"/>
  <c r="AS222" i="31"/>
  <c r="N222" i="31"/>
  <c r="Y222" i="31"/>
  <c r="AJ222" i="31"/>
  <c r="AT222" i="31"/>
  <c r="P222" i="31"/>
  <c r="Z222" i="31"/>
  <c r="AK222" i="31"/>
  <c r="AV222" i="31"/>
  <c r="I222" i="31"/>
  <c r="T222" i="31"/>
  <c r="AD222" i="31"/>
  <c r="AO222" i="31"/>
  <c r="AZ222" i="31"/>
  <c r="J222" i="31"/>
  <c r="U222" i="31"/>
  <c r="AF222" i="31"/>
  <c r="AP222" i="31"/>
  <c r="AZ245" i="31"/>
  <c r="AR245" i="31"/>
  <c r="AJ245" i="31"/>
  <c r="AB245" i="31"/>
  <c r="T245" i="31"/>
  <c r="L245" i="31"/>
  <c r="AX234" i="31"/>
  <c r="AO234" i="31"/>
  <c r="AF234" i="31"/>
  <c r="W234" i="31"/>
  <c r="AT231" i="31"/>
  <c r="AH231" i="31"/>
  <c r="X231" i="31"/>
  <c r="N231" i="31"/>
  <c r="I230" i="31"/>
  <c r="Q230" i="31"/>
  <c r="Y230" i="31"/>
  <c r="AG230" i="31"/>
  <c r="AO230" i="31"/>
  <c r="AW230" i="31"/>
  <c r="J230" i="31"/>
  <c r="R230" i="31"/>
  <c r="Z230" i="31"/>
  <c r="AH230" i="31"/>
  <c r="AP230" i="31"/>
  <c r="AX230" i="31"/>
  <c r="N230" i="31"/>
  <c r="V230" i="31"/>
  <c r="AD230" i="31"/>
  <c r="AL230" i="31"/>
  <c r="AT230" i="31"/>
  <c r="AN227" i="31"/>
  <c r="AX222" i="31"/>
  <c r="V222" i="31"/>
  <c r="M220" i="31"/>
  <c r="U220" i="31"/>
  <c r="AC220" i="31"/>
  <c r="AK220" i="31"/>
  <c r="AS220" i="31"/>
  <c r="I220" i="31"/>
  <c r="Q220" i="31"/>
  <c r="Y220" i="31"/>
  <c r="AG220" i="31"/>
  <c r="AO220" i="31"/>
  <c r="AW220" i="31"/>
  <c r="J220" i="31"/>
  <c r="T220" i="31"/>
  <c r="AE220" i="31"/>
  <c r="AP220" i="31"/>
  <c r="AZ220" i="31"/>
  <c r="K220" i="31"/>
  <c r="V220" i="31"/>
  <c r="AF220" i="31"/>
  <c r="AQ220" i="31"/>
  <c r="L220" i="31"/>
  <c r="W220" i="31"/>
  <c r="AH220" i="31"/>
  <c r="AR220" i="31"/>
  <c r="O220" i="31"/>
  <c r="Z220" i="31"/>
  <c r="AJ220" i="31"/>
  <c r="AU220" i="31"/>
  <c r="P220" i="31"/>
  <c r="AA220" i="31"/>
  <c r="AL220" i="31"/>
  <c r="AV220" i="31"/>
  <c r="R220" i="31"/>
  <c r="AB220" i="31"/>
  <c r="AM220" i="31"/>
  <c r="AX220" i="31"/>
  <c r="AN218" i="31"/>
  <c r="I176" i="31"/>
  <c r="Q176" i="31"/>
  <c r="Y176" i="31"/>
  <c r="AG176" i="31"/>
  <c r="AO176" i="31"/>
  <c r="AW176" i="31"/>
  <c r="J176" i="31"/>
  <c r="R176" i="31"/>
  <c r="Z176" i="31"/>
  <c r="AH176" i="31"/>
  <c r="AP176" i="31"/>
  <c r="AX176" i="31"/>
  <c r="K176" i="31"/>
  <c r="S176" i="31"/>
  <c r="AA176" i="31"/>
  <c r="AI176" i="31"/>
  <c r="AQ176" i="31"/>
  <c r="AY176" i="31"/>
  <c r="L176" i="31"/>
  <c r="T176" i="31"/>
  <c r="AB176" i="31"/>
  <c r="AJ176" i="31"/>
  <c r="AR176" i="31"/>
  <c r="AZ176" i="31"/>
  <c r="M176" i="31"/>
  <c r="U176" i="31"/>
  <c r="AC176" i="31"/>
  <c r="AK176" i="31"/>
  <c r="AS176" i="31"/>
  <c r="N176" i="31"/>
  <c r="V176" i="31"/>
  <c r="AD176" i="31"/>
  <c r="AL176" i="31"/>
  <c r="AT176" i="31"/>
  <c r="O176" i="31"/>
  <c r="W176" i="31"/>
  <c r="AE176" i="31"/>
  <c r="AM176" i="31"/>
  <c r="AU176" i="31"/>
  <c r="P176" i="31"/>
  <c r="X176" i="31"/>
  <c r="AF176" i="31"/>
  <c r="AN176" i="31"/>
  <c r="AV176" i="31"/>
  <c r="M234" i="31"/>
  <c r="N234" i="31"/>
  <c r="V234" i="31"/>
  <c r="AD234" i="31"/>
  <c r="AL234" i="31"/>
  <c r="AT234" i="31"/>
  <c r="J227" i="31"/>
  <c r="R227" i="31"/>
  <c r="Z227" i="31"/>
  <c r="AH227" i="31"/>
  <c r="AP227" i="31"/>
  <c r="AX227" i="31"/>
  <c r="N227" i="31"/>
  <c r="V227" i="31"/>
  <c r="AD227" i="31"/>
  <c r="AL227" i="31"/>
  <c r="AT227" i="31"/>
  <c r="K227" i="31"/>
  <c r="U227" i="31"/>
  <c r="AF227" i="31"/>
  <c r="AQ227" i="31"/>
  <c r="L227" i="31"/>
  <c r="W227" i="31"/>
  <c r="AG227" i="31"/>
  <c r="AR227" i="31"/>
  <c r="P227" i="31"/>
  <c r="AA227" i="31"/>
  <c r="AK227" i="31"/>
  <c r="AV227" i="31"/>
  <c r="Q227" i="31"/>
  <c r="AB227" i="31"/>
  <c r="AM227" i="31"/>
  <c r="AW227" i="31"/>
  <c r="AU249" i="31"/>
  <c r="AM249" i="31"/>
  <c r="AE249" i="31"/>
  <c r="W249" i="31"/>
  <c r="O249" i="31"/>
  <c r="AZ248" i="31"/>
  <c r="AR248" i="31"/>
  <c r="AJ248" i="31"/>
  <c r="AB248" i="31"/>
  <c r="T248" i="31"/>
  <c r="L248" i="31"/>
  <c r="AW247" i="31"/>
  <c r="AO247" i="31"/>
  <c r="AG247" i="31"/>
  <c r="Y247" i="31"/>
  <c r="Q247" i="31"/>
  <c r="I247" i="31"/>
  <c r="AY245" i="31"/>
  <c r="AQ245" i="31"/>
  <c r="AI245" i="31"/>
  <c r="AA245" i="31"/>
  <c r="S245" i="31"/>
  <c r="K245" i="31"/>
  <c r="AS243" i="31"/>
  <c r="AK243" i="31"/>
  <c r="AC243" i="31"/>
  <c r="U243" i="31"/>
  <c r="M243" i="31"/>
  <c r="AU241" i="31"/>
  <c r="AM241" i="31"/>
  <c r="AE241" i="31"/>
  <c r="W241" i="31"/>
  <c r="O241" i="31"/>
  <c r="AZ240" i="31"/>
  <c r="AR240" i="31"/>
  <c r="AJ240" i="31"/>
  <c r="AB240" i="31"/>
  <c r="T240" i="31"/>
  <c r="L240" i="31"/>
  <c r="AW239" i="31"/>
  <c r="AO239" i="31"/>
  <c r="AG239" i="31"/>
  <c r="Y239" i="31"/>
  <c r="Q239" i="31"/>
  <c r="I239" i="31"/>
  <c r="AX236" i="31"/>
  <c r="AO236" i="31"/>
  <c r="AF236" i="31"/>
  <c r="W236" i="31"/>
  <c r="N236" i="31"/>
  <c r="AX235" i="31"/>
  <c r="AN235" i="31"/>
  <c r="AE235" i="31"/>
  <c r="V235" i="31"/>
  <c r="M235" i="31"/>
  <c r="AW234" i="31"/>
  <c r="AN234" i="31"/>
  <c r="AE234" i="31"/>
  <c r="U234" i="31"/>
  <c r="K234" i="31"/>
  <c r="AT233" i="31"/>
  <c r="AJ233" i="31"/>
  <c r="X233" i="31"/>
  <c r="N233" i="31"/>
  <c r="AQ231" i="31"/>
  <c r="AG231" i="31"/>
  <c r="W231" i="31"/>
  <c r="K231" i="31"/>
  <c r="AS230" i="31"/>
  <c r="AF230" i="31"/>
  <c r="T230" i="31"/>
  <c r="AJ227" i="31"/>
  <c r="O227" i="31"/>
  <c r="AN224" i="31"/>
  <c r="S224" i="31"/>
  <c r="AW222" i="31"/>
  <c r="R222" i="31"/>
  <c r="AT220" i="31"/>
  <c r="AH218" i="31"/>
  <c r="AL222" i="31"/>
  <c r="AT249" i="31"/>
  <c r="AL249" i="31"/>
  <c r="AD249" i="31"/>
  <c r="V249" i="31"/>
  <c r="N249" i="31"/>
  <c r="AX245" i="31"/>
  <c r="AP245" i="31"/>
  <c r="AH245" i="31"/>
  <c r="Z245" i="31"/>
  <c r="R245" i="31"/>
  <c r="J245" i="31"/>
  <c r="T243" i="31"/>
  <c r="L243" i="31"/>
  <c r="AT241" i="31"/>
  <c r="AL241" i="31"/>
  <c r="AD241" i="31"/>
  <c r="V241" i="31"/>
  <c r="N241" i="31"/>
  <c r="AW236" i="31"/>
  <c r="AN236" i="31"/>
  <c r="AE236" i="31"/>
  <c r="V236" i="31"/>
  <c r="M236" i="31"/>
  <c r="AV234" i="31"/>
  <c r="AM234" i="31"/>
  <c r="AC234" i="31"/>
  <c r="T234" i="31"/>
  <c r="J234" i="31"/>
  <c r="AP231" i="31"/>
  <c r="AF231" i="31"/>
  <c r="V231" i="31"/>
  <c r="J231" i="31"/>
  <c r="AR230" i="31"/>
  <c r="AE230" i="31"/>
  <c r="S230" i="31"/>
  <c r="AI227" i="31"/>
  <c r="M227" i="31"/>
  <c r="AR222" i="31"/>
  <c r="Q222" i="31"/>
  <c r="M196" i="31"/>
  <c r="U196" i="31"/>
  <c r="AC196" i="31"/>
  <c r="AK196" i="31"/>
  <c r="AS196" i="31"/>
  <c r="N196" i="31"/>
  <c r="V196" i="31"/>
  <c r="AD196" i="31"/>
  <c r="AL196" i="31"/>
  <c r="AT196" i="31"/>
  <c r="O196" i="31"/>
  <c r="W196" i="31"/>
  <c r="AE196" i="31"/>
  <c r="AM196" i="31"/>
  <c r="AU196" i="31"/>
  <c r="I196" i="31"/>
  <c r="Q196" i="31"/>
  <c r="Y196" i="31"/>
  <c r="AG196" i="31"/>
  <c r="AO196" i="31"/>
  <c r="AW196" i="31"/>
  <c r="J196" i="31"/>
  <c r="R196" i="31"/>
  <c r="Z196" i="31"/>
  <c r="AH196" i="31"/>
  <c r="AP196" i="31"/>
  <c r="AX196" i="31"/>
  <c r="K196" i="31"/>
  <c r="S196" i="31"/>
  <c r="AA196" i="31"/>
  <c r="AI196" i="31"/>
  <c r="AQ196" i="31"/>
  <c r="AY196" i="31"/>
  <c r="L196" i="31"/>
  <c r="AR196" i="31"/>
  <c r="P196" i="31"/>
  <c r="AV196" i="31"/>
  <c r="T196" i="31"/>
  <c r="AZ196" i="31"/>
  <c r="X196" i="31"/>
  <c r="AB196" i="31"/>
  <c r="AF196" i="31"/>
  <c r="AJ196" i="31"/>
  <c r="R231" i="31"/>
  <c r="AS249" i="31"/>
  <c r="AK249" i="31"/>
  <c r="AC249" i="31"/>
  <c r="U249" i="31"/>
  <c r="AX248" i="31"/>
  <c r="AP248" i="31"/>
  <c r="AH248" i="31"/>
  <c r="Z248" i="31"/>
  <c r="R248" i="31"/>
  <c r="AU247" i="31"/>
  <c r="AM247" i="31"/>
  <c r="AE247" i="31"/>
  <c r="W247" i="31"/>
  <c r="AW245" i="31"/>
  <c r="AO245" i="31"/>
  <c r="AG245" i="31"/>
  <c r="Y245" i="31"/>
  <c r="Q245" i="31"/>
  <c r="AT244" i="31"/>
  <c r="AL244" i="31"/>
  <c r="AD244" i="31"/>
  <c r="V244" i="31"/>
  <c r="AY243" i="31"/>
  <c r="AQ243" i="31"/>
  <c r="AI243" i="31"/>
  <c r="AA243" i="31"/>
  <c r="S243" i="31"/>
  <c r="AS241" i="31"/>
  <c r="AK241" i="31"/>
  <c r="AC241" i="31"/>
  <c r="U241" i="31"/>
  <c r="AX240" i="31"/>
  <c r="AP240" i="31"/>
  <c r="AH240" i="31"/>
  <c r="Z240" i="31"/>
  <c r="R240" i="31"/>
  <c r="AU239" i="31"/>
  <c r="AM239" i="31"/>
  <c r="AE239" i="31"/>
  <c r="W239" i="31"/>
  <c r="L237" i="31"/>
  <c r="AV236" i="31"/>
  <c r="AM236" i="31"/>
  <c r="AD236" i="31"/>
  <c r="U236" i="31"/>
  <c r="K236" i="31"/>
  <c r="AU235" i="31"/>
  <c r="AL235" i="31"/>
  <c r="AC235" i="31"/>
  <c r="T235" i="31"/>
  <c r="K235" i="31"/>
  <c r="AU234" i="31"/>
  <c r="AK234" i="31"/>
  <c r="AB234" i="31"/>
  <c r="S234" i="31"/>
  <c r="I234" i="31"/>
  <c r="AR233" i="31"/>
  <c r="AF233" i="31"/>
  <c r="V233" i="31"/>
  <c r="L233" i="31"/>
  <c r="AY231" i="31"/>
  <c r="AO231" i="31"/>
  <c r="AE231" i="31"/>
  <c r="S231" i="31"/>
  <c r="I231" i="31"/>
  <c r="AQ230" i="31"/>
  <c r="AC230" i="31"/>
  <c r="P230" i="31"/>
  <c r="AZ227" i="31"/>
  <c r="AE227" i="31"/>
  <c r="I227" i="31"/>
  <c r="AI224" i="31"/>
  <c r="N224" i="31"/>
  <c r="AN222" i="31"/>
  <c r="L222" i="31"/>
  <c r="AI220" i="31"/>
  <c r="X218" i="31"/>
  <c r="AH214" i="31"/>
  <c r="AZ226" i="31"/>
  <c r="AO226" i="31"/>
  <c r="AD226" i="31"/>
  <c r="T226" i="31"/>
  <c r="N223" i="31"/>
  <c r="V223" i="31"/>
  <c r="AD223" i="31"/>
  <c r="AL223" i="31"/>
  <c r="AT223" i="31"/>
  <c r="J223" i="31"/>
  <c r="R223" i="31"/>
  <c r="Z223" i="31"/>
  <c r="AH223" i="31"/>
  <c r="AP223" i="31"/>
  <c r="AX223" i="31"/>
  <c r="AZ219" i="31"/>
  <c r="AO219" i="31"/>
  <c r="AE219" i="31"/>
  <c r="T219" i="31"/>
  <c r="AQ216" i="31"/>
  <c r="AF216" i="31"/>
  <c r="V216" i="31"/>
  <c r="K216" i="31"/>
  <c r="AS215" i="31"/>
  <c r="AI215" i="31"/>
  <c r="X215" i="31"/>
  <c r="M215" i="31"/>
  <c r="AR210" i="31"/>
  <c r="AB210" i="31"/>
  <c r="L210" i="31"/>
  <c r="K206" i="31"/>
  <c r="S206" i="31"/>
  <c r="AA206" i="31"/>
  <c r="AI206" i="31"/>
  <c r="AQ206" i="31"/>
  <c r="AY206" i="31"/>
  <c r="M206" i="31"/>
  <c r="U206" i="31"/>
  <c r="AC206" i="31"/>
  <c r="AK206" i="31"/>
  <c r="AS206" i="31"/>
  <c r="O206" i="31"/>
  <c r="W206" i="31"/>
  <c r="AE206" i="31"/>
  <c r="AM206" i="31"/>
  <c r="AU206" i="31"/>
  <c r="I206" i="31"/>
  <c r="Q206" i="31"/>
  <c r="Y206" i="31"/>
  <c r="AG206" i="31"/>
  <c r="AO206" i="31"/>
  <c r="AW206" i="31"/>
  <c r="O202" i="31"/>
  <c r="W202" i="31"/>
  <c r="AE202" i="31"/>
  <c r="AM202" i="31"/>
  <c r="AU202" i="31"/>
  <c r="I202" i="31"/>
  <c r="Q202" i="31"/>
  <c r="Y202" i="31"/>
  <c r="AG202" i="31"/>
  <c r="AO202" i="31"/>
  <c r="AW202" i="31"/>
  <c r="K202" i="31"/>
  <c r="S202" i="31"/>
  <c r="AA202" i="31"/>
  <c r="AI202" i="31"/>
  <c r="AQ202" i="31"/>
  <c r="AY202" i="31"/>
  <c r="L202" i="31"/>
  <c r="T202" i="31"/>
  <c r="AB202" i="31"/>
  <c r="AJ202" i="31"/>
  <c r="AR202" i="31"/>
  <c r="AZ202" i="31"/>
  <c r="M202" i="31"/>
  <c r="U202" i="31"/>
  <c r="AC202" i="31"/>
  <c r="AK202" i="31"/>
  <c r="AS202" i="31"/>
  <c r="AR200" i="31"/>
  <c r="X200" i="31"/>
  <c r="AZ192" i="31"/>
  <c r="T192" i="31"/>
  <c r="O226" i="31"/>
  <c r="W226" i="31"/>
  <c r="AE226" i="31"/>
  <c r="AM226" i="31"/>
  <c r="AU226" i="31"/>
  <c r="K226" i="31"/>
  <c r="S226" i="31"/>
  <c r="AA226" i="31"/>
  <c r="AI226" i="31"/>
  <c r="AQ226" i="31"/>
  <c r="AY226" i="31"/>
  <c r="J219" i="31"/>
  <c r="R219" i="31"/>
  <c r="Z219" i="31"/>
  <c r="AH219" i="31"/>
  <c r="AP219" i="31"/>
  <c r="AX219" i="31"/>
  <c r="N219" i="31"/>
  <c r="V219" i="31"/>
  <c r="AD219" i="31"/>
  <c r="AL219" i="31"/>
  <c r="AT219" i="31"/>
  <c r="AZ216" i="31"/>
  <c r="AP216" i="31"/>
  <c r="AE216" i="31"/>
  <c r="T216" i="31"/>
  <c r="AR215" i="31"/>
  <c r="AG215" i="31"/>
  <c r="W215" i="31"/>
  <c r="K215" i="31"/>
  <c r="M212" i="31"/>
  <c r="U212" i="31"/>
  <c r="AC212" i="31"/>
  <c r="AK212" i="31"/>
  <c r="AS212" i="31"/>
  <c r="O212" i="31"/>
  <c r="W212" i="31"/>
  <c r="AE212" i="31"/>
  <c r="AM212" i="31"/>
  <c r="AU212" i="31"/>
  <c r="I212" i="31"/>
  <c r="Q212" i="31"/>
  <c r="Y212" i="31"/>
  <c r="AG212" i="31"/>
  <c r="AO212" i="31"/>
  <c r="AW212" i="31"/>
  <c r="K212" i="31"/>
  <c r="S212" i="31"/>
  <c r="AA212" i="31"/>
  <c r="AI212" i="31"/>
  <c r="AQ212" i="31"/>
  <c r="AY212" i="31"/>
  <c r="AP210" i="31"/>
  <c r="Z210" i="31"/>
  <c r="AL206" i="31"/>
  <c r="V206" i="31"/>
  <c r="AP200" i="31"/>
  <c r="T200" i="31"/>
  <c r="AV192" i="31"/>
  <c r="P192" i="31"/>
  <c r="I184" i="31"/>
  <c r="Q184" i="31"/>
  <c r="Y184" i="31"/>
  <c r="AG184" i="31"/>
  <c r="AO184" i="31"/>
  <c r="AW184" i="31"/>
  <c r="J184" i="31"/>
  <c r="R184" i="31"/>
  <c r="Z184" i="31"/>
  <c r="AH184" i="31"/>
  <c r="AP184" i="31"/>
  <c r="AX184" i="31"/>
  <c r="K184" i="31"/>
  <c r="S184" i="31"/>
  <c r="AA184" i="31"/>
  <c r="AI184" i="31"/>
  <c r="AQ184" i="31"/>
  <c r="AY184" i="31"/>
  <c r="L184" i="31"/>
  <c r="T184" i="31"/>
  <c r="AB184" i="31"/>
  <c r="AJ184" i="31"/>
  <c r="AR184" i="31"/>
  <c r="AZ184" i="31"/>
  <c r="M184" i="31"/>
  <c r="U184" i="31"/>
  <c r="AC184" i="31"/>
  <c r="AK184" i="31"/>
  <c r="AS184" i="31"/>
  <c r="N184" i="31"/>
  <c r="V184" i="31"/>
  <c r="AD184" i="31"/>
  <c r="AL184" i="31"/>
  <c r="AT184" i="31"/>
  <c r="O184" i="31"/>
  <c r="W184" i="31"/>
  <c r="AE184" i="31"/>
  <c r="AM184" i="31"/>
  <c r="AU184" i="31"/>
  <c r="I216" i="31"/>
  <c r="Q216" i="31"/>
  <c r="Y216" i="31"/>
  <c r="AG216" i="31"/>
  <c r="AO216" i="31"/>
  <c r="AW216" i="31"/>
  <c r="M216" i="31"/>
  <c r="U216" i="31"/>
  <c r="AC216" i="31"/>
  <c r="AK216" i="31"/>
  <c r="AS216" i="31"/>
  <c r="AQ215" i="31"/>
  <c r="AF215" i="31"/>
  <c r="U215" i="31"/>
  <c r="O210" i="31"/>
  <c r="W210" i="31"/>
  <c r="AE210" i="31"/>
  <c r="AM210" i="31"/>
  <c r="AU210" i="31"/>
  <c r="I210" i="31"/>
  <c r="Q210" i="31"/>
  <c r="Y210" i="31"/>
  <c r="AG210" i="31"/>
  <c r="AO210" i="31"/>
  <c r="AW210" i="31"/>
  <c r="K210" i="31"/>
  <c r="S210" i="31"/>
  <c r="AA210" i="31"/>
  <c r="AI210" i="31"/>
  <c r="AQ210" i="31"/>
  <c r="AY210" i="31"/>
  <c r="M210" i="31"/>
  <c r="U210" i="31"/>
  <c r="AC210" i="31"/>
  <c r="AK210" i="31"/>
  <c r="AS210" i="31"/>
  <c r="AR192" i="31"/>
  <c r="N215" i="31"/>
  <c r="V215" i="31"/>
  <c r="AD215" i="31"/>
  <c r="AL215" i="31"/>
  <c r="AT215" i="31"/>
  <c r="J215" i="31"/>
  <c r="R215" i="31"/>
  <c r="Z215" i="31"/>
  <c r="AH215" i="31"/>
  <c r="AP215" i="31"/>
  <c r="AX215" i="31"/>
  <c r="L215" i="31"/>
  <c r="I192" i="31"/>
  <c r="Q192" i="31"/>
  <c r="Y192" i="31"/>
  <c r="AG192" i="31"/>
  <c r="AO192" i="31"/>
  <c r="AW192" i="31"/>
  <c r="J192" i="31"/>
  <c r="R192" i="31"/>
  <c r="Z192" i="31"/>
  <c r="AH192" i="31"/>
  <c r="AP192" i="31"/>
  <c r="AX192" i="31"/>
  <c r="K192" i="31"/>
  <c r="S192" i="31"/>
  <c r="AA192" i="31"/>
  <c r="AI192" i="31"/>
  <c r="AQ192" i="31"/>
  <c r="AY192" i="31"/>
  <c r="M192" i="31"/>
  <c r="U192" i="31"/>
  <c r="AC192" i="31"/>
  <c r="AK192" i="31"/>
  <c r="AS192" i="31"/>
  <c r="N192" i="31"/>
  <c r="V192" i="31"/>
  <c r="AD192" i="31"/>
  <c r="AL192" i="31"/>
  <c r="AT192" i="31"/>
  <c r="O192" i="31"/>
  <c r="W192" i="31"/>
  <c r="AE192" i="31"/>
  <c r="AM192" i="31"/>
  <c r="AU192" i="31"/>
  <c r="AZ228" i="31"/>
  <c r="AP228" i="31"/>
  <c r="AE228" i="31"/>
  <c r="T228" i="31"/>
  <c r="AT226" i="31"/>
  <c r="AJ226" i="31"/>
  <c r="Y226" i="31"/>
  <c r="N226" i="31"/>
  <c r="AS223" i="31"/>
  <c r="AI223" i="31"/>
  <c r="X223" i="31"/>
  <c r="M223" i="31"/>
  <c r="AU219" i="31"/>
  <c r="AJ219" i="31"/>
  <c r="Y219" i="31"/>
  <c r="O219" i="31"/>
  <c r="AV216" i="31"/>
  <c r="AL216" i="31"/>
  <c r="AA216" i="31"/>
  <c r="P216" i="31"/>
  <c r="AY215" i="31"/>
  <c r="AN215" i="31"/>
  <c r="AC215" i="31"/>
  <c r="S215" i="31"/>
  <c r="AX212" i="31"/>
  <c r="AH212" i="31"/>
  <c r="R212" i="31"/>
  <c r="AZ210" i="31"/>
  <c r="AJ210" i="31"/>
  <c r="T210" i="31"/>
  <c r="AV206" i="31"/>
  <c r="AF206" i="31"/>
  <c r="P206" i="31"/>
  <c r="AF204" i="31"/>
  <c r="AN202" i="31"/>
  <c r="R202" i="31"/>
  <c r="AH200" i="31"/>
  <c r="L200" i="31"/>
  <c r="AJ192" i="31"/>
  <c r="AV184" i="31"/>
  <c r="M228" i="31"/>
  <c r="U228" i="31"/>
  <c r="AC228" i="31"/>
  <c r="AK228" i="31"/>
  <c r="AS228" i="31"/>
  <c r="I228" i="31"/>
  <c r="Q228" i="31"/>
  <c r="Y228" i="31"/>
  <c r="AG228" i="31"/>
  <c r="AO228" i="31"/>
  <c r="AW228" i="31"/>
  <c r="AS226" i="31"/>
  <c r="AH226" i="31"/>
  <c r="X226" i="31"/>
  <c r="M226" i="31"/>
  <c r="AR223" i="31"/>
  <c r="AG223" i="31"/>
  <c r="W223" i="31"/>
  <c r="L223" i="31"/>
  <c r="AS219" i="31"/>
  <c r="AI219" i="31"/>
  <c r="X219" i="31"/>
  <c r="M219" i="31"/>
  <c r="AU216" i="31"/>
  <c r="AJ216" i="31"/>
  <c r="Z216" i="31"/>
  <c r="O216" i="31"/>
  <c r="AW215" i="31"/>
  <c r="AM215" i="31"/>
  <c r="AB215" i="31"/>
  <c r="Q215" i="31"/>
  <c r="AV212" i="31"/>
  <c r="AF212" i="31"/>
  <c r="P212" i="31"/>
  <c r="AX210" i="31"/>
  <c r="AH210" i="31"/>
  <c r="R210" i="31"/>
  <c r="I208" i="31"/>
  <c r="Q208" i="31"/>
  <c r="Y208" i="31"/>
  <c r="AG208" i="31"/>
  <c r="AO208" i="31"/>
  <c r="AW208" i="31"/>
  <c r="K208" i="31"/>
  <c r="S208" i="31"/>
  <c r="AA208" i="31"/>
  <c r="AI208" i="31"/>
  <c r="AQ208" i="31"/>
  <c r="AY208" i="31"/>
  <c r="M208" i="31"/>
  <c r="U208" i="31"/>
  <c r="AC208" i="31"/>
  <c r="AK208" i="31"/>
  <c r="AS208" i="31"/>
  <c r="O208" i="31"/>
  <c r="W208" i="31"/>
  <c r="AE208" i="31"/>
  <c r="AM208" i="31"/>
  <c r="AU208" i="31"/>
  <c r="AT206" i="31"/>
  <c r="AD206" i="31"/>
  <c r="N206" i="31"/>
  <c r="M204" i="31"/>
  <c r="U204" i="31"/>
  <c r="AC204" i="31"/>
  <c r="AK204" i="31"/>
  <c r="AS204" i="31"/>
  <c r="O204" i="31"/>
  <c r="W204" i="31"/>
  <c r="AE204" i="31"/>
  <c r="AM204" i="31"/>
  <c r="AU204" i="31"/>
  <c r="I204" i="31"/>
  <c r="Q204" i="31"/>
  <c r="Y204" i="31"/>
  <c r="AG204" i="31"/>
  <c r="AO204" i="31"/>
  <c r="AW204" i="31"/>
  <c r="J204" i="31"/>
  <c r="R204" i="31"/>
  <c r="Z204" i="31"/>
  <c r="AH204" i="31"/>
  <c r="AP204" i="31"/>
  <c r="AX204" i="31"/>
  <c r="K204" i="31"/>
  <c r="S204" i="31"/>
  <c r="AA204" i="31"/>
  <c r="AI204" i="31"/>
  <c r="AQ204" i="31"/>
  <c r="AY204" i="31"/>
  <c r="AL202" i="31"/>
  <c r="P202" i="31"/>
  <c r="AZ200" i="31"/>
  <c r="AF200" i="31"/>
  <c r="AF192" i="31"/>
  <c r="AN184" i="31"/>
  <c r="AT216" i="31"/>
  <c r="AI216" i="31"/>
  <c r="X216" i="31"/>
  <c r="N216" i="31"/>
  <c r="AV215" i="31"/>
  <c r="AK215" i="31"/>
  <c r="AA215" i="31"/>
  <c r="P215" i="31"/>
  <c r="I200" i="31"/>
  <c r="Q200" i="31"/>
  <c r="Y200" i="31"/>
  <c r="AG200" i="31"/>
  <c r="AO200" i="31"/>
  <c r="AW200" i="31"/>
  <c r="K200" i="31"/>
  <c r="S200" i="31"/>
  <c r="AA200" i="31"/>
  <c r="AI200" i="31"/>
  <c r="AQ200" i="31"/>
  <c r="AY200" i="31"/>
  <c r="M200" i="31"/>
  <c r="U200" i="31"/>
  <c r="AC200" i="31"/>
  <c r="AK200" i="31"/>
  <c r="AS200" i="31"/>
  <c r="N200" i="31"/>
  <c r="V200" i="31"/>
  <c r="AD200" i="31"/>
  <c r="AL200" i="31"/>
  <c r="AT200" i="31"/>
  <c r="O200" i="31"/>
  <c r="W200" i="31"/>
  <c r="AE200" i="31"/>
  <c r="AM200" i="31"/>
  <c r="AU200" i="31"/>
  <c r="AB192" i="31"/>
  <c r="AF184" i="31"/>
  <c r="AZ207" i="31"/>
  <c r="AR207" i="31"/>
  <c r="AJ207" i="31"/>
  <c r="AB207" i="31"/>
  <c r="T207" i="31"/>
  <c r="L207" i="31"/>
  <c r="AZ199" i="31"/>
  <c r="AR199" i="31"/>
  <c r="AJ199" i="31"/>
  <c r="AB199" i="31"/>
  <c r="T199" i="31"/>
  <c r="L199" i="31"/>
  <c r="AW198" i="31"/>
  <c r="AO198" i="31"/>
  <c r="AG198" i="31"/>
  <c r="Y198" i="31"/>
  <c r="Q198" i="31"/>
  <c r="I198" i="31"/>
  <c r="AS194" i="31"/>
  <c r="AK194" i="31"/>
  <c r="AC194" i="31"/>
  <c r="U194" i="31"/>
  <c r="M194" i="31"/>
  <c r="AZ191" i="31"/>
  <c r="AR191" i="31"/>
  <c r="AJ191" i="31"/>
  <c r="AB191" i="31"/>
  <c r="T191" i="31"/>
  <c r="L191" i="31"/>
  <c r="AW190" i="31"/>
  <c r="AO190" i="31"/>
  <c r="AG190" i="31"/>
  <c r="Y190" i="31"/>
  <c r="Q190" i="31"/>
  <c r="I190" i="31"/>
  <c r="AY188" i="31"/>
  <c r="AQ188" i="31"/>
  <c r="AI188" i="31"/>
  <c r="AA188" i="31"/>
  <c r="S188" i="31"/>
  <c r="K188" i="31"/>
  <c r="AS186" i="31"/>
  <c r="AK186" i="31"/>
  <c r="AC186" i="31"/>
  <c r="U186" i="31"/>
  <c r="M186" i="31"/>
  <c r="AZ183" i="31"/>
  <c r="AR183" i="31"/>
  <c r="AJ183" i="31"/>
  <c r="AB183" i="31"/>
  <c r="T183" i="31"/>
  <c r="L183" i="31"/>
  <c r="AW182" i="31"/>
  <c r="AO182" i="31"/>
  <c r="AG182" i="31"/>
  <c r="Y182" i="31"/>
  <c r="Q182" i="31"/>
  <c r="I182" i="31"/>
  <c r="AY180" i="31"/>
  <c r="AQ180" i="31"/>
  <c r="AI180" i="31"/>
  <c r="AA180" i="31"/>
  <c r="S180" i="31"/>
  <c r="K180" i="31"/>
  <c r="AS178" i="31"/>
  <c r="AK178" i="31"/>
  <c r="AC178" i="31"/>
  <c r="U178" i="31"/>
  <c r="M178" i="31"/>
  <c r="AZ173" i="31"/>
  <c r="AO173" i="31"/>
  <c r="AD173" i="31"/>
  <c r="T173" i="31"/>
  <c r="M171" i="31"/>
  <c r="U171" i="31"/>
  <c r="AC171" i="31"/>
  <c r="AK171" i="31"/>
  <c r="AS171" i="31"/>
  <c r="I171" i="31"/>
  <c r="Q171" i="31"/>
  <c r="Y171" i="31"/>
  <c r="AG171" i="31"/>
  <c r="AO171" i="31"/>
  <c r="AW171" i="31"/>
  <c r="AS169" i="31"/>
  <c r="AH169" i="31"/>
  <c r="X169" i="31"/>
  <c r="M169" i="31"/>
  <c r="AU167" i="31"/>
  <c r="AJ167" i="31"/>
  <c r="Z167" i="31"/>
  <c r="O167" i="31"/>
  <c r="AZ165" i="31"/>
  <c r="AN165" i="31"/>
  <c r="Z165" i="31"/>
  <c r="N165" i="31"/>
  <c r="AV159" i="31"/>
  <c r="AJ159" i="31"/>
  <c r="W159" i="31"/>
  <c r="AV155" i="31"/>
  <c r="AF155" i="31"/>
  <c r="P155" i="31"/>
  <c r="AS154" i="31"/>
  <c r="AC154" i="31"/>
  <c r="M154" i="31"/>
  <c r="AP153" i="31"/>
  <c r="Z153" i="31"/>
  <c r="AJ142" i="31"/>
  <c r="AZ194" i="31"/>
  <c r="AR194" i="31"/>
  <c r="AJ194" i="31"/>
  <c r="AB194" i="31"/>
  <c r="T194" i="31"/>
  <c r="L194" i="31"/>
  <c r="AX188" i="31"/>
  <c r="AP188" i="31"/>
  <c r="AH188" i="31"/>
  <c r="Z188" i="31"/>
  <c r="R188" i="31"/>
  <c r="J188" i="31"/>
  <c r="AZ186" i="31"/>
  <c r="AR186" i="31"/>
  <c r="AJ186" i="31"/>
  <c r="AB186" i="31"/>
  <c r="T186" i="31"/>
  <c r="L186" i="31"/>
  <c r="AX180" i="31"/>
  <c r="AP180" i="31"/>
  <c r="AH180" i="31"/>
  <c r="Z180" i="31"/>
  <c r="R180" i="31"/>
  <c r="J180" i="31"/>
  <c r="AZ178" i="31"/>
  <c r="AR178" i="31"/>
  <c r="AJ178" i="31"/>
  <c r="AB178" i="31"/>
  <c r="T178" i="31"/>
  <c r="L178" i="31"/>
  <c r="K173" i="31"/>
  <c r="S173" i="31"/>
  <c r="AA173" i="31"/>
  <c r="AI173" i="31"/>
  <c r="AQ173" i="31"/>
  <c r="AY173" i="31"/>
  <c r="O173" i="31"/>
  <c r="W173" i="31"/>
  <c r="AE173" i="31"/>
  <c r="AM173" i="31"/>
  <c r="AU173" i="31"/>
  <c r="AT167" i="31"/>
  <c r="AI167" i="31"/>
  <c r="X167" i="31"/>
  <c r="N167" i="31"/>
  <c r="I159" i="31"/>
  <c r="Q159" i="31"/>
  <c r="Y159" i="31"/>
  <c r="AG159" i="31"/>
  <c r="AO159" i="31"/>
  <c r="AW159" i="31"/>
  <c r="K159" i="31"/>
  <c r="S159" i="31"/>
  <c r="AA159" i="31"/>
  <c r="AI159" i="31"/>
  <c r="AQ159" i="31"/>
  <c r="AY159" i="31"/>
  <c r="M159" i="31"/>
  <c r="U159" i="31"/>
  <c r="AC159" i="31"/>
  <c r="AK159" i="31"/>
  <c r="AS159" i="31"/>
  <c r="O153" i="31"/>
  <c r="W153" i="31"/>
  <c r="AE153" i="31"/>
  <c r="AM153" i="31"/>
  <c r="AU153" i="31"/>
  <c r="I153" i="31"/>
  <c r="Q153" i="31"/>
  <c r="Y153" i="31"/>
  <c r="AG153" i="31"/>
  <c r="AO153" i="31"/>
  <c r="AW153" i="31"/>
  <c r="K153" i="31"/>
  <c r="S153" i="31"/>
  <c r="AA153" i="31"/>
  <c r="AI153" i="31"/>
  <c r="AQ153" i="31"/>
  <c r="AY153" i="31"/>
  <c r="L153" i="31"/>
  <c r="T153" i="31"/>
  <c r="AB153" i="31"/>
  <c r="AJ153" i="31"/>
  <c r="AR153" i="31"/>
  <c r="AZ153" i="31"/>
  <c r="T221" i="31"/>
  <c r="T213" i="31"/>
  <c r="AT211" i="31"/>
  <c r="AL211" i="31"/>
  <c r="AD211" i="31"/>
  <c r="V211" i="31"/>
  <c r="N211" i="31"/>
  <c r="AX207" i="31"/>
  <c r="AP207" i="31"/>
  <c r="AH207" i="31"/>
  <c r="Z207" i="31"/>
  <c r="R207" i="31"/>
  <c r="J207" i="31"/>
  <c r="AT203" i="31"/>
  <c r="AL203" i="31"/>
  <c r="AD203" i="31"/>
  <c r="V203" i="31"/>
  <c r="N203" i="31"/>
  <c r="AX199" i="31"/>
  <c r="AP199" i="31"/>
  <c r="AH199" i="31"/>
  <c r="Z199" i="31"/>
  <c r="R199" i="31"/>
  <c r="J199" i="31"/>
  <c r="AU198" i="31"/>
  <c r="AM198" i="31"/>
  <c r="AE198" i="31"/>
  <c r="W198" i="31"/>
  <c r="O198" i="31"/>
  <c r="AB197" i="31"/>
  <c r="T197" i="31"/>
  <c r="AT195" i="31"/>
  <c r="AL195" i="31"/>
  <c r="AD195" i="31"/>
  <c r="V195" i="31"/>
  <c r="N195" i="31"/>
  <c r="AY194" i="31"/>
  <c r="AQ194" i="31"/>
  <c r="AI194" i="31"/>
  <c r="AA194" i="31"/>
  <c r="S194" i="31"/>
  <c r="K194" i="31"/>
  <c r="AX191" i="31"/>
  <c r="AP191" i="31"/>
  <c r="AH191" i="31"/>
  <c r="Z191" i="31"/>
  <c r="R191" i="31"/>
  <c r="J191" i="31"/>
  <c r="AU190" i="31"/>
  <c r="AM190" i="31"/>
  <c r="AE190" i="31"/>
  <c r="W190" i="31"/>
  <c r="O190" i="31"/>
  <c r="AJ189" i="31"/>
  <c r="AB189" i="31"/>
  <c r="T189" i="31"/>
  <c r="AW188" i="31"/>
  <c r="AO188" i="31"/>
  <c r="AG188" i="31"/>
  <c r="Y188" i="31"/>
  <c r="Q188" i="31"/>
  <c r="I188" i="31"/>
  <c r="AT187" i="31"/>
  <c r="AL187" i="31"/>
  <c r="AD187" i="31"/>
  <c r="V187" i="31"/>
  <c r="N187" i="31"/>
  <c r="AY186" i="31"/>
  <c r="AQ186" i="31"/>
  <c r="AI186" i="31"/>
  <c r="AA186" i="31"/>
  <c r="S186" i="31"/>
  <c r="K186" i="31"/>
  <c r="AX183" i="31"/>
  <c r="AP183" i="31"/>
  <c r="AH183" i="31"/>
  <c r="Z183" i="31"/>
  <c r="R183" i="31"/>
  <c r="J183" i="31"/>
  <c r="AU182" i="31"/>
  <c r="AM182" i="31"/>
  <c r="AE182" i="31"/>
  <c r="W182" i="31"/>
  <c r="O182" i="31"/>
  <c r="AJ181" i="31"/>
  <c r="AB181" i="31"/>
  <c r="T181" i="31"/>
  <c r="AW180" i="31"/>
  <c r="AO180" i="31"/>
  <c r="AG180" i="31"/>
  <c r="Y180" i="31"/>
  <c r="Q180" i="31"/>
  <c r="I180" i="31"/>
  <c r="AT179" i="31"/>
  <c r="AL179" i="31"/>
  <c r="AD179" i="31"/>
  <c r="V179" i="31"/>
  <c r="N179" i="31"/>
  <c r="AY178" i="31"/>
  <c r="AQ178" i="31"/>
  <c r="AI178" i="31"/>
  <c r="AA178" i="31"/>
  <c r="S178" i="31"/>
  <c r="K178" i="31"/>
  <c r="I175" i="31"/>
  <c r="Q175" i="31"/>
  <c r="AW173" i="31"/>
  <c r="AL173" i="31"/>
  <c r="AB173" i="31"/>
  <c r="Q173" i="31"/>
  <c r="AV171" i="31"/>
  <c r="AL171" i="31"/>
  <c r="AA171" i="31"/>
  <c r="P171" i="31"/>
  <c r="J170" i="31"/>
  <c r="R170" i="31"/>
  <c r="Z170" i="31"/>
  <c r="AH170" i="31"/>
  <c r="AP170" i="31"/>
  <c r="AX170" i="31"/>
  <c r="N170" i="31"/>
  <c r="V170" i="31"/>
  <c r="AD170" i="31"/>
  <c r="AL170" i="31"/>
  <c r="AT170" i="31"/>
  <c r="AP169" i="31"/>
  <c r="AF169" i="31"/>
  <c r="U169" i="31"/>
  <c r="AR167" i="31"/>
  <c r="AH167" i="31"/>
  <c r="W167" i="31"/>
  <c r="L167" i="31"/>
  <c r="AW165" i="31"/>
  <c r="AJ165" i="31"/>
  <c r="X165" i="31"/>
  <c r="AZ163" i="31"/>
  <c r="AN163" i="31"/>
  <c r="AA163" i="31"/>
  <c r="J162" i="31"/>
  <c r="R162" i="31"/>
  <c r="Z162" i="31"/>
  <c r="AH162" i="31"/>
  <c r="AP162" i="31"/>
  <c r="AX162" i="31"/>
  <c r="L162" i="31"/>
  <c r="T162" i="31"/>
  <c r="AB162" i="31"/>
  <c r="AJ162" i="31"/>
  <c r="AR162" i="31"/>
  <c r="AZ162" i="31"/>
  <c r="N162" i="31"/>
  <c r="V162" i="31"/>
  <c r="AD162" i="31"/>
  <c r="AL162" i="31"/>
  <c r="AT162" i="31"/>
  <c r="AN161" i="31"/>
  <c r="AB161" i="31"/>
  <c r="AT159" i="31"/>
  <c r="AF159" i="31"/>
  <c r="T159" i="31"/>
  <c r="AR155" i="31"/>
  <c r="AB155" i="31"/>
  <c r="AO154" i="31"/>
  <c r="Y154" i="31"/>
  <c r="AL153" i="31"/>
  <c r="V153" i="31"/>
  <c r="I151" i="31"/>
  <c r="Q151" i="31"/>
  <c r="Y151" i="31"/>
  <c r="AG151" i="31"/>
  <c r="AO151" i="31"/>
  <c r="AW151" i="31"/>
  <c r="K151" i="31"/>
  <c r="S151" i="31"/>
  <c r="AA151" i="31"/>
  <c r="AI151" i="31"/>
  <c r="AQ151" i="31"/>
  <c r="AY151" i="31"/>
  <c r="M151" i="31"/>
  <c r="U151" i="31"/>
  <c r="AC151" i="31"/>
  <c r="AK151" i="31"/>
  <c r="AS151" i="31"/>
  <c r="N151" i="31"/>
  <c r="V151" i="31"/>
  <c r="AD151" i="31"/>
  <c r="AL151" i="31"/>
  <c r="AT151" i="31"/>
  <c r="O151" i="31"/>
  <c r="W151" i="31"/>
  <c r="AE151" i="31"/>
  <c r="AM151" i="31"/>
  <c r="AU151" i="31"/>
  <c r="AR159" i="31"/>
  <c r="AE159" i="31"/>
  <c r="R159" i="31"/>
  <c r="J154" i="31"/>
  <c r="R154" i="31"/>
  <c r="Z154" i="31"/>
  <c r="AH154" i="31"/>
  <c r="AP154" i="31"/>
  <c r="AX154" i="31"/>
  <c r="L154" i="31"/>
  <c r="T154" i="31"/>
  <c r="AB154" i="31"/>
  <c r="AJ154" i="31"/>
  <c r="AR154" i="31"/>
  <c r="AZ154" i="31"/>
  <c r="N154" i="31"/>
  <c r="V154" i="31"/>
  <c r="AD154" i="31"/>
  <c r="AL154" i="31"/>
  <c r="AT154" i="31"/>
  <c r="O154" i="31"/>
  <c r="W154" i="31"/>
  <c r="AE154" i="31"/>
  <c r="AM154" i="31"/>
  <c r="AU154" i="31"/>
  <c r="AK153" i="31"/>
  <c r="U153" i="31"/>
  <c r="K142" i="31"/>
  <c r="S142" i="31"/>
  <c r="AA142" i="31"/>
  <c r="AI142" i="31"/>
  <c r="AQ142" i="31"/>
  <c r="AY142" i="31"/>
  <c r="I142" i="31"/>
  <c r="R142" i="31"/>
  <c r="AB142" i="31"/>
  <c r="AK142" i="31"/>
  <c r="AT142" i="31"/>
  <c r="J142" i="31"/>
  <c r="T142" i="31"/>
  <c r="AC142" i="31"/>
  <c r="AL142" i="31"/>
  <c r="AU142" i="31"/>
  <c r="L142" i="31"/>
  <c r="U142" i="31"/>
  <c r="AD142" i="31"/>
  <c r="AM142" i="31"/>
  <c r="AV142" i="31"/>
  <c r="M142" i="31"/>
  <c r="V142" i="31"/>
  <c r="AE142" i="31"/>
  <c r="AN142" i="31"/>
  <c r="AW142" i="31"/>
  <c r="N142" i="31"/>
  <c r="W142" i="31"/>
  <c r="AF142" i="31"/>
  <c r="AO142" i="31"/>
  <c r="AX142" i="31"/>
  <c r="O142" i="31"/>
  <c r="X142" i="31"/>
  <c r="AG142" i="31"/>
  <c r="AP142" i="31"/>
  <c r="AZ142" i="31"/>
  <c r="P142" i="31"/>
  <c r="Y142" i="31"/>
  <c r="AH142" i="31"/>
  <c r="AR142" i="31"/>
  <c r="AS198" i="31"/>
  <c r="AK198" i="31"/>
  <c r="AC198" i="31"/>
  <c r="U198" i="31"/>
  <c r="M198" i="31"/>
  <c r="AW194" i="31"/>
  <c r="AO194" i="31"/>
  <c r="AG194" i="31"/>
  <c r="Y194" i="31"/>
  <c r="Q194" i="31"/>
  <c r="I194" i="31"/>
  <c r="AS190" i="31"/>
  <c r="AK190" i="31"/>
  <c r="AC190" i="31"/>
  <c r="U190" i="31"/>
  <c r="M190" i="31"/>
  <c r="AU188" i="31"/>
  <c r="AM188" i="31"/>
  <c r="AE188" i="31"/>
  <c r="W188" i="31"/>
  <c r="O188" i="31"/>
  <c r="AW186" i="31"/>
  <c r="AO186" i="31"/>
  <c r="AG186" i="31"/>
  <c r="Y186" i="31"/>
  <c r="Q186" i="31"/>
  <c r="I186" i="31"/>
  <c r="AS182" i="31"/>
  <c r="AK182" i="31"/>
  <c r="AC182" i="31"/>
  <c r="U182" i="31"/>
  <c r="M182" i="31"/>
  <c r="AU180" i="31"/>
  <c r="AM180" i="31"/>
  <c r="AE180" i="31"/>
  <c r="W180" i="31"/>
  <c r="O180" i="31"/>
  <c r="AW178" i="31"/>
  <c r="AO178" i="31"/>
  <c r="AG178" i="31"/>
  <c r="Y178" i="31"/>
  <c r="Q178" i="31"/>
  <c r="I178" i="31"/>
  <c r="AT173" i="31"/>
  <c r="AJ173" i="31"/>
  <c r="Y173" i="31"/>
  <c r="N173" i="31"/>
  <c r="O169" i="31"/>
  <c r="W169" i="31"/>
  <c r="AE169" i="31"/>
  <c r="AM169" i="31"/>
  <c r="AU169" i="31"/>
  <c r="K169" i="31"/>
  <c r="S169" i="31"/>
  <c r="AA169" i="31"/>
  <c r="AI169" i="31"/>
  <c r="AQ169" i="31"/>
  <c r="AY169" i="31"/>
  <c r="AZ167" i="31"/>
  <c r="AP167" i="31"/>
  <c r="AE167" i="31"/>
  <c r="T167" i="31"/>
  <c r="K165" i="31"/>
  <c r="S165" i="31"/>
  <c r="AA165" i="31"/>
  <c r="AI165" i="31"/>
  <c r="AQ165" i="31"/>
  <c r="AY165" i="31"/>
  <c r="M165" i="31"/>
  <c r="U165" i="31"/>
  <c r="AC165" i="31"/>
  <c r="AK165" i="31"/>
  <c r="AS165" i="31"/>
  <c r="O165" i="31"/>
  <c r="W165" i="31"/>
  <c r="AE165" i="31"/>
  <c r="AM165" i="31"/>
  <c r="AU165" i="31"/>
  <c r="AP159" i="31"/>
  <c r="AD159" i="31"/>
  <c r="P159" i="31"/>
  <c r="M155" i="31"/>
  <c r="U155" i="31"/>
  <c r="AC155" i="31"/>
  <c r="AK155" i="31"/>
  <c r="AS155" i="31"/>
  <c r="O155" i="31"/>
  <c r="W155" i="31"/>
  <c r="AE155" i="31"/>
  <c r="AM155" i="31"/>
  <c r="AU155" i="31"/>
  <c r="I155" i="31"/>
  <c r="Q155" i="31"/>
  <c r="Y155" i="31"/>
  <c r="AG155" i="31"/>
  <c r="AO155" i="31"/>
  <c r="AW155" i="31"/>
  <c r="J155" i="31"/>
  <c r="R155" i="31"/>
  <c r="Z155" i="31"/>
  <c r="AH155" i="31"/>
  <c r="AP155" i="31"/>
  <c r="AX155" i="31"/>
  <c r="AK154" i="31"/>
  <c r="U154" i="31"/>
  <c r="AX153" i="31"/>
  <c r="AH153" i="31"/>
  <c r="R153" i="31"/>
  <c r="AT188" i="31"/>
  <c r="AL188" i="31"/>
  <c r="AD188" i="31"/>
  <c r="V188" i="31"/>
  <c r="N188" i="31"/>
  <c r="AT180" i="31"/>
  <c r="AL180" i="31"/>
  <c r="AD180" i="31"/>
  <c r="V180" i="31"/>
  <c r="N180" i="31"/>
  <c r="I167" i="31"/>
  <c r="Q167" i="31"/>
  <c r="Y167" i="31"/>
  <c r="AG167" i="31"/>
  <c r="AO167" i="31"/>
  <c r="AW167" i="31"/>
  <c r="M167" i="31"/>
  <c r="U167" i="31"/>
  <c r="AC167" i="31"/>
  <c r="AK167" i="31"/>
  <c r="AS167" i="31"/>
  <c r="T225" i="31"/>
  <c r="AX211" i="31"/>
  <c r="AP211" i="31"/>
  <c r="AH211" i="31"/>
  <c r="Z211" i="31"/>
  <c r="R211" i="31"/>
  <c r="AT207" i="31"/>
  <c r="AL207" i="31"/>
  <c r="AD207" i="31"/>
  <c r="V207" i="31"/>
  <c r="AX203" i="31"/>
  <c r="AP203" i="31"/>
  <c r="AH203" i="31"/>
  <c r="Z203" i="31"/>
  <c r="R203" i="31"/>
  <c r="AT199" i="31"/>
  <c r="AL199" i="31"/>
  <c r="AD199" i="31"/>
  <c r="V199" i="31"/>
  <c r="AY198" i="31"/>
  <c r="AQ198" i="31"/>
  <c r="AI198" i="31"/>
  <c r="AA198" i="31"/>
  <c r="S198" i="31"/>
  <c r="AX195" i="31"/>
  <c r="AP195" i="31"/>
  <c r="AH195" i="31"/>
  <c r="Z195" i="31"/>
  <c r="R195" i="31"/>
  <c r="AU194" i="31"/>
  <c r="AM194" i="31"/>
  <c r="AE194" i="31"/>
  <c r="W194" i="31"/>
  <c r="AT191" i="31"/>
  <c r="AL191" i="31"/>
  <c r="AD191" i="31"/>
  <c r="V191" i="31"/>
  <c r="AY190" i="31"/>
  <c r="AQ190" i="31"/>
  <c r="AI190" i="31"/>
  <c r="AA190" i="31"/>
  <c r="S190" i="31"/>
  <c r="AS188" i="31"/>
  <c r="AK188" i="31"/>
  <c r="AC188" i="31"/>
  <c r="U188" i="31"/>
  <c r="AX187" i="31"/>
  <c r="AP187" i="31"/>
  <c r="AH187" i="31"/>
  <c r="Z187" i="31"/>
  <c r="R187" i="31"/>
  <c r="AU186" i="31"/>
  <c r="AM186" i="31"/>
  <c r="AE186" i="31"/>
  <c r="W186" i="31"/>
  <c r="AT183" i="31"/>
  <c r="AL183" i="31"/>
  <c r="AD183" i="31"/>
  <c r="V183" i="31"/>
  <c r="AY182" i="31"/>
  <c r="AQ182" i="31"/>
  <c r="AI182" i="31"/>
  <c r="AA182" i="31"/>
  <c r="S182" i="31"/>
  <c r="AS180" i="31"/>
  <c r="AK180" i="31"/>
  <c r="AC180" i="31"/>
  <c r="U180" i="31"/>
  <c r="AX179" i="31"/>
  <c r="AP179" i="31"/>
  <c r="AH179" i="31"/>
  <c r="Z179" i="31"/>
  <c r="R179" i="31"/>
  <c r="AU178" i="31"/>
  <c r="AM178" i="31"/>
  <c r="AE178" i="31"/>
  <c r="W178" i="31"/>
  <c r="AR173" i="31"/>
  <c r="AG173" i="31"/>
  <c r="V173" i="31"/>
  <c r="L173" i="31"/>
  <c r="AQ171" i="31"/>
  <c r="AF171" i="31"/>
  <c r="V171" i="31"/>
  <c r="K171" i="31"/>
  <c r="AV169" i="31"/>
  <c r="AK169" i="31"/>
  <c r="Z169" i="31"/>
  <c r="P169" i="31"/>
  <c r="AX167" i="31"/>
  <c r="AM167" i="31"/>
  <c r="AB167" i="31"/>
  <c r="R167" i="31"/>
  <c r="AP165" i="31"/>
  <c r="AD165" i="31"/>
  <c r="Q165" i="31"/>
  <c r="M163" i="31"/>
  <c r="U163" i="31"/>
  <c r="AC163" i="31"/>
  <c r="AK163" i="31"/>
  <c r="AS163" i="31"/>
  <c r="O163" i="31"/>
  <c r="W163" i="31"/>
  <c r="AE163" i="31"/>
  <c r="AM163" i="31"/>
  <c r="AU163" i="31"/>
  <c r="I163" i="31"/>
  <c r="Q163" i="31"/>
  <c r="Y163" i="31"/>
  <c r="AG163" i="31"/>
  <c r="AO163" i="31"/>
  <c r="AW163" i="31"/>
  <c r="O161" i="31"/>
  <c r="W161" i="31"/>
  <c r="AE161" i="31"/>
  <c r="AM161" i="31"/>
  <c r="AU161" i="31"/>
  <c r="I161" i="31"/>
  <c r="Q161" i="31"/>
  <c r="Y161" i="31"/>
  <c r="AG161" i="31"/>
  <c r="AO161" i="31"/>
  <c r="AW161" i="31"/>
  <c r="K161" i="31"/>
  <c r="S161" i="31"/>
  <c r="AA161" i="31"/>
  <c r="AI161" i="31"/>
  <c r="AQ161" i="31"/>
  <c r="AY161" i="31"/>
  <c r="AZ159" i="31"/>
  <c r="AM159" i="31"/>
  <c r="Z159" i="31"/>
  <c r="N159" i="31"/>
  <c r="AZ155" i="31"/>
  <c r="AJ155" i="31"/>
  <c r="T155" i="31"/>
  <c r="AW154" i="31"/>
  <c r="AG154" i="31"/>
  <c r="Q154" i="31"/>
  <c r="AT153" i="31"/>
  <c r="AD153" i="31"/>
  <c r="N153" i="31"/>
  <c r="I144" i="31"/>
  <c r="Q144" i="31"/>
  <c r="Y144" i="31"/>
  <c r="AG144" i="31"/>
  <c r="AO144" i="31"/>
  <c r="AW144" i="31"/>
  <c r="N143" i="31"/>
  <c r="V143" i="31"/>
  <c r="AD143" i="31"/>
  <c r="AL143" i="31"/>
  <c r="AT143" i="31"/>
  <c r="M128" i="31"/>
  <c r="U128" i="31"/>
  <c r="AC128" i="31"/>
  <c r="AK128" i="31"/>
  <c r="AS128" i="31"/>
  <c r="O128" i="31"/>
  <c r="W128" i="31"/>
  <c r="AE128" i="31"/>
  <c r="AM128" i="31"/>
  <c r="AU128" i="31"/>
  <c r="I128" i="31"/>
  <c r="Q128" i="31"/>
  <c r="Y128" i="31"/>
  <c r="AG128" i="31"/>
  <c r="AO128" i="31"/>
  <c r="AW128" i="31"/>
  <c r="J128" i="31"/>
  <c r="R128" i="31"/>
  <c r="Z128" i="31"/>
  <c r="AH128" i="31"/>
  <c r="AP128" i="31"/>
  <c r="AX128" i="31"/>
  <c r="K128" i="31"/>
  <c r="S128" i="31"/>
  <c r="AA128" i="31"/>
  <c r="AI128" i="31"/>
  <c r="AQ128" i="31"/>
  <c r="AY128" i="31"/>
  <c r="I96" i="31"/>
  <c r="Q96" i="31"/>
  <c r="Y96" i="31"/>
  <c r="AG96" i="31"/>
  <c r="AO96" i="31"/>
  <c r="AW96" i="31"/>
  <c r="J96" i="31"/>
  <c r="R96" i="31"/>
  <c r="Z96" i="31"/>
  <c r="AH96" i="31"/>
  <c r="AP96" i="31"/>
  <c r="AX96" i="31"/>
  <c r="K96" i="31"/>
  <c r="S96" i="31"/>
  <c r="AA96" i="31"/>
  <c r="AI96" i="31"/>
  <c r="AQ96" i="31"/>
  <c r="AY96" i="31"/>
  <c r="L96" i="31"/>
  <c r="T96" i="31"/>
  <c r="AB96" i="31"/>
  <c r="AJ96" i="31"/>
  <c r="AR96" i="31"/>
  <c r="AZ96" i="31"/>
  <c r="M96" i="31"/>
  <c r="U96" i="31"/>
  <c r="AC96" i="31"/>
  <c r="AK96" i="31"/>
  <c r="AS96" i="31"/>
  <c r="N96" i="31"/>
  <c r="V96" i="31"/>
  <c r="AD96" i="31"/>
  <c r="AL96" i="31"/>
  <c r="AT96" i="31"/>
  <c r="O96" i="31"/>
  <c r="W96" i="31"/>
  <c r="AE96" i="31"/>
  <c r="AM96" i="31"/>
  <c r="AU96" i="31"/>
  <c r="P96" i="31"/>
  <c r="X96" i="31"/>
  <c r="AF96" i="31"/>
  <c r="AN96" i="31"/>
  <c r="AV96" i="31"/>
  <c r="L145" i="31"/>
  <c r="T145" i="31"/>
  <c r="AB145" i="31"/>
  <c r="AJ145" i="31"/>
  <c r="AR145" i="31"/>
  <c r="AZ145" i="31"/>
  <c r="AR144" i="31"/>
  <c r="AI144" i="31"/>
  <c r="Z144" i="31"/>
  <c r="P144" i="31"/>
  <c r="AZ143" i="31"/>
  <c r="AQ143" i="31"/>
  <c r="AH143" i="31"/>
  <c r="Y143" i="31"/>
  <c r="P143" i="31"/>
  <c r="AV140" i="31"/>
  <c r="AM140" i="31"/>
  <c r="AD140" i="31"/>
  <c r="T140" i="31"/>
  <c r="J140" i="31"/>
  <c r="AV128" i="31"/>
  <c r="AB128" i="31"/>
  <c r="AX116" i="31"/>
  <c r="AX166" i="31"/>
  <c r="AP166" i="31"/>
  <c r="AH166" i="31"/>
  <c r="Z166" i="31"/>
  <c r="R166" i="31"/>
  <c r="J166" i="31"/>
  <c r="AX158" i="31"/>
  <c r="AP158" i="31"/>
  <c r="AH158" i="31"/>
  <c r="Z158" i="31"/>
  <c r="R158" i="31"/>
  <c r="J158" i="31"/>
  <c r="AU157" i="31"/>
  <c r="AM157" i="31"/>
  <c r="AE157" i="31"/>
  <c r="W157" i="31"/>
  <c r="O157" i="31"/>
  <c r="AX150" i="31"/>
  <c r="AP150" i="31"/>
  <c r="AH150" i="31"/>
  <c r="Z150" i="31"/>
  <c r="R150" i="31"/>
  <c r="J150" i="31"/>
  <c r="AU149" i="31"/>
  <c r="AM149" i="31"/>
  <c r="AE149" i="31"/>
  <c r="W149" i="31"/>
  <c r="O149" i="31"/>
  <c r="O146" i="31"/>
  <c r="W146" i="31"/>
  <c r="AE146" i="31"/>
  <c r="AM146" i="31"/>
  <c r="AU146" i="31"/>
  <c r="AQ145" i="31"/>
  <c r="AH145" i="31"/>
  <c r="Y145" i="31"/>
  <c r="P145" i="31"/>
  <c r="AZ144" i="31"/>
  <c r="AQ144" i="31"/>
  <c r="AH144" i="31"/>
  <c r="X144" i="31"/>
  <c r="O144" i="31"/>
  <c r="AY143" i="31"/>
  <c r="AP143" i="31"/>
  <c r="AG143" i="31"/>
  <c r="X143" i="31"/>
  <c r="O143" i="31"/>
  <c r="AU140" i="31"/>
  <c r="AL140" i="31"/>
  <c r="AB140" i="31"/>
  <c r="S140" i="31"/>
  <c r="AQ139" i="31"/>
  <c r="AF139" i="31"/>
  <c r="V139" i="31"/>
  <c r="AX136" i="31"/>
  <c r="AL136" i="31"/>
  <c r="X136" i="31"/>
  <c r="AF134" i="31"/>
  <c r="I132" i="31"/>
  <c r="Q132" i="31"/>
  <c r="Y132" i="31"/>
  <c r="AG132" i="31"/>
  <c r="AO132" i="31"/>
  <c r="AW132" i="31"/>
  <c r="K132" i="31"/>
  <c r="S132" i="31"/>
  <c r="AA132" i="31"/>
  <c r="AI132" i="31"/>
  <c r="AQ132" i="31"/>
  <c r="AY132" i="31"/>
  <c r="M132" i="31"/>
  <c r="U132" i="31"/>
  <c r="AC132" i="31"/>
  <c r="AK132" i="31"/>
  <c r="AS132" i="31"/>
  <c r="O132" i="31"/>
  <c r="W132" i="31"/>
  <c r="AE132" i="31"/>
  <c r="AM132" i="31"/>
  <c r="AU132" i="31"/>
  <c r="AT128" i="31"/>
  <c r="X128" i="31"/>
  <c r="I124" i="31"/>
  <c r="Q124" i="31"/>
  <c r="Y124" i="31"/>
  <c r="AG124" i="31"/>
  <c r="AO124" i="31"/>
  <c r="AW124" i="31"/>
  <c r="J124" i="31"/>
  <c r="R124" i="31"/>
  <c r="Z124" i="31"/>
  <c r="AH124" i="31"/>
  <c r="AP124" i="31"/>
  <c r="AX124" i="31"/>
  <c r="K124" i="31"/>
  <c r="S124" i="31"/>
  <c r="AA124" i="31"/>
  <c r="AI124" i="31"/>
  <c r="AQ124" i="31"/>
  <c r="AY124" i="31"/>
  <c r="M124" i="31"/>
  <c r="U124" i="31"/>
  <c r="AC124" i="31"/>
  <c r="AK124" i="31"/>
  <c r="AS124" i="31"/>
  <c r="N124" i="31"/>
  <c r="V124" i="31"/>
  <c r="AD124" i="31"/>
  <c r="AL124" i="31"/>
  <c r="AT124" i="31"/>
  <c r="O124" i="31"/>
  <c r="W124" i="31"/>
  <c r="AE124" i="31"/>
  <c r="AM124" i="31"/>
  <c r="AU124" i="31"/>
  <c r="AN116" i="31"/>
  <c r="M140" i="31"/>
  <c r="U140" i="31"/>
  <c r="AC140" i="31"/>
  <c r="AK140" i="31"/>
  <c r="AS140" i="31"/>
  <c r="O140" i="31"/>
  <c r="AR128" i="31"/>
  <c r="V128" i="31"/>
  <c r="AC116" i="31"/>
  <c r="AS157" i="31"/>
  <c r="AK157" i="31"/>
  <c r="AC157" i="31"/>
  <c r="U157" i="31"/>
  <c r="M157" i="31"/>
  <c r="AS149" i="31"/>
  <c r="AK149" i="31"/>
  <c r="AC149" i="31"/>
  <c r="U149" i="31"/>
  <c r="M149" i="31"/>
  <c r="AX145" i="31"/>
  <c r="AO145" i="31"/>
  <c r="AF145" i="31"/>
  <c r="W145" i="31"/>
  <c r="N145" i="31"/>
  <c r="AX144" i="31"/>
  <c r="AN144" i="31"/>
  <c r="AE144" i="31"/>
  <c r="V144" i="31"/>
  <c r="M144" i="31"/>
  <c r="AW143" i="31"/>
  <c r="AN143" i="31"/>
  <c r="AE143" i="31"/>
  <c r="U143" i="31"/>
  <c r="L143" i="31"/>
  <c r="AR140" i="31"/>
  <c r="AI140" i="31"/>
  <c r="Z140" i="31"/>
  <c r="Q140" i="31"/>
  <c r="J139" i="31"/>
  <c r="R139" i="31"/>
  <c r="Z139" i="31"/>
  <c r="AH139" i="31"/>
  <c r="AP139" i="31"/>
  <c r="AX139" i="31"/>
  <c r="L139" i="31"/>
  <c r="T139" i="31"/>
  <c r="AB139" i="31"/>
  <c r="AJ139" i="31"/>
  <c r="AR139" i="31"/>
  <c r="AZ139" i="31"/>
  <c r="M136" i="31"/>
  <c r="U136" i="31"/>
  <c r="AC136" i="31"/>
  <c r="AK136" i="31"/>
  <c r="AS136" i="31"/>
  <c r="I136" i="31"/>
  <c r="Q136" i="31"/>
  <c r="Y136" i="31"/>
  <c r="AG136" i="31"/>
  <c r="AO136" i="31"/>
  <c r="AW136" i="31"/>
  <c r="K136" i="31"/>
  <c r="S136" i="31"/>
  <c r="AA136" i="31"/>
  <c r="AI136" i="31"/>
  <c r="AQ136" i="31"/>
  <c r="AY136" i="31"/>
  <c r="AN128" i="31"/>
  <c r="T128" i="31"/>
  <c r="O116" i="31"/>
  <c r="W116" i="31"/>
  <c r="AE116" i="31"/>
  <c r="AM116" i="31"/>
  <c r="AU116" i="31"/>
  <c r="K116" i="31"/>
  <c r="S116" i="31"/>
  <c r="AA116" i="31"/>
  <c r="AI116" i="31"/>
  <c r="AQ116" i="31"/>
  <c r="AY116" i="31"/>
  <c r="I116" i="31"/>
  <c r="T116" i="31"/>
  <c r="AD116" i="31"/>
  <c r="AO116" i="31"/>
  <c r="AZ116" i="31"/>
  <c r="J116" i="31"/>
  <c r="U116" i="31"/>
  <c r="AF116" i="31"/>
  <c r="AP116" i="31"/>
  <c r="L116" i="31"/>
  <c r="V116" i="31"/>
  <c r="AG116" i="31"/>
  <c r="AR116" i="31"/>
  <c r="M116" i="31"/>
  <c r="X116" i="31"/>
  <c r="AH116" i="31"/>
  <c r="AS116" i="31"/>
  <c r="N116" i="31"/>
  <c r="Y116" i="31"/>
  <c r="AJ116" i="31"/>
  <c r="AT116" i="31"/>
  <c r="P116" i="31"/>
  <c r="Z116" i="31"/>
  <c r="AK116" i="31"/>
  <c r="AV116" i="31"/>
  <c r="Q116" i="31"/>
  <c r="AB116" i="31"/>
  <c r="AL116" i="31"/>
  <c r="AW116" i="31"/>
  <c r="AZ168" i="31"/>
  <c r="AR168" i="31"/>
  <c r="AJ168" i="31"/>
  <c r="AB168" i="31"/>
  <c r="T168" i="31"/>
  <c r="AT166" i="31"/>
  <c r="AL166" i="31"/>
  <c r="AD166" i="31"/>
  <c r="V166" i="31"/>
  <c r="AZ160" i="31"/>
  <c r="AR160" i="31"/>
  <c r="AJ160" i="31"/>
  <c r="AB160" i="31"/>
  <c r="T160" i="31"/>
  <c r="AT158" i="31"/>
  <c r="AL158" i="31"/>
  <c r="AD158" i="31"/>
  <c r="V158" i="31"/>
  <c r="AY157" i="31"/>
  <c r="AQ157" i="31"/>
  <c r="AI157" i="31"/>
  <c r="AA157" i="31"/>
  <c r="S157" i="31"/>
  <c r="AZ152" i="31"/>
  <c r="AR152" i="31"/>
  <c r="AJ152" i="31"/>
  <c r="AB152" i="31"/>
  <c r="T152" i="31"/>
  <c r="AT150" i="31"/>
  <c r="AL150" i="31"/>
  <c r="AD150" i="31"/>
  <c r="V150" i="31"/>
  <c r="AY149" i="31"/>
  <c r="AQ149" i="31"/>
  <c r="AI149" i="31"/>
  <c r="AA149" i="31"/>
  <c r="S149" i="31"/>
  <c r="AC147" i="31"/>
  <c r="U147" i="31"/>
  <c r="M147" i="31"/>
  <c r="U146" i="31"/>
  <c r="L146" i="31"/>
  <c r="AV145" i="31"/>
  <c r="AM145" i="31"/>
  <c r="AD145" i="31"/>
  <c r="U145" i="31"/>
  <c r="K145" i="31"/>
  <c r="AU144" i="31"/>
  <c r="AL144" i="31"/>
  <c r="AC144" i="31"/>
  <c r="T144" i="31"/>
  <c r="K144" i="31"/>
  <c r="AU143" i="31"/>
  <c r="AK143" i="31"/>
  <c r="AB143" i="31"/>
  <c r="S143" i="31"/>
  <c r="J143" i="31"/>
  <c r="AY140" i="31"/>
  <c r="AP140" i="31"/>
  <c r="AG140" i="31"/>
  <c r="X140" i="31"/>
  <c r="N140" i="31"/>
  <c r="AV139" i="31"/>
  <c r="AL139" i="31"/>
  <c r="AA139" i="31"/>
  <c r="P139" i="31"/>
  <c r="O138" i="31"/>
  <c r="W138" i="31"/>
  <c r="AE138" i="31"/>
  <c r="AM138" i="31"/>
  <c r="AU138" i="31"/>
  <c r="I138" i="31"/>
  <c r="Q138" i="31"/>
  <c r="Y138" i="31"/>
  <c r="AG138" i="31"/>
  <c r="AO138" i="31"/>
  <c r="AW138" i="31"/>
  <c r="AR136" i="31"/>
  <c r="AE136" i="31"/>
  <c r="R136" i="31"/>
  <c r="O134" i="31"/>
  <c r="W134" i="31"/>
  <c r="AE134" i="31"/>
  <c r="AM134" i="31"/>
  <c r="AU134" i="31"/>
  <c r="I134" i="31"/>
  <c r="Q134" i="31"/>
  <c r="Y134" i="31"/>
  <c r="K134" i="31"/>
  <c r="S134" i="31"/>
  <c r="AA134" i="31"/>
  <c r="AI134" i="31"/>
  <c r="AQ134" i="31"/>
  <c r="AY134" i="31"/>
  <c r="M134" i="31"/>
  <c r="U134" i="31"/>
  <c r="AC134" i="31"/>
  <c r="AK134" i="31"/>
  <c r="AS134" i="31"/>
  <c r="AJ128" i="31"/>
  <c r="N128" i="31"/>
  <c r="X124" i="31"/>
  <c r="AT137" i="31"/>
  <c r="AL137" i="31"/>
  <c r="AD137" i="31"/>
  <c r="V137" i="31"/>
  <c r="N137" i="31"/>
  <c r="AZ131" i="31"/>
  <c r="AR131" i="31"/>
  <c r="AJ131" i="31"/>
  <c r="AB131" i="31"/>
  <c r="T131" i="31"/>
  <c r="L131" i="31"/>
  <c r="AW130" i="31"/>
  <c r="AO130" i="31"/>
  <c r="AG130" i="31"/>
  <c r="Y130" i="31"/>
  <c r="Q130" i="31"/>
  <c r="I130" i="31"/>
  <c r="AT129" i="31"/>
  <c r="AL129" i="31"/>
  <c r="AD129" i="31"/>
  <c r="V129" i="31"/>
  <c r="N129" i="31"/>
  <c r="AS126" i="31"/>
  <c r="AK126" i="31"/>
  <c r="AC126" i="31"/>
  <c r="U126" i="31"/>
  <c r="M126" i="31"/>
  <c r="AZ123" i="31"/>
  <c r="AR123" i="31"/>
  <c r="AJ123" i="31"/>
  <c r="AB123" i="31"/>
  <c r="T123" i="31"/>
  <c r="L123" i="31"/>
  <c r="AW122" i="31"/>
  <c r="AO122" i="31"/>
  <c r="AF122" i="31"/>
  <c r="W122" i="31"/>
  <c r="N122" i="31"/>
  <c r="AX121" i="31"/>
  <c r="AO121" i="31"/>
  <c r="AF121" i="31"/>
  <c r="W121" i="31"/>
  <c r="M121" i="31"/>
  <c r="AW120" i="31"/>
  <c r="AN120" i="31"/>
  <c r="AE120" i="31"/>
  <c r="V120" i="31"/>
  <c r="M120" i="31"/>
  <c r="AR118" i="31"/>
  <c r="AH118" i="31"/>
  <c r="W118" i="31"/>
  <c r="L118" i="31"/>
  <c r="AU117" i="31"/>
  <c r="AJ117" i="31"/>
  <c r="Y117" i="31"/>
  <c r="O117" i="31"/>
  <c r="I114" i="31"/>
  <c r="Q114" i="31"/>
  <c r="Y114" i="31"/>
  <c r="AG114" i="31"/>
  <c r="AO114" i="31"/>
  <c r="AW114" i="31"/>
  <c r="M114" i="31"/>
  <c r="U114" i="31"/>
  <c r="AC114" i="31"/>
  <c r="AK114" i="31"/>
  <c r="AS114" i="31"/>
  <c r="AS112" i="31"/>
  <c r="AH112" i="31"/>
  <c r="X112" i="31"/>
  <c r="M112" i="31"/>
  <c r="AR110" i="31"/>
  <c r="AH110" i="31"/>
  <c r="W110" i="31"/>
  <c r="L110" i="31"/>
  <c r="AU109" i="31"/>
  <c r="AJ109" i="31"/>
  <c r="Y109" i="31"/>
  <c r="O109" i="31"/>
  <c r="O106" i="31"/>
  <c r="W106" i="31"/>
  <c r="AE106" i="31"/>
  <c r="AM106" i="31"/>
  <c r="AU106" i="31"/>
  <c r="I106" i="31"/>
  <c r="Q106" i="31"/>
  <c r="Y106" i="31"/>
  <c r="AG106" i="31"/>
  <c r="AO106" i="31"/>
  <c r="AW106" i="31"/>
  <c r="K106" i="31"/>
  <c r="S106" i="31"/>
  <c r="AA106" i="31"/>
  <c r="AI106" i="31"/>
  <c r="AQ106" i="31"/>
  <c r="AY106" i="31"/>
  <c r="M106" i="31"/>
  <c r="U106" i="31"/>
  <c r="AC106" i="31"/>
  <c r="AK106" i="31"/>
  <c r="AS106" i="31"/>
  <c r="AP104" i="31"/>
  <c r="V104" i="31"/>
  <c r="AN102" i="31"/>
  <c r="R102" i="31"/>
  <c r="AZ126" i="31"/>
  <c r="AR126" i="31"/>
  <c r="AJ126" i="31"/>
  <c r="AB126" i="31"/>
  <c r="T126" i="31"/>
  <c r="L126" i="31"/>
  <c r="AV122" i="31"/>
  <c r="AN122" i="31"/>
  <c r="AE122" i="31"/>
  <c r="V122" i="31"/>
  <c r="M122" i="31"/>
  <c r="AW121" i="31"/>
  <c r="AN121" i="31"/>
  <c r="AE121" i="31"/>
  <c r="U121" i="31"/>
  <c r="L121" i="31"/>
  <c r="AQ118" i="31"/>
  <c r="AF118" i="31"/>
  <c r="V118" i="31"/>
  <c r="K118" i="31"/>
  <c r="AS117" i="31"/>
  <c r="AI117" i="31"/>
  <c r="X117" i="31"/>
  <c r="M117" i="31"/>
  <c r="AQ110" i="31"/>
  <c r="AF110" i="31"/>
  <c r="V110" i="31"/>
  <c r="K110" i="31"/>
  <c r="AS109" i="31"/>
  <c r="AI109" i="31"/>
  <c r="X109" i="31"/>
  <c r="M109" i="31"/>
  <c r="AN104" i="31"/>
  <c r="R104" i="31"/>
  <c r="AZ137" i="31"/>
  <c r="AR137" i="31"/>
  <c r="AJ137" i="31"/>
  <c r="AB137" i="31"/>
  <c r="T137" i="31"/>
  <c r="AT135" i="31"/>
  <c r="AL135" i="31"/>
  <c r="AD135" i="31"/>
  <c r="V135" i="31"/>
  <c r="AX131" i="31"/>
  <c r="AP131" i="31"/>
  <c r="AH131" i="31"/>
  <c r="Z131" i="31"/>
  <c r="R131" i="31"/>
  <c r="J131" i="31"/>
  <c r="AU130" i="31"/>
  <c r="AM130" i="31"/>
  <c r="AE130" i="31"/>
  <c r="W130" i="31"/>
  <c r="O130" i="31"/>
  <c r="AZ129" i="31"/>
  <c r="AR129" i="31"/>
  <c r="AJ129" i="31"/>
  <c r="AB129" i="31"/>
  <c r="T129" i="31"/>
  <c r="AT127" i="31"/>
  <c r="AL127" i="31"/>
  <c r="AD127" i="31"/>
  <c r="V127" i="31"/>
  <c r="AY126" i="31"/>
  <c r="AQ126" i="31"/>
  <c r="AI126" i="31"/>
  <c r="AA126" i="31"/>
  <c r="S126" i="31"/>
  <c r="K126" i="31"/>
  <c r="AX123" i="31"/>
  <c r="AP123" i="31"/>
  <c r="AH123" i="31"/>
  <c r="Z123" i="31"/>
  <c r="R123" i="31"/>
  <c r="J123" i="31"/>
  <c r="AU122" i="31"/>
  <c r="AM122" i="31"/>
  <c r="AD122" i="31"/>
  <c r="U122" i="31"/>
  <c r="L122" i="31"/>
  <c r="AV121" i="31"/>
  <c r="AM121" i="31"/>
  <c r="AC121" i="31"/>
  <c r="T121" i="31"/>
  <c r="K121" i="31"/>
  <c r="AU120" i="31"/>
  <c r="AL120" i="31"/>
  <c r="AC120" i="31"/>
  <c r="T120" i="31"/>
  <c r="AZ118" i="31"/>
  <c r="AP118" i="31"/>
  <c r="AE118" i="31"/>
  <c r="T118" i="31"/>
  <c r="AR117" i="31"/>
  <c r="AG117" i="31"/>
  <c r="W117" i="31"/>
  <c r="L117" i="31"/>
  <c r="AV114" i="31"/>
  <c r="AL114" i="31"/>
  <c r="AA114" i="31"/>
  <c r="P114" i="31"/>
  <c r="N113" i="31"/>
  <c r="V113" i="31"/>
  <c r="AD113" i="31"/>
  <c r="AL113" i="31"/>
  <c r="AT113" i="31"/>
  <c r="J113" i="31"/>
  <c r="R113" i="31"/>
  <c r="Z113" i="31"/>
  <c r="AH113" i="31"/>
  <c r="AP113" i="31"/>
  <c r="AX113" i="31"/>
  <c r="AP112" i="31"/>
  <c r="AF112" i="31"/>
  <c r="U112" i="31"/>
  <c r="AZ110" i="31"/>
  <c r="AP110" i="31"/>
  <c r="AE110" i="31"/>
  <c r="T110" i="31"/>
  <c r="AR109" i="31"/>
  <c r="AG109" i="31"/>
  <c r="W109" i="31"/>
  <c r="L109" i="31"/>
  <c r="M108" i="31"/>
  <c r="U108" i="31"/>
  <c r="AC108" i="31"/>
  <c r="AK108" i="31"/>
  <c r="AS108" i="31"/>
  <c r="O108" i="31"/>
  <c r="W108" i="31"/>
  <c r="AE108" i="31"/>
  <c r="AM108" i="31"/>
  <c r="AU108" i="31"/>
  <c r="K108" i="31"/>
  <c r="S108" i="31"/>
  <c r="AA108" i="31"/>
  <c r="AI108" i="31"/>
  <c r="AQ108" i="31"/>
  <c r="AY108" i="31"/>
  <c r="AJ106" i="31"/>
  <c r="T106" i="31"/>
  <c r="AL104" i="31"/>
  <c r="P104" i="31"/>
  <c r="AH102" i="31"/>
  <c r="M118" i="31"/>
  <c r="U118" i="31"/>
  <c r="AC118" i="31"/>
  <c r="AK118" i="31"/>
  <c r="AS118" i="31"/>
  <c r="I118" i="31"/>
  <c r="Q118" i="31"/>
  <c r="Y118" i="31"/>
  <c r="AG118" i="31"/>
  <c r="AO118" i="31"/>
  <c r="AW118" i="31"/>
  <c r="M110" i="31"/>
  <c r="U110" i="31"/>
  <c r="AC110" i="31"/>
  <c r="AK110" i="31"/>
  <c r="AS110" i="31"/>
  <c r="I110" i="31"/>
  <c r="Q110" i="31"/>
  <c r="Y110" i="31"/>
  <c r="AG110" i="31"/>
  <c r="AO110" i="31"/>
  <c r="AW110" i="31"/>
  <c r="AS130" i="31"/>
  <c r="AK130" i="31"/>
  <c r="AC130" i="31"/>
  <c r="U130" i="31"/>
  <c r="M130" i="31"/>
  <c r="AW126" i="31"/>
  <c r="AO126" i="31"/>
  <c r="AG126" i="31"/>
  <c r="Y126" i="31"/>
  <c r="Q126" i="31"/>
  <c r="I126" i="31"/>
  <c r="AS122" i="31"/>
  <c r="AK122" i="31"/>
  <c r="AB122" i="31"/>
  <c r="S122" i="31"/>
  <c r="AS121" i="31"/>
  <c r="AJ121" i="31"/>
  <c r="AA121" i="31"/>
  <c r="R121" i="31"/>
  <c r="K120" i="31"/>
  <c r="S120" i="31"/>
  <c r="AA120" i="31"/>
  <c r="AI120" i="31"/>
  <c r="AQ120" i="31"/>
  <c r="AY120" i="31"/>
  <c r="AX118" i="31"/>
  <c r="AM118" i="31"/>
  <c r="AB118" i="31"/>
  <c r="R118" i="31"/>
  <c r="AZ117" i="31"/>
  <c r="AO117" i="31"/>
  <c r="AE117" i="31"/>
  <c r="T117" i="31"/>
  <c r="K112" i="31"/>
  <c r="S112" i="31"/>
  <c r="AA112" i="31"/>
  <c r="AI112" i="31"/>
  <c r="AQ112" i="31"/>
  <c r="AY112" i="31"/>
  <c r="O112" i="31"/>
  <c r="W112" i="31"/>
  <c r="AE112" i="31"/>
  <c r="AM112" i="31"/>
  <c r="AU112" i="31"/>
  <c r="AX110" i="31"/>
  <c r="AM110" i="31"/>
  <c r="AB110" i="31"/>
  <c r="R110" i="31"/>
  <c r="AZ109" i="31"/>
  <c r="AO109" i="31"/>
  <c r="AE109" i="31"/>
  <c r="T109" i="31"/>
  <c r="AF104" i="31"/>
  <c r="K102" i="31"/>
  <c r="S102" i="31"/>
  <c r="AA102" i="31"/>
  <c r="AI102" i="31"/>
  <c r="AQ102" i="31"/>
  <c r="AY102" i="31"/>
  <c r="M102" i="31"/>
  <c r="U102" i="31"/>
  <c r="AC102" i="31"/>
  <c r="AK102" i="31"/>
  <c r="AS102" i="31"/>
  <c r="N102" i="31"/>
  <c r="V102" i="31"/>
  <c r="AD102" i="31"/>
  <c r="AL102" i="31"/>
  <c r="AT102" i="31"/>
  <c r="O102" i="31"/>
  <c r="W102" i="31"/>
  <c r="AE102" i="31"/>
  <c r="AM102" i="31"/>
  <c r="AU102" i="31"/>
  <c r="I102" i="31"/>
  <c r="Q102" i="31"/>
  <c r="Y102" i="31"/>
  <c r="AG102" i="31"/>
  <c r="AO102" i="31"/>
  <c r="AW102" i="31"/>
  <c r="O80" i="31"/>
  <c r="W80" i="31"/>
  <c r="AE80" i="31"/>
  <c r="AM80" i="31"/>
  <c r="AU80" i="31"/>
  <c r="I80" i="31"/>
  <c r="Q80" i="31"/>
  <c r="Y80" i="31"/>
  <c r="AG80" i="31"/>
  <c r="AO80" i="31"/>
  <c r="AW80" i="31"/>
  <c r="J80" i="31"/>
  <c r="R80" i="31"/>
  <c r="Z80" i="31"/>
  <c r="AH80" i="31"/>
  <c r="AP80" i="31"/>
  <c r="AX80" i="31"/>
  <c r="K80" i="31"/>
  <c r="S80" i="31"/>
  <c r="AA80" i="31"/>
  <c r="AI80" i="31"/>
  <c r="AQ80" i="31"/>
  <c r="AY80" i="31"/>
  <c r="L80" i="31"/>
  <c r="AB80" i="31"/>
  <c r="AR80" i="31"/>
  <c r="M80" i="31"/>
  <c r="AC80" i="31"/>
  <c r="AS80" i="31"/>
  <c r="N80" i="31"/>
  <c r="AD80" i="31"/>
  <c r="AT80" i="31"/>
  <c r="P80" i="31"/>
  <c r="AF80" i="31"/>
  <c r="AV80" i="31"/>
  <c r="T80" i="31"/>
  <c r="AJ80" i="31"/>
  <c r="AZ80" i="31"/>
  <c r="U80" i="31"/>
  <c r="AK80" i="31"/>
  <c r="V80" i="31"/>
  <c r="AL80" i="31"/>
  <c r="I122" i="31"/>
  <c r="Q122" i="31"/>
  <c r="Y122" i="31"/>
  <c r="AG122" i="31"/>
  <c r="N121" i="31"/>
  <c r="V121" i="31"/>
  <c r="AD121" i="31"/>
  <c r="AL121" i="31"/>
  <c r="AT121" i="31"/>
  <c r="AV118" i="31"/>
  <c r="AL118" i="31"/>
  <c r="AA118" i="31"/>
  <c r="P118" i="31"/>
  <c r="J117" i="31"/>
  <c r="R117" i="31"/>
  <c r="Z117" i="31"/>
  <c r="AH117" i="31"/>
  <c r="AP117" i="31"/>
  <c r="AX117" i="31"/>
  <c r="N117" i="31"/>
  <c r="V117" i="31"/>
  <c r="AD117" i="31"/>
  <c r="AL117" i="31"/>
  <c r="AT117" i="31"/>
  <c r="AV110" i="31"/>
  <c r="AL110" i="31"/>
  <c r="AA110" i="31"/>
  <c r="P110" i="31"/>
  <c r="J109" i="31"/>
  <c r="R109" i="31"/>
  <c r="Z109" i="31"/>
  <c r="AH109" i="31"/>
  <c r="AP109" i="31"/>
  <c r="AX109" i="31"/>
  <c r="N109" i="31"/>
  <c r="V109" i="31"/>
  <c r="AD109" i="31"/>
  <c r="AL109" i="31"/>
  <c r="AT109" i="31"/>
  <c r="I104" i="31"/>
  <c r="Q104" i="31"/>
  <c r="Y104" i="31"/>
  <c r="AG104" i="31"/>
  <c r="AO104" i="31"/>
  <c r="AW104" i="31"/>
  <c r="K104" i="31"/>
  <c r="S104" i="31"/>
  <c r="AA104" i="31"/>
  <c r="AI104" i="31"/>
  <c r="AQ104" i="31"/>
  <c r="AY104" i="31"/>
  <c r="L104" i="31"/>
  <c r="T104" i="31"/>
  <c r="AB104" i="31"/>
  <c r="AJ104" i="31"/>
  <c r="AR104" i="31"/>
  <c r="AZ104" i="31"/>
  <c r="M104" i="31"/>
  <c r="U104" i="31"/>
  <c r="AC104" i="31"/>
  <c r="AK104" i="31"/>
  <c r="AS104" i="31"/>
  <c r="O104" i="31"/>
  <c r="W104" i="31"/>
  <c r="AE104" i="31"/>
  <c r="AM104" i="31"/>
  <c r="AU104" i="31"/>
  <c r="AT131" i="31"/>
  <c r="AL131" i="31"/>
  <c r="AD131" i="31"/>
  <c r="V131" i="31"/>
  <c r="AY130" i="31"/>
  <c r="AQ130" i="31"/>
  <c r="AI130" i="31"/>
  <c r="AA130" i="31"/>
  <c r="S130" i="31"/>
  <c r="AU126" i="31"/>
  <c r="AM126" i="31"/>
  <c r="AE126" i="31"/>
  <c r="W126" i="31"/>
  <c r="AT123" i="31"/>
  <c r="AL123" i="31"/>
  <c r="AD123" i="31"/>
  <c r="V123" i="31"/>
  <c r="AY122" i="31"/>
  <c r="AQ122" i="31"/>
  <c r="AI122" i="31"/>
  <c r="Z122" i="31"/>
  <c r="P122" i="31"/>
  <c r="AZ121" i="31"/>
  <c r="AQ121" i="31"/>
  <c r="AH121" i="31"/>
  <c r="Y121" i="31"/>
  <c r="P121" i="31"/>
  <c r="AZ120" i="31"/>
  <c r="AP120" i="31"/>
  <c r="AG120" i="31"/>
  <c r="X120" i="31"/>
  <c r="O120" i="31"/>
  <c r="AU118" i="31"/>
  <c r="AJ118" i="31"/>
  <c r="Z118" i="31"/>
  <c r="O118" i="31"/>
  <c r="AW117" i="31"/>
  <c r="AM117" i="31"/>
  <c r="AB117" i="31"/>
  <c r="Q117" i="31"/>
  <c r="AV112" i="31"/>
  <c r="AK112" i="31"/>
  <c r="Z112" i="31"/>
  <c r="P112" i="31"/>
  <c r="AU110" i="31"/>
  <c r="AJ110" i="31"/>
  <c r="Z110" i="31"/>
  <c r="O110" i="31"/>
  <c r="AW109" i="31"/>
  <c r="AM109" i="31"/>
  <c r="AB109" i="31"/>
  <c r="Q109" i="31"/>
  <c r="AV104" i="31"/>
  <c r="Z104" i="31"/>
  <c r="AR102" i="31"/>
  <c r="X102" i="31"/>
  <c r="AX105" i="31"/>
  <c r="AP105" i="31"/>
  <c r="AH105" i="31"/>
  <c r="Z105" i="31"/>
  <c r="R105" i="31"/>
  <c r="J105" i="31"/>
  <c r="AT101" i="31"/>
  <c r="AL101" i="31"/>
  <c r="AD101" i="31"/>
  <c r="V101" i="31"/>
  <c r="N101" i="31"/>
  <c r="AY100" i="31"/>
  <c r="AQ100" i="31"/>
  <c r="AI100" i="31"/>
  <c r="AA100" i="31"/>
  <c r="S100" i="31"/>
  <c r="K100" i="31"/>
  <c r="AS98" i="31"/>
  <c r="AK98" i="31"/>
  <c r="AC98" i="31"/>
  <c r="U98" i="31"/>
  <c r="M98" i="31"/>
  <c r="AX97" i="31"/>
  <c r="AP97" i="31"/>
  <c r="AH97" i="31"/>
  <c r="Z97" i="31"/>
  <c r="R97" i="31"/>
  <c r="J97" i="31"/>
  <c r="AW94" i="31"/>
  <c r="AO94" i="31"/>
  <c r="AG94" i="31"/>
  <c r="Y94" i="31"/>
  <c r="Q94" i="31"/>
  <c r="I94" i="31"/>
  <c r="AY92" i="31"/>
  <c r="AP92" i="31"/>
  <c r="AG92" i="31"/>
  <c r="X92" i="31"/>
  <c r="O92" i="31"/>
  <c r="AY91" i="31"/>
  <c r="AO91" i="31"/>
  <c r="AF91" i="31"/>
  <c r="W91" i="31"/>
  <c r="N91" i="31"/>
  <c r="AX90" i="31"/>
  <c r="AO90" i="31"/>
  <c r="AF90" i="31"/>
  <c r="V90" i="31"/>
  <c r="M90" i="31"/>
  <c r="AV88" i="31"/>
  <c r="AK88" i="31"/>
  <c r="AA88" i="31"/>
  <c r="P88" i="31"/>
  <c r="AP84" i="31"/>
  <c r="AD84" i="31"/>
  <c r="Q84" i="31"/>
  <c r="AO81" i="31"/>
  <c r="Y81" i="31"/>
  <c r="AH78" i="31"/>
  <c r="AZ98" i="31"/>
  <c r="AR98" i="31"/>
  <c r="AJ98" i="31"/>
  <c r="AB98" i="31"/>
  <c r="T98" i="31"/>
  <c r="L98" i="31"/>
  <c r="V91" i="31"/>
  <c r="M91" i="31"/>
  <c r="L90" i="31"/>
  <c r="J81" i="31"/>
  <c r="R81" i="31"/>
  <c r="Z81" i="31"/>
  <c r="AH81" i="31"/>
  <c r="AP81" i="31"/>
  <c r="AX81" i="31"/>
  <c r="L81" i="31"/>
  <c r="T81" i="31"/>
  <c r="AB81" i="31"/>
  <c r="AJ81" i="31"/>
  <c r="AR81" i="31"/>
  <c r="AZ81" i="31"/>
  <c r="M81" i="31"/>
  <c r="U81" i="31"/>
  <c r="AC81" i="31"/>
  <c r="AK81" i="31"/>
  <c r="AS81" i="31"/>
  <c r="N81" i="31"/>
  <c r="V81" i="31"/>
  <c r="AD81" i="31"/>
  <c r="AL81" i="31"/>
  <c r="AT81" i="31"/>
  <c r="O72" i="31"/>
  <c r="W72" i="31"/>
  <c r="AE72" i="31"/>
  <c r="AM72" i="31"/>
  <c r="AU72" i="31"/>
  <c r="I72" i="31"/>
  <c r="R72" i="31"/>
  <c r="AA72" i="31"/>
  <c r="AJ72" i="31"/>
  <c r="AS72" i="31"/>
  <c r="J72" i="31"/>
  <c r="S72" i="31"/>
  <c r="AB72" i="31"/>
  <c r="AK72" i="31"/>
  <c r="AT72" i="31"/>
  <c r="K72" i="31"/>
  <c r="T72" i="31"/>
  <c r="AC72" i="31"/>
  <c r="AL72" i="31"/>
  <c r="AV72" i="31"/>
  <c r="L72" i="31"/>
  <c r="U72" i="31"/>
  <c r="AD72" i="31"/>
  <c r="AN72" i="31"/>
  <c r="AW72" i="31"/>
  <c r="M72" i="31"/>
  <c r="V72" i="31"/>
  <c r="AF72" i="31"/>
  <c r="AO72" i="31"/>
  <c r="AX72" i="31"/>
  <c r="N72" i="31"/>
  <c r="X72" i="31"/>
  <c r="AG72" i="31"/>
  <c r="AP72" i="31"/>
  <c r="AY72" i="31"/>
  <c r="P72" i="31"/>
  <c r="Y72" i="31"/>
  <c r="AH72" i="31"/>
  <c r="AQ72" i="31"/>
  <c r="AZ72" i="31"/>
  <c r="AY98" i="31"/>
  <c r="AQ98" i="31"/>
  <c r="AI98" i="31"/>
  <c r="AA98" i="31"/>
  <c r="S98" i="31"/>
  <c r="K98" i="31"/>
  <c r="AU94" i="31"/>
  <c r="AM94" i="31"/>
  <c r="AE94" i="31"/>
  <c r="W94" i="31"/>
  <c r="O94" i="31"/>
  <c r="V92" i="31"/>
  <c r="L92" i="31"/>
  <c r="AV91" i="31"/>
  <c r="AM91" i="31"/>
  <c r="AD91" i="31"/>
  <c r="U91" i="31"/>
  <c r="L91" i="31"/>
  <c r="AV90" i="31"/>
  <c r="AL90" i="31"/>
  <c r="AC90" i="31"/>
  <c r="T90" i="31"/>
  <c r="K90" i="31"/>
  <c r="AM81" i="31"/>
  <c r="W81" i="31"/>
  <c r="I78" i="31"/>
  <c r="Q78" i="31"/>
  <c r="Y78" i="31"/>
  <c r="AG78" i="31"/>
  <c r="AO78" i="31"/>
  <c r="AW78" i="31"/>
  <c r="K78" i="31"/>
  <c r="S78" i="31"/>
  <c r="AA78" i="31"/>
  <c r="AI78" i="31"/>
  <c r="AQ78" i="31"/>
  <c r="AY78" i="31"/>
  <c r="L78" i="31"/>
  <c r="T78" i="31"/>
  <c r="AB78" i="31"/>
  <c r="AJ78" i="31"/>
  <c r="AR78" i="31"/>
  <c r="AZ78" i="31"/>
  <c r="M78" i="31"/>
  <c r="U78" i="31"/>
  <c r="AC78" i="31"/>
  <c r="AK78" i="31"/>
  <c r="AS78" i="31"/>
  <c r="N78" i="31"/>
  <c r="V78" i="31"/>
  <c r="AD78" i="31"/>
  <c r="AL78" i="31"/>
  <c r="AT78" i="31"/>
  <c r="AX98" i="31"/>
  <c r="AP98" i="31"/>
  <c r="AH98" i="31"/>
  <c r="Z98" i="31"/>
  <c r="R98" i="31"/>
  <c r="J98" i="31"/>
  <c r="AU97" i="31"/>
  <c r="AM97" i="31"/>
  <c r="AE97" i="31"/>
  <c r="W97" i="31"/>
  <c r="O97" i="31"/>
  <c r="AT94" i="31"/>
  <c r="AL94" i="31"/>
  <c r="AD94" i="31"/>
  <c r="V94" i="31"/>
  <c r="N94" i="31"/>
  <c r="AV92" i="31"/>
  <c r="AM92" i="31"/>
  <c r="AD92" i="31"/>
  <c r="T92" i="31"/>
  <c r="K92" i="31"/>
  <c r="AU91" i="31"/>
  <c r="AL91" i="31"/>
  <c r="AC91" i="31"/>
  <c r="T91" i="31"/>
  <c r="K91" i="31"/>
  <c r="AT90" i="31"/>
  <c r="AK90" i="31"/>
  <c r="AB90" i="31"/>
  <c r="S90" i="31"/>
  <c r="J90" i="31"/>
  <c r="AR88" i="31"/>
  <c r="AH88" i="31"/>
  <c r="V88" i="31"/>
  <c r="L88" i="31"/>
  <c r="AX84" i="31"/>
  <c r="AL84" i="31"/>
  <c r="Y84" i="31"/>
  <c r="L84" i="31"/>
  <c r="AY81" i="31"/>
  <c r="AI81" i="31"/>
  <c r="S81" i="31"/>
  <c r="AV78" i="31"/>
  <c r="Z78" i="31"/>
  <c r="AZ115" i="31"/>
  <c r="AR115" i="31"/>
  <c r="AJ115" i="31"/>
  <c r="AB115" i="31"/>
  <c r="T115" i="31"/>
  <c r="AZ107" i="31"/>
  <c r="AR107" i="31"/>
  <c r="AJ107" i="31"/>
  <c r="AB107" i="31"/>
  <c r="T107" i="31"/>
  <c r="AT105" i="31"/>
  <c r="AL105" i="31"/>
  <c r="AD105" i="31"/>
  <c r="V105" i="31"/>
  <c r="N105" i="31"/>
  <c r="AX101" i="31"/>
  <c r="AP101" i="31"/>
  <c r="AH101" i="31"/>
  <c r="Z101" i="31"/>
  <c r="R101" i="31"/>
  <c r="AU100" i="31"/>
  <c r="AM100" i="31"/>
  <c r="AE100" i="31"/>
  <c r="W100" i="31"/>
  <c r="O100" i="31"/>
  <c r="AZ99" i="31"/>
  <c r="AR99" i="31"/>
  <c r="AJ99" i="31"/>
  <c r="AB99" i="31"/>
  <c r="T99" i="31"/>
  <c r="AW98" i="31"/>
  <c r="AO98" i="31"/>
  <c r="AG98" i="31"/>
  <c r="Y98" i="31"/>
  <c r="Q98" i="31"/>
  <c r="I98" i="31"/>
  <c r="AT97" i="31"/>
  <c r="AL97" i="31"/>
  <c r="AD97" i="31"/>
  <c r="V97" i="31"/>
  <c r="N97" i="31"/>
  <c r="AS94" i="31"/>
  <c r="AK94" i="31"/>
  <c r="AC94" i="31"/>
  <c r="U94" i="31"/>
  <c r="M94" i="31"/>
  <c r="AU92" i="31"/>
  <c r="AL92" i="31"/>
  <c r="AB92" i="31"/>
  <c r="S92" i="31"/>
  <c r="AT91" i="31"/>
  <c r="AK91" i="31"/>
  <c r="AB91" i="31"/>
  <c r="S91" i="31"/>
  <c r="AS90" i="31"/>
  <c r="AJ90" i="31"/>
  <c r="AA90" i="31"/>
  <c r="R90" i="31"/>
  <c r="L89" i="31"/>
  <c r="T89" i="31"/>
  <c r="AB89" i="31"/>
  <c r="AJ89" i="31"/>
  <c r="AR89" i="31"/>
  <c r="AZ89" i="31"/>
  <c r="AQ88" i="31"/>
  <c r="AF88" i="31"/>
  <c r="U88" i="31"/>
  <c r="I86" i="31"/>
  <c r="Q86" i="31"/>
  <c r="Y86" i="31"/>
  <c r="AG86" i="31"/>
  <c r="AO86" i="31"/>
  <c r="AW86" i="31"/>
  <c r="K86" i="31"/>
  <c r="S86" i="31"/>
  <c r="AA86" i="31"/>
  <c r="AI86" i="31"/>
  <c r="AQ86" i="31"/>
  <c r="AY86" i="31"/>
  <c r="M86" i="31"/>
  <c r="U86" i="31"/>
  <c r="AC86" i="31"/>
  <c r="AK86" i="31"/>
  <c r="AS86" i="31"/>
  <c r="AW84" i="31"/>
  <c r="AJ84" i="31"/>
  <c r="X84" i="31"/>
  <c r="AW81" i="31"/>
  <c r="AG81" i="31"/>
  <c r="Q81" i="31"/>
  <c r="AU78" i="31"/>
  <c r="X78" i="31"/>
  <c r="J73" i="31"/>
  <c r="R73" i="31"/>
  <c r="Z73" i="31"/>
  <c r="AH73" i="31"/>
  <c r="AP73" i="31"/>
  <c r="AX73" i="31"/>
  <c r="I73" i="31"/>
  <c r="S73" i="31"/>
  <c r="AB73" i="31"/>
  <c r="AK73" i="31"/>
  <c r="AT73" i="31"/>
  <c r="K73" i="31"/>
  <c r="T73" i="31"/>
  <c r="AC73" i="31"/>
  <c r="AL73" i="31"/>
  <c r="AU73" i="31"/>
  <c r="L73" i="31"/>
  <c r="U73" i="31"/>
  <c r="AD73" i="31"/>
  <c r="AM73" i="31"/>
  <c r="AV73" i="31"/>
  <c r="M73" i="31"/>
  <c r="V73" i="31"/>
  <c r="AE73" i="31"/>
  <c r="AN73" i="31"/>
  <c r="AW73" i="31"/>
  <c r="N73" i="31"/>
  <c r="W73" i="31"/>
  <c r="AF73" i="31"/>
  <c r="AO73" i="31"/>
  <c r="AY73" i="31"/>
  <c r="O73" i="31"/>
  <c r="X73" i="31"/>
  <c r="AG73" i="31"/>
  <c r="AQ73" i="31"/>
  <c r="AZ73" i="31"/>
  <c r="P73" i="31"/>
  <c r="Y73" i="31"/>
  <c r="AI73" i="31"/>
  <c r="AR73" i="31"/>
  <c r="J91" i="31"/>
  <c r="R91" i="31"/>
  <c r="Z91" i="31"/>
  <c r="AH91" i="31"/>
  <c r="AP91" i="31"/>
  <c r="AX91" i="31"/>
  <c r="O90" i="31"/>
  <c r="W90" i="31"/>
  <c r="AE90" i="31"/>
  <c r="AM90" i="31"/>
  <c r="AU90" i="31"/>
  <c r="AV81" i="31"/>
  <c r="AF81" i="31"/>
  <c r="P81" i="31"/>
  <c r="AR72" i="31"/>
  <c r="AZ105" i="31"/>
  <c r="AR105" i="31"/>
  <c r="AJ105" i="31"/>
  <c r="AB105" i="31"/>
  <c r="T105" i="31"/>
  <c r="AU98" i="31"/>
  <c r="AM98" i="31"/>
  <c r="AE98" i="31"/>
  <c r="W98" i="31"/>
  <c r="AR97" i="31"/>
  <c r="AJ97" i="31"/>
  <c r="AB97" i="31"/>
  <c r="T97" i="31"/>
  <c r="AY94" i="31"/>
  <c r="AQ94" i="31"/>
  <c r="AI94" i="31"/>
  <c r="AA94" i="31"/>
  <c r="S94" i="31"/>
  <c r="M92" i="31"/>
  <c r="U92" i="31"/>
  <c r="AC92" i="31"/>
  <c r="AK92" i="31"/>
  <c r="AS92" i="31"/>
  <c r="AR91" i="31"/>
  <c r="AI91" i="31"/>
  <c r="Y91" i="31"/>
  <c r="P91" i="31"/>
  <c r="AZ90" i="31"/>
  <c r="AQ90" i="31"/>
  <c r="AH90" i="31"/>
  <c r="Y90" i="31"/>
  <c r="P90" i="31"/>
  <c r="O88" i="31"/>
  <c r="W88" i="31"/>
  <c r="AE88" i="31"/>
  <c r="AM88" i="31"/>
  <c r="AU88" i="31"/>
  <c r="I88" i="31"/>
  <c r="Q88" i="31"/>
  <c r="Y88" i="31"/>
  <c r="AG88" i="31"/>
  <c r="AO88" i="31"/>
  <c r="AW88" i="31"/>
  <c r="K84" i="31"/>
  <c r="S84" i="31"/>
  <c r="AA84" i="31"/>
  <c r="AI84" i="31"/>
  <c r="AQ84" i="31"/>
  <c r="AY84" i="31"/>
  <c r="M84" i="31"/>
  <c r="U84" i="31"/>
  <c r="AC84" i="31"/>
  <c r="AK84" i="31"/>
  <c r="AS84" i="31"/>
  <c r="O84" i="31"/>
  <c r="W84" i="31"/>
  <c r="AE84" i="31"/>
  <c r="AM84" i="31"/>
  <c r="AU84" i="31"/>
  <c r="AU81" i="31"/>
  <c r="AE81" i="31"/>
  <c r="O81" i="31"/>
  <c r="AN78" i="31"/>
  <c r="R78" i="31"/>
  <c r="AI72" i="31"/>
  <c r="J66" i="31"/>
  <c r="R66" i="31"/>
  <c r="K66" i="31"/>
  <c r="T66" i="31"/>
  <c r="AB66" i="31"/>
  <c r="AJ66" i="31"/>
  <c r="AR66" i="31"/>
  <c r="AZ66" i="31"/>
  <c r="L66" i="31"/>
  <c r="U66" i="31"/>
  <c r="AC66" i="31"/>
  <c r="AK66" i="31"/>
  <c r="AS66" i="31"/>
  <c r="O66" i="31"/>
  <c r="X66" i="31"/>
  <c r="AF66" i="31"/>
  <c r="AN66" i="31"/>
  <c r="AV66" i="31"/>
  <c r="P66" i="31"/>
  <c r="Y66" i="31"/>
  <c r="AG66" i="31"/>
  <c r="AO66" i="31"/>
  <c r="AW66" i="31"/>
  <c r="I66" i="31"/>
  <c r="AA66" i="31"/>
  <c r="AQ66" i="31"/>
  <c r="M66" i="31"/>
  <c r="AD66" i="31"/>
  <c r="AT66" i="31"/>
  <c r="N66" i="31"/>
  <c r="AE66" i="31"/>
  <c r="AU66" i="31"/>
  <c r="Q66" i="31"/>
  <c r="AH66" i="31"/>
  <c r="AX66" i="31"/>
  <c r="S66" i="31"/>
  <c r="AI66" i="31"/>
  <c r="AY66" i="31"/>
  <c r="V66" i="31"/>
  <c r="AL66" i="31"/>
  <c r="W66" i="31"/>
  <c r="AM66" i="31"/>
  <c r="M74" i="31"/>
  <c r="U74" i="31"/>
  <c r="AC74" i="31"/>
  <c r="AY70" i="31"/>
  <c r="AP70" i="31"/>
  <c r="AF70" i="31"/>
  <c r="W70" i="31"/>
  <c r="N70" i="31"/>
  <c r="AX69" i="31"/>
  <c r="AO69" i="31"/>
  <c r="AF69" i="31"/>
  <c r="W69" i="31"/>
  <c r="M69" i="31"/>
  <c r="AX74" i="31"/>
  <c r="AP74" i="31"/>
  <c r="AH74" i="31"/>
  <c r="Y74" i="31"/>
  <c r="P74" i="31"/>
  <c r="AX70" i="31"/>
  <c r="AN70" i="31"/>
  <c r="AE70" i="31"/>
  <c r="V70" i="31"/>
  <c r="M70" i="31"/>
  <c r="AW69" i="31"/>
  <c r="AN69" i="31"/>
  <c r="AN4" i="31" s="1"/>
  <c r="AE69" i="31"/>
  <c r="U69" i="31"/>
  <c r="L69" i="31"/>
  <c r="AW82" i="31"/>
  <c r="AO82" i="31"/>
  <c r="AG82" i="31"/>
  <c r="Y82" i="31"/>
  <c r="Q82" i="31"/>
  <c r="I82" i="31"/>
  <c r="AU76" i="31"/>
  <c r="AM76" i="31"/>
  <c r="AE76" i="31"/>
  <c r="W76" i="31"/>
  <c r="O76" i="31"/>
  <c r="AW74" i="31"/>
  <c r="AO74" i="31"/>
  <c r="AG74" i="31"/>
  <c r="X74" i="31"/>
  <c r="O74" i="31"/>
  <c r="AV70" i="31"/>
  <c r="AM70" i="31"/>
  <c r="AD70" i="31"/>
  <c r="U70" i="31"/>
  <c r="L70" i="31"/>
  <c r="AV69" i="31"/>
  <c r="AM69" i="31"/>
  <c r="AC69" i="31"/>
  <c r="T69" i="31"/>
  <c r="K69" i="31"/>
  <c r="AT76" i="31"/>
  <c r="AL76" i="31"/>
  <c r="AD76" i="31"/>
  <c r="V76" i="31"/>
  <c r="N76" i="31"/>
  <c r="AV74" i="31"/>
  <c r="AN74" i="31"/>
  <c r="AF74" i="31"/>
  <c r="W74" i="31"/>
  <c r="N74" i="31"/>
  <c r="AU70" i="31"/>
  <c r="AL70" i="31"/>
  <c r="AC70" i="31"/>
  <c r="T70" i="31"/>
  <c r="K70" i="31"/>
  <c r="AU69" i="31"/>
  <c r="AK69" i="31"/>
  <c r="AB69" i="31"/>
  <c r="S69" i="31"/>
  <c r="J69" i="31"/>
  <c r="O65" i="31"/>
  <c r="W65" i="31"/>
  <c r="AE65" i="31"/>
  <c r="AM65" i="31"/>
  <c r="AU65" i="31"/>
  <c r="J65" i="31"/>
  <c r="S65" i="31"/>
  <c r="AB65" i="31"/>
  <c r="AK65" i="31"/>
  <c r="AT65" i="31"/>
  <c r="K65" i="31"/>
  <c r="T65" i="31"/>
  <c r="AC65" i="31"/>
  <c r="AL65" i="31"/>
  <c r="AV65" i="31"/>
  <c r="N65" i="31"/>
  <c r="X65" i="31"/>
  <c r="AG65" i="31"/>
  <c r="AP65" i="31"/>
  <c r="AY65" i="31"/>
  <c r="P65" i="31"/>
  <c r="Y65" i="31"/>
  <c r="AH65" i="31"/>
  <c r="AQ65" i="31"/>
  <c r="AZ65" i="31"/>
  <c r="AH64" i="31"/>
  <c r="P64" i="31"/>
  <c r="AT87" i="31"/>
  <c r="AL87" i="31"/>
  <c r="AD87" i="31"/>
  <c r="V87" i="31"/>
  <c r="N87" i="31"/>
  <c r="AX83" i="31"/>
  <c r="AP83" i="31"/>
  <c r="AH83" i="31"/>
  <c r="Z83" i="31"/>
  <c r="R83" i="31"/>
  <c r="AU82" i="31"/>
  <c r="AM82" i="31"/>
  <c r="AE82" i="31"/>
  <c r="W82" i="31"/>
  <c r="O82" i="31"/>
  <c r="AT79" i="31"/>
  <c r="AL79" i="31"/>
  <c r="AD79" i="31"/>
  <c r="V79" i="31"/>
  <c r="N79" i="31"/>
  <c r="AS76" i="31"/>
  <c r="AK76" i="31"/>
  <c r="AC76" i="31"/>
  <c r="U76" i="31"/>
  <c r="M76" i="31"/>
  <c r="AX75" i="31"/>
  <c r="AP75" i="31"/>
  <c r="AH75" i="31"/>
  <c r="Z75" i="31"/>
  <c r="R75" i="31"/>
  <c r="AU74" i="31"/>
  <c r="AM74" i="31"/>
  <c r="AE74" i="31"/>
  <c r="V74" i="31"/>
  <c r="L74" i="31"/>
  <c r="AU71" i="31"/>
  <c r="AL71" i="31"/>
  <c r="AC71" i="31"/>
  <c r="S71" i="31"/>
  <c r="AT70" i="31"/>
  <c r="AK70" i="31"/>
  <c r="AB70" i="31"/>
  <c r="S70" i="31"/>
  <c r="AS69" i="31"/>
  <c r="AJ69" i="31"/>
  <c r="AA69" i="31"/>
  <c r="R69" i="31"/>
  <c r="K68" i="31"/>
  <c r="S68" i="31"/>
  <c r="AA68" i="31"/>
  <c r="AI68" i="31"/>
  <c r="AQ68" i="31"/>
  <c r="AY68" i="31"/>
  <c r="AO65" i="31"/>
  <c r="V65" i="31"/>
  <c r="AW64" i="31"/>
  <c r="AE64" i="31"/>
  <c r="I70" i="31"/>
  <c r="Q70" i="31"/>
  <c r="Y70" i="31"/>
  <c r="AG70" i="31"/>
  <c r="AO70" i="31"/>
  <c r="AW70" i="31"/>
  <c r="N69" i="31"/>
  <c r="V69" i="31"/>
  <c r="AD69" i="31"/>
  <c r="AL69" i="31"/>
  <c r="AT69" i="31"/>
  <c r="AZ87" i="31"/>
  <c r="AR87" i="31"/>
  <c r="AJ87" i="31"/>
  <c r="AB87" i="31"/>
  <c r="T87" i="31"/>
  <c r="AS82" i="31"/>
  <c r="AK82" i="31"/>
  <c r="AC82" i="31"/>
  <c r="U82" i="31"/>
  <c r="AZ79" i="31"/>
  <c r="AR79" i="31"/>
  <c r="AJ79" i="31"/>
  <c r="AB79" i="31"/>
  <c r="T79" i="31"/>
  <c r="AY76" i="31"/>
  <c r="AQ76" i="31"/>
  <c r="AI76" i="31"/>
  <c r="AA76" i="31"/>
  <c r="S76" i="31"/>
  <c r="AS74" i="31"/>
  <c r="AK74" i="31"/>
  <c r="AB74" i="31"/>
  <c r="S74" i="31"/>
  <c r="J74" i="31"/>
  <c r="L71" i="31"/>
  <c r="T71" i="31"/>
  <c r="AB71" i="31"/>
  <c r="AJ71" i="31"/>
  <c r="AR71" i="31"/>
  <c r="AZ71" i="31"/>
  <c r="AR70" i="31"/>
  <c r="AI70" i="31"/>
  <c r="Z70" i="31"/>
  <c r="P70" i="31"/>
  <c r="AZ69" i="31"/>
  <c r="AQ69" i="31"/>
  <c r="AH69" i="31"/>
  <c r="Y69" i="31"/>
  <c r="P69" i="31"/>
  <c r="L64" i="31"/>
  <c r="T64" i="31"/>
  <c r="AB64" i="31"/>
  <c r="AJ64" i="31"/>
  <c r="AR64" i="31"/>
  <c r="AZ64" i="31"/>
  <c r="I64" i="31"/>
  <c r="R64" i="31"/>
  <c r="AA64" i="31"/>
  <c r="AK64" i="31"/>
  <c r="AT64" i="31"/>
  <c r="J64" i="31"/>
  <c r="S64" i="31"/>
  <c r="AC64" i="31"/>
  <c r="AL64" i="31"/>
  <c r="AU64" i="31"/>
  <c r="N64" i="31"/>
  <c r="W64" i="31"/>
  <c r="AF64" i="31"/>
  <c r="AO64" i="31"/>
  <c r="AX64" i="31"/>
  <c r="O64" i="31"/>
  <c r="X64" i="31"/>
  <c r="AG64" i="31"/>
  <c r="AP64" i="31"/>
  <c r="AY64" i="31"/>
  <c r="AT59" i="31"/>
  <c r="AJ59" i="31"/>
  <c r="AA59" i="31"/>
  <c r="R59" i="31"/>
  <c r="AR58" i="31"/>
  <c r="AG58" i="31"/>
  <c r="W58" i="31"/>
  <c r="L58" i="31"/>
  <c r="AV55" i="31"/>
  <c r="AI55" i="31"/>
  <c r="X55" i="31"/>
  <c r="K55" i="31"/>
  <c r="AR49" i="31"/>
  <c r="P49" i="31"/>
  <c r="M59" i="31"/>
  <c r="U59" i="31"/>
  <c r="AC59" i="31"/>
  <c r="AK59" i="31"/>
  <c r="AS59" i="31"/>
  <c r="AQ58" i="31"/>
  <c r="AF58" i="31"/>
  <c r="U58" i="31"/>
  <c r="AU55" i="31"/>
  <c r="AH55" i="31"/>
  <c r="V55" i="31"/>
  <c r="AN49" i="31"/>
  <c r="L55" i="31"/>
  <c r="T55" i="31"/>
  <c r="AB55" i="31"/>
  <c r="AJ55" i="31"/>
  <c r="AR55" i="31"/>
  <c r="AZ55" i="31"/>
  <c r="N55" i="31"/>
  <c r="W55" i="31"/>
  <c r="AF55" i="31"/>
  <c r="AO55" i="31"/>
  <c r="AX55" i="31"/>
  <c r="I55" i="31"/>
  <c r="R55" i="31"/>
  <c r="AA55" i="31"/>
  <c r="AK55" i="31"/>
  <c r="AT55" i="31"/>
  <c r="J49" i="31"/>
  <c r="R49" i="31"/>
  <c r="Z49" i="31"/>
  <c r="AH49" i="31"/>
  <c r="AP49" i="31"/>
  <c r="AX49" i="31"/>
  <c r="K49" i="31"/>
  <c r="S49" i="31"/>
  <c r="AA49" i="31"/>
  <c r="AI49" i="31"/>
  <c r="AQ49" i="31"/>
  <c r="AY49" i="31"/>
  <c r="Q49" i="31"/>
  <c r="AC49" i="31"/>
  <c r="AM49" i="31"/>
  <c r="AW49" i="31"/>
  <c r="I49" i="31"/>
  <c r="U49" i="31"/>
  <c r="AE49" i="31"/>
  <c r="AO49" i="31"/>
  <c r="M49" i="31"/>
  <c r="W49" i="31"/>
  <c r="AG49" i="31"/>
  <c r="AS49" i="31"/>
  <c r="N49" i="31"/>
  <c r="X49" i="31"/>
  <c r="AJ49" i="31"/>
  <c r="AT49" i="31"/>
  <c r="O49" i="31"/>
  <c r="Y49" i="31"/>
  <c r="AK49" i="31"/>
  <c r="AU49" i="31"/>
  <c r="N58" i="31"/>
  <c r="V58" i="31"/>
  <c r="AD58" i="31"/>
  <c r="AL58" i="31"/>
  <c r="AT58" i="31"/>
  <c r="J58" i="31"/>
  <c r="R58" i="31"/>
  <c r="Z58" i="31"/>
  <c r="AH58" i="31"/>
  <c r="AP58" i="31"/>
  <c r="AX58" i="31"/>
  <c r="AQ55" i="31"/>
  <c r="AE55" i="31"/>
  <c r="S55" i="31"/>
  <c r="AF49" i="31"/>
  <c r="AT63" i="31"/>
  <c r="AK63" i="31"/>
  <c r="AB63" i="31"/>
  <c r="S63" i="31"/>
  <c r="AS62" i="31"/>
  <c r="AJ62" i="31"/>
  <c r="AA62" i="31"/>
  <c r="R62" i="31"/>
  <c r="K61" i="31"/>
  <c r="S61" i="31"/>
  <c r="AA61" i="31"/>
  <c r="AI61" i="31"/>
  <c r="AQ61" i="31"/>
  <c r="AY61" i="31"/>
  <c r="AX59" i="31"/>
  <c r="AO59" i="31"/>
  <c r="AF59" i="31"/>
  <c r="W59" i="31"/>
  <c r="N59" i="31"/>
  <c r="AW58" i="31"/>
  <c r="AM58" i="31"/>
  <c r="AB58" i="31"/>
  <c r="Q58" i="31"/>
  <c r="AZ57" i="31"/>
  <c r="AO57" i="31"/>
  <c r="AD57" i="31"/>
  <c r="T57" i="31"/>
  <c r="AQ56" i="31"/>
  <c r="AG56" i="31"/>
  <c r="U56" i="31"/>
  <c r="AP55" i="31"/>
  <c r="AD55" i="31"/>
  <c r="Q55" i="31"/>
  <c r="AD49" i="31"/>
  <c r="J42" i="31"/>
  <c r="R42" i="31"/>
  <c r="Z42" i="31"/>
  <c r="AH42" i="31"/>
  <c r="AP42" i="31"/>
  <c r="AX42" i="31"/>
  <c r="L42" i="31"/>
  <c r="T42" i="31"/>
  <c r="AB42" i="31"/>
  <c r="AJ42" i="31"/>
  <c r="AR42" i="31"/>
  <c r="AZ42" i="31"/>
  <c r="M42" i="31"/>
  <c r="U42" i="31"/>
  <c r="AC42" i="31"/>
  <c r="AK42" i="31"/>
  <c r="AS42" i="31"/>
  <c r="N42" i="31"/>
  <c r="V42" i="31"/>
  <c r="AD42" i="31"/>
  <c r="AL42" i="31"/>
  <c r="AT42" i="31"/>
  <c r="I42" i="31"/>
  <c r="Y42" i="31"/>
  <c r="AO42" i="31"/>
  <c r="K42" i="31"/>
  <c r="AA42" i="31"/>
  <c r="AQ42" i="31"/>
  <c r="O42" i="31"/>
  <c r="AE42" i="31"/>
  <c r="AU42" i="31"/>
  <c r="P42" i="31"/>
  <c r="AF42" i="31"/>
  <c r="AV42" i="31"/>
  <c r="Q42" i="31"/>
  <c r="AG42" i="31"/>
  <c r="AW42" i="31"/>
  <c r="S42" i="31"/>
  <c r="AI42" i="31"/>
  <c r="AY42" i="31"/>
  <c r="W42" i="31"/>
  <c r="AM42" i="31"/>
  <c r="I63" i="31"/>
  <c r="Q63" i="31"/>
  <c r="Y63" i="31"/>
  <c r="AG63" i="31"/>
  <c r="AO63" i="31"/>
  <c r="AW63" i="31"/>
  <c r="N62" i="31"/>
  <c r="V62" i="31"/>
  <c r="AD62" i="31"/>
  <c r="AL62" i="31"/>
  <c r="AT62" i="31"/>
  <c r="AW59" i="31"/>
  <c r="AN59" i="31"/>
  <c r="AE59" i="31"/>
  <c r="V59" i="31"/>
  <c r="L59" i="31"/>
  <c r="AV58" i="31"/>
  <c r="AK58" i="31"/>
  <c r="AA58" i="31"/>
  <c r="P58" i="31"/>
  <c r="K57" i="31"/>
  <c r="S57" i="31"/>
  <c r="AA57" i="31"/>
  <c r="AI57" i="31"/>
  <c r="AQ57" i="31"/>
  <c r="AY57" i="31"/>
  <c r="O57" i="31"/>
  <c r="W57" i="31"/>
  <c r="AE57" i="31"/>
  <c r="AM57" i="31"/>
  <c r="AU57" i="31"/>
  <c r="O56" i="31"/>
  <c r="W56" i="31"/>
  <c r="N56" i="31"/>
  <c r="X56" i="31"/>
  <c r="AF56" i="31"/>
  <c r="AN56" i="31"/>
  <c r="AV56" i="31"/>
  <c r="J56" i="31"/>
  <c r="S56" i="31"/>
  <c r="AB56" i="31"/>
  <c r="AJ56" i="31"/>
  <c r="AR56" i="31"/>
  <c r="AZ56" i="31"/>
  <c r="AN55" i="31"/>
  <c r="AC55" i="31"/>
  <c r="P55" i="31"/>
  <c r="AB49" i="31"/>
  <c r="AY55" i="31"/>
  <c r="AM55" i="31"/>
  <c r="Z55" i="31"/>
  <c r="O55" i="31"/>
  <c r="AZ49" i="31"/>
  <c r="V49" i="31"/>
  <c r="I54" i="31"/>
  <c r="Q54" i="31"/>
  <c r="Y54" i="31"/>
  <c r="AG54" i="31"/>
  <c r="AO54" i="31"/>
  <c r="AW54" i="31"/>
  <c r="N53" i="31"/>
  <c r="V53" i="31"/>
  <c r="AD53" i="31"/>
  <c r="AL53" i="31"/>
  <c r="AT53" i="31"/>
  <c r="AR52" i="31"/>
  <c r="AH52" i="31"/>
  <c r="X52" i="31"/>
  <c r="AR50" i="31"/>
  <c r="AH50" i="31"/>
  <c r="X50" i="31"/>
  <c r="AV47" i="31"/>
  <c r="AH47" i="31"/>
  <c r="W47" i="31"/>
  <c r="M45" i="31"/>
  <c r="U45" i="31"/>
  <c r="AC45" i="31"/>
  <c r="AK45" i="31"/>
  <c r="AS45" i="31"/>
  <c r="N45" i="31"/>
  <c r="V45" i="31"/>
  <c r="AD45" i="31"/>
  <c r="AL45" i="31"/>
  <c r="AT45" i="31"/>
  <c r="O45" i="31"/>
  <c r="W45" i="31"/>
  <c r="AE45" i="31"/>
  <c r="AM45" i="31"/>
  <c r="AU45" i="31"/>
  <c r="AM44" i="31"/>
  <c r="Y44" i="31"/>
  <c r="N44" i="31"/>
  <c r="AZ41" i="31"/>
  <c r="AJ41" i="31"/>
  <c r="T41" i="31"/>
  <c r="J37" i="31"/>
  <c r="R37" i="31"/>
  <c r="Z37" i="31"/>
  <c r="AH37" i="31"/>
  <c r="AP37" i="31"/>
  <c r="AX37" i="31"/>
  <c r="K37" i="31"/>
  <c r="S37" i="31"/>
  <c r="AA37" i="31"/>
  <c r="AI37" i="31"/>
  <c r="AQ37" i="31"/>
  <c r="AY37" i="31"/>
  <c r="L37" i="31"/>
  <c r="T37" i="31"/>
  <c r="AB37" i="31"/>
  <c r="AJ37" i="31"/>
  <c r="AR37" i="31"/>
  <c r="AZ37" i="31"/>
  <c r="M37" i="31"/>
  <c r="U37" i="31"/>
  <c r="AC37" i="31"/>
  <c r="AK37" i="31"/>
  <c r="AS37" i="31"/>
  <c r="N37" i="31"/>
  <c r="V37" i="31"/>
  <c r="AD37" i="31"/>
  <c r="AL37" i="31"/>
  <c r="AT37" i="31"/>
  <c r="O37" i="31"/>
  <c r="W37" i="31"/>
  <c r="AE37" i="31"/>
  <c r="AM37" i="31"/>
  <c r="AU37" i="31"/>
  <c r="AY34" i="31"/>
  <c r="K47" i="31"/>
  <c r="S47" i="31"/>
  <c r="AA47" i="31"/>
  <c r="AI47" i="31"/>
  <c r="AQ47" i="31"/>
  <c r="AY47" i="31"/>
  <c r="L47" i="31"/>
  <c r="T47" i="31"/>
  <c r="AB47" i="31"/>
  <c r="AJ47" i="31"/>
  <c r="AR47" i="31"/>
  <c r="AZ47" i="31"/>
  <c r="M47" i="31"/>
  <c r="U47" i="31"/>
  <c r="AC47" i="31"/>
  <c r="AK47" i="31"/>
  <c r="AS47" i="31"/>
  <c r="AW44" i="31"/>
  <c r="AL44" i="31"/>
  <c r="X44" i="31"/>
  <c r="M44" i="31"/>
  <c r="AV41" i="31"/>
  <c r="AF41" i="31"/>
  <c r="P41" i="31"/>
  <c r="N34" i="31"/>
  <c r="V34" i="31"/>
  <c r="AD34" i="31"/>
  <c r="AL34" i="31"/>
  <c r="AT34" i="31"/>
  <c r="O34" i="31"/>
  <c r="W34" i="31"/>
  <c r="AE34" i="31"/>
  <c r="AM34" i="31"/>
  <c r="AU34" i="31"/>
  <c r="J34" i="31"/>
  <c r="T34" i="31"/>
  <c r="AF34" i="31"/>
  <c r="AP34" i="31"/>
  <c r="AZ34" i="31"/>
  <c r="K34" i="31"/>
  <c r="U34" i="31"/>
  <c r="AG34" i="31"/>
  <c r="AQ34" i="31"/>
  <c r="L34" i="31"/>
  <c r="X34" i="31"/>
  <c r="AH34" i="31"/>
  <c r="AR34" i="31"/>
  <c r="M34" i="31"/>
  <c r="Y34" i="31"/>
  <c r="AI34" i="31"/>
  <c r="AS34" i="31"/>
  <c r="P34" i="31"/>
  <c r="Z34" i="31"/>
  <c r="AJ34" i="31"/>
  <c r="AV34" i="31"/>
  <c r="Q34" i="31"/>
  <c r="AA34" i="31"/>
  <c r="AK34" i="31"/>
  <c r="AW34" i="31"/>
  <c r="AV44" i="31"/>
  <c r="AK44" i="31"/>
  <c r="W44" i="31"/>
  <c r="AT41" i="31"/>
  <c r="AD41" i="31"/>
  <c r="N41" i="31"/>
  <c r="J44" i="31"/>
  <c r="R44" i="31"/>
  <c r="Z44" i="31"/>
  <c r="AH44" i="31"/>
  <c r="AP44" i="31"/>
  <c r="AX44" i="31"/>
  <c r="K44" i="31"/>
  <c r="S44" i="31"/>
  <c r="AA44" i="31"/>
  <c r="AI44" i="31"/>
  <c r="AQ44" i="31"/>
  <c r="AY44" i="31"/>
  <c r="L44" i="31"/>
  <c r="T44" i="31"/>
  <c r="AB44" i="31"/>
  <c r="AJ44" i="31"/>
  <c r="AR44" i="31"/>
  <c r="AZ44" i="31"/>
  <c r="AS41" i="31"/>
  <c r="AC41" i="31"/>
  <c r="M41" i="31"/>
  <c r="K52" i="31"/>
  <c r="S52" i="31"/>
  <c r="AA52" i="31"/>
  <c r="AI52" i="31"/>
  <c r="AQ52" i="31"/>
  <c r="AY52" i="31"/>
  <c r="L52" i="31"/>
  <c r="T52" i="31"/>
  <c r="AB52" i="31"/>
  <c r="M50" i="31"/>
  <c r="U50" i="31"/>
  <c r="AC50" i="31"/>
  <c r="AK50" i="31"/>
  <c r="AS50" i="31"/>
  <c r="N50" i="31"/>
  <c r="V50" i="31"/>
  <c r="AD50" i="31"/>
  <c r="AL50" i="31"/>
  <c r="AT50" i="31"/>
  <c r="AO47" i="31"/>
  <c r="AD47" i="31"/>
  <c r="P47" i="31"/>
  <c r="AT44" i="31"/>
  <c r="AF44" i="31"/>
  <c r="U44" i="31"/>
  <c r="AR41" i="31"/>
  <c r="AB41" i="31"/>
  <c r="AC34" i="31"/>
  <c r="J31" i="31"/>
  <c r="M31" i="31"/>
  <c r="U31" i="31"/>
  <c r="AC31" i="31"/>
  <c r="AK31" i="31"/>
  <c r="AS31" i="31"/>
  <c r="N31" i="31"/>
  <c r="V31" i="31"/>
  <c r="AD31" i="31"/>
  <c r="AL31" i="31"/>
  <c r="AT31" i="31"/>
  <c r="K31" i="31"/>
  <c r="W31" i="31"/>
  <c r="AG31" i="31"/>
  <c r="AQ31" i="31"/>
  <c r="L31" i="31"/>
  <c r="X31" i="31"/>
  <c r="AH31" i="31"/>
  <c r="AR31" i="31"/>
  <c r="O31" i="31"/>
  <c r="Y31" i="31"/>
  <c r="AI31" i="31"/>
  <c r="AU31" i="31"/>
  <c r="P31" i="31"/>
  <c r="Z31" i="31"/>
  <c r="AJ31" i="31"/>
  <c r="AV31" i="31"/>
  <c r="Q31" i="31"/>
  <c r="AA31" i="31"/>
  <c r="AM31" i="31"/>
  <c r="AW31" i="31"/>
  <c r="R31" i="31"/>
  <c r="AB31" i="31"/>
  <c r="AN31" i="31"/>
  <c r="AX31" i="31"/>
  <c r="O41" i="31"/>
  <c r="W41" i="31"/>
  <c r="AE41" i="31"/>
  <c r="AM41" i="31"/>
  <c r="AU41" i="31"/>
  <c r="I41" i="31"/>
  <c r="Q41" i="31"/>
  <c r="Y41" i="31"/>
  <c r="AG41" i="31"/>
  <c r="AO41" i="31"/>
  <c r="AW41" i="31"/>
  <c r="J41" i="31"/>
  <c r="R41" i="31"/>
  <c r="Z41" i="31"/>
  <c r="AH41" i="31"/>
  <c r="AP41" i="31"/>
  <c r="AX41" i="31"/>
  <c r="K41" i="31"/>
  <c r="S41" i="31"/>
  <c r="AA41" i="31"/>
  <c r="AI41" i="31"/>
  <c r="AQ41" i="31"/>
  <c r="AY41" i="31"/>
  <c r="AX47" i="31"/>
  <c r="AM47" i="31"/>
  <c r="Y47" i="31"/>
  <c r="N47" i="31"/>
  <c r="AO44" i="31"/>
  <c r="AD44" i="31"/>
  <c r="P44" i="31"/>
  <c r="AL41" i="31"/>
  <c r="V41" i="31"/>
  <c r="AX46" i="31"/>
  <c r="AP46" i="31"/>
  <c r="AH46" i="31"/>
  <c r="Z46" i="31"/>
  <c r="R46" i="31"/>
  <c r="J46" i="31"/>
  <c r="AS39" i="31"/>
  <c r="AK39" i="31"/>
  <c r="AC39" i="31"/>
  <c r="U39" i="31"/>
  <c r="M39" i="31"/>
  <c r="AX38" i="31"/>
  <c r="AP38" i="31"/>
  <c r="AH38" i="31"/>
  <c r="Z38" i="31"/>
  <c r="R38" i="31"/>
  <c r="J38" i="31"/>
  <c r="AJ36" i="31"/>
  <c r="AB36" i="31"/>
  <c r="S36" i="31"/>
  <c r="J36" i="31"/>
  <c r="AT35" i="31"/>
  <c r="AJ35" i="31"/>
  <c r="X35" i="31"/>
  <c r="N35" i="31"/>
  <c r="K33" i="31"/>
  <c r="S33" i="31"/>
  <c r="AA33" i="31"/>
  <c r="AI33" i="31"/>
  <c r="AQ33" i="31"/>
  <c r="AY33" i="31"/>
  <c r="L33" i="31"/>
  <c r="T33" i="31"/>
  <c r="AB33" i="31"/>
  <c r="AJ33" i="31"/>
  <c r="AR33" i="31"/>
  <c r="AZ33" i="31"/>
  <c r="AZ30" i="31"/>
  <c r="AL30" i="31"/>
  <c r="Y30" i="31"/>
  <c r="M30" i="31"/>
  <c r="J26" i="31"/>
  <c r="R26" i="31"/>
  <c r="Z26" i="31"/>
  <c r="AH26" i="31"/>
  <c r="AP26" i="31"/>
  <c r="AX26" i="31"/>
  <c r="K26" i="31"/>
  <c r="S26" i="31"/>
  <c r="AA26" i="31"/>
  <c r="AI26" i="31"/>
  <c r="AQ26" i="31"/>
  <c r="AY26" i="31"/>
  <c r="M26" i="31"/>
  <c r="U26" i="31"/>
  <c r="AC26" i="31"/>
  <c r="AK26" i="31"/>
  <c r="AS26" i="31"/>
  <c r="N26" i="31"/>
  <c r="V26" i="31"/>
  <c r="AD26" i="31"/>
  <c r="AL26" i="31"/>
  <c r="AT26" i="31"/>
  <c r="O26" i="31"/>
  <c r="W26" i="31"/>
  <c r="AE26" i="31"/>
  <c r="AM26" i="31"/>
  <c r="AU26" i="31"/>
  <c r="AD14" i="31"/>
  <c r="AU48" i="31"/>
  <c r="AM48" i="31"/>
  <c r="AE48" i="31"/>
  <c r="W48" i="31"/>
  <c r="AW46" i="31"/>
  <c r="AO46" i="31"/>
  <c r="AG46" i="31"/>
  <c r="Y46" i="31"/>
  <c r="Q46" i="31"/>
  <c r="AU40" i="31"/>
  <c r="AM40" i="31"/>
  <c r="AE40" i="31"/>
  <c r="W40" i="31"/>
  <c r="AZ39" i="31"/>
  <c r="AR39" i="31"/>
  <c r="AJ39" i="31"/>
  <c r="AB39" i="31"/>
  <c r="T39" i="31"/>
  <c r="L39" i="31"/>
  <c r="AW38" i="31"/>
  <c r="AO38" i="31"/>
  <c r="AG38" i="31"/>
  <c r="Y38" i="31"/>
  <c r="Q38" i="31"/>
  <c r="AY36" i="31"/>
  <c r="AQ36" i="31"/>
  <c r="AI36" i="31"/>
  <c r="AA36" i="31"/>
  <c r="R36" i="31"/>
  <c r="AS35" i="31"/>
  <c r="AI35" i="31"/>
  <c r="W35" i="31"/>
  <c r="M35" i="31"/>
  <c r="AW33" i="31"/>
  <c r="AM33" i="31"/>
  <c r="AC33" i="31"/>
  <c r="Q33" i="31"/>
  <c r="AW30" i="31"/>
  <c r="AK30" i="31"/>
  <c r="X30" i="31"/>
  <c r="L30" i="31"/>
  <c r="AV26" i="31"/>
  <c r="Y26" i="31"/>
  <c r="AY39" i="31"/>
  <c r="AQ39" i="31"/>
  <c r="AI39" i="31"/>
  <c r="AA39" i="31"/>
  <c r="S39" i="31"/>
  <c r="K39" i="31"/>
  <c r="L36" i="31"/>
  <c r="T36" i="31"/>
  <c r="AR35" i="31"/>
  <c r="AF35" i="31"/>
  <c r="V35" i="31"/>
  <c r="P33" i="31"/>
  <c r="AV30" i="31"/>
  <c r="AJ30" i="31"/>
  <c r="V30" i="31"/>
  <c r="X26" i="31"/>
  <c r="J14" i="31"/>
  <c r="R14" i="31"/>
  <c r="Z14" i="31"/>
  <c r="AH14" i="31"/>
  <c r="AP14" i="31"/>
  <c r="AX14" i="31"/>
  <c r="K14" i="31"/>
  <c r="S14" i="31"/>
  <c r="AA14" i="31"/>
  <c r="AI14" i="31"/>
  <c r="AQ14" i="31"/>
  <c r="AY14" i="31"/>
  <c r="AY4" i="31" s="1"/>
  <c r="L14" i="31"/>
  <c r="T14" i="31"/>
  <c r="AB14" i="31"/>
  <c r="AJ14" i="31"/>
  <c r="AR14" i="31"/>
  <c r="AZ14" i="31"/>
  <c r="M14" i="31"/>
  <c r="U14" i="31"/>
  <c r="AC14" i="31"/>
  <c r="AK14" i="31"/>
  <c r="AS14" i="31"/>
  <c r="O14" i="31"/>
  <c r="W14" i="31"/>
  <c r="AE14" i="31"/>
  <c r="AM14" i="31"/>
  <c r="AU14" i="31"/>
  <c r="N14" i="31"/>
  <c r="AG14" i="31"/>
  <c r="P14" i="31"/>
  <c r="AL14" i="31"/>
  <c r="Q14" i="31"/>
  <c r="AN14" i="31"/>
  <c r="V14" i="31"/>
  <c r="AO14" i="31"/>
  <c r="X14" i="31"/>
  <c r="AT14" i="31"/>
  <c r="Y14" i="31"/>
  <c r="AV14" i="31"/>
  <c r="O30" i="31"/>
  <c r="W30" i="31"/>
  <c r="AE30" i="31"/>
  <c r="AM30" i="31"/>
  <c r="AU30" i="31"/>
  <c r="J30" i="31"/>
  <c r="R30" i="31"/>
  <c r="Z30" i="31"/>
  <c r="AH30" i="31"/>
  <c r="AP30" i="31"/>
  <c r="AX30" i="31"/>
  <c r="K30" i="31"/>
  <c r="S30" i="31"/>
  <c r="AA30" i="31"/>
  <c r="AI30" i="31"/>
  <c r="AQ30" i="31"/>
  <c r="AY30" i="31"/>
  <c r="K4" i="31"/>
  <c r="AW39" i="31"/>
  <c r="AO39" i="31"/>
  <c r="AG39" i="31"/>
  <c r="Y39" i="31"/>
  <c r="Q39" i="31"/>
  <c r="I35" i="31"/>
  <c r="Q35" i="31"/>
  <c r="Y35" i="31"/>
  <c r="AG35" i="31"/>
  <c r="AO35" i="31"/>
  <c r="AW35" i="31"/>
  <c r="J35" i="31"/>
  <c r="R35" i="31"/>
  <c r="Z35" i="31"/>
  <c r="AH35" i="31"/>
  <c r="AP35" i="31"/>
  <c r="AS30" i="31"/>
  <c r="AF30" i="31"/>
  <c r="T30" i="31"/>
  <c r="AS28" i="31"/>
  <c r="AK28" i="31"/>
  <c r="AC28" i="31"/>
  <c r="U28" i="31"/>
  <c r="M28" i="31"/>
  <c r="AX27" i="31"/>
  <c r="AP27" i="31"/>
  <c r="AH27" i="31"/>
  <c r="Z27" i="31"/>
  <c r="R27" i="31"/>
  <c r="J27" i="31"/>
  <c r="AZ25" i="31"/>
  <c r="AR25" i="31"/>
  <c r="AJ25" i="31"/>
  <c r="AB25" i="31"/>
  <c r="T25" i="31"/>
  <c r="L25" i="31"/>
  <c r="AT23" i="31"/>
  <c r="AL23" i="31"/>
  <c r="AD23" i="31"/>
  <c r="V23" i="31"/>
  <c r="M23" i="31"/>
  <c r="AV21" i="31"/>
  <c r="AM21" i="31"/>
  <c r="AD21" i="31"/>
  <c r="U21" i="31"/>
  <c r="L21" i="31"/>
  <c r="AV20" i="31"/>
  <c r="AM20" i="31"/>
  <c r="AC20" i="31"/>
  <c r="T20" i="31"/>
  <c r="K20" i="31"/>
  <c r="AU19" i="31"/>
  <c r="AL19" i="31"/>
  <c r="AC19" i="31"/>
  <c r="T19" i="31"/>
  <c r="J19" i="31"/>
  <c r="AV11" i="31"/>
  <c r="P11" i="31"/>
  <c r="L4" i="31"/>
  <c r="AU29" i="31"/>
  <c r="AM29" i="31"/>
  <c r="AE29" i="31"/>
  <c r="W29" i="31"/>
  <c r="AZ28" i="31"/>
  <c r="AR28" i="31"/>
  <c r="AJ28" i="31"/>
  <c r="AB28" i="31"/>
  <c r="T28" i="31"/>
  <c r="L28" i="31"/>
  <c r="AW27" i="31"/>
  <c r="AO27" i="31"/>
  <c r="AG27" i="31"/>
  <c r="Y27" i="31"/>
  <c r="Q27" i="31"/>
  <c r="I27" i="31"/>
  <c r="AY25" i="31"/>
  <c r="AQ25" i="31"/>
  <c r="AI25" i="31"/>
  <c r="AA25" i="31"/>
  <c r="S25" i="31"/>
  <c r="AS23" i="31"/>
  <c r="AK23" i="31"/>
  <c r="AC23" i="31"/>
  <c r="U23" i="31"/>
  <c r="L23" i="31"/>
  <c r="AU21" i="31"/>
  <c r="AL21" i="31"/>
  <c r="AC21" i="31"/>
  <c r="T21" i="31"/>
  <c r="K21" i="31"/>
  <c r="AU20" i="31"/>
  <c r="AK20" i="31"/>
  <c r="AB20" i="31"/>
  <c r="S20" i="31"/>
  <c r="J20" i="31"/>
  <c r="AT19" i="31"/>
  <c r="AK19" i="31"/>
  <c r="AB19" i="31"/>
  <c r="R19" i="31"/>
  <c r="AU11" i="31"/>
  <c r="AT21" i="31"/>
  <c r="AK21" i="31"/>
  <c r="AB21" i="31"/>
  <c r="S21" i="31"/>
  <c r="AS20" i="31"/>
  <c r="AJ20" i="31"/>
  <c r="AA20" i="31"/>
  <c r="R20" i="31"/>
  <c r="K19" i="31"/>
  <c r="S19" i="31"/>
  <c r="AA19" i="31"/>
  <c r="AI19" i="31"/>
  <c r="AQ19" i="31"/>
  <c r="AY19" i="31"/>
  <c r="I11" i="31"/>
  <c r="Q11" i="31"/>
  <c r="Y11" i="31"/>
  <c r="AG11" i="31"/>
  <c r="AG4" i="31" s="1"/>
  <c r="AO11" i="31"/>
  <c r="AO4" i="31" s="1"/>
  <c r="AW11" i="31"/>
  <c r="AW4" i="31" s="1"/>
  <c r="J11" i="31"/>
  <c r="R11" i="31"/>
  <c r="Z11" i="31"/>
  <c r="AH11" i="31"/>
  <c r="AP11" i="31"/>
  <c r="AX11" i="31"/>
  <c r="K11" i="31"/>
  <c r="S11" i="31"/>
  <c r="AA11" i="31"/>
  <c r="AA4" i="31" s="1"/>
  <c r="AI11" i="31"/>
  <c r="AI4" i="31" s="1"/>
  <c r="AQ11" i="31"/>
  <c r="AQ4" i="31" s="1"/>
  <c r="AY11" i="31"/>
  <c r="L11" i="31"/>
  <c r="T11" i="31"/>
  <c r="AB11" i="31"/>
  <c r="AJ11" i="31"/>
  <c r="AR11" i="31"/>
  <c r="AZ11" i="31"/>
  <c r="M11" i="31"/>
  <c r="U11" i="31"/>
  <c r="AC11" i="31"/>
  <c r="AK11" i="31"/>
  <c r="AS11" i="31"/>
  <c r="N11" i="31"/>
  <c r="V11" i="31"/>
  <c r="AD11" i="31"/>
  <c r="AL11" i="31"/>
  <c r="AT11" i="31"/>
  <c r="I21" i="31"/>
  <c r="Q21" i="31"/>
  <c r="Y21" i="31"/>
  <c r="AG21" i="31"/>
  <c r="AO21" i="31"/>
  <c r="AW21" i="31"/>
  <c r="N20" i="31"/>
  <c r="V20" i="31"/>
  <c r="AD20" i="31"/>
  <c r="AL20" i="31"/>
  <c r="AT20" i="31"/>
  <c r="S4" i="31"/>
  <c r="AW28" i="31"/>
  <c r="AO28" i="31"/>
  <c r="AG28" i="31"/>
  <c r="Y28" i="31"/>
  <c r="Q28" i="31"/>
  <c r="AT27" i="31"/>
  <c r="AL27" i="31"/>
  <c r="AD27" i="31"/>
  <c r="V27" i="31"/>
  <c r="N27" i="31"/>
  <c r="AX23" i="31"/>
  <c r="AP23" i="31"/>
  <c r="AH23" i="31"/>
  <c r="Z23" i="31"/>
  <c r="R23" i="31"/>
  <c r="I23" i="31"/>
  <c r="L22" i="31"/>
  <c r="T22" i="31"/>
  <c r="AB22" i="31"/>
  <c r="AJ22" i="31"/>
  <c r="AR22" i="31"/>
  <c r="AZ22" i="31"/>
  <c r="AR21" i="31"/>
  <c r="AI21" i="31"/>
  <c r="Z21" i="31"/>
  <c r="P21" i="31"/>
  <c r="AZ20" i="31"/>
  <c r="AQ20" i="31"/>
  <c r="AH20" i="31"/>
  <c r="Y20" i="31"/>
  <c r="P20" i="31"/>
  <c r="AZ19" i="31"/>
  <c r="AP19" i="31"/>
  <c r="AG19" i="31"/>
  <c r="X19" i="31"/>
  <c r="O19" i="31"/>
  <c r="AF11" i="31"/>
  <c r="AS27" i="31"/>
  <c r="AK27" i="31"/>
  <c r="AC27" i="31"/>
  <c r="U27" i="31"/>
  <c r="AZ21" i="31"/>
  <c r="AQ21" i="31"/>
  <c r="AH21" i="31"/>
  <c r="X21" i="31"/>
  <c r="X4" i="31" s="1"/>
  <c r="O21" i="31"/>
  <c r="AY20" i="31"/>
  <c r="AP20" i="31"/>
  <c r="AG20" i="31"/>
  <c r="X20" i="31"/>
  <c r="O20" i="31"/>
  <c r="AX19" i="31"/>
  <c r="AO19" i="31"/>
  <c r="AF19" i="31"/>
  <c r="W19" i="31"/>
  <c r="N19" i="31"/>
  <c r="AE11" i="31"/>
  <c r="AS16" i="31"/>
  <c r="AK16" i="31"/>
  <c r="AC16" i="31"/>
  <c r="U16" i="31"/>
  <c r="M16" i="31"/>
  <c r="AX15" i="31"/>
  <c r="AP15" i="31"/>
  <c r="AH15" i="31"/>
  <c r="Z15" i="31"/>
  <c r="R15" i="31"/>
  <c r="J15" i="31"/>
  <c r="AZ13" i="31"/>
  <c r="AR13" i="31"/>
  <c r="AJ13" i="31"/>
  <c r="AB13" i="31"/>
  <c r="T13" i="31"/>
  <c r="L13" i="31"/>
  <c r="AW12" i="31"/>
  <c r="AO12" i="31"/>
  <c r="AG12" i="31"/>
  <c r="Y12" i="31"/>
  <c r="Y4" i="31" s="1"/>
  <c r="Q12" i="31"/>
  <c r="I12" i="31"/>
  <c r="AS8" i="31"/>
  <c r="AK8" i="31"/>
  <c r="AC8" i="31"/>
  <c r="U8" i="31"/>
  <c r="M8" i="31"/>
  <c r="AX7" i="31"/>
  <c r="AX4" i="31" s="1"/>
  <c r="AP7" i="31"/>
  <c r="AH7" i="31"/>
  <c r="Z7" i="31"/>
  <c r="R7" i="31"/>
  <c r="J7" i="31"/>
  <c r="AX13" i="31"/>
  <c r="AP13" i="31"/>
  <c r="AH13" i="31"/>
  <c r="Z13" i="31"/>
  <c r="R13" i="31"/>
  <c r="J13" i="31"/>
  <c r="AU12" i="31"/>
  <c r="AM12" i="31"/>
  <c r="AE12" i="31"/>
  <c r="W12" i="31"/>
  <c r="O12" i="31"/>
  <c r="AS17" i="31"/>
  <c r="AK17" i="31"/>
  <c r="AC17" i="31"/>
  <c r="U17" i="31"/>
  <c r="AX16" i="31"/>
  <c r="AP16" i="31"/>
  <c r="AH16" i="31"/>
  <c r="Z16" i="31"/>
  <c r="R16" i="31"/>
  <c r="AU15" i="31"/>
  <c r="AM15" i="31"/>
  <c r="AE15" i="31"/>
  <c r="W15" i="31"/>
  <c r="O15" i="31"/>
  <c r="AW13" i="31"/>
  <c r="AO13" i="31"/>
  <c r="AG13" i="31"/>
  <c r="Y13" i="31"/>
  <c r="Q13" i="31"/>
  <c r="I13" i="31"/>
  <c r="AT12" i="31"/>
  <c r="AL12" i="31"/>
  <c r="AD12" i="31"/>
  <c r="V12" i="31"/>
  <c r="N12" i="31"/>
  <c r="AS9" i="31"/>
  <c r="AK9" i="31"/>
  <c r="AC9" i="31"/>
  <c r="U9" i="31"/>
  <c r="AX8" i="31"/>
  <c r="AP8" i="31"/>
  <c r="AH8" i="31"/>
  <c r="Z8" i="31"/>
  <c r="R8" i="31"/>
  <c r="J8" i="31"/>
  <c r="AU7" i="31"/>
  <c r="AM7" i="31"/>
  <c r="AE7" i="31"/>
  <c r="W7" i="31"/>
  <c r="O7" i="31"/>
  <c r="O4" i="31" s="1"/>
  <c r="AS12" i="31"/>
  <c r="AK12" i="31"/>
  <c r="AC12" i="31"/>
  <c r="U12" i="31"/>
  <c r="M12" i="31"/>
  <c r="Q8" i="31"/>
  <c r="Q4" i="31" s="1"/>
  <c r="I8" i="31"/>
  <c r="I4" i="31" s="1"/>
  <c r="AT7" i="31"/>
  <c r="AT4" i="31" s="1"/>
  <c r="AL7" i="31"/>
  <c r="AD7" i="31"/>
  <c r="V7" i="31"/>
  <c r="N7" i="31"/>
  <c r="AS15" i="31"/>
  <c r="AK15" i="31"/>
  <c r="AC15" i="31"/>
  <c r="U15" i="31"/>
  <c r="AU13" i="31"/>
  <c r="AM13" i="31"/>
  <c r="AE13" i="31"/>
  <c r="W13" i="31"/>
  <c r="AZ12" i="31"/>
  <c r="AR12" i="31"/>
  <c r="AJ12" i="31"/>
  <c r="AB12" i="31"/>
  <c r="T12" i="31"/>
  <c r="AS7" i="31"/>
  <c r="AK7" i="31"/>
  <c r="AC7" i="31"/>
  <c r="U7" i="31"/>
  <c r="M7" i="31"/>
  <c r="AZ7" i="31"/>
  <c r="AR7" i="31"/>
  <c r="AR4" i="31" s="1"/>
  <c r="AJ7" i="31"/>
  <c r="AB7" i="31"/>
  <c r="T7" i="31"/>
  <c r="AT280" i="30"/>
  <c r="AL280" i="30"/>
  <c r="AD280" i="30"/>
  <c r="V280" i="30"/>
  <c r="N280" i="30"/>
  <c r="AY279" i="30"/>
  <c r="AQ279" i="30"/>
  <c r="AI279" i="30"/>
  <c r="AA279" i="30"/>
  <c r="S279" i="30"/>
  <c r="K279" i="30"/>
  <c r="AS277" i="30"/>
  <c r="AK277" i="30"/>
  <c r="AC277" i="30"/>
  <c r="U277" i="30"/>
  <c r="M277" i="30"/>
  <c r="AX276" i="30"/>
  <c r="AP276" i="30"/>
  <c r="AH276" i="30"/>
  <c r="Z276" i="30"/>
  <c r="R276" i="30"/>
  <c r="J276" i="30"/>
  <c r="AT272" i="30"/>
  <c r="AL272" i="30"/>
  <c r="AD272" i="30"/>
  <c r="V272" i="30"/>
  <c r="N272" i="30"/>
  <c r="AY271" i="30"/>
  <c r="AQ271" i="30"/>
  <c r="AI271" i="30"/>
  <c r="AA271" i="30"/>
  <c r="S271" i="30"/>
  <c r="K271" i="30"/>
  <c r="AR268" i="30"/>
  <c r="AG268" i="30"/>
  <c r="V268" i="30"/>
  <c r="L268" i="30"/>
  <c r="AT267" i="30"/>
  <c r="AI267" i="30"/>
  <c r="Y267" i="30"/>
  <c r="N267" i="30"/>
  <c r="AV266" i="30"/>
  <c r="AL266" i="30"/>
  <c r="AA266" i="30"/>
  <c r="P266" i="30"/>
  <c r="N265" i="30"/>
  <c r="V265" i="30"/>
  <c r="AD265" i="30"/>
  <c r="AL265" i="30"/>
  <c r="AT265" i="30"/>
  <c r="I265" i="30"/>
  <c r="Q265" i="30"/>
  <c r="Y265" i="30"/>
  <c r="AG265" i="30"/>
  <c r="AO265" i="30"/>
  <c r="AW265" i="30"/>
  <c r="AP264" i="30"/>
  <c r="AF264" i="30"/>
  <c r="U264" i="30"/>
  <c r="J264" i="30"/>
  <c r="AU261" i="30"/>
  <c r="AJ261" i="30"/>
  <c r="Y261" i="30"/>
  <c r="O261" i="30"/>
  <c r="L259" i="30"/>
  <c r="T259" i="30"/>
  <c r="AB259" i="30"/>
  <c r="AJ259" i="30"/>
  <c r="AR259" i="30"/>
  <c r="AZ259" i="30"/>
  <c r="O259" i="30"/>
  <c r="W259" i="30"/>
  <c r="AE259" i="30"/>
  <c r="AM259" i="30"/>
  <c r="AU259" i="30"/>
  <c r="J259" i="30"/>
  <c r="N257" i="30"/>
  <c r="V257" i="30"/>
  <c r="AD257" i="30"/>
  <c r="AL257" i="30"/>
  <c r="AT257" i="30"/>
  <c r="I257" i="30"/>
  <c r="Q257" i="30"/>
  <c r="Y257" i="30"/>
  <c r="AG257" i="30"/>
  <c r="AO257" i="30"/>
  <c r="AW257" i="30"/>
  <c r="L257" i="30"/>
  <c r="T257" i="30"/>
  <c r="AB257" i="30"/>
  <c r="AJ257" i="30"/>
  <c r="AR257" i="30"/>
  <c r="AZ257" i="30"/>
  <c r="AT251" i="30"/>
  <c r="AD251" i="30"/>
  <c r="N251" i="30"/>
  <c r="N249" i="30"/>
  <c r="V249" i="30"/>
  <c r="AD249" i="30"/>
  <c r="AL249" i="30"/>
  <c r="AT249" i="30"/>
  <c r="O249" i="30"/>
  <c r="W249" i="30"/>
  <c r="AE249" i="30"/>
  <c r="AM249" i="30"/>
  <c r="AU249" i="30"/>
  <c r="I249" i="30"/>
  <c r="Q249" i="30"/>
  <c r="Y249" i="30"/>
  <c r="AG249" i="30"/>
  <c r="AO249" i="30"/>
  <c r="AW249" i="30"/>
  <c r="L249" i="30"/>
  <c r="T249" i="30"/>
  <c r="AB249" i="30"/>
  <c r="AJ249" i="30"/>
  <c r="AR249" i="30"/>
  <c r="AZ249" i="30"/>
  <c r="AK248" i="30"/>
  <c r="U248" i="30"/>
  <c r="AV243" i="30"/>
  <c r="AA243" i="30"/>
  <c r="AY242" i="30"/>
  <c r="AC242" i="30"/>
  <c r="AV235" i="30"/>
  <c r="P235" i="30"/>
  <c r="AC234" i="30"/>
  <c r="J226" i="30"/>
  <c r="R226" i="30"/>
  <c r="Z226" i="30"/>
  <c r="AH226" i="30"/>
  <c r="AP226" i="30"/>
  <c r="AX226" i="30"/>
  <c r="I226" i="30"/>
  <c r="S226" i="30"/>
  <c r="AB226" i="30"/>
  <c r="AK226" i="30"/>
  <c r="AT226" i="30"/>
  <c r="K226" i="30"/>
  <c r="T226" i="30"/>
  <c r="AC226" i="30"/>
  <c r="AL226" i="30"/>
  <c r="AU226" i="30"/>
  <c r="L226" i="30"/>
  <c r="U226" i="30"/>
  <c r="AD226" i="30"/>
  <c r="AM226" i="30"/>
  <c r="AV226" i="30"/>
  <c r="M226" i="30"/>
  <c r="V226" i="30"/>
  <c r="AE226" i="30"/>
  <c r="AN226" i="30"/>
  <c r="AW226" i="30"/>
  <c r="N226" i="30"/>
  <c r="W226" i="30"/>
  <c r="AF226" i="30"/>
  <c r="AO226" i="30"/>
  <c r="AY226" i="30"/>
  <c r="O226" i="30"/>
  <c r="X226" i="30"/>
  <c r="AG226" i="30"/>
  <c r="AQ226" i="30"/>
  <c r="AZ226" i="30"/>
  <c r="P226" i="30"/>
  <c r="Y226" i="30"/>
  <c r="AI226" i="30"/>
  <c r="AR226" i="30"/>
  <c r="AS280" i="30"/>
  <c r="AK280" i="30"/>
  <c r="AC280" i="30"/>
  <c r="U280" i="30"/>
  <c r="M280" i="30"/>
  <c r="AX279" i="30"/>
  <c r="AP279" i="30"/>
  <c r="AH279" i="30"/>
  <c r="Z279" i="30"/>
  <c r="R279" i="30"/>
  <c r="J279" i="30"/>
  <c r="AU278" i="30"/>
  <c r="AM278" i="30"/>
  <c r="AE278" i="30"/>
  <c r="W278" i="30"/>
  <c r="O278" i="30"/>
  <c r="AZ277" i="30"/>
  <c r="AR277" i="30"/>
  <c r="AJ277" i="30"/>
  <c r="AB277" i="30"/>
  <c r="T277" i="30"/>
  <c r="L277" i="30"/>
  <c r="AW276" i="30"/>
  <c r="AO276" i="30"/>
  <c r="AG276" i="30"/>
  <c r="Y276" i="30"/>
  <c r="Q276" i="30"/>
  <c r="I276" i="30"/>
  <c r="AT275" i="30"/>
  <c r="AL275" i="30"/>
  <c r="AD275" i="30"/>
  <c r="V275" i="30"/>
  <c r="AY274" i="30"/>
  <c r="AQ274" i="30"/>
  <c r="AI274" i="30"/>
  <c r="AA274" i="30"/>
  <c r="S274" i="30"/>
  <c r="K274" i="30"/>
  <c r="AS272" i="30"/>
  <c r="AK272" i="30"/>
  <c r="AC272" i="30"/>
  <c r="U272" i="30"/>
  <c r="M272" i="30"/>
  <c r="AX271" i="30"/>
  <c r="AP271" i="30"/>
  <c r="AH271" i="30"/>
  <c r="Z271" i="30"/>
  <c r="R271" i="30"/>
  <c r="J271" i="30"/>
  <c r="J269" i="30"/>
  <c r="R269" i="30"/>
  <c r="Z269" i="30"/>
  <c r="AH269" i="30"/>
  <c r="AP269" i="30"/>
  <c r="AX269" i="30"/>
  <c r="M269" i="30"/>
  <c r="U269" i="30"/>
  <c r="AC269" i="30"/>
  <c r="AK269" i="30"/>
  <c r="AS269" i="30"/>
  <c r="AQ268" i="30"/>
  <c r="AF268" i="30"/>
  <c r="U268" i="30"/>
  <c r="AS267" i="30"/>
  <c r="AH267" i="30"/>
  <c r="X267" i="30"/>
  <c r="M267" i="30"/>
  <c r="AU266" i="30"/>
  <c r="AK266" i="30"/>
  <c r="Z266" i="30"/>
  <c r="O266" i="30"/>
  <c r="AX265" i="30"/>
  <c r="AM265" i="30"/>
  <c r="AB265" i="30"/>
  <c r="R265" i="30"/>
  <c r="AZ264" i="30"/>
  <c r="AO264" i="30"/>
  <c r="AE264" i="30"/>
  <c r="T264" i="30"/>
  <c r="AT261" i="30"/>
  <c r="AI261" i="30"/>
  <c r="X261" i="30"/>
  <c r="N261" i="30"/>
  <c r="AV260" i="30"/>
  <c r="AK260" i="30"/>
  <c r="AA260" i="30"/>
  <c r="AX259" i="30"/>
  <c r="AN259" i="30"/>
  <c r="AC259" i="30"/>
  <c r="R259" i="30"/>
  <c r="AY258" i="30"/>
  <c r="AL258" i="30"/>
  <c r="Z258" i="30"/>
  <c r="AS257" i="30"/>
  <c r="AF257" i="30"/>
  <c r="S257" i="30"/>
  <c r="AZ256" i="30"/>
  <c r="AM256" i="30"/>
  <c r="Z256" i="30"/>
  <c r="AQ251" i="30"/>
  <c r="AA251" i="30"/>
  <c r="I250" i="30"/>
  <c r="Q250" i="30"/>
  <c r="Y250" i="30"/>
  <c r="AG250" i="30"/>
  <c r="AO250" i="30"/>
  <c r="AW250" i="30"/>
  <c r="J250" i="30"/>
  <c r="R250" i="30"/>
  <c r="Z250" i="30"/>
  <c r="AH250" i="30"/>
  <c r="AP250" i="30"/>
  <c r="AX250" i="30"/>
  <c r="L250" i="30"/>
  <c r="T250" i="30"/>
  <c r="AB250" i="30"/>
  <c r="AJ250" i="30"/>
  <c r="AR250" i="30"/>
  <c r="AZ250" i="30"/>
  <c r="O250" i="30"/>
  <c r="W250" i="30"/>
  <c r="AE250" i="30"/>
  <c r="AM250" i="30"/>
  <c r="AU250" i="30"/>
  <c r="AK249" i="30"/>
  <c r="U249" i="30"/>
  <c r="AX248" i="30"/>
  <c r="AH248" i="30"/>
  <c r="R248" i="30"/>
  <c r="AT243" i="30"/>
  <c r="X243" i="30"/>
  <c r="AV242" i="30"/>
  <c r="AA242" i="30"/>
  <c r="AQ235" i="30"/>
  <c r="X234" i="30"/>
  <c r="AR225" i="30"/>
  <c r="AY277" i="30"/>
  <c r="AQ277" i="30"/>
  <c r="AI277" i="30"/>
  <c r="AA277" i="30"/>
  <c r="S277" i="30"/>
  <c r="K277" i="30"/>
  <c r="AQ267" i="30"/>
  <c r="AG267" i="30"/>
  <c r="V267" i="30"/>
  <c r="K267" i="30"/>
  <c r="K264" i="30"/>
  <c r="S264" i="30"/>
  <c r="AA264" i="30"/>
  <c r="AI264" i="30"/>
  <c r="AQ264" i="30"/>
  <c r="AY264" i="30"/>
  <c r="N264" i="30"/>
  <c r="V264" i="30"/>
  <c r="AD264" i="30"/>
  <c r="AL264" i="30"/>
  <c r="AT264" i="30"/>
  <c r="AR261" i="30"/>
  <c r="AG261" i="30"/>
  <c r="W261" i="30"/>
  <c r="L261" i="30"/>
  <c r="L235" i="30"/>
  <c r="T235" i="30"/>
  <c r="AB235" i="30"/>
  <c r="AJ235" i="30"/>
  <c r="AR235" i="30"/>
  <c r="AZ235" i="30"/>
  <c r="M235" i="30"/>
  <c r="U235" i="30"/>
  <c r="AC235" i="30"/>
  <c r="AK235" i="30"/>
  <c r="AS235" i="30"/>
  <c r="N235" i="30"/>
  <c r="V235" i="30"/>
  <c r="AD235" i="30"/>
  <c r="AL235" i="30"/>
  <c r="AT235" i="30"/>
  <c r="O235" i="30"/>
  <c r="W235" i="30"/>
  <c r="AE235" i="30"/>
  <c r="AM235" i="30"/>
  <c r="AU235" i="30"/>
  <c r="I235" i="30"/>
  <c r="Q235" i="30"/>
  <c r="Y235" i="30"/>
  <c r="AG235" i="30"/>
  <c r="AO235" i="30"/>
  <c r="AW235" i="30"/>
  <c r="J235" i="30"/>
  <c r="R235" i="30"/>
  <c r="Z235" i="30"/>
  <c r="AH235" i="30"/>
  <c r="AP235" i="30"/>
  <c r="AX235" i="30"/>
  <c r="U234" i="30"/>
  <c r="AI225" i="30"/>
  <c r="AY280" i="30"/>
  <c r="AQ280" i="30"/>
  <c r="AI280" i="30"/>
  <c r="AA280" i="30"/>
  <c r="S280" i="30"/>
  <c r="K280" i="30"/>
  <c r="AX277" i="30"/>
  <c r="AP277" i="30"/>
  <c r="AH277" i="30"/>
  <c r="Z277" i="30"/>
  <c r="R277" i="30"/>
  <c r="J277" i="30"/>
  <c r="AU276" i="30"/>
  <c r="AM276" i="30"/>
  <c r="AE276" i="30"/>
  <c r="W276" i="30"/>
  <c r="O276" i="30"/>
  <c r="AY272" i="30"/>
  <c r="AQ272" i="30"/>
  <c r="AI272" i="30"/>
  <c r="AA272" i="30"/>
  <c r="S272" i="30"/>
  <c r="K272" i="30"/>
  <c r="O268" i="30"/>
  <c r="W268" i="30"/>
  <c r="AE268" i="30"/>
  <c r="AM268" i="30"/>
  <c r="AU268" i="30"/>
  <c r="J268" i="30"/>
  <c r="R268" i="30"/>
  <c r="Z268" i="30"/>
  <c r="AH268" i="30"/>
  <c r="AP268" i="30"/>
  <c r="AX268" i="30"/>
  <c r="AP267" i="30"/>
  <c r="AF267" i="30"/>
  <c r="U267" i="30"/>
  <c r="J267" i="30"/>
  <c r="AS266" i="30"/>
  <c r="AH266" i="30"/>
  <c r="W266" i="30"/>
  <c r="M266" i="30"/>
  <c r="AW264" i="30"/>
  <c r="AM264" i="30"/>
  <c r="AB264" i="30"/>
  <c r="Q264" i="30"/>
  <c r="AQ261" i="30"/>
  <c r="AF261" i="30"/>
  <c r="V261" i="30"/>
  <c r="K261" i="30"/>
  <c r="L251" i="30"/>
  <c r="T251" i="30"/>
  <c r="AB251" i="30"/>
  <c r="AJ251" i="30"/>
  <c r="AR251" i="30"/>
  <c r="AZ251" i="30"/>
  <c r="M251" i="30"/>
  <c r="U251" i="30"/>
  <c r="AC251" i="30"/>
  <c r="AK251" i="30"/>
  <c r="AS251" i="30"/>
  <c r="O251" i="30"/>
  <c r="W251" i="30"/>
  <c r="AE251" i="30"/>
  <c r="AM251" i="30"/>
  <c r="AU251" i="30"/>
  <c r="J251" i="30"/>
  <c r="R251" i="30"/>
  <c r="Z251" i="30"/>
  <c r="AH251" i="30"/>
  <c r="AP251" i="30"/>
  <c r="AX251" i="30"/>
  <c r="AU248" i="30"/>
  <c r="AE248" i="30"/>
  <c r="O248" i="30"/>
  <c r="AI235" i="30"/>
  <c r="AV234" i="30"/>
  <c r="P234" i="30"/>
  <c r="Z225" i="30"/>
  <c r="AX280" i="30"/>
  <c r="AP280" i="30"/>
  <c r="AH280" i="30"/>
  <c r="Z280" i="30"/>
  <c r="R280" i="30"/>
  <c r="J280" i="30"/>
  <c r="AU279" i="30"/>
  <c r="AM279" i="30"/>
  <c r="AE279" i="30"/>
  <c r="W279" i="30"/>
  <c r="O279" i="30"/>
  <c r="AZ278" i="30"/>
  <c r="AR278" i="30"/>
  <c r="AJ278" i="30"/>
  <c r="AB278" i="30"/>
  <c r="T278" i="30"/>
  <c r="L278" i="30"/>
  <c r="AW277" i="30"/>
  <c r="AO277" i="30"/>
  <c r="AG277" i="30"/>
  <c r="Y277" i="30"/>
  <c r="Q277" i="30"/>
  <c r="I277" i="30"/>
  <c r="AT276" i="30"/>
  <c r="AL276" i="30"/>
  <c r="AD276" i="30"/>
  <c r="V276" i="30"/>
  <c r="N276" i="30"/>
  <c r="AX272" i="30"/>
  <c r="AP272" i="30"/>
  <c r="AH272" i="30"/>
  <c r="Z272" i="30"/>
  <c r="R272" i="30"/>
  <c r="J272" i="30"/>
  <c r="AU271" i="30"/>
  <c r="AM271" i="30"/>
  <c r="AE271" i="30"/>
  <c r="W271" i="30"/>
  <c r="O271" i="30"/>
  <c r="AW268" i="30"/>
  <c r="AL268" i="30"/>
  <c r="AB268" i="30"/>
  <c r="Q268" i="30"/>
  <c r="AY267" i="30"/>
  <c r="AO267" i="30"/>
  <c r="AD267" i="30"/>
  <c r="S267" i="30"/>
  <c r="AQ266" i="30"/>
  <c r="AF266" i="30"/>
  <c r="V266" i="30"/>
  <c r="AS265" i="30"/>
  <c r="AI265" i="30"/>
  <c r="X265" i="30"/>
  <c r="M265" i="30"/>
  <c r="AV264" i="30"/>
  <c r="AK264" i="30"/>
  <c r="Z264" i="30"/>
  <c r="P264" i="30"/>
  <c r="AZ261" i="30"/>
  <c r="AO261" i="30"/>
  <c r="AE261" i="30"/>
  <c r="T261" i="30"/>
  <c r="AT259" i="30"/>
  <c r="AI259" i="30"/>
  <c r="Y259" i="30"/>
  <c r="N259" i="30"/>
  <c r="I258" i="30"/>
  <c r="Q258" i="30"/>
  <c r="Y258" i="30"/>
  <c r="AG258" i="30"/>
  <c r="AO258" i="30"/>
  <c r="AW258" i="30"/>
  <c r="L258" i="30"/>
  <c r="T258" i="30"/>
  <c r="AB258" i="30"/>
  <c r="AJ258" i="30"/>
  <c r="AR258" i="30"/>
  <c r="AZ258" i="30"/>
  <c r="O258" i="30"/>
  <c r="W258" i="30"/>
  <c r="AE258" i="30"/>
  <c r="AM258" i="30"/>
  <c r="AU258" i="30"/>
  <c r="AN257" i="30"/>
  <c r="AA257" i="30"/>
  <c r="O257" i="30"/>
  <c r="K256" i="30"/>
  <c r="S256" i="30"/>
  <c r="AA256" i="30"/>
  <c r="AI256" i="30"/>
  <c r="AQ256" i="30"/>
  <c r="AY256" i="30"/>
  <c r="N256" i="30"/>
  <c r="V256" i="30"/>
  <c r="AD256" i="30"/>
  <c r="AL256" i="30"/>
  <c r="AT256" i="30"/>
  <c r="I256" i="30"/>
  <c r="Q256" i="30"/>
  <c r="Y256" i="30"/>
  <c r="AG256" i="30"/>
  <c r="AO256" i="30"/>
  <c r="AW256" i="30"/>
  <c r="AL251" i="30"/>
  <c r="V251" i="30"/>
  <c r="AV249" i="30"/>
  <c r="AF249" i="30"/>
  <c r="P249" i="30"/>
  <c r="AS248" i="30"/>
  <c r="AC248" i="30"/>
  <c r="AL243" i="30"/>
  <c r="AN242" i="30"/>
  <c r="AF235" i="30"/>
  <c r="AS234" i="30"/>
  <c r="AS226" i="30"/>
  <c r="L267" i="30"/>
  <c r="T267" i="30"/>
  <c r="AB267" i="30"/>
  <c r="AJ267" i="30"/>
  <c r="AR267" i="30"/>
  <c r="AZ267" i="30"/>
  <c r="O267" i="30"/>
  <c r="W267" i="30"/>
  <c r="AE267" i="30"/>
  <c r="AM267" i="30"/>
  <c r="AU267" i="30"/>
  <c r="J261" i="30"/>
  <c r="R261" i="30"/>
  <c r="Z261" i="30"/>
  <c r="AH261" i="30"/>
  <c r="AP261" i="30"/>
  <c r="AX261" i="30"/>
  <c r="M261" i="30"/>
  <c r="U261" i="30"/>
  <c r="AC261" i="30"/>
  <c r="AK261" i="30"/>
  <c r="AS261" i="30"/>
  <c r="I234" i="30"/>
  <c r="Q234" i="30"/>
  <c r="Y234" i="30"/>
  <c r="AG234" i="30"/>
  <c r="AO234" i="30"/>
  <c r="AW234" i="30"/>
  <c r="J234" i="30"/>
  <c r="R234" i="30"/>
  <c r="Z234" i="30"/>
  <c r="AH234" i="30"/>
  <c r="AP234" i="30"/>
  <c r="AX234" i="30"/>
  <c r="K234" i="30"/>
  <c r="S234" i="30"/>
  <c r="AA234" i="30"/>
  <c r="AI234" i="30"/>
  <c r="AQ234" i="30"/>
  <c r="AY234" i="30"/>
  <c r="L234" i="30"/>
  <c r="T234" i="30"/>
  <c r="AB234" i="30"/>
  <c r="AJ234" i="30"/>
  <c r="AR234" i="30"/>
  <c r="AZ234" i="30"/>
  <c r="N234" i="30"/>
  <c r="V234" i="30"/>
  <c r="AD234" i="30"/>
  <c r="AL234" i="30"/>
  <c r="AT234" i="30"/>
  <c r="O234" i="30"/>
  <c r="W234" i="30"/>
  <c r="AE234" i="30"/>
  <c r="AM234" i="30"/>
  <c r="AU234" i="30"/>
  <c r="O225" i="30"/>
  <c r="W225" i="30"/>
  <c r="AE225" i="30"/>
  <c r="AM225" i="30"/>
  <c r="AU225" i="30"/>
  <c r="I225" i="30"/>
  <c r="R225" i="30"/>
  <c r="AA225" i="30"/>
  <c r="AJ225" i="30"/>
  <c r="AS225" i="30"/>
  <c r="J225" i="30"/>
  <c r="S225" i="30"/>
  <c r="AB225" i="30"/>
  <c r="AK225" i="30"/>
  <c r="AT225" i="30"/>
  <c r="K225" i="30"/>
  <c r="T225" i="30"/>
  <c r="AC225" i="30"/>
  <c r="AL225" i="30"/>
  <c r="AV225" i="30"/>
  <c r="L225" i="30"/>
  <c r="U225" i="30"/>
  <c r="AD225" i="30"/>
  <c r="AN225" i="30"/>
  <c r="AW225" i="30"/>
  <c r="M225" i="30"/>
  <c r="V225" i="30"/>
  <c r="AF225" i="30"/>
  <c r="AO225" i="30"/>
  <c r="AX225" i="30"/>
  <c r="N225" i="30"/>
  <c r="X225" i="30"/>
  <c r="AG225" i="30"/>
  <c r="AP225" i="30"/>
  <c r="AY225" i="30"/>
  <c r="P225" i="30"/>
  <c r="Y225" i="30"/>
  <c r="AH225" i="30"/>
  <c r="AQ225" i="30"/>
  <c r="AZ225" i="30"/>
  <c r="AU277" i="30"/>
  <c r="AM277" i="30"/>
  <c r="AE277" i="30"/>
  <c r="W277" i="30"/>
  <c r="O277" i="30"/>
  <c r="AZ276" i="30"/>
  <c r="AR276" i="30"/>
  <c r="AJ276" i="30"/>
  <c r="AB276" i="30"/>
  <c r="T276" i="30"/>
  <c r="L276" i="30"/>
  <c r="AW267" i="30"/>
  <c r="AL267" i="30"/>
  <c r="AA267" i="30"/>
  <c r="Q267" i="30"/>
  <c r="I266" i="30"/>
  <c r="Q266" i="30"/>
  <c r="Y266" i="30"/>
  <c r="AG266" i="30"/>
  <c r="AO266" i="30"/>
  <c r="AW266" i="30"/>
  <c r="L266" i="30"/>
  <c r="T266" i="30"/>
  <c r="AB266" i="30"/>
  <c r="AJ266" i="30"/>
  <c r="AR266" i="30"/>
  <c r="AZ266" i="30"/>
  <c r="AS264" i="30"/>
  <c r="AH264" i="30"/>
  <c r="X264" i="30"/>
  <c r="M264" i="30"/>
  <c r="AW261" i="30"/>
  <c r="AM261" i="30"/>
  <c r="AB261" i="30"/>
  <c r="Q261" i="30"/>
  <c r="K248" i="30"/>
  <c r="S248" i="30"/>
  <c r="AA248" i="30"/>
  <c r="AI248" i="30"/>
  <c r="AQ248" i="30"/>
  <c r="AY248" i="30"/>
  <c r="L248" i="30"/>
  <c r="T248" i="30"/>
  <c r="AB248" i="30"/>
  <c r="AJ248" i="30"/>
  <c r="AR248" i="30"/>
  <c r="AZ248" i="30"/>
  <c r="N248" i="30"/>
  <c r="V248" i="30"/>
  <c r="AD248" i="30"/>
  <c r="AL248" i="30"/>
  <c r="AT248" i="30"/>
  <c r="I248" i="30"/>
  <c r="Q248" i="30"/>
  <c r="Y248" i="30"/>
  <c r="AG248" i="30"/>
  <c r="AO248" i="30"/>
  <c r="AW248" i="30"/>
  <c r="X235" i="30"/>
  <c r="AK234" i="30"/>
  <c r="AU280" i="30"/>
  <c r="AM280" i="30"/>
  <c r="AE280" i="30"/>
  <c r="W280" i="30"/>
  <c r="AZ279" i="30"/>
  <c r="AR279" i="30"/>
  <c r="AJ279" i="30"/>
  <c r="AB279" i="30"/>
  <c r="T279" i="30"/>
  <c r="AW278" i="30"/>
  <c r="AO278" i="30"/>
  <c r="AG278" i="30"/>
  <c r="Y278" i="30"/>
  <c r="Q278" i="30"/>
  <c r="AT277" i="30"/>
  <c r="AL277" i="30"/>
  <c r="AD277" i="30"/>
  <c r="V277" i="30"/>
  <c r="AY276" i="30"/>
  <c r="AQ276" i="30"/>
  <c r="AI276" i="30"/>
  <c r="AA276" i="30"/>
  <c r="S276" i="30"/>
  <c r="AS274" i="30"/>
  <c r="AK274" i="30"/>
  <c r="AC274" i="30"/>
  <c r="U274" i="30"/>
  <c r="AU272" i="30"/>
  <c r="AM272" i="30"/>
  <c r="AE272" i="30"/>
  <c r="W272" i="30"/>
  <c r="AZ271" i="30"/>
  <c r="AR271" i="30"/>
  <c r="AJ271" i="30"/>
  <c r="AB271" i="30"/>
  <c r="T271" i="30"/>
  <c r="AS268" i="30"/>
  <c r="AI268" i="30"/>
  <c r="X268" i="30"/>
  <c r="M268" i="30"/>
  <c r="AV267" i="30"/>
  <c r="AK267" i="30"/>
  <c r="Z267" i="30"/>
  <c r="P267" i="30"/>
  <c r="AX266" i="30"/>
  <c r="AM266" i="30"/>
  <c r="AC266" i="30"/>
  <c r="R266" i="30"/>
  <c r="AZ265" i="30"/>
  <c r="AP265" i="30"/>
  <c r="AE265" i="30"/>
  <c r="T265" i="30"/>
  <c r="J265" i="30"/>
  <c r="AR264" i="30"/>
  <c r="AG264" i="30"/>
  <c r="W264" i="30"/>
  <c r="L264" i="30"/>
  <c r="AV261" i="30"/>
  <c r="AL261" i="30"/>
  <c r="AA261" i="30"/>
  <c r="P261" i="30"/>
  <c r="O260" i="30"/>
  <c r="W260" i="30"/>
  <c r="AE260" i="30"/>
  <c r="AM260" i="30"/>
  <c r="AU260" i="30"/>
  <c r="J260" i="30"/>
  <c r="R260" i="30"/>
  <c r="Z260" i="30"/>
  <c r="AH260" i="30"/>
  <c r="AP260" i="30"/>
  <c r="AX260" i="30"/>
  <c r="AP259" i="30"/>
  <c r="AF259" i="30"/>
  <c r="U259" i="30"/>
  <c r="I259" i="30"/>
  <c r="AP258" i="30"/>
  <c r="AC258" i="30"/>
  <c r="P258" i="30"/>
  <c r="AV257" i="30"/>
  <c r="AI257" i="30"/>
  <c r="W257" i="30"/>
  <c r="J257" i="30"/>
  <c r="AP256" i="30"/>
  <c r="AC256" i="30"/>
  <c r="P256" i="30"/>
  <c r="AV251" i="30"/>
  <c r="AF251" i="30"/>
  <c r="P251" i="30"/>
  <c r="AP249" i="30"/>
  <c r="Z249" i="30"/>
  <c r="J249" i="30"/>
  <c r="AM248" i="30"/>
  <c r="W248" i="30"/>
  <c r="L243" i="30"/>
  <c r="T243" i="30"/>
  <c r="AB243" i="30"/>
  <c r="AJ243" i="30"/>
  <c r="AR243" i="30"/>
  <c r="AZ243" i="30"/>
  <c r="M243" i="30"/>
  <c r="U243" i="30"/>
  <c r="AC243" i="30"/>
  <c r="AK243" i="30"/>
  <c r="AS243" i="30"/>
  <c r="O243" i="30"/>
  <c r="W243" i="30"/>
  <c r="AE243" i="30"/>
  <c r="AM243" i="30"/>
  <c r="AU243" i="30"/>
  <c r="I243" i="30"/>
  <c r="Q243" i="30"/>
  <c r="Y243" i="30"/>
  <c r="AG243" i="30"/>
  <c r="AO243" i="30"/>
  <c r="AW243" i="30"/>
  <c r="J243" i="30"/>
  <c r="R243" i="30"/>
  <c r="Z243" i="30"/>
  <c r="AH243" i="30"/>
  <c r="AP243" i="30"/>
  <c r="AX243" i="30"/>
  <c r="I242" i="30"/>
  <c r="Q242" i="30"/>
  <c r="Y242" i="30"/>
  <c r="AG242" i="30"/>
  <c r="AO242" i="30"/>
  <c r="AW242" i="30"/>
  <c r="J242" i="30"/>
  <c r="R242" i="30"/>
  <c r="Z242" i="30"/>
  <c r="AH242" i="30"/>
  <c r="AP242" i="30"/>
  <c r="AX242" i="30"/>
  <c r="K242" i="30"/>
  <c r="L242" i="30"/>
  <c r="T242" i="30"/>
  <c r="AB242" i="30"/>
  <c r="AJ242" i="30"/>
  <c r="AR242" i="30"/>
  <c r="AZ242" i="30"/>
  <c r="N242" i="30"/>
  <c r="V242" i="30"/>
  <c r="AD242" i="30"/>
  <c r="AL242" i="30"/>
  <c r="AT242" i="30"/>
  <c r="O242" i="30"/>
  <c r="W242" i="30"/>
  <c r="AE242" i="30"/>
  <c r="AM242" i="30"/>
  <c r="AU242" i="30"/>
  <c r="AY235" i="30"/>
  <c r="S235" i="30"/>
  <c r="AF234" i="30"/>
  <c r="Q226" i="30"/>
  <c r="L217" i="30"/>
  <c r="T217" i="30"/>
  <c r="AB217" i="30"/>
  <c r="AJ217" i="30"/>
  <c r="AR217" i="30"/>
  <c r="AZ217" i="30"/>
  <c r="O217" i="30"/>
  <c r="W217" i="30"/>
  <c r="AE217" i="30"/>
  <c r="AM217" i="30"/>
  <c r="AU217" i="30"/>
  <c r="K198" i="30"/>
  <c r="S198" i="30"/>
  <c r="AA198" i="30"/>
  <c r="AI198" i="30"/>
  <c r="AQ198" i="30"/>
  <c r="AY198" i="30"/>
  <c r="M198" i="30"/>
  <c r="U198" i="30"/>
  <c r="AC198" i="30"/>
  <c r="AK198" i="30"/>
  <c r="AS198" i="30"/>
  <c r="N198" i="30"/>
  <c r="V198" i="30"/>
  <c r="AD198" i="30"/>
  <c r="AL198" i="30"/>
  <c r="AT198" i="30"/>
  <c r="O198" i="30"/>
  <c r="W198" i="30"/>
  <c r="AE198" i="30"/>
  <c r="AM198" i="30"/>
  <c r="AU198" i="30"/>
  <c r="AS252" i="30"/>
  <c r="AK252" i="30"/>
  <c r="AC252" i="30"/>
  <c r="U252" i="30"/>
  <c r="M252" i="30"/>
  <c r="AS244" i="30"/>
  <c r="AK244" i="30"/>
  <c r="AC244" i="30"/>
  <c r="U244" i="30"/>
  <c r="M244" i="30"/>
  <c r="AZ241" i="30"/>
  <c r="AR241" i="30"/>
  <c r="AJ241" i="30"/>
  <c r="AB241" i="30"/>
  <c r="T241" i="30"/>
  <c r="L241" i="30"/>
  <c r="AW240" i="30"/>
  <c r="AO240" i="30"/>
  <c r="AG240" i="30"/>
  <c r="Y240" i="30"/>
  <c r="Q240" i="30"/>
  <c r="I240" i="30"/>
  <c r="AS236" i="30"/>
  <c r="AK236" i="30"/>
  <c r="AC236" i="30"/>
  <c r="U236" i="30"/>
  <c r="M236" i="30"/>
  <c r="AZ233" i="30"/>
  <c r="AR233" i="30"/>
  <c r="AJ233" i="30"/>
  <c r="AB233" i="30"/>
  <c r="T233" i="30"/>
  <c r="L233" i="30"/>
  <c r="AW232" i="30"/>
  <c r="AO232" i="30"/>
  <c r="AG232" i="30"/>
  <c r="Y232" i="30"/>
  <c r="Q232" i="30"/>
  <c r="I232" i="30"/>
  <c r="AS228" i="30"/>
  <c r="AK228" i="30"/>
  <c r="AC228" i="30"/>
  <c r="U228" i="30"/>
  <c r="M228" i="30"/>
  <c r="M227" i="30"/>
  <c r="U227" i="30"/>
  <c r="AU222" i="30"/>
  <c r="AJ222" i="30"/>
  <c r="Y222" i="30"/>
  <c r="O222" i="30"/>
  <c r="AT218" i="30"/>
  <c r="AJ218" i="30"/>
  <c r="Y218" i="30"/>
  <c r="N218" i="30"/>
  <c r="AW217" i="30"/>
  <c r="AL217" i="30"/>
  <c r="AA217" i="30"/>
  <c r="Q217" i="30"/>
  <c r="I216" i="30"/>
  <c r="Q216" i="30"/>
  <c r="Y216" i="30"/>
  <c r="AG216" i="30"/>
  <c r="AO216" i="30"/>
  <c r="AW216" i="30"/>
  <c r="L216" i="30"/>
  <c r="T216" i="30"/>
  <c r="AB216" i="30"/>
  <c r="AJ216" i="30"/>
  <c r="AR216" i="30"/>
  <c r="AZ216" i="30"/>
  <c r="AQ215" i="30"/>
  <c r="AF215" i="30"/>
  <c r="U215" i="30"/>
  <c r="K215" i="30"/>
  <c r="AS214" i="30"/>
  <c r="AH214" i="30"/>
  <c r="X214" i="30"/>
  <c r="M214" i="30"/>
  <c r="AQ211" i="30"/>
  <c r="AF211" i="30"/>
  <c r="V211" i="30"/>
  <c r="K211" i="30"/>
  <c r="AS210" i="30"/>
  <c r="AI210" i="30"/>
  <c r="X210" i="30"/>
  <c r="M210" i="30"/>
  <c r="AX208" i="30"/>
  <c r="AL208" i="30"/>
  <c r="X208" i="30"/>
  <c r="M208" i="30"/>
  <c r="AV206" i="30"/>
  <c r="AH206" i="30"/>
  <c r="W206" i="30"/>
  <c r="AV203" i="30"/>
  <c r="AI203" i="30"/>
  <c r="W203" i="30"/>
  <c r="AQ202" i="30"/>
  <c r="AC202" i="30"/>
  <c r="P202" i="30"/>
  <c r="AW201" i="30"/>
  <c r="AI201" i="30"/>
  <c r="X201" i="30"/>
  <c r="J201" i="30"/>
  <c r="AP200" i="30"/>
  <c r="AD200" i="30"/>
  <c r="P200" i="30"/>
  <c r="AZ198" i="30"/>
  <c r="AJ198" i="30"/>
  <c r="T198" i="30"/>
  <c r="X190" i="30"/>
  <c r="AY241" i="30"/>
  <c r="AQ241" i="30"/>
  <c r="AI241" i="30"/>
  <c r="AA241" i="30"/>
  <c r="S241" i="30"/>
  <c r="K241" i="30"/>
  <c r="AY233" i="30"/>
  <c r="AQ233" i="30"/>
  <c r="AI233" i="30"/>
  <c r="AA233" i="30"/>
  <c r="S233" i="30"/>
  <c r="K233" i="30"/>
  <c r="AV217" i="30"/>
  <c r="AK217" i="30"/>
  <c r="Z217" i="30"/>
  <c r="P217" i="30"/>
  <c r="AZ215" i="30"/>
  <c r="AP215" i="30"/>
  <c r="AE215" i="30"/>
  <c r="T215" i="30"/>
  <c r="AR214" i="30"/>
  <c r="AG214" i="30"/>
  <c r="W214" i="30"/>
  <c r="L214" i="30"/>
  <c r="AZ211" i="30"/>
  <c r="AO211" i="30"/>
  <c r="AE211" i="30"/>
  <c r="T211" i="30"/>
  <c r="AR210" i="30"/>
  <c r="AG210" i="30"/>
  <c r="V210" i="30"/>
  <c r="L210" i="30"/>
  <c r="AV208" i="30"/>
  <c r="AK208" i="30"/>
  <c r="W208" i="30"/>
  <c r="K206" i="30"/>
  <c r="S206" i="30"/>
  <c r="AA206" i="30"/>
  <c r="AI206" i="30"/>
  <c r="AQ206" i="30"/>
  <c r="AY206" i="30"/>
  <c r="M206" i="30"/>
  <c r="U206" i="30"/>
  <c r="AC206" i="30"/>
  <c r="AK206" i="30"/>
  <c r="AS206" i="30"/>
  <c r="N206" i="30"/>
  <c r="V206" i="30"/>
  <c r="AD206" i="30"/>
  <c r="AL206" i="30"/>
  <c r="AT206" i="30"/>
  <c r="J203" i="30"/>
  <c r="R203" i="30"/>
  <c r="Z203" i="30"/>
  <c r="AH203" i="30"/>
  <c r="AP203" i="30"/>
  <c r="AX203" i="30"/>
  <c r="L203" i="30"/>
  <c r="T203" i="30"/>
  <c r="AB203" i="30"/>
  <c r="AJ203" i="30"/>
  <c r="AR203" i="30"/>
  <c r="AZ203" i="30"/>
  <c r="M203" i="30"/>
  <c r="U203" i="30"/>
  <c r="AC203" i="30"/>
  <c r="AK203" i="30"/>
  <c r="AS203" i="30"/>
  <c r="AV201" i="30"/>
  <c r="AH201" i="30"/>
  <c r="U201" i="30"/>
  <c r="AX198" i="30"/>
  <c r="AH198" i="30"/>
  <c r="R198" i="30"/>
  <c r="AT217" i="30"/>
  <c r="AI217" i="30"/>
  <c r="Y217" i="30"/>
  <c r="N217" i="30"/>
  <c r="N215" i="30"/>
  <c r="V215" i="30"/>
  <c r="AD215" i="30"/>
  <c r="AL215" i="30"/>
  <c r="AT215" i="30"/>
  <c r="I215" i="30"/>
  <c r="Q215" i="30"/>
  <c r="Y215" i="30"/>
  <c r="AG215" i="30"/>
  <c r="AO215" i="30"/>
  <c r="AW215" i="30"/>
  <c r="J211" i="30"/>
  <c r="R211" i="30"/>
  <c r="Z211" i="30"/>
  <c r="AH211" i="30"/>
  <c r="AP211" i="30"/>
  <c r="AX211" i="30"/>
  <c r="M211" i="30"/>
  <c r="U211" i="30"/>
  <c r="AC211" i="30"/>
  <c r="AK211" i="30"/>
  <c r="AS211" i="30"/>
  <c r="I208" i="30"/>
  <c r="Q208" i="30"/>
  <c r="Y208" i="30"/>
  <c r="AG208" i="30"/>
  <c r="AO208" i="30"/>
  <c r="AW208" i="30"/>
  <c r="K208" i="30"/>
  <c r="S208" i="30"/>
  <c r="AA208" i="30"/>
  <c r="AI208" i="30"/>
  <c r="AQ208" i="30"/>
  <c r="L208" i="30"/>
  <c r="T208" i="30"/>
  <c r="AB208" i="30"/>
  <c r="AJ208" i="30"/>
  <c r="AR208" i="30"/>
  <c r="AZ208" i="30"/>
  <c r="L201" i="30"/>
  <c r="T201" i="30"/>
  <c r="AB201" i="30"/>
  <c r="AJ201" i="30"/>
  <c r="AR201" i="30"/>
  <c r="AZ201" i="30"/>
  <c r="N201" i="30"/>
  <c r="V201" i="30"/>
  <c r="AD201" i="30"/>
  <c r="AL201" i="30"/>
  <c r="AT201" i="30"/>
  <c r="O201" i="30"/>
  <c r="W201" i="30"/>
  <c r="AE201" i="30"/>
  <c r="AM201" i="30"/>
  <c r="AU201" i="30"/>
  <c r="AW198" i="30"/>
  <c r="AG198" i="30"/>
  <c r="Q198" i="30"/>
  <c r="K190" i="30"/>
  <c r="S190" i="30"/>
  <c r="AA190" i="30"/>
  <c r="AI190" i="30"/>
  <c r="AQ190" i="30"/>
  <c r="AY190" i="30"/>
  <c r="L190" i="30"/>
  <c r="T190" i="30"/>
  <c r="AB190" i="30"/>
  <c r="AJ190" i="30"/>
  <c r="AR190" i="30"/>
  <c r="AZ190" i="30"/>
  <c r="M190" i="30"/>
  <c r="U190" i="30"/>
  <c r="AC190" i="30"/>
  <c r="AK190" i="30"/>
  <c r="AS190" i="30"/>
  <c r="N190" i="30"/>
  <c r="V190" i="30"/>
  <c r="AD190" i="30"/>
  <c r="AL190" i="30"/>
  <c r="AT190" i="30"/>
  <c r="O190" i="30"/>
  <c r="W190" i="30"/>
  <c r="AE190" i="30"/>
  <c r="AM190" i="30"/>
  <c r="AU190" i="30"/>
  <c r="I190" i="30"/>
  <c r="Q190" i="30"/>
  <c r="Y190" i="30"/>
  <c r="AG190" i="30"/>
  <c r="AO190" i="30"/>
  <c r="AW190" i="30"/>
  <c r="J190" i="30"/>
  <c r="R190" i="30"/>
  <c r="Z190" i="30"/>
  <c r="AH190" i="30"/>
  <c r="AP190" i="30"/>
  <c r="AX190" i="30"/>
  <c r="AS253" i="30"/>
  <c r="AK253" i="30"/>
  <c r="AC253" i="30"/>
  <c r="U253" i="30"/>
  <c r="M253" i="30"/>
  <c r="AX252" i="30"/>
  <c r="AP252" i="30"/>
  <c r="AH252" i="30"/>
  <c r="Z252" i="30"/>
  <c r="R252" i="30"/>
  <c r="J252" i="30"/>
  <c r="AS245" i="30"/>
  <c r="AK245" i="30"/>
  <c r="AC245" i="30"/>
  <c r="U245" i="30"/>
  <c r="M245" i="30"/>
  <c r="AX244" i="30"/>
  <c r="AP244" i="30"/>
  <c r="AH244" i="30"/>
  <c r="Z244" i="30"/>
  <c r="R244" i="30"/>
  <c r="J244" i="30"/>
  <c r="AW241" i="30"/>
  <c r="AO241" i="30"/>
  <c r="AG241" i="30"/>
  <c r="Y241" i="30"/>
  <c r="Q241" i="30"/>
  <c r="I241" i="30"/>
  <c r="AT240" i="30"/>
  <c r="AL240" i="30"/>
  <c r="AD240" i="30"/>
  <c r="V240" i="30"/>
  <c r="N240" i="30"/>
  <c r="AS237" i="30"/>
  <c r="AK237" i="30"/>
  <c r="AC237" i="30"/>
  <c r="U237" i="30"/>
  <c r="M237" i="30"/>
  <c r="AX236" i="30"/>
  <c r="AP236" i="30"/>
  <c r="AH236" i="30"/>
  <c r="Z236" i="30"/>
  <c r="R236" i="30"/>
  <c r="J236" i="30"/>
  <c r="AW233" i="30"/>
  <c r="AO233" i="30"/>
  <c r="AG233" i="30"/>
  <c r="Y233" i="30"/>
  <c r="Q233" i="30"/>
  <c r="I233" i="30"/>
  <c r="AT232" i="30"/>
  <c r="AL232" i="30"/>
  <c r="AD232" i="30"/>
  <c r="V232" i="30"/>
  <c r="N232" i="30"/>
  <c r="AS229" i="30"/>
  <c r="AK229" i="30"/>
  <c r="AC229" i="30"/>
  <c r="U229" i="30"/>
  <c r="M229" i="30"/>
  <c r="AX228" i="30"/>
  <c r="AP228" i="30"/>
  <c r="AH228" i="30"/>
  <c r="Z228" i="30"/>
  <c r="R228" i="30"/>
  <c r="J228" i="30"/>
  <c r="AU227" i="30"/>
  <c r="AM227" i="30"/>
  <c r="AE227" i="30"/>
  <c r="W227" i="30"/>
  <c r="N227" i="30"/>
  <c r="N223" i="30"/>
  <c r="V223" i="30"/>
  <c r="I223" i="30"/>
  <c r="Q223" i="30"/>
  <c r="Y223" i="30"/>
  <c r="AG223" i="30"/>
  <c r="AO223" i="30"/>
  <c r="AW223" i="30"/>
  <c r="AP222" i="30"/>
  <c r="AF222" i="30"/>
  <c r="U222" i="30"/>
  <c r="J219" i="30"/>
  <c r="R219" i="30"/>
  <c r="Z219" i="30"/>
  <c r="AH219" i="30"/>
  <c r="AP219" i="30"/>
  <c r="AX219" i="30"/>
  <c r="M219" i="30"/>
  <c r="U219" i="30"/>
  <c r="AC219" i="30"/>
  <c r="AK219" i="30"/>
  <c r="AS219" i="30"/>
  <c r="AQ218" i="30"/>
  <c r="AF218" i="30"/>
  <c r="U218" i="30"/>
  <c r="AS217" i="30"/>
  <c r="AH217" i="30"/>
  <c r="X217" i="30"/>
  <c r="M217" i="30"/>
  <c r="AU216" i="30"/>
  <c r="AK216" i="30"/>
  <c r="Z216" i="30"/>
  <c r="O216" i="30"/>
  <c r="AX215" i="30"/>
  <c r="AM215" i="30"/>
  <c r="AB215" i="30"/>
  <c r="R215" i="30"/>
  <c r="AZ214" i="30"/>
  <c r="AO214" i="30"/>
  <c r="AE214" i="30"/>
  <c r="T214" i="30"/>
  <c r="AW211" i="30"/>
  <c r="AM211" i="30"/>
  <c r="AB211" i="30"/>
  <c r="Q211" i="30"/>
  <c r="AZ210" i="30"/>
  <c r="AO210" i="30"/>
  <c r="AD210" i="30"/>
  <c r="T210" i="30"/>
  <c r="AT208" i="30"/>
  <c r="AF208" i="30"/>
  <c r="U208" i="30"/>
  <c r="AP206" i="30"/>
  <c r="AE206" i="30"/>
  <c r="Q206" i="30"/>
  <c r="AQ203" i="30"/>
  <c r="AE203" i="30"/>
  <c r="Q203" i="30"/>
  <c r="AY202" i="30"/>
  <c r="AK202" i="30"/>
  <c r="X202" i="30"/>
  <c r="AQ201" i="30"/>
  <c r="AF201" i="30"/>
  <c r="R201" i="30"/>
  <c r="AX200" i="30"/>
  <c r="AL200" i="30"/>
  <c r="X200" i="30"/>
  <c r="AV198" i="30"/>
  <c r="AF198" i="30"/>
  <c r="P198" i="30"/>
  <c r="AQ217" i="30"/>
  <c r="AG217" i="30"/>
  <c r="V217" i="30"/>
  <c r="K217" i="30"/>
  <c r="AV215" i="30"/>
  <c r="AK215" i="30"/>
  <c r="AA215" i="30"/>
  <c r="P215" i="30"/>
  <c r="K214" i="30"/>
  <c r="S214" i="30"/>
  <c r="AA214" i="30"/>
  <c r="AI214" i="30"/>
  <c r="AQ214" i="30"/>
  <c r="AY214" i="30"/>
  <c r="N214" i="30"/>
  <c r="V214" i="30"/>
  <c r="AD214" i="30"/>
  <c r="AL214" i="30"/>
  <c r="AT214" i="30"/>
  <c r="AV211" i="30"/>
  <c r="AL211" i="30"/>
  <c r="AA211" i="30"/>
  <c r="P211" i="30"/>
  <c r="O210" i="30"/>
  <c r="W210" i="30"/>
  <c r="AE210" i="30"/>
  <c r="AM210" i="30"/>
  <c r="AU210" i="30"/>
  <c r="J210" i="30"/>
  <c r="R210" i="30"/>
  <c r="Z210" i="30"/>
  <c r="AH210" i="30"/>
  <c r="AP210" i="30"/>
  <c r="AX210" i="30"/>
  <c r="AS208" i="30"/>
  <c r="AE208" i="30"/>
  <c r="R208" i="30"/>
  <c r="AP201" i="30"/>
  <c r="AC201" i="30"/>
  <c r="Q201" i="30"/>
  <c r="AR198" i="30"/>
  <c r="AB198" i="30"/>
  <c r="L198" i="30"/>
  <c r="AU241" i="30"/>
  <c r="AM241" i="30"/>
  <c r="AE241" i="30"/>
  <c r="W241" i="30"/>
  <c r="O241" i="30"/>
  <c r="AZ240" i="30"/>
  <c r="AR240" i="30"/>
  <c r="AJ240" i="30"/>
  <c r="AB240" i="30"/>
  <c r="T240" i="30"/>
  <c r="L240" i="30"/>
  <c r="AU233" i="30"/>
  <c r="AM233" i="30"/>
  <c r="AE233" i="30"/>
  <c r="W233" i="30"/>
  <c r="O233" i="30"/>
  <c r="AZ232" i="30"/>
  <c r="AR232" i="30"/>
  <c r="AJ232" i="30"/>
  <c r="AB232" i="30"/>
  <c r="T232" i="30"/>
  <c r="L232" i="30"/>
  <c r="K222" i="30"/>
  <c r="S222" i="30"/>
  <c r="AA222" i="30"/>
  <c r="AI222" i="30"/>
  <c r="AQ222" i="30"/>
  <c r="AY222" i="30"/>
  <c r="N222" i="30"/>
  <c r="V222" i="30"/>
  <c r="AD222" i="30"/>
  <c r="AL222" i="30"/>
  <c r="AT222" i="30"/>
  <c r="O218" i="30"/>
  <c r="W218" i="30"/>
  <c r="AE218" i="30"/>
  <c r="AM218" i="30"/>
  <c r="AU218" i="30"/>
  <c r="J218" i="30"/>
  <c r="R218" i="30"/>
  <c r="Z218" i="30"/>
  <c r="AH218" i="30"/>
  <c r="AP218" i="30"/>
  <c r="AX218" i="30"/>
  <c r="AP217" i="30"/>
  <c r="AF217" i="30"/>
  <c r="U217" i="30"/>
  <c r="J217" i="30"/>
  <c r="AU215" i="30"/>
  <c r="AJ215" i="30"/>
  <c r="Z215" i="30"/>
  <c r="O215" i="30"/>
  <c r="AW214" i="30"/>
  <c r="AM214" i="30"/>
  <c r="AB214" i="30"/>
  <c r="Q214" i="30"/>
  <c r="AU211" i="30"/>
  <c r="AJ211" i="30"/>
  <c r="Y211" i="30"/>
  <c r="O211" i="30"/>
  <c r="AW210" i="30"/>
  <c r="AL210" i="30"/>
  <c r="AB210" i="30"/>
  <c r="Q210" i="30"/>
  <c r="AP208" i="30"/>
  <c r="AD208" i="30"/>
  <c r="P208" i="30"/>
  <c r="AZ206" i="30"/>
  <c r="AN206" i="30"/>
  <c r="Z206" i="30"/>
  <c r="O206" i="30"/>
  <c r="AN203" i="30"/>
  <c r="AA203" i="30"/>
  <c r="O203" i="30"/>
  <c r="O202" i="30"/>
  <c r="W202" i="30"/>
  <c r="AE202" i="30"/>
  <c r="AM202" i="30"/>
  <c r="AU202" i="30"/>
  <c r="I202" i="30"/>
  <c r="Q202" i="30"/>
  <c r="Y202" i="30"/>
  <c r="AG202" i="30"/>
  <c r="AO202" i="30"/>
  <c r="AW202" i="30"/>
  <c r="J202" i="30"/>
  <c r="R202" i="30"/>
  <c r="Z202" i="30"/>
  <c r="AH202" i="30"/>
  <c r="AP202" i="30"/>
  <c r="AX202" i="30"/>
  <c r="AO201" i="30"/>
  <c r="AA201" i="30"/>
  <c r="P201" i="30"/>
  <c r="I200" i="30"/>
  <c r="Q200" i="30"/>
  <c r="Y200" i="30"/>
  <c r="AG200" i="30"/>
  <c r="AO200" i="30"/>
  <c r="AW200" i="30"/>
  <c r="K200" i="30"/>
  <c r="S200" i="30"/>
  <c r="AA200" i="30"/>
  <c r="AI200" i="30"/>
  <c r="AQ200" i="30"/>
  <c r="AY200" i="30"/>
  <c r="L200" i="30"/>
  <c r="T200" i="30"/>
  <c r="AB200" i="30"/>
  <c r="AJ200" i="30"/>
  <c r="AR200" i="30"/>
  <c r="AZ200" i="30"/>
  <c r="AP198" i="30"/>
  <c r="Z198" i="30"/>
  <c r="J198" i="30"/>
  <c r="AV190" i="30"/>
  <c r="AX253" i="30"/>
  <c r="AP253" i="30"/>
  <c r="AH253" i="30"/>
  <c r="Z253" i="30"/>
  <c r="R253" i="30"/>
  <c r="AU252" i="30"/>
  <c r="AM252" i="30"/>
  <c r="AE252" i="30"/>
  <c r="W252" i="30"/>
  <c r="AX245" i="30"/>
  <c r="AP245" i="30"/>
  <c r="AH245" i="30"/>
  <c r="Z245" i="30"/>
  <c r="R245" i="30"/>
  <c r="AU244" i="30"/>
  <c r="AM244" i="30"/>
  <c r="AE244" i="30"/>
  <c r="W244" i="30"/>
  <c r="AT241" i="30"/>
  <c r="AL241" i="30"/>
  <c r="AD241" i="30"/>
  <c r="V241" i="30"/>
  <c r="AY240" i="30"/>
  <c r="AQ240" i="30"/>
  <c r="AI240" i="30"/>
  <c r="AA240" i="30"/>
  <c r="S240" i="30"/>
  <c r="AX237" i="30"/>
  <c r="AP237" i="30"/>
  <c r="AH237" i="30"/>
  <c r="Z237" i="30"/>
  <c r="R237" i="30"/>
  <c r="AU236" i="30"/>
  <c r="AM236" i="30"/>
  <c r="AE236" i="30"/>
  <c r="W236" i="30"/>
  <c r="AT233" i="30"/>
  <c r="AL233" i="30"/>
  <c r="AD233" i="30"/>
  <c r="V233" i="30"/>
  <c r="AY232" i="30"/>
  <c r="AQ232" i="30"/>
  <c r="AI232" i="30"/>
  <c r="AA232" i="30"/>
  <c r="S232" i="30"/>
  <c r="U230" i="30"/>
  <c r="AX229" i="30"/>
  <c r="AP229" i="30"/>
  <c r="AH229" i="30"/>
  <c r="Z229" i="30"/>
  <c r="R229" i="30"/>
  <c r="AU228" i="30"/>
  <c r="AM228" i="30"/>
  <c r="AE228" i="30"/>
  <c r="W228" i="30"/>
  <c r="AZ227" i="30"/>
  <c r="AR227" i="30"/>
  <c r="AJ227" i="30"/>
  <c r="AB227" i="30"/>
  <c r="S227" i="30"/>
  <c r="J227" i="30"/>
  <c r="L224" i="30"/>
  <c r="T224" i="30"/>
  <c r="AB224" i="30"/>
  <c r="AJ224" i="30"/>
  <c r="AR224" i="30"/>
  <c r="AZ224" i="30"/>
  <c r="O223" i="30"/>
  <c r="AW222" i="30"/>
  <c r="AM222" i="30"/>
  <c r="AB222" i="30"/>
  <c r="Q222" i="30"/>
  <c r="AW218" i="30"/>
  <c r="AL218" i="30"/>
  <c r="AB218" i="30"/>
  <c r="Q218" i="30"/>
  <c r="AY217" i="30"/>
  <c r="AO217" i="30"/>
  <c r="AD217" i="30"/>
  <c r="S217" i="30"/>
  <c r="I217" i="30"/>
  <c r="AQ216" i="30"/>
  <c r="AF216" i="30"/>
  <c r="V216" i="30"/>
  <c r="K216" i="30"/>
  <c r="AS215" i="30"/>
  <c r="AI215" i="30"/>
  <c r="X215" i="30"/>
  <c r="M215" i="30"/>
  <c r="AV214" i="30"/>
  <c r="AK214" i="30"/>
  <c r="Z214" i="30"/>
  <c r="P214" i="30"/>
  <c r="AT211" i="30"/>
  <c r="AI211" i="30"/>
  <c r="X211" i="30"/>
  <c r="N211" i="30"/>
  <c r="AV210" i="30"/>
  <c r="AK210" i="30"/>
  <c r="AA210" i="30"/>
  <c r="P210" i="30"/>
  <c r="L209" i="30"/>
  <c r="T209" i="30"/>
  <c r="AB209" i="30"/>
  <c r="AJ209" i="30"/>
  <c r="AR209" i="30"/>
  <c r="AZ209" i="30"/>
  <c r="O209" i="30"/>
  <c r="W209" i="30"/>
  <c r="AE209" i="30"/>
  <c r="AM209" i="30"/>
  <c r="AU209" i="30"/>
  <c r="AN208" i="30"/>
  <c r="AC208" i="30"/>
  <c r="O208" i="30"/>
  <c r="AX206" i="30"/>
  <c r="AM206" i="30"/>
  <c r="Y206" i="30"/>
  <c r="L206" i="30"/>
  <c r="AY203" i="30"/>
  <c r="AM203" i="30"/>
  <c r="Y203" i="30"/>
  <c r="N203" i="30"/>
  <c r="AS202" i="30"/>
  <c r="AF202" i="30"/>
  <c r="T202" i="30"/>
  <c r="AY201" i="30"/>
  <c r="AN201" i="30"/>
  <c r="Z201" i="30"/>
  <c r="M201" i="30"/>
  <c r="AT200" i="30"/>
  <c r="AF200" i="30"/>
  <c r="U200" i="30"/>
  <c r="AO198" i="30"/>
  <c r="Y198" i="30"/>
  <c r="I198" i="30"/>
  <c r="AN190" i="30"/>
  <c r="L183" i="30"/>
  <c r="T183" i="30"/>
  <c r="AB183" i="30"/>
  <c r="AJ183" i="30"/>
  <c r="AR183" i="30"/>
  <c r="AZ183" i="30"/>
  <c r="O183" i="30"/>
  <c r="W183" i="30"/>
  <c r="AE183" i="30"/>
  <c r="AM183" i="30"/>
  <c r="AU183" i="30"/>
  <c r="M176" i="30"/>
  <c r="U176" i="30"/>
  <c r="AC176" i="30"/>
  <c r="AK176" i="30"/>
  <c r="AS176" i="30"/>
  <c r="J176" i="30"/>
  <c r="S176" i="30"/>
  <c r="AB176" i="30"/>
  <c r="AL176" i="30"/>
  <c r="AU176" i="30"/>
  <c r="K176" i="30"/>
  <c r="T176" i="30"/>
  <c r="AD176" i="30"/>
  <c r="AM176" i="30"/>
  <c r="AV176" i="30"/>
  <c r="N176" i="30"/>
  <c r="W176" i="30"/>
  <c r="AF176" i="30"/>
  <c r="AO176" i="30"/>
  <c r="AX176" i="30"/>
  <c r="J175" i="30"/>
  <c r="R175" i="30"/>
  <c r="Z175" i="30"/>
  <c r="AH175" i="30"/>
  <c r="AP175" i="30"/>
  <c r="AX175" i="30"/>
  <c r="I175" i="30"/>
  <c r="S175" i="30"/>
  <c r="AB175" i="30"/>
  <c r="AK175" i="30"/>
  <c r="AT175" i="30"/>
  <c r="K175" i="30"/>
  <c r="T175" i="30"/>
  <c r="AC175" i="30"/>
  <c r="AL175" i="30"/>
  <c r="AU175" i="30"/>
  <c r="M175" i="30"/>
  <c r="V175" i="30"/>
  <c r="AE175" i="30"/>
  <c r="AN175" i="30"/>
  <c r="AW175" i="30"/>
  <c r="AU192" i="30"/>
  <c r="AM192" i="30"/>
  <c r="AE192" i="30"/>
  <c r="W192" i="30"/>
  <c r="O192" i="30"/>
  <c r="AT184" i="30"/>
  <c r="AJ184" i="30"/>
  <c r="Y184" i="30"/>
  <c r="N184" i="30"/>
  <c r="AW183" i="30"/>
  <c r="AL183" i="30"/>
  <c r="AA183" i="30"/>
  <c r="Q183" i="30"/>
  <c r="I182" i="30"/>
  <c r="Q182" i="30"/>
  <c r="Y182" i="30"/>
  <c r="AG182" i="30"/>
  <c r="AO182" i="30"/>
  <c r="AW182" i="30"/>
  <c r="L182" i="30"/>
  <c r="T182" i="30"/>
  <c r="AB182" i="30"/>
  <c r="AJ182" i="30"/>
  <c r="AR182" i="30"/>
  <c r="AZ182" i="30"/>
  <c r="AQ181" i="30"/>
  <c r="AF181" i="30"/>
  <c r="U181" i="30"/>
  <c r="AY176" i="30"/>
  <c r="AI176" i="30"/>
  <c r="V176" i="30"/>
  <c r="AZ175" i="30"/>
  <c r="AJ175" i="30"/>
  <c r="W175" i="30"/>
  <c r="O174" i="30"/>
  <c r="W174" i="30"/>
  <c r="AE174" i="30"/>
  <c r="AM174" i="30"/>
  <c r="AU174" i="30"/>
  <c r="I174" i="30"/>
  <c r="R174" i="30"/>
  <c r="AA174" i="30"/>
  <c r="AJ174" i="30"/>
  <c r="AS174" i="30"/>
  <c r="J174" i="30"/>
  <c r="S174" i="30"/>
  <c r="AB174" i="30"/>
  <c r="AK174" i="30"/>
  <c r="AT174" i="30"/>
  <c r="L174" i="30"/>
  <c r="U174" i="30"/>
  <c r="AD174" i="30"/>
  <c r="AN174" i="30"/>
  <c r="AW174" i="30"/>
  <c r="AT195" i="30"/>
  <c r="AL195" i="30"/>
  <c r="AD195" i="30"/>
  <c r="V195" i="30"/>
  <c r="N195" i="30"/>
  <c r="AY194" i="30"/>
  <c r="AQ194" i="30"/>
  <c r="AI194" i="30"/>
  <c r="AA194" i="30"/>
  <c r="S194" i="30"/>
  <c r="K194" i="30"/>
  <c r="AS192" i="30"/>
  <c r="AK192" i="30"/>
  <c r="AC192" i="30"/>
  <c r="U192" i="30"/>
  <c r="M192" i="30"/>
  <c r="AG184" i="30"/>
  <c r="V184" i="30"/>
  <c r="L184" i="30"/>
  <c r="AT183" i="30"/>
  <c r="AI183" i="30"/>
  <c r="Y183" i="30"/>
  <c r="N183" i="30"/>
  <c r="N181" i="30"/>
  <c r="V181" i="30"/>
  <c r="AD181" i="30"/>
  <c r="AL181" i="30"/>
  <c r="AT181" i="30"/>
  <c r="I181" i="30"/>
  <c r="Q181" i="30"/>
  <c r="Y181" i="30"/>
  <c r="AG181" i="30"/>
  <c r="AO181" i="30"/>
  <c r="AW181" i="30"/>
  <c r="AY221" i="30"/>
  <c r="AQ221" i="30"/>
  <c r="AI221" i="30"/>
  <c r="AA221" i="30"/>
  <c r="S221" i="30"/>
  <c r="AY213" i="30"/>
  <c r="AQ213" i="30"/>
  <c r="AI213" i="30"/>
  <c r="AA213" i="30"/>
  <c r="S213" i="30"/>
  <c r="AW207" i="30"/>
  <c r="AO207" i="30"/>
  <c r="AG207" i="30"/>
  <c r="Y207" i="30"/>
  <c r="Q207" i="30"/>
  <c r="I207" i="30"/>
  <c r="AY205" i="30"/>
  <c r="AQ205" i="30"/>
  <c r="AI205" i="30"/>
  <c r="AA205" i="30"/>
  <c r="S205" i="30"/>
  <c r="AW199" i="30"/>
  <c r="AO199" i="30"/>
  <c r="AG199" i="30"/>
  <c r="Y199" i="30"/>
  <c r="Q199" i="30"/>
  <c r="I199" i="30"/>
  <c r="AY197" i="30"/>
  <c r="AQ197" i="30"/>
  <c r="AI197" i="30"/>
  <c r="AA197" i="30"/>
  <c r="S197" i="30"/>
  <c r="AS195" i="30"/>
  <c r="AK195" i="30"/>
  <c r="AC195" i="30"/>
  <c r="U195" i="30"/>
  <c r="M195" i="30"/>
  <c r="AX194" i="30"/>
  <c r="AP194" i="30"/>
  <c r="AH194" i="30"/>
  <c r="Z194" i="30"/>
  <c r="R194" i="30"/>
  <c r="J194" i="30"/>
  <c r="AU193" i="30"/>
  <c r="AM193" i="30"/>
  <c r="AE193" i="30"/>
  <c r="W193" i="30"/>
  <c r="O193" i="30"/>
  <c r="AZ192" i="30"/>
  <c r="AR192" i="30"/>
  <c r="AJ192" i="30"/>
  <c r="AB192" i="30"/>
  <c r="T192" i="30"/>
  <c r="L192" i="30"/>
  <c r="AW191" i="30"/>
  <c r="AO191" i="30"/>
  <c r="AG191" i="30"/>
  <c r="Y191" i="30"/>
  <c r="Q191" i="30"/>
  <c r="I191" i="30"/>
  <c r="AY189" i="30"/>
  <c r="AQ189" i="30"/>
  <c r="AI189" i="30"/>
  <c r="AA189" i="30"/>
  <c r="S189" i="30"/>
  <c r="J185" i="30"/>
  <c r="R185" i="30"/>
  <c r="Z185" i="30"/>
  <c r="AH185" i="30"/>
  <c r="AP185" i="30"/>
  <c r="AX185" i="30"/>
  <c r="M185" i="30"/>
  <c r="U185" i="30"/>
  <c r="AC185" i="30"/>
  <c r="AK185" i="30"/>
  <c r="AS185" i="30"/>
  <c r="AQ184" i="30"/>
  <c r="AF184" i="30"/>
  <c r="U184" i="30"/>
  <c r="K184" i="30"/>
  <c r="AS183" i="30"/>
  <c r="AH183" i="30"/>
  <c r="X183" i="30"/>
  <c r="M183" i="30"/>
  <c r="AU182" i="30"/>
  <c r="AK182" i="30"/>
  <c r="Z182" i="30"/>
  <c r="O182" i="30"/>
  <c r="AX181" i="30"/>
  <c r="AM181" i="30"/>
  <c r="AB181" i="30"/>
  <c r="R181" i="30"/>
  <c r="AZ180" i="30"/>
  <c r="AO180" i="30"/>
  <c r="AE180" i="30"/>
  <c r="T180" i="30"/>
  <c r="AR176" i="30"/>
  <c r="AE176" i="30"/>
  <c r="P176" i="30"/>
  <c r="AS175" i="30"/>
  <c r="AF175" i="30"/>
  <c r="P175" i="30"/>
  <c r="AV174" i="30"/>
  <c r="AG174" i="30"/>
  <c r="Q174" i="30"/>
  <c r="AV170" i="30"/>
  <c r="R170" i="30"/>
  <c r="AZ195" i="30"/>
  <c r="AR195" i="30"/>
  <c r="AJ195" i="30"/>
  <c r="AB195" i="30"/>
  <c r="T195" i="30"/>
  <c r="L195" i="30"/>
  <c r="AW194" i="30"/>
  <c r="AO194" i="30"/>
  <c r="AG194" i="30"/>
  <c r="Y194" i="30"/>
  <c r="Q194" i="30"/>
  <c r="I194" i="30"/>
  <c r="AT193" i="30"/>
  <c r="AL193" i="30"/>
  <c r="AD193" i="30"/>
  <c r="V193" i="30"/>
  <c r="N193" i="30"/>
  <c r="AY192" i="30"/>
  <c r="AQ192" i="30"/>
  <c r="AI192" i="30"/>
  <c r="AA192" i="30"/>
  <c r="S192" i="30"/>
  <c r="K192" i="30"/>
  <c r="AZ184" i="30"/>
  <c r="AO184" i="30"/>
  <c r="AD184" i="30"/>
  <c r="T184" i="30"/>
  <c r="AQ183" i="30"/>
  <c r="AG183" i="30"/>
  <c r="V183" i="30"/>
  <c r="K183" i="30"/>
  <c r="AT182" i="30"/>
  <c r="AI182" i="30"/>
  <c r="X182" i="30"/>
  <c r="N182" i="30"/>
  <c r="AV181" i="30"/>
  <c r="AK181" i="30"/>
  <c r="AA181" i="30"/>
  <c r="P181" i="30"/>
  <c r="K180" i="30"/>
  <c r="S180" i="30"/>
  <c r="AA180" i="30"/>
  <c r="AI180" i="30"/>
  <c r="AQ180" i="30"/>
  <c r="AY180" i="30"/>
  <c r="N180" i="30"/>
  <c r="V180" i="30"/>
  <c r="AD180" i="30"/>
  <c r="AL180" i="30"/>
  <c r="AT180" i="30"/>
  <c r="AQ176" i="30"/>
  <c r="AA176" i="30"/>
  <c r="O176" i="30"/>
  <c r="AR175" i="30"/>
  <c r="AD175" i="30"/>
  <c r="O175" i="30"/>
  <c r="AR174" i="30"/>
  <c r="AF174" i="30"/>
  <c r="P174" i="30"/>
  <c r="AO170" i="30"/>
  <c r="AY195" i="30"/>
  <c r="AQ195" i="30"/>
  <c r="AI195" i="30"/>
  <c r="AA195" i="30"/>
  <c r="S195" i="30"/>
  <c r="K195" i="30"/>
  <c r="AX192" i="30"/>
  <c r="AP192" i="30"/>
  <c r="AH192" i="30"/>
  <c r="Z192" i="30"/>
  <c r="R192" i="30"/>
  <c r="J192" i="30"/>
  <c r="O184" i="30"/>
  <c r="W184" i="30"/>
  <c r="AE184" i="30"/>
  <c r="AM184" i="30"/>
  <c r="AU184" i="30"/>
  <c r="J184" i="30"/>
  <c r="R184" i="30"/>
  <c r="Z184" i="30"/>
  <c r="AH184" i="30"/>
  <c r="AP184" i="30"/>
  <c r="AX184" i="30"/>
  <c r="AP183" i="30"/>
  <c r="AF183" i="30"/>
  <c r="U183" i="30"/>
  <c r="J183" i="30"/>
  <c r="AT207" i="30"/>
  <c r="AL207" i="30"/>
  <c r="AD207" i="30"/>
  <c r="V207" i="30"/>
  <c r="AT199" i="30"/>
  <c r="AL199" i="30"/>
  <c r="AD199" i="30"/>
  <c r="V199" i="30"/>
  <c r="AX195" i="30"/>
  <c r="AP195" i="30"/>
  <c r="AH195" i="30"/>
  <c r="Z195" i="30"/>
  <c r="R195" i="30"/>
  <c r="AU194" i="30"/>
  <c r="AM194" i="30"/>
  <c r="AE194" i="30"/>
  <c r="W194" i="30"/>
  <c r="AZ193" i="30"/>
  <c r="AR193" i="30"/>
  <c r="AJ193" i="30"/>
  <c r="AB193" i="30"/>
  <c r="T193" i="30"/>
  <c r="AW192" i="30"/>
  <c r="AO192" i="30"/>
  <c r="AG192" i="30"/>
  <c r="Y192" i="30"/>
  <c r="Q192" i="30"/>
  <c r="AT191" i="30"/>
  <c r="AL191" i="30"/>
  <c r="AD191" i="30"/>
  <c r="V191" i="30"/>
  <c r="AW184" i="30"/>
  <c r="AL184" i="30"/>
  <c r="AB184" i="30"/>
  <c r="Q184" i="30"/>
  <c r="AY183" i="30"/>
  <c r="AO183" i="30"/>
  <c r="AD183" i="30"/>
  <c r="S183" i="30"/>
  <c r="I183" i="30"/>
  <c r="AQ182" i="30"/>
  <c r="AF182" i="30"/>
  <c r="V182" i="30"/>
  <c r="K182" i="30"/>
  <c r="AS181" i="30"/>
  <c r="AI181" i="30"/>
  <c r="X181" i="30"/>
  <c r="M181" i="30"/>
  <c r="AN176" i="30"/>
  <c r="Y176" i="30"/>
  <c r="I176" i="30"/>
  <c r="AO175" i="30"/>
  <c r="Y175" i="30"/>
  <c r="L175" i="30"/>
  <c r="AP174" i="30"/>
  <c r="Z174" i="30"/>
  <c r="M174" i="30"/>
  <c r="M170" i="30"/>
  <c r="U170" i="30"/>
  <c r="AC170" i="30"/>
  <c r="AK170" i="30"/>
  <c r="K170" i="30"/>
  <c r="S170" i="30"/>
  <c r="AA170" i="30"/>
  <c r="AI170" i="30"/>
  <c r="AQ170" i="30"/>
  <c r="AY170" i="30"/>
  <c r="J170" i="30"/>
  <c r="V170" i="30"/>
  <c r="AF170" i="30"/>
  <c r="AP170" i="30"/>
  <c r="AZ170" i="30"/>
  <c r="L170" i="30"/>
  <c r="W170" i="30"/>
  <c r="AG170" i="30"/>
  <c r="AR170" i="30"/>
  <c r="N170" i="30"/>
  <c r="X170" i="30"/>
  <c r="AH170" i="30"/>
  <c r="AS170" i="30"/>
  <c r="O170" i="30"/>
  <c r="Y170" i="30"/>
  <c r="AJ170" i="30"/>
  <c r="AT170" i="30"/>
  <c r="P170" i="30"/>
  <c r="Z170" i="30"/>
  <c r="AL170" i="30"/>
  <c r="AU170" i="30"/>
  <c r="M165" i="30"/>
  <c r="U165" i="30"/>
  <c r="AC165" i="30"/>
  <c r="AK165" i="30"/>
  <c r="AS165" i="30"/>
  <c r="N165" i="30"/>
  <c r="V165" i="30"/>
  <c r="AD165" i="30"/>
  <c r="AL165" i="30"/>
  <c r="AT165" i="30"/>
  <c r="K165" i="30"/>
  <c r="S165" i="30"/>
  <c r="AA165" i="30"/>
  <c r="AI165" i="30"/>
  <c r="AQ165" i="30"/>
  <c r="AY165" i="30"/>
  <c r="L165" i="30"/>
  <c r="T165" i="30"/>
  <c r="AB165" i="30"/>
  <c r="AJ165" i="30"/>
  <c r="AR165" i="30"/>
  <c r="AZ165" i="30"/>
  <c r="O168" i="30"/>
  <c r="W168" i="30"/>
  <c r="AE168" i="30"/>
  <c r="AM168" i="30"/>
  <c r="AU168" i="30"/>
  <c r="L168" i="30"/>
  <c r="T168" i="30"/>
  <c r="AB168" i="30"/>
  <c r="AJ168" i="30"/>
  <c r="AR168" i="30"/>
  <c r="AZ168" i="30"/>
  <c r="M168" i="30"/>
  <c r="U168" i="30"/>
  <c r="AC168" i="30"/>
  <c r="AK168" i="30"/>
  <c r="AS168" i="30"/>
  <c r="AM165" i="30"/>
  <c r="W165" i="30"/>
  <c r="AV159" i="30"/>
  <c r="AI187" i="30"/>
  <c r="AA187" i="30"/>
  <c r="S187" i="30"/>
  <c r="AQ179" i="30"/>
  <c r="AI179" i="30"/>
  <c r="AA179" i="30"/>
  <c r="S179" i="30"/>
  <c r="AD173" i="30"/>
  <c r="U173" i="30"/>
  <c r="AU172" i="30"/>
  <c r="AL172" i="30"/>
  <c r="AC172" i="30"/>
  <c r="T172" i="30"/>
  <c r="AU171" i="30"/>
  <c r="AK171" i="30"/>
  <c r="AB171" i="30"/>
  <c r="S171" i="30"/>
  <c r="AQ168" i="30"/>
  <c r="AF168" i="30"/>
  <c r="R168" i="30"/>
  <c r="AY167" i="30"/>
  <c r="AL167" i="30"/>
  <c r="X167" i="30"/>
  <c r="AX165" i="30"/>
  <c r="AH165" i="30"/>
  <c r="R165" i="30"/>
  <c r="AN159" i="30"/>
  <c r="AW165" i="30"/>
  <c r="AG165" i="30"/>
  <c r="Q165" i="30"/>
  <c r="AF159" i="30"/>
  <c r="I172" i="30"/>
  <c r="Q172" i="30"/>
  <c r="Y172" i="30"/>
  <c r="AG172" i="30"/>
  <c r="AO172" i="30"/>
  <c r="AW172" i="30"/>
  <c r="N171" i="30"/>
  <c r="V171" i="30"/>
  <c r="AD171" i="30"/>
  <c r="AL171" i="30"/>
  <c r="AT171" i="30"/>
  <c r="AO168" i="30"/>
  <c r="AA168" i="30"/>
  <c r="P168" i="30"/>
  <c r="L167" i="30"/>
  <c r="T167" i="30"/>
  <c r="AB167" i="30"/>
  <c r="AJ167" i="30"/>
  <c r="AR167" i="30"/>
  <c r="AZ167" i="30"/>
  <c r="I167" i="30"/>
  <c r="Q167" i="30"/>
  <c r="Y167" i="30"/>
  <c r="AG167" i="30"/>
  <c r="AO167" i="30"/>
  <c r="AW167" i="30"/>
  <c r="J167" i="30"/>
  <c r="R167" i="30"/>
  <c r="Z167" i="30"/>
  <c r="AH167" i="30"/>
  <c r="AP167" i="30"/>
  <c r="AX167" i="30"/>
  <c r="AV165" i="30"/>
  <c r="AF165" i="30"/>
  <c r="P165" i="30"/>
  <c r="X159" i="30"/>
  <c r="L173" i="30"/>
  <c r="T173" i="30"/>
  <c r="AB173" i="30"/>
  <c r="AJ173" i="30"/>
  <c r="AR173" i="30"/>
  <c r="AZ173" i="30"/>
  <c r="AR172" i="30"/>
  <c r="AI172" i="30"/>
  <c r="Z172" i="30"/>
  <c r="P172" i="30"/>
  <c r="AZ171" i="30"/>
  <c r="AQ171" i="30"/>
  <c r="AH171" i="30"/>
  <c r="Y171" i="30"/>
  <c r="P171" i="30"/>
  <c r="AY168" i="30"/>
  <c r="AN168" i="30"/>
  <c r="Z168" i="30"/>
  <c r="N168" i="30"/>
  <c r="AT167" i="30"/>
  <c r="AF167" i="30"/>
  <c r="U167" i="30"/>
  <c r="AU165" i="30"/>
  <c r="AE165" i="30"/>
  <c r="O165" i="30"/>
  <c r="AP165" i="30"/>
  <c r="Z165" i="30"/>
  <c r="J165" i="30"/>
  <c r="K159" i="30"/>
  <c r="S159" i="30"/>
  <c r="AA159" i="30"/>
  <c r="AI159" i="30"/>
  <c r="AQ159" i="30"/>
  <c r="AY159" i="30"/>
  <c r="L159" i="30"/>
  <c r="T159" i="30"/>
  <c r="AB159" i="30"/>
  <c r="AJ159" i="30"/>
  <c r="AR159" i="30"/>
  <c r="AZ159" i="30"/>
  <c r="M159" i="30"/>
  <c r="U159" i="30"/>
  <c r="AC159" i="30"/>
  <c r="AK159" i="30"/>
  <c r="AS159" i="30"/>
  <c r="N159" i="30"/>
  <c r="V159" i="30"/>
  <c r="AD159" i="30"/>
  <c r="AL159" i="30"/>
  <c r="AT159" i="30"/>
  <c r="O159" i="30"/>
  <c r="W159" i="30"/>
  <c r="AE159" i="30"/>
  <c r="AM159" i="30"/>
  <c r="AU159" i="30"/>
  <c r="I159" i="30"/>
  <c r="Q159" i="30"/>
  <c r="Y159" i="30"/>
  <c r="AG159" i="30"/>
  <c r="AO159" i="30"/>
  <c r="AW159" i="30"/>
  <c r="J159" i="30"/>
  <c r="R159" i="30"/>
  <c r="Z159" i="30"/>
  <c r="AH159" i="30"/>
  <c r="AP159" i="30"/>
  <c r="AX159" i="30"/>
  <c r="AU166" i="30"/>
  <c r="AM166" i="30"/>
  <c r="AE166" i="30"/>
  <c r="W166" i="30"/>
  <c r="O166" i="30"/>
  <c r="AW164" i="30"/>
  <c r="AO164" i="30"/>
  <c r="AG164" i="30"/>
  <c r="Y164" i="30"/>
  <c r="Q164" i="30"/>
  <c r="I164" i="30"/>
  <c r="AT163" i="30"/>
  <c r="AL163" i="30"/>
  <c r="AD163" i="30"/>
  <c r="V163" i="30"/>
  <c r="AY162" i="30"/>
  <c r="AQ162" i="30"/>
  <c r="AI162" i="30"/>
  <c r="AA162" i="30"/>
  <c r="S162" i="30"/>
  <c r="K162" i="30"/>
  <c r="AS160" i="30"/>
  <c r="AK160" i="30"/>
  <c r="AC160" i="30"/>
  <c r="U160" i="30"/>
  <c r="M160" i="30"/>
  <c r="AU158" i="30"/>
  <c r="AM158" i="30"/>
  <c r="AE158" i="30"/>
  <c r="W158" i="30"/>
  <c r="O158" i="30"/>
  <c r="AZ157" i="30"/>
  <c r="AR157" i="30"/>
  <c r="AJ157" i="30"/>
  <c r="AB157" i="30"/>
  <c r="T157" i="30"/>
  <c r="L157" i="30"/>
  <c r="AW156" i="30"/>
  <c r="AO156" i="30"/>
  <c r="AG156" i="30"/>
  <c r="Y156" i="30"/>
  <c r="Q156" i="30"/>
  <c r="I156" i="30"/>
  <c r="AT155" i="30"/>
  <c r="AK155" i="30"/>
  <c r="AB155" i="30"/>
  <c r="S155" i="30"/>
  <c r="J155" i="30"/>
  <c r="AT154" i="30"/>
  <c r="AK154" i="30"/>
  <c r="AB154" i="30"/>
  <c r="R154" i="30"/>
  <c r="AR151" i="30"/>
  <c r="AE151" i="30"/>
  <c r="O151" i="30"/>
  <c r="AS149" i="30"/>
  <c r="AC149" i="30"/>
  <c r="M149" i="30"/>
  <c r="AO146" i="30"/>
  <c r="T146" i="30"/>
  <c r="AR145" i="30"/>
  <c r="Q145" i="30"/>
  <c r="AT166" i="30"/>
  <c r="AL166" i="30"/>
  <c r="AD166" i="30"/>
  <c r="V166" i="30"/>
  <c r="N166" i="30"/>
  <c r="AX162" i="30"/>
  <c r="AP162" i="30"/>
  <c r="AH162" i="30"/>
  <c r="Z162" i="30"/>
  <c r="R162" i="30"/>
  <c r="J162" i="30"/>
  <c r="AZ160" i="30"/>
  <c r="AR160" i="30"/>
  <c r="AJ160" i="30"/>
  <c r="AB160" i="30"/>
  <c r="T160" i="30"/>
  <c r="L160" i="30"/>
  <c r="AY157" i="30"/>
  <c r="AQ157" i="30"/>
  <c r="AI157" i="30"/>
  <c r="AA157" i="30"/>
  <c r="S157" i="30"/>
  <c r="K157" i="30"/>
  <c r="AS155" i="30"/>
  <c r="AJ155" i="30"/>
  <c r="AA155" i="30"/>
  <c r="R155" i="30"/>
  <c r="K154" i="30"/>
  <c r="S154" i="30"/>
  <c r="AA154" i="30"/>
  <c r="AI154" i="30"/>
  <c r="AQ154" i="30"/>
  <c r="AY154" i="30"/>
  <c r="AQ151" i="30"/>
  <c r="AD151" i="30"/>
  <c r="N151" i="30"/>
  <c r="AO149" i="30"/>
  <c r="Z149" i="30"/>
  <c r="AN146" i="30"/>
  <c r="S146" i="30"/>
  <c r="AN145" i="30"/>
  <c r="N155" i="30"/>
  <c r="V155" i="30"/>
  <c r="AD155" i="30"/>
  <c r="AL155" i="30"/>
  <c r="K149" i="30"/>
  <c r="S149" i="30"/>
  <c r="AA149" i="30"/>
  <c r="AI149" i="30"/>
  <c r="AQ149" i="30"/>
  <c r="AY149" i="30"/>
  <c r="O149" i="30"/>
  <c r="W149" i="30"/>
  <c r="AE149" i="30"/>
  <c r="AM149" i="30"/>
  <c r="AU149" i="30"/>
  <c r="L149" i="30"/>
  <c r="V149" i="30"/>
  <c r="AG149" i="30"/>
  <c r="AR149" i="30"/>
  <c r="Q149" i="30"/>
  <c r="AB149" i="30"/>
  <c r="J149" i="30"/>
  <c r="U149" i="30"/>
  <c r="AF149" i="30"/>
  <c r="AP149" i="30"/>
  <c r="O145" i="30"/>
  <c r="W145" i="30"/>
  <c r="AE145" i="30"/>
  <c r="AM145" i="30"/>
  <c r="AU145" i="30"/>
  <c r="K145" i="30"/>
  <c r="S145" i="30"/>
  <c r="AA145" i="30"/>
  <c r="AI145" i="30"/>
  <c r="AQ145" i="30"/>
  <c r="AY145" i="30"/>
  <c r="N145" i="30"/>
  <c r="Y145" i="30"/>
  <c r="AJ145" i="30"/>
  <c r="AT145" i="30"/>
  <c r="P145" i="30"/>
  <c r="Z145" i="30"/>
  <c r="AK145" i="30"/>
  <c r="AV145" i="30"/>
  <c r="I145" i="30"/>
  <c r="T145" i="30"/>
  <c r="AD145" i="30"/>
  <c r="AO145" i="30"/>
  <c r="AZ145" i="30"/>
  <c r="J145" i="30"/>
  <c r="U145" i="30"/>
  <c r="AF145" i="30"/>
  <c r="AP145" i="30"/>
  <c r="M145" i="30"/>
  <c r="X145" i="30"/>
  <c r="AH145" i="30"/>
  <c r="AS145" i="30"/>
  <c r="AX160" i="30"/>
  <c r="AP160" i="30"/>
  <c r="AH160" i="30"/>
  <c r="Z160" i="30"/>
  <c r="R160" i="30"/>
  <c r="J160" i="30"/>
  <c r="AW157" i="30"/>
  <c r="AO157" i="30"/>
  <c r="AG157" i="30"/>
  <c r="Y157" i="30"/>
  <c r="Q157" i="30"/>
  <c r="I157" i="30"/>
  <c r="AY155" i="30"/>
  <c r="AQ155" i="30"/>
  <c r="AH155" i="30"/>
  <c r="Y155" i="30"/>
  <c r="P155" i="30"/>
  <c r="AN151" i="30"/>
  <c r="X151" i="30"/>
  <c r="K151" i="30"/>
  <c r="AZ149" i="30"/>
  <c r="AL149" i="30"/>
  <c r="X149" i="30"/>
  <c r="AW160" i="30"/>
  <c r="AO160" i="30"/>
  <c r="AG160" i="30"/>
  <c r="Y160" i="30"/>
  <c r="Q160" i="30"/>
  <c r="I160" i="30"/>
  <c r="AX155" i="30"/>
  <c r="AP155" i="30"/>
  <c r="AG155" i="30"/>
  <c r="X155" i="30"/>
  <c r="O155" i="30"/>
  <c r="AZ151" i="30"/>
  <c r="AJ151" i="30"/>
  <c r="W151" i="30"/>
  <c r="AX149" i="30"/>
  <c r="AK149" i="30"/>
  <c r="T149" i="30"/>
  <c r="AE146" i="30"/>
  <c r="AC145" i="30"/>
  <c r="AW155" i="30"/>
  <c r="AO155" i="30"/>
  <c r="AF155" i="30"/>
  <c r="W155" i="30"/>
  <c r="M155" i="30"/>
  <c r="I151" i="30"/>
  <c r="Q151" i="30"/>
  <c r="Y151" i="30"/>
  <c r="AG151" i="30"/>
  <c r="AO151" i="30"/>
  <c r="AW151" i="30"/>
  <c r="M151" i="30"/>
  <c r="U151" i="30"/>
  <c r="AC151" i="30"/>
  <c r="AK151" i="30"/>
  <c r="AS151" i="30"/>
  <c r="R151" i="30"/>
  <c r="AB151" i="30"/>
  <c r="AM151" i="30"/>
  <c r="AX151" i="30"/>
  <c r="P151" i="30"/>
  <c r="AA151" i="30"/>
  <c r="AL151" i="30"/>
  <c r="AV151" i="30"/>
  <c r="AW149" i="30"/>
  <c r="AJ149" i="30"/>
  <c r="R149" i="30"/>
  <c r="J146" i="30"/>
  <c r="R146" i="30"/>
  <c r="Z146" i="30"/>
  <c r="AH146" i="30"/>
  <c r="AP146" i="30"/>
  <c r="AX146" i="30"/>
  <c r="N146" i="30"/>
  <c r="V146" i="30"/>
  <c r="AD146" i="30"/>
  <c r="AL146" i="30"/>
  <c r="AT146" i="30"/>
  <c r="L146" i="30"/>
  <c r="W146" i="30"/>
  <c r="AG146" i="30"/>
  <c r="AR146" i="30"/>
  <c r="M146" i="30"/>
  <c r="X146" i="30"/>
  <c r="AI146" i="30"/>
  <c r="AS146" i="30"/>
  <c r="Q146" i="30"/>
  <c r="AB146" i="30"/>
  <c r="AM146" i="30"/>
  <c r="AW146" i="30"/>
  <c r="K146" i="30"/>
  <c r="U146" i="30"/>
  <c r="AF146" i="30"/>
  <c r="AQ146" i="30"/>
  <c r="AB145" i="30"/>
  <c r="AW166" i="30"/>
  <c r="AO166" i="30"/>
  <c r="AG166" i="30"/>
  <c r="Y166" i="30"/>
  <c r="Q166" i="30"/>
  <c r="AY164" i="30"/>
  <c r="AQ164" i="30"/>
  <c r="AI164" i="30"/>
  <c r="AA164" i="30"/>
  <c r="S164" i="30"/>
  <c r="AS162" i="30"/>
  <c r="AK162" i="30"/>
  <c r="AC162" i="30"/>
  <c r="U162" i="30"/>
  <c r="M162" i="30"/>
  <c r="AU160" i="30"/>
  <c r="AM160" i="30"/>
  <c r="AE160" i="30"/>
  <c r="W160" i="30"/>
  <c r="O160" i="30"/>
  <c r="AW158" i="30"/>
  <c r="AO158" i="30"/>
  <c r="AG158" i="30"/>
  <c r="Y158" i="30"/>
  <c r="Q158" i="30"/>
  <c r="AT157" i="30"/>
  <c r="AL157" i="30"/>
  <c r="AD157" i="30"/>
  <c r="V157" i="30"/>
  <c r="N157" i="30"/>
  <c r="AY156" i="30"/>
  <c r="AQ156" i="30"/>
  <c r="AI156" i="30"/>
  <c r="AA156" i="30"/>
  <c r="S156" i="30"/>
  <c r="K156" i="30"/>
  <c r="AV155" i="30"/>
  <c r="AN155" i="30"/>
  <c r="AE155" i="30"/>
  <c r="U155" i="30"/>
  <c r="L155" i="30"/>
  <c r="AV154" i="30"/>
  <c r="AM154" i="30"/>
  <c r="AD154" i="30"/>
  <c r="U154" i="30"/>
  <c r="L154" i="30"/>
  <c r="AU151" i="30"/>
  <c r="AH151" i="30"/>
  <c r="T151" i="30"/>
  <c r="AV149" i="30"/>
  <c r="AH149" i="30"/>
  <c r="P149" i="30"/>
  <c r="AV146" i="30"/>
  <c r="AA146" i="30"/>
  <c r="AX145" i="30"/>
  <c r="V145" i="30"/>
  <c r="AZ162" i="30"/>
  <c r="AR162" i="30"/>
  <c r="AJ162" i="30"/>
  <c r="AB162" i="30"/>
  <c r="T162" i="30"/>
  <c r="AT160" i="30"/>
  <c r="AL160" i="30"/>
  <c r="AD160" i="30"/>
  <c r="V160" i="30"/>
  <c r="AS157" i="30"/>
  <c r="AK157" i="30"/>
  <c r="AC157" i="30"/>
  <c r="U157" i="30"/>
  <c r="AX156" i="30"/>
  <c r="AP156" i="30"/>
  <c r="AH156" i="30"/>
  <c r="Z156" i="30"/>
  <c r="R156" i="30"/>
  <c r="AU155" i="30"/>
  <c r="AM155" i="30"/>
  <c r="AC155" i="30"/>
  <c r="T155" i="30"/>
  <c r="K155" i="30"/>
  <c r="AU154" i="30"/>
  <c r="AL154" i="30"/>
  <c r="AC154" i="30"/>
  <c r="T154" i="30"/>
  <c r="J154" i="30"/>
  <c r="AT151" i="30"/>
  <c r="AF151" i="30"/>
  <c r="S151" i="30"/>
  <c r="AT149" i="30"/>
  <c r="AD149" i="30"/>
  <c r="N149" i="30"/>
  <c r="AW145" i="30"/>
  <c r="R145" i="30"/>
  <c r="N150" i="30"/>
  <c r="V150" i="30"/>
  <c r="AD150" i="30"/>
  <c r="AL150" i="30"/>
  <c r="AT150" i="30"/>
  <c r="J150" i="30"/>
  <c r="R150" i="30"/>
  <c r="Z150" i="30"/>
  <c r="AH150" i="30"/>
  <c r="AP150" i="30"/>
  <c r="AX150" i="30"/>
  <c r="M147" i="30"/>
  <c r="U147" i="30"/>
  <c r="AC147" i="30"/>
  <c r="AK147" i="30"/>
  <c r="AS147" i="30"/>
  <c r="I147" i="30"/>
  <c r="Q147" i="30"/>
  <c r="Y147" i="30"/>
  <c r="AG147" i="30"/>
  <c r="AO147" i="30"/>
  <c r="AW147" i="30"/>
  <c r="AR143" i="30"/>
  <c r="AH143" i="30"/>
  <c r="W143" i="30"/>
  <c r="AU142" i="30"/>
  <c r="AJ142" i="30"/>
  <c r="Y142" i="30"/>
  <c r="O142" i="30"/>
  <c r="AR139" i="30"/>
  <c r="AH139" i="30"/>
  <c r="W139" i="30"/>
  <c r="AU138" i="30"/>
  <c r="AJ138" i="30"/>
  <c r="Y138" i="30"/>
  <c r="O138" i="30"/>
  <c r="AU135" i="30"/>
  <c r="AJ135" i="30"/>
  <c r="Z135" i="30"/>
  <c r="O135" i="30"/>
  <c r="AZ133" i="30"/>
  <c r="AO133" i="30"/>
  <c r="AD133" i="30"/>
  <c r="T133" i="30"/>
  <c r="M131" i="30"/>
  <c r="U131" i="30"/>
  <c r="AC131" i="30"/>
  <c r="AK131" i="30"/>
  <c r="AS131" i="30"/>
  <c r="I131" i="30"/>
  <c r="Q131" i="30"/>
  <c r="Y131" i="30"/>
  <c r="AG131" i="30"/>
  <c r="AO131" i="30"/>
  <c r="AW131" i="30"/>
  <c r="AQ130" i="30"/>
  <c r="AF130" i="30"/>
  <c r="U130" i="30"/>
  <c r="AS129" i="30"/>
  <c r="AH129" i="30"/>
  <c r="X129" i="30"/>
  <c r="M129" i="30"/>
  <c r="AZ123" i="30"/>
  <c r="AF123" i="30"/>
  <c r="AG122" i="30"/>
  <c r="M122" i="30"/>
  <c r="AR119" i="30"/>
  <c r="W119" i="30"/>
  <c r="X115" i="30"/>
  <c r="K133" i="30"/>
  <c r="S133" i="30"/>
  <c r="AA133" i="30"/>
  <c r="AI133" i="30"/>
  <c r="AQ133" i="30"/>
  <c r="AY133" i="30"/>
  <c r="O133" i="30"/>
  <c r="W133" i="30"/>
  <c r="AE133" i="30"/>
  <c r="AM133" i="30"/>
  <c r="AU133" i="30"/>
  <c r="V129" i="30"/>
  <c r="L129" i="30"/>
  <c r="J123" i="30"/>
  <c r="R123" i="30"/>
  <c r="Z123" i="30"/>
  <c r="AH123" i="30"/>
  <c r="AP123" i="30"/>
  <c r="AX123" i="30"/>
  <c r="M123" i="30"/>
  <c r="U123" i="30"/>
  <c r="AC123" i="30"/>
  <c r="AK123" i="30"/>
  <c r="AS123" i="30"/>
  <c r="N123" i="30"/>
  <c r="V123" i="30"/>
  <c r="AD123" i="30"/>
  <c r="AL123" i="30"/>
  <c r="AT123" i="30"/>
  <c r="O123" i="30"/>
  <c r="W123" i="30"/>
  <c r="AE123" i="30"/>
  <c r="AM123" i="30"/>
  <c r="AU123" i="30"/>
  <c r="I123" i="30"/>
  <c r="Q123" i="30"/>
  <c r="Y123" i="30"/>
  <c r="AG123" i="30"/>
  <c r="AO123" i="30"/>
  <c r="AW123" i="30"/>
  <c r="AF122" i="30"/>
  <c r="AZ115" i="30"/>
  <c r="T115" i="30"/>
  <c r="AR142" i="30"/>
  <c r="AG142" i="30"/>
  <c r="W142" i="30"/>
  <c r="L142" i="30"/>
  <c r="AW133" i="30"/>
  <c r="AL133" i="30"/>
  <c r="AB133" i="30"/>
  <c r="Q133" i="30"/>
  <c r="J130" i="30"/>
  <c r="R130" i="30"/>
  <c r="Z130" i="30"/>
  <c r="AH130" i="30"/>
  <c r="AP130" i="30"/>
  <c r="AX130" i="30"/>
  <c r="N130" i="30"/>
  <c r="V130" i="30"/>
  <c r="AD130" i="30"/>
  <c r="AL130" i="30"/>
  <c r="AT130" i="30"/>
  <c r="AP129" i="30"/>
  <c r="AF129" i="30"/>
  <c r="U129" i="30"/>
  <c r="J129" i="30"/>
  <c r="O122" i="30"/>
  <c r="W122" i="30"/>
  <c r="AE122" i="30"/>
  <c r="AM122" i="30"/>
  <c r="AU122" i="30"/>
  <c r="J122" i="30"/>
  <c r="R122" i="30"/>
  <c r="Z122" i="30"/>
  <c r="AH122" i="30"/>
  <c r="AP122" i="30"/>
  <c r="AX122" i="30"/>
  <c r="K122" i="30"/>
  <c r="S122" i="30"/>
  <c r="AA122" i="30"/>
  <c r="AI122" i="30"/>
  <c r="AQ122" i="30"/>
  <c r="AY122" i="30"/>
  <c r="L122" i="30"/>
  <c r="T122" i="30"/>
  <c r="AB122" i="30"/>
  <c r="AJ122" i="30"/>
  <c r="AR122" i="30"/>
  <c r="AZ122" i="30"/>
  <c r="N122" i="30"/>
  <c r="V122" i="30"/>
  <c r="AD122" i="30"/>
  <c r="AL122" i="30"/>
  <c r="AT122" i="30"/>
  <c r="I143" i="30"/>
  <c r="Q143" i="30"/>
  <c r="Y143" i="30"/>
  <c r="AG143" i="30"/>
  <c r="AO143" i="30"/>
  <c r="AW143" i="30"/>
  <c r="M143" i="30"/>
  <c r="U143" i="30"/>
  <c r="AC143" i="30"/>
  <c r="AK143" i="30"/>
  <c r="AS143" i="30"/>
  <c r="AQ142" i="30"/>
  <c r="AF142" i="30"/>
  <c r="U142" i="30"/>
  <c r="M139" i="30"/>
  <c r="U139" i="30"/>
  <c r="AC139" i="30"/>
  <c r="AK139" i="30"/>
  <c r="AS139" i="30"/>
  <c r="I139" i="30"/>
  <c r="Q139" i="30"/>
  <c r="Y139" i="30"/>
  <c r="AG139" i="30"/>
  <c r="AO139" i="30"/>
  <c r="AW139" i="30"/>
  <c r="AQ138" i="30"/>
  <c r="AF138" i="30"/>
  <c r="U138" i="30"/>
  <c r="AQ135" i="30"/>
  <c r="AF135" i="30"/>
  <c r="V135" i="30"/>
  <c r="AV133" i="30"/>
  <c r="AK133" i="30"/>
  <c r="Z133" i="30"/>
  <c r="P133" i="30"/>
  <c r="Z131" i="30"/>
  <c r="O131" i="30"/>
  <c r="AW130" i="30"/>
  <c r="AM130" i="30"/>
  <c r="AB130" i="30"/>
  <c r="Q130" i="30"/>
  <c r="AZ129" i="30"/>
  <c r="AO129" i="30"/>
  <c r="AD129" i="30"/>
  <c r="T129" i="30"/>
  <c r="I127" i="30"/>
  <c r="Q127" i="30"/>
  <c r="Y127" i="30"/>
  <c r="AG127" i="30"/>
  <c r="AO127" i="30"/>
  <c r="AW127" i="30"/>
  <c r="K127" i="30"/>
  <c r="S127" i="30"/>
  <c r="AA127" i="30"/>
  <c r="AI127" i="30"/>
  <c r="AQ127" i="30"/>
  <c r="M127" i="30"/>
  <c r="U127" i="30"/>
  <c r="AC127" i="30"/>
  <c r="AK127" i="30"/>
  <c r="AS127" i="30"/>
  <c r="AR123" i="30"/>
  <c r="X123" i="30"/>
  <c r="AV122" i="30"/>
  <c r="Y122" i="30"/>
  <c r="AJ119" i="30"/>
  <c r="AR115" i="30"/>
  <c r="Y133" i="30"/>
  <c r="N133" i="30"/>
  <c r="O129" i="30"/>
  <c r="W129" i="30"/>
  <c r="AE129" i="30"/>
  <c r="AM129" i="30"/>
  <c r="AU129" i="30"/>
  <c r="K129" i="30"/>
  <c r="S129" i="30"/>
  <c r="AA129" i="30"/>
  <c r="AI129" i="30"/>
  <c r="AQ129" i="30"/>
  <c r="AY129" i="30"/>
  <c r="T123" i="30"/>
  <c r="X122" i="30"/>
  <c r="N119" i="30"/>
  <c r="V119" i="30"/>
  <c r="AD119" i="30"/>
  <c r="AL119" i="30"/>
  <c r="AT119" i="30"/>
  <c r="O119" i="30"/>
  <c r="I119" i="30"/>
  <c r="Q119" i="30"/>
  <c r="Y119" i="30"/>
  <c r="AG119" i="30"/>
  <c r="AO119" i="30"/>
  <c r="AW119" i="30"/>
  <c r="J119" i="30"/>
  <c r="R119" i="30"/>
  <c r="Z119" i="30"/>
  <c r="AH119" i="30"/>
  <c r="AP119" i="30"/>
  <c r="AX119" i="30"/>
  <c r="K119" i="30"/>
  <c r="S119" i="30"/>
  <c r="AA119" i="30"/>
  <c r="AI119" i="30"/>
  <c r="AQ119" i="30"/>
  <c r="AY119" i="30"/>
  <c r="M119" i="30"/>
  <c r="U119" i="30"/>
  <c r="AC119" i="30"/>
  <c r="AK119" i="30"/>
  <c r="AS119" i="30"/>
  <c r="J115" i="30"/>
  <c r="R115" i="30"/>
  <c r="Z115" i="30"/>
  <c r="AH115" i="30"/>
  <c r="AP115" i="30"/>
  <c r="AX115" i="30"/>
  <c r="K115" i="30"/>
  <c r="S115" i="30"/>
  <c r="AA115" i="30"/>
  <c r="AI115" i="30"/>
  <c r="AQ115" i="30"/>
  <c r="AY115" i="30"/>
  <c r="M115" i="30"/>
  <c r="U115" i="30"/>
  <c r="AC115" i="30"/>
  <c r="AK115" i="30"/>
  <c r="AS115" i="30"/>
  <c r="N115" i="30"/>
  <c r="V115" i="30"/>
  <c r="AD115" i="30"/>
  <c r="AL115" i="30"/>
  <c r="AT115" i="30"/>
  <c r="O115" i="30"/>
  <c r="W115" i="30"/>
  <c r="AE115" i="30"/>
  <c r="AM115" i="30"/>
  <c r="AU115" i="30"/>
  <c r="I115" i="30"/>
  <c r="Q115" i="30"/>
  <c r="Y115" i="30"/>
  <c r="AG115" i="30"/>
  <c r="AO115" i="30"/>
  <c r="AW115" i="30"/>
  <c r="N142" i="30"/>
  <c r="V142" i="30"/>
  <c r="AD142" i="30"/>
  <c r="AL142" i="30"/>
  <c r="AT142" i="30"/>
  <c r="J142" i="30"/>
  <c r="R142" i="30"/>
  <c r="Z142" i="30"/>
  <c r="AH142" i="30"/>
  <c r="AP142" i="30"/>
  <c r="AX142" i="30"/>
  <c r="J138" i="30"/>
  <c r="R138" i="30"/>
  <c r="Z138" i="30"/>
  <c r="AH138" i="30"/>
  <c r="AP138" i="30"/>
  <c r="AX138" i="30"/>
  <c r="N138" i="30"/>
  <c r="V138" i="30"/>
  <c r="AD138" i="30"/>
  <c r="AL138" i="30"/>
  <c r="AT138" i="30"/>
  <c r="I135" i="30"/>
  <c r="Q135" i="30"/>
  <c r="Y135" i="30"/>
  <c r="AG135" i="30"/>
  <c r="AO135" i="30"/>
  <c r="AW135" i="30"/>
  <c r="M135" i="30"/>
  <c r="U135" i="30"/>
  <c r="AC135" i="30"/>
  <c r="AK135" i="30"/>
  <c r="AS135" i="30"/>
  <c r="AS133" i="30"/>
  <c r="AH133" i="30"/>
  <c r="X133" i="30"/>
  <c r="M133" i="30"/>
  <c r="AU130" i="30"/>
  <c r="AJ130" i="30"/>
  <c r="Y130" i="30"/>
  <c r="O130" i="30"/>
  <c r="AW129" i="30"/>
  <c r="AL129" i="30"/>
  <c r="AB129" i="30"/>
  <c r="Q129" i="30"/>
  <c r="AN123" i="30"/>
  <c r="S123" i="30"/>
  <c r="AO122" i="30"/>
  <c r="U122" i="30"/>
  <c r="AJ115" i="30"/>
  <c r="AW142" i="30"/>
  <c r="AM142" i="30"/>
  <c r="AB142" i="30"/>
  <c r="Q142" i="30"/>
  <c r="AW138" i="30"/>
  <c r="AM138" i="30"/>
  <c r="AB138" i="30"/>
  <c r="Q138" i="30"/>
  <c r="AM135" i="30"/>
  <c r="AB135" i="30"/>
  <c r="R135" i="30"/>
  <c r="AR133" i="30"/>
  <c r="AG133" i="30"/>
  <c r="V133" i="30"/>
  <c r="L133" i="30"/>
  <c r="AS130" i="30"/>
  <c r="AI130" i="30"/>
  <c r="X130" i="30"/>
  <c r="M130" i="30"/>
  <c r="AV129" i="30"/>
  <c r="AK129" i="30"/>
  <c r="Z129" i="30"/>
  <c r="P129" i="30"/>
  <c r="AJ123" i="30"/>
  <c r="P123" i="30"/>
  <c r="AN122" i="30"/>
  <c r="Q122" i="30"/>
  <c r="AZ150" i="30"/>
  <c r="AO150" i="30"/>
  <c r="AE150" i="30"/>
  <c r="T150" i="30"/>
  <c r="I150" i="30"/>
  <c r="AZ147" i="30"/>
  <c r="AP147" i="30"/>
  <c r="AE147" i="30"/>
  <c r="T147" i="30"/>
  <c r="J147" i="30"/>
  <c r="AT143" i="30"/>
  <c r="AI143" i="30"/>
  <c r="X143" i="30"/>
  <c r="N143" i="30"/>
  <c r="AV142" i="30"/>
  <c r="AK142" i="30"/>
  <c r="AA142" i="30"/>
  <c r="P142" i="30"/>
  <c r="K141" i="30"/>
  <c r="S141" i="30"/>
  <c r="AA141" i="30"/>
  <c r="AI141" i="30"/>
  <c r="AQ141" i="30"/>
  <c r="AY141" i="30"/>
  <c r="O141" i="30"/>
  <c r="W141" i="30"/>
  <c r="AE141" i="30"/>
  <c r="AM141" i="30"/>
  <c r="AU141" i="30"/>
  <c r="AT139" i="30"/>
  <c r="AI139" i="30"/>
  <c r="X139" i="30"/>
  <c r="N139" i="30"/>
  <c r="AV138" i="30"/>
  <c r="AK138" i="30"/>
  <c r="AA138" i="30"/>
  <c r="P138" i="30"/>
  <c r="O137" i="30"/>
  <c r="W137" i="30"/>
  <c r="AE137" i="30"/>
  <c r="AM137" i="30"/>
  <c r="AU137" i="30"/>
  <c r="K137" i="30"/>
  <c r="S137" i="30"/>
  <c r="AA137" i="30"/>
  <c r="AI137" i="30"/>
  <c r="AQ137" i="30"/>
  <c r="AY137" i="30"/>
  <c r="AV135" i="30"/>
  <c r="AL135" i="30"/>
  <c r="AA135" i="30"/>
  <c r="P135" i="30"/>
  <c r="N134" i="30"/>
  <c r="V134" i="30"/>
  <c r="AD134" i="30"/>
  <c r="AL134" i="30"/>
  <c r="AT134" i="30"/>
  <c r="J134" i="30"/>
  <c r="R134" i="30"/>
  <c r="Z134" i="30"/>
  <c r="AH134" i="30"/>
  <c r="AP134" i="30"/>
  <c r="AX134" i="30"/>
  <c r="AP133" i="30"/>
  <c r="AF133" i="30"/>
  <c r="U133" i="30"/>
  <c r="J133" i="30"/>
  <c r="AZ131" i="30"/>
  <c r="AP131" i="30"/>
  <c r="AE131" i="30"/>
  <c r="T131" i="30"/>
  <c r="J131" i="30"/>
  <c r="AR130" i="30"/>
  <c r="AG130" i="30"/>
  <c r="W130" i="30"/>
  <c r="L130" i="30"/>
  <c r="AT129" i="30"/>
  <c r="AJ129" i="30"/>
  <c r="Y129" i="30"/>
  <c r="N129" i="30"/>
  <c r="AZ127" i="30"/>
  <c r="AN127" i="30"/>
  <c r="AB127" i="30"/>
  <c r="O127" i="30"/>
  <c r="AI123" i="30"/>
  <c r="L123" i="30"/>
  <c r="AK122" i="30"/>
  <c r="P122" i="30"/>
  <c r="AU119" i="30"/>
  <c r="X119" i="30"/>
  <c r="AB115" i="30"/>
  <c r="AB140" i="30"/>
  <c r="T140" i="30"/>
  <c r="AX126" i="30"/>
  <c r="AP126" i="30"/>
  <c r="AH126" i="30"/>
  <c r="Z126" i="30"/>
  <c r="R126" i="30"/>
  <c r="J126" i="30"/>
  <c r="AU125" i="30"/>
  <c r="AM125" i="30"/>
  <c r="AE125" i="30"/>
  <c r="W125" i="30"/>
  <c r="O125" i="30"/>
  <c r="AY121" i="30"/>
  <c r="AQ121" i="30"/>
  <c r="AI121" i="30"/>
  <c r="AA121" i="30"/>
  <c r="S121" i="30"/>
  <c r="K121" i="30"/>
  <c r="AX118" i="30"/>
  <c r="AP118" i="30"/>
  <c r="AH118" i="30"/>
  <c r="Z118" i="30"/>
  <c r="R118" i="30"/>
  <c r="J118" i="30"/>
  <c r="AU117" i="30"/>
  <c r="AM117" i="30"/>
  <c r="AE117" i="30"/>
  <c r="W117" i="30"/>
  <c r="O117" i="30"/>
  <c r="AT114" i="30"/>
  <c r="AL114" i="30"/>
  <c r="AD114" i="30"/>
  <c r="T114" i="30"/>
  <c r="AV112" i="30"/>
  <c r="AK112" i="30"/>
  <c r="Z112" i="30"/>
  <c r="P112" i="30"/>
  <c r="AR110" i="30"/>
  <c r="AH110" i="30"/>
  <c r="W110" i="30"/>
  <c r="L110" i="30"/>
  <c r="AU109" i="30"/>
  <c r="AJ109" i="30"/>
  <c r="Y109" i="30"/>
  <c r="O109" i="30"/>
  <c r="AW108" i="30"/>
  <c r="AL108" i="30"/>
  <c r="AB108" i="30"/>
  <c r="Q108" i="30"/>
  <c r="AU106" i="30"/>
  <c r="AJ106" i="30"/>
  <c r="Z106" i="30"/>
  <c r="O106" i="30"/>
  <c r="AW105" i="30"/>
  <c r="AM105" i="30"/>
  <c r="AB105" i="30"/>
  <c r="Q105" i="30"/>
  <c r="AZ104" i="30"/>
  <c r="AO104" i="30"/>
  <c r="AD104" i="30"/>
  <c r="T104" i="30"/>
  <c r="M102" i="30"/>
  <c r="U102" i="30"/>
  <c r="AC102" i="30"/>
  <c r="AK102" i="30"/>
  <c r="AS102" i="30"/>
  <c r="I102" i="30"/>
  <c r="Q102" i="30"/>
  <c r="Y102" i="30"/>
  <c r="AG102" i="30"/>
  <c r="AO102" i="30"/>
  <c r="AW102" i="30"/>
  <c r="AQ101" i="30"/>
  <c r="AF101" i="30"/>
  <c r="U101" i="30"/>
  <c r="AR100" i="30"/>
  <c r="AD100" i="30"/>
  <c r="Q100" i="30"/>
  <c r="AV97" i="30"/>
  <c r="AF97" i="30"/>
  <c r="AS96" i="30"/>
  <c r="AC96" i="30"/>
  <c r="M96" i="30"/>
  <c r="AQ93" i="30"/>
  <c r="AA93" i="30"/>
  <c r="N92" i="30"/>
  <c r="V92" i="30"/>
  <c r="AD92" i="30"/>
  <c r="AL92" i="30"/>
  <c r="AT92" i="30"/>
  <c r="O92" i="30"/>
  <c r="W92" i="30"/>
  <c r="AE92" i="30"/>
  <c r="AM92" i="30"/>
  <c r="AU92" i="30"/>
  <c r="J92" i="30"/>
  <c r="R92" i="30"/>
  <c r="Z92" i="30"/>
  <c r="AH92" i="30"/>
  <c r="AP92" i="30"/>
  <c r="AX92" i="30"/>
  <c r="K92" i="30"/>
  <c r="S92" i="30"/>
  <c r="AA92" i="30"/>
  <c r="AI92" i="30"/>
  <c r="AQ92" i="30"/>
  <c r="AY92" i="30"/>
  <c r="AJ91" i="30"/>
  <c r="O90" i="30"/>
  <c r="W90" i="30"/>
  <c r="AE90" i="30"/>
  <c r="AM90" i="30"/>
  <c r="AU90" i="30"/>
  <c r="N90" i="30"/>
  <c r="X90" i="30"/>
  <c r="AG90" i="30"/>
  <c r="AP90" i="30"/>
  <c r="AY90" i="30"/>
  <c r="P90" i="30"/>
  <c r="Y90" i="30"/>
  <c r="AH90" i="30"/>
  <c r="AQ90" i="30"/>
  <c r="AZ90" i="30"/>
  <c r="J90" i="30"/>
  <c r="S90" i="30"/>
  <c r="AB90" i="30"/>
  <c r="AK90" i="30"/>
  <c r="AT90" i="30"/>
  <c r="K90" i="30"/>
  <c r="T90" i="30"/>
  <c r="AC90" i="30"/>
  <c r="AL90" i="30"/>
  <c r="AV90" i="30"/>
  <c r="AH89" i="30"/>
  <c r="P89" i="30"/>
  <c r="AN87" i="30"/>
  <c r="AS109" i="30"/>
  <c r="AI109" i="30"/>
  <c r="X109" i="30"/>
  <c r="M109" i="30"/>
  <c r="AT106" i="30"/>
  <c r="AI106" i="30"/>
  <c r="X106" i="30"/>
  <c r="N106" i="30"/>
  <c r="K104" i="30"/>
  <c r="S104" i="30"/>
  <c r="AA104" i="30"/>
  <c r="AI104" i="30"/>
  <c r="AQ104" i="30"/>
  <c r="AY104" i="30"/>
  <c r="O104" i="30"/>
  <c r="W104" i="30"/>
  <c r="AE104" i="30"/>
  <c r="AM104" i="30"/>
  <c r="AU104" i="30"/>
  <c r="AO100" i="30"/>
  <c r="AC100" i="30"/>
  <c r="P100" i="30"/>
  <c r="I93" i="30"/>
  <c r="Q93" i="30"/>
  <c r="Y93" i="30"/>
  <c r="AG93" i="30"/>
  <c r="AO93" i="30"/>
  <c r="AW93" i="30"/>
  <c r="J93" i="30"/>
  <c r="R93" i="30"/>
  <c r="Z93" i="30"/>
  <c r="AH93" i="30"/>
  <c r="AP93" i="30"/>
  <c r="AX93" i="30"/>
  <c r="M93" i="30"/>
  <c r="U93" i="30"/>
  <c r="AC93" i="30"/>
  <c r="AK93" i="30"/>
  <c r="AS93" i="30"/>
  <c r="N93" i="30"/>
  <c r="V93" i="30"/>
  <c r="AD93" i="30"/>
  <c r="AL93" i="30"/>
  <c r="AT93" i="30"/>
  <c r="J87" i="30"/>
  <c r="R87" i="30"/>
  <c r="Z87" i="30"/>
  <c r="AH87" i="30"/>
  <c r="AP87" i="30"/>
  <c r="AX87" i="30"/>
  <c r="N87" i="30"/>
  <c r="V87" i="30"/>
  <c r="AD87" i="30"/>
  <c r="AL87" i="30"/>
  <c r="AT87" i="30"/>
  <c r="O87" i="30"/>
  <c r="Y87" i="30"/>
  <c r="AJ87" i="30"/>
  <c r="AU87" i="30"/>
  <c r="P87" i="30"/>
  <c r="AA87" i="30"/>
  <c r="AK87" i="30"/>
  <c r="AV87" i="30"/>
  <c r="Q87" i="30"/>
  <c r="AB87" i="30"/>
  <c r="AM87" i="30"/>
  <c r="AW87" i="30"/>
  <c r="I87" i="30"/>
  <c r="T87" i="30"/>
  <c r="AE87" i="30"/>
  <c r="AO87" i="30"/>
  <c r="AZ87" i="30"/>
  <c r="K87" i="30"/>
  <c r="U87" i="30"/>
  <c r="AF87" i="30"/>
  <c r="AQ87" i="30"/>
  <c r="AS125" i="30"/>
  <c r="AK125" i="30"/>
  <c r="AC125" i="30"/>
  <c r="U125" i="30"/>
  <c r="M125" i="30"/>
  <c r="AW121" i="30"/>
  <c r="AO121" i="30"/>
  <c r="AG121" i="30"/>
  <c r="Y121" i="30"/>
  <c r="Q121" i="30"/>
  <c r="I121" i="30"/>
  <c r="AS117" i="30"/>
  <c r="AK117" i="30"/>
  <c r="AC117" i="30"/>
  <c r="U117" i="30"/>
  <c r="M117" i="30"/>
  <c r="I114" i="30"/>
  <c r="M114" i="30"/>
  <c r="U114" i="30"/>
  <c r="AC114" i="30"/>
  <c r="AS112" i="30"/>
  <c r="AH112" i="30"/>
  <c r="X112" i="30"/>
  <c r="M112" i="30"/>
  <c r="AZ110" i="30"/>
  <c r="AP110" i="30"/>
  <c r="AE110" i="30"/>
  <c r="T110" i="30"/>
  <c r="AR109" i="30"/>
  <c r="AG109" i="30"/>
  <c r="W109" i="30"/>
  <c r="L109" i="30"/>
  <c r="AT108" i="30"/>
  <c r="AJ108" i="30"/>
  <c r="Y108" i="30"/>
  <c r="N108" i="30"/>
  <c r="AR106" i="30"/>
  <c r="AH106" i="30"/>
  <c r="W106" i="30"/>
  <c r="L106" i="30"/>
  <c r="AU105" i="30"/>
  <c r="AJ105" i="30"/>
  <c r="Y105" i="30"/>
  <c r="O105" i="30"/>
  <c r="AW104" i="30"/>
  <c r="AL104" i="30"/>
  <c r="AB104" i="30"/>
  <c r="Q104" i="30"/>
  <c r="J101" i="30"/>
  <c r="R101" i="30"/>
  <c r="Z101" i="30"/>
  <c r="AH101" i="30"/>
  <c r="AP101" i="30"/>
  <c r="AX101" i="30"/>
  <c r="N101" i="30"/>
  <c r="V101" i="30"/>
  <c r="AD101" i="30"/>
  <c r="AL101" i="30"/>
  <c r="AT101" i="30"/>
  <c r="AN100" i="30"/>
  <c r="AB100" i="30"/>
  <c r="N100" i="30"/>
  <c r="AO96" i="30"/>
  <c r="Y96" i="30"/>
  <c r="AM93" i="30"/>
  <c r="W93" i="30"/>
  <c r="AV89" i="30"/>
  <c r="AD89" i="30"/>
  <c r="AG87" i="30"/>
  <c r="AR112" i="30"/>
  <c r="AG112" i="30"/>
  <c r="V112" i="30"/>
  <c r="L112" i="30"/>
  <c r="M110" i="30"/>
  <c r="U110" i="30"/>
  <c r="AC110" i="30"/>
  <c r="AK110" i="30"/>
  <c r="AS110" i="30"/>
  <c r="I110" i="30"/>
  <c r="Q110" i="30"/>
  <c r="Y110" i="30"/>
  <c r="AG110" i="30"/>
  <c r="AO110" i="30"/>
  <c r="AW110" i="30"/>
  <c r="AQ109" i="30"/>
  <c r="AF109" i="30"/>
  <c r="U109" i="30"/>
  <c r="K109" i="30"/>
  <c r="AQ106" i="30"/>
  <c r="AF106" i="30"/>
  <c r="V106" i="30"/>
  <c r="K106" i="30"/>
  <c r="AV104" i="30"/>
  <c r="AK104" i="30"/>
  <c r="Z104" i="30"/>
  <c r="P104" i="30"/>
  <c r="AZ100" i="30"/>
  <c r="AL100" i="30"/>
  <c r="Y100" i="30"/>
  <c r="M100" i="30"/>
  <c r="J96" i="30"/>
  <c r="R96" i="30"/>
  <c r="Z96" i="30"/>
  <c r="AH96" i="30"/>
  <c r="AP96" i="30"/>
  <c r="AX96" i="30"/>
  <c r="K96" i="30"/>
  <c r="S96" i="30"/>
  <c r="AA96" i="30"/>
  <c r="AI96" i="30"/>
  <c r="AQ96" i="30"/>
  <c r="AY96" i="30"/>
  <c r="N96" i="30"/>
  <c r="V96" i="30"/>
  <c r="AD96" i="30"/>
  <c r="AL96" i="30"/>
  <c r="AT96" i="30"/>
  <c r="O96" i="30"/>
  <c r="W96" i="30"/>
  <c r="AE96" i="30"/>
  <c r="AM96" i="30"/>
  <c r="AU96" i="30"/>
  <c r="AZ93" i="30"/>
  <c r="AJ93" i="30"/>
  <c r="T93" i="30"/>
  <c r="L89" i="30"/>
  <c r="T89" i="30"/>
  <c r="AB89" i="30"/>
  <c r="AJ89" i="30"/>
  <c r="AR89" i="30"/>
  <c r="AZ89" i="30"/>
  <c r="N89" i="30"/>
  <c r="W89" i="30"/>
  <c r="AF89" i="30"/>
  <c r="AO89" i="30"/>
  <c r="AX89" i="30"/>
  <c r="O89" i="30"/>
  <c r="X89" i="30"/>
  <c r="AG89" i="30"/>
  <c r="AP89" i="30"/>
  <c r="AY89" i="30"/>
  <c r="I89" i="30"/>
  <c r="R89" i="30"/>
  <c r="AA89" i="30"/>
  <c r="AK89" i="30"/>
  <c r="AT89" i="30"/>
  <c r="J89" i="30"/>
  <c r="S89" i="30"/>
  <c r="AC89" i="30"/>
  <c r="AL89" i="30"/>
  <c r="AU89" i="30"/>
  <c r="AC87" i="30"/>
  <c r="AB128" i="30"/>
  <c r="T128" i="30"/>
  <c r="AT126" i="30"/>
  <c r="AL126" i="30"/>
  <c r="AD126" i="30"/>
  <c r="V126" i="30"/>
  <c r="AY125" i="30"/>
  <c r="AQ125" i="30"/>
  <c r="AI125" i="30"/>
  <c r="AA125" i="30"/>
  <c r="S125" i="30"/>
  <c r="AU121" i="30"/>
  <c r="AM121" i="30"/>
  <c r="AE121" i="30"/>
  <c r="W121" i="30"/>
  <c r="O121" i="30"/>
  <c r="AB120" i="30"/>
  <c r="T120" i="30"/>
  <c r="AT118" i="30"/>
  <c r="AL118" i="30"/>
  <c r="AD118" i="30"/>
  <c r="V118" i="30"/>
  <c r="AY117" i="30"/>
  <c r="AQ117" i="30"/>
  <c r="AI117" i="30"/>
  <c r="AA117" i="30"/>
  <c r="S117" i="30"/>
  <c r="AX114" i="30"/>
  <c r="AP114" i="30"/>
  <c r="AH114" i="30"/>
  <c r="Y114" i="30"/>
  <c r="P114" i="30"/>
  <c r="N113" i="30"/>
  <c r="V113" i="30"/>
  <c r="AD113" i="30"/>
  <c r="AL113" i="30"/>
  <c r="AT113" i="30"/>
  <c r="J113" i="30"/>
  <c r="R113" i="30"/>
  <c r="Z113" i="30"/>
  <c r="AH113" i="30"/>
  <c r="AP113" i="30"/>
  <c r="AX113" i="30"/>
  <c r="AP112" i="30"/>
  <c r="AF112" i="30"/>
  <c r="U112" i="30"/>
  <c r="AX110" i="30"/>
  <c r="AM110" i="30"/>
  <c r="AB110" i="30"/>
  <c r="R110" i="30"/>
  <c r="AZ109" i="30"/>
  <c r="AO109" i="30"/>
  <c r="AE109" i="30"/>
  <c r="T109" i="30"/>
  <c r="AR108" i="30"/>
  <c r="AG108" i="30"/>
  <c r="V108" i="30"/>
  <c r="AZ106" i="30"/>
  <c r="AP106" i="30"/>
  <c r="AE106" i="30"/>
  <c r="T106" i="30"/>
  <c r="AR105" i="30"/>
  <c r="AG105" i="30"/>
  <c r="W105" i="30"/>
  <c r="AT104" i="30"/>
  <c r="AJ104" i="30"/>
  <c r="Y104" i="30"/>
  <c r="N104" i="30"/>
  <c r="AT102" i="30"/>
  <c r="AI102" i="30"/>
  <c r="X102" i="30"/>
  <c r="N102" i="30"/>
  <c r="AV101" i="30"/>
  <c r="AK101" i="30"/>
  <c r="AA101" i="30"/>
  <c r="P101" i="30"/>
  <c r="AW100" i="30"/>
  <c r="AK100" i="30"/>
  <c r="X100" i="30"/>
  <c r="M97" i="30"/>
  <c r="U97" i="30"/>
  <c r="AC97" i="30"/>
  <c r="AK97" i="30"/>
  <c r="AS97" i="30"/>
  <c r="N97" i="30"/>
  <c r="V97" i="30"/>
  <c r="AD97" i="30"/>
  <c r="AL97" i="30"/>
  <c r="AT97" i="30"/>
  <c r="I97" i="30"/>
  <c r="Q97" i="30"/>
  <c r="Y97" i="30"/>
  <c r="AG97" i="30"/>
  <c r="AO97" i="30"/>
  <c r="AW97" i="30"/>
  <c r="J97" i="30"/>
  <c r="R97" i="30"/>
  <c r="Z97" i="30"/>
  <c r="AH97" i="30"/>
  <c r="AP97" i="30"/>
  <c r="AX97" i="30"/>
  <c r="AK96" i="30"/>
  <c r="U96" i="30"/>
  <c r="AY93" i="30"/>
  <c r="AI93" i="30"/>
  <c r="S93" i="30"/>
  <c r="J91" i="30"/>
  <c r="R91" i="30"/>
  <c r="Z91" i="30"/>
  <c r="AH91" i="30"/>
  <c r="AP91" i="30"/>
  <c r="O91" i="30"/>
  <c r="X91" i="30"/>
  <c r="AG91" i="30"/>
  <c r="AQ91" i="30"/>
  <c r="AY91" i="30"/>
  <c r="P91" i="30"/>
  <c r="Y91" i="30"/>
  <c r="AI91" i="30"/>
  <c r="AR91" i="30"/>
  <c r="AZ91" i="30"/>
  <c r="K91" i="30"/>
  <c r="T91" i="30"/>
  <c r="AC91" i="30"/>
  <c r="AL91" i="30"/>
  <c r="AU91" i="30"/>
  <c r="L91" i="30"/>
  <c r="U91" i="30"/>
  <c r="AD91" i="30"/>
  <c r="AM91" i="30"/>
  <c r="AV91" i="30"/>
  <c r="AQ89" i="30"/>
  <c r="Y89" i="30"/>
  <c r="X87" i="30"/>
  <c r="J109" i="30"/>
  <c r="R109" i="30"/>
  <c r="Z109" i="30"/>
  <c r="AH109" i="30"/>
  <c r="AP109" i="30"/>
  <c r="AX109" i="30"/>
  <c r="N109" i="30"/>
  <c r="V109" i="30"/>
  <c r="AD109" i="30"/>
  <c r="AL109" i="30"/>
  <c r="AT109" i="30"/>
  <c r="I106" i="30"/>
  <c r="Q106" i="30"/>
  <c r="Y106" i="30"/>
  <c r="AG106" i="30"/>
  <c r="AO106" i="30"/>
  <c r="AW106" i="30"/>
  <c r="M106" i="30"/>
  <c r="U106" i="30"/>
  <c r="AC106" i="30"/>
  <c r="AK106" i="30"/>
  <c r="AS106" i="30"/>
  <c r="K112" i="30"/>
  <c r="S112" i="30"/>
  <c r="AA112" i="30"/>
  <c r="AI112" i="30"/>
  <c r="AQ112" i="30"/>
  <c r="AY112" i="30"/>
  <c r="O112" i="30"/>
  <c r="W112" i="30"/>
  <c r="AE112" i="30"/>
  <c r="AM112" i="30"/>
  <c r="AU112" i="30"/>
  <c r="AW109" i="30"/>
  <c r="AM109" i="30"/>
  <c r="AB109" i="30"/>
  <c r="Q109" i="30"/>
  <c r="AX106" i="30"/>
  <c r="AM106" i="30"/>
  <c r="AB106" i="30"/>
  <c r="R106" i="30"/>
  <c r="AR104" i="30"/>
  <c r="AG104" i="30"/>
  <c r="V104" i="30"/>
  <c r="L104" i="30"/>
  <c r="O100" i="30"/>
  <c r="W100" i="30"/>
  <c r="AE100" i="30"/>
  <c r="AM100" i="30"/>
  <c r="AU100" i="30"/>
  <c r="J100" i="30"/>
  <c r="R100" i="30"/>
  <c r="Z100" i="30"/>
  <c r="AH100" i="30"/>
  <c r="AP100" i="30"/>
  <c r="AX100" i="30"/>
  <c r="K100" i="30"/>
  <c r="S100" i="30"/>
  <c r="AA100" i="30"/>
  <c r="AI100" i="30"/>
  <c r="AQ100" i="30"/>
  <c r="AY100" i="30"/>
  <c r="AJ121" i="30"/>
  <c r="AB121" i="30"/>
  <c r="T121" i="30"/>
  <c r="AW112" i="30"/>
  <c r="AL112" i="30"/>
  <c r="AB112" i="30"/>
  <c r="Q112" i="30"/>
  <c r="AI110" i="30"/>
  <c r="X110" i="30"/>
  <c r="N110" i="30"/>
  <c r="AV109" i="30"/>
  <c r="AK109" i="30"/>
  <c r="AA109" i="30"/>
  <c r="P109" i="30"/>
  <c r="O108" i="30"/>
  <c r="W108" i="30"/>
  <c r="AE108" i="30"/>
  <c r="AM108" i="30"/>
  <c r="AU108" i="30"/>
  <c r="K108" i="30"/>
  <c r="S108" i="30"/>
  <c r="AA108" i="30"/>
  <c r="AI108" i="30"/>
  <c r="AQ108" i="30"/>
  <c r="AY108" i="30"/>
  <c r="AV106" i="30"/>
  <c r="AL106" i="30"/>
  <c r="AA106" i="30"/>
  <c r="P106" i="30"/>
  <c r="N105" i="30"/>
  <c r="V105" i="30"/>
  <c r="AD105" i="30"/>
  <c r="AL105" i="30"/>
  <c r="AT105" i="30"/>
  <c r="J105" i="30"/>
  <c r="R105" i="30"/>
  <c r="Z105" i="30"/>
  <c r="AH105" i="30"/>
  <c r="AP105" i="30"/>
  <c r="AX105" i="30"/>
  <c r="AP104" i="30"/>
  <c r="AF104" i="30"/>
  <c r="U104" i="30"/>
  <c r="J104" i="30"/>
  <c r="AR101" i="30"/>
  <c r="AG101" i="30"/>
  <c r="W101" i="30"/>
  <c r="L101" i="30"/>
  <c r="AS100" i="30"/>
  <c r="AF100" i="30"/>
  <c r="T100" i="30"/>
  <c r="AV96" i="30"/>
  <c r="AF96" i="30"/>
  <c r="P96" i="30"/>
  <c r="AR93" i="30"/>
  <c r="AB93" i="30"/>
  <c r="L93" i="30"/>
  <c r="AI89" i="30"/>
  <c r="Q89" i="30"/>
  <c r="AR87" i="30"/>
  <c r="M87" i="30"/>
  <c r="T111" i="30"/>
  <c r="AS98" i="30"/>
  <c r="AK98" i="30"/>
  <c r="AC98" i="30"/>
  <c r="U98" i="30"/>
  <c r="M98" i="30"/>
  <c r="AW94" i="30"/>
  <c r="AO94" i="30"/>
  <c r="AG94" i="30"/>
  <c r="Y94" i="30"/>
  <c r="Q94" i="30"/>
  <c r="I94" i="30"/>
  <c r="M88" i="30"/>
  <c r="I88" i="30"/>
  <c r="Q88" i="30"/>
  <c r="Y88" i="30"/>
  <c r="AG88" i="30"/>
  <c r="AO88" i="30"/>
  <c r="AW88" i="30"/>
  <c r="AR84" i="30"/>
  <c r="AH84" i="30"/>
  <c r="W84" i="30"/>
  <c r="L84" i="30"/>
  <c r="AU83" i="30"/>
  <c r="AJ83" i="30"/>
  <c r="Y83" i="30"/>
  <c r="O83" i="30"/>
  <c r="AW82" i="30"/>
  <c r="AL82" i="30"/>
  <c r="AB82" i="30"/>
  <c r="Q82" i="30"/>
  <c r="M80" i="30"/>
  <c r="U80" i="30"/>
  <c r="AC80" i="30"/>
  <c r="AK80" i="30"/>
  <c r="AS80" i="30"/>
  <c r="I80" i="30"/>
  <c r="Q80" i="30"/>
  <c r="Y80" i="30"/>
  <c r="AG80" i="30"/>
  <c r="AO80" i="30"/>
  <c r="AW80" i="30"/>
  <c r="AQ79" i="30"/>
  <c r="AF79" i="30"/>
  <c r="U79" i="30"/>
  <c r="K79" i="30"/>
  <c r="AR76" i="30"/>
  <c r="AH76" i="30"/>
  <c r="W76" i="30"/>
  <c r="L76" i="30"/>
  <c r="AU75" i="30"/>
  <c r="AJ75" i="30"/>
  <c r="Y75" i="30"/>
  <c r="O75" i="30"/>
  <c r="AW74" i="30"/>
  <c r="AL74" i="30"/>
  <c r="AB74" i="30"/>
  <c r="Q74" i="30"/>
  <c r="AY72" i="30"/>
  <c r="AL72" i="30"/>
  <c r="Z72" i="30"/>
  <c r="L72" i="30"/>
  <c r="AS71" i="30"/>
  <c r="AF71" i="30"/>
  <c r="S71" i="30"/>
  <c r="AZ70" i="30"/>
  <c r="AL70" i="30"/>
  <c r="Z70" i="30"/>
  <c r="M70" i="30"/>
  <c r="I68" i="30"/>
  <c r="Q68" i="30"/>
  <c r="Y68" i="30"/>
  <c r="AG68" i="30"/>
  <c r="AO68" i="30"/>
  <c r="AW68" i="30"/>
  <c r="J68" i="30"/>
  <c r="R68" i="30"/>
  <c r="Z68" i="30"/>
  <c r="AH68" i="30"/>
  <c r="AP68" i="30"/>
  <c r="AX68" i="30"/>
  <c r="K68" i="30"/>
  <c r="S68" i="30"/>
  <c r="AA68" i="30"/>
  <c r="AI68" i="30"/>
  <c r="AQ68" i="30"/>
  <c r="AY68" i="30"/>
  <c r="L68" i="30"/>
  <c r="T68" i="30"/>
  <c r="AB68" i="30"/>
  <c r="AJ68" i="30"/>
  <c r="AR68" i="30"/>
  <c r="AZ68" i="30"/>
  <c r="M68" i="30"/>
  <c r="U68" i="30"/>
  <c r="AC68" i="30"/>
  <c r="AK68" i="30"/>
  <c r="AS68" i="30"/>
  <c r="AF66" i="30"/>
  <c r="AR98" i="30"/>
  <c r="AJ98" i="30"/>
  <c r="AB98" i="30"/>
  <c r="T98" i="30"/>
  <c r="L98" i="30"/>
  <c r="AQ84" i="30"/>
  <c r="AF84" i="30"/>
  <c r="V84" i="30"/>
  <c r="AS83" i="30"/>
  <c r="AI83" i="30"/>
  <c r="X83" i="30"/>
  <c r="M83" i="30"/>
  <c r="AV82" i="30"/>
  <c r="AK82" i="30"/>
  <c r="Z82" i="30"/>
  <c r="P82" i="30"/>
  <c r="AZ79" i="30"/>
  <c r="AO79" i="30"/>
  <c r="AE79" i="30"/>
  <c r="T79" i="30"/>
  <c r="AQ76" i="30"/>
  <c r="AF76" i="30"/>
  <c r="V76" i="30"/>
  <c r="AS75" i="30"/>
  <c r="AI75" i="30"/>
  <c r="X75" i="30"/>
  <c r="M75" i="30"/>
  <c r="AV74" i="30"/>
  <c r="AK74" i="30"/>
  <c r="Z74" i="30"/>
  <c r="P74" i="30"/>
  <c r="AX72" i="30"/>
  <c r="AJ72" i="30"/>
  <c r="X72" i="30"/>
  <c r="AQ71" i="30"/>
  <c r="AE71" i="30"/>
  <c r="Q71" i="30"/>
  <c r="AX70" i="30"/>
  <c r="AK70" i="30"/>
  <c r="X70" i="30"/>
  <c r="Y66" i="30"/>
  <c r="J79" i="30"/>
  <c r="R79" i="30"/>
  <c r="Z79" i="30"/>
  <c r="AH79" i="30"/>
  <c r="AP79" i="30"/>
  <c r="AX79" i="30"/>
  <c r="N79" i="30"/>
  <c r="V79" i="30"/>
  <c r="AD79" i="30"/>
  <c r="AL79" i="30"/>
  <c r="AT79" i="30"/>
  <c r="I84" i="30"/>
  <c r="Q84" i="30"/>
  <c r="Y84" i="30"/>
  <c r="AG84" i="30"/>
  <c r="AO84" i="30"/>
  <c r="AW84" i="30"/>
  <c r="M84" i="30"/>
  <c r="U84" i="30"/>
  <c r="AC84" i="30"/>
  <c r="AK84" i="30"/>
  <c r="AS84" i="30"/>
  <c r="AS82" i="30"/>
  <c r="AH82" i="30"/>
  <c r="X82" i="30"/>
  <c r="M82" i="30"/>
  <c r="AW79" i="30"/>
  <c r="AM79" i="30"/>
  <c r="AB79" i="30"/>
  <c r="Q79" i="30"/>
  <c r="I76" i="30"/>
  <c r="Q76" i="30"/>
  <c r="Y76" i="30"/>
  <c r="AG76" i="30"/>
  <c r="AO76" i="30"/>
  <c r="AW76" i="30"/>
  <c r="M76" i="30"/>
  <c r="U76" i="30"/>
  <c r="AC76" i="30"/>
  <c r="AK76" i="30"/>
  <c r="AS76" i="30"/>
  <c r="AS74" i="30"/>
  <c r="AH74" i="30"/>
  <c r="X74" i="30"/>
  <c r="M74" i="30"/>
  <c r="M72" i="30"/>
  <c r="U72" i="30"/>
  <c r="AC72" i="30"/>
  <c r="AK72" i="30"/>
  <c r="AS72" i="30"/>
  <c r="O72" i="30"/>
  <c r="W72" i="30"/>
  <c r="AE72" i="30"/>
  <c r="AM72" i="30"/>
  <c r="AU72" i="30"/>
  <c r="I72" i="30"/>
  <c r="Q72" i="30"/>
  <c r="Y72" i="30"/>
  <c r="AG72" i="30"/>
  <c r="AO72" i="30"/>
  <c r="AW72" i="30"/>
  <c r="AN71" i="30"/>
  <c r="AA71" i="30"/>
  <c r="O71" i="30"/>
  <c r="O70" i="30"/>
  <c r="W70" i="30"/>
  <c r="AE70" i="30"/>
  <c r="AM70" i="30"/>
  <c r="AU70" i="30"/>
  <c r="I70" i="30"/>
  <c r="Q70" i="30"/>
  <c r="Y70" i="30"/>
  <c r="AG70" i="30"/>
  <c r="AO70" i="30"/>
  <c r="AW70" i="30"/>
  <c r="K70" i="30"/>
  <c r="S70" i="30"/>
  <c r="AA70" i="30"/>
  <c r="AI70" i="30"/>
  <c r="AQ70" i="30"/>
  <c r="AY70" i="30"/>
  <c r="AW66" i="30"/>
  <c r="Q66" i="30"/>
  <c r="AB99" i="30"/>
  <c r="T99" i="30"/>
  <c r="AW98" i="30"/>
  <c r="AO98" i="30"/>
  <c r="AG98" i="30"/>
  <c r="Y98" i="30"/>
  <c r="Q98" i="30"/>
  <c r="AS94" i="30"/>
  <c r="AK94" i="30"/>
  <c r="AC94" i="30"/>
  <c r="U94" i="30"/>
  <c r="AY88" i="30"/>
  <c r="AP88" i="30"/>
  <c r="AF88" i="30"/>
  <c r="W88" i="30"/>
  <c r="N88" i="30"/>
  <c r="O86" i="30"/>
  <c r="W86" i="30"/>
  <c r="AE86" i="30"/>
  <c r="AM86" i="30"/>
  <c r="AU86" i="30"/>
  <c r="K86" i="30"/>
  <c r="S86" i="30"/>
  <c r="AA86" i="30"/>
  <c r="AI86" i="30"/>
  <c r="AQ86" i="30"/>
  <c r="AY86" i="30"/>
  <c r="AX84" i="30"/>
  <c r="AM84" i="30"/>
  <c r="AB84" i="30"/>
  <c r="R84" i="30"/>
  <c r="AZ83" i="30"/>
  <c r="AO83" i="30"/>
  <c r="AE83" i="30"/>
  <c r="T83" i="30"/>
  <c r="AR82" i="30"/>
  <c r="AG82" i="30"/>
  <c r="V82" i="30"/>
  <c r="L82" i="30"/>
  <c r="AT80" i="30"/>
  <c r="AI80" i="30"/>
  <c r="X80" i="30"/>
  <c r="N80" i="30"/>
  <c r="AV79" i="30"/>
  <c r="AK79" i="30"/>
  <c r="AA79" i="30"/>
  <c r="P79" i="30"/>
  <c r="O78" i="30"/>
  <c r="W78" i="30"/>
  <c r="AE78" i="30"/>
  <c r="AM78" i="30"/>
  <c r="AU78" i="30"/>
  <c r="K78" i="30"/>
  <c r="S78" i="30"/>
  <c r="AA78" i="30"/>
  <c r="AI78" i="30"/>
  <c r="AQ78" i="30"/>
  <c r="AY78" i="30"/>
  <c r="AX76" i="30"/>
  <c r="AM76" i="30"/>
  <c r="AB76" i="30"/>
  <c r="R76" i="30"/>
  <c r="AZ75" i="30"/>
  <c r="AO75" i="30"/>
  <c r="AE75" i="30"/>
  <c r="T75" i="30"/>
  <c r="AR74" i="30"/>
  <c r="AG74" i="30"/>
  <c r="V74" i="30"/>
  <c r="L74" i="30"/>
  <c r="AR72" i="30"/>
  <c r="AF72" i="30"/>
  <c r="S72" i="30"/>
  <c r="AY71" i="30"/>
  <c r="AM71" i="30"/>
  <c r="Y71" i="30"/>
  <c r="M71" i="30"/>
  <c r="AS70" i="30"/>
  <c r="AF70" i="30"/>
  <c r="T70" i="30"/>
  <c r="AN68" i="30"/>
  <c r="V68" i="30"/>
  <c r="AV66" i="30"/>
  <c r="P66" i="30"/>
  <c r="AV84" i="30"/>
  <c r="AL84" i="30"/>
  <c r="AA84" i="30"/>
  <c r="P84" i="30"/>
  <c r="N83" i="30"/>
  <c r="V83" i="30"/>
  <c r="AD83" i="30"/>
  <c r="AL83" i="30"/>
  <c r="AT83" i="30"/>
  <c r="J83" i="30"/>
  <c r="R83" i="30"/>
  <c r="Z83" i="30"/>
  <c r="AH83" i="30"/>
  <c r="AP83" i="30"/>
  <c r="AX83" i="30"/>
  <c r="AP82" i="30"/>
  <c r="AF82" i="30"/>
  <c r="U82" i="30"/>
  <c r="AU79" i="30"/>
  <c r="AJ79" i="30"/>
  <c r="Y79" i="30"/>
  <c r="O79" i="30"/>
  <c r="AV76" i="30"/>
  <c r="AL76" i="30"/>
  <c r="AA76" i="30"/>
  <c r="P76" i="30"/>
  <c r="N75" i="30"/>
  <c r="V75" i="30"/>
  <c r="AD75" i="30"/>
  <c r="AL75" i="30"/>
  <c r="AT75" i="30"/>
  <c r="J75" i="30"/>
  <c r="R75" i="30"/>
  <c r="Z75" i="30"/>
  <c r="AH75" i="30"/>
  <c r="AP75" i="30"/>
  <c r="AX75" i="30"/>
  <c r="AP74" i="30"/>
  <c r="AF74" i="30"/>
  <c r="U74" i="30"/>
  <c r="AQ72" i="30"/>
  <c r="AD72" i="30"/>
  <c r="R72" i="30"/>
  <c r="AW71" i="30"/>
  <c r="AK71" i="30"/>
  <c r="X71" i="30"/>
  <c r="AR70" i="30"/>
  <c r="AD70" i="30"/>
  <c r="R70" i="30"/>
  <c r="AO66" i="30"/>
  <c r="J66" i="30"/>
  <c r="R66" i="30"/>
  <c r="Z66" i="30"/>
  <c r="AH66" i="30"/>
  <c r="AP66" i="30"/>
  <c r="AX66" i="30"/>
  <c r="K66" i="30"/>
  <c r="S66" i="30"/>
  <c r="AA66" i="30"/>
  <c r="AI66" i="30"/>
  <c r="AQ66" i="30"/>
  <c r="AY66" i="30"/>
  <c r="L66" i="30"/>
  <c r="T66" i="30"/>
  <c r="AB66" i="30"/>
  <c r="AJ66" i="30"/>
  <c r="AR66" i="30"/>
  <c r="AZ66" i="30"/>
  <c r="M66" i="30"/>
  <c r="U66" i="30"/>
  <c r="AC66" i="30"/>
  <c r="AK66" i="30"/>
  <c r="AS66" i="30"/>
  <c r="N66" i="30"/>
  <c r="V66" i="30"/>
  <c r="AD66" i="30"/>
  <c r="AL66" i="30"/>
  <c r="AT66" i="30"/>
  <c r="O66" i="30"/>
  <c r="W66" i="30"/>
  <c r="AE66" i="30"/>
  <c r="AM66" i="30"/>
  <c r="AU66" i="30"/>
  <c r="K82" i="30"/>
  <c r="S82" i="30"/>
  <c r="AA82" i="30"/>
  <c r="AI82" i="30"/>
  <c r="AQ82" i="30"/>
  <c r="AY82" i="30"/>
  <c r="O82" i="30"/>
  <c r="W82" i="30"/>
  <c r="AE82" i="30"/>
  <c r="AM82" i="30"/>
  <c r="AU82" i="30"/>
  <c r="AR79" i="30"/>
  <c r="AG79" i="30"/>
  <c r="W79" i="30"/>
  <c r="L79" i="30"/>
  <c r="K74" i="30"/>
  <c r="S74" i="30"/>
  <c r="AA74" i="30"/>
  <c r="AI74" i="30"/>
  <c r="AQ74" i="30"/>
  <c r="AY74" i="30"/>
  <c r="O74" i="30"/>
  <c r="W74" i="30"/>
  <c r="AE74" i="30"/>
  <c r="AM74" i="30"/>
  <c r="AU74" i="30"/>
  <c r="J71" i="30"/>
  <c r="R71" i="30"/>
  <c r="Z71" i="30"/>
  <c r="AH71" i="30"/>
  <c r="AP71" i="30"/>
  <c r="AX71" i="30"/>
  <c r="L71" i="30"/>
  <c r="T71" i="30"/>
  <c r="AB71" i="30"/>
  <c r="AJ71" i="30"/>
  <c r="AR71" i="30"/>
  <c r="AZ71" i="30"/>
  <c r="N71" i="30"/>
  <c r="V71" i="30"/>
  <c r="AD71" i="30"/>
  <c r="AL71" i="30"/>
  <c r="AT71" i="30"/>
  <c r="AG66" i="30"/>
  <c r="AZ81" i="30"/>
  <c r="AR81" i="30"/>
  <c r="AJ81" i="30"/>
  <c r="AB81" i="30"/>
  <c r="T81" i="30"/>
  <c r="AZ73" i="30"/>
  <c r="AR73" i="30"/>
  <c r="AJ73" i="30"/>
  <c r="AB73" i="30"/>
  <c r="T73" i="30"/>
  <c r="AX67" i="30"/>
  <c r="AP67" i="30"/>
  <c r="AH67" i="30"/>
  <c r="Z67" i="30"/>
  <c r="R67" i="30"/>
  <c r="J67" i="30"/>
  <c r="AZ65" i="30"/>
  <c r="AR65" i="30"/>
  <c r="AJ65" i="30"/>
  <c r="AB65" i="30"/>
  <c r="T65" i="30"/>
  <c r="AW64" i="30"/>
  <c r="AO64" i="30"/>
  <c r="AG64" i="30"/>
  <c r="Y64" i="30"/>
  <c r="Q64" i="30"/>
  <c r="I64" i="30"/>
  <c r="AT63" i="30"/>
  <c r="AL63" i="30"/>
  <c r="AD63" i="30"/>
  <c r="V63" i="30"/>
  <c r="N63" i="30"/>
  <c r="AY62" i="30"/>
  <c r="AQ62" i="30"/>
  <c r="AI62" i="30"/>
  <c r="AA62" i="30"/>
  <c r="S62" i="30"/>
  <c r="K62" i="30"/>
  <c r="AS60" i="30"/>
  <c r="AJ60" i="30"/>
  <c r="AA60" i="30"/>
  <c r="P60" i="30"/>
  <c r="O59" i="30"/>
  <c r="W59" i="30"/>
  <c r="AE59" i="30"/>
  <c r="AM59" i="30"/>
  <c r="AU59" i="30"/>
  <c r="K59" i="30"/>
  <c r="S59" i="30"/>
  <c r="AA59" i="30"/>
  <c r="AI59" i="30"/>
  <c r="AQ59" i="30"/>
  <c r="AY59" i="30"/>
  <c r="AU57" i="30"/>
  <c r="AJ57" i="30"/>
  <c r="Z57" i="30"/>
  <c r="O57" i="30"/>
  <c r="AV56" i="30"/>
  <c r="AJ56" i="30"/>
  <c r="W56" i="30"/>
  <c r="AZ52" i="30"/>
  <c r="AJ52" i="30"/>
  <c r="T52" i="30"/>
  <c r="AW51" i="30"/>
  <c r="AG51" i="30"/>
  <c r="Q51" i="30"/>
  <c r="AF48" i="30"/>
  <c r="AS63" i="30"/>
  <c r="AK63" i="30"/>
  <c r="AC63" i="30"/>
  <c r="U63" i="30"/>
  <c r="M63" i="30"/>
  <c r="Z62" i="30"/>
  <c r="R62" i="30"/>
  <c r="J62" i="30"/>
  <c r="AZ60" i="30"/>
  <c r="AR60" i="30"/>
  <c r="AI60" i="30"/>
  <c r="Y60" i="30"/>
  <c r="O60" i="30"/>
  <c r="AT57" i="30"/>
  <c r="AI57" i="30"/>
  <c r="X57" i="30"/>
  <c r="N57" i="30"/>
  <c r="N56" i="30"/>
  <c r="V56" i="30"/>
  <c r="AD56" i="30"/>
  <c r="AL56" i="30"/>
  <c r="AT56" i="30"/>
  <c r="I56" i="30"/>
  <c r="Q56" i="30"/>
  <c r="Y56" i="30"/>
  <c r="AG56" i="30"/>
  <c r="AO56" i="30"/>
  <c r="AW56" i="30"/>
  <c r="J56" i="30"/>
  <c r="R56" i="30"/>
  <c r="Z56" i="30"/>
  <c r="AH56" i="30"/>
  <c r="AP56" i="30"/>
  <c r="AX56" i="30"/>
  <c r="AY52" i="30"/>
  <c r="AI52" i="30"/>
  <c r="S52" i="30"/>
  <c r="AV51" i="30"/>
  <c r="AF51" i="30"/>
  <c r="P51" i="30"/>
  <c r="M48" i="30"/>
  <c r="U48" i="30"/>
  <c r="AC48" i="30"/>
  <c r="AK48" i="30"/>
  <c r="AS48" i="30"/>
  <c r="N48" i="30"/>
  <c r="V48" i="30"/>
  <c r="AD48" i="30"/>
  <c r="AL48" i="30"/>
  <c r="AT48" i="30"/>
  <c r="I48" i="30"/>
  <c r="Q48" i="30"/>
  <c r="Y48" i="30"/>
  <c r="AG48" i="30"/>
  <c r="AO48" i="30"/>
  <c r="AW48" i="30"/>
  <c r="J48" i="30"/>
  <c r="R48" i="30"/>
  <c r="Z48" i="30"/>
  <c r="AH48" i="30"/>
  <c r="AP48" i="30"/>
  <c r="AX48" i="30"/>
  <c r="K48" i="30"/>
  <c r="S48" i="30"/>
  <c r="AA48" i="30"/>
  <c r="AI48" i="30"/>
  <c r="AQ48" i="30"/>
  <c r="AY48" i="30"/>
  <c r="AU64" i="30"/>
  <c r="AM64" i="30"/>
  <c r="AE64" i="30"/>
  <c r="W64" i="30"/>
  <c r="O64" i="30"/>
  <c r="AZ63" i="30"/>
  <c r="AR63" i="30"/>
  <c r="AJ63" i="30"/>
  <c r="AB63" i="30"/>
  <c r="T63" i="30"/>
  <c r="L63" i="30"/>
  <c r="AW62" i="30"/>
  <c r="AO62" i="30"/>
  <c r="AG62" i="30"/>
  <c r="Y62" i="30"/>
  <c r="Q62" i="30"/>
  <c r="I62" i="30"/>
  <c r="AY60" i="30"/>
  <c r="AQ60" i="30"/>
  <c r="AG60" i="30"/>
  <c r="X60" i="30"/>
  <c r="M60" i="30"/>
  <c r="AR57" i="30"/>
  <c r="AH57" i="30"/>
  <c r="W57" i="30"/>
  <c r="L57" i="30"/>
  <c r="AS56" i="30"/>
  <c r="AF56" i="30"/>
  <c r="T56" i="30"/>
  <c r="AW52" i="30"/>
  <c r="AG52" i="30"/>
  <c r="Q52" i="30"/>
  <c r="AT51" i="30"/>
  <c r="AD51" i="30"/>
  <c r="N51" i="30"/>
  <c r="AV48" i="30"/>
  <c r="AB48" i="30"/>
  <c r="AY63" i="30"/>
  <c r="AQ63" i="30"/>
  <c r="AI63" i="30"/>
  <c r="AA63" i="30"/>
  <c r="S63" i="30"/>
  <c r="K63" i="30"/>
  <c r="AX60" i="30"/>
  <c r="AO60" i="30"/>
  <c r="AF60" i="30"/>
  <c r="W60" i="30"/>
  <c r="L60" i="30"/>
  <c r="AQ57" i="30"/>
  <c r="AF57" i="30"/>
  <c r="V57" i="30"/>
  <c r="K57" i="30"/>
  <c r="AR56" i="30"/>
  <c r="AE56" i="30"/>
  <c r="S56" i="30"/>
  <c r="AV52" i="30"/>
  <c r="AF52" i="30"/>
  <c r="P52" i="30"/>
  <c r="AS51" i="30"/>
  <c r="AC51" i="30"/>
  <c r="M51" i="30"/>
  <c r="AU48" i="30"/>
  <c r="X48" i="30"/>
  <c r="AT67" i="30"/>
  <c r="AL67" i="30"/>
  <c r="AD67" i="30"/>
  <c r="V67" i="30"/>
  <c r="AS64" i="30"/>
  <c r="AK64" i="30"/>
  <c r="AC64" i="30"/>
  <c r="U64" i="30"/>
  <c r="AX63" i="30"/>
  <c r="AP63" i="30"/>
  <c r="AH63" i="30"/>
  <c r="Z63" i="30"/>
  <c r="R63" i="30"/>
  <c r="J63" i="30"/>
  <c r="AU62" i="30"/>
  <c r="AM62" i="30"/>
  <c r="AE62" i="30"/>
  <c r="W62" i="30"/>
  <c r="AW60" i="30"/>
  <c r="AN60" i="30"/>
  <c r="AE60" i="30"/>
  <c r="U60" i="30"/>
  <c r="K60" i="30"/>
  <c r="AZ57" i="30"/>
  <c r="AP57" i="30"/>
  <c r="AE57" i="30"/>
  <c r="T57" i="30"/>
  <c r="AQ56" i="30"/>
  <c r="AC56" i="30"/>
  <c r="P56" i="30"/>
  <c r="AR52" i="30"/>
  <c r="AB52" i="30"/>
  <c r="L52" i="30"/>
  <c r="AO51" i="30"/>
  <c r="Y51" i="30"/>
  <c r="AR48" i="30"/>
  <c r="W48" i="30"/>
  <c r="AW63" i="30"/>
  <c r="AO63" i="30"/>
  <c r="AG63" i="30"/>
  <c r="Y63" i="30"/>
  <c r="Q63" i="30"/>
  <c r="AV60" i="30"/>
  <c r="AM60" i="30"/>
  <c r="AD60" i="30"/>
  <c r="T60" i="30"/>
  <c r="I57" i="30"/>
  <c r="Q57" i="30"/>
  <c r="Y57" i="30"/>
  <c r="AG57" i="30"/>
  <c r="AO57" i="30"/>
  <c r="AW57" i="30"/>
  <c r="M57" i="30"/>
  <c r="U57" i="30"/>
  <c r="AC57" i="30"/>
  <c r="AK57" i="30"/>
  <c r="AS57" i="30"/>
  <c r="O51" i="30"/>
  <c r="W51" i="30"/>
  <c r="AE51" i="30"/>
  <c r="AM51" i="30"/>
  <c r="AU51" i="30"/>
  <c r="J51" i="30"/>
  <c r="R51" i="30"/>
  <c r="Z51" i="30"/>
  <c r="AH51" i="30"/>
  <c r="AP51" i="30"/>
  <c r="AX51" i="30"/>
  <c r="K51" i="30"/>
  <c r="S51" i="30"/>
  <c r="AA51" i="30"/>
  <c r="AI51" i="30"/>
  <c r="AQ51" i="30"/>
  <c r="AY51" i="30"/>
  <c r="L51" i="30"/>
  <c r="T51" i="30"/>
  <c r="AB51" i="30"/>
  <c r="AJ51" i="30"/>
  <c r="AR51" i="30"/>
  <c r="AZ51" i="30"/>
  <c r="T48" i="30"/>
  <c r="J60" i="30"/>
  <c r="R60" i="30"/>
  <c r="Z60" i="30"/>
  <c r="AH60" i="30"/>
  <c r="AP60" i="30"/>
  <c r="N60" i="30"/>
  <c r="V60" i="30"/>
  <c r="AX57" i="30"/>
  <c r="AM57" i="30"/>
  <c r="AB57" i="30"/>
  <c r="R57" i="30"/>
  <c r="AO52" i="30"/>
  <c r="Y52" i="30"/>
  <c r="AL51" i="30"/>
  <c r="V51" i="30"/>
  <c r="J52" i="30"/>
  <c r="R52" i="30"/>
  <c r="Z52" i="30"/>
  <c r="AH52" i="30"/>
  <c r="AP52" i="30"/>
  <c r="AX52" i="30"/>
  <c r="M52" i="30"/>
  <c r="U52" i="30"/>
  <c r="AC52" i="30"/>
  <c r="AK52" i="30"/>
  <c r="AS52" i="30"/>
  <c r="N52" i="30"/>
  <c r="V52" i="30"/>
  <c r="AD52" i="30"/>
  <c r="AL52" i="30"/>
  <c r="AT52" i="30"/>
  <c r="O52" i="30"/>
  <c r="W52" i="30"/>
  <c r="AE52" i="30"/>
  <c r="AM52" i="30"/>
  <c r="AU52" i="30"/>
  <c r="AK51" i="30"/>
  <c r="U51" i="30"/>
  <c r="AJ48" i="30"/>
  <c r="O48" i="30"/>
  <c r="AT49" i="30"/>
  <c r="AL49" i="30"/>
  <c r="AD49" i="30"/>
  <c r="V49" i="30"/>
  <c r="N49" i="30"/>
  <c r="AV47" i="30"/>
  <c r="AN47" i="30"/>
  <c r="AF47" i="30"/>
  <c r="X47" i="30"/>
  <c r="P47" i="30"/>
  <c r="AZ46" i="30"/>
  <c r="AQ46" i="30"/>
  <c r="AH46" i="30"/>
  <c r="Y46" i="30"/>
  <c r="P46" i="30"/>
  <c r="AY45" i="30"/>
  <c r="AP45" i="30"/>
  <c r="AG45" i="30"/>
  <c r="X45" i="30"/>
  <c r="O45" i="30"/>
  <c r="M44" i="30"/>
  <c r="U44" i="30"/>
  <c r="AC44" i="30"/>
  <c r="AK44" i="30"/>
  <c r="AS44" i="30"/>
  <c r="I44" i="30"/>
  <c r="Q44" i="30"/>
  <c r="Y44" i="30"/>
  <c r="AG44" i="30"/>
  <c r="AO44" i="30"/>
  <c r="AW44" i="30"/>
  <c r="K43" i="30"/>
  <c r="AS42" i="30"/>
  <c r="AH42" i="30"/>
  <c r="X42" i="30"/>
  <c r="M42" i="30"/>
  <c r="AZ38" i="30"/>
  <c r="AN38" i="30"/>
  <c r="Z38" i="30"/>
  <c r="N38" i="30"/>
  <c r="AU55" i="30"/>
  <c r="AM55" i="30"/>
  <c r="AE55" i="30"/>
  <c r="W55" i="30"/>
  <c r="O55" i="30"/>
  <c r="AW53" i="30"/>
  <c r="AO53" i="30"/>
  <c r="AG53" i="30"/>
  <c r="Y53" i="30"/>
  <c r="Q53" i="30"/>
  <c r="I53" i="30"/>
  <c r="AS49" i="30"/>
  <c r="AK49" i="30"/>
  <c r="AC49" i="30"/>
  <c r="U49" i="30"/>
  <c r="M49" i="30"/>
  <c r="AU47" i="30"/>
  <c r="AM47" i="30"/>
  <c r="AE47" i="30"/>
  <c r="W47" i="30"/>
  <c r="O47" i="30"/>
  <c r="AY46" i="30"/>
  <c r="AP46" i="30"/>
  <c r="AG46" i="30"/>
  <c r="X46" i="30"/>
  <c r="N46" i="30"/>
  <c r="AX45" i="30"/>
  <c r="AO45" i="30"/>
  <c r="AF45" i="30"/>
  <c r="W45" i="30"/>
  <c r="N45" i="30"/>
  <c r="AX44" i="30"/>
  <c r="AM44" i="30"/>
  <c r="AB44" i="30"/>
  <c r="R44" i="30"/>
  <c r="AZ43" i="30"/>
  <c r="AO43" i="30"/>
  <c r="AE43" i="30"/>
  <c r="T43" i="30"/>
  <c r="AR42" i="30"/>
  <c r="AG42" i="30"/>
  <c r="V42" i="30"/>
  <c r="L42" i="30"/>
  <c r="AX38" i="30"/>
  <c r="AL38" i="30"/>
  <c r="Y38" i="30"/>
  <c r="L38" i="30"/>
  <c r="AD55" i="30"/>
  <c r="V55" i="30"/>
  <c r="N55" i="30"/>
  <c r="AZ49" i="30"/>
  <c r="AR49" i="30"/>
  <c r="AJ49" i="30"/>
  <c r="AB49" i="30"/>
  <c r="T49" i="30"/>
  <c r="L49" i="30"/>
  <c r="AT47" i="30"/>
  <c r="AL47" i="30"/>
  <c r="AD47" i="30"/>
  <c r="V47" i="30"/>
  <c r="N47" i="30"/>
  <c r="AX46" i="30"/>
  <c r="AO46" i="30"/>
  <c r="AF46" i="30"/>
  <c r="V46" i="30"/>
  <c r="M46" i="30"/>
  <c r="AW45" i="30"/>
  <c r="AN45" i="30"/>
  <c r="AE45" i="30"/>
  <c r="V45" i="30"/>
  <c r="M45" i="30"/>
  <c r="J43" i="30"/>
  <c r="R43" i="30"/>
  <c r="Z43" i="30"/>
  <c r="AH43" i="30"/>
  <c r="AP43" i="30"/>
  <c r="AX43" i="30"/>
  <c r="N43" i="30"/>
  <c r="V43" i="30"/>
  <c r="AD43" i="30"/>
  <c r="AL43" i="30"/>
  <c r="AT43" i="30"/>
  <c r="AP42" i="30"/>
  <c r="AF42" i="30"/>
  <c r="U42" i="30"/>
  <c r="AW38" i="30"/>
  <c r="AJ38" i="30"/>
  <c r="X38" i="30"/>
  <c r="T47" i="30"/>
  <c r="L47" i="30"/>
  <c r="K46" i="30"/>
  <c r="O42" i="30"/>
  <c r="W42" i="30"/>
  <c r="AE42" i="30"/>
  <c r="AM42" i="30"/>
  <c r="AU42" i="30"/>
  <c r="K42" i="30"/>
  <c r="S42" i="30"/>
  <c r="AA42" i="30"/>
  <c r="AI42" i="30"/>
  <c r="AQ42" i="30"/>
  <c r="AY42" i="30"/>
  <c r="K38" i="30"/>
  <c r="S38" i="30"/>
  <c r="AA38" i="30"/>
  <c r="AI38" i="30"/>
  <c r="AQ38" i="30"/>
  <c r="AY38" i="30"/>
  <c r="M38" i="30"/>
  <c r="U38" i="30"/>
  <c r="AC38" i="30"/>
  <c r="AK38" i="30"/>
  <c r="AS38" i="30"/>
  <c r="O38" i="30"/>
  <c r="W38" i="30"/>
  <c r="AE38" i="30"/>
  <c r="AM38" i="30"/>
  <c r="AU38" i="30"/>
  <c r="T58" i="30"/>
  <c r="AY55" i="30"/>
  <c r="AQ55" i="30"/>
  <c r="AI55" i="30"/>
  <c r="AA55" i="30"/>
  <c r="S55" i="30"/>
  <c r="AS53" i="30"/>
  <c r="AK53" i="30"/>
  <c r="AC53" i="30"/>
  <c r="U53" i="30"/>
  <c r="AW49" i="30"/>
  <c r="AO49" i="30"/>
  <c r="AG49" i="30"/>
  <c r="Y49" i="30"/>
  <c r="Q49" i="30"/>
  <c r="AY47" i="30"/>
  <c r="AQ47" i="30"/>
  <c r="AI47" i="30"/>
  <c r="AA47" i="30"/>
  <c r="S47" i="30"/>
  <c r="K47" i="30"/>
  <c r="AT46" i="30"/>
  <c r="AK46" i="30"/>
  <c r="AB46" i="30"/>
  <c r="S46" i="30"/>
  <c r="J46" i="30"/>
  <c r="AT45" i="30"/>
  <c r="AK45" i="30"/>
  <c r="AA45" i="30"/>
  <c r="R45" i="30"/>
  <c r="AR44" i="30"/>
  <c r="AH44" i="30"/>
  <c r="W44" i="30"/>
  <c r="L44" i="30"/>
  <c r="AU43" i="30"/>
  <c r="AJ43" i="30"/>
  <c r="Y43" i="30"/>
  <c r="O43" i="30"/>
  <c r="AW42" i="30"/>
  <c r="AL42" i="30"/>
  <c r="AB42" i="30"/>
  <c r="Q42" i="30"/>
  <c r="I40" i="30"/>
  <c r="Q40" i="30"/>
  <c r="Y40" i="30"/>
  <c r="AG40" i="30"/>
  <c r="AO40" i="30"/>
  <c r="AW40" i="30"/>
  <c r="K40" i="30"/>
  <c r="S40" i="30"/>
  <c r="AA40" i="30"/>
  <c r="AI40" i="30"/>
  <c r="AQ40" i="30"/>
  <c r="AY40" i="30"/>
  <c r="M40" i="30"/>
  <c r="U40" i="30"/>
  <c r="AC40" i="30"/>
  <c r="AK40" i="30"/>
  <c r="AS40" i="30"/>
  <c r="AR38" i="30"/>
  <c r="AF38" i="30"/>
  <c r="R38" i="30"/>
  <c r="K36" i="30"/>
  <c r="S36" i="30"/>
  <c r="AA36" i="30"/>
  <c r="AI36" i="30"/>
  <c r="AQ36" i="30"/>
  <c r="AY36" i="30"/>
  <c r="M36" i="30"/>
  <c r="U36" i="30"/>
  <c r="AC36" i="30"/>
  <c r="AK36" i="30"/>
  <c r="AS36" i="30"/>
  <c r="N36" i="30"/>
  <c r="V36" i="30"/>
  <c r="AD36" i="30"/>
  <c r="AL36" i="30"/>
  <c r="AT36" i="30"/>
  <c r="O36" i="30"/>
  <c r="W36" i="30"/>
  <c r="AE36" i="30"/>
  <c r="AM36" i="30"/>
  <c r="AU36" i="30"/>
  <c r="I36" i="30"/>
  <c r="Q36" i="30"/>
  <c r="Y36" i="30"/>
  <c r="AG36" i="30"/>
  <c r="AO36" i="30"/>
  <c r="AW36" i="30"/>
  <c r="AX47" i="30"/>
  <c r="AP47" i="30"/>
  <c r="AH47" i="30"/>
  <c r="Z47" i="30"/>
  <c r="R47" i="30"/>
  <c r="I47" i="30"/>
  <c r="AS46" i="30"/>
  <c r="AJ46" i="30"/>
  <c r="AA46" i="30"/>
  <c r="R46" i="30"/>
  <c r="L45" i="30"/>
  <c r="T45" i="30"/>
  <c r="AB45" i="30"/>
  <c r="AJ45" i="30"/>
  <c r="AR45" i="30"/>
  <c r="AZ45" i="30"/>
  <c r="AV42" i="30"/>
  <c r="AK42" i="30"/>
  <c r="Z42" i="30"/>
  <c r="P42" i="30"/>
  <c r="AP38" i="30"/>
  <c r="AD38" i="30"/>
  <c r="Q38" i="30"/>
  <c r="Z36" i="30"/>
  <c r="O46" i="30"/>
  <c r="W46" i="30"/>
  <c r="AE46" i="30"/>
  <c r="AM46" i="30"/>
  <c r="AU46" i="30"/>
  <c r="N42" i="30"/>
  <c r="AX39" i="30"/>
  <c r="AP39" i="30"/>
  <c r="AH39" i="30"/>
  <c r="Z39" i="30"/>
  <c r="R39" i="30"/>
  <c r="J39" i="30"/>
  <c r="AZ37" i="30"/>
  <c r="AR37" i="30"/>
  <c r="AJ37" i="30"/>
  <c r="AB37" i="30"/>
  <c r="T37" i="30"/>
  <c r="AT35" i="30"/>
  <c r="AL35" i="30"/>
  <c r="AD35" i="30"/>
  <c r="V35" i="30"/>
  <c r="N35" i="30"/>
  <c r="AY34" i="30"/>
  <c r="AQ34" i="30"/>
  <c r="AI34" i="30"/>
  <c r="AA34" i="30"/>
  <c r="R34" i="30"/>
  <c r="J33" i="30"/>
  <c r="R33" i="30"/>
  <c r="Z33" i="30"/>
  <c r="AH33" i="30"/>
  <c r="AP33" i="30"/>
  <c r="AX33" i="30"/>
  <c r="O32" i="30"/>
  <c r="W32" i="30"/>
  <c r="AE32" i="30"/>
  <c r="AM32" i="30"/>
  <c r="AU32" i="30"/>
  <c r="AQ31" i="30"/>
  <c r="AG31" i="30"/>
  <c r="W31" i="30"/>
  <c r="K31" i="30"/>
  <c r="AT30" i="30"/>
  <c r="AJ30" i="30"/>
  <c r="X30" i="30"/>
  <c r="AW29" i="30"/>
  <c r="AK29" i="30"/>
  <c r="AA29" i="30"/>
  <c r="Q29" i="30"/>
  <c r="K28" i="30"/>
  <c r="S28" i="30"/>
  <c r="AA28" i="30"/>
  <c r="AI28" i="30"/>
  <c r="AQ28" i="30"/>
  <c r="AY28" i="30"/>
  <c r="L28" i="30"/>
  <c r="T28" i="30"/>
  <c r="AB28" i="30"/>
  <c r="AJ28" i="30"/>
  <c r="AR28" i="30"/>
  <c r="AZ28" i="30"/>
  <c r="AV26" i="30"/>
  <c r="AV4" i="30" s="1"/>
  <c r="AF26" i="30"/>
  <c r="P26" i="30"/>
  <c r="Z20" i="30"/>
  <c r="M34" i="30"/>
  <c r="U34" i="30"/>
  <c r="AZ35" i="30"/>
  <c r="AR35" i="30"/>
  <c r="AJ35" i="30"/>
  <c r="AB35" i="30"/>
  <c r="T35" i="30"/>
  <c r="L35" i="30"/>
  <c r="AW34" i="30"/>
  <c r="AO34" i="30"/>
  <c r="AG34" i="30"/>
  <c r="Y34" i="30"/>
  <c r="P34" i="30"/>
  <c r="AX31" i="30"/>
  <c r="AO31" i="30"/>
  <c r="AE31" i="30"/>
  <c r="S31" i="30"/>
  <c r="AS29" i="30"/>
  <c r="AI29" i="30"/>
  <c r="Y29" i="30"/>
  <c r="M29" i="30"/>
  <c r="AR26" i="30"/>
  <c r="AB26" i="30"/>
  <c r="L26" i="30"/>
  <c r="I21" i="30"/>
  <c r="Q21" i="30"/>
  <c r="Y21" i="30"/>
  <c r="AG21" i="30"/>
  <c r="AO21" i="30"/>
  <c r="AW21" i="30"/>
  <c r="P21" i="30"/>
  <c r="Z21" i="30"/>
  <c r="AI21" i="30"/>
  <c r="AR21" i="30"/>
  <c r="J21" i="30"/>
  <c r="S21" i="30"/>
  <c r="AB21" i="30"/>
  <c r="AK21" i="30"/>
  <c r="AT21" i="30"/>
  <c r="K21" i="30"/>
  <c r="T21" i="30"/>
  <c r="AC21" i="30"/>
  <c r="AL21" i="30"/>
  <c r="AU21" i="30"/>
  <c r="M21" i="30"/>
  <c r="V21" i="30"/>
  <c r="AE21" i="30"/>
  <c r="AN21" i="30"/>
  <c r="AX21" i="30"/>
  <c r="N21" i="30"/>
  <c r="W21" i="30"/>
  <c r="AF21" i="30"/>
  <c r="AP21" i="30"/>
  <c r="AY21" i="30"/>
  <c r="O21" i="30"/>
  <c r="X21" i="30"/>
  <c r="AH21" i="30"/>
  <c r="AQ21" i="30"/>
  <c r="AZ21" i="30"/>
  <c r="Q20" i="30"/>
  <c r="AI35" i="30"/>
  <c r="AA35" i="30"/>
  <c r="S35" i="30"/>
  <c r="K35" i="30"/>
  <c r="AV34" i="30"/>
  <c r="AN34" i="30"/>
  <c r="AF34" i="30"/>
  <c r="X34" i="30"/>
  <c r="O34" i="30"/>
  <c r="L31" i="30"/>
  <c r="T31" i="30"/>
  <c r="AB31" i="30"/>
  <c r="AJ31" i="30"/>
  <c r="AR31" i="30"/>
  <c r="AZ31" i="30"/>
  <c r="M31" i="30"/>
  <c r="U31" i="30"/>
  <c r="AC31" i="30"/>
  <c r="AK31" i="30"/>
  <c r="AR29" i="30"/>
  <c r="AH29" i="30"/>
  <c r="X29" i="30"/>
  <c r="L29" i="30"/>
  <c r="AQ26" i="30"/>
  <c r="AA26" i="30"/>
  <c r="AV20" i="30"/>
  <c r="AT39" i="30"/>
  <c r="AL39" i="30"/>
  <c r="AD39" i="30"/>
  <c r="V39" i="30"/>
  <c r="AX35" i="30"/>
  <c r="AP35" i="30"/>
  <c r="AH35" i="30"/>
  <c r="Z35" i="30"/>
  <c r="R35" i="30"/>
  <c r="AU34" i="30"/>
  <c r="AM34" i="30"/>
  <c r="AE34" i="30"/>
  <c r="W34" i="30"/>
  <c r="N34" i="30"/>
  <c r="AV31" i="30"/>
  <c r="AM31" i="30"/>
  <c r="AA31" i="30"/>
  <c r="Q31" i="30"/>
  <c r="I30" i="30"/>
  <c r="Q30" i="30"/>
  <c r="Y30" i="30"/>
  <c r="AG30" i="30"/>
  <c r="AO30" i="30"/>
  <c r="AW30" i="30"/>
  <c r="J30" i="30"/>
  <c r="R30" i="30"/>
  <c r="Z30" i="30"/>
  <c r="AH30" i="30"/>
  <c r="AP30" i="30"/>
  <c r="AX30" i="30"/>
  <c r="AQ29" i="30"/>
  <c r="AG29" i="30"/>
  <c r="U29" i="30"/>
  <c r="K29" i="30"/>
  <c r="N28" i="30"/>
  <c r="M26" i="30"/>
  <c r="U26" i="30"/>
  <c r="AC26" i="30"/>
  <c r="AK26" i="30"/>
  <c r="AS26" i="30"/>
  <c r="N26" i="30"/>
  <c r="V26" i="30"/>
  <c r="AD26" i="30"/>
  <c r="AL26" i="30"/>
  <c r="AT26" i="30"/>
  <c r="I26" i="30"/>
  <c r="Q26" i="30"/>
  <c r="Y26" i="30"/>
  <c r="AG26" i="30"/>
  <c r="AO26" i="30"/>
  <c r="AW26" i="30"/>
  <c r="J26" i="30"/>
  <c r="R26" i="30"/>
  <c r="Z26" i="30"/>
  <c r="AH26" i="30"/>
  <c r="AP26" i="30"/>
  <c r="AX26" i="30"/>
  <c r="N20" i="30"/>
  <c r="V20" i="30"/>
  <c r="AD20" i="30"/>
  <c r="AL20" i="30"/>
  <c r="AT20" i="30"/>
  <c r="P20" i="30"/>
  <c r="Y20" i="30"/>
  <c r="AH20" i="30"/>
  <c r="AQ20" i="30"/>
  <c r="AZ20" i="30"/>
  <c r="I20" i="30"/>
  <c r="R20" i="30"/>
  <c r="AA20" i="30"/>
  <c r="AJ20" i="30"/>
  <c r="AS20" i="30"/>
  <c r="J20" i="30"/>
  <c r="S20" i="30"/>
  <c r="AB20" i="30"/>
  <c r="AK20" i="30"/>
  <c r="AU20" i="30"/>
  <c r="L20" i="30"/>
  <c r="U20" i="30"/>
  <c r="AE20" i="30"/>
  <c r="AN20" i="30"/>
  <c r="AW20" i="30"/>
  <c r="M20" i="30"/>
  <c r="W20" i="30"/>
  <c r="AF20" i="30"/>
  <c r="AO20" i="30"/>
  <c r="AX20" i="30"/>
  <c r="O20" i="30"/>
  <c r="X20" i="30"/>
  <c r="AG20" i="30"/>
  <c r="AP20" i="30"/>
  <c r="AY20" i="30"/>
  <c r="AT34" i="30"/>
  <c r="AL34" i="30"/>
  <c r="AD34" i="30"/>
  <c r="V34" i="30"/>
  <c r="L34" i="30"/>
  <c r="AZ29" i="30"/>
  <c r="AP29" i="30"/>
  <c r="AF29" i="30"/>
  <c r="T29" i="30"/>
  <c r="J29" i="30"/>
  <c r="AS28" i="30"/>
  <c r="AG28" i="30"/>
  <c r="W28" i="30"/>
  <c r="M28" i="30"/>
  <c r="AM26" i="30"/>
  <c r="W26" i="30"/>
  <c r="AM20" i="30"/>
  <c r="AS34" i="30"/>
  <c r="AK34" i="30"/>
  <c r="AC34" i="30"/>
  <c r="T34" i="30"/>
  <c r="K34" i="30"/>
  <c r="AY29" i="30"/>
  <c r="AO29" i="30"/>
  <c r="AC29" i="30"/>
  <c r="S29" i="30"/>
  <c r="AA21" i="30"/>
  <c r="AI20" i="30"/>
  <c r="AZ34" i="30"/>
  <c r="AR34" i="30"/>
  <c r="AJ34" i="30"/>
  <c r="AB34" i="30"/>
  <c r="S34" i="30"/>
  <c r="J34" i="30"/>
  <c r="N29" i="30"/>
  <c r="V29" i="30"/>
  <c r="AD29" i="30"/>
  <c r="AL29" i="30"/>
  <c r="AT29" i="30"/>
  <c r="O29" i="30"/>
  <c r="W29" i="30"/>
  <c r="AE29" i="30"/>
  <c r="AM29" i="30"/>
  <c r="AU29" i="30"/>
  <c r="AU25" i="30"/>
  <c r="AM25" i="30"/>
  <c r="AE25" i="30"/>
  <c r="W25" i="30"/>
  <c r="O25" i="30"/>
  <c r="AQ22" i="30"/>
  <c r="AH22" i="30"/>
  <c r="Y22" i="30"/>
  <c r="P22" i="30"/>
  <c r="AI12" i="30"/>
  <c r="L12" i="30"/>
  <c r="AK11" i="30"/>
  <c r="P11" i="30"/>
  <c r="AT25" i="30"/>
  <c r="AL25" i="30"/>
  <c r="AD25" i="30"/>
  <c r="V25" i="30"/>
  <c r="N25" i="30"/>
  <c r="AY22" i="30"/>
  <c r="AP22" i="30"/>
  <c r="AG22" i="30"/>
  <c r="X22" i="30"/>
  <c r="O22" i="30"/>
  <c r="AZ12" i="30"/>
  <c r="AF12" i="30"/>
  <c r="AG11" i="30"/>
  <c r="M12" i="30"/>
  <c r="U12" i="30"/>
  <c r="AC12" i="30"/>
  <c r="AK12" i="30"/>
  <c r="AS12" i="30"/>
  <c r="N12" i="30"/>
  <c r="V12" i="30"/>
  <c r="AD12" i="30"/>
  <c r="AL12" i="30"/>
  <c r="AT12" i="30"/>
  <c r="O12" i="30"/>
  <c r="W12" i="30"/>
  <c r="AE12" i="30"/>
  <c r="AM12" i="30"/>
  <c r="AU12" i="30"/>
  <c r="I12" i="30"/>
  <c r="I4" i="30" s="1"/>
  <c r="Q12" i="30"/>
  <c r="Y12" i="30"/>
  <c r="AG12" i="30"/>
  <c r="AO12" i="30"/>
  <c r="AW12" i="30"/>
  <c r="J12" i="30"/>
  <c r="R12" i="30"/>
  <c r="Z12" i="30"/>
  <c r="AH12" i="30"/>
  <c r="AP12" i="30"/>
  <c r="AX12" i="30"/>
  <c r="J11" i="30"/>
  <c r="R11" i="30"/>
  <c r="Z11" i="30"/>
  <c r="AH11" i="30"/>
  <c r="AP11" i="30"/>
  <c r="AX11" i="30"/>
  <c r="K11" i="30"/>
  <c r="S11" i="30"/>
  <c r="AA11" i="30"/>
  <c r="AI11" i="30"/>
  <c r="AQ11" i="30"/>
  <c r="AY11" i="30"/>
  <c r="L11" i="30"/>
  <c r="L4" i="30" s="1"/>
  <c r="T11" i="30"/>
  <c r="AB11" i="30"/>
  <c r="AJ11" i="30"/>
  <c r="AR11" i="30"/>
  <c r="AZ11" i="30"/>
  <c r="N11" i="30"/>
  <c r="N4" i="30" s="1"/>
  <c r="V11" i="30"/>
  <c r="AD11" i="30"/>
  <c r="AL11" i="30"/>
  <c r="AT11" i="30"/>
  <c r="O11" i="30"/>
  <c r="W11" i="30"/>
  <c r="AE11" i="30"/>
  <c r="AM11" i="30"/>
  <c r="AU11" i="30"/>
  <c r="AY25" i="30"/>
  <c r="AQ25" i="30"/>
  <c r="AI25" i="30"/>
  <c r="AA25" i="30"/>
  <c r="S25" i="30"/>
  <c r="K25" i="30"/>
  <c r="AS23" i="30"/>
  <c r="AK23" i="30"/>
  <c r="AC23" i="30"/>
  <c r="U23" i="30"/>
  <c r="L23" i="30"/>
  <c r="AV22" i="30"/>
  <c r="AM22" i="30"/>
  <c r="AD22" i="30"/>
  <c r="U22" i="30"/>
  <c r="K22" i="30"/>
  <c r="I16" i="30"/>
  <c r="Q16" i="30"/>
  <c r="Y16" i="30"/>
  <c r="AG16" i="30"/>
  <c r="AO16" i="30"/>
  <c r="AW16" i="30"/>
  <c r="J16" i="30"/>
  <c r="R16" i="30"/>
  <c r="Z16" i="30"/>
  <c r="AH16" i="30"/>
  <c r="AP16" i="30"/>
  <c r="AX16" i="30"/>
  <c r="M16" i="30"/>
  <c r="U16" i="30"/>
  <c r="AC16" i="30"/>
  <c r="AK16" i="30"/>
  <c r="AS16" i="30"/>
  <c r="AR12" i="30"/>
  <c r="X12" i="30"/>
  <c r="X4" i="30" s="1"/>
  <c r="AV11" i="30"/>
  <c r="Y11" i="30"/>
  <c r="AX25" i="30"/>
  <c r="AP25" i="30"/>
  <c r="AH25" i="30"/>
  <c r="Z25" i="30"/>
  <c r="R25" i="30"/>
  <c r="AU24" i="30"/>
  <c r="AM24" i="30"/>
  <c r="AE24" i="30"/>
  <c r="W24" i="30"/>
  <c r="AZ23" i="30"/>
  <c r="AR23" i="30"/>
  <c r="AJ23" i="30"/>
  <c r="AB23" i="30"/>
  <c r="T23" i="30"/>
  <c r="K23" i="30"/>
  <c r="AU22" i="30"/>
  <c r="AL22" i="30"/>
  <c r="AC22" i="30"/>
  <c r="S22" i="30"/>
  <c r="K19" i="30"/>
  <c r="S19" i="30"/>
  <c r="AA19" i="30"/>
  <c r="AI19" i="30"/>
  <c r="AQ19" i="30"/>
  <c r="AY19" i="30"/>
  <c r="AT16" i="30"/>
  <c r="AF16" i="30"/>
  <c r="AF4" i="30" s="1"/>
  <c r="T16" i="30"/>
  <c r="N15" i="30"/>
  <c r="V15" i="30"/>
  <c r="AD15" i="30"/>
  <c r="AL15" i="30"/>
  <c r="AT15" i="30"/>
  <c r="O15" i="30"/>
  <c r="W15" i="30"/>
  <c r="AE15" i="30"/>
  <c r="AM15" i="30"/>
  <c r="AU15" i="30"/>
  <c r="J15" i="30"/>
  <c r="R15" i="30"/>
  <c r="Z15" i="30"/>
  <c r="AH15" i="30"/>
  <c r="AP15" i="30"/>
  <c r="AX15" i="30"/>
  <c r="K15" i="30"/>
  <c r="S15" i="30"/>
  <c r="AA15" i="30"/>
  <c r="AI15" i="30"/>
  <c r="AQ12" i="30"/>
  <c r="T12" i="30"/>
  <c r="AS11" i="30"/>
  <c r="X11" i="30"/>
  <c r="L22" i="30"/>
  <c r="T22" i="30"/>
  <c r="AB22" i="30"/>
  <c r="AJ22" i="30"/>
  <c r="AJ4" i="30" s="1"/>
  <c r="AR22" i="30"/>
  <c r="AZ22" i="30"/>
  <c r="AJ12" i="30"/>
  <c r="P12" i="30"/>
  <c r="P4" i="30" s="1"/>
  <c r="AN11" i="30"/>
  <c r="AN4" i="30" s="1"/>
  <c r="Q11" i="30"/>
  <c r="M4" i="30"/>
  <c r="AT8" i="30"/>
  <c r="AL8" i="30"/>
  <c r="AD8" i="30"/>
  <c r="V8" i="30"/>
  <c r="N8" i="30"/>
  <c r="AY7" i="30"/>
  <c r="AQ7" i="30"/>
  <c r="AI7" i="30"/>
  <c r="AI4" i="30" s="1"/>
  <c r="AA7" i="30"/>
  <c r="S7" i="30"/>
  <c r="K7" i="30"/>
  <c r="K4" i="30" s="1"/>
  <c r="AU14" i="30"/>
  <c r="AM14" i="30"/>
  <c r="AE14" i="30"/>
  <c r="W14" i="30"/>
  <c r="O14" i="30"/>
  <c r="AS8" i="30"/>
  <c r="AK8" i="30"/>
  <c r="AK4" i="30" s="1"/>
  <c r="AC8" i="30"/>
  <c r="AC4" i="30" s="1"/>
  <c r="U8" i="30"/>
  <c r="U4" i="30" s="1"/>
  <c r="M8" i="30"/>
  <c r="AX7" i="30"/>
  <c r="AP7" i="30"/>
  <c r="AH7" i="30"/>
  <c r="AH4" i="30" s="1"/>
  <c r="Z7" i="30"/>
  <c r="R7" i="30"/>
  <c r="J7" i="30"/>
  <c r="J4" i="30" s="1"/>
  <c r="AY8" i="30"/>
  <c r="AQ8" i="30"/>
  <c r="AI8" i="30"/>
  <c r="AA8" i="30"/>
  <c r="S8" i="30"/>
  <c r="K8" i="30"/>
  <c r="AS17" i="30"/>
  <c r="AK17" i="30"/>
  <c r="AC17" i="30"/>
  <c r="U17" i="30"/>
  <c r="M17" i="30"/>
  <c r="AZ14" i="30"/>
  <c r="AZ4" i="30" s="1"/>
  <c r="AR14" i="30"/>
  <c r="AJ14" i="30"/>
  <c r="AB14" i="30"/>
  <c r="T14" i="30"/>
  <c r="L14" i="30"/>
  <c r="AW13" i="30"/>
  <c r="AO13" i="30"/>
  <c r="AO4" i="30" s="1"/>
  <c r="AG13" i="30"/>
  <c r="Y13" i="30"/>
  <c r="Q13" i="30"/>
  <c r="AS9" i="30"/>
  <c r="AS4" i="30" s="1"/>
  <c r="AK9" i="30"/>
  <c r="AC9" i="30"/>
  <c r="U9" i="30"/>
  <c r="M9" i="30"/>
  <c r="AX8" i="30"/>
  <c r="AP8" i="30"/>
  <c r="AH8" i="30"/>
  <c r="Z8" i="30"/>
  <c r="R8" i="30"/>
  <c r="J8" i="30"/>
  <c r="AU7" i="30"/>
  <c r="AM7" i="30"/>
  <c r="AM4" i="30" s="1"/>
  <c r="AE7" i="30"/>
  <c r="AE4" i="30" s="1"/>
  <c r="W7" i="30"/>
  <c r="W4" i="30" s="1"/>
  <c r="O7" i="30"/>
  <c r="T17" i="30"/>
  <c r="AY14" i="30"/>
  <c r="AQ14" i="30"/>
  <c r="AI14" i="30"/>
  <c r="AA14" i="30"/>
  <c r="S14" i="30"/>
  <c r="AR9" i="30"/>
  <c r="AR4" i="30" s="1"/>
  <c r="AJ9" i="30"/>
  <c r="AB9" i="30"/>
  <c r="AB4" i="30" s="1"/>
  <c r="T9" i="30"/>
  <c r="T4" i="30" s="1"/>
  <c r="AW8" i="30"/>
  <c r="AW4" i="30" s="1"/>
  <c r="AO8" i="30"/>
  <c r="AG8" i="30"/>
  <c r="AG4" i="30" s="1"/>
  <c r="Y8" i="30"/>
  <c r="Y4" i="30" s="1"/>
  <c r="Q8" i="30"/>
  <c r="Q4" i="30" s="1"/>
  <c r="I8" i="30"/>
  <c r="AT7" i="30"/>
  <c r="AL7" i="30"/>
  <c r="AL4" i="30" s="1"/>
  <c r="AD7" i="30"/>
  <c r="AD4" i="30" s="1"/>
  <c r="V7" i="30"/>
  <c r="P487" i="29"/>
  <c r="N462" i="29"/>
  <c r="V462" i="29"/>
  <c r="AD462" i="29"/>
  <c r="AL462" i="29"/>
  <c r="AT462" i="29"/>
  <c r="O462" i="29"/>
  <c r="W462" i="29"/>
  <c r="AE462" i="29"/>
  <c r="AM462" i="29"/>
  <c r="AU462" i="29"/>
  <c r="J462" i="29"/>
  <c r="R462" i="29"/>
  <c r="Z462" i="29"/>
  <c r="AH462" i="29"/>
  <c r="AP462" i="29"/>
  <c r="AX462" i="29"/>
  <c r="P462" i="29"/>
  <c r="AB462" i="29"/>
  <c r="AO462" i="29"/>
  <c r="K461" i="29"/>
  <c r="S461" i="29"/>
  <c r="AA461" i="29"/>
  <c r="AI461" i="29"/>
  <c r="AQ461" i="29"/>
  <c r="AY461" i="29"/>
  <c r="L461" i="29"/>
  <c r="T461" i="29"/>
  <c r="AB461" i="29"/>
  <c r="AJ461" i="29"/>
  <c r="AR461" i="29"/>
  <c r="AZ461" i="29"/>
  <c r="O461" i="29"/>
  <c r="W461" i="29"/>
  <c r="AE461" i="29"/>
  <c r="AM461" i="29"/>
  <c r="AU461" i="29"/>
  <c r="I461" i="29"/>
  <c r="V461" i="29"/>
  <c r="AH461" i="29"/>
  <c r="AV461" i="29"/>
  <c r="K453" i="29"/>
  <c r="S453" i="29"/>
  <c r="AA453" i="29"/>
  <c r="AI453" i="29"/>
  <c r="AQ453" i="29"/>
  <c r="AY453" i="29"/>
  <c r="L453" i="29"/>
  <c r="T453" i="29"/>
  <c r="AB453" i="29"/>
  <c r="AJ453" i="29"/>
  <c r="AR453" i="29"/>
  <c r="AZ453" i="29"/>
  <c r="O453" i="29"/>
  <c r="W453" i="29"/>
  <c r="AE453" i="29"/>
  <c r="AM453" i="29"/>
  <c r="AU453" i="29"/>
  <c r="N453" i="29"/>
  <c r="Z453" i="29"/>
  <c r="AN453" i="29"/>
  <c r="R453" i="29"/>
  <c r="AF453" i="29"/>
  <c r="AS453" i="29"/>
  <c r="I453" i="29"/>
  <c r="V453" i="29"/>
  <c r="AH453" i="29"/>
  <c r="AV453" i="29"/>
  <c r="M451" i="29"/>
  <c r="U451" i="29"/>
  <c r="AC451" i="29"/>
  <c r="AK451" i="29"/>
  <c r="AS451" i="29"/>
  <c r="N451" i="29"/>
  <c r="V451" i="29"/>
  <c r="AD451" i="29"/>
  <c r="AL451" i="29"/>
  <c r="AT451" i="29"/>
  <c r="I451" i="29"/>
  <c r="Q451" i="29"/>
  <c r="Y451" i="29"/>
  <c r="AG451" i="29"/>
  <c r="AO451" i="29"/>
  <c r="AW451" i="29"/>
  <c r="J451" i="29"/>
  <c r="W451" i="29"/>
  <c r="AI451" i="29"/>
  <c r="AV451" i="29"/>
  <c r="K451" i="29"/>
  <c r="X451" i="29"/>
  <c r="AJ451" i="29"/>
  <c r="AX451" i="29"/>
  <c r="P451" i="29"/>
  <c r="AB451" i="29"/>
  <c r="AP451" i="29"/>
  <c r="S451" i="29"/>
  <c r="AF451" i="29"/>
  <c r="AR451" i="29"/>
  <c r="J419" i="29"/>
  <c r="R419" i="29"/>
  <c r="Z419" i="29"/>
  <c r="AH419" i="29"/>
  <c r="AP419" i="29"/>
  <c r="AX419" i="29"/>
  <c r="I419" i="29"/>
  <c r="S419" i="29"/>
  <c r="AB419" i="29"/>
  <c r="AK419" i="29"/>
  <c r="AT419" i="29"/>
  <c r="K419" i="29"/>
  <c r="T419" i="29"/>
  <c r="AC419" i="29"/>
  <c r="AL419" i="29"/>
  <c r="AU419" i="29"/>
  <c r="L419" i="29"/>
  <c r="U419" i="29"/>
  <c r="AD419" i="29"/>
  <c r="AM419" i="29"/>
  <c r="AV419" i="29"/>
  <c r="M419" i="29"/>
  <c r="V419" i="29"/>
  <c r="AE419" i="29"/>
  <c r="AN419" i="29"/>
  <c r="AW419" i="29"/>
  <c r="N419" i="29"/>
  <c r="W419" i="29"/>
  <c r="AF419" i="29"/>
  <c r="AO419" i="29"/>
  <c r="AY419" i="29"/>
  <c r="P419" i="29"/>
  <c r="Y419" i="29"/>
  <c r="AI419" i="29"/>
  <c r="AR419" i="29"/>
  <c r="X419" i="29"/>
  <c r="AA419" i="29"/>
  <c r="AG419" i="29"/>
  <c r="AQ419" i="29"/>
  <c r="O419" i="29"/>
  <c r="AZ419" i="29"/>
  <c r="AF495" i="29"/>
  <c r="AN487" i="29"/>
  <c r="X487" i="29"/>
  <c r="O519" i="29"/>
  <c r="AF506" i="29"/>
  <c r="AM503" i="29"/>
  <c r="W503" i="29"/>
  <c r="AU495" i="29"/>
  <c r="AE495" i="29"/>
  <c r="O495" i="29"/>
  <c r="AU487" i="29"/>
  <c r="AM487" i="29"/>
  <c r="AE487" i="29"/>
  <c r="W487" i="29"/>
  <c r="O487" i="29"/>
  <c r="AX483" i="29"/>
  <c r="AM483" i="29"/>
  <c r="AB483" i="29"/>
  <c r="L477" i="29"/>
  <c r="T477" i="29"/>
  <c r="AB477" i="29"/>
  <c r="AJ477" i="29"/>
  <c r="AR477" i="29"/>
  <c r="AZ477" i="29"/>
  <c r="O477" i="29"/>
  <c r="W477" i="29"/>
  <c r="AE477" i="29"/>
  <c r="AM477" i="29"/>
  <c r="AU477" i="29"/>
  <c r="J471" i="29"/>
  <c r="R471" i="29"/>
  <c r="Z471" i="29"/>
  <c r="AH471" i="29"/>
  <c r="AP471" i="29"/>
  <c r="AX471" i="29"/>
  <c r="M471" i="29"/>
  <c r="U471" i="29"/>
  <c r="AC471" i="29"/>
  <c r="AK471" i="29"/>
  <c r="AS471" i="29"/>
  <c r="L469" i="29"/>
  <c r="T469" i="29"/>
  <c r="AB469" i="29"/>
  <c r="AJ469" i="29"/>
  <c r="AR469" i="29"/>
  <c r="AZ469" i="29"/>
  <c r="O469" i="29"/>
  <c r="W469" i="29"/>
  <c r="AE469" i="29"/>
  <c r="AM469" i="29"/>
  <c r="AU469" i="29"/>
  <c r="P469" i="29"/>
  <c r="Z469" i="29"/>
  <c r="AK469" i="29"/>
  <c r="AV469" i="29"/>
  <c r="K466" i="29"/>
  <c r="S466" i="29"/>
  <c r="AA466" i="29"/>
  <c r="AI466" i="29"/>
  <c r="AQ466" i="29"/>
  <c r="AY466" i="29"/>
  <c r="N466" i="29"/>
  <c r="V466" i="29"/>
  <c r="AD466" i="29"/>
  <c r="AL466" i="29"/>
  <c r="AT466" i="29"/>
  <c r="L466" i="29"/>
  <c r="W466" i="29"/>
  <c r="AG466" i="29"/>
  <c r="AR466" i="29"/>
  <c r="AW462" i="29"/>
  <c r="AI462" i="29"/>
  <c r="T462" i="29"/>
  <c r="AX461" i="29"/>
  <c r="AT453" i="29"/>
  <c r="Y453" i="29"/>
  <c r="AE451" i="29"/>
  <c r="M412" i="29"/>
  <c r="U412" i="29"/>
  <c r="AC412" i="29"/>
  <c r="AK412" i="29"/>
  <c r="AS412" i="29"/>
  <c r="K412" i="29"/>
  <c r="T412" i="29"/>
  <c r="AD412" i="29"/>
  <c r="AM412" i="29"/>
  <c r="AV412" i="29"/>
  <c r="L412" i="29"/>
  <c r="V412" i="29"/>
  <c r="AE412" i="29"/>
  <c r="AN412" i="29"/>
  <c r="AW412" i="29"/>
  <c r="N412" i="29"/>
  <c r="W412" i="29"/>
  <c r="AF412" i="29"/>
  <c r="AO412" i="29"/>
  <c r="AX412" i="29"/>
  <c r="O412" i="29"/>
  <c r="X412" i="29"/>
  <c r="AG412" i="29"/>
  <c r="AP412" i="29"/>
  <c r="AY412" i="29"/>
  <c r="P412" i="29"/>
  <c r="Y412" i="29"/>
  <c r="AH412" i="29"/>
  <c r="AQ412" i="29"/>
  <c r="AZ412" i="29"/>
  <c r="I412" i="29"/>
  <c r="R412" i="29"/>
  <c r="AA412" i="29"/>
  <c r="AJ412" i="29"/>
  <c r="AT412" i="29"/>
  <c r="J412" i="29"/>
  <c r="AU412" i="29"/>
  <c r="Q412" i="29"/>
  <c r="S412" i="29"/>
  <c r="Z412" i="29"/>
  <c r="AB412" i="29"/>
  <c r="AL412" i="29"/>
  <c r="N483" i="29"/>
  <c r="V483" i="29"/>
  <c r="AD483" i="29"/>
  <c r="AL483" i="29"/>
  <c r="AT483" i="29"/>
  <c r="I483" i="29"/>
  <c r="Q483" i="29"/>
  <c r="Y483" i="29"/>
  <c r="AG483" i="29"/>
  <c r="AO483" i="29"/>
  <c r="AW483" i="29"/>
  <c r="AM519" i="29"/>
  <c r="P514" i="29"/>
  <c r="AM511" i="29"/>
  <c r="AV506" i="29"/>
  <c r="AU522" i="29"/>
  <c r="AE522" i="29"/>
  <c r="O522" i="29"/>
  <c r="AT519" i="29"/>
  <c r="AM514" i="29"/>
  <c r="AL511" i="29"/>
  <c r="V511" i="29"/>
  <c r="W506" i="29"/>
  <c r="AU498" i="29"/>
  <c r="W498" i="29"/>
  <c r="AD495" i="29"/>
  <c r="AE490" i="29"/>
  <c r="N487" i="29"/>
  <c r="AA477" i="29"/>
  <c r="S476" i="29"/>
  <c r="AV462" i="29"/>
  <c r="AW461" i="29"/>
  <c r="R461" i="29"/>
  <c r="X453" i="29"/>
  <c r="AW523" i="29"/>
  <c r="AO523" i="29"/>
  <c r="AG523" i="29"/>
  <c r="Y523" i="29"/>
  <c r="Q523" i="29"/>
  <c r="I523" i="29"/>
  <c r="AT522" i="29"/>
  <c r="AL522" i="29"/>
  <c r="AD522" i="29"/>
  <c r="V522" i="29"/>
  <c r="N522" i="29"/>
  <c r="AY521" i="29"/>
  <c r="AQ521" i="29"/>
  <c r="AI521" i="29"/>
  <c r="AA521" i="29"/>
  <c r="S521" i="29"/>
  <c r="K521" i="29"/>
  <c r="AS519" i="29"/>
  <c r="AK519" i="29"/>
  <c r="AC519" i="29"/>
  <c r="U519" i="29"/>
  <c r="M519" i="29"/>
  <c r="AU517" i="29"/>
  <c r="AM517" i="29"/>
  <c r="AE517" i="29"/>
  <c r="W517" i="29"/>
  <c r="O517" i="29"/>
  <c r="AZ516" i="29"/>
  <c r="AR516" i="29"/>
  <c r="AJ516" i="29"/>
  <c r="AB516" i="29"/>
  <c r="T516" i="29"/>
  <c r="L516" i="29"/>
  <c r="AW515" i="29"/>
  <c r="AO515" i="29"/>
  <c r="AG515" i="29"/>
  <c r="Y515" i="29"/>
  <c r="Q515" i="29"/>
  <c r="I515" i="29"/>
  <c r="AT514" i="29"/>
  <c r="AL514" i="29"/>
  <c r="AD514" i="29"/>
  <c r="V514" i="29"/>
  <c r="N514" i="29"/>
  <c r="AY513" i="29"/>
  <c r="AQ513" i="29"/>
  <c r="AI513" i="29"/>
  <c r="AA513" i="29"/>
  <c r="S513" i="29"/>
  <c r="K513" i="29"/>
  <c r="AS511" i="29"/>
  <c r="AK511" i="29"/>
  <c r="AC511" i="29"/>
  <c r="U511" i="29"/>
  <c r="M511" i="29"/>
  <c r="AU509" i="29"/>
  <c r="AM509" i="29"/>
  <c r="AE509" i="29"/>
  <c r="W509" i="29"/>
  <c r="O509" i="29"/>
  <c r="AZ508" i="29"/>
  <c r="AR508" i="29"/>
  <c r="AJ508" i="29"/>
  <c r="AB508" i="29"/>
  <c r="T508" i="29"/>
  <c r="L508" i="29"/>
  <c r="AW507" i="29"/>
  <c r="AO507" i="29"/>
  <c r="AG507" i="29"/>
  <c r="Y507" i="29"/>
  <c r="Q507" i="29"/>
  <c r="I507" i="29"/>
  <c r="AT506" i="29"/>
  <c r="AL506" i="29"/>
  <c r="AD506" i="29"/>
  <c r="V506" i="29"/>
  <c r="N506" i="29"/>
  <c r="AY505" i="29"/>
  <c r="AQ505" i="29"/>
  <c r="AI505" i="29"/>
  <c r="AA505" i="29"/>
  <c r="S505" i="29"/>
  <c r="K505" i="29"/>
  <c r="AS503" i="29"/>
  <c r="AK503" i="29"/>
  <c r="AC503" i="29"/>
  <c r="U503" i="29"/>
  <c r="M503" i="29"/>
  <c r="AX502" i="29"/>
  <c r="AP502" i="29"/>
  <c r="AH502" i="29"/>
  <c r="Z502" i="29"/>
  <c r="R502" i="29"/>
  <c r="AU501" i="29"/>
  <c r="AM501" i="29"/>
  <c r="AE501" i="29"/>
  <c r="W501" i="29"/>
  <c r="O501" i="29"/>
  <c r="AZ500" i="29"/>
  <c r="AR500" i="29"/>
  <c r="AJ500" i="29"/>
  <c r="AB500" i="29"/>
  <c r="T500" i="29"/>
  <c r="L500" i="29"/>
  <c r="AW499" i="29"/>
  <c r="AO499" i="29"/>
  <c r="AG499" i="29"/>
  <c r="Y499" i="29"/>
  <c r="Q499" i="29"/>
  <c r="I499" i="29"/>
  <c r="AT498" i="29"/>
  <c r="AL498" i="29"/>
  <c r="AD498" i="29"/>
  <c r="V498" i="29"/>
  <c r="N498" i="29"/>
  <c r="AY497" i="29"/>
  <c r="AQ497" i="29"/>
  <c r="AI497" i="29"/>
  <c r="AA497" i="29"/>
  <c r="S497" i="29"/>
  <c r="K497" i="29"/>
  <c r="AS495" i="29"/>
  <c r="AK495" i="29"/>
  <c r="AC495" i="29"/>
  <c r="U495" i="29"/>
  <c r="M495" i="29"/>
  <c r="AX494" i="29"/>
  <c r="AP494" i="29"/>
  <c r="AH494" i="29"/>
  <c r="Z494" i="29"/>
  <c r="R494" i="29"/>
  <c r="AU493" i="29"/>
  <c r="AM493" i="29"/>
  <c r="AE493" i="29"/>
  <c r="W493" i="29"/>
  <c r="O493" i="29"/>
  <c r="AZ492" i="29"/>
  <c r="AR492" i="29"/>
  <c r="AJ492" i="29"/>
  <c r="AB492" i="29"/>
  <c r="T492" i="29"/>
  <c r="L492" i="29"/>
  <c r="AW491" i="29"/>
  <c r="AO491" i="29"/>
  <c r="AG491" i="29"/>
  <c r="Y491" i="29"/>
  <c r="Q491" i="29"/>
  <c r="I491" i="29"/>
  <c r="AT490" i="29"/>
  <c r="AL490" i="29"/>
  <c r="AD490" i="29"/>
  <c r="V490" i="29"/>
  <c r="N490" i="29"/>
  <c r="AY489" i="29"/>
  <c r="AQ489" i="29"/>
  <c r="AI489" i="29"/>
  <c r="AA489" i="29"/>
  <c r="S489" i="29"/>
  <c r="K489" i="29"/>
  <c r="AS487" i="29"/>
  <c r="AK487" i="29"/>
  <c r="AC487" i="29"/>
  <c r="U487" i="29"/>
  <c r="M487" i="29"/>
  <c r="AH486" i="29"/>
  <c r="Z486" i="29"/>
  <c r="R486" i="29"/>
  <c r="U485" i="29"/>
  <c r="AS484" i="29"/>
  <c r="AH484" i="29"/>
  <c r="W484" i="29"/>
  <c r="M484" i="29"/>
  <c r="AU483" i="29"/>
  <c r="AJ483" i="29"/>
  <c r="Z483" i="29"/>
  <c r="O483" i="29"/>
  <c r="AW482" i="29"/>
  <c r="AM482" i="29"/>
  <c r="AB482" i="29"/>
  <c r="AS478" i="29"/>
  <c r="AI478" i="29"/>
  <c r="X478" i="29"/>
  <c r="M478" i="29"/>
  <c r="AV477" i="29"/>
  <c r="AK477" i="29"/>
  <c r="Z477" i="29"/>
  <c r="P477" i="29"/>
  <c r="AX476" i="29"/>
  <c r="AM476" i="29"/>
  <c r="AC476" i="29"/>
  <c r="R476" i="29"/>
  <c r="AZ475" i="29"/>
  <c r="AP475" i="29"/>
  <c r="AE475" i="29"/>
  <c r="T475" i="29"/>
  <c r="AR474" i="29"/>
  <c r="AG474" i="29"/>
  <c r="W474" i="29"/>
  <c r="L474" i="29"/>
  <c r="AV471" i="29"/>
  <c r="AL471" i="29"/>
  <c r="AA471" i="29"/>
  <c r="P471" i="29"/>
  <c r="O470" i="29"/>
  <c r="W470" i="29"/>
  <c r="AE470" i="29"/>
  <c r="AM470" i="29"/>
  <c r="AU470" i="29"/>
  <c r="J470" i="29"/>
  <c r="R470" i="29"/>
  <c r="Z470" i="29"/>
  <c r="AH470" i="29"/>
  <c r="AP470" i="29"/>
  <c r="AX470" i="29"/>
  <c r="AO469" i="29"/>
  <c r="AC469" i="29"/>
  <c r="Q469" i="29"/>
  <c r="X468" i="29"/>
  <c r="M468" i="29"/>
  <c r="N467" i="29"/>
  <c r="V467" i="29"/>
  <c r="AD467" i="29"/>
  <c r="AL467" i="29"/>
  <c r="AT467" i="29"/>
  <c r="I467" i="29"/>
  <c r="Q467" i="29"/>
  <c r="Y467" i="29"/>
  <c r="AG467" i="29"/>
  <c r="AO467" i="29"/>
  <c r="AW467" i="29"/>
  <c r="J467" i="29"/>
  <c r="T467" i="29"/>
  <c r="AE467" i="29"/>
  <c r="AP467" i="29"/>
  <c r="AZ467" i="29"/>
  <c r="AO466" i="29"/>
  <c r="AC466" i="29"/>
  <c r="Q466" i="29"/>
  <c r="AS462" i="29"/>
  <c r="AF462" i="29"/>
  <c r="Q462" i="29"/>
  <c r="AT461" i="29"/>
  <c r="AF461" i="29"/>
  <c r="Q461" i="29"/>
  <c r="M459" i="29"/>
  <c r="U459" i="29"/>
  <c r="AC459" i="29"/>
  <c r="AK459" i="29"/>
  <c r="AS459" i="29"/>
  <c r="N459" i="29"/>
  <c r="V459" i="29"/>
  <c r="AD459" i="29"/>
  <c r="AL459" i="29"/>
  <c r="AT459" i="29"/>
  <c r="I459" i="29"/>
  <c r="Q459" i="29"/>
  <c r="Y459" i="29"/>
  <c r="AG459" i="29"/>
  <c r="AO459" i="29"/>
  <c r="AW459" i="29"/>
  <c r="S459" i="29"/>
  <c r="AF459" i="29"/>
  <c r="AR459" i="29"/>
  <c r="J458" i="29"/>
  <c r="R458" i="29"/>
  <c r="Z458" i="29"/>
  <c r="AH458" i="29"/>
  <c r="AP458" i="29"/>
  <c r="AX458" i="29"/>
  <c r="K458" i="29"/>
  <c r="S458" i="29"/>
  <c r="AA458" i="29"/>
  <c r="AI458" i="29"/>
  <c r="AQ458" i="29"/>
  <c r="AY458" i="29"/>
  <c r="N458" i="29"/>
  <c r="V458" i="29"/>
  <c r="AD458" i="29"/>
  <c r="AL458" i="29"/>
  <c r="AT458" i="29"/>
  <c r="M458" i="29"/>
  <c r="Y458" i="29"/>
  <c r="AM458" i="29"/>
  <c r="AZ458" i="29"/>
  <c r="AO453" i="29"/>
  <c r="U453" i="29"/>
  <c r="AY451" i="29"/>
  <c r="Z451" i="29"/>
  <c r="AS450" i="29"/>
  <c r="T450" i="29"/>
  <c r="AY408" i="29"/>
  <c r="P495" i="29"/>
  <c r="O511" i="29"/>
  <c r="O503" i="29"/>
  <c r="W522" i="29"/>
  <c r="AD519" i="29"/>
  <c r="AE514" i="29"/>
  <c r="AT511" i="29"/>
  <c r="AM506" i="29"/>
  <c r="AL503" i="29"/>
  <c r="O498" i="29"/>
  <c r="AT495" i="29"/>
  <c r="N495" i="29"/>
  <c r="O490" i="29"/>
  <c r="AT487" i="29"/>
  <c r="P483" i="29"/>
  <c r="K482" i="29"/>
  <c r="S482" i="29"/>
  <c r="AA482" i="29"/>
  <c r="AI482" i="29"/>
  <c r="AQ482" i="29"/>
  <c r="AY482" i="29"/>
  <c r="N482" i="29"/>
  <c r="V482" i="29"/>
  <c r="AD482" i="29"/>
  <c r="AL482" i="29"/>
  <c r="AT482" i="29"/>
  <c r="AW477" i="29"/>
  <c r="AY476" i="29"/>
  <c r="AW471" i="29"/>
  <c r="Q471" i="29"/>
  <c r="AD469" i="29"/>
  <c r="R469" i="29"/>
  <c r="AP466" i="29"/>
  <c r="R466" i="29"/>
  <c r="AZ451" i="29"/>
  <c r="M443" i="29"/>
  <c r="U443" i="29"/>
  <c r="AC443" i="29"/>
  <c r="AK443" i="29"/>
  <c r="AS443" i="29"/>
  <c r="N443" i="29"/>
  <c r="V443" i="29"/>
  <c r="AD443" i="29"/>
  <c r="AL443" i="29"/>
  <c r="AT443" i="29"/>
  <c r="O443" i="29"/>
  <c r="W443" i="29"/>
  <c r="AE443" i="29"/>
  <c r="AM443" i="29"/>
  <c r="AU443" i="29"/>
  <c r="I443" i="29"/>
  <c r="Q443" i="29"/>
  <c r="Y443" i="29"/>
  <c r="AG443" i="29"/>
  <c r="AO443" i="29"/>
  <c r="AW443" i="29"/>
  <c r="J443" i="29"/>
  <c r="Z443" i="29"/>
  <c r="AP443" i="29"/>
  <c r="K443" i="29"/>
  <c r="AA443" i="29"/>
  <c r="AQ443" i="29"/>
  <c r="R443" i="29"/>
  <c r="AH443" i="29"/>
  <c r="AX443" i="29"/>
  <c r="T443" i="29"/>
  <c r="AJ443" i="29"/>
  <c r="AZ443" i="29"/>
  <c r="AS522" i="29"/>
  <c r="AK522" i="29"/>
  <c r="AC522" i="29"/>
  <c r="U522" i="29"/>
  <c r="M522" i="29"/>
  <c r="AZ519" i="29"/>
  <c r="AR519" i="29"/>
  <c r="AJ519" i="29"/>
  <c r="AB519" i="29"/>
  <c r="T519" i="29"/>
  <c r="L519" i="29"/>
  <c r="AT517" i="29"/>
  <c r="AL517" i="29"/>
  <c r="AD517" i="29"/>
  <c r="V517" i="29"/>
  <c r="N517" i="29"/>
  <c r="AY516" i="29"/>
  <c r="AQ516" i="29"/>
  <c r="AI516" i="29"/>
  <c r="AA516" i="29"/>
  <c r="S516" i="29"/>
  <c r="K516" i="29"/>
  <c r="AS514" i="29"/>
  <c r="AK514" i="29"/>
  <c r="AC514" i="29"/>
  <c r="U514" i="29"/>
  <c r="M514" i="29"/>
  <c r="AZ511" i="29"/>
  <c r="AR511" i="29"/>
  <c r="AJ511" i="29"/>
  <c r="AB511" i="29"/>
  <c r="T511" i="29"/>
  <c r="L511" i="29"/>
  <c r="AT509" i="29"/>
  <c r="AL509" i="29"/>
  <c r="AD509" i="29"/>
  <c r="V509" i="29"/>
  <c r="N509" i="29"/>
  <c r="AY508" i="29"/>
  <c r="AQ508" i="29"/>
  <c r="AI508" i="29"/>
  <c r="AA508" i="29"/>
  <c r="S508" i="29"/>
  <c r="K508" i="29"/>
  <c r="AS506" i="29"/>
  <c r="AK506" i="29"/>
  <c r="AC506" i="29"/>
  <c r="U506" i="29"/>
  <c r="M506" i="29"/>
  <c r="AZ503" i="29"/>
  <c r="AR503" i="29"/>
  <c r="AJ503" i="29"/>
  <c r="AB503" i="29"/>
  <c r="T503" i="29"/>
  <c r="L503" i="29"/>
  <c r="AT501" i="29"/>
  <c r="AL501" i="29"/>
  <c r="AD501" i="29"/>
  <c r="V501" i="29"/>
  <c r="N501" i="29"/>
  <c r="AY500" i="29"/>
  <c r="AQ500" i="29"/>
  <c r="AI500" i="29"/>
  <c r="AA500" i="29"/>
  <c r="S500" i="29"/>
  <c r="K500" i="29"/>
  <c r="AS498" i="29"/>
  <c r="AK498" i="29"/>
  <c r="AC498" i="29"/>
  <c r="U498" i="29"/>
  <c r="M498" i="29"/>
  <c r="AZ495" i="29"/>
  <c r="AR495" i="29"/>
  <c r="AJ495" i="29"/>
  <c r="AB495" i="29"/>
  <c r="T495" i="29"/>
  <c r="L495" i="29"/>
  <c r="AT493" i="29"/>
  <c r="AL493" i="29"/>
  <c r="AD493" i="29"/>
  <c r="V493" i="29"/>
  <c r="N493" i="29"/>
  <c r="AY492" i="29"/>
  <c r="AQ492" i="29"/>
  <c r="AI492" i="29"/>
  <c r="AA492" i="29"/>
  <c r="S492" i="29"/>
  <c r="K492" i="29"/>
  <c r="AS490" i="29"/>
  <c r="AK490" i="29"/>
  <c r="AC490" i="29"/>
  <c r="U490" i="29"/>
  <c r="M490" i="29"/>
  <c r="AZ487" i="29"/>
  <c r="AR487" i="29"/>
  <c r="AJ487" i="29"/>
  <c r="AB487" i="29"/>
  <c r="T487" i="29"/>
  <c r="L487" i="29"/>
  <c r="AS483" i="29"/>
  <c r="AI483" i="29"/>
  <c r="X483" i="29"/>
  <c r="M483" i="29"/>
  <c r="AV482" i="29"/>
  <c r="AK482" i="29"/>
  <c r="Z482" i="29"/>
  <c r="P482" i="29"/>
  <c r="AR478" i="29"/>
  <c r="AG478" i="29"/>
  <c r="V478" i="29"/>
  <c r="L478" i="29"/>
  <c r="AT477" i="29"/>
  <c r="AI477" i="29"/>
  <c r="Y477" i="29"/>
  <c r="N477" i="29"/>
  <c r="AV476" i="29"/>
  <c r="AL476" i="29"/>
  <c r="AA476" i="29"/>
  <c r="N475" i="29"/>
  <c r="V475" i="29"/>
  <c r="AD475" i="29"/>
  <c r="AL475" i="29"/>
  <c r="AT475" i="29"/>
  <c r="I475" i="29"/>
  <c r="Q475" i="29"/>
  <c r="Y475" i="29"/>
  <c r="AG475" i="29"/>
  <c r="AO475" i="29"/>
  <c r="AW475" i="29"/>
  <c r="AU471" i="29"/>
  <c r="AJ471" i="29"/>
  <c r="Y471" i="29"/>
  <c r="O471" i="29"/>
  <c r="AY469" i="29"/>
  <c r="AN469" i="29"/>
  <c r="AA469" i="29"/>
  <c r="N469" i="29"/>
  <c r="AZ466" i="29"/>
  <c r="AN466" i="29"/>
  <c r="AB466" i="29"/>
  <c r="P466" i="29"/>
  <c r="AR462" i="29"/>
  <c r="AC462" i="29"/>
  <c r="M462" i="29"/>
  <c r="AS461" i="29"/>
  <c r="AD461" i="29"/>
  <c r="P461" i="29"/>
  <c r="AL453" i="29"/>
  <c r="Q453" i="29"/>
  <c r="AU451" i="29"/>
  <c r="T451" i="29"/>
  <c r="AF443" i="29"/>
  <c r="M427" i="29"/>
  <c r="U427" i="29"/>
  <c r="AC427" i="29"/>
  <c r="AK427" i="29"/>
  <c r="AS427" i="29"/>
  <c r="N427" i="29"/>
  <c r="V427" i="29"/>
  <c r="AD427" i="29"/>
  <c r="AL427" i="29"/>
  <c r="AT427" i="29"/>
  <c r="O427" i="29"/>
  <c r="W427" i="29"/>
  <c r="AE427" i="29"/>
  <c r="AM427" i="29"/>
  <c r="AU427" i="29"/>
  <c r="I427" i="29"/>
  <c r="Q427" i="29"/>
  <c r="Y427" i="29"/>
  <c r="AG427" i="29"/>
  <c r="AO427" i="29"/>
  <c r="AW427" i="29"/>
  <c r="R427" i="29"/>
  <c r="AH427" i="29"/>
  <c r="AX427" i="29"/>
  <c r="S427" i="29"/>
  <c r="AI427" i="29"/>
  <c r="AY427" i="29"/>
  <c r="T427" i="29"/>
  <c r="AJ427" i="29"/>
  <c r="AZ427" i="29"/>
  <c r="J427" i="29"/>
  <c r="Z427" i="29"/>
  <c r="AP427" i="29"/>
  <c r="L427" i="29"/>
  <c r="AB427" i="29"/>
  <c r="AR427" i="29"/>
  <c r="J426" i="29"/>
  <c r="R426" i="29"/>
  <c r="Z426" i="29"/>
  <c r="AH426" i="29"/>
  <c r="AP426" i="29"/>
  <c r="AX426" i="29"/>
  <c r="K426" i="29"/>
  <c r="S426" i="29"/>
  <c r="AA426" i="29"/>
  <c r="AI426" i="29"/>
  <c r="AQ426" i="29"/>
  <c r="AY426" i="29"/>
  <c r="L426" i="29"/>
  <c r="T426" i="29"/>
  <c r="AB426" i="29"/>
  <c r="AJ426" i="29"/>
  <c r="AR426" i="29"/>
  <c r="AZ426" i="29"/>
  <c r="N426" i="29"/>
  <c r="V426" i="29"/>
  <c r="AD426" i="29"/>
  <c r="AL426" i="29"/>
  <c r="AT426" i="29"/>
  <c r="O426" i="29"/>
  <c r="AE426" i="29"/>
  <c r="AU426" i="29"/>
  <c r="P426" i="29"/>
  <c r="AF426" i="29"/>
  <c r="AV426" i="29"/>
  <c r="Q426" i="29"/>
  <c r="AG426" i="29"/>
  <c r="AW426" i="29"/>
  <c r="W426" i="29"/>
  <c r="AM426" i="29"/>
  <c r="I426" i="29"/>
  <c r="Y426" i="29"/>
  <c r="AO426" i="29"/>
  <c r="O418" i="29"/>
  <c r="W418" i="29"/>
  <c r="AE418" i="29"/>
  <c r="AM418" i="29"/>
  <c r="AU418" i="29"/>
  <c r="I418" i="29"/>
  <c r="R418" i="29"/>
  <c r="AA418" i="29"/>
  <c r="AJ418" i="29"/>
  <c r="AS418" i="29"/>
  <c r="J418" i="29"/>
  <c r="S418" i="29"/>
  <c r="AB418" i="29"/>
  <c r="AK418" i="29"/>
  <c r="AT418" i="29"/>
  <c r="K418" i="29"/>
  <c r="T418" i="29"/>
  <c r="AC418" i="29"/>
  <c r="AL418" i="29"/>
  <c r="AV418" i="29"/>
  <c r="L418" i="29"/>
  <c r="U418" i="29"/>
  <c r="AD418" i="29"/>
  <c r="AN418" i="29"/>
  <c r="AW418" i="29"/>
  <c r="M418" i="29"/>
  <c r="V418" i="29"/>
  <c r="AF418" i="29"/>
  <c r="AO418" i="29"/>
  <c r="AX418" i="29"/>
  <c r="P418" i="29"/>
  <c r="Y418" i="29"/>
  <c r="AH418" i="29"/>
  <c r="AQ418" i="29"/>
  <c r="AZ418" i="29"/>
  <c r="AG418" i="29"/>
  <c r="AI418" i="29"/>
  <c r="AP418" i="29"/>
  <c r="N418" i="29"/>
  <c r="AY418" i="29"/>
  <c r="X418" i="29"/>
  <c r="X519" i="29"/>
  <c r="P511" i="29"/>
  <c r="X495" i="29"/>
  <c r="AF487" i="29"/>
  <c r="W519" i="29"/>
  <c r="W511" i="29"/>
  <c r="X506" i="29"/>
  <c r="X498" i="29"/>
  <c r="AM495" i="29"/>
  <c r="W495" i="29"/>
  <c r="U461" i="29"/>
  <c r="AM522" i="29"/>
  <c r="N519" i="29"/>
  <c r="AU514" i="29"/>
  <c r="O514" i="29"/>
  <c r="AU506" i="29"/>
  <c r="O506" i="29"/>
  <c r="AD503" i="29"/>
  <c r="AM490" i="29"/>
  <c r="AL487" i="29"/>
  <c r="AV483" i="29"/>
  <c r="AA483" i="29"/>
  <c r="AC482" i="29"/>
  <c r="I476" i="29"/>
  <c r="Q476" i="29"/>
  <c r="Y476" i="29"/>
  <c r="AG476" i="29"/>
  <c r="AO476" i="29"/>
  <c r="AW476" i="29"/>
  <c r="L476" i="29"/>
  <c r="T476" i="29"/>
  <c r="AB476" i="29"/>
  <c r="AJ476" i="29"/>
  <c r="AR476" i="29"/>
  <c r="AZ476" i="29"/>
  <c r="AB471" i="29"/>
  <c r="AE466" i="29"/>
  <c r="AG462" i="29"/>
  <c r="AU523" i="29"/>
  <c r="AM523" i="29"/>
  <c r="AE523" i="29"/>
  <c r="W523" i="29"/>
  <c r="O523" i="29"/>
  <c r="AZ522" i="29"/>
  <c r="AR522" i="29"/>
  <c r="AJ522" i="29"/>
  <c r="AB522" i="29"/>
  <c r="T522" i="29"/>
  <c r="L522" i="29"/>
  <c r="AW521" i="29"/>
  <c r="AO521" i="29"/>
  <c r="AG521" i="29"/>
  <c r="Y521" i="29"/>
  <c r="Q521" i="29"/>
  <c r="AT520" i="29"/>
  <c r="AL520" i="29"/>
  <c r="AD520" i="29"/>
  <c r="V520" i="29"/>
  <c r="AY519" i="29"/>
  <c r="AQ519" i="29"/>
  <c r="AI519" i="29"/>
  <c r="AA519" i="29"/>
  <c r="S519" i="29"/>
  <c r="K519" i="29"/>
  <c r="AS517" i="29"/>
  <c r="AK517" i="29"/>
  <c r="AC517" i="29"/>
  <c r="U517" i="29"/>
  <c r="M517" i="29"/>
  <c r="AX516" i="29"/>
  <c r="AP516" i="29"/>
  <c r="AH516" i="29"/>
  <c r="Z516" i="29"/>
  <c r="R516" i="29"/>
  <c r="J516" i="29"/>
  <c r="AU515" i="29"/>
  <c r="AM515" i="29"/>
  <c r="AE515" i="29"/>
  <c r="W515" i="29"/>
  <c r="O515" i="29"/>
  <c r="AZ514" i="29"/>
  <c r="AR514" i="29"/>
  <c r="AJ514" i="29"/>
  <c r="AB514" i="29"/>
  <c r="T514" i="29"/>
  <c r="L514" i="29"/>
  <c r="AW513" i="29"/>
  <c r="AO513" i="29"/>
  <c r="AG513" i="29"/>
  <c r="Y513" i="29"/>
  <c r="Q513" i="29"/>
  <c r="V512" i="29"/>
  <c r="AY511" i="29"/>
  <c r="AQ511" i="29"/>
  <c r="AI511" i="29"/>
  <c r="AA511" i="29"/>
  <c r="S511" i="29"/>
  <c r="K511" i="29"/>
  <c r="AS509" i="29"/>
  <c r="AK509" i="29"/>
  <c r="AC509" i="29"/>
  <c r="U509" i="29"/>
  <c r="M509" i="29"/>
  <c r="AX508" i="29"/>
  <c r="AP508" i="29"/>
  <c r="AH508" i="29"/>
  <c r="Z508" i="29"/>
  <c r="R508" i="29"/>
  <c r="J508" i="29"/>
  <c r="AU507" i="29"/>
  <c r="AM507" i="29"/>
  <c r="AE507" i="29"/>
  <c r="W507" i="29"/>
  <c r="O507" i="29"/>
  <c r="AZ506" i="29"/>
  <c r="AR506" i="29"/>
  <c r="AJ506" i="29"/>
  <c r="AB506" i="29"/>
  <c r="T506" i="29"/>
  <c r="L506" i="29"/>
  <c r="AW505" i="29"/>
  <c r="AO505" i="29"/>
  <c r="AG505" i="29"/>
  <c r="Y505" i="29"/>
  <c r="Q505" i="29"/>
  <c r="AY503" i="29"/>
  <c r="AQ503" i="29"/>
  <c r="AI503" i="29"/>
  <c r="AA503" i="29"/>
  <c r="S503" i="29"/>
  <c r="K503" i="29"/>
  <c r="AS501" i="29"/>
  <c r="AK501" i="29"/>
  <c r="AC501" i="29"/>
  <c r="U501" i="29"/>
  <c r="M501" i="29"/>
  <c r="AX500" i="29"/>
  <c r="AP500" i="29"/>
  <c r="AH500" i="29"/>
  <c r="Z500" i="29"/>
  <c r="R500" i="29"/>
  <c r="J500" i="29"/>
  <c r="AU499" i="29"/>
  <c r="AM499" i="29"/>
  <c r="AE499" i="29"/>
  <c r="W499" i="29"/>
  <c r="O499" i="29"/>
  <c r="AZ498" i="29"/>
  <c r="AR498" i="29"/>
  <c r="AJ498" i="29"/>
  <c r="AB498" i="29"/>
  <c r="T498" i="29"/>
  <c r="L498" i="29"/>
  <c r="AW497" i="29"/>
  <c r="AO497" i="29"/>
  <c r="AG497" i="29"/>
  <c r="Y497" i="29"/>
  <c r="Q497" i="29"/>
  <c r="AY495" i="29"/>
  <c r="AQ495" i="29"/>
  <c r="AI495" i="29"/>
  <c r="AA495" i="29"/>
  <c r="S495" i="29"/>
  <c r="K495" i="29"/>
  <c r="AS493" i="29"/>
  <c r="AK493" i="29"/>
  <c r="AC493" i="29"/>
  <c r="U493" i="29"/>
  <c r="M493" i="29"/>
  <c r="AX492" i="29"/>
  <c r="AP492" i="29"/>
  <c r="AH492" i="29"/>
  <c r="Z492" i="29"/>
  <c r="R492" i="29"/>
  <c r="J492" i="29"/>
  <c r="AU491" i="29"/>
  <c r="AM491" i="29"/>
  <c r="AE491" i="29"/>
  <c r="W491" i="29"/>
  <c r="O491" i="29"/>
  <c r="AZ490" i="29"/>
  <c r="AR490" i="29"/>
  <c r="AJ490" i="29"/>
  <c r="AB490" i="29"/>
  <c r="T490" i="29"/>
  <c r="L490" i="29"/>
  <c r="AW489" i="29"/>
  <c r="AO489" i="29"/>
  <c r="AG489" i="29"/>
  <c r="Y489" i="29"/>
  <c r="Q489" i="29"/>
  <c r="AY487" i="29"/>
  <c r="AQ487" i="29"/>
  <c r="AI487" i="29"/>
  <c r="AA487" i="29"/>
  <c r="S487" i="29"/>
  <c r="K487" i="29"/>
  <c r="L485" i="29"/>
  <c r="T485" i="29"/>
  <c r="AB485" i="29"/>
  <c r="O485" i="29"/>
  <c r="W485" i="29"/>
  <c r="AP484" i="29"/>
  <c r="AE484" i="29"/>
  <c r="U484" i="29"/>
  <c r="AR483" i="29"/>
  <c r="AH483" i="29"/>
  <c r="W483" i="29"/>
  <c r="L483" i="29"/>
  <c r="AU482" i="29"/>
  <c r="AJ482" i="29"/>
  <c r="Y482" i="29"/>
  <c r="O482" i="29"/>
  <c r="J479" i="29"/>
  <c r="R479" i="29"/>
  <c r="Z479" i="29"/>
  <c r="AH479" i="29"/>
  <c r="AP479" i="29"/>
  <c r="AX479" i="29"/>
  <c r="M479" i="29"/>
  <c r="U479" i="29"/>
  <c r="AC479" i="29"/>
  <c r="AK479" i="29"/>
  <c r="AS479" i="29"/>
  <c r="AQ478" i="29"/>
  <c r="AF478" i="29"/>
  <c r="U478" i="29"/>
  <c r="K478" i="29"/>
  <c r="AS477" i="29"/>
  <c r="AH477" i="29"/>
  <c r="X477" i="29"/>
  <c r="M477" i="29"/>
  <c r="AU476" i="29"/>
  <c r="AK476" i="29"/>
  <c r="Z476" i="29"/>
  <c r="O476" i="29"/>
  <c r="AX475" i="29"/>
  <c r="AM475" i="29"/>
  <c r="AB475" i="29"/>
  <c r="R475" i="29"/>
  <c r="AZ474" i="29"/>
  <c r="AO474" i="29"/>
  <c r="AE474" i="29"/>
  <c r="T474" i="29"/>
  <c r="AT471" i="29"/>
  <c r="AI471" i="29"/>
  <c r="X471" i="29"/>
  <c r="N471" i="29"/>
  <c r="AV470" i="29"/>
  <c r="AK470" i="29"/>
  <c r="AA470" i="29"/>
  <c r="P470" i="29"/>
  <c r="AX469" i="29"/>
  <c r="AL469" i="29"/>
  <c r="Y469" i="29"/>
  <c r="M469" i="29"/>
  <c r="AT468" i="29"/>
  <c r="AH468" i="29"/>
  <c r="V468" i="29"/>
  <c r="AQ467" i="29"/>
  <c r="AC467" i="29"/>
  <c r="R467" i="29"/>
  <c r="AX466" i="29"/>
  <c r="AM466" i="29"/>
  <c r="Z466" i="29"/>
  <c r="O466" i="29"/>
  <c r="AQ462" i="29"/>
  <c r="AA462" i="29"/>
  <c r="L462" i="29"/>
  <c r="AP461" i="29"/>
  <c r="AC461" i="29"/>
  <c r="N461" i="29"/>
  <c r="AV459" i="29"/>
  <c r="AH459" i="29"/>
  <c r="R459" i="29"/>
  <c r="AV458" i="29"/>
  <c r="AG458" i="29"/>
  <c r="T458" i="29"/>
  <c r="AK453" i="29"/>
  <c r="P453" i="29"/>
  <c r="AQ451" i="29"/>
  <c r="R451" i="29"/>
  <c r="AK450" i="29"/>
  <c r="AB443" i="29"/>
  <c r="M435" i="29"/>
  <c r="U435" i="29"/>
  <c r="AC435" i="29"/>
  <c r="AK435" i="29"/>
  <c r="AS435" i="29"/>
  <c r="N435" i="29"/>
  <c r="V435" i="29"/>
  <c r="AD435" i="29"/>
  <c r="AL435" i="29"/>
  <c r="AT435" i="29"/>
  <c r="O435" i="29"/>
  <c r="W435" i="29"/>
  <c r="AE435" i="29"/>
  <c r="AM435" i="29"/>
  <c r="AU435" i="29"/>
  <c r="I435" i="29"/>
  <c r="Q435" i="29"/>
  <c r="Y435" i="29"/>
  <c r="AG435" i="29"/>
  <c r="AO435" i="29"/>
  <c r="AW435" i="29"/>
  <c r="L435" i="29"/>
  <c r="AB435" i="29"/>
  <c r="AR435" i="29"/>
  <c r="P435" i="29"/>
  <c r="AF435" i="29"/>
  <c r="AV435" i="29"/>
  <c r="R435" i="29"/>
  <c r="AH435" i="29"/>
  <c r="AX435" i="29"/>
  <c r="T435" i="29"/>
  <c r="AJ435" i="29"/>
  <c r="AZ435" i="29"/>
  <c r="J435" i="29"/>
  <c r="Z435" i="29"/>
  <c r="AP435" i="29"/>
  <c r="J434" i="29"/>
  <c r="R434" i="29"/>
  <c r="Z434" i="29"/>
  <c r="AH434" i="29"/>
  <c r="AP434" i="29"/>
  <c r="AX434" i="29"/>
  <c r="K434" i="29"/>
  <c r="S434" i="29"/>
  <c r="AA434" i="29"/>
  <c r="AI434" i="29"/>
  <c r="AQ434" i="29"/>
  <c r="AY434" i="29"/>
  <c r="L434" i="29"/>
  <c r="T434" i="29"/>
  <c r="AB434" i="29"/>
  <c r="AJ434" i="29"/>
  <c r="AR434" i="29"/>
  <c r="AZ434" i="29"/>
  <c r="N434" i="29"/>
  <c r="V434" i="29"/>
  <c r="AD434" i="29"/>
  <c r="AL434" i="29"/>
  <c r="AT434" i="29"/>
  <c r="I434" i="29"/>
  <c r="Y434" i="29"/>
  <c r="AO434" i="29"/>
  <c r="M434" i="29"/>
  <c r="AC434" i="29"/>
  <c r="AS434" i="29"/>
  <c r="O434" i="29"/>
  <c r="AE434" i="29"/>
  <c r="AU434" i="29"/>
  <c r="Q434" i="29"/>
  <c r="AG434" i="29"/>
  <c r="AW434" i="29"/>
  <c r="W434" i="29"/>
  <c r="AM434" i="29"/>
  <c r="AQ427" i="29"/>
  <c r="AS426" i="29"/>
  <c r="AS419" i="29"/>
  <c r="I408" i="29"/>
  <c r="Q408" i="29"/>
  <c r="Y408" i="29"/>
  <c r="AG408" i="29"/>
  <c r="AO408" i="29"/>
  <c r="AW408" i="29"/>
  <c r="L408" i="29"/>
  <c r="T408" i="29"/>
  <c r="AB408" i="29"/>
  <c r="AJ408" i="29"/>
  <c r="AR408" i="29"/>
  <c r="AZ408" i="29"/>
  <c r="M408" i="29"/>
  <c r="W408" i="29"/>
  <c r="AH408" i="29"/>
  <c r="AS408" i="29"/>
  <c r="N408" i="29"/>
  <c r="X408" i="29"/>
  <c r="AI408" i="29"/>
  <c r="AT408" i="29"/>
  <c r="O408" i="29"/>
  <c r="Z408" i="29"/>
  <c r="AK408" i="29"/>
  <c r="AU408" i="29"/>
  <c r="P408" i="29"/>
  <c r="AA408" i="29"/>
  <c r="AL408" i="29"/>
  <c r="AV408" i="29"/>
  <c r="R408" i="29"/>
  <c r="AC408" i="29"/>
  <c r="AM408" i="29"/>
  <c r="AX408" i="29"/>
  <c r="J408" i="29"/>
  <c r="U408" i="29"/>
  <c r="AE408" i="29"/>
  <c r="AP408" i="29"/>
  <c r="V408" i="29"/>
  <c r="AD408" i="29"/>
  <c r="AF408" i="29"/>
  <c r="AN408" i="29"/>
  <c r="AQ408" i="29"/>
  <c r="K408" i="29"/>
  <c r="AC483" i="29"/>
  <c r="S483" i="29"/>
  <c r="P522" i="29"/>
  <c r="AE519" i="29"/>
  <c r="X514" i="29"/>
  <c r="AU511" i="29"/>
  <c r="AN506" i="29"/>
  <c r="P506" i="29"/>
  <c r="AU503" i="29"/>
  <c r="AE503" i="29"/>
  <c r="AL519" i="29"/>
  <c r="W514" i="29"/>
  <c r="AD511" i="29"/>
  <c r="N511" i="29"/>
  <c r="AT503" i="29"/>
  <c r="V503" i="29"/>
  <c r="AE498" i="29"/>
  <c r="AL495" i="29"/>
  <c r="AU490" i="29"/>
  <c r="W490" i="29"/>
  <c r="V487" i="29"/>
  <c r="AL477" i="29"/>
  <c r="Q477" i="29"/>
  <c r="AD476" i="29"/>
  <c r="AM471" i="29"/>
  <c r="AP469" i="29"/>
  <c r="S462" i="29"/>
  <c r="AG461" i="29"/>
  <c r="AP453" i="29"/>
  <c r="AA451" i="29"/>
  <c r="AT523" i="29"/>
  <c r="AL523" i="29"/>
  <c r="AD523" i="29"/>
  <c r="V523" i="29"/>
  <c r="AY522" i="29"/>
  <c r="AQ522" i="29"/>
  <c r="AI522" i="29"/>
  <c r="AA522" i="29"/>
  <c r="S522" i="29"/>
  <c r="K522" i="29"/>
  <c r="AX519" i="29"/>
  <c r="AP519" i="29"/>
  <c r="AH519" i="29"/>
  <c r="Z519" i="29"/>
  <c r="R519" i="29"/>
  <c r="J519" i="29"/>
  <c r="AZ517" i="29"/>
  <c r="AR517" i="29"/>
  <c r="AJ517" i="29"/>
  <c r="AB517" i="29"/>
  <c r="T517" i="29"/>
  <c r="L517" i="29"/>
  <c r="AW516" i="29"/>
  <c r="AO516" i="29"/>
  <c r="AG516" i="29"/>
  <c r="Y516" i="29"/>
  <c r="Q516" i="29"/>
  <c r="AT515" i="29"/>
  <c r="AL515" i="29"/>
  <c r="AD515" i="29"/>
  <c r="V515" i="29"/>
  <c r="AY514" i="29"/>
  <c r="AQ514" i="29"/>
  <c r="AI514" i="29"/>
  <c r="AA514" i="29"/>
  <c r="S514" i="29"/>
  <c r="K514" i="29"/>
  <c r="AX511" i="29"/>
  <c r="AP511" i="29"/>
  <c r="AH511" i="29"/>
  <c r="Z511" i="29"/>
  <c r="R511" i="29"/>
  <c r="J511" i="29"/>
  <c r="AZ509" i="29"/>
  <c r="AR509" i="29"/>
  <c r="AJ509" i="29"/>
  <c r="AB509" i="29"/>
  <c r="T509" i="29"/>
  <c r="L509" i="29"/>
  <c r="AW508" i="29"/>
  <c r="AO508" i="29"/>
  <c r="AG508" i="29"/>
  <c r="Y508" i="29"/>
  <c r="Q508" i="29"/>
  <c r="AT507" i="29"/>
  <c r="AL507" i="29"/>
  <c r="AD507" i="29"/>
  <c r="V507" i="29"/>
  <c r="AY506" i="29"/>
  <c r="AQ506" i="29"/>
  <c r="AI506" i="29"/>
  <c r="AA506" i="29"/>
  <c r="S506" i="29"/>
  <c r="K506" i="29"/>
  <c r="AX503" i="29"/>
  <c r="AP503" i="29"/>
  <c r="AH503" i="29"/>
  <c r="Z503" i="29"/>
  <c r="R503" i="29"/>
  <c r="J503" i="29"/>
  <c r="AZ501" i="29"/>
  <c r="AR501" i="29"/>
  <c r="AJ501" i="29"/>
  <c r="AB501" i="29"/>
  <c r="T501" i="29"/>
  <c r="L501" i="29"/>
  <c r="AW500" i="29"/>
  <c r="AO500" i="29"/>
  <c r="AG500" i="29"/>
  <c r="Y500" i="29"/>
  <c r="Q500" i="29"/>
  <c r="AT499" i="29"/>
  <c r="AL499" i="29"/>
  <c r="AD499" i="29"/>
  <c r="V499" i="29"/>
  <c r="AY498" i="29"/>
  <c r="AQ498" i="29"/>
  <c r="AI498" i="29"/>
  <c r="AA498" i="29"/>
  <c r="S498" i="29"/>
  <c r="K498" i="29"/>
  <c r="AX495" i="29"/>
  <c r="AP495" i="29"/>
  <c r="AH495" i="29"/>
  <c r="Z495" i="29"/>
  <c r="R495" i="29"/>
  <c r="J495" i="29"/>
  <c r="AZ493" i="29"/>
  <c r="AR493" i="29"/>
  <c r="AJ493" i="29"/>
  <c r="AB493" i="29"/>
  <c r="T493" i="29"/>
  <c r="L493" i="29"/>
  <c r="AW492" i="29"/>
  <c r="AO492" i="29"/>
  <c r="AG492" i="29"/>
  <c r="Y492" i="29"/>
  <c r="Q492" i="29"/>
  <c r="AT491" i="29"/>
  <c r="AL491" i="29"/>
  <c r="AD491" i="29"/>
  <c r="V491" i="29"/>
  <c r="AY490" i="29"/>
  <c r="AQ490" i="29"/>
  <c r="AI490" i="29"/>
  <c r="AA490" i="29"/>
  <c r="S490" i="29"/>
  <c r="K490" i="29"/>
  <c r="AX487" i="29"/>
  <c r="AP487" i="29"/>
  <c r="AH487" i="29"/>
  <c r="Z487" i="29"/>
  <c r="R487" i="29"/>
  <c r="J487" i="29"/>
  <c r="I484" i="29"/>
  <c r="Q484" i="29"/>
  <c r="Y484" i="29"/>
  <c r="AG484" i="29"/>
  <c r="AO484" i="29"/>
  <c r="AW484" i="29"/>
  <c r="L484" i="29"/>
  <c r="T484" i="29"/>
  <c r="AB484" i="29"/>
  <c r="AJ484" i="29"/>
  <c r="AR484" i="29"/>
  <c r="AZ484" i="29"/>
  <c r="AQ483" i="29"/>
  <c r="AF483" i="29"/>
  <c r="U483" i="29"/>
  <c r="K483" i="29"/>
  <c r="AS482" i="29"/>
  <c r="AH482" i="29"/>
  <c r="X482" i="29"/>
  <c r="M482" i="29"/>
  <c r="AZ478" i="29"/>
  <c r="AO478" i="29"/>
  <c r="AD478" i="29"/>
  <c r="T478" i="29"/>
  <c r="AQ477" i="29"/>
  <c r="AG477" i="29"/>
  <c r="V477" i="29"/>
  <c r="K477" i="29"/>
  <c r="AT476" i="29"/>
  <c r="AI476" i="29"/>
  <c r="X476" i="29"/>
  <c r="N476" i="29"/>
  <c r="AV475" i="29"/>
  <c r="AK475" i="29"/>
  <c r="AA475" i="29"/>
  <c r="P475" i="29"/>
  <c r="K474" i="29"/>
  <c r="S474" i="29"/>
  <c r="AA474" i="29"/>
  <c r="AI474" i="29"/>
  <c r="AQ474" i="29"/>
  <c r="AY474" i="29"/>
  <c r="N474" i="29"/>
  <c r="V474" i="29"/>
  <c r="AD474" i="29"/>
  <c r="AL474" i="29"/>
  <c r="AT474" i="29"/>
  <c r="AR471" i="29"/>
  <c r="AG471" i="29"/>
  <c r="W471" i="29"/>
  <c r="L471" i="29"/>
  <c r="AW469" i="29"/>
  <c r="AI469" i="29"/>
  <c r="X469" i="29"/>
  <c r="K469" i="29"/>
  <c r="I468" i="29"/>
  <c r="Q468" i="29"/>
  <c r="Y468" i="29"/>
  <c r="AG468" i="29"/>
  <c r="AO468" i="29"/>
  <c r="AW468" i="29"/>
  <c r="L468" i="29"/>
  <c r="T468" i="29"/>
  <c r="AB468" i="29"/>
  <c r="AJ468" i="29"/>
  <c r="AR468" i="29"/>
  <c r="AZ468" i="29"/>
  <c r="R468" i="29"/>
  <c r="AC468" i="29"/>
  <c r="AM468" i="29"/>
  <c r="AX468" i="29"/>
  <c r="AW466" i="29"/>
  <c r="AK466" i="29"/>
  <c r="Y466" i="29"/>
  <c r="M466" i="29"/>
  <c r="AN462" i="29"/>
  <c r="Y462" i="29"/>
  <c r="K462" i="29"/>
  <c r="AO461" i="29"/>
  <c r="Z461" i="29"/>
  <c r="M461" i="29"/>
  <c r="AG453" i="29"/>
  <c r="M453" i="29"/>
  <c r="AN451" i="29"/>
  <c r="O451" i="29"/>
  <c r="J450" i="29"/>
  <c r="R450" i="29"/>
  <c r="Z450" i="29"/>
  <c r="AH450" i="29"/>
  <c r="AP450" i="29"/>
  <c r="AX450" i="29"/>
  <c r="K450" i="29"/>
  <c r="S450" i="29"/>
  <c r="AA450" i="29"/>
  <c r="AI450" i="29"/>
  <c r="AQ450" i="29"/>
  <c r="AY450" i="29"/>
  <c r="N450" i="29"/>
  <c r="V450" i="29"/>
  <c r="AD450" i="29"/>
  <c r="AL450" i="29"/>
  <c r="AT450" i="29"/>
  <c r="P450" i="29"/>
  <c r="AC450" i="29"/>
  <c r="AO450" i="29"/>
  <c r="Q450" i="29"/>
  <c r="AE450" i="29"/>
  <c r="AR450" i="29"/>
  <c r="I450" i="29"/>
  <c r="W450" i="29"/>
  <c r="AJ450" i="29"/>
  <c r="AV450" i="29"/>
  <c r="M450" i="29"/>
  <c r="Y450" i="29"/>
  <c r="AM450" i="29"/>
  <c r="AZ450" i="29"/>
  <c r="X443" i="29"/>
  <c r="AQ435" i="29"/>
  <c r="AV434" i="29"/>
  <c r="AN427" i="29"/>
  <c r="AN426" i="29"/>
  <c r="AJ419" i="29"/>
  <c r="AU519" i="29"/>
  <c r="AE511" i="29"/>
  <c r="AK461" i="29"/>
  <c r="V519" i="29"/>
  <c r="AE506" i="29"/>
  <c r="N503" i="29"/>
  <c r="AM498" i="29"/>
  <c r="V495" i="29"/>
  <c r="AD487" i="29"/>
  <c r="AK483" i="29"/>
  <c r="R482" i="29"/>
  <c r="AN476" i="29"/>
  <c r="AX522" i="29"/>
  <c r="AP522" i="29"/>
  <c r="AH522" i="29"/>
  <c r="Z522" i="29"/>
  <c r="R522" i="29"/>
  <c r="AW519" i="29"/>
  <c r="AO519" i="29"/>
  <c r="AG519" i="29"/>
  <c r="Y519" i="29"/>
  <c r="Q519" i="29"/>
  <c r="AY517" i="29"/>
  <c r="AQ517" i="29"/>
  <c r="AI517" i="29"/>
  <c r="AA517" i="29"/>
  <c r="S517" i="29"/>
  <c r="AX514" i="29"/>
  <c r="AP514" i="29"/>
  <c r="AH514" i="29"/>
  <c r="Z514" i="29"/>
  <c r="R514" i="29"/>
  <c r="AW511" i="29"/>
  <c r="AO511" i="29"/>
  <c r="AG511" i="29"/>
  <c r="Y511" i="29"/>
  <c r="Q511" i="29"/>
  <c r="AY509" i="29"/>
  <c r="AQ509" i="29"/>
  <c r="AI509" i="29"/>
  <c r="AA509" i="29"/>
  <c r="S509" i="29"/>
  <c r="AX506" i="29"/>
  <c r="AP506" i="29"/>
  <c r="AH506" i="29"/>
  <c r="Z506" i="29"/>
  <c r="R506" i="29"/>
  <c r="AW503" i="29"/>
  <c r="AO503" i="29"/>
  <c r="AG503" i="29"/>
  <c r="Y503" i="29"/>
  <c r="Q503" i="29"/>
  <c r="AY501" i="29"/>
  <c r="AQ501" i="29"/>
  <c r="AI501" i="29"/>
  <c r="AA501" i="29"/>
  <c r="S501" i="29"/>
  <c r="AX498" i="29"/>
  <c r="AP498" i="29"/>
  <c r="AH498" i="29"/>
  <c r="Z498" i="29"/>
  <c r="R498" i="29"/>
  <c r="AW495" i="29"/>
  <c r="AO495" i="29"/>
  <c r="AG495" i="29"/>
  <c r="Y495" i="29"/>
  <c r="Q495" i="29"/>
  <c r="AY493" i="29"/>
  <c r="AQ493" i="29"/>
  <c r="AI493" i="29"/>
  <c r="AA493" i="29"/>
  <c r="S493" i="29"/>
  <c r="AX490" i="29"/>
  <c r="AP490" i="29"/>
  <c r="AH490" i="29"/>
  <c r="Z490" i="29"/>
  <c r="R490" i="29"/>
  <c r="AW487" i="29"/>
  <c r="AO487" i="29"/>
  <c r="AG487" i="29"/>
  <c r="Y487" i="29"/>
  <c r="Q487" i="29"/>
  <c r="AZ483" i="29"/>
  <c r="AP483" i="29"/>
  <c r="AE483" i="29"/>
  <c r="T483" i="29"/>
  <c r="J483" i="29"/>
  <c r="AR482" i="29"/>
  <c r="AG482" i="29"/>
  <c r="W482" i="29"/>
  <c r="L482" i="29"/>
  <c r="O478" i="29"/>
  <c r="W478" i="29"/>
  <c r="AE478" i="29"/>
  <c r="AM478" i="29"/>
  <c r="AU478" i="29"/>
  <c r="J478" i="29"/>
  <c r="R478" i="29"/>
  <c r="Z478" i="29"/>
  <c r="AH478" i="29"/>
  <c r="AP478" i="29"/>
  <c r="AX478" i="29"/>
  <c r="AP477" i="29"/>
  <c r="AF477" i="29"/>
  <c r="U477" i="29"/>
  <c r="J477" i="29"/>
  <c r="AS476" i="29"/>
  <c r="AH476" i="29"/>
  <c r="W476" i="29"/>
  <c r="M476" i="29"/>
  <c r="AQ471" i="29"/>
  <c r="AF471" i="29"/>
  <c r="V471" i="29"/>
  <c r="K471" i="29"/>
  <c r="AT469" i="29"/>
  <c r="AH469" i="29"/>
  <c r="V469" i="29"/>
  <c r="J469" i="29"/>
  <c r="AV466" i="29"/>
  <c r="AJ466" i="29"/>
  <c r="X466" i="29"/>
  <c r="J466" i="29"/>
  <c r="AZ462" i="29"/>
  <c r="AK462" i="29"/>
  <c r="X462" i="29"/>
  <c r="I462" i="29"/>
  <c r="AN461" i="29"/>
  <c r="Y461" i="29"/>
  <c r="J461" i="29"/>
  <c r="AX453" i="29"/>
  <c r="AD453" i="29"/>
  <c r="J453" i="29"/>
  <c r="AM451" i="29"/>
  <c r="L451" i="29"/>
  <c r="AY443" i="29"/>
  <c r="S443" i="29"/>
  <c r="Q419" i="29"/>
  <c r="AR412" i="29"/>
  <c r="I463" i="29"/>
  <c r="Q463" i="29"/>
  <c r="Y463" i="29"/>
  <c r="AG463" i="29"/>
  <c r="AO463" i="29"/>
  <c r="AW463" i="29"/>
  <c r="J463" i="29"/>
  <c r="R463" i="29"/>
  <c r="Z463" i="29"/>
  <c r="AH463" i="29"/>
  <c r="AP463" i="29"/>
  <c r="AX463" i="29"/>
  <c r="M463" i="29"/>
  <c r="U463" i="29"/>
  <c r="AC463" i="29"/>
  <c r="AK463" i="29"/>
  <c r="AS463" i="29"/>
  <c r="I455" i="29"/>
  <c r="Q455" i="29"/>
  <c r="Y455" i="29"/>
  <c r="AG455" i="29"/>
  <c r="AO455" i="29"/>
  <c r="AW455" i="29"/>
  <c r="J455" i="29"/>
  <c r="R455" i="29"/>
  <c r="Z455" i="29"/>
  <c r="AH455" i="29"/>
  <c r="AP455" i="29"/>
  <c r="AX455" i="29"/>
  <c r="M455" i="29"/>
  <c r="U455" i="29"/>
  <c r="AC455" i="29"/>
  <c r="AK455" i="29"/>
  <c r="AS455" i="29"/>
  <c r="AO454" i="29"/>
  <c r="AB454" i="29"/>
  <c r="P454" i="29"/>
  <c r="AT447" i="29"/>
  <c r="AD447" i="29"/>
  <c r="AX445" i="29"/>
  <c r="AH445" i="29"/>
  <c r="R445" i="29"/>
  <c r="AW442" i="29"/>
  <c r="AG442" i="29"/>
  <c r="Q442" i="29"/>
  <c r="AV439" i="29"/>
  <c r="AF439" i="29"/>
  <c r="P439" i="29"/>
  <c r="K437" i="29"/>
  <c r="S437" i="29"/>
  <c r="AA437" i="29"/>
  <c r="AI437" i="29"/>
  <c r="AQ437" i="29"/>
  <c r="AY437" i="29"/>
  <c r="L437" i="29"/>
  <c r="T437" i="29"/>
  <c r="AB437" i="29"/>
  <c r="AJ437" i="29"/>
  <c r="AR437" i="29"/>
  <c r="AZ437" i="29"/>
  <c r="M437" i="29"/>
  <c r="U437" i="29"/>
  <c r="AC437" i="29"/>
  <c r="AK437" i="29"/>
  <c r="AS437" i="29"/>
  <c r="O437" i="29"/>
  <c r="W437" i="29"/>
  <c r="AE437" i="29"/>
  <c r="AM437" i="29"/>
  <c r="AU437" i="29"/>
  <c r="AL431" i="29"/>
  <c r="V431" i="29"/>
  <c r="AP429" i="29"/>
  <c r="Z429" i="29"/>
  <c r="AW422" i="29"/>
  <c r="Z422" i="29"/>
  <c r="K398" i="29"/>
  <c r="S398" i="29"/>
  <c r="AA398" i="29"/>
  <c r="AI398" i="29"/>
  <c r="AQ398" i="29"/>
  <c r="AY398" i="29"/>
  <c r="L398" i="29"/>
  <c r="T398" i="29"/>
  <c r="AB398" i="29"/>
  <c r="AJ398" i="29"/>
  <c r="AR398" i="29"/>
  <c r="AZ398" i="29"/>
  <c r="M398" i="29"/>
  <c r="U398" i="29"/>
  <c r="AC398" i="29"/>
  <c r="AK398" i="29"/>
  <c r="AS398" i="29"/>
  <c r="N398" i="29"/>
  <c r="V398" i="29"/>
  <c r="AD398" i="29"/>
  <c r="AL398" i="29"/>
  <c r="AT398" i="29"/>
  <c r="O398" i="29"/>
  <c r="AE398" i="29"/>
  <c r="AU398" i="29"/>
  <c r="P398" i="29"/>
  <c r="AF398" i="29"/>
  <c r="AV398" i="29"/>
  <c r="Q398" i="29"/>
  <c r="AG398" i="29"/>
  <c r="AW398" i="29"/>
  <c r="R398" i="29"/>
  <c r="AH398" i="29"/>
  <c r="AX398" i="29"/>
  <c r="W398" i="29"/>
  <c r="AM398" i="29"/>
  <c r="I398" i="29"/>
  <c r="Y398" i="29"/>
  <c r="AO398" i="29"/>
  <c r="AV384" i="29"/>
  <c r="AY454" i="29"/>
  <c r="AK454" i="29"/>
  <c r="Y454" i="29"/>
  <c r="I447" i="29"/>
  <c r="Q447" i="29"/>
  <c r="Y447" i="29"/>
  <c r="AG447" i="29"/>
  <c r="AO447" i="29"/>
  <c r="AW447" i="29"/>
  <c r="J447" i="29"/>
  <c r="R447" i="29"/>
  <c r="Z447" i="29"/>
  <c r="AH447" i="29"/>
  <c r="AP447" i="29"/>
  <c r="AX447" i="29"/>
  <c r="K447" i="29"/>
  <c r="S447" i="29"/>
  <c r="AA447" i="29"/>
  <c r="AI447" i="29"/>
  <c r="AQ447" i="29"/>
  <c r="AY447" i="29"/>
  <c r="M447" i="29"/>
  <c r="U447" i="29"/>
  <c r="AC447" i="29"/>
  <c r="AK447" i="29"/>
  <c r="AS447" i="29"/>
  <c r="AV445" i="29"/>
  <c r="AF445" i="29"/>
  <c r="P445" i="29"/>
  <c r="AU442" i="29"/>
  <c r="AE442" i="29"/>
  <c r="AT439" i="29"/>
  <c r="AD439" i="29"/>
  <c r="AV431" i="29"/>
  <c r="AF431" i="29"/>
  <c r="P431" i="29"/>
  <c r="K429" i="29"/>
  <c r="S429" i="29"/>
  <c r="AA429" i="29"/>
  <c r="AI429" i="29"/>
  <c r="AQ429" i="29"/>
  <c r="AY429" i="29"/>
  <c r="L429" i="29"/>
  <c r="T429" i="29"/>
  <c r="AB429" i="29"/>
  <c r="AJ429" i="29"/>
  <c r="AR429" i="29"/>
  <c r="AZ429" i="29"/>
  <c r="M429" i="29"/>
  <c r="U429" i="29"/>
  <c r="AC429" i="29"/>
  <c r="AK429" i="29"/>
  <c r="AS429" i="29"/>
  <c r="O429" i="29"/>
  <c r="W429" i="29"/>
  <c r="AE429" i="29"/>
  <c r="AM429" i="29"/>
  <c r="AU429" i="29"/>
  <c r="AS422" i="29"/>
  <c r="T422" i="29"/>
  <c r="I384" i="29"/>
  <c r="Q384" i="29"/>
  <c r="Y384" i="29"/>
  <c r="AG384" i="29"/>
  <c r="AO384" i="29"/>
  <c r="AW384" i="29"/>
  <c r="J384" i="29"/>
  <c r="R384" i="29"/>
  <c r="Z384" i="29"/>
  <c r="AH384" i="29"/>
  <c r="AP384" i="29"/>
  <c r="AX384" i="29"/>
  <c r="K384" i="29"/>
  <c r="S384" i="29"/>
  <c r="AA384" i="29"/>
  <c r="AI384" i="29"/>
  <c r="AQ384" i="29"/>
  <c r="AY384" i="29"/>
  <c r="L384" i="29"/>
  <c r="T384" i="29"/>
  <c r="AB384" i="29"/>
  <c r="AJ384" i="29"/>
  <c r="AR384" i="29"/>
  <c r="AZ384" i="29"/>
  <c r="N384" i="29"/>
  <c r="V384" i="29"/>
  <c r="AD384" i="29"/>
  <c r="AL384" i="29"/>
  <c r="AT384" i="29"/>
  <c r="O384" i="29"/>
  <c r="W384" i="29"/>
  <c r="AE384" i="29"/>
  <c r="AM384" i="29"/>
  <c r="AU384" i="29"/>
  <c r="U384" i="29"/>
  <c r="X384" i="29"/>
  <c r="AC384" i="29"/>
  <c r="AF384" i="29"/>
  <c r="AK384" i="29"/>
  <c r="M384" i="29"/>
  <c r="AS384" i="29"/>
  <c r="I439" i="29"/>
  <c r="Q439" i="29"/>
  <c r="Y439" i="29"/>
  <c r="AG439" i="29"/>
  <c r="AO439" i="29"/>
  <c r="AW439" i="29"/>
  <c r="J439" i="29"/>
  <c r="R439" i="29"/>
  <c r="Z439" i="29"/>
  <c r="AH439" i="29"/>
  <c r="AP439" i="29"/>
  <c r="AX439" i="29"/>
  <c r="K439" i="29"/>
  <c r="S439" i="29"/>
  <c r="AA439" i="29"/>
  <c r="AI439" i="29"/>
  <c r="AQ439" i="29"/>
  <c r="AY439" i="29"/>
  <c r="M439" i="29"/>
  <c r="U439" i="29"/>
  <c r="AC439" i="29"/>
  <c r="AK439" i="29"/>
  <c r="AS439" i="29"/>
  <c r="I376" i="29"/>
  <c r="Q376" i="29"/>
  <c r="Y376" i="29"/>
  <c r="AG376" i="29"/>
  <c r="AO376" i="29"/>
  <c r="AW376" i="29"/>
  <c r="J376" i="29"/>
  <c r="R376" i="29"/>
  <c r="Z376" i="29"/>
  <c r="AH376" i="29"/>
  <c r="AP376" i="29"/>
  <c r="AX376" i="29"/>
  <c r="K376" i="29"/>
  <c r="S376" i="29"/>
  <c r="AA376" i="29"/>
  <c r="AI376" i="29"/>
  <c r="AQ376" i="29"/>
  <c r="AY376" i="29"/>
  <c r="L376" i="29"/>
  <c r="T376" i="29"/>
  <c r="AB376" i="29"/>
  <c r="AJ376" i="29"/>
  <c r="AR376" i="29"/>
  <c r="AZ376" i="29"/>
  <c r="M376" i="29"/>
  <c r="U376" i="29"/>
  <c r="AC376" i="29"/>
  <c r="AK376" i="29"/>
  <c r="AS376" i="29"/>
  <c r="N376" i="29"/>
  <c r="V376" i="29"/>
  <c r="AD376" i="29"/>
  <c r="AL376" i="29"/>
  <c r="AT376" i="29"/>
  <c r="O376" i="29"/>
  <c r="W376" i="29"/>
  <c r="AE376" i="29"/>
  <c r="AM376" i="29"/>
  <c r="AU376" i="29"/>
  <c r="P376" i="29"/>
  <c r="X376" i="29"/>
  <c r="AF376" i="29"/>
  <c r="AN376" i="29"/>
  <c r="AV376" i="29"/>
  <c r="N454" i="29"/>
  <c r="V454" i="29"/>
  <c r="AD454" i="29"/>
  <c r="AL454" i="29"/>
  <c r="AT454" i="29"/>
  <c r="O454" i="29"/>
  <c r="W454" i="29"/>
  <c r="AE454" i="29"/>
  <c r="AM454" i="29"/>
  <c r="AU454" i="29"/>
  <c r="J454" i="29"/>
  <c r="R454" i="29"/>
  <c r="Z454" i="29"/>
  <c r="AH454" i="29"/>
  <c r="AP454" i="29"/>
  <c r="AX454" i="29"/>
  <c r="AO445" i="29"/>
  <c r="Y445" i="29"/>
  <c r="J442" i="29"/>
  <c r="R442" i="29"/>
  <c r="Z442" i="29"/>
  <c r="AH442" i="29"/>
  <c r="AP442" i="29"/>
  <c r="AX442" i="29"/>
  <c r="K442" i="29"/>
  <c r="S442" i="29"/>
  <c r="AA442" i="29"/>
  <c r="AI442" i="29"/>
  <c r="AQ442" i="29"/>
  <c r="AY442" i="29"/>
  <c r="L442" i="29"/>
  <c r="T442" i="29"/>
  <c r="AB442" i="29"/>
  <c r="AJ442" i="29"/>
  <c r="AR442" i="29"/>
  <c r="AZ442" i="29"/>
  <c r="N442" i="29"/>
  <c r="V442" i="29"/>
  <c r="AD442" i="29"/>
  <c r="AL442" i="29"/>
  <c r="AT442" i="29"/>
  <c r="AM439" i="29"/>
  <c r="W439" i="29"/>
  <c r="AR431" i="29"/>
  <c r="AB431" i="29"/>
  <c r="AW429" i="29"/>
  <c r="AG429" i="29"/>
  <c r="Q429" i="29"/>
  <c r="AJ422" i="29"/>
  <c r="Z398" i="29"/>
  <c r="K445" i="29"/>
  <c r="S445" i="29"/>
  <c r="AA445" i="29"/>
  <c r="AI445" i="29"/>
  <c r="AQ445" i="29"/>
  <c r="AY445" i="29"/>
  <c r="L445" i="29"/>
  <c r="T445" i="29"/>
  <c r="AB445" i="29"/>
  <c r="AJ445" i="29"/>
  <c r="AR445" i="29"/>
  <c r="AZ445" i="29"/>
  <c r="M445" i="29"/>
  <c r="U445" i="29"/>
  <c r="AC445" i="29"/>
  <c r="AK445" i="29"/>
  <c r="AS445" i="29"/>
  <c r="O445" i="29"/>
  <c r="W445" i="29"/>
  <c r="AE445" i="29"/>
  <c r="AM445" i="29"/>
  <c r="AU445" i="29"/>
  <c r="AL439" i="29"/>
  <c r="V439" i="29"/>
  <c r="I431" i="29"/>
  <c r="Q431" i="29"/>
  <c r="Y431" i="29"/>
  <c r="AG431" i="29"/>
  <c r="AO431" i="29"/>
  <c r="AW431" i="29"/>
  <c r="J431" i="29"/>
  <c r="R431" i="29"/>
  <c r="Z431" i="29"/>
  <c r="AH431" i="29"/>
  <c r="AP431" i="29"/>
  <c r="AX431" i="29"/>
  <c r="K431" i="29"/>
  <c r="S431" i="29"/>
  <c r="AA431" i="29"/>
  <c r="AI431" i="29"/>
  <c r="AQ431" i="29"/>
  <c r="AY431" i="29"/>
  <c r="M431" i="29"/>
  <c r="U431" i="29"/>
  <c r="AC431" i="29"/>
  <c r="AK431" i="29"/>
  <c r="AS431" i="29"/>
  <c r="K422" i="29"/>
  <c r="S422" i="29"/>
  <c r="AA422" i="29"/>
  <c r="AI422" i="29"/>
  <c r="AQ422" i="29"/>
  <c r="AY422" i="29"/>
  <c r="N422" i="29"/>
  <c r="W422" i="29"/>
  <c r="AF422" i="29"/>
  <c r="AO422" i="29"/>
  <c r="AX422" i="29"/>
  <c r="O422" i="29"/>
  <c r="X422" i="29"/>
  <c r="AG422" i="29"/>
  <c r="AP422" i="29"/>
  <c r="AZ422" i="29"/>
  <c r="P422" i="29"/>
  <c r="Y422" i="29"/>
  <c r="AH422" i="29"/>
  <c r="AR422" i="29"/>
  <c r="I422" i="29"/>
  <c r="R422" i="29"/>
  <c r="AB422" i="29"/>
  <c r="AK422" i="29"/>
  <c r="AT422" i="29"/>
  <c r="L422" i="29"/>
  <c r="U422" i="29"/>
  <c r="AD422" i="29"/>
  <c r="AM422" i="29"/>
  <c r="AV422" i="29"/>
  <c r="M420" i="29"/>
  <c r="U420" i="29"/>
  <c r="AC420" i="29"/>
  <c r="AK420" i="29"/>
  <c r="AS420" i="29"/>
  <c r="L409" i="29"/>
  <c r="T409" i="29"/>
  <c r="AB409" i="29"/>
  <c r="AJ409" i="29"/>
  <c r="AR409" i="29"/>
  <c r="AZ409" i="29"/>
  <c r="O409" i="29"/>
  <c r="W409" i="29"/>
  <c r="AE409" i="29"/>
  <c r="AM409" i="29"/>
  <c r="AU409" i="29"/>
  <c r="AR407" i="29"/>
  <c r="AH407" i="29"/>
  <c r="W407" i="29"/>
  <c r="L407" i="29"/>
  <c r="L401" i="29"/>
  <c r="T401" i="29"/>
  <c r="AB401" i="29"/>
  <c r="AJ401" i="29"/>
  <c r="AR401" i="29"/>
  <c r="AZ401" i="29"/>
  <c r="M401" i="29"/>
  <c r="U401" i="29"/>
  <c r="AC401" i="29"/>
  <c r="AK401" i="29"/>
  <c r="AS401" i="29"/>
  <c r="N401" i="29"/>
  <c r="V401" i="29"/>
  <c r="AD401" i="29"/>
  <c r="AL401" i="29"/>
  <c r="AT401" i="29"/>
  <c r="O401" i="29"/>
  <c r="W401" i="29"/>
  <c r="AE401" i="29"/>
  <c r="AM401" i="29"/>
  <c r="AU401" i="29"/>
  <c r="I368" i="29"/>
  <c r="Q368" i="29"/>
  <c r="Y368" i="29"/>
  <c r="AG368" i="29"/>
  <c r="AO368" i="29"/>
  <c r="AW368" i="29"/>
  <c r="J368" i="29"/>
  <c r="R368" i="29"/>
  <c r="Z368" i="29"/>
  <c r="AH368" i="29"/>
  <c r="AP368" i="29"/>
  <c r="AX368" i="29"/>
  <c r="K368" i="29"/>
  <c r="S368" i="29"/>
  <c r="AA368" i="29"/>
  <c r="AI368" i="29"/>
  <c r="AQ368" i="29"/>
  <c r="AY368" i="29"/>
  <c r="L368" i="29"/>
  <c r="T368" i="29"/>
  <c r="AB368" i="29"/>
  <c r="AJ368" i="29"/>
  <c r="AR368" i="29"/>
  <c r="AZ368" i="29"/>
  <c r="M368" i="29"/>
  <c r="U368" i="29"/>
  <c r="AC368" i="29"/>
  <c r="AK368" i="29"/>
  <c r="AS368" i="29"/>
  <c r="N368" i="29"/>
  <c r="V368" i="29"/>
  <c r="AD368" i="29"/>
  <c r="AL368" i="29"/>
  <c r="AT368" i="29"/>
  <c r="O368" i="29"/>
  <c r="W368" i="29"/>
  <c r="AE368" i="29"/>
  <c r="AM368" i="29"/>
  <c r="AU368" i="29"/>
  <c r="AT361" i="29"/>
  <c r="AZ460" i="29"/>
  <c r="AR460" i="29"/>
  <c r="AJ460" i="29"/>
  <c r="AB460" i="29"/>
  <c r="T460" i="29"/>
  <c r="L460" i="29"/>
  <c r="AZ452" i="29"/>
  <c r="AR452" i="29"/>
  <c r="AJ452" i="29"/>
  <c r="AB452" i="29"/>
  <c r="T452" i="29"/>
  <c r="L452" i="29"/>
  <c r="AX446" i="29"/>
  <c r="AP446" i="29"/>
  <c r="AH446" i="29"/>
  <c r="Z446" i="29"/>
  <c r="R446" i="29"/>
  <c r="J446" i="29"/>
  <c r="AZ444" i="29"/>
  <c r="AR444" i="29"/>
  <c r="AJ444" i="29"/>
  <c r="AB444" i="29"/>
  <c r="T444" i="29"/>
  <c r="L444" i="29"/>
  <c r="AX438" i="29"/>
  <c r="AP438" i="29"/>
  <c r="AH438" i="29"/>
  <c r="Z438" i="29"/>
  <c r="R438" i="29"/>
  <c r="J438" i="29"/>
  <c r="AZ436" i="29"/>
  <c r="AR436" i="29"/>
  <c r="AJ436" i="29"/>
  <c r="AB436" i="29"/>
  <c r="T436" i="29"/>
  <c r="L436" i="29"/>
  <c r="AX430" i="29"/>
  <c r="AP430" i="29"/>
  <c r="AH430" i="29"/>
  <c r="Z430" i="29"/>
  <c r="R430" i="29"/>
  <c r="J430" i="29"/>
  <c r="AZ428" i="29"/>
  <c r="AR428" i="29"/>
  <c r="AJ428" i="29"/>
  <c r="AB428" i="29"/>
  <c r="T428" i="29"/>
  <c r="L428" i="29"/>
  <c r="AU424" i="29"/>
  <c r="AL424" i="29"/>
  <c r="AC424" i="29"/>
  <c r="T424" i="29"/>
  <c r="AU423" i="29"/>
  <c r="AK423" i="29"/>
  <c r="AB423" i="29"/>
  <c r="S423" i="29"/>
  <c r="AY420" i="29"/>
  <c r="AP420" i="29"/>
  <c r="AG420" i="29"/>
  <c r="X420" i="29"/>
  <c r="O420" i="29"/>
  <c r="AW417" i="29"/>
  <c r="AN417" i="29"/>
  <c r="AE417" i="29"/>
  <c r="V417" i="29"/>
  <c r="M417" i="29"/>
  <c r="AU414" i="29"/>
  <c r="AL414" i="29"/>
  <c r="AC414" i="29"/>
  <c r="T414" i="29"/>
  <c r="AZ411" i="29"/>
  <c r="AQ411" i="29"/>
  <c r="AF411" i="29"/>
  <c r="V411" i="29"/>
  <c r="AS410" i="29"/>
  <c r="AI410" i="29"/>
  <c r="X410" i="29"/>
  <c r="M410" i="29"/>
  <c r="AV409" i="29"/>
  <c r="AK409" i="29"/>
  <c r="Z409" i="29"/>
  <c r="P409" i="29"/>
  <c r="AZ407" i="29"/>
  <c r="AP407" i="29"/>
  <c r="AE407" i="29"/>
  <c r="T407" i="29"/>
  <c r="AN403" i="29"/>
  <c r="AB403" i="29"/>
  <c r="O403" i="29"/>
  <c r="AX401" i="29"/>
  <c r="AH401" i="29"/>
  <c r="R401" i="29"/>
  <c r="J395" i="29"/>
  <c r="R395" i="29"/>
  <c r="Z395" i="29"/>
  <c r="AH395" i="29"/>
  <c r="AP395" i="29"/>
  <c r="AX395" i="29"/>
  <c r="K395" i="29"/>
  <c r="S395" i="29"/>
  <c r="AA395" i="29"/>
  <c r="AI395" i="29"/>
  <c r="AQ395" i="29"/>
  <c r="AY395" i="29"/>
  <c r="L395" i="29"/>
  <c r="T395" i="29"/>
  <c r="AB395" i="29"/>
  <c r="AJ395" i="29"/>
  <c r="AR395" i="29"/>
  <c r="AZ395" i="29"/>
  <c r="M395" i="29"/>
  <c r="U395" i="29"/>
  <c r="AC395" i="29"/>
  <c r="AK395" i="29"/>
  <c r="AS395" i="29"/>
  <c r="O395" i="29"/>
  <c r="W395" i="29"/>
  <c r="AN393" i="29"/>
  <c r="R393" i="29"/>
  <c r="AN392" i="29"/>
  <c r="U392" i="29"/>
  <c r="X385" i="29"/>
  <c r="N407" i="29"/>
  <c r="V407" i="29"/>
  <c r="AD407" i="29"/>
  <c r="AL407" i="29"/>
  <c r="AT407" i="29"/>
  <c r="I407" i="29"/>
  <c r="Q407" i="29"/>
  <c r="Y407" i="29"/>
  <c r="AG407" i="29"/>
  <c r="AO407" i="29"/>
  <c r="AW407" i="29"/>
  <c r="I361" i="29"/>
  <c r="Q361" i="29"/>
  <c r="Y361" i="29"/>
  <c r="AG361" i="29"/>
  <c r="AO361" i="29"/>
  <c r="AW361" i="29"/>
  <c r="L361" i="29"/>
  <c r="T361" i="29"/>
  <c r="AB361" i="29"/>
  <c r="AJ361" i="29"/>
  <c r="AR361" i="29"/>
  <c r="AZ361" i="29"/>
  <c r="K361" i="29"/>
  <c r="V361" i="29"/>
  <c r="AF361" i="29"/>
  <c r="AQ361" i="29"/>
  <c r="J361" i="29"/>
  <c r="W361" i="29"/>
  <c r="AI361" i="29"/>
  <c r="AU361" i="29"/>
  <c r="M361" i="29"/>
  <c r="X361" i="29"/>
  <c r="AK361" i="29"/>
  <c r="AV361" i="29"/>
  <c r="N361" i="29"/>
  <c r="Z361" i="29"/>
  <c r="AL361" i="29"/>
  <c r="AX361" i="29"/>
  <c r="O361" i="29"/>
  <c r="AA361" i="29"/>
  <c r="AM361" i="29"/>
  <c r="AY361" i="29"/>
  <c r="P361" i="29"/>
  <c r="AC361" i="29"/>
  <c r="AN361" i="29"/>
  <c r="R361" i="29"/>
  <c r="AD361" i="29"/>
  <c r="AP361" i="29"/>
  <c r="S361" i="29"/>
  <c r="AE361" i="29"/>
  <c r="AS361" i="29"/>
  <c r="O339" i="29"/>
  <c r="W339" i="29"/>
  <c r="AE339" i="29"/>
  <c r="AM339" i="29"/>
  <c r="AU339" i="29"/>
  <c r="J339" i="29"/>
  <c r="R339" i="29"/>
  <c r="Z339" i="29"/>
  <c r="AH339" i="29"/>
  <c r="AP339" i="29"/>
  <c r="AX339" i="29"/>
  <c r="Q339" i="29"/>
  <c r="AB339" i="29"/>
  <c r="AL339" i="29"/>
  <c r="AW339" i="29"/>
  <c r="I339" i="29"/>
  <c r="T339" i="29"/>
  <c r="AD339" i="29"/>
  <c r="AO339" i="29"/>
  <c r="AZ339" i="29"/>
  <c r="K339" i="29"/>
  <c r="U339" i="29"/>
  <c r="AF339" i="29"/>
  <c r="AQ339" i="29"/>
  <c r="L339" i="29"/>
  <c r="V339" i="29"/>
  <c r="AG339" i="29"/>
  <c r="AR339" i="29"/>
  <c r="P339" i="29"/>
  <c r="AA339" i="29"/>
  <c r="AK339" i="29"/>
  <c r="AV339" i="29"/>
  <c r="M339" i="29"/>
  <c r="AN339" i="29"/>
  <c r="N339" i="29"/>
  <c r="AS339" i="29"/>
  <c r="S339" i="29"/>
  <c r="AT339" i="29"/>
  <c r="X339" i="29"/>
  <c r="AY339" i="29"/>
  <c r="Y339" i="29"/>
  <c r="AC339" i="29"/>
  <c r="AI339" i="29"/>
  <c r="I424" i="29"/>
  <c r="Q424" i="29"/>
  <c r="Y424" i="29"/>
  <c r="AG424" i="29"/>
  <c r="AO424" i="29"/>
  <c r="AW424" i="29"/>
  <c r="N423" i="29"/>
  <c r="V423" i="29"/>
  <c r="AD423" i="29"/>
  <c r="AL423" i="29"/>
  <c r="AT423" i="29"/>
  <c r="AW420" i="29"/>
  <c r="AN420" i="29"/>
  <c r="AE420" i="29"/>
  <c r="V420" i="29"/>
  <c r="L420" i="29"/>
  <c r="K414" i="29"/>
  <c r="S414" i="29"/>
  <c r="AA414" i="29"/>
  <c r="AI414" i="29"/>
  <c r="AQ414" i="29"/>
  <c r="AY414" i="29"/>
  <c r="J411" i="29"/>
  <c r="R411" i="29"/>
  <c r="Z411" i="29"/>
  <c r="AH411" i="29"/>
  <c r="AP411" i="29"/>
  <c r="AX411" i="29"/>
  <c r="M411" i="29"/>
  <c r="U411" i="29"/>
  <c r="AC411" i="29"/>
  <c r="AK411" i="29"/>
  <c r="AS409" i="29"/>
  <c r="AH409" i="29"/>
  <c r="X409" i="29"/>
  <c r="M409" i="29"/>
  <c r="AX407" i="29"/>
  <c r="AM407" i="29"/>
  <c r="AB407" i="29"/>
  <c r="R407" i="29"/>
  <c r="AV401" i="29"/>
  <c r="AF401" i="29"/>
  <c r="P401" i="29"/>
  <c r="AW460" i="29"/>
  <c r="AO460" i="29"/>
  <c r="AG460" i="29"/>
  <c r="Y460" i="29"/>
  <c r="Q460" i="29"/>
  <c r="AW452" i="29"/>
  <c r="AO452" i="29"/>
  <c r="AG452" i="29"/>
  <c r="Y452" i="29"/>
  <c r="Q452" i="29"/>
  <c r="AU446" i="29"/>
  <c r="AM446" i="29"/>
  <c r="AE446" i="29"/>
  <c r="W446" i="29"/>
  <c r="O446" i="29"/>
  <c r="AW444" i="29"/>
  <c r="AO444" i="29"/>
  <c r="AG444" i="29"/>
  <c r="Y444" i="29"/>
  <c r="Q444" i="29"/>
  <c r="AU438" i="29"/>
  <c r="AM438" i="29"/>
  <c r="AE438" i="29"/>
  <c r="W438" i="29"/>
  <c r="O438" i="29"/>
  <c r="AW436" i="29"/>
  <c r="AO436" i="29"/>
  <c r="AG436" i="29"/>
  <c r="Y436" i="29"/>
  <c r="Q436" i="29"/>
  <c r="AU430" i="29"/>
  <c r="AM430" i="29"/>
  <c r="AE430" i="29"/>
  <c r="W430" i="29"/>
  <c r="O430" i="29"/>
  <c r="AW428" i="29"/>
  <c r="AO428" i="29"/>
  <c r="AG428" i="29"/>
  <c r="Y428" i="29"/>
  <c r="Q428" i="29"/>
  <c r="AR424" i="29"/>
  <c r="AI424" i="29"/>
  <c r="Z424" i="29"/>
  <c r="P424" i="29"/>
  <c r="AZ423" i="29"/>
  <c r="AQ423" i="29"/>
  <c r="AH423" i="29"/>
  <c r="Y423" i="29"/>
  <c r="P423" i="29"/>
  <c r="AV420" i="29"/>
  <c r="AM420" i="29"/>
  <c r="AD420" i="29"/>
  <c r="T420" i="29"/>
  <c r="K420" i="29"/>
  <c r="AT417" i="29"/>
  <c r="AK417" i="29"/>
  <c r="AA417" i="29"/>
  <c r="R417" i="29"/>
  <c r="I416" i="29"/>
  <c r="Q416" i="29"/>
  <c r="Y416" i="29"/>
  <c r="AG416" i="29"/>
  <c r="AO416" i="29"/>
  <c r="AW416" i="29"/>
  <c r="N415" i="29"/>
  <c r="V415" i="29"/>
  <c r="AD415" i="29"/>
  <c r="AL415" i="29"/>
  <c r="AT415" i="29"/>
  <c r="AR414" i="29"/>
  <c r="AH414" i="29"/>
  <c r="Y414" i="29"/>
  <c r="P414" i="29"/>
  <c r="AV411" i="29"/>
  <c r="AM411" i="29"/>
  <c r="AB411" i="29"/>
  <c r="Q411" i="29"/>
  <c r="AZ410" i="29"/>
  <c r="AO410" i="29"/>
  <c r="AD410" i="29"/>
  <c r="T410" i="29"/>
  <c r="AQ409" i="29"/>
  <c r="AG409" i="29"/>
  <c r="V409" i="29"/>
  <c r="K409" i="29"/>
  <c r="AV407" i="29"/>
  <c r="AK407" i="29"/>
  <c r="AA407" i="29"/>
  <c r="P407" i="29"/>
  <c r="K406" i="29"/>
  <c r="S406" i="29"/>
  <c r="AA406" i="29"/>
  <c r="AI406" i="29"/>
  <c r="AQ406" i="29"/>
  <c r="AY406" i="29"/>
  <c r="N406" i="29"/>
  <c r="V406" i="29"/>
  <c r="AD406" i="29"/>
  <c r="AL406" i="29"/>
  <c r="AT406" i="29"/>
  <c r="AV403" i="29"/>
  <c r="AJ403" i="29"/>
  <c r="W403" i="29"/>
  <c r="AQ401" i="29"/>
  <c r="AA401" i="29"/>
  <c r="K401" i="29"/>
  <c r="I400" i="29"/>
  <c r="Q400" i="29"/>
  <c r="Y400" i="29"/>
  <c r="AG400" i="29"/>
  <c r="AO400" i="29"/>
  <c r="AW400" i="29"/>
  <c r="J400" i="29"/>
  <c r="R400" i="29"/>
  <c r="Z400" i="29"/>
  <c r="AH400" i="29"/>
  <c r="AP400" i="29"/>
  <c r="AX400" i="29"/>
  <c r="K400" i="29"/>
  <c r="S400" i="29"/>
  <c r="AA400" i="29"/>
  <c r="AI400" i="29"/>
  <c r="AQ400" i="29"/>
  <c r="AY400" i="29"/>
  <c r="L400" i="29"/>
  <c r="T400" i="29"/>
  <c r="AB400" i="29"/>
  <c r="AJ400" i="29"/>
  <c r="AR400" i="29"/>
  <c r="AZ400" i="29"/>
  <c r="AM395" i="29"/>
  <c r="V395" i="29"/>
  <c r="AY393" i="29"/>
  <c r="AF393" i="29"/>
  <c r="AF392" i="29"/>
  <c r="AQ385" i="29"/>
  <c r="AF368" i="29"/>
  <c r="AT446" i="29"/>
  <c r="AL446" i="29"/>
  <c r="AD446" i="29"/>
  <c r="V446" i="29"/>
  <c r="AT438" i="29"/>
  <c r="AL438" i="29"/>
  <c r="AD438" i="29"/>
  <c r="V438" i="29"/>
  <c r="AT430" i="29"/>
  <c r="AL430" i="29"/>
  <c r="AD430" i="29"/>
  <c r="V430" i="29"/>
  <c r="AZ424" i="29"/>
  <c r="AQ424" i="29"/>
  <c r="AH424" i="29"/>
  <c r="X424" i="29"/>
  <c r="O424" i="29"/>
  <c r="AY423" i="29"/>
  <c r="AP423" i="29"/>
  <c r="AG423" i="29"/>
  <c r="X423" i="29"/>
  <c r="O423" i="29"/>
  <c r="AU420" i="29"/>
  <c r="AL420" i="29"/>
  <c r="AB420" i="29"/>
  <c r="S420" i="29"/>
  <c r="J420" i="29"/>
  <c r="L417" i="29"/>
  <c r="T417" i="29"/>
  <c r="AB417" i="29"/>
  <c r="AJ417" i="29"/>
  <c r="AR417" i="29"/>
  <c r="AZ417" i="29"/>
  <c r="AZ414" i="29"/>
  <c r="AP414" i="29"/>
  <c r="AG414" i="29"/>
  <c r="X414" i="29"/>
  <c r="O414" i="29"/>
  <c r="AU411" i="29"/>
  <c r="AL411" i="29"/>
  <c r="AA411" i="29"/>
  <c r="P411" i="29"/>
  <c r="O410" i="29"/>
  <c r="W410" i="29"/>
  <c r="AE410" i="29"/>
  <c r="AM410" i="29"/>
  <c r="AU410" i="29"/>
  <c r="J410" i="29"/>
  <c r="R410" i="29"/>
  <c r="Z410" i="29"/>
  <c r="AH410" i="29"/>
  <c r="AP410" i="29"/>
  <c r="AX410" i="29"/>
  <c r="AP409" i="29"/>
  <c r="AF409" i="29"/>
  <c r="U409" i="29"/>
  <c r="J409" i="29"/>
  <c r="AU407" i="29"/>
  <c r="AJ407" i="29"/>
  <c r="Z407" i="29"/>
  <c r="O407" i="29"/>
  <c r="J403" i="29"/>
  <c r="R403" i="29"/>
  <c r="Z403" i="29"/>
  <c r="AH403" i="29"/>
  <c r="AP403" i="29"/>
  <c r="AX403" i="29"/>
  <c r="K403" i="29"/>
  <c r="S403" i="29"/>
  <c r="AA403" i="29"/>
  <c r="AI403" i="29"/>
  <c r="AQ403" i="29"/>
  <c r="AY403" i="29"/>
  <c r="M403" i="29"/>
  <c r="U403" i="29"/>
  <c r="AC403" i="29"/>
  <c r="AK403" i="29"/>
  <c r="AS403" i="29"/>
  <c r="AP401" i="29"/>
  <c r="Z401" i="29"/>
  <c r="J401" i="29"/>
  <c r="L393" i="29"/>
  <c r="T393" i="29"/>
  <c r="AB393" i="29"/>
  <c r="AJ393" i="29"/>
  <c r="AR393" i="29"/>
  <c r="AZ393" i="29"/>
  <c r="M393" i="29"/>
  <c r="U393" i="29"/>
  <c r="AC393" i="29"/>
  <c r="AK393" i="29"/>
  <c r="AS393" i="29"/>
  <c r="N393" i="29"/>
  <c r="V393" i="29"/>
  <c r="AD393" i="29"/>
  <c r="AL393" i="29"/>
  <c r="AT393" i="29"/>
  <c r="O393" i="29"/>
  <c r="W393" i="29"/>
  <c r="AE393" i="29"/>
  <c r="AM393" i="29"/>
  <c r="AU393" i="29"/>
  <c r="I393" i="29"/>
  <c r="Q393" i="29"/>
  <c r="Y393" i="29"/>
  <c r="AG393" i="29"/>
  <c r="AO393" i="29"/>
  <c r="AW393" i="29"/>
  <c r="I392" i="29"/>
  <c r="Q392" i="29"/>
  <c r="Y392" i="29"/>
  <c r="AG392" i="29"/>
  <c r="AO392" i="29"/>
  <c r="AW392" i="29"/>
  <c r="J392" i="29"/>
  <c r="R392" i="29"/>
  <c r="Z392" i="29"/>
  <c r="AH392" i="29"/>
  <c r="AP392" i="29"/>
  <c r="AX392" i="29"/>
  <c r="K392" i="29"/>
  <c r="S392" i="29"/>
  <c r="AA392" i="29"/>
  <c r="AI392" i="29"/>
  <c r="AQ392" i="29"/>
  <c r="AY392" i="29"/>
  <c r="L392" i="29"/>
  <c r="T392" i="29"/>
  <c r="AB392" i="29"/>
  <c r="AJ392" i="29"/>
  <c r="AR392" i="29"/>
  <c r="AZ392" i="29"/>
  <c r="N392" i="29"/>
  <c r="V392" i="29"/>
  <c r="AD392" i="29"/>
  <c r="AL392" i="29"/>
  <c r="AT392" i="29"/>
  <c r="L385" i="29"/>
  <c r="T385" i="29"/>
  <c r="AB385" i="29"/>
  <c r="AJ385" i="29"/>
  <c r="AR385" i="29"/>
  <c r="AZ385" i="29"/>
  <c r="M385" i="29"/>
  <c r="U385" i="29"/>
  <c r="AC385" i="29"/>
  <c r="AK385" i="29"/>
  <c r="AS385" i="29"/>
  <c r="N385" i="29"/>
  <c r="V385" i="29"/>
  <c r="AD385" i="29"/>
  <c r="AL385" i="29"/>
  <c r="AT385" i="29"/>
  <c r="O385" i="29"/>
  <c r="W385" i="29"/>
  <c r="AE385" i="29"/>
  <c r="AM385" i="29"/>
  <c r="AU385" i="29"/>
  <c r="I385" i="29"/>
  <c r="Q385" i="29"/>
  <c r="Y385" i="29"/>
  <c r="AG385" i="29"/>
  <c r="AO385" i="29"/>
  <c r="AW385" i="29"/>
  <c r="J385" i="29"/>
  <c r="R385" i="29"/>
  <c r="Z385" i="29"/>
  <c r="AH385" i="29"/>
  <c r="AP385" i="29"/>
  <c r="AX385" i="29"/>
  <c r="X368" i="29"/>
  <c r="AX377" i="29"/>
  <c r="AP377" i="29"/>
  <c r="AH377" i="29"/>
  <c r="Z377" i="29"/>
  <c r="R377" i="29"/>
  <c r="J377" i="29"/>
  <c r="AX369" i="29"/>
  <c r="AP369" i="29"/>
  <c r="AH369" i="29"/>
  <c r="Z369" i="29"/>
  <c r="R369" i="29"/>
  <c r="J369" i="29"/>
  <c r="AR362" i="29"/>
  <c r="AH362" i="29"/>
  <c r="X362" i="29"/>
  <c r="K362" i="29"/>
  <c r="O355" i="29"/>
  <c r="W355" i="29"/>
  <c r="AE355" i="29"/>
  <c r="AM355" i="29"/>
  <c r="AU355" i="29"/>
  <c r="J355" i="29"/>
  <c r="R355" i="29"/>
  <c r="Z355" i="29"/>
  <c r="AH355" i="29"/>
  <c r="AP355" i="29"/>
  <c r="AX355" i="29"/>
  <c r="K355" i="29"/>
  <c r="U355" i="29"/>
  <c r="AF355" i="29"/>
  <c r="AQ355" i="29"/>
  <c r="I355" i="29"/>
  <c r="T355" i="29"/>
  <c r="AD355" i="29"/>
  <c r="J332" i="29"/>
  <c r="R332" i="29"/>
  <c r="Z332" i="29"/>
  <c r="AH332" i="29"/>
  <c r="AP332" i="29"/>
  <c r="AX332" i="29"/>
  <c r="L332" i="29"/>
  <c r="T332" i="29"/>
  <c r="AB332" i="29"/>
  <c r="AJ332" i="29"/>
  <c r="AR332" i="29"/>
  <c r="AZ332" i="29"/>
  <c r="M332" i="29"/>
  <c r="U332" i="29"/>
  <c r="AC332" i="29"/>
  <c r="AK332" i="29"/>
  <c r="AS332" i="29"/>
  <c r="N332" i="29"/>
  <c r="Y332" i="29"/>
  <c r="AM332" i="29"/>
  <c r="AY332" i="29"/>
  <c r="P332" i="29"/>
  <c r="AD332" i="29"/>
  <c r="AO332" i="29"/>
  <c r="Q332" i="29"/>
  <c r="AE332" i="29"/>
  <c r="AQ332" i="29"/>
  <c r="S332" i="29"/>
  <c r="AF332" i="29"/>
  <c r="AT332" i="29"/>
  <c r="K332" i="29"/>
  <c r="X332" i="29"/>
  <c r="AL332" i="29"/>
  <c r="AW332" i="29"/>
  <c r="AU329" i="29"/>
  <c r="AU387" i="29"/>
  <c r="AM387" i="29"/>
  <c r="AE387" i="29"/>
  <c r="W387" i="29"/>
  <c r="O387" i="29"/>
  <c r="AU379" i="29"/>
  <c r="AM379" i="29"/>
  <c r="AE379" i="29"/>
  <c r="W379" i="29"/>
  <c r="O379" i="29"/>
  <c r="AW377" i="29"/>
  <c r="AO377" i="29"/>
  <c r="AG377" i="29"/>
  <c r="Y377" i="29"/>
  <c r="Q377" i="29"/>
  <c r="I377" i="29"/>
  <c r="AU371" i="29"/>
  <c r="AM371" i="29"/>
  <c r="AE371" i="29"/>
  <c r="W371" i="29"/>
  <c r="O371" i="29"/>
  <c r="AW369" i="29"/>
  <c r="AO369" i="29"/>
  <c r="AG369" i="29"/>
  <c r="Y369" i="29"/>
  <c r="Q369" i="29"/>
  <c r="I369" i="29"/>
  <c r="J363" i="29"/>
  <c r="L363" i="29"/>
  <c r="T363" i="29"/>
  <c r="AB363" i="29"/>
  <c r="AJ363" i="29"/>
  <c r="AR363" i="29"/>
  <c r="AZ363" i="29"/>
  <c r="AQ362" i="29"/>
  <c r="AG362" i="29"/>
  <c r="V362" i="29"/>
  <c r="AV355" i="29"/>
  <c r="AJ355" i="29"/>
  <c r="V355" i="29"/>
  <c r="I337" i="29"/>
  <c r="Q337" i="29"/>
  <c r="Y337" i="29"/>
  <c r="AG337" i="29"/>
  <c r="AO337" i="29"/>
  <c r="AW337" i="29"/>
  <c r="L337" i="29"/>
  <c r="T337" i="29"/>
  <c r="AB337" i="29"/>
  <c r="AJ337" i="29"/>
  <c r="AR337" i="29"/>
  <c r="AZ337" i="29"/>
  <c r="K337" i="29"/>
  <c r="V337" i="29"/>
  <c r="AF337" i="29"/>
  <c r="AQ337" i="29"/>
  <c r="N337" i="29"/>
  <c r="X337" i="29"/>
  <c r="AI337" i="29"/>
  <c r="AT337" i="29"/>
  <c r="O337" i="29"/>
  <c r="Z337" i="29"/>
  <c r="AK337" i="29"/>
  <c r="AU337" i="29"/>
  <c r="P337" i="29"/>
  <c r="AA337" i="29"/>
  <c r="AL337" i="29"/>
  <c r="AV337" i="29"/>
  <c r="J337" i="29"/>
  <c r="U337" i="29"/>
  <c r="AE337" i="29"/>
  <c r="AP337" i="29"/>
  <c r="I329" i="29"/>
  <c r="Q329" i="29"/>
  <c r="Y329" i="29"/>
  <c r="AG329" i="29"/>
  <c r="AO329" i="29"/>
  <c r="AW329" i="29"/>
  <c r="K329" i="29"/>
  <c r="S329" i="29"/>
  <c r="AA329" i="29"/>
  <c r="AI329" i="29"/>
  <c r="AQ329" i="29"/>
  <c r="AY329" i="29"/>
  <c r="L329" i="29"/>
  <c r="T329" i="29"/>
  <c r="AB329" i="29"/>
  <c r="AJ329" i="29"/>
  <c r="AR329" i="29"/>
  <c r="AZ329" i="29"/>
  <c r="U329" i="29"/>
  <c r="AF329" i="29"/>
  <c r="AT329" i="29"/>
  <c r="J329" i="29"/>
  <c r="W329" i="29"/>
  <c r="AK329" i="29"/>
  <c r="AV329" i="29"/>
  <c r="M329" i="29"/>
  <c r="X329" i="29"/>
  <c r="AL329" i="29"/>
  <c r="AX329" i="29"/>
  <c r="N329" i="29"/>
  <c r="Z329" i="29"/>
  <c r="AM329" i="29"/>
  <c r="R329" i="29"/>
  <c r="AE329" i="29"/>
  <c r="AS329" i="29"/>
  <c r="J324" i="29"/>
  <c r="R324" i="29"/>
  <c r="Z324" i="29"/>
  <c r="AH324" i="29"/>
  <c r="AP324" i="29"/>
  <c r="AX324" i="29"/>
  <c r="L324" i="29"/>
  <c r="T324" i="29"/>
  <c r="AB324" i="29"/>
  <c r="AJ324" i="29"/>
  <c r="AR324" i="29"/>
  <c r="AZ324" i="29"/>
  <c r="M324" i="29"/>
  <c r="U324" i="29"/>
  <c r="AC324" i="29"/>
  <c r="AK324" i="29"/>
  <c r="AS324" i="29"/>
  <c r="K324" i="29"/>
  <c r="X324" i="29"/>
  <c r="AL324" i="29"/>
  <c r="AW324" i="29"/>
  <c r="N324" i="29"/>
  <c r="Y324" i="29"/>
  <c r="AM324" i="29"/>
  <c r="AY324" i="29"/>
  <c r="O324" i="29"/>
  <c r="AA324" i="29"/>
  <c r="AN324" i="29"/>
  <c r="P324" i="29"/>
  <c r="AD324" i="29"/>
  <c r="AO324" i="29"/>
  <c r="Q324" i="29"/>
  <c r="AE324" i="29"/>
  <c r="AQ324" i="29"/>
  <c r="I324" i="29"/>
  <c r="W324" i="29"/>
  <c r="AI324" i="29"/>
  <c r="AV324" i="29"/>
  <c r="L362" i="29"/>
  <c r="T362" i="29"/>
  <c r="O362" i="29"/>
  <c r="W362" i="29"/>
  <c r="AE362" i="29"/>
  <c r="AM362" i="29"/>
  <c r="AU362" i="29"/>
  <c r="I362" i="29"/>
  <c r="S362" i="29"/>
  <c r="AC362" i="29"/>
  <c r="AL362" i="29"/>
  <c r="AV362" i="29"/>
  <c r="AT355" i="29"/>
  <c r="AI355" i="29"/>
  <c r="S355" i="29"/>
  <c r="L354" i="29"/>
  <c r="T354" i="29"/>
  <c r="AB354" i="29"/>
  <c r="AJ354" i="29"/>
  <c r="AR354" i="29"/>
  <c r="AZ354" i="29"/>
  <c r="O354" i="29"/>
  <c r="W354" i="29"/>
  <c r="AE354" i="29"/>
  <c r="AM354" i="29"/>
  <c r="AU354" i="29"/>
  <c r="M354" i="29"/>
  <c r="X354" i="29"/>
  <c r="AH354" i="29"/>
  <c r="AS354" i="29"/>
  <c r="K354" i="29"/>
  <c r="V354" i="29"/>
  <c r="AG354" i="29"/>
  <c r="AQ354" i="29"/>
  <c r="J348" i="29"/>
  <c r="R348" i="29"/>
  <c r="Z348" i="29"/>
  <c r="AH348" i="29"/>
  <c r="AP348" i="29"/>
  <c r="AX348" i="29"/>
  <c r="M348" i="29"/>
  <c r="U348" i="29"/>
  <c r="AC348" i="29"/>
  <c r="AK348" i="29"/>
  <c r="AS348" i="29"/>
  <c r="K348" i="29"/>
  <c r="V348" i="29"/>
  <c r="AF348" i="29"/>
  <c r="AQ348" i="29"/>
  <c r="O348" i="29"/>
  <c r="Y348" i="29"/>
  <c r="AJ348" i="29"/>
  <c r="AU348" i="29"/>
  <c r="P348" i="29"/>
  <c r="AA348" i="29"/>
  <c r="AL348" i="29"/>
  <c r="AV348" i="29"/>
  <c r="I348" i="29"/>
  <c r="T348" i="29"/>
  <c r="AE348" i="29"/>
  <c r="AO348" i="29"/>
  <c r="AZ348" i="29"/>
  <c r="I345" i="29"/>
  <c r="Q345" i="29"/>
  <c r="Y345" i="29"/>
  <c r="AG345" i="29"/>
  <c r="AO345" i="29"/>
  <c r="AW345" i="29"/>
  <c r="L345" i="29"/>
  <c r="T345" i="29"/>
  <c r="AB345" i="29"/>
  <c r="AJ345" i="29"/>
  <c r="AR345" i="29"/>
  <c r="AZ345" i="29"/>
  <c r="R345" i="29"/>
  <c r="AC345" i="29"/>
  <c r="AM345" i="29"/>
  <c r="AX345" i="29"/>
  <c r="J345" i="29"/>
  <c r="U345" i="29"/>
  <c r="AE345" i="29"/>
  <c r="AP345" i="29"/>
  <c r="K345" i="29"/>
  <c r="V345" i="29"/>
  <c r="AF345" i="29"/>
  <c r="AQ345" i="29"/>
  <c r="M345" i="29"/>
  <c r="W345" i="29"/>
  <c r="AH345" i="29"/>
  <c r="AS345" i="29"/>
  <c r="P345" i="29"/>
  <c r="AA345" i="29"/>
  <c r="AL345" i="29"/>
  <c r="AV345" i="29"/>
  <c r="AS343" i="29"/>
  <c r="R343" i="29"/>
  <c r="AH337" i="29"/>
  <c r="AG332" i="29"/>
  <c r="O331" i="29"/>
  <c r="W331" i="29"/>
  <c r="AE331" i="29"/>
  <c r="AM331" i="29"/>
  <c r="AU331" i="29"/>
  <c r="I331" i="29"/>
  <c r="Q331" i="29"/>
  <c r="Y331" i="29"/>
  <c r="AG331" i="29"/>
  <c r="AO331" i="29"/>
  <c r="AW331" i="29"/>
  <c r="J331" i="29"/>
  <c r="R331" i="29"/>
  <c r="Z331" i="29"/>
  <c r="AH331" i="29"/>
  <c r="AP331" i="29"/>
  <c r="AX331" i="29"/>
  <c r="T331" i="29"/>
  <c r="AF331" i="29"/>
  <c r="AS331" i="29"/>
  <c r="K331" i="29"/>
  <c r="V331" i="29"/>
  <c r="AJ331" i="29"/>
  <c r="AV331" i="29"/>
  <c r="L331" i="29"/>
  <c r="X331" i="29"/>
  <c r="AK331" i="29"/>
  <c r="AY331" i="29"/>
  <c r="M331" i="29"/>
  <c r="AA331" i="29"/>
  <c r="AL331" i="29"/>
  <c r="AZ331" i="29"/>
  <c r="S331" i="29"/>
  <c r="AD331" i="29"/>
  <c r="AR331" i="29"/>
  <c r="AN329" i="29"/>
  <c r="AX402" i="29"/>
  <c r="AP402" i="29"/>
  <c r="AH402" i="29"/>
  <c r="Z402" i="29"/>
  <c r="R402" i="29"/>
  <c r="J402" i="29"/>
  <c r="AW399" i="29"/>
  <c r="AO399" i="29"/>
  <c r="AG399" i="29"/>
  <c r="Y399" i="29"/>
  <c r="Q399" i="29"/>
  <c r="I399" i="29"/>
  <c r="AX394" i="29"/>
  <c r="AP394" i="29"/>
  <c r="AH394" i="29"/>
  <c r="Z394" i="29"/>
  <c r="R394" i="29"/>
  <c r="J394" i="29"/>
  <c r="AW391" i="29"/>
  <c r="AO391" i="29"/>
  <c r="AG391" i="29"/>
  <c r="Y391" i="29"/>
  <c r="Q391" i="29"/>
  <c r="I391" i="29"/>
  <c r="AT390" i="29"/>
  <c r="AL390" i="29"/>
  <c r="AD390" i="29"/>
  <c r="V390" i="29"/>
  <c r="N390" i="29"/>
  <c r="AS387" i="29"/>
  <c r="AK387" i="29"/>
  <c r="AC387" i="29"/>
  <c r="U387" i="29"/>
  <c r="M387" i="29"/>
  <c r="AX386" i="29"/>
  <c r="AP386" i="29"/>
  <c r="AH386" i="29"/>
  <c r="Z386" i="29"/>
  <c r="R386" i="29"/>
  <c r="J386" i="29"/>
  <c r="AW383" i="29"/>
  <c r="AO383" i="29"/>
  <c r="AG383" i="29"/>
  <c r="Y383" i="29"/>
  <c r="Q383" i="29"/>
  <c r="I383" i="29"/>
  <c r="AT382" i="29"/>
  <c r="AL382" i="29"/>
  <c r="AD382" i="29"/>
  <c r="V382" i="29"/>
  <c r="N382" i="29"/>
  <c r="AS379" i="29"/>
  <c r="AK379" i="29"/>
  <c r="AC379" i="29"/>
  <c r="U379" i="29"/>
  <c r="M379" i="29"/>
  <c r="AX378" i="29"/>
  <c r="AP378" i="29"/>
  <c r="AH378" i="29"/>
  <c r="Z378" i="29"/>
  <c r="R378" i="29"/>
  <c r="J378" i="29"/>
  <c r="AU377" i="29"/>
  <c r="AM377" i="29"/>
  <c r="AE377" i="29"/>
  <c r="W377" i="29"/>
  <c r="O377" i="29"/>
  <c r="AW375" i="29"/>
  <c r="AO375" i="29"/>
  <c r="AG375" i="29"/>
  <c r="Y375" i="29"/>
  <c r="Q375" i="29"/>
  <c r="I375" i="29"/>
  <c r="AT374" i="29"/>
  <c r="AL374" i="29"/>
  <c r="AD374" i="29"/>
  <c r="V374" i="29"/>
  <c r="N374" i="29"/>
  <c r="AS371" i="29"/>
  <c r="AK371" i="29"/>
  <c r="AC371" i="29"/>
  <c r="U371" i="29"/>
  <c r="M371" i="29"/>
  <c r="Z370" i="29"/>
  <c r="R370" i="29"/>
  <c r="J370" i="29"/>
  <c r="AU369" i="29"/>
  <c r="AM369" i="29"/>
  <c r="AE369" i="29"/>
  <c r="W369" i="29"/>
  <c r="O369" i="29"/>
  <c r="AT366" i="29"/>
  <c r="AJ366" i="29"/>
  <c r="AA366" i="29"/>
  <c r="R366" i="29"/>
  <c r="J365" i="29"/>
  <c r="R365" i="29"/>
  <c r="Z365" i="29"/>
  <c r="AH365" i="29"/>
  <c r="AP365" i="29"/>
  <c r="AX365" i="29"/>
  <c r="O364" i="29"/>
  <c r="W364" i="29"/>
  <c r="AE364" i="29"/>
  <c r="AM364" i="29"/>
  <c r="AU364" i="29"/>
  <c r="AQ363" i="29"/>
  <c r="AH363" i="29"/>
  <c r="Y363" i="29"/>
  <c r="P363" i="29"/>
  <c r="AY362" i="29"/>
  <c r="AO362" i="29"/>
  <c r="AD362" i="29"/>
  <c r="R362" i="29"/>
  <c r="W360" i="29"/>
  <c r="K359" i="29"/>
  <c r="S359" i="29"/>
  <c r="AA359" i="29"/>
  <c r="AI359" i="29"/>
  <c r="AQ359" i="29"/>
  <c r="AY359" i="29"/>
  <c r="N359" i="29"/>
  <c r="V359" i="29"/>
  <c r="AD359" i="29"/>
  <c r="AL359" i="29"/>
  <c r="AT359" i="29"/>
  <c r="P359" i="29"/>
  <c r="Z359" i="29"/>
  <c r="AK359" i="29"/>
  <c r="AV359" i="29"/>
  <c r="AS355" i="29"/>
  <c r="AG355" i="29"/>
  <c r="Q355" i="29"/>
  <c r="AW354" i="29"/>
  <c r="AI354" i="29"/>
  <c r="S354" i="29"/>
  <c r="I353" i="29"/>
  <c r="Q353" i="29"/>
  <c r="Y353" i="29"/>
  <c r="AG353" i="29"/>
  <c r="AO353" i="29"/>
  <c r="AW353" i="29"/>
  <c r="L353" i="29"/>
  <c r="T353" i="29"/>
  <c r="AB353" i="29"/>
  <c r="AJ353" i="29"/>
  <c r="AR353" i="29"/>
  <c r="AZ353" i="29"/>
  <c r="O353" i="29"/>
  <c r="Z353" i="29"/>
  <c r="AK353" i="29"/>
  <c r="AU353" i="29"/>
  <c r="N353" i="29"/>
  <c r="X353" i="29"/>
  <c r="AI353" i="29"/>
  <c r="AT353" i="29"/>
  <c r="AN352" i="29"/>
  <c r="X352" i="29"/>
  <c r="K352" i="29"/>
  <c r="AW348" i="29"/>
  <c r="AB348" i="29"/>
  <c r="AI345" i="29"/>
  <c r="AO343" i="29"/>
  <c r="AD337" i="29"/>
  <c r="AA332" i="29"/>
  <c r="AN331" i="29"/>
  <c r="AH329" i="29"/>
  <c r="AU324" i="29"/>
  <c r="AS390" i="29"/>
  <c r="AK390" i="29"/>
  <c r="AC390" i="29"/>
  <c r="U390" i="29"/>
  <c r="M390" i="29"/>
  <c r="AZ387" i="29"/>
  <c r="AR387" i="29"/>
  <c r="AJ387" i="29"/>
  <c r="AB387" i="29"/>
  <c r="T387" i="29"/>
  <c r="L387" i="29"/>
  <c r="AS382" i="29"/>
  <c r="AK382" i="29"/>
  <c r="AC382" i="29"/>
  <c r="U382" i="29"/>
  <c r="M382" i="29"/>
  <c r="AZ379" i="29"/>
  <c r="AR379" i="29"/>
  <c r="AJ379" i="29"/>
  <c r="AB379" i="29"/>
  <c r="T379" i="29"/>
  <c r="L379" i="29"/>
  <c r="AT377" i="29"/>
  <c r="AL377" i="29"/>
  <c r="AD377" i="29"/>
  <c r="V377" i="29"/>
  <c r="N377" i="29"/>
  <c r="AS374" i="29"/>
  <c r="AK374" i="29"/>
  <c r="AC374" i="29"/>
  <c r="U374" i="29"/>
  <c r="M374" i="29"/>
  <c r="AZ371" i="29"/>
  <c r="AR371" i="29"/>
  <c r="AJ371" i="29"/>
  <c r="AB371" i="29"/>
  <c r="T371" i="29"/>
  <c r="L371" i="29"/>
  <c r="AT369" i="29"/>
  <c r="AL369" i="29"/>
  <c r="AD369" i="29"/>
  <c r="V369" i="29"/>
  <c r="N369" i="29"/>
  <c r="M366" i="29"/>
  <c r="U366" i="29"/>
  <c r="AC366" i="29"/>
  <c r="AK366" i="29"/>
  <c r="AS366" i="29"/>
  <c r="AY363" i="29"/>
  <c r="AP363" i="29"/>
  <c r="AG363" i="29"/>
  <c r="X363" i="29"/>
  <c r="O363" i="29"/>
  <c r="AX362" i="29"/>
  <c r="AN362" i="29"/>
  <c r="AB362" i="29"/>
  <c r="Q362" i="29"/>
  <c r="AR355" i="29"/>
  <c r="AC355" i="29"/>
  <c r="P355" i="29"/>
  <c r="AV354" i="29"/>
  <c r="AF354" i="29"/>
  <c r="R354" i="29"/>
  <c r="AZ352" i="29"/>
  <c r="AJ352" i="29"/>
  <c r="W352" i="29"/>
  <c r="AT348" i="29"/>
  <c r="X348" i="29"/>
  <c r="AC337" i="29"/>
  <c r="W332" i="29"/>
  <c r="AD329" i="29"/>
  <c r="AT324" i="29"/>
  <c r="AU399" i="29"/>
  <c r="AM399" i="29"/>
  <c r="AE399" i="29"/>
  <c r="W399" i="29"/>
  <c r="O399" i="29"/>
  <c r="AU391" i="29"/>
  <c r="AM391" i="29"/>
  <c r="AE391" i="29"/>
  <c r="W391" i="29"/>
  <c r="O391" i="29"/>
  <c r="AZ390" i="29"/>
  <c r="AR390" i="29"/>
  <c r="AJ390" i="29"/>
  <c r="AB390" i="29"/>
  <c r="T390" i="29"/>
  <c r="L390" i="29"/>
  <c r="AY387" i="29"/>
  <c r="AQ387" i="29"/>
  <c r="AI387" i="29"/>
  <c r="AA387" i="29"/>
  <c r="S387" i="29"/>
  <c r="K387" i="29"/>
  <c r="AU383" i="29"/>
  <c r="AM383" i="29"/>
  <c r="AE383" i="29"/>
  <c r="W383" i="29"/>
  <c r="O383" i="29"/>
  <c r="AZ382" i="29"/>
  <c r="AR382" i="29"/>
  <c r="AJ382" i="29"/>
  <c r="AB382" i="29"/>
  <c r="T382" i="29"/>
  <c r="L382" i="29"/>
  <c r="AY379" i="29"/>
  <c r="AQ379" i="29"/>
  <c r="AI379" i="29"/>
  <c r="AA379" i="29"/>
  <c r="S379" i="29"/>
  <c r="K379" i="29"/>
  <c r="AS377" i="29"/>
  <c r="AK377" i="29"/>
  <c r="AC377" i="29"/>
  <c r="U377" i="29"/>
  <c r="M377" i="29"/>
  <c r="AU375" i="29"/>
  <c r="AM375" i="29"/>
  <c r="AE375" i="29"/>
  <c r="W375" i="29"/>
  <c r="O375" i="29"/>
  <c r="AZ374" i="29"/>
  <c r="AR374" i="29"/>
  <c r="AJ374" i="29"/>
  <c r="AB374" i="29"/>
  <c r="T374" i="29"/>
  <c r="L374" i="29"/>
  <c r="AY371" i="29"/>
  <c r="AQ371" i="29"/>
  <c r="AI371" i="29"/>
  <c r="AA371" i="29"/>
  <c r="S371" i="29"/>
  <c r="K371" i="29"/>
  <c r="AS369" i="29"/>
  <c r="AK369" i="29"/>
  <c r="AC369" i="29"/>
  <c r="U369" i="29"/>
  <c r="M369" i="29"/>
  <c r="AZ366" i="29"/>
  <c r="AQ366" i="29"/>
  <c r="AH366" i="29"/>
  <c r="Y366" i="29"/>
  <c r="P366" i="29"/>
  <c r="AX363" i="29"/>
  <c r="AO363" i="29"/>
  <c r="AF363" i="29"/>
  <c r="W363" i="29"/>
  <c r="N363" i="29"/>
  <c r="AW362" i="29"/>
  <c r="AK362" i="29"/>
  <c r="AA362" i="29"/>
  <c r="P362" i="29"/>
  <c r="N360" i="29"/>
  <c r="V360" i="29"/>
  <c r="AD360" i="29"/>
  <c r="AL360" i="29"/>
  <c r="AT360" i="29"/>
  <c r="I360" i="29"/>
  <c r="Q360" i="29"/>
  <c r="Y360" i="29"/>
  <c r="AG360" i="29"/>
  <c r="AO360" i="29"/>
  <c r="AW360" i="29"/>
  <c r="M360" i="29"/>
  <c r="X360" i="29"/>
  <c r="AI360" i="29"/>
  <c r="AS360" i="29"/>
  <c r="AO355" i="29"/>
  <c r="AB355" i="29"/>
  <c r="N355" i="29"/>
  <c r="AT354" i="29"/>
  <c r="AD354" i="29"/>
  <c r="Q354" i="29"/>
  <c r="N352" i="29"/>
  <c r="V352" i="29"/>
  <c r="AD352" i="29"/>
  <c r="AL352" i="29"/>
  <c r="AT352" i="29"/>
  <c r="I352" i="29"/>
  <c r="Q352" i="29"/>
  <c r="Y352" i="29"/>
  <c r="AG352" i="29"/>
  <c r="AO352" i="29"/>
  <c r="AW352" i="29"/>
  <c r="R352" i="29"/>
  <c r="AB352" i="29"/>
  <c r="AM352" i="29"/>
  <c r="AX352" i="29"/>
  <c r="P352" i="29"/>
  <c r="AA352" i="29"/>
  <c r="AK352" i="29"/>
  <c r="AV352" i="29"/>
  <c r="AR348" i="29"/>
  <c r="W348" i="29"/>
  <c r="K343" i="29"/>
  <c r="S343" i="29"/>
  <c r="AA343" i="29"/>
  <c r="AI343" i="29"/>
  <c r="AQ343" i="29"/>
  <c r="AY343" i="29"/>
  <c r="N343" i="29"/>
  <c r="V343" i="29"/>
  <c r="AD343" i="29"/>
  <c r="AL343" i="29"/>
  <c r="AT343" i="29"/>
  <c r="L343" i="29"/>
  <c r="W343" i="29"/>
  <c r="AG343" i="29"/>
  <c r="AR343" i="29"/>
  <c r="O343" i="29"/>
  <c r="Y343" i="29"/>
  <c r="AJ343" i="29"/>
  <c r="AU343" i="29"/>
  <c r="P343" i="29"/>
  <c r="Z343" i="29"/>
  <c r="AK343" i="29"/>
  <c r="AV343" i="29"/>
  <c r="Q343" i="29"/>
  <c r="AB343" i="29"/>
  <c r="AM343" i="29"/>
  <c r="AW343" i="29"/>
  <c r="J343" i="29"/>
  <c r="U343" i="29"/>
  <c r="AF343" i="29"/>
  <c r="AP343" i="29"/>
  <c r="AY337" i="29"/>
  <c r="W337" i="29"/>
  <c r="V332" i="29"/>
  <c r="AC331" i="29"/>
  <c r="AC329" i="29"/>
  <c r="AG324" i="29"/>
  <c r="AS404" i="29"/>
  <c r="AK404" i="29"/>
  <c r="AC404" i="29"/>
  <c r="U404" i="29"/>
  <c r="AU402" i="29"/>
  <c r="AM402" i="29"/>
  <c r="AE402" i="29"/>
  <c r="W402" i="29"/>
  <c r="AT399" i="29"/>
  <c r="AL399" i="29"/>
  <c r="AD399" i="29"/>
  <c r="V399" i="29"/>
  <c r="AS396" i="29"/>
  <c r="AK396" i="29"/>
  <c r="AC396" i="29"/>
  <c r="U396" i="29"/>
  <c r="AU394" i="29"/>
  <c r="AM394" i="29"/>
  <c r="AE394" i="29"/>
  <c r="W394" i="29"/>
  <c r="AT391" i="29"/>
  <c r="AL391" i="29"/>
  <c r="AD391" i="29"/>
  <c r="V391" i="29"/>
  <c r="AY390" i="29"/>
  <c r="AQ390" i="29"/>
  <c r="AI390" i="29"/>
  <c r="AA390" i="29"/>
  <c r="S390" i="29"/>
  <c r="AS388" i="29"/>
  <c r="AK388" i="29"/>
  <c r="AC388" i="29"/>
  <c r="U388" i="29"/>
  <c r="AX387" i="29"/>
  <c r="AP387" i="29"/>
  <c r="AH387" i="29"/>
  <c r="Z387" i="29"/>
  <c r="R387" i="29"/>
  <c r="AU386" i="29"/>
  <c r="AM386" i="29"/>
  <c r="AE386" i="29"/>
  <c r="W386" i="29"/>
  <c r="AT383" i="29"/>
  <c r="AL383" i="29"/>
  <c r="AD383" i="29"/>
  <c r="V383" i="29"/>
  <c r="AY382" i="29"/>
  <c r="AQ382" i="29"/>
  <c r="AI382" i="29"/>
  <c r="AA382" i="29"/>
  <c r="S382" i="29"/>
  <c r="AS380" i="29"/>
  <c r="AK380" i="29"/>
  <c r="AC380" i="29"/>
  <c r="U380" i="29"/>
  <c r="AX379" i="29"/>
  <c r="AP379" i="29"/>
  <c r="AH379" i="29"/>
  <c r="Z379" i="29"/>
  <c r="R379" i="29"/>
  <c r="AU378" i="29"/>
  <c r="AM378" i="29"/>
  <c r="AE378" i="29"/>
  <c r="W378" i="29"/>
  <c r="AZ377" i="29"/>
  <c r="AR377" i="29"/>
  <c r="AJ377" i="29"/>
  <c r="AB377" i="29"/>
  <c r="T377" i="29"/>
  <c r="AT375" i="29"/>
  <c r="AL375" i="29"/>
  <c r="AD375" i="29"/>
  <c r="V375" i="29"/>
  <c r="AY374" i="29"/>
  <c r="AQ374" i="29"/>
  <c r="AI374" i="29"/>
  <c r="AA374" i="29"/>
  <c r="S374" i="29"/>
  <c r="AS372" i="29"/>
  <c r="AK372" i="29"/>
  <c r="AC372" i="29"/>
  <c r="U372" i="29"/>
  <c r="AX371" i="29"/>
  <c r="AP371" i="29"/>
  <c r="AH371" i="29"/>
  <c r="Z371" i="29"/>
  <c r="R371" i="29"/>
  <c r="AU370" i="29"/>
  <c r="AM370" i="29"/>
  <c r="AE370" i="29"/>
  <c r="W370" i="29"/>
  <c r="AZ369" i="29"/>
  <c r="AR369" i="29"/>
  <c r="AJ369" i="29"/>
  <c r="AB369" i="29"/>
  <c r="T369" i="29"/>
  <c r="AY366" i="29"/>
  <c r="AP366" i="29"/>
  <c r="AG366" i="29"/>
  <c r="X366" i="29"/>
  <c r="O366" i="29"/>
  <c r="AY365" i="29"/>
  <c r="AO365" i="29"/>
  <c r="AF365" i="29"/>
  <c r="W365" i="29"/>
  <c r="N365" i="29"/>
  <c r="AX364" i="29"/>
  <c r="AO364" i="29"/>
  <c r="AF364" i="29"/>
  <c r="V364" i="29"/>
  <c r="M364" i="29"/>
  <c r="AW363" i="29"/>
  <c r="AN363" i="29"/>
  <c r="AE363" i="29"/>
  <c r="V363" i="29"/>
  <c r="M363" i="29"/>
  <c r="AT362" i="29"/>
  <c r="AJ362" i="29"/>
  <c r="Z362" i="29"/>
  <c r="N362" i="29"/>
  <c r="AQ360" i="29"/>
  <c r="AE360" i="29"/>
  <c r="S360" i="29"/>
  <c r="AZ359" i="29"/>
  <c r="AN359" i="29"/>
  <c r="AB359" i="29"/>
  <c r="O359" i="29"/>
  <c r="AZ355" i="29"/>
  <c r="AN355" i="29"/>
  <c r="AA355" i="29"/>
  <c r="M355" i="29"/>
  <c r="AP354" i="29"/>
  <c r="AC354" i="29"/>
  <c r="P354" i="29"/>
  <c r="AS353" i="29"/>
  <c r="AE353" i="29"/>
  <c r="R353" i="29"/>
  <c r="AU352" i="29"/>
  <c r="AH352" i="29"/>
  <c r="T352" i="29"/>
  <c r="AN348" i="29"/>
  <c r="S348" i="29"/>
  <c r="AY345" i="29"/>
  <c r="X345" i="29"/>
  <c r="AE343" i="29"/>
  <c r="AX337" i="29"/>
  <c r="S337" i="29"/>
  <c r="AV332" i="29"/>
  <c r="O332" i="29"/>
  <c r="AB331" i="29"/>
  <c r="V329" i="29"/>
  <c r="AF324" i="29"/>
  <c r="K351" i="29"/>
  <c r="S351" i="29"/>
  <c r="AA351" i="29"/>
  <c r="AI351" i="29"/>
  <c r="AQ351" i="29"/>
  <c r="AY351" i="29"/>
  <c r="N351" i="29"/>
  <c r="V351" i="29"/>
  <c r="AD351" i="29"/>
  <c r="AL351" i="29"/>
  <c r="AT351" i="29"/>
  <c r="AR347" i="29"/>
  <c r="AG347" i="29"/>
  <c r="V347" i="29"/>
  <c r="AT346" i="29"/>
  <c r="AI346" i="29"/>
  <c r="Y346" i="29"/>
  <c r="N346" i="29"/>
  <c r="N344" i="29"/>
  <c r="V344" i="29"/>
  <c r="AD344" i="29"/>
  <c r="AL344" i="29"/>
  <c r="AT344" i="29"/>
  <c r="I344" i="29"/>
  <c r="Q344" i="29"/>
  <c r="Y344" i="29"/>
  <c r="AG344" i="29"/>
  <c r="AO344" i="29"/>
  <c r="AW344" i="29"/>
  <c r="AT340" i="29"/>
  <c r="AI340" i="29"/>
  <c r="X340" i="29"/>
  <c r="N340" i="29"/>
  <c r="L338" i="29"/>
  <c r="T338" i="29"/>
  <c r="AB338" i="29"/>
  <c r="AJ338" i="29"/>
  <c r="AR338" i="29"/>
  <c r="AZ338" i="29"/>
  <c r="O338" i="29"/>
  <c r="W338" i="29"/>
  <c r="AE338" i="29"/>
  <c r="AM338" i="29"/>
  <c r="AU338" i="29"/>
  <c r="AR336" i="29"/>
  <c r="AH336" i="29"/>
  <c r="W336" i="29"/>
  <c r="AU335" i="29"/>
  <c r="AJ335" i="29"/>
  <c r="Y335" i="29"/>
  <c r="O335" i="29"/>
  <c r="AX330" i="29"/>
  <c r="AK330" i="29"/>
  <c r="Y330" i="29"/>
  <c r="AO327" i="29"/>
  <c r="AB327" i="29"/>
  <c r="P327" i="29"/>
  <c r="AQ323" i="29"/>
  <c r="AC323" i="29"/>
  <c r="P323" i="29"/>
  <c r="AN319" i="29"/>
  <c r="Q319" i="29"/>
  <c r="X316" i="29"/>
  <c r="AF311" i="29"/>
  <c r="O347" i="29"/>
  <c r="W347" i="29"/>
  <c r="AE347" i="29"/>
  <c r="AM347" i="29"/>
  <c r="AU347" i="29"/>
  <c r="J347" i="29"/>
  <c r="R347" i="29"/>
  <c r="Z347" i="29"/>
  <c r="AH347" i="29"/>
  <c r="AP347" i="29"/>
  <c r="AX347" i="29"/>
  <c r="AP346" i="29"/>
  <c r="AF346" i="29"/>
  <c r="U346" i="29"/>
  <c r="J346" i="29"/>
  <c r="AZ340" i="29"/>
  <c r="AO340" i="29"/>
  <c r="AE340" i="29"/>
  <c r="T340" i="29"/>
  <c r="N336" i="29"/>
  <c r="V336" i="29"/>
  <c r="AD336" i="29"/>
  <c r="AL336" i="29"/>
  <c r="AT336" i="29"/>
  <c r="I336" i="29"/>
  <c r="Q336" i="29"/>
  <c r="Y336" i="29"/>
  <c r="AG336" i="29"/>
  <c r="AO336" i="29"/>
  <c r="AW336" i="29"/>
  <c r="AP335" i="29"/>
  <c r="AF335" i="29"/>
  <c r="U335" i="29"/>
  <c r="J335" i="29"/>
  <c r="L330" i="29"/>
  <c r="T330" i="29"/>
  <c r="AB330" i="29"/>
  <c r="AJ330" i="29"/>
  <c r="AR330" i="29"/>
  <c r="AZ330" i="29"/>
  <c r="N330" i="29"/>
  <c r="V330" i="29"/>
  <c r="AD330" i="29"/>
  <c r="AL330" i="29"/>
  <c r="AT330" i="29"/>
  <c r="O330" i="29"/>
  <c r="W330" i="29"/>
  <c r="AE330" i="29"/>
  <c r="AM330" i="29"/>
  <c r="AU330" i="29"/>
  <c r="AW327" i="29"/>
  <c r="AJ327" i="29"/>
  <c r="X327" i="29"/>
  <c r="J327" i="29"/>
  <c r="AY323" i="29"/>
  <c r="AK323" i="29"/>
  <c r="X323" i="29"/>
  <c r="L323" i="29"/>
  <c r="AZ319" i="29"/>
  <c r="AF319" i="29"/>
  <c r="AU316" i="29"/>
  <c r="AW311" i="29"/>
  <c r="Q311" i="29"/>
  <c r="AY346" i="29"/>
  <c r="AO346" i="29"/>
  <c r="AD346" i="29"/>
  <c r="S346" i="29"/>
  <c r="J340" i="29"/>
  <c r="R340" i="29"/>
  <c r="Z340" i="29"/>
  <c r="AH340" i="29"/>
  <c r="AP340" i="29"/>
  <c r="AX340" i="29"/>
  <c r="M340" i="29"/>
  <c r="U340" i="29"/>
  <c r="AC340" i="29"/>
  <c r="AK340" i="29"/>
  <c r="AS340" i="29"/>
  <c r="AZ335" i="29"/>
  <c r="AO335" i="29"/>
  <c r="AE335" i="29"/>
  <c r="T335" i="29"/>
  <c r="AV327" i="29"/>
  <c r="AH327" i="29"/>
  <c r="W327" i="29"/>
  <c r="AV323" i="29"/>
  <c r="AJ323" i="29"/>
  <c r="V323" i="29"/>
  <c r="J319" i="29"/>
  <c r="R319" i="29"/>
  <c r="Z319" i="29"/>
  <c r="AH319" i="29"/>
  <c r="AP319" i="29"/>
  <c r="AX319" i="29"/>
  <c r="K319" i="29"/>
  <c r="S319" i="29"/>
  <c r="AA319" i="29"/>
  <c r="AI319" i="29"/>
  <c r="AQ319" i="29"/>
  <c r="AY319" i="29"/>
  <c r="M319" i="29"/>
  <c r="U319" i="29"/>
  <c r="AC319" i="29"/>
  <c r="AK319" i="29"/>
  <c r="AS319" i="29"/>
  <c r="N319" i="29"/>
  <c r="V319" i="29"/>
  <c r="AD319" i="29"/>
  <c r="AL319" i="29"/>
  <c r="AT319" i="29"/>
  <c r="O319" i="29"/>
  <c r="W319" i="29"/>
  <c r="AE319" i="29"/>
  <c r="AM319" i="29"/>
  <c r="AU319" i="29"/>
  <c r="I316" i="29"/>
  <c r="Q316" i="29"/>
  <c r="Y316" i="29"/>
  <c r="AG316" i="29"/>
  <c r="AO316" i="29"/>
  <c r="AW316" i="29"/>
  <c r="J316" i="29"/>
  <c r="R316" i="29"/>
  <c r="Z316" i="29"/>
  <c r="AH316" i="29"/>
  <c r="AP316" i="29"/>
  <c r="AX316" i="29"/>
  <c r="K316" i="29"/>
  <c r="S316" i="29"/>
  <c r="AA316" i="29"/>
  <c r="AI316" i="29"/>
  <c r="AQ316" i="29"/>
  <c r="AY316" i="29"/>
  <c r="L316" i="29"/>
  <c r="T316" i="29"/>
  <c r="AB316" i="29"/>
  <c r="AJ316" i="29"/>
  <c r="AR316" i="29"/>
  <c r="AZ316" i="29"/>
  <c r="M316" i="29"/>
  <c r="U316" i="29"/>
  <c r="AC316" i="29"/>
  <c r="AK316" i="29"/>
  <c r="AS316" i="29"/>
  <c r="N316" i="29"/>
  <c r="V316" i="29"/>
  <c r="AD316" i="29"/>
  <c r="AL316" i="29"/>
  <c r="AT316" i="29"/>
  <c r="AV311" i="29"/>
  <c r="P311" i="29"/>
  <c r="L346" i="29"/>
  <c r="T346" i="29"/>
  <c r="AB346" i="29"/>
  <c r="AJ346" i="29"/>
  <c r="AR346" i="29"/>
  <c r="AZ346" i="29"/>
  <c r="O346" i="29"/>
  <c r="W346" i="29"/>
  <c r="AE346" i="29"/>
  <c r="AM346" i="29"/>
  <c r="AU346" i="29"/>
  <c r="K335" i="29"/>
  <c r="S335" i="29"/>
  <c r="AA335" i="29"/>
  <c r="AI335" i="29"/>
  <c r="AQ335" i="29"/>
  <c r="AY335" i="29"/>
  <c r="N335" i="29"/>
  <c r="V335" i="29"/>
  <c r="AD335" i="29"/>
  <c r="AL335" i="29"/>
  <c r="AT335" i="29"/>
  <c r="K327" i="29"/>
  <c r="S327" i="29"/>
  <c r="AA327" i="29"/>
  <c r="AI327" i="29"/>
  <c r="AQ327" i="29"/>
  <c r="AY327" i="29"/>
  <c r="M327" i="29"/>
  <c r="U327" i="29"/>
  <c r="AC327" i="29"/>
  <c r="AK327" i="29"/>
  <c r="AS327" i="29"/>
  <c r="N327" i="29"/>
  <c r="V327" i="29"/>
  <c r="AD327" i="29"/>
  <c r="AL327" i="29"/>
  <c r="AT327" i="29"/>
  <c r="O323" i="29"/>
  <c r="W323" i="29"/>
  <c r="AE323" i="29"/>
  <c r="AM323" i="29"/>
  <c r="AU323" i="29"/>
  <c r="I323" i="29"/>
  <c r="Q323" i="29"/>
  <c r="Y323" i="29"/>
  <c r="AG323" i="29"/>
  <c r="AO323" i="29"/>
  <c r="AW323" i="29"/>
  <c r="J323" i="29"/>
  <c r="R323" i="29"/>
  <c r="Z323" i="29"/>
  <c r="AH323" i="29"/>
  <c r="AP323" i="29"/>
  <c r="AX323" i="29"/>
  <c r="AO311" i="29"/>
  <c r="J311" i="29"/>
  <c r="R311" i="29"/>
  <c r="Z311" i="29"/>
  <c r="AH311" i="29"/>
  <c r="AP311" i="29"/>
  <c r="AX311" i="29"/>
  <c r="K311" i="29"/>
  <c r="S311" i="29"/>
  <c r="AA311" i="29"/>
  <c r="AI311" i="29"/>
  <c r="AQ311" i="29"/>
  <c r="AY311" i="29"/>
  <c r="L311" i="29"/>
  <c r="T311" i="29"/>
  <c r="AB311" i="29"/>
  <c r="AJ311" i="29"/>
  <c r="AR311" i="29"/>
  <c r="AZ311" i="29"/>
  <c r="M311" i="29"/>
  <c r="U311" i="29"/>
  <c r="AC311" i="29"/>
  <c r="AK311" i="29"/>
  <c r="AS311" i="29"/>
  <c r="N311" i="29"/>
  <c r="V311" i="29"/>
  <c r="AD311" i="29"/>
  <c r="AL311" i="29"/>
  <c r="AT311" i="29"/>
  <c r="O311" i="29"/>
  <c r="W311" i="29"/>
  <c r="AE311" i="29"/>
  <c r="AM311" i="29"/>
  <c r="AU311" i="29"/>
  <c r="J356" i="29"/>
  <c r="R356" i="29"/>
  <c r="Z356" i="29"/>
  <c r="AH356" i="29"/>
  <c r="AP356" i="29"/>
  <c r="AX356" i="29"/>
  <c r="M356" i="29"/>
  <c r="U356" i="29"/>
  <c r="AC356" i="29"/>
  <c r="AK356" i="29"/>
  <c r="AS356" i="29"/>
  <c r="AZ351" i="29"/>
  <c r="AO351" i="29"/>
  <c r="AE351" i="29"/>
  <c r="T351" i="29"/>
  <c r="I351" i="29"/>
  <c r="AS347" i="29"/>
  <c r="AI347" i="29"/>
  <c r="X347" i="29"/>
  <c r="M347" i="29"/>
  <c r="AV346" i="29"/>
  <c r="AK346" i="29"/>
  <c r="Z346" i="29"/>
  <c r="P346" i="29"/>
  <c r="AZ344" i="29"/>
  <c r="AP344" i="29"/>
  <c r="AE344" i="29"/>
  <c r="T344" i="29"/>
  <c r="J344" i="29"/>
  <c r="AU340" i="29"/>
  <c r="AJ340" i="29"/>
  <c r="Y340" i="29"/>
  <c r="O340" i="29"/>
  <c r="AY338" i="29"/>
  <c r="AO338" i="29"/>
  <c r="AD338" i="29"/>
  <c r="S338" i="29"/>
  <c r="I338" i="29"/>
  <c r="AS336" i="29"/>
  <c r="AI336" i="29"/>
  <c r="X336" i="29"/>
  <c r="M336" i="29"/>
  <c r="AV335" i="29"/>
  <c r="AK335" i="29"/>
  <c r="Z335" i="29"/>
  <c r="P335" i="29"/>
  <c r="AY330" i="29"/>
  <c r="AN330" i="29"/>
  <c r="Z330" i="29"/>
  <c r="M330" i="29"/>
  <c r="AP327" i="29"/>
  <c r="AE327" i="29"/>
  <c r="Q327" i="29"/>
  <c r="AR323" i="29"/>
  <c r="AD323" i="29"/>
  <c r="S323" i="29"/>
  <c r="AO319" i="29"/>
  <c r="T319" i="29"/>
  <c r="AE316" i="29"/>
  <c r="AG311" i="29"/>
  <c r="AW303" i="29"/>
  <c r="AO303" i="29"/>
  <c r="AG303" i="29"/>
  <c r="Y303" i="29"/>
  <c r="Q303" i="29"/>
  <c r="I303" i="29"/>
  <c r="AT297" i="29"/>
  <c r="AK297" i="29"/>
  <c r="AB297" i="29"/>
  <c r="S297" i="29"/>
  <c r="M294" i="29"/>
  <c r="U294" i="29"/>
  <c r="AC294" i="29"/>
  <c r="AK294" i="29"/>
  <c r="AS294" i="29"/>
  <c r="N294" i="29"/>
  <c r="V294" i="29"/>
  <c r="AD294" i="29"/>
  <c r="AL294" i="29"/>
  <c r="AT294" i="29"/>
  <c r="AO293" i="29"/>
  <c r="AE293" i="29"/>
  <c r="U293" i="29"/>
  <c r="L291" i="29"/>
  <c r="T291" i="29"/>
  <c r="AB291" i="29"/>
  <c r="AJ291" i="29"/>
  <c r="AR291" i="29"/>
  <c r="AZ291" i="29"/>
  <c r="M291" i="29"/>
  <c r="U291" i="29"/>
  <c r="AC291" i="29"/>
  <c r="AK291" i="29"/>
  <c r="AS291" i="29"/>
  <c r="AQ290" i="29"/>
  <c r="AE290" i="29"/>
  <c r="U290" i="29"/>
  <c r="AV285" i="29"/>
  <c r="AK285" i="29"/>
  <c r="W285" i="29"/>
  <c r="N297" i="29"/>
  <c r="O297" i="29"/>
  <c r="W297" i="29"/>
  <c r="AE297" i="29"/>
  <c r="AM297" i="29"/>
  <c r="AU297" i="29"/>
  <c r="J293" i="29"/>
  <c r="R293" i="29"/>
  <c r="Z293" i="29"/>
  <c r="AH293" i="29"/>
  <c r="AP293" i="29"/>
  <c r="AX293" i="29"/>
  <c r="K293" i="29"/>
  <c r="S293" i="29"/>
  <c r="AA293" i="29"/>
  <c r="AI293" i="29"/>
  <c r="AQ293" i="29"/>
  <c r="AY293" i="29"/>
  <c r="I290" i="29"/>
  <c r="Q290" i="29"/>
  <c r="Y290" i="29"/>
  <c r="AG290" i="29"/>
  <c r="AO290" i="29"/>
  <c r="AW290" i="29"/>
  <c r="J290" i="29"/>
  <c r="R290" i="29"/>
  <c r="Z290" i="29"/>
  <c r="AH290" i="29"/>
  <c r="AP290" i="29"/>
  <c r="AX290" i="29"/>
  <c r="J285" i="29"/>
  <c r="R285" i="29"/>
  <c r="Z285" i="29"/>
  <c r="AH285" i="29"/>
  <c r="AP285" i="29"/>
  <c r="AX285" i="29"/>
  <c r="K285" i="29"/>
  <c r="S285" i="29"/>
  <c r="AA285" i="29"/>
  <c r="AI285" i="29"/>
  <c r="AQ285" i="29"/>
  <c r="AY285" i="29"/>
  <c r="L285" i="29"/>
  <c r="T285" i="29"/>
  <c r="AB285" i="29"/>
  <c r="AJ285" i="29"/>
  <c r="AR285" i="29"/>
  <c r="AZ285" i="29"/>
  <c r="AS321" i="29"/>
  <c r="AK321" i="29"/>
  <c r="AC321" i="29"/>
  <c r="U321" i="29"/>
  <c r="M321" i="29"/>
  <c r="AY315" i="29"/>
  <c r="AQ315" i="29"/>
  <c r="AI315" i="29"/>
  <c r="AA315" i="29"/>
  <c r="S315" i="29"/>
  <c r="K315" i="29"/>
  <c r="AS313" i="29"/>
  <c r="AK313" i="29"/>
  <c r="AC313" i="29"/>
  <c r="U313" i="29"/>
  <c r="M313" i="29"/>
  <c r="AT308" i="29"/>
  <c r="AL308" i="29"/>
  <c r="AD308" i="29"/>
  <c r="V308" i="29"/>
  <c r="N308" i="29"/>
  <c r="AY307" i="29"/>
  <c r="AQ307" i="29"/>
  <c r="AI307" i="29"/>
  <c r="AA307" i="29"/>
  <c r="S307" i="29"/>
  <c r="K307" i="29"/>
  <c r="AS305" i="29"/>
  <c r="AK305" i="29"/>
  <c r="AC305" i="29"/>
  <c r="U305" i="29"/>
  <c r="M305" i="29"/>
  <c r="J304" i="29"/>
  <c r="AU303" i="29"/>
  <c r="AM303" i="29"/>
  <c r="AE303" i="29"/>
  <c r="W303" i="29"/>
  <c r="O303" i="29"/>
  <c r="AT300" i="29"/>
  <c r="AL300" i="29"/>
  <c r="AD300" i="29"/>
  <c r="V300" i="29"/>
  <c r="N300" i="29"/>
  <c r="AY299" i="29"/>
  <c r="AQ299" i="29"/>
  <c r="AI299" i="29"/>
  <c r="AA299" i="29"/>
  <c r="S299" i="29"/>
  <c r="K299" i="29"/>
  <c r="AR297" i="29"/>
  <c r="AI297" i="29"/>
  <c r="Z297" i="29"/>
  <c r="Q297" i="29"/>
  <c r="K296" i="29"/>
  <c r="S296" i="29"/>
  <c r="AA296" i="29"/>
  <c r="AI296" i="29"/>
  <c r="AQ296" i="29"/>
  <c r="AY296" i="29"/>
  <c r="L296" i="29"/>
  <c r="T296" i="29"/>
  <c r="AB296" i="29"/>
  <c r="AJ296" i="29"/>
  <c r="AR296" i="29"/>
  <c r="AZ296" i="29"/>
  <c r="AV294" i="29"/>
  <c r="AJ294" i="29"/>
  <c r="Z294" i="29"/>
  <c r="P294" i="29"/>
  <c r="AW293" i="29"/>
  <c r="AM293" i="29"/>
  <c r="AC293" i="29"/>
  <c r="Q293" i="29"/>
  <c r="AV291" i="29"/>
  <c r="AL291" i="29"/>
  <c r="Z291" i="29"/>
  <c r="P291" i="29"/>
  <c r="AY290" i="29"/>
  <c r="AM290" i="29"/>
  <c r="AC290" i="29"/>
  <c r="S290" i="29"/>
  <c r="AZ289" i="29"/>
  <c r="AP289" i="29"/>
  <c r="AF289" i="29"/>
  <c r="T289" i="29"/>
  <c r="J289" i="29"/>
  <c r="AS288" i="29"/>
  <c r="AG288" i="29"/>
  <c r="W288" i="29"/>
  <c r="M288" i="29"/>
  <c r="AT285" i="29"/>
  <c r="AF285" i="29"/>
  <c r="U285" i="29"/>
  <c r="AX280" i="29"/>
  <c r="AM280" i="29"/>
  <c r="Y280" i="29"/>
  <c r="N280" i="29"/>
  <c r="AW278" i="29"/>
  <c r="AG278" i="29"/>
  <c r="Q278" i="29"/>
  <c r="AT277" i="29"/>
  <c r="AD277" i="29"/>
  <c r="N277" i="29"/>
  <c r="AP271" i="29"/>
  <c r="P271" i="29"/>
  <c r="AA263" i="29"/>
  <c r="S358" i="29"/>
  <c r="AA350" i="29"/>
  <c r="S350" i="29"/>
  <c r="S342" i="29"/>
  <c r="AW328" i="29"/>
  <c r="AO328" i="29"/>
  <c r="AG328" i="29"/>
  <c r="Y328" i="29"/>
  <c r="Q328" i="29"/>
  <c r="I328" i="29"/>
  <c r="AU322" i="29"/>
  <c r="AM322" i="29"/>
  <c r="AE322" i="29"/>
  <c r="W322" i="29"/>
  <c r="O322" i="29"/>
  <c r="AZ321" i="29"/>
  <c r="AR321" i="29"/>
  <c r="AJ321" i="29"/>
  <c r="AB321" i="29"/>
  <c r="T321" i="29"/>
  <c r="L321" i="29"/>
  <c r="AW320" i="29"/>
  <c r="AO320" i="29"/>
  <c r="AG320" i="29"/>
  <c r="Y320" i="29"/>
  <c r="Q320" i="29"/>
  <c r="I320" i="29"/>
  <c r="AX315" i="29"/>
  <c r="AP315" i="29"/>
  <c r="AH315" i="29"/>
  <c r="Z315" i="29"/>
  <c r="R315" i="29"/>
  <c r="J315" i="29"/>
  <c r="AU314" i="29"/>
  <c r="AM314" i="29"/>
  <c r="AE314" i="29"/>
  <c r="W314" i="29"/>
  <c r="O314" i="29"/>
  <c r="AZ313" i="29"/>
  <c r="AR313" i="29"/>
  <c r="AJ313" i="29"/>
  <c r="AB313" i="29"/>
  <c r="T313" i="29"/>
  <c r="L313" i="29"/>
  <c r="AW312" i="29"/>
  <c r="AO312" i="29"/>
  <c r="AG312" i="29"/>
  <c r="Y312" i="29"/>
  <c r="Q312" i="29"/>
  <c r="I312" i="29"/>
  <c r="AS308" i="29"/>
  <c r="AK308" i="29"/>
  <c r="AC308" i="29"/>
  <c r="U308" i="29"/>
  <c r="M308" i="29"/>
  <c r="AX307" i="29"/>
  <c r="AP307" i="29"/>
  <c r="AH307" i="29"/>
  <c r="Z307" i="29"/>
  <c r="R307" i="29"/>
  <c r="J307" i="29"/>
  <c r="AU306" i="29"/>
  <c r="AM306" i="29"/>
  <c r="AE306" i="29"/>
  <c r="W306" i="29"/>
  <c r="O306" i="29"/>
  <c r="AZ305" i="29"/>
  <c r="AR305" i="29"/>
  <c r="AJ305" i="29"/>
  <c r="AB305" i="29"/>
  <c r="T305" i="29"/>
  <c r="L305" i="29"/>
  <c r="AW304" i="29"/>
  <c r="AO304" i="29"/>
  <c r="AG304" i="29"/>
  <c r="Y304" i="29"/>
  <c r="Q304" i="29"/>
  <c r="I304" i="29"/>
  <c r="AT303" i="29"/>
  <c r="AL303" i="29"/>
  <c r="AD303" i="29"/>
  <c r="V303" i="29"/>
  <c r="N303" i="29"/>
  <c r="AS300" i="29"/>
  <c r="AK300" i="29"/>
  <c r="AC300" i="29"/>
  <c r="U300" i="29"/>
  <c r="M300" i="29"/>
  <c r="AX299" i="29"/>
  <c r="AP299" i="29"/>
  <c r="AH299" i="29"/>
  <c r="Z299" i="29"/>
  <c r="R299" i="29"/>
  <c r="J299" i="29"/>
  <c r="AU298" i="29"/>
  <c r="AM298" i="29"/>
  <c r="AE298" i="29"/>
  <c r="W298" i="29"/>
  <c r="O298" i="29"/>
  <c r="AZ297" i="29"/>
  <c r="AQ297" i="29"/>
  <c r="AH297" i="29"/>
  <c r="Y297" i="29"/>
  <c r="P297" i="29"/>
  <c r="AW296" i="29"/>
  <c r="AM296" i="29"/>
  <c r="AC296" i="29"/>
  <c r="Q296" i="29"/>
  <c r="AU294" i="29"/>
  <c r="AI294" i="29"/>
  <c r="Y294" i="29"/>
  <c r="O294" i="29"/>
  <c r="AV293" i="29"/>
  <c r="AL293" i="29"/>
  <c r="AB293" i="29"/>
  <c r="P293" i="29"/>
  <c r="AU291" i="29"/>
  <c r="AI291" i="29"/>
  <c r="Y291" i="29"/>
  <c r="O291" i="29"/>
  <c r="AV290" i="29"/>
  <c r="AL290" i="29"/>
  <c r="AB290" i="29"/>
  <c r="P290" i="29"/>
  <c r="AY289" i="29"/>
  <c r="AO289" i="29"/>
  <c r="AC289" i="29"/>
  <c r="S289" i="29"/>
  <c r="AP288" i="29"/>
  <c r="AF288" i="29"/>
  <c r="V288" i="29"/>
  <c r="J288" i="29"/>
  <c r="AS285" i="29"/>
  <c r="AE285" i="29"/>
  <c r="Q285" i="29"/>
  <c r="L283" i="29"/>
  <c r="T283" i="29"/>
  <c r="AB283" i="29"/>
  <c r="AJ283" i="29"/>
  <c r="AR283" i="29"/>
  <c r="AZ283" i="29"/>
  <c r="M283" i="29"/>
  <c r="U283" i="29"/>
  <c r="AC283" i="29"/>
  <c r="AK283" i="29"/>
  <c r="AS283" i="29"/>
  <c r="N283" i="29"/>
  <c r="V283" i="29"/>
  <c r="AD283" i="29"/>
  <c r="AL283" i="29"/>
  <c r="AT283" i="29"/>
  <c r="AM282" i="29"/>
  <c r="AB282" i="29"/>
  <c r="AW280" i="29"/>
  <c r="AL280" i="29"/>
  <c r="X280" i="29"/>
  <c r="AV278" i="29"/>
  <c r="AF278" i="29"/>
  <c r="P278" i="29"/>
  <c r="AS277" i="29"/>
  <c r="AC277" i="29"/>
  <c r="AJ271" i="29"/>
  <c r="N270" i="29"/>
  <c r="V270" i="29"/>
  <c r="AD270" i="29"/>
  <c r="AL270" i="29"/>
  <c r="AT270" i="29"/>
  <c r="I270" i="29"/>
  <c r="R270" i="29"/>
  <c r="AA270" i="29"/>
  <c r="AJ270" i="29"/>
  <c r="AS270" i="29"/>
  <c r="J270" i="29"/>
  <c r="S270" i="29"/>
  <c r="AB270" i="29"/>
  <c r="AK270" i="29"/>
  <c r="AU270" i="29"/>
  <c r="K270" i="29"/>
  <c r="T270" i="29"/>
  <c r="AC270" i="29"/>
  <c r="AM270" i="29"/>
  <c r="AV270" i="29"/>
  <c r="L270" i="29"/>
  <c r="U270" i="29"/>
  <c r="AE270" i="29"/>
  <c r="AN270" i="29"/>
  <c r="AW270" i="29"/>
  <c r="O270" i="29"/>
  <c r="X270" i="29"/>
  <c r="AG270" i="29"/>
  <c r="AP270" i="29"/>
  <c r="AY270" i="29"/>
  <c r="AT322" i="29"/>
  <c r="AL322" i="29"/>
  <c r="AD322" i="29"/>
  <c r="V322" i="29"/>
  <c r="N322" i="29"/>
  <c r="AY321" i="29"/>
  <c r="AQ321" i="29"/>
  <c r="AI321" i="29"/>
  <c r="AA321" i="29"/>
  <c r="S321" i="29"/>
  <c r="K321" i="29"/>
  <c r="AW315" i="29"/>
  <c r="AO315" i="29"/>
  <c r="AG315" i="29"/>
  <c r="Y315" i="29"/>
  <c r="Q315" i="29"/>
  <c r="I315" i="29"/>
  <c r="AT314" i="29"/>
  <c r="AL314" i="29"/>
  <c r="AD314" i="29"/>
  <c r="V314" i="29"/>
  <c r="N314" i="29"/>
  <c r="AY313" i="29"/>
  <c r="AQ313" i="29"/>
  <c r="AI313" i="29"/>
  <c r="AA313" i="29"/>
  <c r="S313" i="29"/>
  <c r="K313" i="29"/>
  <c r="AZ308" i="29"/>
  <c r="AR308" i="29"/>
  <c r="AJ308" i="29"/>
  <c r="AB308" i="29"/>
  <c r="T308" i="29"/>
  <c r="L308" i="29"/>
  <c r="AW307" i="29"/>
  <c r="AO307" i="29"/>
  <c r="AG307" i="29"/>
  <c r="Y307" i="29"/>
  <c r="Q307" i="29"/>
  <c r="I307" i="29"/>
  <c r="AT306" i="29"/>
  <c r="AL306" i="29"/>
  <c r="AD306" i="29"/>
  <c r="V306" i="29"/>
  <c r="N306" i="29"/>
  <c r="AY305" i="29"/>
  <c r="AQ305" i="29"/>
  <c r="AI305" i="29"/>
  <c r="AA305" i="29"/>
  <c r="S305" i="29"/>
  <c r="K305" i="29"/>
  <c r="AS303" i="29"/>
  <c r="AK303" i="29"/>
  <c r="AC303" i="29"/>
  <c r="U303" i="29"/>
  <c r="M303" i="29"/>
  <c r="AZ300" i="29"/>
  <c r="AR300" i="29"/>
  <c r="AJ300" i="29"/>
  <c r="AB300" i="29"/>
  <c r="T300" i="29"/>
  <c r="L300" i="29"/>
  <c r="AW299" i="29"/>
  <c r="AO299" i="29"/>
  <c r="AG299" i="29"/>
  <c r="Y299" i="29"/>
  <c r="Q299" i="29"/>
  <c r="I299" i="29"/>
  <c r="AY297" i="29"/>
  <c r="AP297" i="29"/>
  <c r="AG297" i="29"/>
  <c r="X297" i="29"/>
  <c r="M297" i="29"/>
  <c r="AR294" i="29"/>
  <c r="AH294" i="29"/>
  <c r="X294" i="29"/>
  <c r="L294" i="29"/>
  <c r="AU293" i="29"/>
  <c r="AK293" i="29"/>
  <c r="Y293" i="29"/>
  <c r="O293" i="29"/>
  <c r="AT291" i="29"/>
  <c r="AH291" i="29"/>
  <c r="X291" i="29"/>
  <c r="N291" i="29"/>
  <c r="AU290" i="29"/>
  <c r="AK290" i="29"/>
  <c r="AA290" i="29"/>
  <c r="O290" i="29"/>
  <c r="N289" i="29"/>
  <c r="V289" i="29"/>
  <c r="AD289" i="29"/>
  <c r="AL289" i="29"/>
  <c r="AT289" i="29"/>
  <c r="O289" i="29"/>
  <c r="W289" i="29"/>
  <c r="AE289" i="29"/>
  <c r="AM289" i="29"/>
  <c r="AU289" i="29"/>
  <c r="AO288" i="29"/>
  <c r="AE288" i="29"/>
  <c r="U288" i="29"/>
  <c r="AO285" i="29"/>
  <c r="AD285" i="29"/>
  <c r="P285" i="29"/>
  <c r="J280" i="29"/>
  <c r="K280" i="29"/>
  <c r="S280" i="29"/>
  <c r="AA280" i="29"/>
  <c r="AI280" i="29"/>
  <c r="AQ280" i="29"/>
  <c r="AY280" i="29"/>
  <c r="L280" i="29"/>
  <c r="T280" i="29"/>
  <c r="AB280" i="29"/>
  <c r="AJ280" i="29"/>
  <c r="AR280" i="29"/>
  <c r="AZ280" i="29"/>
  <c r="M280" i="29"/>
  <c r="U280" i="29"/>
  <c r="AC280" i="29"/>
  <c r="AK280" i="29"/>
  <c r="AS280" i="29"/>
  <c r="AQ278" i="29"/>
  <c r="AA278" i="29"/>
  <c r="K278" i="29"/>
  <c r="I277" i="29"/>
  <c r="Q277" i="29"/>
  <c r="Y277" i="29"/>
  <c r="AG277" i="29"/>
  <c r="AO277" i="29"/>
  <c r="AW277" i="29"/>
  <c r="J277" i="29"/>
  <c r="R277" i="29"/>
  <c r="Z277" i="29"/>
  <c r="AH277" i="29"/>
  <c r="AP277" i="29"/>
  <c r="AX277" i="29"/>
  <c r="K277" i="29"/>
  <c r="S277" i="29"/>
  <c r="AA277" i="29"/>
  <c r="AI277" i="29"/>
  <c r="AQ277" i="29"/>
  <c r="AY277" i="29"/>
  <c r="L277" i="29"/>
  <c r="T277" i="29"/>
  <c r="AB277" i="29"/>
  <c r="AJ277" i="29"/>
  <c r="AR277" i="29"/>
  <c r="AZ277" i="29"/>
  <c r="I271" i="29"/>
  <c r="Q271" i="29"/>
  <c r="Y271" i="29"/>
  <c r="AG271" i="29"/>
  <c r="AO271" i="29"/>
  <c r="AW271" i="29"/>
  <c r="J271" i="29"/>
  <c r="S271" i="29"/>
  <c r="AB271" i="29"/>
  <c r="AK271" i="29"/>
  <c r="AT271" i="29"/>
  <c r="K271" i="29"/>
  <c r="T271" i="29"/>
  <c r="AC271" i="29"/>
  <c r="AL271" i="29"/>
  <c r="AU271" i="29"/>
  <c r="L271" i="29"/>
  <c r="U271" i="29"/>
  <c r="AD271" i="29"/>
  <c r="AM271" i="29"/>
  <c r="AV271" i="29"/>
  <c r="M271" i="29"/>
  <c r="V271" i="29"/>
  <c r="AE271" i="29"/>
  <c r="AN271" i="29"/>
  <c r="AX271" i="29"/>
  <c r="O271" i="29"/>
  <c r="X271" i="29"/>
  <c r="AH271" i="29"/>
  <c r="AQ271" i="29"/>
  <c r="AZ271" i="29"/>
  <c r="I263" i="29"/>
  <c r="Q263" i="29"/>
  <c r="Y263" i="29"/>
  <c r="AG263" i="29"/>
  <c r="AO263" i="29"/>
  <c r="AW263" i="29"/>
  <c r="J263" i="29"/>
  <c r="S263" i="29"/>
  <c r="AB263" i="29"/>
  <c r="AK263" i="29"/>
  <c r="AT263" i="29"/>
  <c r="K263" i="29"/>
  <c r="T263" i="29"/>
  <c r="AC263" i="29"/>
  <c r="AL263" i="29"/>
  <c r="AU263" i="29"/>
  <c r="L263" i="29"/>
  <c r="U263" i="29"/>
  <c r="AD263" i="29"/>
  <c r="AM263" i="29"/>
  <c r="AV263" i="29"/>
  <c r="M263" i="29"/>
  <c r="V263" i="29"/>
  <c r="AE263" i="29"/>
  <c r="AN263" i="29"/>
  <c r="AX263" i="29"/>
  <c r="N263" i="29"/>
  <c r="W263" i="29"/>
  <c r="AF263" i="29"/>
  <c r="AP263" i="29"/>
  <c r="AY263" i="29"/>
  <c r="O263" i="29"/>
  <c r="X263" i="29"/>
  <c r="AH263" i="29"/>
  <c r="AQ263" i="29"/>
  <c r="AZ263" i="29"/>
  <c r="P263" i="29"/>
  <c r="Z263" i="29"/>
  <c r="AI263" i="29"/>
  <c r="AR263" i="29"/>
  <c r="AY308" i="29"/>
  <c r="AQ308" i="29"/>
  <c r="AI308" i="29"/>
  <c r="AA308" i="29"/>
  <c r="S308" i="29"/>
  <c r="K308" i="29"/>
  <c r="AZ303" i="29"/>
  <c r="AR303" i="29"/>
  <c r="AJ303" i="29"/>
  <c r="AB303" i="29"/>
  <c r="T303" i="29"/>
  <c r="L303" i="29"/>
  <c r="AY300" i="29"/>
  <c r="AQ300" i="29"/>
  <c r="AI300" i="29"/>
  <c r="AA300" i="29"/>
  <c r="S300" i="29"/>
  <c r="K300" i="29"/>
  <c r="AX297" i="29"/>
  <c r="AO297" i="29"/>
  <c r="AF297" i="29"/>
  <c r="V297" i="29"/>
  <c r="L297" i="29"/>
  <c r="AQ294" i="29"/>
  <c r="AG294" i="29"/>
  <c r="W294" i="29"/>
  <c r="K294" i="29"/>
  <c r="AT293" i="29"/>
  <c r="AJ293" i="29"/>
  <c r="X293" i="29"/>
  <c r="N293" i="29"/>
  <c r="AQ291" i="29"/>
  <c r="AG291" i="29"/>
  <c r="W291" i="29"/>
  <c r="K291" i="29"/>
  <c r="AT290" i="29"/>
  <c r="AJ290" i="29"/>
  <c r="X290" i="29"/>
  <c r="N290" i="29"/>
  <c r="K288" i="29"/>
  <c r="S288" i="29"/>
  <c r="AA288" i="29"/>
  <c r="AI288" i="29"/>
  <c r="AQ288" i="29"/>
  <c r="AY288" i="29"/>
  <c r="L288" i="29"/>
  <c r="T288" i="29"/>
  <c r="AB288" i="29"/>
  <c r="AJ288" i="29"/>
  <c r="AR288" i="29"/>
  <c r="AZ288" i="29"/>
  <c r="AN285" i="29"/>
  <c r="AC285" i="29"/>
  <c r="O285" i="29"/>
  <c r="AT328" i="29"/>
  <c r="AL328" i="29"/>
  <c r="AD328" i="29"/>
  <c r="V328" i="29"/>
  <c r="U325" i="29"/>
  <c r="AZ322" i="29"/>
  <c r="AR322" i="29"/>
  <c r="AJ322" i="29"/>
  <c r="AB322" i="29"/>
  <c r="T322" i="29"/>
  <c r="AW321" i="29"/>
  <c r="AO321" i="29"/>
  <c r="AG321" i="29"/>
  <c r="Y321" i="29"/>
  <c r="Q321" i="29"/>
  <c r="AT320" i="29"/>
  <c r="AL320" i="29"/>
  <c r="AD320" i="29"/>
  <c r="V320" i="29"/>
  <c r="AS317" i="29"/>
  <c r="AK317" i="29"/>
  <c r="AC317" i="29"/>
  <c r="U317" i="29"/>
  <c r="AU315" i="29"/>
  <c r="AM315" i="29"/>
  <c r="AE315" i="29"/>
  <c r="W315" i="29"/>
  <c r="O315" i="29"/>
  <c r="AZ314" i="29"/>
  <c r="AR314" i="29"/>
  <c r="AJ314" i="29"/>
  <c r="AB314" i="29"/>
  <c r="T314" i="29"/>
  <c r="AW313" i="29"/>
  <c r="AO313" i="29"/>
  <c r="AG313" i="29"/>
  <c r="Y313" i="29"/>
  <c r="Q313" i="29"/>
  <c r="AT312" i="29"/>
  <c r="AL312" i="29"/>
  <c r="AD312" i="29"/>
  <c r="V312" i="29"/>
  <c r="AS309" i="29"/>
  <c r="AK309" i="29"/>
  <c r="AC309" i="29"/>
  <c r="U309" i="29"/>
  <c r="AX308" i="29"/>
  <c r="AP308" i="29"/>
  <c r="AH308" i="29"/>
  <c r="Z308" i="29"/>
  <c r="R308" i="29"/>
  <c r="J308" i="29"/>
  <c r="AU307" i="29"/>
  <c r="AM307" i="29"/>
  <c r="AE307" i="29"/>
  <c r="W307" i="29"/>
  <c r="O307" i="29"/>
  <c r="AZ306" i="29"/>
  <c r="AR306" i="29"/>
  <c r="AJ306" i="29"/>
  <c r="AB306" i="29"/>
  <c r="T306" i="29"/>
  <c r="AW305" i="29"/>
  <c r="AO305" i="29"/>
  <c r="AG305" i="29"/>
  <c r="Y305" i="29"/>
  <c r="Q305" i="29"/>
  <c r="AT304" i="29"/>
  <c r="AL304" i="29"/>
  <c r="AD304" i="29"/>
  <c r="V304" i="29"/>
  <c r="AY303" i="29"/>
  <c r="AQ303" i="29"/>
  <c r="AI303" i="29"/>
  <c r="AA303" i="29"/>
  <c r="S303" i="29"/>
  <c r="K303" i="29"/>
  <c r="AS301" i="29"/>
  <c r="AK301" i="29"/>
  <c r="AC301" i="29"/>
  <c r="U301" i="29"/>
  <c r="AX300" i="29"/>
  <c r="AP300" i="29"/>
  <c r="AH300" i="29"/>
  <c r="Z300" i="29"/>
  <c r="R300" i="29"/>
  <c r="J300" i="29"/>
  <c r="AU299" i="29"/>
  <c r="AM299" i="29"/>
  <c r="AE299" i="29"/>
  <c r="W299" i="29"/>
  <c r="O299" i="29"/>
  <c r="AZ298" i="29"/>
  <c r="AR298" i="29"/>
  <c r="AJ298" i="29"/>
  <c r="AB298" i="29"/>
  <c r="T298" i="29"/>
  <c r="AW297" i="29"/>
  <c r="AN297" i="29"/>
  <c r="AD297" i="29"/>
  <c r="U297" i="29"/>
  <c r="K297" i="29"/>
  <c r="AT296" i="29"/>
  <c r="AH296" i="29"/>
  <c r="X296" i="29"/>
  <c r="N296" i="29"/>
  <c r="AZ294" i="29"/>
  <c r="AP294" i="29"/>
  <c r="AF294" i="29"/>
  <c r="T294" i="29"/>
  <c r="J294" i="29"/>
  <c r="AS293" i="29"/>
  <c r="AG293" i="29"/>
  <c r="W293" i="29"/>
  <c r="M293" i="29"/>
  <c r="AP291" i="29"/>
  <c r="AF291" i="29"/>
  <c r="V291" i="29"/>
  <c r="J291" i="29"/>
  <c r="AS290" i="29"/>
  <c r="AI290" i="29"/>
  <c r="W290" i="29"/>
  <c r="M290" i="29"/>
  <c r="AV289" i="29"/>
  <c r="AJ289" i="29"/>
  <c r="Z289" i="29"/>
  <c r="P289" i="29"/>
  <c r="AW288" i="29"/>
  <c r="AM288" i="29"/>
  <c r="AC288" i="29"/>
  <c r="Q288" i="29"/>
  <c r="M286" i="29"/>
  <c r="U286" i="29"/>
  <c r="AC286" i="29"/>
  <c r="AK286" i="29"/>
  <c r="AS286" i="29"/>
  <c r="N286" i="29"/>
  <c r="V286" i="29"/>
  <c r="AD286" i="29"/>
  <c r="AL286" i="29"/>
  <c r="AT286" i="29"/>
  <c r="O286" i="29"/>
  <c r="W286" i="29"/>
  <c r="AE286" i="29"/>
  <c r="AM286" i="29"/>
  <c r="AU286" i="29"/>
  <c r="AM285" i="29"/>
  <c r="Y285" i="29"/>
  <c r="N285" i="29"/>
  <c r="I282" i="29"/>
  <c r="Q282" i="29"/>
  <c r="Y282" i="29"/>
  <c r="AG282" i="29"/>
  <c r="AO282" i="29"/>
  <c r="AW282" i="29"/>
  <c r="J282" i="29"/>
  <c r="R282" i="29"/>
  <c r="Z282" i="29"/>
  <c r="AH282" i="29"/>
  <c r="AP282" i="29"/>
  <c r="AX282" i="29"/>
  <c r="K282" i="29"/>
  <c r="S282" i="29"/>
  <c r="AA282" i="29"/>
  <c r="AI282" i="29"/>
  <c r="AQ282" i="29"/>
  <c r="AY282" i="29"/>
  <c r="AT280" i="29"/>
  <c r="AF280" i="29"/>
  <c r="R280" i="29"/>
  <c r="AO278" i="29"/>
  <c r="Y278" i="29"/>
  <c r="AL277" i="29"/>
  <c r="V277" i="29"/>
  <c r="J272" i="29"/>
  <c r="R272" i="29"/>
  <c r="Z272" i="29"/>
  <c r="AH272" i="29"/>
  <c r="AP272" i="29"/>
  <c r="AX272" i="29"/>
  <c r="K272" i="29"/>
  <c r="S272" i="29"/>
  <c r="AA272" i="29"/>
  <c r="AI272" i="29"/>
  <c r="AQ272" i="29"/>
  <c r="AY272" i="29"/>
  <c r="L272" i="29"/>
  <c r="T272" i="29"/>
  <c r="AB272" i="29"/>
  <c r="AJ272" i="29"/>
  <c r="AR272" i="29"/>
  <c r="AZ272" i="29"/>
  <c r="M272" i="29"/>
  <c r="U272" i="29"/>
  <c r="AC272" i="29"/>
  <c r="AK272" i="29"/>
  <c r="AS272" i="29"/>
  <c r="O272" i="29"/>
  <c r="W272" i="29"/>
  <c r="AE272" i="29"/>
  <c r="AM272" i="29"/>
  <c r="AU272" i="29"/>
  <c r="AA271" i="29"/>
  <c r="AX270" i="29"/>
  <c r="Y270" i="29"/>
  <c r="AT315" i="29"/>
  <c r="AL315" i="29"/>
  <c r="AD315" i="29"/>
  <c r="V315" i="29"/>
  <c r="AW308" i="29"/>
  <c r="AO308" i="29"/>
  <c r="AG308" i="29"/>
  <c r="Y308" i="29"/>
  <c r="Q308" i="29"/>
  <c r="AT307" i="29"/>
  <c r="AL307" i="29"/>
  <c r="AD307" i="29"/>
  <c r="V307" i="29"/>
  <c r="AX303" i="29"/>
  <c r="AP303" i="29"/>
  <c r="AH303" i="29"/>
  <c r="Z303" i="29"/>
  <c r="R303" i="29"/>
  <c r="AW300" i="29"/>
  <c r="AO300" i="29"/>
  <c r="AG300" i="29"/>
  <c r="Y300" i="29"/>
  <c r="Q300" i="29"/>
  <c r="AT299" i="29"/>
  <c r="AL299" i="29"/>
  <c r="AD299" i="29"/>
  <c r="V299" i="29"/>
  <c r="AV297" i="29"/>
  <c r="AL297" i="29"/>
  <c r="AC297" i="29"/>
  <c r="T297" i="29"/>
  <c r="J297" i="29"/>
  <c r="AY294" i="29"/>
  <c r="AO294" i="29"/>
  <c r="AE294" i="29"/>
  <c r="S294" i="29"/>
  <c r="I294" i="29"/>
  <c r="AR293" i="29"/>
  <c r="AF293" i="29"/>
  <c r="V293" i="29"/>
  <c r="L293" i="29"/>
  <c r="AY291" i="29"/>
  <c r="AO291" i="29"/>
  <c r="AE291" i="29"/>
  <c r="S291" i="29"/>
  <c r="I291" i="29"/>
  <c r="AR290" i="29"/>
  <c r="AF290" i="29"/>
  <c r="V290" i="29"/>
  <c r="L290" i="29"/>
  <c r="AV288" i="29"/>
  <c r="AL288" i="29"/>
  <c r="Z288" i="29"/>
  <c r="P288" i="29"/>
  <c r="AW285" i="29"/>
  <c r="AL285" i="29"/>
  <c r="X285" i="29"/>
  <c r="M285" i="29"/>
  <c r="L278" i="29"/>
  <c r="T278" i="29"/>
  <c r="AB278" i="29"/>
  <c r="AJ278" i="29"/>
  <c r="AR278" i="29"/>
  <c r="AZ278" i="29"/>
  <c r="M278" i="29"/>
  <c r="U278" i="29"/>
  <c r="AC278" i="29"/>
  <c r="AK278" i="29"/>
  <c r="AS278" i="29"/>
  <c r="N278" i="29"/>
  <c r="V278" i="29"/>
  <c r="AD278" i="29"/>
  <c r="AL278" i="29"/>
  <c r="AT278" i="29"/>
  <c r="O278" i="29"/>
  <c r="W278" i="29"/>
  <c r="AE278" i="29"/>
  <c r="AM278" i="29"/>
  <c r="AU278" i="29"/>
  <c r="Z271" i="29"/>
  <c r="AT266" i="29"/>
  <c r="AK266" i="29"/>
  <c r="AB266" i="29"/>
  <c r="S266" i="29"/>
  <c r="AS265" i="29"/>
  <c r="AJ265" i="29"/>
  <c r="AA265" i="29"/>
  <c r="R265" i="29"/>
  <c r="L264" i="29"/>
  <c r="T264" i="29"/>
  <c r="AB264" i="29"/>
  <c r="AJ264" i="29"/>
  <c r="AR264" i="29"/>
  <c r="AZ264" i="29"/>
  <c r="AN247" i="29"/>
  <c r="AB246" i="29"/>
  <c r="AN237" i="29"/>
  <c r="AS222" i="29"/>
  <c r="J266" i="29"/>
  <c r="R266" i="29"/>
  <c r="Z266" i="29"/>
  <c r="AH266" i="29"/>
  <c r="AP266" i="29"/>
  <c r="AX266" i="29"/>
  <c r="O265" i="29"/>
  <c r="W265" i="29"/>
  <c r="AE265" i="29"/>
  <c r="AM265" i="29"/>
  <c r="AU265" i="29"/>
  <c r="I247" i="29"/>
  <c r="Q247" i="29"/>
  <c r="Y247" i="29"/>
  <c r="AG247" i="29"/>
  <c r="AO247" i="29"/>
  <c r="AW247" i="29"/>
  <c r="J247" i="29"/>
  <c r="R247" i="29"/>
  <c r="Z247" i="29"/>
  <c r="AH247" i="29"/>
  <c r="AP247" i="29"/>
  <c r="AX247" i="29"/>
  <c r="P247" i="29"/>
  <c r="AB247" i="29"/>
  <c r="AL247" i="29"/>
  <c r="AV247" i="29"/>
  <c r="S247" i="29"/>
  <c r="AC247" i="29"/>
  <c r="AM247" i="29"/>
  <c r="AY247" i="29"/>
  <c r="K247" i="29"/>
  <c r="U247" i="29"/>
  <c r="AE247" i="29"/>
  <c r="AQ247" i="29"/>
  <c r="L247" i="29"/>
  <c r="V247" i="29"/>
  <c r="AF247" i="29"/>
  <c r="AR247" i="29"/>
  <c r="M247" i="29"/>
  <c r="W247" i="29"/>
  <c r="AI247" i="29"/>
  <c r="AS247" i="29"/>
  <c r="AA246" i="29"/>
  <c r="AM237" i="29"/>
  <c r="N231" i="29"/>
  <c r="V231" i="29"/>
  <c r="AD231" i="29"/>
  <c r="AL231" i="29"/>
  <c r="AT231" i="29"/>
  <c r="I231" i="29"/>
  <c r="Q231" i="29"/>
  <c r="Y231" i="29"/>
  <c r="AG231" i="29"/>
  <c r="AO231" i="29"/>
  <c r="AW231" i="29"/>
  <c r="J231" i="29"/>
  <c r="R231" i="29"/>
  <c r="Z231" i="29"/>
  <c r="AH231" i="29"/>
  <c r="AP231" i="29"/>
  <c r="AX231" i="29"/>
  <c r="K231" i="29"/>
  <c r="W231" i="29"/>
  <c r="AJ231" i="29"/>
  <c r="AV231" i="29"/>
  <c r="L231" i="29"/>
  <c r="X231" i="29"/>
  <c r="AK231" i="29"/>
  <c r="AY231" i="29"/>
  <c r="M231" i="29"/>
  <c r="AA231" i="29"/>
  <c r="AM231" i="29"/>
  <c r="AZ231" i="29"/>
  <c r="O231" i="29"/>
  <c r="AB231" i="29"/>
  <c r="AN231" i="29"/>
  <c r="P231" i="29"/>
  <c r="AC231" i="29"/>
  <c r="AQ231" i="29"/>
  <c r="S231" i="29"/>
  <c r="AE231" i="29"/>
  <c r="AR231" i="29"/>
  <c r="AT275" i="29"/>
  <c r="AL275" i="29"/>
  <c r="AD275" i="29"/>
  <c r="V275" i="29"/>
  <c r="N275" i="29"/>
  <c r="AY274" i="29"/>
  <c r="AQ274" i="29"/>
  <c r="AI274" i="29"/>
  <c r="AA274" i="29"/>
  <c r="S274" i="29"/>
  <c r="K274" i="29"/>
  <c r="AV269" i="29"/>
  <c r="AM269" i="29"/>
  <c r="AD269" i="29"/>
  <c r="U269" i="29"/>
  <c r="L269" i="29"/>
  <c r="M267" i="29"/>
  <c r="U267" i="29"/>
  <c r="AC267" i="29"/>
  <c r="AK267" i="29"/>
  <c r="AS267" i="29"/>
  <c r="AR266" i="29"/>
  <c r="AI266" i="29"/>
  <c r="Y266" i="29"/>
  <c r="P266" i="29"/>
  <c r="AZ265" i="29"/>
  <c r="AQ265" i="29"/>
  <c r="AH265" i="29"/>
  <c r="Y265" i="29"/>
  <c r="P265" i="29"/>
  <c r="AY264" i="29"/>
  <c r="AP264" i="29"/>
  <c r="AG264" i="29"/>
  <c r="X264" i="29"/>
  <c r="O264" i="29"/>
  <c r="L256" i="29"/>
  <c r="T256" i="29"/>
  <c r="AB256" i="29"/>
  <c r="AJ256" i="29"/>
  <c r="AR256" i="29"/>
  <c r="AZ256" i="29"/>
  <c r="M256" i="29"/>
  <c r="U256" i="29"/>
  <c r="AC256" i="29"/>
  <c r="AK256" i="29"/>
  <c r="AS256" i="29"/>
  <c r="P256" i="29"/>
  <c r="Z256" i="29"/>
  <c r="AL256" i="29"/>
  <c r="AV256" i="29"/>
  <c r="I256" i="29"/>
  <c r="S256" i="29"/>
  <c r="AE256" i="29"/>
  <c r="AO256" i="29"/>
  <c r="AY256" i="29"/>
  <c r="AO254" i="29"/>
  <c r="AA254" i="29"/>
  <c r="L254" i="29"/>
  <c r="AU250" i="29"/>
  <c r="T250" i="29"/>
  <c r="AJ247" i="29"/>
  <c r="AX246" i="29"/>
  <c r="U246" i="29"/>
  <c r="AD237" i="29"/>
  <c r="AG222" i="29"/>
  <c r="Q295" i="29"/>
  <c r="Q287" i="29"/>
  <c r="AU281" i="29"/>
  <c r="AM281" i="29"/>
  <c r="AE281" i="29"/>
  <c r="W281" i="29"/>
  <c r="O281" i="29"/>
  <c r="Q279" i="29"/>
  <c r="AS275" i="29"/>
  <c r="AK275" i="29"/>
  <c r="AC275" i="29"/>
  <c r="U275" i="29"/>
  <c r="M275" i="29"/>
  <c r="AX274" i="29"/>
  <c r="AP274" i="29"/>
  <c r="AH274" i="29"/>
  <c r="Z274" i="29"/>
  <c r="R274" i="29"/>
  <c r="J274" i="29"/>
  <c r="AU273" i="29"/>
  <c r="AM273" i="29"/>
  <c r="AE273" i="29"/>
  <c r="W273" i="29"/>
  <c r="O273" i="29"/>
  <c r="AU269" i="29"/>
  <c r="AL269" i="29"/>
  <c r="AC269" i="29"/>
  <c r="T269" i="29"/>
  <c r="J269" i="29"/>
  <c r="AZ267" i="29"/>
  <c r="AQ267" i="29"/>
  <c r="AH267" i="29"/>
  <c r="Y267" i="29"/>
  <c r="P267" i="29"/>
  <c r="AZ266" i="29"/>
  <c r="AQ266" i="29"/>
  <c r="AG266" i="29"/>
  <c r="X266" i="29"/>
  <c r="O266" i="29"/>
  <c r="AY265" i="29"/>
  <c r="AP265" i="29"/>
  <c r="AG265" i="29"/>
  <c r="X265" i="29"/>
  <c r="N265" i="29"/>
  <c r="AX264" i="29"/>
  <c r="AO264" i="29"/>
  <c r="AF264" i="29"/>
  <c r="W264" i="29"/>
  <c r="N264" i="29"/>
  <c r="AW256" i="29"/>
  <c r="AH256" i="29"/>
  <c r="V256" i="29"/>
  <c r="I255" i="29"/>
  <c r="Q255" i="29"/>
  <c r="Y255" i="29"/>
  <c r="AG255" i="29"/>
  <c r="AO255" i="29"/>
  <c r="AW255" i="29"/>
  <c r="J255" i="29"/>
  <c r="R255" i="29"/>
  <c r="Z255" i="29"/>
  <c r="AH255" i="29"/>
  <c r="AP255" i="29"/>
  <c r="AX255" i="29"/>
  <c r="S255" i="29"/>
  <c r="AC255" i="29"/>
  <c r="AM255" i="29"/>
  <c r="AY255" i="29"/>
  <c r="L255" i="29"/>
  <c r="V255" i="29"/>
  <c r="AF255" i="29"/>
  <c r="AR255" i="29"/>
  <c r="AN254" i="29"/>
  <c r="Z254" i="29"/>
  <c r="K254" i="29"/>
  <c r="AT250" i="29"/>
  <c r="O250" i="29"/>
  <c r="AD247" i="29"/>
  <c r="AW246" i="29"/>
  <c r="R246" i="29"/>
  <c r="K245" i="29"/>
  <c r="S245" i="29"/>
  <c r="AA245" i="29"/>
  <c r="AI245" i="29"/>
  <c r="AQ245" i="29"/>
  <c r="AY245" i="29"/>
  <c r="L245" i="29"/>
  <c r="T245" i="29"/>
  <c r="AB245" i="29"/>
  <c r="AJ245" i="29"/>
  <c r="AR245" i="29"/>
  <c r="AZ245" i="29"/>
  <c r="J245" i="29"/>
  <c r="V245" i="29"/>
  <c r="AF245" i="29"/>
  <c r="AP245" i="29"/>
  <c r="M245" i="29"/>
  <c r="W245" i="29"/>
  <c r="AG245" i="29"/>
  <c r="AS245" i="29"/>
  <c r="O245" i="29"/>
  <c r="Y245" i="29"/>
  <c r="AK245" i="29"/>
  <c r="AU245" i="29"/>
  <c r="P245" i="29"/>
  <c r="Z245" i="29"/>
  <c r="AL245" i="29"/>
  <c r="AV245" i="29"/>
  <c r="Q245" i="29"/>
  <c r="AC245" i="29"/>
  <c r="AM245" i="29"/>
  <c r="AW245" i="29"/>
  <c r="AC237" i="29"/>
  <c r="AU231" i="29"/>
  <c r="AF222" i="29"/>
  <c r="AT281" i="29"/>
  <c r="AL281" i="29"/>
  <c r="AD281" i="29"/>
  <c r="V281" i="29"/>
  <c r="AZ275" i="29"/>
  <c r="AR275" i="29"/>
  <c r="AJ275" i="29"/>
  <c r="AB275" i="29"/>
  <c r="T275" i="29"/>
  <c r="L275" i="29"/>
  <c r="AW274" i="29"/>
  <c r="AO274" i="29"/>
  <c r="AG274" i="29"/>
  <c r="Y274" i="29"/>
  <c r="Q274" i="29"/>
  <c r="AT273" i="29"/>
  <c r="AL273" i="29"/>
  <c r="AD273" i="29"/>
  <c r="V273" i="29"/>
  <c r="AT269" i="29"/>
  <c r="AK269" i="29"/>
  <c r="AB269" i="29"/>
  <c r="R269" i="29"/>
  <c r="AY267" i="29"/>
  <c r="AP267" i="29"/>
  <c r="AG267" i="29"/>
  <c r="X267" i="29"/>
  <c r="O267" i="29"/>
  <c r="AY266" i="29"/>
  <c r="AO266" i="29"/>
  <c r="AF266" i="29"/>
  <c r="W266" i="29"/>
  <c r="N266" i="29"/>
  <c r="AX265" i="29"/>
  <c r="AO265" i="29"/>
  <c r="AF265" i="29"/>
  <c r="V265" i="29"/>
  <c r="M265" i="29"/>
  <c r="AW264" i="29"/>
  <c r="AN264" i="29"/>
  <c r="AE264" i="29"/>
  <c r="V264" i="29"/>
  <c r="M264" i="29"/>
  <c r="K262" i="29"/>
  <c r="S262" i="29"/>
  <c r="AA262" i="29"/>
  <c r="N262" i="29"/>
  <c r="V262" i="29"/>
  <c r="AD262" i="29"/>
  <c r="AL262" i="29"/>
  <c r="AT262" i="29"/>
  <c r="K258" i="29"/>
  <c r="S258" i="29"/>
  <c r="AA258" i="29"/>
  <c r="AI258" i="29"/>
  <c r="AQ258" i="29"/>
  <c r="AY258" i="29"/>
  <c r="P258" i="29"/>
  <c r="Y258" i="29"/>
  <c r="AH258" i="29"/>
  <c r="AR258" i="29"/>
  <c r="J258" i="29"/>
  <c r="T258" i="29"/>
  <c r="AC258" i="29"/>
  <c r="AL258" i="29"/>
  <c r="AU258" i="29"/>
  <c r="AU256" i="29"/>
  <c r="AG256" i="29"/>
  <c r="R256" i="29"/>
  <c r="AV255" i="29"/>
  <c r="AJ255" i="29"/>
  <c r="U255" i="29"/>
  <c r="AY254" i="29"/>
  <c r="AK254" i="29"/>
  <c r="X254" i="29"/>
  <c r="AN250" i="29"/>
  <c r="AA247" i="29"/>
  <c r="AQ246" i="29"/>
  <c r="Q246" i="29"/>
  <c r="AE245" i="29"/>
  <c r="R237" i="29"/>
  <c r="AS231" i="29"/>
  <c r="T222" i="29"/>
  <c r="AN206" i="29"/>
  <c r="AY275" i="29"/>
  <c r="AQ275" i="29"/>
  <c r="AI275" i="29"/>
  <c r="AA275" i="29"/>
  <c r="S275" i="29"/>
  <c r="K269" i="29"/>
  <c r="S269" i="29"/>
  <c r="AA269" i="29"/>
  <c r="AI269" i="29"/>
  <c r="AQ269" i="29"/>
  <c r="AY269" i="29"/>
  <c r="AW266" i="29"/>
  <c r="AN266" i="29"/>
  <c r="AE266" i="29"/>
  <c r="V266" i="29"/>
  <c r="M266" i="29"/>
  <c r="AW265" i="29"/>
  <c r="AN265" i="29"/>
  <c r="AD265" i="29"/>
  <c r="U265" i="29"/>
  <c r="L265" i="29"/>
  <c r="AV264" i="29"/>
  <c r="AM264" i="29"/>
  <c r="AD264" i="29"/>
  <c r="U264" i="29"/>
  <c r="K264" i="29"/>
  <c r="N254" i="29"/>
  <c r="V254" i="29"/>
  <c r="AD254" i="29"/>
  <c r="AL254" i="29"/>
  <c r="AT254" i="29"/>
  <c r="O254" i="29"/>
  <c r="W254" i="29"/>
  <c r="AE254" i="29"/>
  <c r="AM254" i="29"/>
  <c r="AU254" i="29"/>
  <c r="J254" i="29"/>
  <c r="T254" i="29"/>
  <c r="AF254" i="29"/>
  <c r="AP254" i="29"/>
  <c r="AZ254" i="29"/>
  <c r="M254" i="29"/>
  <c r="Y254" i="29"/>
  <c r="AI254" i="29"/>
  <c r="AS254" i="29"/>
  <c r="J250" i="29"/>
  <c r="R250" i="29"/>
  <c r="Z250" i="29"/>
  <c r="AH250" i="29"/>
  <c r="AP250" i="29"/>
  <c r="AX250" i="29"/>
  <c r="K250" i="29"/>
  <c r="S250" i="29"/>
  <c r="AA250" i="29"/>
  <c r="AI250" i="29"/>
  <c r="AQ250" i="29"/>
  <c r="AY250" i="29"/>
  <c r="P250" i="29"/>
  <c r="AB250" i="29"/>
  <c r="AL250" i="29"/>
  <c r="AV250" i="29"/>
  <c r="Q250" i="29"/>
  <c r="AC250" i="29"/>
  <c r="AM250" i="29"/>
  <c r="AW250" i="29"/>
  <c r="I250" i="29"/>
  <c r="U250" i="29"/>
  <c r="AE250" i="29"/>
  <c r="AO250" i="29"/>
  <c r="L250" i="29"/>
  <c r="V250" i="29"/>
  <c r="AF250" i="29"/>
  <c r="AR250" i="29"/>
  <c r="M250" i="29"/>
  <c r="W250" i="29"/>
  <c r="AG250" i="29"/>
  <c r="AS250" i="29"/>
  <c r="AZ247" i="29"/>
  <c r="X247" i="29"/>
  <c r="AN246" i="29"/>
  <c r="AI231" i="29"/>
  <c r="N246" i="29"/>
  <c r="V246" i="29"/>
  <c r="AD246" i="29"/>
  <c r="AL246" i="29"/>
  <c r="AT246" i="29"/>
  <c r="O246" i="29"/>
  <c r="W246" i="29"/>
  <c r="AE246" i="29"/>
  <c r="AM246" i="29"/>
  <c r="AU246" i="29"/>
  <c r="I246" i="29"/>
  <c r="S246" i="29"/>
  <c r="AC246" i="29"/>
  <c r="AO246" i="29"/>
  <c r="AY246" i="29"/>
  <c r="J246" i="29"/>
  <c r="T246" i="29"/>
  <c r="AF246" i="29"/>
  <c r="AP246" i="29"/>
  <c r="AZ246" i="29"/>
  <c r="L246" i="29"/>
  <c r="X246" i="29"/>
  <c r="AH246" i="29"/>
  <c r="AR246" i="29"/>
  <c r="M246" i="29"/>
  <c r="Y246" i="29"/>
  <c r="AI246" i="29"/>
  <c r="AS246" i="29"/>
  <c r="P246" i="29"/>
  <c r="Z246" i="29"/>
  <c r="AJ246" i="29"/>
  <c r="AV246" i="29"/>
  <c r="K237" i="29"/>
  <c r="S237" i="29"/>
  <c r="AA237" i="29"/>
  <c r="AI237" i="29"/>
  <c r="AQ237" i="29"/>
  <c r="AY237" i="29"/>
  <c r="L237" i="29"/>
  <c r="T237" i="29"/>
  <c r="AB237" i="29"/>
  <c r="AJ237" i="29"/>
  <c r="AR237" i="29"/>
  <c r="AZ237" i="29"/>
  <c r="I237" i="29"/>
  <c r="U237" i="29"/>
  <c r="AE237" i="29"/>
  <c r="AO237" i="29"/>
  <c r="J237" i="29"/>
  <c r="V237" i="29"/>
  <c r="AF237" i="29"/>
  <c r="AP237" i="29"/>
  <c r="M237" i="29"/>
  <c r="W237" i="29"/>
  <c r="AG237" i="29"/>
  <c r="AS237" i="29"/>
  <c r="N237" i="29"/>
  <c r="X237" i="29"/>
  <c r="AH237" i="29"/>
  <c r="AT237" i="29"/>
  <c r="O237" i="29"/>
  <c r="Y237" i="29"/>
  <c r="AK237" i="29"/>
  <c r="AU237" i="29"/>
  <c r="P237" i="29"/>
  <c r="Z237" i="29"/>
  <c r="AL237" i="29"/>
  <c r="AV237" i="29"/>
  <c r="K222" i="29"/>
  <c r="S222" i="29"/>
  <c r="AA222" i="29"/>
  <c r="AI222" i="29"/>
  <c r="AQ222" i="29"/>
  <c r="AY222" i="29"/>
  <c r="N222" i="29"/>
  <c r="V222" i="29"/>
  <c r="AD222" i="29"/>
  <c r="AL222" i="29"/>
  <c r="AT222" i="29"/>
  <c r="O222" i="29"/>
  <c r="W222" i="29"/>
  <c r="AE222" i="29"/>
  <c r="AM222" i="29"/>
  <c r="AU222" i="29"/>
  <c r="I222" i="29"/>
  <c r="U222" i="29"/>
  <c r="AH222" i="29"/>
  <c r="AV222" i="29"/>
  <c r="J222" i="29"/>
  <c r="X222" i="29"/>
  <c r="AJ222" i="29"/>
  <c r="AW222" i="29"/>
  <c r="L222" i="29"/>
  <c r="Y222" i="29"/>
  <c r="AK222" i="29"/>
  <c r="AX222" i="29"/>
  <c r="M222" i="29"/>
  <c r="Z222" i="29"/>
  <c r="AN222" i="29"/>
  <c r="AZ222" i="29"/>
  <c r="P222" i="29"/>
  <c r="AB222" i="29"/>
  <c r="AO222" i="29"/>
  <c r="Q222" i="29"/>
  <c r="AC222" i="29"/>
  <c r="AP222" i="29"/>
  <c r="K206" i="29"/>
  <c r="S206" i="29"/>
  <c r="AA206" i="29"/>
  <c r="AI206" i="29"/>
  <c r="AQ206" i="29"/>
  <c r="AY206" i="29"/>
  <c r="L206" i="29"/>
  <c r="T206" i="29"/>
  <c r="AB206" i="29"/>
  <c r="AJ206" i="29"/>
  <c r="AR206" i="29"/>
  <c r="AZ206" i="29"/>
  <c r="N206" i="29"/>
  <c r="V206" i="29"/>
  <c r="AD206" i="29"/>
  <c r="AL206" i="29"/>
  <c r="AT206" i="29"/>
  <c r="O206" i="29"/>
  <c r="W206" i="29"/>
  <c r="AE206" i="29"/>
  <c r="AM206" i="29"/>
  <c r="AU206" i="29"/>
  <c r="I206" i="29"/>
  <c r="Y206" i="29"/>
  <c r="AO206" i="29"/>
  <c r="J206" i="29"/>
  <c r="Z206" i="29"/>
  <c r="AP206" i="29"/>
  <c r="M206" i="29"/>
  <c r="AC206" i="29"/>
  <c r="AS206" i="29"/>
  <c r="P206" i="29"/>
  <c r="AF206" i="29"/>
  <c r="AV206" i="29"/>
  <c r="Q206" i="29"/>
  <c r="AG206" i="29"/>
  <c r="AW206" i="29"/>
  <c r="R206" i="29"/>
  <c r="AH206" i="29"/>
  <c r="AX206" i="29"/>
  <c r="U206" i="29"/>
  <c r="AK206" i="29"/>
  <c r="N207" i="29"/>
  <c r="V207" i="29"/>
  <c r="AD207" i="29"/>
  <c r="AL207" i="29"/>
  <c r="AT207" i="29"/>
  <c r="O207" i="29"/>
  <c r="W207" i="29"/>
  <c r="AE207" i="29"/>
  <c r="AM207" i="29"/>
  <c r="AU207" i="29"/>
  <c r="I207" i="29"/>
  <c r="Q207" i="29"/>
  <c r="Y207" i="29"/>
  <c r="AG207" i="29"/>
  <c r="AO207" i="29"/>
  <c r="AW207" i="29"/>
  <c r="J207" i="29"/>
  <c r="R207" i="29"/>
  <c r="Z207" i="29"/>
  <c r="AH207" i="29"/>
  <c r="AP207" i="29"/>
  <c r="AX207" i="29"/>
  <c r="J170" i="29"/>
  <c r="R170" i="29"/>
  <c r="Z170" i="29"/>
  <c r="AH170" i="29"/>
  <c r="AP170" i="29"/>
  <c r="AX170" i="29"/>
  <c r="K170" i="29"/>
  <c r="S170" i="29"/>
  <c r="AA170" i="29"/>
  <c r="AI170" i="29"/>
  <c r="AQ170" i="29"/>
  <c r="AY170" i="29"/>
  <c r="L170" i="29"/>
  <c r="T170" i="29"/>
  <c r="AB170" i="29"/>
  <c r="AJ170" i="29"/>
  <c r="AR170" i="29"/>
  <c r="AZ170" i="29"/>
  <c r="M170" i="29"/>
  <c r="U170" i="29"/>
  <c r="AC170" i="29"/>
  <c r="AK170" i="29"/>
  <c r="AS170" i="29"/>
  <c r="N170" i="29"/>
  <c r="V170" i="29"/>
  <c r="AD170" i="29"/>
  <c r="AL170" i="29"/>
  <c r="AT170" i="29"/>
  <c r="O170" i="29"/>
  <c r="W170" i="29"/>
  <c r="AE170" i="29"/>
  <c r="AM170" i="29"/>
  <c r="AU170" i="29"/>
  <c r="Y170" i="29"/>
  <c r="AF170" i="29"/>
  <c r="AG170" i="29"/>
  <c r="I170" i="29"/>
  <c r="AO170" i="29"/>
  <c r="P170" i="29"/>
  <c r="AV170" i="29"/>
  <c r="M155" i="29"/>
  <c r="U155" i="29"/>
  <c r="AC155" i="29"/>
  <c r="AK155" i="29"/>
  <c r="AS155" i="29"/>
  <c r="N155" i="29"/>
  <c r="V155" i="29"/>
  <c r="AD155" i="29"/>
  <c r="AL155" i="29"/>
  <c r="AT155" i="29"/>
  <c r="O155" i="29"/>
  <c r="W155" i="29"/>
  <c r="AE155" i="29"/>
  <c r="AM155" i="29"/>
  <c r="AU155" i="29"/>
  <c r="I155" i="29"/>
  <c r="T155" i="29"/>
  <c r="AH155" i="29"/>
  <c r="AV155" i="29"/>
  <c r="J155" i="29"/>
  <c r="X155" i="29"/>
  <c r="AI155" i="29"/>
  <c r="AW155" i="29"/>
  <c r="K155" i="29"/>
  <c r="Y155" i="29"/>
  <c r="AJ155" i="29"/>
  <c r="AX155" i="29"/>
  <c r="L155" i="29"/>
  <c r="Z155" i="29"/>
  <c r="AN155" i="29"/>
  <c r="AY155" i="29"/>
  <c r="P155" i="29"/>
  <c r="AA155" i="29"/>
  <c r="AO155" i="29"/>
  <c r="AZ155" i="29"/>
  <c r="Q155" i="29"/>
  <c r="AB155" i="29"/>
  <c r="AP155" i="29"/>
  <c r="R155" i="29"/>
  <c r="AF155" i="29"/>
  <c r="AQ155" i="29"/>
  <c r="AG155" i="29"/>
  <c r="AR155" i="29"/>
  <c r="K253" i="29"/>
  <c r="S253" i="29"/>
  <c r="AA253" i="29"/>
  <c r="AI253" i="29"/>
  <c r="AQ253" i="29"/>
  <c r="AY253" i="29"/>
  <c r="L253" i="29"/>
  <c r="T253" i="29"/>
  <c r="AB253" i="29"/>
  <c r="AJ253" i="29"/>
  <c r="AR253" i="29"/>
  <c r="AZ253" i="29"/>
  <c r="M235" i="29"/>
  <c r="U235" i="29"/>
  <c r="AC235" i="29"/>
  <c r="AK235" i="29"/>
  <c r="AS235" i="29"/>
  <c r="N235" i="29"/>
  <c r="V235" i="29"/>
  <c r="AD235" i="29"/>
  <c r="AL235" i="29"/>
  <c r="AT235" i="29"/>
  <c r="AX230" i="29"/>
  <c r="AK230" i="29"/>
  <c r="Y230" i="29"/>
  <c r="L230" i="29"/>
  <c r="J227" i="29"/>
  <c r="R227" i="29"/>
  <c r="Z227" i="29"/>
  <c r="AH227" i="29"/>
  <c r="AP227" i="29"/>
  <c r="AX227" i="29"/>
  <c r="M227" i="29"/>
  <c r="U227" i="29"/>
  <c r="AC227" i="29"/>
  <c r="AK227" i="29"/>
  <c r="AS227" i="29"/>
  <c r="N227" i="29"/>
  <c r="V227" i="29"/>
  <c r="AD227" i="29"/>
  <c r="AL227" i="29"/>
  <c r="AT227" i="29"/>
  <c r="AS215" i="29"/>
  <c r="AC215" i="29"/>
  <c r="M215" i="29"/>
  <c r="I208" i="29"/>
  <c r="Q208" i="29"/>
  <c r="Y208" i="29"/>
  <c r="AG208" i="29"/>
  <c r="AO208" i="29"/>
  <c r="AW208" i="29"/>
  <c r="J208" i="29"/>
  <c r="R208" i="29"/>
  <c r="Z208" i="29"/>
  <c r="AH208" i="29"/>
  <c r="AP208" i="29"/>
  <c r="AX208" i="29"/>
  <c r="L208" i="29"/>
  <c r="T208" i="29"/>
  <c r="AB208" i="29"/>
  <c r="AJ208" i="29"/>
  <c r="AR208" i="29"/>
  <c r="AZ208" i="29"/>
  <c r="M208" i="29"/>
  <c r="U208" i="29"/>
  <c r="AC208" i="29"/>
  <c r="AK208" i="29"/>
  <c r="AS208" i="29"/>
  <c r="AK207" i="29"/>
  <c r="U207" i="29"/>
  <c r="N198" i="29"/>
  <c r="K198" i="29"/>
  <c r="S198" i="29"/>
  <c r="AA198" i="29"/>
  <c r="AI198" i="29"/>
  <c r="AQ198" i="29"/>
  <c r="AY198" i="29"/>
  <c r="J198" i="29"/>
  <c r="U198" i="29"/>
  <c r="AD198" i="29"/>
  <c r="AM198" i="29"/>
  <c r="AV198" i="29"/>
  <c r="L198" i="29"/>
  <c r="V198" i="29"/>
  <c r="AE198" i="29"/>
  <c r="AN198" i="29"/>
  <c r="AW198" i="29"/>
  <c r="M198" i="29"/>
  <c r="W198" i="29"/>
  <c r="AF198" i="29"/>
  <c r="AO198" i="29"/>
  <c r="AX198" i="29"/>
  <c r="P198" i="29"/>
  <c r="Y198" i="29"/>
  <c r="AH198" i="29"/>
  <c r="AR198" i="29"/>
  <c r="Q198" i="29"/>
  <c r="Z198" i="29"/>
  <c r="AJ198" i="29"/>
  <c r="AS198" i="29"/>
  <c r="AT195" i="29"/>
  <c r="Q195" i="29"/>
  <c r="AZ190" i="29"/>
  <c r="Y190" i="29"/>
  <c r="AP176" i="29"/>
  <c r="AE175" i="29"/>
  <c r="M243" i="29"/>
  <c r="U243" i="29"/>
  <c r="AC243" i="29"/>
  <c r="AK243" i="29"/>
  <c r="AS243" i="29"/>
  <c r="N243" i="29"/>
  <c r="V243" i="29"/>
  <c r="AD243" i="29"/>
  <c r="AL243" i="29"/>
  <c r="AT243" i="29"/>
  <c r="L240" i="29"/>
  <c r="T240" i="29"/>
  <c r="AB240" i="29"/>
  <c r="AJ240" i="29"/>
  <c r="AR240" i="29"/>
  <c r="AZ240" i="29"/>
  <c r="M240" i="29"/>
  <c r="U240" i="29"/>
  <c r="AC240" i="29"/>
  <c r="AK240" i="29"/>
  <c r="AS240" i="29"/>
  <c r="AW235" i="29"/>
  <c r="AM235" i="29"/>
  <c r="AA235" i="29"/>
  <c r="Q235" i="29"/>
  <c r="J234" i="29"/>
  <c r="R234" i="29"/>
  <c r="Z234" i="29"/>
  <c r="AH234" i="29"/>
  <c r="AP234" i="29"/>
  <c r="AX234" i="29"/>
  <c r="K234" i="29"/>
  <c r="S234" i="29"/>
  <c r="AA234" i="29"/>
  <c r="AI234" i="29"/>
  <c r="AQ234" i="29"/>
  <c r="AY234" i="29"/>
  <c r="AW230" i="29"/>
  <c r="AJ230" i="29"/>
  <c r="X230" i="29"/>
  <c r="J230" i="29"/>
  <c r="AR227" i="29"/>
  <c r="AF227" i="29"/>
  <c r="S227" i="29"/>
  <c r="AZ226" i="29"/>
  <c r="AL226" i="29"/>
  <c r="Y226" i="29"/>
  <c r="M226" i="29"/>
  <c r="AN224" i="29"/>
  <c r="AA224" i="29"/>
  <c r="O224" i="29"/>
  <c r="N223" i="29"/>
  <c r="V223" i="29"/>
  <c r="AD223" i="29"/>
  <c r="AL223" i="29"/>
  <c r="AT223" i="29"/>
  <c r="I223" i="29"/>
  <c r="Q223" i="29"/>
  <c r="Y223" i="29"/>
  <c r="AG223" i="29"/>
  <c r="AO223" i="29"/>
  <c r="AW223" i="29"/>
  <c r="J223" i="29"/>
  <c r="R223" i="29"/>
  <c r="Z223" i="29"/>
  <c r="AH223" i="29"/>
  <c r="AP223" i="29"/>
  <c r="AX223" i="29"/>
  <c r="AV219" i="29"/>
  <c r="AF219" i="29"/>
  <c r="P219" i="29"/>
  <c r="AU216" i="29"/>
  <c r="AE216" i="29"/>
  <c r="O216" i="29"/>
  <c r="AR215" i="29"/>
  <c r="AB215" i="29"/>
  <c r="L215" i="29"/>
  <c r="AO214" i="29"/>
  <c r="Y214" i="29"/>
  <c r="J211" i="29"/>
  <c r="R211" i="29"/>
  <c r="Z211" i="29"/>
  <c r="AH211" i="29"/>
  <c r="AP211" i="29"/>
  <c r="AX211" i="29"/>
  <c r="K211" i="29"/>
  <c r="S211" i="29"/>
  <c r="AA211" i="29"/>
  <c r="AI211" i="29"/>
  <c r="AQ211" i="29"/>
  <c r="AY211" i="29"/>
  <c r="M211" i="29"/>
  <c r="U211" i="29"/>
  <c r="AC211" i="29"/>
  <c r="AK211" i="29"/>
  <c r="AS211" i="29"/>
  <c r="N211" i="29"/>
  <c r="V211" i="29"/>
  <c r="AD211" i="29"/>
  <c r="AL211" i="29"/>
  <c r="AT211" i="29"/>
  <c r="AM208" i="29"/>
  <c r="W208" i="29"/>
  <c r="AZ207" i="29"/>
  <c r="AJ207" i="29"/>
  <c r="T207" i="29"/>
  <c r="I203" i="29"/>
  <c r="Q203" i="29"/>
  <c r="Y203" i="29"/>
  <c r="AG203" i="29"/>
  <c r="J203" i="29"/>
  <c r="R203" i="29"/>
  <c r="Z203" i="29"/>
  <c r="AH203" i="29"/>
  <c r="AP203" i="29"/>
  <c r="AX203" i="29"/>
  <c r="K203" i="29"/>
  <c r="S203" i="29"/>
  <c r="AA203" i="29"/>
  <c r="AI203" i="29"/>
  <c r="AQ203" i="29"/>
  <c r="AY203" i="29"/>
  <c r="M203" i="29"/>
  <c r="U203" i="29"/>
  <c r="AC203" i="29"/>
  <c r="AK203" i="29"/>
  <c r="AS203" i="29"/>
  <c r="N203" i="29"/>
  <c r="V203" i="29"/>
  <c r="AD203" i="29"/>
  <c r="AL203" i="29"/>
  <c r="AT203" i="29"/>
  <c r="AC198" i="29"/>
  <c r="AN195" i="29"/>
  <c r="O193" i="29"/>
  <c r="W193" i="29"/>
  <c r="AE193" i="29"/>
  <c r="AM193" i="29"/>
  <c r="AU193" i="29"/>
  <c r="L193" i="29"/>
  <c r="T193" i="29"/>
  <c r="AB193" i="29"/>
  <c r="AJ193" i="29"/>
  <c r="AR193" i="29"/>
  <c r="AZ193" i="29"/>
  <c r="N193" i="29"/>
  <c r="Y193" i="29"/>
  <c r="AI193" i="29"/>
  <c r="AT193" i="29"/>
  <c r="P193" i="29"/>
  <c r="Z193" i="29"/>
  <c r="AK193" i="29"/>
  <c r="AV193" i="29"/>
  <c r="Q193" i="29"/>
  <c r="AA193" i="29"/>
  <c r="AL193" i="29"/>
  <c r="AW193" i="29"/>
  <c r="I193" i="29"/>
  <c r="S193" i="29"/>
  <c r="AD193" i="29"/>
  <c r="AO193" i="29"/>
  <c r="AY193" i="29"/>
  <c r="J193" i="29"/>
  <c r="U193" i="29"/>
  <c r="AF193" i="29"/>
  <c r="AP193" i="29"/>
  <c r="AX190" i="29"/>
  <c r="T190" i="29"/>
  <c r="AF176" i="29"/>
  <c r="AX165" i="29"/>
  <c r="AY261" i="29"/>
  <c r="AQ261" i="29"/>
  <c r="AI261" i="29"/>
  <c r="AA261" i="29"/>
  <c r="S261" i="29"/>
  <c r="AS259" i="29"/>
  <c r="AK259" i="29"/>
  <c r="AC259" i="29"/>
  <c r="T259" i="29"/>
  <c r="AV253" i="29"/>
  <c r="AL253" i="29"/>
  <c r="Z253" i="29"/>
  <c r="P253" i="29"/>
  <c r="M251" i="29"/>
  <c r="U251" i="29"/>
  <c r="AC251" i="29"/>
  <c r="AK251" i="29"/>
  <c r="AS251" i="29"/>
  <c r="N251" i="29"/>
  <c r="V251" i="29"/>
  <c r="AD251" i="29"/>
  <c r="AL251" i="29"/>
  <c r="AT251" i="29"/>
  <c r="L248" i="29"/>
  <c r="T248" i="29"/>
  <c r="AB248" i="29"/>
  <c r="AJ248" i="29"/>
  <c r="AR248" i="29"/>
  <c r="AZ248" i="29"/>
  <c r="M248" i="29"/>
  <c r="U248" i="29"/>
  <c r="AC248" i="29"/>
  <c r="AK248" i="29"/>
  <c r="AS248" i="29"/>
  <c r="AW243" i="29"/>
  <c r="AM243" i="29"/>
  <c r="AA243" i="29"/>
  <c r="Q243" i="29"/>
  <c r="J242" i="29"/>
  <c r="R242" i="29"/>
  <c r="Z242" i="29"/>
  <c r="AH242" i="29"/>
  <c r="AP242" i="29"/>
  <c r="AX242" i="29"/>
  <c r="K242" i="29"/>
  <c r="S242" i="29"/>
  <c r="AA242" i="29"/>
  <c r="AI242" i="29"/>
  <c r="AQ242" i="29"/>
  <c r="AY242" i="29"/>
  <c r="AW240" i="29"/>
  <c r="AM240" i="29"/>
  <c r="AA240" i="29"/>
  <c r="Q240" i="29"/>
  <c r="I239" i="29"/>
  <c r="Q239" i="29"/>
  <c r="Y239" i="29"/>
  <c r="AG239" i="29"/>
  <c r="AO239" i="29"/>
  <c r="AW239" i="29"/>
  <c r="J239" i="29"/>
  <c r="R239" i="29"/>
  <c r="Z239" i="29"/>
  <c r="AH239" i="29"/>
  <c r="AP239" i="29"/>
  <c r="AX239" i="29"/>
  <c r="AQ238" i="29"/>
  <c r="AG238" i="29"/>
  <c r="U238" i="29"/>
  <c r="AV235" i="29"/>
  <c r="AJ235" i="29"/>
  <c r="Z235" i="29"/>
  <c r="P235" i="29"/>
  <c r="AW234" i="29"/>
  <c r="AM234" i="29"/>
  <c r="AC234" i="29"/>
  <c r="Q234" i="29"/>
  <c r="I232" i="29"/>
  <c r="Q232" i="29"/>
  <c r="Y232" i="29"/>
  <c r="AG232" i="29"/>
  <c r="AO232" i="29"/>
  <c r="AW232" i="29"/>
  <c r="L232" i="29"/>
  <c r="T232" i="29"/>
  <c r="AB232" i="29"/>
  <c r="AJ232" i="29"/>
  <c r="AR232" i="29"/>
  <c r="AZ232" i="29"/>
  <c r="M232" i="29"/>
  <c r="U232" i="29"/>
  <c r="AC232" i="29"/>
  <c r="AK232" i="29"/>
  <c r="AS232" i="29"/>
  <c r="AV230" i="29"/>
  <c r="AH230" i="29"/>
  <c r="U230" i="29"/>
  <c r="AQ227" i="29"/>
  <c r="AE227" i="29"/>
  <c r="Q227" i="29"/>
  <c r="AW226" i="29"/>
  <c r="AK226" i="29"/>
  <c r="X226" i="29"/>
  <c r="AY224" i="29"/>
  <c r="AM224" i="29"/>
  <c r="Z224" i="29"/>
  <c r="AS223" i="29"/>
  <c r="AF223" i="29"/>
  <c r="T223" i="29"/>
  <c r="AU219" i="29"/>
  <c r="AE219" i="29"/>
  <c r="AT216" i="29"/>
  <c r="AD216" i="29"/>
  <c r="AQ215" i="29"/>
  <c r="AA215" i="29"/>
  <c r="K214" i="29"/>
  <c r="S214" i="29"/>
  <c r="AA214" i="29"/>
  <c r="AI214" i="29"/>
  <c r="AQ214" i="29"/>
  <c r="AY214" i="29"/>
  <c r="L214" i="29"/>
  <c r="T214" i="29"/>
  <c r="AB214" i="29"/>
  <c r="AJ214" i="29"/>
  <c r="AR214" i="29"/>
  <c r="AZ214" i="29"/>
  <c r="N214" i="29"/>
  <c r="V214" i="29"/>
  <c r="AD214" i="29"/>
  <c r="AL214" i="29"/>
  <c r="AT214" i="29"/>
  <c r="O214" i="29"/>
  <c r="W214" i="29"/>
  <c r="AE214" i="29"/>
  <c r="AM214" i="29"/>
  <c r="AU214" i="29"/>
  <c r="AL208" i="29"/>
  <c r="V208" i="29"/>
  <c r="AY207" i="29"/>
  <c r="AI207" i="29"/>
  <c r="S207" i="29"/>
  <c r="M195" i="29"/>
  <c r="U195" i="29"/>
  <c r="AC195" i="29"/>
  <c r="AK195" i="29"/>
  <c r="AS195" i="29"/>
  <c r="J195" i="29"/>
  <c r="R195" i="29"/>
  <c r="Z195" i="29"/>
  <c r="AH195" i="29"/>
  <c r="AP195" i="29"/>
  <c r="AX195" i="29"/>
  <c r="I195" i="29"/>
  <c r="T195" i="29"/>
  <c r="AE195" i="29"/>
  <c r="AO195" i="29"/>
  <c r="AZ195" i="29"/>
  <c r="K195" i="29"/>
  <c r="V195" i="29"/>
  <c r="AF195" i="29"/>
  <c r="AQ195" i="29"/>
  <c r="L195" i="29"/>
  <c r="W195" i="29"/>
  <c r="AG195" i="29"/>
  <c r="AR195" i="29"/>
  <c r="O195" i="29"/>
  <c r="Y195" i="29"/>
  <c r="AJ195" i="29"/>
  <c r="AU195" i="29"/>
  <c r="P195" i="29"/>
  <c r="AA195" i="29"/>
  <c r="AL195" i="29"/>
  <c r="AV195" i="29"/>
  <c r="AU190" i="29"/>
  <c r="R190" i="29"/>
  <c r="AA176" i="29"/>
  <c r="K230" i="29"/>
  <c r="S230" i="29"/>
  <c r="AA230" i="29"/>
  <c r="AI230" i="29"/>
  <c r="AQ230" i="29"/>
  <c r="AY230" i="29"/>
  <c r="N230" i="29"/>
  <c r="V230" i="29"/>
  <c r="AD230" i="29"/>
  <c r="AL230" i="29"/>
  <c r="AT230" i="29"/>
  <c r="O230" i="29"/>
  <c r="W230" i="29"/>
  <c r="AE230" i="29"/>
  <c r="AM230" i="29"/>
  <c r="AU230" i="29"/>
  <c r="N215" i="29"/>
  <c r="V215" i="29"/>
  <c r="AD215" i="29"/>
  <c r="AL215" i="29"/>
  <c r="AT215" i="29"/>
  <c r="O215" i="29"/>
  <c r="W215" i="29"/>
  <c r="AE215" i="29"/>
  <c r="AM215" i="29"/>
  <c r="AU215" i="29"/>
  <c r="I215" i="29"/>
  <c r="Q215" i="29"/>
  <c r="Y215" i="29"/>
  <c r="AG215" i="29"/>
  <c r="AO215" i="29"/>
  <c r="AW215" i="29"/>
  <c r="J215" i="29"/>
  <c r="R215" i="29"/>
  <c r="Z215" i="29"/>
  <c r="AH215" i="29"/>
  <c r="AP215" i="29"/>
  <c r="AX215" i="29"/>
  <c r="AV207" i="29"/>
  <c r="AF207" i="29"/>
  <c r="P207" i="29"/>
  <c r="AI195" i="29"/>
  <c r="AO190" i="29"/>
  <c r="O190" i="29"/>
  <c r="S176" i="29"/>
  <c r="I175" i="29"/>
  <c r="Q175" i="29"/>
  <c r="Y175" i="29"/>
  <c r="AG175" i="29"/>
  <c r="AO175" i="29"/>
  <c r="AW175" i="29"/>
  <c r="J175" i="29"/>
  <c r="R175" i="29"/>
  <c r="Z175" i="29"/>
  <c r="AH175" i="29"/>
  <c r="AP175" i="29"/>
  <c r="AX175" i="29"/>
  <c r="K175" i="29"/>
  <c r="S175" i="29"/>
  <c r="AA175" i="29"/>
  <c r="AI175" i="29"/>
  <c r="AQ175" i="29"/>
  <c r="AY175" i="29"/>
  <c r="L175" i="29"/>
  <c r="T175" i="29"/>
  <c r="AB175" i="29"/>
  <c r="AJ175" i="29"/>
  <c r="AR175" i="29"/>
  <c r="AZ175" i="29"/>
  <c r="N175" i="29"/>
  <c r="V175" i="29"/>
  <c r="AD175" i="29"/>
  <c r="AL175" i="29"/>
  <c r="AT175" i="29"/>
  <c r="O175" i="29"/>
  <c r="AK175" i="29"/>
  <c r="P175" i="29"/>
  <c r="AM175" i="29"/>
  <c r="U175" i="29"/>
  <c r="AN175" i="29"/>
  <c r="X175" i="29"/>
  <c r="AU175" i="29"/>
  <c r="AC175" i="29"/>
  <c r="AV175" i="29"/>
  <c r="AW170" i="29"/>
  <c r="AR235" i="29"/>
  <c r="AH235" i="29"/>
  <c r="X235" i="29"/>
  <c r="L235" i="29"/>
  <c r="AR230" i="29"/>
  <c r="AF230" i="29"/>
  <c r="R230" i="29"/>
  <c r="AZ227" i="29"/>
  <c r="AN227" i="29"/>
  <c r="AA227" i="29"/>
  <c r="O227" i="29"/>
  <c r="O226" i="29"/>
  <c r="W226" i="29"/>
  <c r="AE226" i="29"/>
  <c r="AM226" i="29"/>
  <c r="AU226" i="29"/>
  <c r="J226" i="29"/>
  <c r="R226" i="29"/>
  <c r="Z226" i="29"/>
  <c r="AH226" i="29"/>
  <c r="AP226" i="29"/>
  <c r="AX226" i="29"/>
  <c r="K226" i="29"/>
  <c r="S226" i="29"/>
  <c r="AA226" i="29"/>
  <c r="AI226" i="29"/>
  <c r="AQ226" i="29"/>
  <c r="AY226" i="29"/>
  <c r="I216" i="29"/>
  <c r="Q216" i="29"/>
  <c r="Y216" i="29"/>
  <c r="AG216" i="29"/>
  <c r="AO216" i="29"/>
  <c r="AW216" i="29"/>
  <c r="J216" i="29"/>
  <c r="R216" i="29"/>
  <c r="Z216" i="29"/>
  <c r="AH216" i="29"/>
  <c r="AP216" i="29"/>
  <c r="AX216" i="29"/>
  <c r="L216" i="29"/>
  <c r="T216" i="29"/>
  <c r="AB216" i="29"/>
  <c r="AJ216" i="29"/>
  <c r="AR216" i="29"/>
  <c r="AZ216" i="29"/>
  <c r="M216" i="29"/>
  <c r="U216" i="29"/>
  <c r="AC216" i="29"/>
  <c r="AK216" i="29"/>
  <c r="AS216" i="29"/>
  <c r="AK215" i="29"/>
  <c r="U215" i="29"/>
  <c r="AV208" i="29"/>
  <c r="AF208" i="29"/>
  <c r="P208" i="29"/>
  <c r="AS207" i="29"/>
  <c r="AC207" i="29"/>
  <c r="M207" i="29"/>
  <c r="AT198" i="29"/>
  <c r="T198" i="29"/>
  <c r="AD195" i="29"/>
  <c r="AN190" i="29"/>
  <c r="AN170" i="29"/>
  <c r="L165" i="29"/>
  <c r="T165" i="29"/>
  <c r="AB165" i="29"/>
  <c r="AJ165" i="29"/>
  <c r="AR165" i="29"/>
  <c r="M165" i="29"/>
  <c r="U165" i="29"/>
  <c r="AC165" i="29"/>
  <c r="AK165" i="29"/>
  <c r="AS165" i="29"/>
  <c r="I165" i="29"/>
  <c r="S165" i="29"/>
  <c r="AE165" i="29"/>
  <c r="AO165" i="29"/>
  <c r="AY165" i="29"/>
  <c r="J165" i="29"/>
  <c r="V165" i="29"/>
  <c r="AF165" i="29"/>
  <c r="AP165" i="29"/>
  <c r="AZ165" i="29"/>
  <c r="K165" i="29"/>
  <c r="W165" i="29"/>
  <c r="AG165" i="29"/>
  <c r="AQ165" i="29"/>
  <c r="N165" i="29"/>
  <c r="X165" i="29"/>
  <c r="AH165" i="29"/>
  <c r="AT165" i="29"/>
  <c r="O165" i="29"/>
  <c r="Y165" i="29"/>
  <c r="AI165" i="29"/>
  <c r="AU165" i="29"/>
  <c r="P165" i="29"/>
  <c r="Z165" i="29"/>
  <c r="AL165" i="29"/>
  <c r="AV165" i="29"/>
  <c r="R165" i="29"/>
  <c r="AA165" i="29"/>
  <c r="AD165" i="29"/>
  <c r="AN165" i="29"/>
  <c r="AW165" i="29"/>
  <c r="N259" i="29"/>
  <c r="V259" i="29"/>
  <c r="AS253" i="29"/>
  <c r="AG253" i="29"/>
  <c r="W253" i="29"/>
  <c r="M253" i="29"/>
  <c r="AR243" i="29"/>
  <c r="AH243" i="29"/>
  <c r="X243" i="29"/>
  <c r="L243" i="29"/>
  <c r="AT240" i="29"/>
  <c r="AH240" i="29"/>
  <c r="X240" i="29"/>
  <c r="N240" i="29"/>
  <c r="N238" i="29"/>
  <c r="V238" i="29"/>
  <c r="AD238" i="29"/>
  <c r="AL238" i="29"/>
  <c r="AT238" i="29"/>
  <c r="O238" i="29"/>
  <c r="W238" i="29"/>
  <c r="AE238" i="29"/>
  <c r="AM238" i="29"/>
  <c r="AU238" i="29"/>
  <c r="AQ235" i="29"/>
  <c r="AG235" i="29"/>
  <c r="W235" i="29"/>
  <c r="K235" i="29"/>
  <c r="AT234" i="29"/>
  <c r="AJ234" i="29"/>
  <c r="X234" i="29"/>
  <c r="N234" i="29"/>
  <c r="AP230" i="29"/>
  <c r="AC230" i="29"/>
  <c r="Q230" i="29"/>
  <c r="AY227" i="29"/>
  <c r="AM227" i="29"/>
  <c r="Y227" i="29"/>
  <c r="L227" i="29"/>
  <c r="AS226" i="29"/>
  <c r="AF226" i="29"/>
  <c r="T226" i="29"/>
  <c r="I224" i="29"/>
  <c r="Q224" i="29"/>
  <c r="Y224" i="29"/>
  <c r="AG224" i="29"/>
  <c r="AO224" i="29"/>
  <c r="AW224" i="29"/>
  <c r="L224" i="29"/>
  <c r="T224" i="29"/>
  <c r="AB224" i="29"/>
  <c r="AJ224" i="29"/>
  <c r="AR224" i="29"/>
  <c r="AZ224" i="29"/>
  <c r="M224" i="29"/>
  <c r="U224" i="29"/>
  <c r="AC224" i="29"/>
  <c r="AK224" i="29"/>
  <c r="AS224" i="29"/>
  <c r="J219" i="29"/>
  <c r="R219" i="29"/>
  <c r="Z219" i="29"/>
  <c r="AH219" i="29"/>
  <c r="AP219" i="29"/>
  <c r="AX219" i="29"/>
  <c r="K219" i="29"/>
  <c r="S219" i="29"/>
  <c r="AA219" i="29"/>
  <c r="AI219" i="29"/>
  <c r="AQ219" i="29"/>
  <c r="AY219" i="29"/>
  <c r="M219" i="29"/>
  <c r="U219" i="29"/>
  <c r="AC219" i="29"/>
  <c r="AK219" i="29"/>
  <c r="AS219" i="29"/>
  <c r="N219" i="29"/>
  <c r="V219" i="29"/>
  <c r="AD219" i="29"/>
  <c r="AL219" i="29"/>
  <c r="AT219" i="29"/>
  <c r="AM216" i="29"/>
  <c r="W216" i="29"/>
  <c r="AZ215" i="29"/>
  <c r="AJ215" i="29"/>
  <c r="T215" i="29"/>
  <c r="AG214" i="29"/>
  <c r="Q214" i="29"/>
  <c r="AU208" i="29"/>
  <c r="AE208" i="29"/>
  <c r="O208" i="29"/>
  <c r="AR207" i="29"/>
  <c r="AB207" i="29"/>
  <c r="L207" i="29"/>
  <c r="N190" i="29"/>
  <c r="V190" i="29"/>
  <c r="AD190" i="29"/>
  <c r="AL190" i="29"/>
  <c r="AT190" i="29"/>
  <c r="K190" i="29"/>
  <c r="S190" i="29"/>
  <c r="AA190" i="29"/>
  <c r="AI190" i="29"/>
  <c r="AQ190" i="29"/>
  <c r="AY190" i="29"/>
  <c r="J190" i="29"/>
  <c r="U190" i="29"/>
  <c r="AF190" i="29"/>
  <c r="AP190" i="29"/>
  <c r="L190" i="29"/>
  <c r="W190" i="29"/>
  <c r="AG190" i="29"/>
  <c r="AR190" i="29"/>
  <c r="M190" i="29"/>
  <c r="X190" i="29"/>
  <c r="AH190" i="29"/>
  <c r="AS190" i="29"/>
  <c r="P190" i="29"/>
  <c r="Z190" i="29"/>
  <c r="AK190" i="29"/>
  <c r="AV190" i="29"/>
  <c r="Q190" i="29"/>
  <c r="AB190" i="29"/>
  <c r="AM190" i="29"/>
  <c r="AW190" i="29"/>
  <c r="L176" i="29"/>
  <c r="T176" i="29"/>
  <c r="AB176" i="29"/>
  <c r="AJ176" i="29"/>
  <c r="AR176" i="29"/>
  <c r="AZ176" i="29"/>
  <c r="M176" i="29"/>
  <c r="U176" i="29"/>
  <c r="AC176" i="29"/>
  <c r="AK176" i="29"/>
  <c r="AS176" i="29"/>
  <c r="N176" i="29"/>
  <c r="V176" i="29"/>
  <c r="AD176" i="29"/>
  <c r="AL176" i="29"/>
  <c r="AT176" i="29"/>
  <c r="O176" i="29"/>
  <c r="W176" i="29"/>
  <c r="AE176" i="29"/>
  <c r="AM176" i="29"/>
  <c r="AU176" i="29"/>
  <c r="I176" i="29"/>
  <c r="Q176" i="29"/>
  <c r="Y176" i="29"/>
  <c r="AG176" i="29"/>
  <c r="AO176" i="29"/>
  <c r="AW176" i="29"/>
  <c r="K176" i="29"/>
  <c r="AH176" i="29"/>
  <c r="P176" i="29"/>
  <c r="AI176" i="29"/>
  <c r="R176" i="29"/>
  <c r="AN176" i="29"/>
  <c r="X176" i="29"/>
  <c r="AQ176" i="29"/>
  <c r="Z176" i="29"/>
  <c r="AV176" i="29"/>
  <c r="X170" i="29"/>
  <c r="AW252" i="29"/>
  <c r="AO252" i="29"/>
  <c r="AG252" i="29"/>
  <c r="Y252" i="29"/>
  <c r="Q252" i="29"/>
  <c r="AW244" i="29"/>
  <c r="AO244" i="29"/>
  <c r="AG244" i="29"/>
  <c r="Y244" i="29"/>
  <c r="Q244" i="29"/>
  <c r="AW236" i="29"/>
  <c r="AO236" i="29"/>
  <c r="AG236" i="29"/>
  <c r="Y236" i="29"/>
  <c r="Q236" i="29"/>
  <c r="AZ229" i="29"/>
  <c r="AR229" i="29"/>
  <c r="AJ229" i="29"/>
  <c r="AB229" i="29"/>
  <c r="T229" i="29"/>
  <c r="L229" i="29"/>
  <c r="AW228" i="29"/>
  <c r="AO228" i="29"/>
  <c r="AG228" i="29"/>
  <c r="Y228" i="29"/>
  <c r="Q228" i="29"/>
  <c r="AZ221" i="29"/>
  <c r="AR221" i="29"/>
  <c r="AJ221" i="29"/>
  <c r="AB221" i="29"/>
  <c r="T221" i="29"/>
  <c r="L221" i="29"/>
  <c r="AW220" i="29"/>
  <c r="AO220" i="29"/>
  <c r="AG220" i="29"/>
  <c r="Y220" i="29"/>
  <c r="Q220" i="29"/>
  <c r="AY218" i="29"/>
  <c r="AQ218" i="29"/>
  <c r="AI218" i="29"/>
  <c r="AA218" i="29"/>
  <c r="S218" i="29"/>
  <c r="K218" i="29"/>
  <c r="AZ213" i="29"/>
  <c r="AR213" i="29"/>
  <c r="AJ213" i="29"/>
  <c r="AB213" i="29"/>
  <c r="T213" i="29"/>
  <c r="L213" i="29"/>
  <c r="AW212" i="29"/>
  <c r="AO212" i="29"/>
  <c r="AG212" i="29"/>
  <c r="Y212" i="29"/>
  <c r="Q212" i="29"/>
  <c r="AY210" i="29"/>
  <c r="AQ210" i="29"/>
  <c r="AI210" i="29"/>
  <c r="AA210" i="29"/>
  <c r="S210" i="29"/>
  <c r="K210" i="29"/>
  <c r="AZ205" i="29"/>
  <c r="AR205" i="29"/>
  <c r="AJ205" i="29"/>
  <c r="AB205" i="29"/>
  <c r="T205" i="29"/>
  <c r="L205" i="29"/>
  <c r="AW204" i="29"/>
  <c r="AO204" i="29"/>
  <c r="AG204" i="29"/>
  <c r="Y204" i="29"/>
  <c r="Q204" i="29"/>
  <c r="AY202" i="29"/>
  <c r="AQ202" i="29"/>
  <c r="AI202" i="29"/>
  <c r="AA202" i="29"/>
  <c r="S202" i="29"/>
  <c r="K202" i="29"/>
  <c r="AS200" i="29"/>
  <c r="AK200" i="29"/>
  <c r="AB200" i="29"/>
  <c r="S200" i="29"/>
  <c r="AS199" i="29"/>
  <c r="AJ199" i="29"/>
  <c r="AA199" i="29"/>
  <c r="R199" i="29"/>
  <c r="J194" i="29"/>
  <c r="R194" i="29"/>
  <c r="Z194" i="29"/>
  <c r="AH194" i="29"/>
  <c r="AP194" i="29"/>
  <c r="AX194" i="29"/>
  <c r="O194" i="29"/>
  <c r="W194" i="29"/>
  <c r="AE194" i="29"/>
  <c r="AM194" i="29"/>
  <c r="AU194" i="29"/>
  <c r="AS192" i="29"/>
  <c r="AH192" i="29"/>
  <c r="W192" i="29"/>
  <c r="M192" i="29"/>
  <c r="AU191" i="29"/>
  <c r="AJ191" i="29"/>
  <c r="Z191" i="29"/>
  <c r="O191" i="29"/>
  <c r="AV187" i="29"/>
  <c r="AI187" i="29"/>
  <c r="V187" i="29"/>
  <c r="AO186" i="29"/>
  <c r="AC186" i="29"/>
  <c r="P186" i="29"/>
  <c r="AV185" i="29"/>
  <c r="AI185" i="29"/>
  <c r="V185" i="29"/>
  <c r="AP184" i="29"/>
  <c r="AC184" i="29"/>
  <c r="P184" i="29"/>
  <c r="I183" i="29"/>
  <c r="Q183" i="29"/>
  <c r="Y183" i="29"/>
  <c r="AG183" i="29"/>
  <c r="AO183" i="29"/>
  <c r="AW183" i="29"/>
  <c r="J183" i="29"/>
  <c r="K183" i="29"/>
  <c r="S183" i="29"/>
  <c r="AA183" i="29"/>
  <c r="AI183" i="29"/>
  <c r="AQ183" i="29"/>
  <c r="AY183" i="29"/>
  <c r="N183" i="29"/>
  <c r="V183" i="29"/>
  <c r="AD183" i="29"/>
  <c r="AL183" i="29"/>
  <c r="AT183" i="29"/>
  <c r="AF178" i="29"/>
  <c r="AU167" i="29"/>
  <c r="AY229" i="29"/>
  <c r="AQ229" i="29"/>
  <c r="AI229" i="29"/>
  <c r="AA229" i="29"/>
  <c r="S229" i="29"/>
  <c r="AY221" i="29"/>
  <c r="AQ221" i="29"/>
  <c r="AI221" i="29"/>
  <c r="AA221" i="29"/>
  <c r="S221" i="29"/>
  <c r="AX218" i="29"/>
  <c r="AP218" i="29"/>
  <c r="AH218" i="29"/>
  <c r="Z218" i="29"/>
  <c r="R218" i="29"/>
  <c r="J218" i="29"/>
  <c r="AY213" i="29"/>
  <c r="AQ213" i="29"/>
  <c r="AI213" i="29"/>
  <c r="AA213" i="29"/>
  <c r="S213" i="29"/>
  <c r="AX210" i="29"/>
  <c r="AP210" i="29"/>
  <c r="AH210" i="29"/>
  <c r="Z210" i="29"/>
  <c r="R210" i="29"/>
  <c r="J210" i="29"/>
  <c r="AY205" i="29"/>
  <c r="AQ205" i="29"/>
  <c r="AI205" i="29"/>
  <c r="AA205" i="29"/>
  <c r="S205" i="29"/>
  <c r="AX202" i="29"/>
  <c r="AP202" i="29"/>
  <c r="AH202" i="29"/>
  <c r="Z202" i="29"/>
  <c r="R202" i="29"/>
  <c r="J202" i="29"/>
  <c r="I200" i="29"/>
  <c r="Q200" i="29"/>
  <c r="Y200" i="29"/>
  <c r="AG200" i="29"/>
  <c r="N199" i="29"/>
  <c r="V199" i="29"/>
  <c r="AD199" i="29"/>
  <c r="AL199" i="29"/>
  <c r="AT199" i="29"/>
  <c r="AQ192" i="29"/>
  <c r="AF192" i="29"/>
  <c r="V192" i="29"/>
  <c r="AS191" i="29"/>
  <c r="AI191" i="29"/>
  <c r="X191" i="29"/>
  <c r="M191" i="29"/>
  <c r="M187" i="29"/>
  <c r="U187" i="29"/>
  <c r="AC187" i="29"/>
  <c r="AK187" i="29"/>
  <c r="AS187" i="29"/>
  <c r="O187" i="29"/>
  <c r="W187" i="29"/>
  <c r="AE187" i="29"/>
  <c r="AM187" i="29"/>
  <c r="AU187" i="29"/>
  <c r="J187" i="29"/>
  <c r="R187" i="29"/>
  <c r="Z187" i="29"/>
  <c r="AH187" i="29"/>
  <c r="AP187" i="29"/>
  <c r="AX187" i="29"/>
  <c r="AN186" i="29"/>
  <c r="AA186" i="29"/>
  <c r="N186" i="29"/>
  <c r="O185" i="29"/>
  <c r="W185" i="29"/>
  <c r="AE185" i="29"/>
  <c r="AM185" i="29"/>
  <c r="AU185" i="29"/>
  <c r="I185" i="29"/>
  <c r="Q185" i="29"/>
  <c r="Y185" i="29"/>
  <c r="AG185" i="29"/>
  <c r="AO185" i="29"/>
  <c r="AW185" i="29"/>
  <c r="L185" i="29"/>
  <c r="T185" i="29"/>
  <c r="AB185" i="29"/>
  <c r="AJ185" i="29"/>
  <c r="AR185" i="29"/>
  <c r="AZ185" i="29"/>
  <c r="AN184" i="29"/>
  <c r="AA184" i="29"/>
  <c r="O184" i="29"/>
  <c r="J178" i="29"/>
  <c r="R178" i="29"/>
  <c r="Z178" i="29"/>
  <c r="AH178" i="29"/>
  <c r="AP178" i="29"/>
  <c r="AX178" i="29"/>
  <c r="K178" i="29"/>
  <c r="S178" i="29"/>
  <c r="AA178" i="29"/>
  <c r="AI178" i="29"/>
  <c r="AQ178" i="29"/>
  <c r="AY178" i="29"/>
  <c r="L178" i="29"/>
  <c r="T178" i="29"/>
  <c r="AB178" i="29"/>
  <c r="AJ178" i="29"/>
  <c r="AR178" i="29"/>
  <c r="AZ178" i="29"/>
  <c r="M178" i="29"/>
  <c r="U178" i="29"/>
  <c r="AC178" i="29"/>
  <c r="AK178" i="29"/>
  <c r="AS178" i="29"/>
  <c r="O178" i="29"/>
  <c r="W178" i="29"/>
  <c r="AE178" i="29"/>
  <c r="AM178" i="29"/>
  <c r="AU178" i="29"/>
  <c r="I167" i="29"/>
  <c r="Q167" i="29"/>
  <c r="Y167" i="29"/>
  <c r="AG167" i="29"/>
  <c r="AO167" i="29"/>
  <c r="AW167" i="29"/>
  <c r="J167" i="29"/>
  <c r="R167" i="29"/>
  <c r="Z167" i="29"/>
  <c r="AH167" i="29"/>
  <c r="AP167" i="29"/>
  <c r="AX167" i="29"/>
  <c r="K167" i="29"/>
  <c r="S167" i="29"/>
  <c r="AA167" i="29"/>
  <c r="AI167" i="29"/>
  <c r="AQ167" i="29"/>
  <c r="AY167" i="29"/>
  <c r="L167" i="29"/>
  <c r="T167" i="29"/>
  <c r="AB167" i="29"/>
  <c r="AJ167" i="29"/>
  <c r="AR167" i="29"/>
  <c r="AZ167" i="29"/>
  <c r="M167" i="29"/>
  <c r="U167" i="29"/>
  <c r="AC167" i="29"/>
  <c r="AK167" i="29"/>
  <c r="AS167" i="29"/>
  <c r="N167" i="29"/>
  <c r="V167" i="29"/>
  <c r="AD167" i="29"/>
  <c r="AL167" i="29"/>
  <c r="AT167" i="29"/>
  <c r="AZ159" i="29"/>
  <c r="L192" i="29"/>
  <c r="T192" i="29"/>
  <c r="AB192" i="29"/>
  <c r="AJ192" i="29"/>
  <c r="AR192" i="29"/>
  <c r="AZ192" i="29"/>
  <c r="I192" i="29"/>
  <c r="Q192" i="29"/>
  <c r="Y192" i="29"/>
  <c r="AG192" i="29"/>
  <c r="AO192" i="29"/>
  <c r="AW192" i="29"/>
  <c r="AQ191" i="29"/>
  <c r="AF191" i="29"/>
  <c r="U191" i="29"/>
  <c r="K191" i="29"/>
  <c r="AW186" i="29"/>
  <c r="AK186" i="29"/>
  <c r="X186" i="29"/>
  <c r="K186" i="29"/>
  <c r="AX184" i="29"/>
  <c r="AK184" i="29"/>
  <c r="X184" i="29"/>
  <c r="K184" i="29"/>
  <c r="AD159" i="29"/>
  <c r="AU218" i="29"/>
  <c r="AM218" i="29"/>
  <c r="AE218" i="29"/>
  <c r="W218" i="29"/>
  <c r="AU210" i="29"/>
  <c r="AM210" i="29"/>
  <c r="AE210" i="29"/>
  <c r="W210" i="29"/>
  <c r="AU202" i="29"/>
  <c r="AM202" i="29"/>
  <c r="AE202" i="29"/>
  <c r="W202" i="29"/>
  <c r="AX192" i="29"/>
  <c r="AM192" i="29"/>
  <c r="AC192" i="29"/>
  <c r="R192" i="29"/>
  <c r="AZ191" i="29"/>
  <c r="AP191" i="29"/>
  <c r="AE191" i="29"/>
  <c r="T191" i="29"/>
  <c r="AV186" i="29"/>
  <c r="AI186" i="29"/>
  <c r="V186" i="29"/>
  <c r="AV184" i="29"/>
  <c r="AI184" i="29"/>
  <c r="W184" i="29"/>
  <c r="AE167" i="29"/>
  <c r="I191" i="29"/>
  <c r="Q191" i="29"/>
  <c r="Y191" i="29"/>
  <c r="AG191" i="29"/>
  <c r="AO191" i="29"/>
  <c r="AW191" i="29"/>
  <c r="N191" i="29"/>
  <c r="V191" i="29"/>
  <c r="AD191" i="29"/>
  <c r="AL191" i="29"/>
  <c r="AT191" i="29"/>
  <c r="J186" i="29"/>
  <c r="R186" i="29"/>
  <c r="Z186" i="29"/>
  <c r="AH186" i="29"/>
  <c r="AP186" i="29"/>
  <c r="AX186" i="29"/>
  <c r="L186" i="29"/>
  <c r="T186" i="29"/>
  <c r="AB186" i="29"/>
  <c r="AJ186" i="29"/>
  <c r="AR186" i="29"/>
  <c r="AZ186" i="29"/>
  <c r="O186" i="29"/>
  <c r="W186" i="29"/>
  <c r="AE186" i="29"/>
  <c r="AM186" i="29"/>
  <c r="AU186" i="29"/>
  <c r="L184" i="29"/>
  <c r="T184" i="29"/>
  <c r="AB184" i="29"/>
  <c r="AJ184" i="29"/>
  <c r="AR184" i="29"/>
  <c r="AZ184" i="29"/>
  <c r="N184" i="29"/>
  <c r="V184" i="29"/>
  <c r="AD184" i="29"/>
  <c r="AL184" i="29"/>
  <c r="AT184" i="29"/>
  <c r="I184" i="29"/>
  <c r="Q184" i="29"/>
  <c r="Y184" i="29"/>
  <c r="AG184" i="29"/>
  <c r="AO184" i="29"/>
  <c r="AW184" i="29"/>
  <c r="J159" i="29"/>
  <c r="R159" i="29"/>
  <c r="Z159" i="29"/>
  <c r="AH159" i="29"/>
  <c r="AP159" i="29"/>
  <c r="AX159" i="29"/>
  <c r="K159" i="29"/>
  <c r="S159" i="29"/>
  <c r="AA159" i="29"/>
  <c r="AI159" i="29"/>
  <c r="AQ159" i="29"/>
  <c r="AY159" i="29"/>
  <c r="I159" i="29"/>
  <c r="U159" i="29"/>
  <c r="AE159" i="29"/>
  <c r="AO159" i="29"/>
  <c r="L159" i="29"/>
  <c r="V159" i="29"/>
  <c r="AF159" i="29"/>
  <c r="AR159" i="29"/>
  <c r="M159" i="29"/>
  <c r="W159" i="29"/>
  <c r="AG159" i="29"/>
  <c r="AS159" i="29"/>
  <c r="N159" i="29"/>
  <c r="X159" i="29"/>
  <c r="AJ159" i="29"/>
  <c r="AT159" i="29"/>
  <c r="O159" i="29"/>
  <c r="Y159" i="29"/>
  <c r="AK159" i="29"/>
  <c r="AU159" i="29"/>
  <c r="P159" i="29"/>
  <c r="AB159" i="29"/>
  <c r="AL159" i="29"/>
  <c r="AV159" i="29"/>
  <c r="Q159" i="29"/>
  <c r="AC159" i="29"/>
  <c r="AM159" i="29"/>
  <c r="AW159" i="29"/>
  <c r="I164" i="29"/>
  <c r="Q164" i="29"/>
  <c r="Y164" i="29"/>
  <c r="AG164" i="29"/>
  <c r="AO164" i="29"/>
  <c r="AW164" i="29"/>
  <c r="J164" i="29"/>
  <c r="R164" i="29"/>
  <c r="Z164" i="29"/>
  <c r="AH164" i="29"/>
  <c r="AP164" i="29"/>
  <c r="AX164" i="29"/>
  <c r="K157" i="29"/>
  <c r="S157" i="29"/>
  <c r="AA157" i="29"/>
  <c r="AI157" i="29"/>
  <c r="AQ157" i="29"/>
  <c r="AY157" i="29"/>
  <c r="L157" i="29"/>
  <c r="T157" i="29"/>
  <c r="AB157" i="29"/>
  <c r="AJ157" i="29"/>
  <c r="AR157" i="29"/>
  <c r="AZ157" i="29"/>
  <c r="M157" i="29"/>
  <c r="U157" i="29"/>
  <c r="AC157" i="29"/>
  <c r="AK157" i="29"/>
  <c r="AS157" i="29"/>
  <c r="K149" i="29"/>
  <c r="S149" i="29"/>
  <c r="AA149" i="29"/>
  <c r="AI149" i="29"/>
  <c r="AQ149" i="29"/>
  <c r="AY149" i="29"/>
  <c r="L149" i="29"/>
  <c r="T149" i="29"/>
  <c r="AB149" i="29"/>
  <c r="AJ149" i="29"/>
  <c r="AR149" i="29"/>
  <c r="AZ149" i="29"/>
  <c r="M149" i="29"/>
  <c r="U149" i="29"/>
  <c r="AC149" i="29"/>
  <c r="AK149" i="29"/>
  <c r="AS149" i="29"/>
  <c r="N149" i="29"/>
  <c r="V149" i="29"/>
  <c r="AD149" i="29"/>
  <c r="AL149" i="29"/>
  <c r="AT149" i="29"/>
  <c r="O149" i="29"/>
  <c r="W149" i="29"/>
  <c r="AE149" i="29"/>
  <c r="AM149" i="29"/>
  <c r="AU149" i="29"/>
  <c r="I135" i="29"/>
  <c r="Q135" i="29"/>
  <c r="Y135" i="29"/>
  <c r="AG135" i="29"/>
  <c r="AO135" i="29"/>
  <c r="AW135" i="29"/>
  <c r="J135" i="29"/>
  <c r="R135" i="29"/>
  <c r="Z135" i="29"/>
  <c r="AH135" i="29"/>
  <c r="AP135" i="29"/>
  <c r="AX135" i="29"/>
  <c r="K135" i="29"/>
  <c r="S135" i="29"/>
  <c r="AA135" i="29"/>
  <c r="AI135" i="29"/>
  <c r="AQ135" i="29"/>
  <c r="AY135" i="29"/>
  <c r="L135" i="29"/>
  <c r="T135" i="29"/>
  <c r="AB135" i="29"/>
  <c r="AJ135" i="29"/>
  <c r="AR135" i="29"/>
  <c r="AZ135" i="29"/>
  <c r="M135" i="29"/>
  <c r="U135" i="29"/>
  <c r="AC135" i="29"/>
  <c r="AK135" i="29"/>
  <c r="AS135" i="29"/>
  <c r="N135" i="29"/>
  <c r="V135" i="29"/>
  <c r="AD135" i="29"/>
  <c r="AL135" i="29"/>
  <c r="AT135" i="29"/>
  <c r="K96" i="29"/>
  <c r="S96" i="29"/>
  <c r="AA96" i="29"/>
  <c r="AI96" i="29"/>
  <c r="AQ96" i="29"/>
  <c r="AY96" i="29"/>
  <c r="O96" i="29"/>
  <c r="W96" i="29"/>
  <c r="AE96" i="29"/>
  <c r="AM96" i="29"/>
  <c r="AU96" i="29"/>
  <c r="J96" i="29"/>
  <c r="U96" i="29"/>
  <c r="AF96" i="29"/>
  <c r="AP96" i="29"/>
  <c r="L96" i="29"/>
  <c r="V96" i="29"/>
  <c r="AG96" i="29"/>
  <c r="AR96" i="29"/>
  <c r="M96" i="29"/>
  <c r="X96" i="29"/>
  <c r="AH96" i="29"/>
  <c r="AS96" i="29"/>
  <c r="N96" i="29"/>
  <c r="Y96" i="29"/>
  <c r="AJ96" i="29"/>
  <c r="AT96" i="29"/>
  <c r="P96" i="29"/>
  <c r="Z96" i="29"/>
  <c r="AK96" i="29"/>
  <c r="AV96" i="29"/>
  <c r="Q96" i="29"/>
  <c r="AB96" i="29"/>
  <c r="AL96" i="29"/>
  <c r="AW96" i="29"/>
  <c r="I96" i="29"/>
  <c r="AZ96" i="29"/>
  <c r="R96" i="29"/>
  <c r="T96" i="29"/>
  <c r="AD96" i="29"/>
  <c r="AN96" i="29"/>
  <c r="AO96" i="29"/>
  <c r="AX96" i="29"/>
  <c r="AS196" i="29"/>
  <c r="AK196" i="29"/>
  <c r="AC196" i="29"/>
  <c r="U196" i="29"/>
  <c r="AS188" i="29"/>
  <c r="AK188" i="29"/>
  <c r="AC188" i="29"/>
  <c r="U188" i="29"/>
  <c r="AY182" i="29"/>
  <c r="AQ182" i="29"/>
  <c r="AI182" i="29"/>
  <c r="AA182" i="29"/>
  <c r="S182" i="29"/>
  <c r="K182" i="29"/>
  <c r="AK180" i="29"/>
  <c r="AC180" i="29"/>
  <c r="U180" i="29"/>
  <c r="AX179" i="29"/>
  <c r="AP179" i="29"/>
  <c r="AH179" i="29"/>
  <c r="Z179" i="29"/>
  <c r="R179" i="29"/>
  <c r="J179" i="29"/>
  <c r="AZ177" i="29"/>
  <c r="AR177" i="29"/>
  <c r="AJ177" i="29"/>
  <c r="AB177" i="29"/>
  <c r="T177" i="29"/>
  <c r="L177" i="29"/>
  <c r="AY174" i="29"/>
  <c r="AQ174" i="29"/>
  <c r="AI174" i="29"/>
  <c r="AA174" i="29"/>
  <c r="S174" i="29"/>
  <c r="K174" i="29"/>
  <c r="AS172" i="29"/>
  <c r="AK172" i="29"/>
  <c r="AC172" i="29"/>
  <c r="U172" i="29"/>
  <c r="AX171" i="29"/>
  <c r="AP171" i="29"/>
  <c r="AH171" i="29"/>
  <c r="Z171" i="29"/>
  <c r="R171" i="29"/>
  <c r="J171" i="29"/>
  <c r="AZ169" i="29"/>
  <c r="AR169" i="29"/>
  <c r="AJ169" i="29"/>
  <c r="AB169" i="29"/>
  <c r="T169" i="29"/>
  <c r="L169" i="29"/>
  <c r="AW168" i="29"/>
  <c r="AO168" i="29"/>
  <c r="AG168" i="29"/>
  <c r="Y168" i="29"/>
  <c r="Q168" i="29"/>
  <c r="I168" i="29"/>
  <c r="AY164" i="29"/>
  <c r="AM164" i="29"/>
  <c r="AC164" i="29"/>
  <c r="S164" i="29"/>
  <c r="AZ163" i="29"/>
  <c r="AP163" i="29"/>
  <c r="AF163" i="29"/>
  <c r="T163" i="29"/>
  <c r="AS162" i="29"/>
  <c r="AG162" i="29"/>
  <c r="W162" i="29"/>
  <c r="AU160" i="29"/>
  <c r="AI160" i="29"/>
  <c r="Y160" i="29"/>
  <c r="O160" i="29"/>
  <c r="AT157" i="29"/>
  <c r="AF157" i="29"/>
  <c r="R157" i="29"/>
  <c r="AV154" i="29"/>
  <c r="AK154" i="29"/>
  <c r="W154" i="29"/>
  <c r="AU151" i="29"/>
  <c r="AE151" i="29"/>
  <c r="AV149" i="29"/>
  <c r="Y149" i="29"/>
  <c r="AF146" i="29"/>
  <c r="AM143" i="29"/>
  <c r="AV138" i="29"/>
  <c r="P138" i="29"/>
  <c r="AM135" i="29"/>
  <c r="AZ134" i="29"/>
  <c r="L103" i="29"/>
  <c r="T103" i="29"/>
  <c r="AB103" i="29"/>
  <c r="AJ103" i="29"/>
  <c r="AR103" i="29"/>
  <c r="AZ103" i="29"/>
  <c r="I103" i="29"/>
  <c r="R103" i="29"/>
  <c r="AA103" i="29"/>
  <c r="AK103" i="29"/>
  <c r="AT103" i="29"/>
  <c r="J103" i="29"/>
  <c r="S103" i="29"/>
  <c r="AC103" i="29"/>
  <c r="AL103" i="29"/>
  <c r="AU103" i="29"/>
  <c r="M103" i="29"/>
  <c r="V103" i="29"/>
  <c r="AE103" i="29"/>
  <c r="AN103" i="29"/>
  <c r="AW103" i="29"/>
  <c r="N103" i="29"/>
  <c r="W103" i="29"/>
  <c r="AF103" i="29"/>
  <c r="AO103" i="29"/>
  <c r="AX103" i="29"/>
  <c r="O103" i="29"/>
  <c r="X103" i="29"/>
  <c r="AG103" i="29"/>
  <c r="AP103" i="29"/>
  <c r="AY103" i="29"/>
  <c r="P103" i="29"/>
  <c r="AM103" i="29"/>
  <c r="Q103" i="29"/>
  <c r="AQ103" i="29"/>
  <c r="U103" i="29"/>
  <c r="AS103" i="29"/>
  <c r="Z103" i="29"/>
  <c r="AD103" i="29"/>
  <c r="K103" i="29"/>
  <c r="Y103" i="29"/>
  <c r="AH103" i="29"/>
  <c r="AI103" i="29"/>
  <c r="AV103" i="29"/>
  <c r="AV164" i="29"/>
  <c r="AL164" i="29"/>
  <c r="AB164" i="29"/>
  <c r="P164" i="29"/>
  <c r="AP157" i="29"/>
  <c r="AE157" i="29"/>
  <c r="Q157" i="29"/>
  <c r="J154" i="29"/>
  <c r="R154" i="29"/>
  <c r="Z154" i="29"/>
  <c r="AH154" i="29"/>
  <c r="AP154" i="29"/>
  <c r="AX154" i="29"/>
  <c r="K154" i="29"/>
  <c r="S154" i="29"/>
  <c r="AA154" i="29"/>
  <c r="AI154" i="29"/>
  <c r="AQ154" i="29"/>
  <c r="AY154" i="29"/>
  <c r="L154" i="29"/>
  <c r="T154" i="29"/>
  <c r="AB154" i="29"/>
  <c r="AJ154" i="29"/>
  <c r="AR154" i="29"/>
  <c r="AZ154" i="29"/>
  <c r="AP149" i="29"/>
  <c r="X149" i="29"/>
  <c r="J146" i="29"/>
  <c r="R146" i="29"/>
  <c r="Z146" i="29"/>
  <c r="AH146" i="29"/>
  <c r="AP146" i="29"/>
  <c r="AX146" i="29"/>
  <c r="K146" i="29"/>
  <c r="S146" i="29"/>
  <c r="AA146" i="29"/>
  <c r="AI146" i="29"/>
  <c r="AQ146" i="29"/>
  <c r="AY146" i="29"/>
  <c r="L146" i="29"/>
  <c r="T146" i="29"/>
  <c r="AB146" i="29"/>
  <c r="AJ146" i="29"/>
  <c r="AR146" i="29"/>
  <c r="AZ146" i="29"/>
  <c r="M146" i="29"/>
  <c r="U146" i="29"/>
  <c r="AC146" i="29"/>
  <c r="AK146" i="29"/>
  <c r="AS146" i="29"/>
  <c r="N146" i="29"/>
  <c r="V146" i="29"/>
  <c r="AD146" i="29"/>
  <c r="AL146" i="29"/>
  <c r="AT146" i="29"/>
  <c r="AO138" i="29"/>
  <c r="AF135" i="29"/>
  <c r="J134" i="29"/>
  <c r="R134" i="29"/>
  <c r="Z134" i="29"/>
  <c r="AH134" i="29"/>
  <c r="AP134" i="29"/>
  <c r="I134" i="29"/>
  <c r="S134" i="29"/>
  <c r="AB134" i="29"/>
  <c r="AK134" i="29"/>
  <c r="AT134" i="29"/>
  <c r="K134" i="29"/>
  <c r="T134" i="29"/>
  <c r="AC134" i="29"/>
  <c r="AL134" i="29"/>
  <c r="AU134" i="29"/>
  <c r="L134" i="29"/>
  <c r="U134" i="29"/>
  <c r="AD134" i="29"/>
  <c r="AM134" i="29"/>
  <c r="AV134" i="29"/>
  <c r="M134" i="29"/>
  <c r="V134" i="29"/>
  <c r="AE134" i="29"/>
  <c r="AN134" i="29"/>
  <c r="AW134" i="29"/>
  <c r="N134" i="29"/>
  <c r="W134" i="29"/>
  <c r="AF134" i="29"/>
  <c r="AO134" i="29"/>
  <c r="AX134" i="29"/>
  <c r="O134" i="29"/>
  <c r="X134" i="29"/>
  <c r="AG134" i="29"/>
  <c r="AQ134" i="29"/>
  <c r="AY134" i="29"/>
  <c r="AU168" i="29"/>
  <c r="AM168" i="29"/>
  <c r="AE168" i="29"/>
  <c r="W168" i="29"/>
  <c r="O168" i="29"/>
  <c r="AU164" i="29"/>
  <c r="AK164" i="29"/>
  <c r="AA164" i="29"/>
  <c r="O164" i="29"/>
  <c r="N163" i="29"/>
  <c r="V163" i="29"/>
  <c r="AD163" i="29"/>
  <c r="AL163" i="29"/>
  <c r="AT163" i="29"/>
  <c r="O163" i="29"/>
  <c r="W163" i="29"/>
  <c r="AE163" i="29"/>
  <c r="AM163" i="29"/>
  <c r="AU163" i="29"/>
  <c r="AO157" i="29"/>
  <c r="AD157" i="29"/>
  <c r="P157" i="29"/>
  <c r="AO149" i="29"/>
  <c r="R149" i="29"/>
  <c r="J138" i="29"/>
  <c r="R138" i="29"/>
  <c r="Z138" i="29"/>
  <c r="AH138" i="29"/>
  <c r="AP138" i="29"/>
  <c r="AX138" i="29"/>
  <c r="K138" i="29"/>
  <c r="S138" i="29"/>
  <c r="AA138" i="29"/>
  <c r="AI138" i="29"/>
  <c r="AQ138" i="29"/>
  <c r="AY138" i="29"/>
  <c r="L138" i="29"/>
  <c r="T138" i="29"/>
  <c r="AB138" i="29"/>
  <c r="AJ138" i="29"/>
  <c r="AR138" i="29"/>
  <c r="AZ138" i="29"/>
  <c r="M138" i="29"/>
  <c r="U138" i="29"/>
  <c r="AC138" i="29"/>
  <c r="AK138" i="29"/>
  <c r="AS138" i="29"/>
  <c r="N138" i="29"/>
  <c r="V138" i="29"/>
  <c r="AD138" i="29"/>
  <c r="AL138" i="29"/>
  <c r="AT138" i="29"/>
  <c r="O138" i="29"/>
  <c r="W138" i="29"/>
  <c r="AE138" i="29"/>
  <c r="AM138" i="29"/>
  <c r="AU138" i="29"/>
  <c r="AE135" i="29"/>
  <c r="AU179" i="29"/>
  <c r="AM179" i="29"/>
  <c r="AE179" i="29"/>
  <c r="W179" i="29"/>
  <c r="O179" i="29"/>
  <c r="AW177" i="29"/>
  <c r="AO177" i="29"/>
  <c r="AG177" i="29"/>
  <c r="Y177" i="29"/>
  <c r="Q177" i="29"/>
  <c r="I177" i="29"/>
  <c r="AU171" i="29"/>
  <c r="AM171" i="29"/>
  <c r="AE171" i="29"/>
  <c r="W171" i="29"/>
  <c r="O171" i="29"/>
  <c r="AT168" i="29"/>
  <c r="AL168" i="29"/>
  <c r="AD168" i="29"/>
  <c r="V168" i="29"/>
  <c r="N168" i="29"/>
  <c r="AT164" i="29"/>
  <c r="AJ164" i="29"/>
  <c r="X164" i="29"/>
  <c r="N164" i="29"/>
  <c r="AW163" i="29"/>
  <c r="AK163" i="29"/>
  <c r="AA163" i="29"/>
  <c r="Q163" i="29"/>
  <c r="K162" i="29"/>
  <c r="S162" i="29"/>
  <c r="AA162" i="29"/>
  <c r="AI162" i="29"/>
  <c r="AQ162" i="29"/>
  <c r="AY162" i="29"/>
  <c r="L162" i="29"/>
  <c r="T162" i="29"/>
  <c r="AB162" i="29"/>
  <c r="AJ162" i="29"/>
  <c r="AR162" i="29"/>
  <c r="AZ162" i="29"/>
  <c r="AN157" i="29"/>
  <c r="Z157" i="29"/>
  <c r="O157" i="29"/>
  <c r="AS154" i="29"/>
  <c r="AE154" i="29"/>
  <c r="Q154" i="29"/>
  <c r="I151" i="29"/>
  <c r="Q151" i="29"/>
  <c r="Y151" i="29"/>
  <c r="AG151" i="29"/>
  <c r="AO151" i="29"/>
  <c r="AW151" i="29"/>
  <c r="J151" i="29"/>
  <c r="R151" i="29"/>
  <c r="Z151" i="29"/>
  <c r="AH151" i="29"/>
  <c r="AP151" i="29"/>
  <c r="AX151" i="29"/>
  <c r="K151" i="29"/>
  <c r="S151" i="29"/>
  <c r="AA151" i="29"/>
  <c r="AI151" i="29"/>
  <c r="AQ151" i="29"/>
  <c r="AY151" i="29"/>
  <c r="M151" i="29"/>
  <c r="U151" i="29"/>
  <c r="AC151" i="29"/>
  <c r="AK151" i="29"/>
  <c r="AS151" i="29"/>
  <c r="AN149" i="29"/>
  <c r="Q149" i="29"/>
  <c r="AU146" i="29"/>
  <c r="X146" i="29"/>
  <c r="I143" i="29"/>
  <c r="Q143" i="29"/>
  <c r="Y143" i="29"/>
  <c r="AG143" i="29"/>
  <c r="AO143" i="29"/>
  <c r="AW143" i="29"/>
  <c r="J143" i="29"/>
  <c r="R143" i="29"/>
  <c r="Z143" i="29"/>
  <c r="AH143" i="29"/>
  <c r="AP143" i="29"/>
  <c r="AX143" i="29"/>
  <c r="K143" i="29"/>
  <c r="S143" i="29"/>
  <c r="AA143" i="29"/>
  <c r="AI143" i="29"/>
  <c r="AQ143" i="29"/>
  <c r="AY143" i="29"/>
  <c r="L143" i="29"/>
  <c r="T143" i="29"/>
  <c r="AB143" i="29"/>
  <c r="AJ143" i="29"/>
  <c r="AR143" i="29"/>
  <c r="AZ143" i="29"/>
  <c r="M143" i="29"/>
  <c r="U143" i="29"/>
  <c r="AC143" i="29"/>
  <c r="AK143" i="29"/>
  <c r="AS143" i="29"/>
  <c r="AG138" i="29"/>
  <c r="X135" i="29"/>
  <c r="AJ134" i="29"/>
  <c r="O133" i="29"/>
  <c r="W133" i="29"/>
  <c r="AE133" i="29"/>
  <c r="AM133" i="29"/>
  <c r="AU133" i="29"/>
  <c r="I133" i="29"/>
  <c r="R133" i="29"/>
  <c r="AA133" i="29"/>
  <c r="AJ133" i="29"/>
  <c r="AS133" i="29"/>
  <c r="J133" i="29"/>
  <c r="S133" i="29"/>
  <c r="AB133" i="29"/>
  <c r="AK133" i="29"/>
  <c r="AT133" i="29"/>
  <c r="K133" i="29"/>
  <c r="T133" i="29"/>
  <c r="AC133" i="29"/>
  <c r="AL133" i="29"/>
  <c r="AV133" i="29"/>
  <c r="L133" i="29"/>
  <c r="U133" i="29"/>
  <c r="AD133" i="29"/>
  <c r="AN133" i="29"/>
  <c r="AW133" i="29"/>
  <c r="M133" i="29"/>
  <c r="V133" i="29"/>
  <c r="AF133" i="29"/>
  <c r="AO133" i="29"/>
  <c r="AX133" i="29"/>
  <c r="N133" i="29"/>
  <c r="X133" i="29"/>
  <c r="AG133" i="29"/>
  <c r="AP133" i="29"/>
  <c r="AY133" i="29"/>
  <c r="AT179" i="29"/>
  <c r="AL179" i="29"/>
  <c r="AD179" i="29"/>
  <c r="V179" i="29"/>
  <c r="N179" i="29"/>
  <c r="AT171" i="29"/>
  <c r="AL171" i="29"/>
  <c r="AD171" i="29"/>
  <c r="V171" i="29"/>
  <c r="N171" i="29"/>
  <c r="AS168" i="29"/>
  <c r="AK168" i="29"/>
  <c r="AC168" i="29"/>
  <c r="U168" i="29"/>
  <c r="M168" i="29"/>
  <c r="AS164" i="29"/>
  <c r="AI164" i="29"/>
  <c r="W164" i="29"/>
  <c r="M164" i="29"/>
  <c r="AV163" i="29"/>
  <c r="AJ163" i="29"/>
  <c r="Z163" i="29"/>
  <c r="P163" i="29"/>
  <c r="AW162" i="29"/>
  <c r="AM162" i="29"/>
  <c r="AC162" i="29"/>
  <c r="Q162" i="29"/>
  <c r="AY160" i="29"/>
  <c r="AO160" i="29"/>
  <c r="AE160" i="29"/>
  <c r="S160" i="29"/>
  <c r="AX157" i="29"/>
  <c r="AM157" i="29"/>
  <c r="Y157" i="29"/>
  <c r="N157" i="29"/>
  <c r="AO154" i="29"/>
  <c r="AD154" i="29"/>
  <c r="P154" i="29"/>
  <c r="AM151" i="29"/>
  <c r="W151" i="29"/>
  <c r="AH149" i="29"/>
  <c r="P149" i="29"/>
  <c r="AO146" i="29"/>
  <c r="W146" i="29"/>
  <c r="AV143" i="29"/>
  <c r="AD143" i="29"/>
  <c r="AF138" i="29"/>
  <c r="W135" i="29"/>
  <c r="AI134" i="29"/>
  <c r="AQ133" i="29"/>
  <c r="AT182" i="29"/>
  <c r="AL182" i="29"/>
  <c r="AD182" i="29"/>
  <c r="V182" i="29"/>
  <c r="AS179" i="29"/>
  <c r="AK179" i="29"/>
  <c r="AC179" i="29"/>
  <c r="U179" i="29"/>
  <c r="AU177" i="29"/>
  <c r="AM177" i="29"/>
  <c r="AE177" i="29"/>
  <c r="W177" i="29"/>
  <c r="AT174" i="29"/>
  <c r="AL174" i="29"/>
  <c r="AD174" i="29"/>
  <c r="V174" i="29"/>
  <c r="AS171" i="29"/>
  <c r="AK171" i="29"/>
  <c r="AC171" i="29"/>
  <c r="U171" i="29"/>
  <c r="AU169" i="29"/>
  <c r="AM169" i="29"/>
  <c r="AE169" i="29"/>
  <c r="W169" i="29"/>
  <c r="AZ168" i="29"/>
  <c r="AR168" i="29"/>
  <c r="AJ168" i="29"/>
  <c r="AB168" i="29"/>
  <c r="T168" i="29"/>
  <c r="AR164" i="29"/>
  <c r="AF164" i="29"/>
  <c r="V164" i="29"/>
  <c r="L164" i="29"/>
  <c r="AS163" i="29"/>
  <c r="AI163" i="29"/>
  <c r="Y163" i="29"/>
  <c r="M163" i="29"/>
  <c r="AV162" i="29"/>
  <c r="AL162" i="29"/>
  <c r="Z162" i="29"/>
  <c r="P162" i="29"/>
  <c r="M160" i="29"/>
  <c r="U160" i="29"/>
  <c r="AC160" i="29"/>
  <c r="AK160" i="29"/>
  <c r="AS160" i="29"/>
  <c r="N160" i="29"/>
  <c r="V160" i="29"/>
  <c r="AD160" i="29"/>
  <c r="AL160" i="29"/>
  <c r="AT160" i="29"/>
  <c r="AW157" i="29"/>
  <c r="AL157" i="29"/>
  <c r="X157" i="29"/>
  <c r="J157" i="29"/>
  <c r="AN154" i="29"/>
  <c r="AC154" i="29"/>
  <c r="O154" i="29"/>
  <c r="AL151" i="29"/>
  <c r="V151" i="29"/>
  <c r="AG149" i="29"/>
  <c r="J149" i="29"/>
  <c r="AN146" i="29"/>
  <c r="Q146" i="29"/>
  <c r="X143" i="29"/>
  <c r="Y138" i="29"/>
  <c r="AV135" i="29"/>
  <c r="P135" i="29"/>
  <c r="AW147" i="29"/>
  <c r="AO147" i="29"/>
  <c r="AG147" i="29"/>
  <c r="Y147" i="29"/>
  <c r="Q147" i="29"/>
  <c r="I147" i="29"/>
  <c r="AU141" i="29"/>
  <c r="AM141" i="29"/>
  <c r="AE141" i="29"/>
  <c r="W141" i="29"/>
  <c r="O141" i="29"/>
  <c r="AW139" i="29"/>
  <c r="AO139" i="29"/>
  <c r="AG139" i="29"/>
  <c r="Y139" i="29"/>
  <c r="Q139" i="29"/>
  <c r="I139" i="29"/>
  <c r="AO124" i="29"/>
  <c r="Y124" i="29"/>
  <c r="AN116" i="29"/>
  <c r="AT141" i="29"/>
  <c r="AL141" i="29"/>
  <c r="AD141" i="29"/>
  <c r="V141" i="29"/>
  <c r="N141" i="29"/>
  <c r="J124" i="29"/>
  <c r="R124" i="29"/>
  <c r="Z124" i="29"/>
  <c r="AH124" i="29"/>
  <c r="AP124" i="29"/>
  <c r="AX124" i="29"/>
  <c r="K124" i="29"/>
  <c r="S124" i="29"/>
  <c r="AA124" i="29"/>
  <c r="AI124" i="29"/>
  <c r="AQ124" i="29"/>
  <c r="AY124" i="29"/>
  <c r="L124" i="29"/>
  <c r="T124" i="29"/>
  <c r="AB124" i="29"/>
  <c r="AJ124" i="29"/>
  <c r="AR124" i="29"/>
  <c r="AZ124" i="29"/>
  <c r="N124" i="29"/>
  <c r="V124" i="29"/>
  <c r="AD124" i="29"/>
  <c r="AL124" i="29"/>
  <c r="AT124" i="29"/>
  <c r="K116" i="29"/>
  <c r="S116" i="29"/>
  <c r="AA116" i="29"/>
  <c r="AI116" i="29"/>
  <c r="AQ116" i="29"/>
  <c r="AY116" i="29"/>
  <c r="L116" i="29"/>
  <c r="T116" i="29"/>
  <c r="AB116" i="29"/>
  <c r="AJ116" i="29"/>
  <c r="AR116" i="29"/>
  <c r="AZ116" i="29"/>
  <c r="O116" i="29"/>
  <c r="Y116" i="29"/>
  <c r="AK116" i="29"/>
  <c r="AU116" i="29"/>
  <c r="P116" i="29"/>
  <c r="Z116" i="29"/>
  <c r="AL116" i="29"/>
  <c r="AV116" i="29"/>
  <c r="Q116" i="29"/>
  <c r="AC116" i="29"/>
  <c r="AM116" i="29"/>
  <c r="AW116" i="29"/>
  <c r="I116" i="29"/>
  <c r="U116" i="29"/>
  <c r="AE116" i="29"/>
  <c r="AO116" i="29"/>
  <c r="J116" i="29"/>
  <c r="V116" i="29"/>
  <c r="AF116" i="29"/>
  <c r="AP116" i="29"/>
  <c r="AW161" i="29"/>
  <c r="AO161" i="29"/>
  <c r="AG161" i="29"/>
  <c r="Y161" i="29"/>
  <c r="Q161" i="29"/>
  <c r="AX156" i="29"/>
  <c r="AP156" i="29"/>
  <c r="AH156" i="29"/>
  <c r="Z156" i="29"/>
  <c r="R156" i="29"/>
  <c r="J156" i="29"/>
  <c r="AW153" i="29"/>
  <c r="AO153" i="29"/>
  <c r="AG153" i="29"/>
  <c r="Y153" i="29"/>
  <c r="Q153" i="29"/>
  <c r="AT152" i="29"/>
  <c r="AL152" i="29"/>
  <c r="AD152" i="29"/>
  <c r="V152" i="29"/>
  <c r="N152" i="29"/>
  <c r="AX148" i="29"/>
  <c r="AP148" i="29"/>
  <c r="AH148" i="29"/>
  <c r="Z148" i="29"/>
  <c r="R148" i="29"/>
  <c r="J148" i="29"/>
  <c r="AU147" i="29"/>
  <c r="AM147" i="29"/>
  <c r="AE147" i="29"/>
  <c r="W147" i="29"/>
  <c r="O147" i="29"/>
  <c r="AT144" i="29"/>
  <c r="AL144" i="29"/>
  <c r="AD144" i="29"/>
  <c r="V144" i="29"/>
  <c r="N144" i="29"/>
  <c r="AS141" i="29"/>
  <c r="AK141" i="29"/>
  <c r="AC141" i="29"/>
  <c r="U141" i="29"/>
  <c r="M141" i="29"/>
  <c r="AX140" i="29"/>
  <c r="AP140" i="29"/>
  <c r="AH140" i="29"/>
  <c r="Z140" i="29"/>
  <c r="R140" i="29"/>
  <c r="J140" i="29"/>
  <c r="AU139" i="29"/>
  <c r="AM139" i="29"/>
  <c r="AE139" i="29"/>
  <c r="W139" i="29"/>
  <c r="O139" i="29"/>
  <c r="AT136" i="29"/>
  <c r="AL136" i="29"/>
  <c r="AD136" i="29"/>
  <c r="V136" i="29"/>
  <c r="N136" i="29"/>
  <c r="AU132" i="29"/>
  <c r="AL132" i="29"/>
  <c r="AC132" i="29"/>
  <c r="S132" i="29"/>
  <c r="J132" i="29"/>
  <c r="K129" i="29"/>
  <c r="S129" i="29"/>
  <c r="AA129" i="29"/>
  <c r="AI129" i="29"/>
  <c r="AQ129" i="29"/>
  <c r="AY129" i="29"/>
  <c r="AM124" i="29"/>
  <c r="W124" i="29"/>
  <c r="I118" i="29"/>
  <c r="Q118" i="29"/>
  <c r="Y118" i="29"/>
  <c r="AG118" i="29"/>
  <c r="AO118" i="29"/>
  <c r="AW118" i="29"/>
  <c r="J118" i="29"/>
  <c r="R118" i="29"/>
  <c r="Z118" i="29"/>
  <c r="AH118" i="29"/>
  <c r="AP118" i="29"/>
  <c r="AX118" i="29"/>
  <c r="K118" i="29"/>
  <c r="U118" i="29"/>
  <c r="AE118" i="29"/>
  <c r="AQ118" i="29"/>
  <c r="L118" i="29"/>
  <c r="V118" i="29"/>
  <c r="AF118" i="29"/>
  <c r="AR118" i="29"/>
  <c r="M118" i="29"/>
  <c r="W118" i="29"/>
  <c r="AI118" i="29"/>
  <c r="AS118" i="29"/>
  <c r="O118" i="29"/>
  <c r="AA118" i="29"/>
  <c r="AK118" i="29"/>
  <c r="AU118" i="29"/>
  <c r="P118" i="29"/>
  <c r="AB118" i="29"/>
  <c r="AL118" i="29"/>
  <c r="AV118" i="29"/>
  <c r="AG116" i="29"/>
  <c r="J105" i="29"/>
  <c r="R105" i="29"/>
  <c r="Z105" i="29"/>
  <c r="AH105" i="29"/>
  <c r="AP105" i="29"/>
  <c r="AX105" i="29"/>
  <c r="K105" i="29"/>
  <c r="T105" i="29"/>
  <c r="AC105" i="29"/>
  <c r="AL105" i="29"/>
  <c r="AU105" i="29"/>
  <c r="L105" i="29"/>
  <c r="U105" i="29"/>
  <c r="AD105" i="29"/>
  <c r="AM105" i="29"/>
  <c r="AV105" i="29"/>
  <c r="N105" i="29"/>
  <c r="W105" i="29"/>
  <c r="AF105" i="29"/>
  <c r="AO105" i="29"/>
  <c r="AY105" i="29"/>
  <c r="O105" i="29"/>
  <c r="X105" i="29"/>
  <c r="AG105" i="29"/>
  <c r="AQ105" i="29"/>
  <c r="AZ105" i="29"/>
  <c r="P105" i="29"/>
  <c r="Y105" i="29"/>
  <c r="AI105" i="29"/>
  <c r="AR105" i="29"/>
  <c r="V105" i="29"/>
  <c r="AT105" i="29"/>
  <c r="AA105" i="29"/>
  <c r="AW105" i="29"/>
  <c r="AB105" i="29"/>
  <c r="I105" i="29"/>
  <c r="AJ105" i="29"/>
  <c r="M105" i="29"/>
  <c r="AK105" i="29"/>
  <c r="AW156" i="29"/>
  <c r="AO156" i="29"/>
  <c r="AG156" i="29"/>
  <c r="Y156" i="29"/>
  <c r="Q156" i="29"/>
  <c r="AS152" i="29"/>
  <c r="AK152" i="29"/>
  <c r="AC152" i="29"/>
  <c r="U152" i="29"/>
  <c r="M152" i="29"/>
  <c r="AE150" i="29"/>
  <c r="W150" i="29"/>
  <c r="AW148" i="29"/>
  <c r="AO148" i="29"/>
  <c r="AG148" i="29"/>
  <c r="Y148" i="29"/>
  <c r="Q148" i="29"/>
  <c r="AT147" i="29"/>
  <c r="AL147" i="29"/>
  <c r="AD147" i="29"/>
  <c r="V147" i="29"/>
  <c r="N147" i="29"/>
  <c r="AS144" i="29"/>
  <c r="AK144" i="29"/>
  <c r="AC144" i="29"/>
  <c r="U144" i="29"/>
  <c r="M144" i="29"/>
  <c r="AU142" i="29"/>
  <c r="AM142" i="29"/>
  <c r="AE142" i="29"/>
  <c r="W142" i="29"/>
  <c r="AZ141" i="29"/>
  <c r="AR141" i="29"/>
  <c r="AJ141" i="29"/>
  <c r="AB141" i="29"/>
  <c r="T141" i="29"/>
  <c r="L141" i="29"/>
  <c r="AW140" i="29"/>
  <c r="AO140" i="29"/>
  <c r="AG140" i="29"/>
  <c r="Y140" i="29"/>
  <c r="Q140" i="29"/>
  <c r="AT139" i="29"/>
  <c r="AL139" i="29"/>
  <c r="AD139" i="29"/>
  <c r="V139" i="29"/>
  <c r="N139" i="29"/>
  <c r="AS136" i="29"/>
  <c r="AK136" i="29"/>
  <c r="AC136" i="29"/>
  <c r="U136" i="29"/>
  <c r="M136" i="29"/>
  <c r="AT132" i="29"/>
  <c r="AK132" i="29"/>
  <c r="AA132" i="29"/>
  <c r="R132" i="29"/>
  <c r="I131" i="29"/>
  <c r="Q131" i="29"/>
  <c r="Y131" i="29"/>
  <c r="AG131" i="29"/>
  <c r="AO131" i="29"/>
  <c r="AW131" i="29"/>
  <c r="N130" i="29"/>
  <c r="V130" i="29"/>
  <c r="AD130" i="29"/>
  <c r="AL130" i="29"/>
  <c r="AT130" i="29"/>
  <c r="AR129" i="29"/>
  <c r="AH129" i="29"/>
  <c r="Y129" i="29"/>
  <c r="P129" i="29"/>
  <c r="K127" i="29"/>
  <c r="S127" i="29"/>
  <c r="AA127" i="29"/>
  <c r="AI127" i="29"/>
  <c r="AQ127" i="29"/>
  <c r="AY127" i="29"/>
  <c r="L127" i="29"/>
  <c r="T127" i="29"/>
  <c r="AB127" i="29"/>
  <c r="AJ127" i="29"/>
  <c r="AR127" i="29"/>
  <c r="AZ127" i="29"/>
  <c r="M127" i="29"/>
  <c r="U127" i="29"/>
  <c r="AC127" i="29"/>
  <c r="AK127" i="29"/>
  <c r="AS127" i="29"/>
  <c r="M125" i="29"/>
  <c r="U125" i="29"/>
  <c r="AC125" i="29"/>
  <c r="AK125" i="29"/>
  <c r="AS125" i="29"/>
  <c r="N125" i="29"/>
  <c r="V125" i="29"/>
  <c r="AD125" i="29"/>
  <c r="AL125" i="29"/>
  <c r="AT125" i="29"/>
  <c r="O125" i="29"/>
  <c r="W125" i="29"/>
  <c r="AE125" i="29"/>
  <c r="AM125" i="29"/>
  <c r="AU125" i="29"/>
  <c r="I125" i="29"/>
  <c r="Q125" i="29"/>
  <c r="Y125" i="29"/>
  <c r="AG125" i="29"/>
  <c r="AO125" i="29"/>
  <c r="AK124" i="29"/>
  <c r="U124" i="29"/>
  <c r="AJ118" i="29"/>
  <c r="AD116" i="29"/>
  <c r="M114" i="29"/>
  <c r="U114" i="29"/>
  <c r="AC114" i="29"/>
  <c r="AK114" i="29"/>
  <c r="AS114" i="29"/>
  <c r="N114" i="29"/>
  <c r="V114" i="29"/>
  <c r="AD114" i="29"/>
  <c r="AL114" i="29"/>
  <c r="AT114" i="29"/>
  <c r="O114" i="29"/>
  <c r="Y114" i="29"/>
  <c r="AI114" i="29"/>
  <c r="AU114" i="29"/>
  <c r="P114" i="29"/>
  <c r="Z114" i="29"/>
  <c r="AJ114" i="29"/>
  <c r="AV114" i="29"/>
  <c r="Q114" i="29"/>
  <c r="AA114" i="29"/>
  <c r="AM114" i="29"/>
  <c r="AW114" i="29"/>
  <c r="I114" i="29"/>
  <c r="S114" i="29"/>
  <c r="AE114" i="29"/>
  <c r="AO114" i="29"/>
  <c r="AY114" i="29"/>
  <c r="J114" i="29"/>
  <c r="T114" i="29"/>
  <c r="AF114" i="29"/>
  <c r="AP114" i="29"/>
  <c r="AZ114" i="29"/>
  <c r="K108" i="29"/>
  <c r="S108" i="29"/>
  <c r="AA108" i="29"/>
  <c r="AI108" i="29"/>
  <c r="AQ108" i="29"/>
  <c r="AY108" i="29"/>
  <c r="O108" i="29"/>
  <c r="X108" i="29"/>
  <c r="AG108" i="29"/>
  <c r="AP108" i="29"/>
  <c r="AZ108" i="29"/>
  <c r="P108" i="29"/>
  <c r="Y108" i="29"/>
  <c r="AH108" i="29"/>
  <c r="AR108" i="29"/>
  <c r="I108" i="29"/>
  <c r="R108" i="29"/>
  <c r="AB108" i="29"/>
  <c r="AK108" i="29"/>
  <c r="AT108" i="29"/>
  <c r="J108" i="29"/>
  <c r="T108" i="29"/>
  <c r="AC108" i="29"/>
  <c r="AL108" i="29"/>
  <c r="AU108" i="29"/>
  <c r="L108" i="29"/>
  <c r="U108" i="29"/>
  <c r="AD108" i="29"/>
  <c r="AM108" i="29"/>
  <c r="AV108" i="29"/>
  <c r="W108" i="29"/>
  <c r="AW108" i="29"/>
  <c r="Z108" i="29"/>
  <c r="AX108" i="29"/>
  <c r="AE108" i="29"/>
  <c r="M108" i="29"/>
  <c r="AJ108" i="29"/>
  <c r="N108" i="29"/>
  <c r="AN108" i="29"/>
  <c r="AZ152" i="29"/>
  <c r="AR152" i="29"/>
  <c r="AJ152" i="29"/>
  <c r="AB152" i="29"/>
  <c r="T152" i="29"/>
  <c r="AS147" i="29"/>
  <c r="AK147" i="29"/>
  <c r="AC147" i="29"/>
  <c r="U147" i="29"/>
  <c r="AZ144" i="29"/>
  <c r="AR144" i="29"/>
  <c r="AJ144" i="29"/>
  <c r="AB144" i="29"/>
  <c r="T144" i="29"/>
  <c r="AY141" i="29"/>
  <c r="AQ141" i="29"/>
  <c r="AI141" i="29"/>
  <c r="AA141" i="29"/>
  <c r="S141" i="29"/>
  <c r="AS139" i="29"/>
  <c r="AK139" i="29"/>
  <c r="AC139" i="29"/>
  <c r="U139" i="29"/>
  <c r="AZ136" i="29"/>
  <c r="AR136" i="29"/>
  <c r="AJ136" i="29"/>
  <c r="AB136" i="29"/>
  <c r="T136" i="29"/>
  <c r="L132" i="29"/>
  <c r="T132" i="29"/>
  <c r="AB132" i="29"/>
  <c r="AJ132" i="29"/>
  <c r="AR132" i="29"/>
  <c r="AZ132" i="29"/>
  <c r="AW124" i="29"/>
  <c r="AG124" i="29"/>
  <c r="Q124" i="29"/>
  <c r="X116" i="29"/>
  <c r="J113" i="29"/>
  <c r="R113" i="29"/>
  <c r="Z113" i="29"/>
  <c r="AH113" i="29"/>
  <c r="AP113" i="29"/>
  <c r="AX113" i="29"/>
  <c r="K113" i="29"/>
  <c r="S113" i="29"/>
  <c r="AA113" i="29"/>
  <c r="AI113" i="29"/>
  <c r="AQ113" i="29"/>
  <c r="AY113" i="29"/>
  <c r="N113" i="29"/>
  <c r="V113" i="29"/>
  <c r="AD113" i="29"/>
  <c r="N117" i="29"/>
  <c r="V117" i="29"/>
  <c r="AD117" i="29"/>
  <c r="AL117" i="29"/>
  <c r="AT117" i="29"/>
  <c r="O117" i="29"/>
  <c r="W117" i="29"/>
  <c r="AE117" i="29"/>
  <c r="AM117" i="29"/>
  <c r="AU117" i="29"/>
  <c r="AR113" i="29"/>
  <c r="AF113" i="29"/>
  <c r="T113" i="29"/>
  <c r="O104" i="29"/>
  <c r="W104" i="29"/>
  <c r="AE104" i="29"/>
  <c r="AM104" i="29"/>
  <c r="AU104" i="29"/>
  <c r="J104" i="29"/>
  <c r="S104" i="29"/>
  <c r="AB104" i="29"/>
  <c r="AK104" i="29"/>
  <c r="AT104" i="29"/>
  <c r="K104" i="29"/>
  <c r="T104" i="29"/>
  <c r="AC104" i="29"/>
  <c r="AL104" i="29"/>
  <c r="AV104" i="29"/>
  <c r="M104" i="29"/>
  <c r="V104" i="29"/>
  <c r="AF104" i="29"/>
  <c r="AO104" i="29"/>
  <c r="AX104" i="29"/>
  <c r="N104" i="29"/>
  <c r="X104" i="29"/>
  <c r="AG104" i="29"/>
  <c r="AP104" i="29"/>
  <c r="AY104" i="29"/>
  <c r="P104" i="29"/>
  <c r="Y104" i="29"/>
  <c r="AH104" i="29"/>
  <c r="AQ104" i="29"/>
  <c r="AZ104" i="29"/>
  <c r="AX126" i="29"/>
  <c r="AP126" i="29"/>
  <c r="AH126" i="29"/>
  <c r="Z126" i="29"/>
  <c r="R126" i="29"/>
  <c r="J121" i="29"/>
  <c r="R121" i="29"/>
  <c r="Z121" i="29"/>
  <c r="AH121" i="29"/>
  <c r="AP121" i="29"/>
  <c r="AX121" i="29"/>
  <c r="O120" i="29"/>
  <c r="W120" i="29"/>
  <c r="AE120" i="29"/>
  <c r="AM120" i="29"/>
  <c r="AU120" i="29"/>
  <c r="AP119" i="29"/>
  <c r="AF119" i="29"/>
  <c r="V119" i="29"/>
  <c r="J119" i="29"/>
  <c r="AV117" i="29"/>
  <c r="AJ117" i="29"/>
  <c r="Z117" i="29"/>
  <c r="P117" i="29"/>
  <c r="AZ113" i="29"/>
  <c r="AN113" i="29"/>
  <c r="AC113" i="29"/>
  <c r="P113" i="29"/>
  <c r="M122" i="29"/>
  <c r="U122" i="29"/>
  <c r="AC122" i="29"/>
  <c r="AK122" i="29"/>
  <c r="AS122" i="29"/>
  <c r="AR121" i="29"/>
  <c r="AI121" i="29"/>
  <c r="Y121" i="29"/>
  <c r="P121" i="29"/>
  <c r="AZ120" i="29"/>
  <c r="AQ120" i="29"/>
  <c r="AH120" i="29"/>
  <c r="Y120" i="29"/>
  <c r="P120" i="29"/>
  <c r="AY119" i="29"/>
  <c r="AO119" i="29"/>
  <c r="AE119" i="29"/>
  <c r="S119" i="29"/>
  <c r="AS117" i="29"/>
  <c r="AI117" i="29"/>
  <c r="Y117" i="29"/>
  <c r="M117" i="29"/>
  <c r="AW113" i="29"/>
  <c r="AM113" i="29"/>
  <c r="AB113" i="29"/>
  <c r="O113" i="29"/>
  <c r="AS104" i="29"/>
  <c r="U104" i="29"/>
  <c r="L119" i="29"/>
  <c r="T119" i="29"/>
  <c r="AB119" i="29"/>
  <c r="AJ119" i="29"/>
  <c r="AR119" i="29"/>
  <c r="AZ119" i="29"/>
  <c r="M119" i="29"/>
  <c r="U119" i="29"/>
  <c r="AC119" i="29"/>
  <c r="AK119" i="29"/>
  <c r="AS119" i="29"/>
  <c r="L117" i="29"/>
  <c r="AV113" i="29"/>
  <c r="AL113" i="29"/>
  <c r="Y113" i="29"/>
  <c r="M113" i="29"/>
  <c r="L90" i="29"/>
  <c r="T90" i="29"/>
  <c r="AB90" i="29"/>
  <c r="AJ90" i="29"/>
  <c r="AR90" i="29"/>
  <c r="AZ90" i="29"/>
  <c r="I90" i="29"/>
  <c r="R90" i="29"/>
  <c r="AA90" i="29"/>
  <c r="AK90" i="29"/>
  <c r="AT90" i="29"/>
  <c r="N90" i="29"/>
  <c r="W90" i="29"/>
  <c r="AF90" i="29"/>
  <c r="AO90" i="29"/>
  <c r="AX90" i="29"/>
  <c r="O90" i="29"/>
  <c r="X90" i="29"/>
  <c r="AG90" i="29"/>
  <c r="AP90" i="29"/>
  <c r="P90" i="29"/>
  <c r="Y90" i="29"/>
  <c r="AH90" i="29"/>
  <c r="AQ90" i="29"/>
  <c r="J90" i="29"/>
  <c r="AC90" i="29"/>
  <c r="AU90" i="29"/>
  <c r="K90" i="29"/>
  <c r="AD90" i="29"/>
  <c r="AV90" i="29"/>
  <c r="M90" i="29"/>
  <c r="AE90" i="29"/>
  <c r="AW90" i="29"/>
  <c r="Q90" i="29"/>
  <c r="AI90" i="29"/>
  <c r="AY90" i="29"/>
  <c r="S90" i="29"/>
  <c r="AL90" i="29"/>
  <c r="U90" i="29"/>
  <c r="AM90" i="29"/>
  <c r="M106" i="29"/>
  <c r="U106" i="29"/>
  <c r="AC106" i="29"/>
  <c r="AK106" i="29"/>
  <c r="AS106" i="29"/>
  <c r="AR98" i="29"/>
  <c r="AH98" i="29"/>
  <c r="W98" i="29"/>
  <c r="L98" i="29"/>
  <c r="O87" i="29"/>
  <c r="I81" i="29"/>
  <c r="Q81" i="29"/>
  <c r="Y81" i="29"/>
  <c r="AG81" i="29"/>
  <c r="AO81" i="29"/>
  <c r="AW81" i="29"/>
  <c r="J81" i="29"/>
  <c r="S81" i="29"/>
  <c r="AB81" i="29"/>
  <c r="AK81" i="29"/>
  <c r="AT81" i="29"/>
  <c r="L81" i="29"/>
  <c r="U81" i="29"/>
  <c r="AD81" i="29"/>
  <c r="AM81" i="29"/>
  <c r="AV81" i="29"/>
  <c r="M81" i="29"/>
  <c r="V81" i="29"/>
  <c r="AE81" i="29"/>
  <c r="AN81" i="29"/>
  <c r="AX81" i="29"/>
  <c r="N81" i="29"/>
  <c r="W81" i="29"/>
  <c r="AF81" i="29"/>
  <c r="AP81" i="29"/>
  <c r="AY81" i="29"/>
  <c r="O81" i="29"/>
  <c r="X81" i="29"/>
  <c r="AH81" i="29"/>
  <c r="AQ81" i="29"/>
  <c r="AZ81" i="29"/>
  <c r="P81" i="29"/>
  <c r="Z81" i="29"/>
  <c r="AI81" i="29"/>
  <c r="AR81" i="29"/>
  <c r="Q80" i="29"/>
  <c r="S76" i="29"/>
  <c r="U75" i="29"/>
  <c r="AZ106" i="29"/>
  <c r="AQ106" i="29"/>
  <c r="AH106" i="29"/>
  <c r="Y106" i="29"/>
  <c r="P106" i="29"/>
  <c r="AQ98" i="29"/>
  <c r="AF98" i="29"/>
  <c r="V98" i="29"/>
  <c r="K98" i="29"/>
  <c r="AV94" i="29"/>
  <c r="AJ94" i="29"/>
  <c r="W94" i="29"/>
  <c r="O92" i="29"/>
  <c r="W92" i="29"/>
  <c r="AE92" i="29"/>
  <c r="AM92" i="29"/>
  <c r="AU92" i="29"/>
  <c r="K92" i="29"/>
  <c r="S92" i="29"/>
  <c r="AA92" i="29"/>
  <c r="AI92" i="29"/>
  <c r="AQ92" i="29"/>
  <c r="AY92" i="29"/>
  <c r="M92" i="29"/>
  <c r="U92" i="29"/>
  <c r="AC92" i="29"/>
  <c r="AK92" i="29"/>
  <c r="AS92" i="29"/>
  <c r="AJ87" i="29"/>
  <c r="AU80" i="29"/>
  <c r="S75" i="29"/>
  <c r="AY106" i="29"/>
  <c r="AP106" i="29"/>
  <c r="AG106" i="29"/>
  <c r="X106" i="29"/>
  <c r="O106" i="29"/>
  <c r="AZ98" i="29"/>
  <c r="AP98" i="29"/>
  <c r="AE98" i="29"/>
  <c r="T98" i="29"/>
  <c r="M94" i="29"/>
  <c r="U94" i="29"/>
  <c r="AC94" i="29"/>
  <c r="AK94" i="29"/>
  <c r="AS94" i="29"/>
  <c r="I94" i="29"/>
  <c r="Q94" i="29"/>
  <c r="Y94" i="29"/>
  <c r="AG94" i="29"/>
  <c r="AO94" i="29"/>
  <c r="AW94" i="29"/>
  <c r="K94" i="29"/>
  <c r="S94" i="29"/>
  <c r="AA94" i="29"/>
  <c r="AI94" i="29"/>
  <c r="AQ94" i="29"/>
  <c r="AY94" i="29"/>
  <c r="K87" i="29"/>
  <c r="S87" i="29"/>
  <c r="AA87" i="29"/>
  <c r="AI87" i="29"/>
  <c r="AQ87" i="29"/>
  <c r="AY87" i="29"/>
  <c r="P87" i="29"/>
  <c r="Y87" i="29"/>
  <c r="AH87" i="29"/>
  <c r="AR87" i="29"/>
  <c r="I87" i="29"/>
  <c r="R87" i="29"/>
  <c r="AB87" i="29"/>
  <c r="AK87" i="29"/>
  <c r="AT87" i="29"/>
  <c r="L87" i="29"/>
  <c r="U87" i="29"/>
  <c r="AD87" i="29"/>
  <c r="AM87" i="29"/>
  <c r="AV87" i="29"/>
  <c r="M87" i="29"/>
  <c r="V87" i="29"/>
  <c r="AE87" i="29"/>
  <c r="AN87" i="29"/>
  <c r="AW87" i="29"/>
  <c r="N87" i="29"/>
  <c r="W87" i="29"/>
  <c r="AF87" i="29"/>
  <c r="AO87" i="29"/>
  <c r="AX87" i="29"/>
  <c r="N80" i="29"/>
  <c r="V80" i="29"/>
  <c r="AD80" i="29"/>
  <c r="AL80" i="29"/>
  <c r="AT80" i="29"/>
  <c r="I80" i="29"/>
  <c r="R80" i="29"/>
  <c r="AA80" i="29"/>
  <c r="AJ80" i="29"/>
  <c r="AS80" i="29"/>
  <c r="K80" i="29"/>
  <c r="T80" i="29"/>
  <c r="AC80" i="29"/>
  <c r="AM80" i="29"/>
  <c r="AV80" i="29"/>
  <c r="L80" i="29"/>
  <c r="U80" i="29"/>
  <c r="AE80" i="29"/>
  <c r="AN80" i="29"/>
  <c r="AW80" i="29"/>
  <c r="M80" i="29"/>
  <c r="W80" i="29"/>
  <c r="AF80" i="29"/>
  <c r="AO80" i="29"/>
  <c r="AX80" i="29"/>
  <c r="O80" i="29"/>
  <c r="X80" i="29"/>
  <c r="AG80" i="29"/>
  <c r="AP80" i="29"/>
  <c r="AY80" i="29"/>
  <c r="P80" i="29"/>
  <c r="Y80" i="29"/>
  <c r="AH80" i="29"/>
  <c r="AQ80" i="29"/>
  <c r="AZ80" i="29"/>
  <c r="M76" i="29"/>
  <c r="U76" i="29"/>
  <c r="AC76" i="29"/>
  <c r="AK76" i="29"/>
  <c r="AS76" i="29"/>
  <c r="J76" i="29"/>
  <c r="R76" i="29"/>
  <c r="Z76" i="29"/>
  <c r="AH76" i="29"/>
  <c r="AP76" i="29"/>
  <c r="AX76" i="29"/>
  <c r="Q76" i="29"/>
  <c r="AB76" i="29"/>
  <c r="AM76" i="29"/>
  <c r="AW76" i="29"/>
  <c r="I76" i="29"/>
  <c r="T76" i="29"/>
  <c r="AE76" i="29"/>
  <c r="AO76" i="29"/>
  <c r="AZ76" i="29"/>
  <c r="K76" i="29"/>
  <c r="V76" i="29"/>
  <c r="AF76" i="29"/>
  <c r="AQ76" i="29"/>
  <c r="L76" i="29"/>
  <c r="W76" i="29"/>
  <c r="AG76" i="29"/>
  <c r="AR76" i="29"/>
  <c r="N76" i="29"/>
  <c r="X76" i="29"/>
  <c r="AI76" i="29"/>
  <c r="AT76" i="29"/>
  <c r="O76" i="29"/>
  <c r="Y76" i="29"/>
  <c r="AJ76" i="29"/>
  <c r="AU76" i="29"/>
  <c r="I98" i="29"/>
  <c r="Q98" i="29"/>
  <c r="Y98" i="29"/>
  <c r="AG98" i="29"/>
  <c r="AO98" i="29"/>
  <c r="AW98" i="29"/>
  <c r="M98" i="29"/>
  <c r="U98" i="29"/>
  <c r="AC98" i="29"/>
  <c r="AK98" i="29"/>
  <c r="AS98" i="29"/>
  <c r="J75" i="29"/>
  <c r="R75" i="29"/>
  <c r="Z75" i="29"/>
  <c r="AH75" i="29"/>
  <c r="AP75" i="29"/>
  <c r="AX75" i="29"/>
  <c r="O75" i="29"/>
  <c r="W75" i="29"/>
  <c r="AE75" i="29"/>
  <c r="AM75" i="29"/>
  <c r="AU75" i="29"/>
  <c r="I75" i="29"/>
  <c r="T75" i="29"/>
  <c r="AD75" i="29"/>
  <c r="AO75" i="29"/>
  <c r="AZ75" i="29"/>
  <c r="L75" i="29"/>
  <c r="V75" i="29"/>
  <c r="AG75" i="29"/>
  <c r="AR75" i="29"/>
  <c r="M75" i="29"/>
  <c r="X75" i="29"/>
  <c r="AI75" i="29"/>
  <c r="AS75" i="29"/>
  <c r="N75" i="29"/>
  <c r="Y75" i="29"/>
  <c r="AJ75" i="29"/>
  <c r="AT75" i="29"/>
  <c r="P75" i="29"/>
  <c r="AA75" i="29"/>
  <c r="AK75" i="29"/>
  <c r="AV75" i="29"/>
  <c r="Q75" i="29"/>
  <c r="AB75" i="29"/>
  <c r="AL75" i="29"/>
  <c r="AW75" i="29"/>
  <c r="AS111" i="29"/>
  <c r="AK111" i="29"/>
  <c r="AC111" i="29"/>
  <c r="U111" i="29"/>
  <c r="M111" i="29"/>
  <c r="I110" i="29"/>
  <c r="Q110" i="29"/>
  <c r="N109" i="29"/>
  <c r="V109" i="29"/>
  <c r="AD109" i="29"/>
  <c r="AL109" i="29"/>
  <c r="AT109" i="29"/>
  <c r="AW106" i="29"/>
  <c r="AN106" i="29"/>
  <c r="AE106" i="29"/>
  <c r="V106" i="29"/>
  <c r="L106" i="29"/>
  <c r="K100" i="29"/>
  <c r="S100" i="29"/>
  <c r="AA100" i="29"/>
  <c r="AI100" i="29"/>
  <c r="AQ100" i="29"/>
  <c r="AY100" i="29"/>
  <c r="AX98" i="29"/>
  <c r="AM98" i="29"/>
  <c r="AB98" i="29"/>
  <c r="R98" i="29"/>
  <c r="AR94" i="29"/>
  <c r="AE94" i="29"/>
  <c r="R94" i="29"/>
  <c r="AB92" i="29"/>
  <c r="P92" i="29"/>
  <c r="AZ87" i="29"/>
  <c r="Z87" i="29"/>
  <c r="AA81" i="29"/>
  <c r="AI80" i="29"/>
  <c r="AN76" i="29"/>
  <c r="AQ75" i="29"/>
  <c r="AU112" i="29"/>
  <c r="AM112" i="29"/>
  <c r="AE112" i="29"/>
  <c r="W112" i="29"/>
  <c r="AZ111" i="29"/>
  <c r="AR111" i="29"/>
  <c r="AJ111" i="29"/>
  <c r="AB111" i="29"/>
  <c r="T111" i="29"/>
  <c r="AW110" i="29"/>
  <c r="AO110" i="29"/>
  <c r="AG110" i="29"/>
  <c r="Y110" i="29"/>
  <c r="P110" i="29"/>
  <c r="AZ109" i="29"/>
  <c r="AQ109" i="29"/>
  <c r="AH109" i="29"/>
  <c r="Y109" i="29"/>
  <c r="P109" i="29"/>
  <c r="AV106" i="29"/>
  <c r="AM106" i="29"/>
  <c r="AD106" i="29"/>
  <c r="T106" i="29"/>
  <c r="K106" i="29"/>
  <c r="I102" i="29"/>
  <c r="Q102" i="29"/>
  <c r="Y102" i="29"/>
  <c r="AG102" i="29"/>
  <c r="AO102" i="29"/>
  <c r="AW102" i="29"/>
  <c r="N101" i="29"/>
  <c r="V101" i="29"/>
  <c r="AD101" i="29"/>
  <c r="AL101" i="29"/>
  <c r="AT101" i="29"/>
  <c r="AR100" i="29"/>
  <c r="AH100" i="29"/>
  <c r="Y100" i="29"/>
  <c r="P100" i="29"/>
  <c r="AV98" i="29"/>
  <c r="AL98" i="29"/>
  <c r="AA98" i="29"/>
  <c r="P98" i="29"/>
  <c r="N97" i="29"/>
  <c r="V97" i="29"/>
  <c r="AD97" i="29"/>
  <c r="AL97" i="29"/>
  <c r="AT97" i="29"/>
  <c r="J97" i="29"/>
  <c r="R97" i="29"/>
  <c r="Z97" i="29"/>
  <c r="AH97" i="29"/>
  <c r="AP97" i="29"/>
  <c r="AX97" i="29"/>
  <c r="AP94" i="29"/>
  <c r="AD94" i="29"/>
  <c r="P94" i="29"/>
  <c r="AZ92" i="29"/>
  <c r="AN92" i="29"/>
  <c r="Z92" i="29"/>
  <c r="N92" i="29"/>
  <c r="AU87" i="29"/>
  <c r="X87" i="29"/>
  <c r="T81" i="29"/>
  <c r="AB80" i="29"/>
  <c r="AL76" i="29"/>
  <c r="AN75" i="29"/>
  <c r="O91" i="29"/>
  <c r="W91" i="29"/>
  <c r="AT84" i="29"/>
  <c r="AK84" i="29"/>
  <c r="AB84" i="29"/>
  <c r="S84" i="29"/>
  <c r="AS83" i="29"/>
  <c r="AJ83" i="29"/>
  <c r="AA83" i="29"/>
  <c r="R83" i="29"/>
  <c r="L82" i="29"/>
  <c r="T82" i="29"/>
  <c r="AB82" i="29"/>
  <c r="AJ82" i="29"/>
  <c r="AR82" i="29"/>
  <c r="AZ82" i="29"/>
  <c r="AS72" i="29"/>
  <c r="AI72" i="29"/>
  <c r="X72" i="29"/>
  <c r="M72" i="29"/>
  <c r="AA60" i="29"/>
  <c r="K44" i="29"/>
  <c r="S44" i="29"/>
  <c r="AA44" i="29"/>
  <c r="AI44" i="29"/>
  <c r="AQ44" i="29"/>
  <c r="AY44" i="29"/>
  <c r="L44" i="29"/>
  <c r="T44" i="29"/>
  <c r="AB44" i="29"/>
  <c r="N44" i="29"/>
  <c r="V44" i="29"/>
  <c r="AD44" i="29"/>
  <c r="AL44" i="29"/>
  <c r="AT44" i="29"/>
  <c r="J44" i="29"/>
  <c r="R44" i="29"/>
  <c r="Z44" i="29"/>
  <c r="AH44" i="29"/>
  <c r="AP44" i="29"/>
  <c r="AX44" i="29"/>
  <c r="I44" i="29"/>
  <c r="Y44" i="29"/>
  <c r="AN44" i="29"/>
  <c r="M44" i="29"/>
  <c r="AC44" i="29"/>
  <c r="AO44" i="29"/>
  <c r="O44" i="29"/>
  <c r="AE44" i="29"/>
  <c r="AR44" i="29"/>
  <c r="P44" i="29"/>
  <c r="AF44" i="29"/>
  <c r="AS44" i="29"/>
  <c r="Q44" i="29"/>
  <c r="AG44" i="29"/>
  <c r="AU44" i="29"/>
  <c r="U44" i="29"/>
  <c r="AJ44" i="29"/>
  <c r="AV44" i="29"/>
  <c r="W44" i="29"/>
  <c r="AK44" i="29"/>
  <c r="AW44" i="29"/>
  <c r="AM44" i="29"/>
  <c r="AZ44" i="29"/>
  <c r="J84" i="29"/>
  <c r="R84" i="29"/>
  <c r="Z84" i="29"/>
  <c r="AH84" i="29"/>
  <c r="AP84" i="29"/>
  <c r="AX84" i="29"/>
  <c r="O83" i="29"/>
  <c r="W83" i="29"/>
  <c r="AE83" i="29"/>
  <c r="AM83" i="29"/>
  <c r="AU83" i="29"/>
  <c r="O74" i="29"/>
  <c r="W74" i="29"/>
  <c r="AE74" i="29"/>
  <c r="AM74" i="29"/>
  <c r="AU74" i="29"/>
  <c r="L74" i="29"/>
  <c r="T74" i="29"/>
  <c r="AB74" i="29"/>
  <c r="AJ74" i="29"/>
  <c r="AR74" i="29"/>
  <c r="AZ74" i="29"/>
  <c r="AR72" i="29"/>
  <c r="AH72" i="29"/>
  <c r="W72" i="29"/>
  <c r="L72" i="29"/>
  <c r="AT67" i="29"/>
  <c r="AD67" i="29"/>
  <c r="N67" i="29"/>
  <c r="R60" i="29"/>
  <c r="U59" i="29"/>
  <c r="AZ95" i="29"/>
  <c r="AR95" i="29"/>
  <c r="AJ95" i="29"/>
  <c r="AB95" i="29"/>
  <c r="T95" i="29"/>
  <c r="AT93" i="29"/>
  <c r="AL93" i="29"/>
  <c r="AD93" i="29"/>
  <c r="V93" i="29"/>
  <c r="N93" i="29"/>
  <c r="AV91" i="29"/>
  <c r="AN91" i="29"/>
  <c r="AF91" i="29"/>
  <c r="X91" i="29"/>
  <c r="N91" i="29"/>
  <c r="AX89" i="29"/>
  <c r="AN89" i="29"/>
  <c r="AE89" i="29"/>
  <c r="V89" i="29"/>
  <c r="AW88" i="29"/>
  <c r="AN88" i="29"/>
  <c r="AE88" i="29"/>
  <c r="U88" i="29"/>
  <c r="M85" i="29"/>
  <c r="U85" i="29"/>
  <c r="AC85" i="29"/>
  <c r="AK85" i="29"/>
  <c r="AS85" i="29"/>
  <c r="AR84" i="29"/>
  <c r="AI84" i="29"/>
  <c r="Y84" i="29"/>
  <c r="P84" i="29"/>
  <c r="AZ83" i="29"/>
  <c r="AQ83" i="29"/>
  <c r="AH83" i="29"/>
  <c r="Y83" i="29"/>
  <c r="P83" i="29"/>
  <c r="AY82" i="29"/>
  <c r="AP82" i="29"/>
  <c r="AG82" i="29"/>
  <c r="X82" i="29"/>
  <c r="O82" i="29"/>
  <c r="AW79" i="29"/>
  <c r="AN79" i="29"/>
  <c r="AE79" i="29"/>
  <c r="V79" i="29"/>
  <c r="AW74" i="29"/>
  <c r="AL74" i="29"/>
  <c r="AA74" i="29"/>
  <c r="Q74" i="29"/>
  <c r="L73" i="29"/>
  <c r="T73" i="29"/>
  <c r="AB73" i="29"/>
  <c r="AJ73" i="29"/>
  <c r="AR73" i="29"/>
  <c r="AZ73" i="29"/>
  <c r="I73" i="29"/>
  <c r="Q73" i="29"/>
  <c r="Y73" i="29"/>
  <c r="AG73" i="29"/>
  <c r="AO73" i="29"/>
  <c r="AW73" i="29"/>
  <c r="AQ72" i="29"/>
  <c r="AF72" i="29"/>
  <c r="U72" i="29"/>
  <c r="AS71" i="29"/>
  <c r="AH71" i="29"/>
  <c r="X71" i="29"/>
  <c r="AQ67" i="29"/>
  <c r="AA67" i="29"/>
  <c r="N60" i="29"/>
  <c r="V60" i="29"/>
  <c r="AD60" i="29"/>
  <c r="AL60" i="29"/>
  <c r="AT60" i="29"/>
  <c r="O60" i="29"/>
  <c r="W60" i="29"/>
  <c r="AE60" i="29"/>
  <c r="AM60" i="29"/>
  <c r="AU60" i="29"/>
  <c r="I60" i="29"/>
  <c r="S60" i="29"/>
  <c r="AC60" i="29"/>
  <c r="AO60" i="29"/>
  <c r="AY60" i="29"/>
  <c r="J60" i="29"/>
  <c r="T60" i="29"/>
  <c r="AF60" i="29"/>
  <c r="AP60" i="29"/>
  <c r="AZ60" i="29"/>
  <c r="K60" i="29"/>
  <c r="U60" i="29"/>
  <c r="AG60" i="29"/>
  <c r="AQ60" i="29"/>
  <c r="L60" i="29"/>
  <c r="X60" i="29"/>
  <c r="AH60" i="29"/>
  <c r="AR60" i="29"/>
  <c r="M60" i="29"/>
  <c r="Y60" i="29"/>
  <c r="AI60" i="29"/>
  <c r="AS60" i="29"/>
  <c r="P60" i="29"/>
  <c r="Z60" i="29"/>
  <c r="AJ60" i="29"/>
  <c r="AV60" i="29"/>
  <c r="I72" i="29"/>
  <c r="Q72" i="29"/>
  <c r="Y72" i="29"/>
  <c r="AG72" i="29"/>
  <c r="AO72" i="29"/>
  <c r="AW72" i="29"/>
  <c r="N72" i="29"/>
  <c r="V72" i="29"/>
  <c r="AD72" i="29"/>
  <c r="AL72" i="29"/>
  <c r="AT72" i="29"/>
  <c r="J67" i="29"/>
  <c r="R67" i="29"/>
  <c r="Z67" i="29"/>
  <c r="AH67" i="29"/>
  <c r="AP67" i="29"/>
  <c r="AX67" i="29"/>
  <c r="L67" i="29"/>
  <c r="T67" i="29"/>
  <c r="AB67" i="29"/>
  <c r="AJ67" i="29"/>
  <c r="AR67" i="29"/>
  <c r="AZ67" i="29"/>
  <c r="M67" i="29"/>
  <c r="U67" i="29"/>
  <c r="AC67" i="29"/>
  <c r="AK67" i="29"/>
  <c r="AS67" i="29"/>
  <c r="O67" i="29"/>
  <c r="W67" i="29"/>
  <c r="AE67" i="29"/>
  <c r="AM67" i="29"/>
  <c r="AU67" i="29"/>
  <c r="AW60" i="29"/>
  <c r="K59" i="29"/>
  <c r="S59" i="29"/>
  <c r="AA59" i="29"/>
  <c r="AI59" i="29"/>
  <c r="AQ59" i="29"/>
  <c r="AY59" i="29"/>
  <c r="L59" i="29"/>
  <c r="T59" i="29"/>
  <c r="AB59" i="29"/>
  <c r="AJ59" i="29"/>
  <c r="AR59" i="29"/>
  <c r="AZ59" i="29"/>
  <c r="J59" i="29"/>
  <c r="V59" i="29"/>
  <c r="AF59" i="29"/>
  <c r="AP59" i="29"/>
  <c r="M59" i="29"/>
  <c r="W59" i="29"/>
  <c r="AG59" i="29"/>
  <c r="AS59" i="29"/>
  <c r="N59" i="29"/>
  <c r="X59" i="29"/>
  <c r="AH59" i="29"/>
  <c r="AT59" i="29"/>
  <c r="O59" i="29"/>
  <c r="Y59" i="29"/>
  <c r="AK59" i="29"/>
  <c r="AU59" i="29"/>
  <c r="P59" i="29"/>
  <c r="Z59" i="29"/>
  <c r="AL59" i="29"/>
  <c r="AV59" i="29"/>
  <c r="Q59" i="29"/>
  <c r="AC59" i="29"/>
  <c r="AM59" i="29"/>
  <c r="AW59" i="29"/>
  <c r="AX93" i="29"/>
  <c r="AP93" i="29"/>
  <c r="AH93" i="29"/>
  <c r="Z93" i="29"/>
  <c r="R93" i="29"/>
  <c r="AZ91" i="29"/>
  <c r="AR91" i="29"/>
  <c r="AJ91" i="29"/>
  <c r="AB91" i="29"/>
  <c r="S91" i="29"/>
  <c r="J91" i="29"/>
  <c r="I89" i="29"/>
  <c r="Q89" i="29"/>
  <c r="Y89" i="29"/>
  <c r="AG89" i="29"/>
  <c r="AO89" i="29"/>
  <c r="AW89" i="29"/>
  <c r="N88" i="29"/>
  <c r="V88" i="29"/>
  <c r="AD88" i="29"/>
  <c r="AL88" i="29"/>
  <c r="AT88" i="29"/>
  <c r="AV84" i="29"/>
  <c r="AM84" i="29"/>
  <c r="AD84" i="29"/>
  <c r="U84" i="29"/>
  <c r="L84" i="29"/>
  <c r="AV83" i="29"/>
  <c r="AL83" i="29"/>
  <c r="AC83" i="29"/>
  <c r="T83" i="29"/>
  <c r="K83" i="29"/>
  <c r="AU82" i="29"/>
  <c r="AL82" i="29"/>
  <c r="AC82" i="29"/>
  <c r="S82" i="29"/>
  <c r="J82" i="29"/>
  <c r="K79" i="29"/>
  <c r="S79" i="29"/>
  <c r="AA79" i="29"/>
  <c r="AI79" i="29"/>
  <c r="AQ79" i="29"/>
  <c r="AY79" i="29"/>
  <c r="AQ74" i="29"/>
  <c r="AG74" i="29"/>
  <c r="V74" i="29"/>
  <c r="K74" i="29"/>
  <c r="AV72" i="29"/>
  <c r="AK72" i="29"/>
  <c r="AA72" i="29"/>
  <c r="P72" i="29"/>
  <c r="N71" i="29"/>
  <c r="V71" i="29"/>
  <c r="AD71" i="29"/>
  <c r="AL71" i="29"/>
  <c r="AT71" i="29"/>
  <c r="K71" i="29"/>
  <c r="S71" i="29"/>
  <c r="AA71" i="29"/>
  <c r="AI71" i="29"/>
  <c r="AQ71" i="29"/>
  <c r="AY71" i="29"/>
  <c r="AY67" i="29"/>
  <c r="AI67" i="29"/>
  <c r="S67" i="29"/>
  <c r="M65" i="29"/>
  <c r="U65" i="29"/>
  <c r="AC65" i="29"/>
  <c r="I65" i="29"/>
  <c r="R65" i="29"/>
  <c r="AA65" i="29"/>
  <c r="AJ65" i="29"/>
  <c r="AR65" i="29"/>
  <c r="AZ65" i="29"/>
  <c r="J65" i="29"/>
  <c r="S65" i="29"/>
  <c r="AB65" i="29"/>
  <c r="AK65" i="29"/>
  <c r="AS65" i="29"/>
  <c r="K65" i="29"/>
  <c r="T65" i="29"/>
  <c r="AD65" i="29"/>
  <c r="AL65" i="29"/>
  <c r="AT65" i="29"/>
  <c r="L65" i="29"/>
  <c r="V65" i="29"/>
  <c r="AE65" i="29"/>
  <c r="AM65" i="29"/>
  <c r="AU65" i="29"/>
  <c r="O65" i="29"/>
  <c r="X65" i="29"/>
  <c r="AG65" i="29"/>
  <c r="AO65" i="29"/>
  <c r="AW65" i="29"/>
  <c r="AK60" i="29"/>
  <c r="AN59" i="29"/>
  <c r="AS77" i="29"/>
  <c r="AK77" i="29"/>
  <c r="AC77" i="29"/>
  <c r="U77" i="29"/>
  <c r="AS69" i="29"/>
  <c r="AK69" i="29"/>
  <c r="AC69" i="29"/>
  <c r="U69" i="29"/>
  <c r="AX68" i="29"/>
  <c r="AP68" i="29"/>
  <c r="AH68" i="29"/>
  <c r="Z68" i="29"/>
  <c r="R68" i="29"/>
  <c r="J68" i="29"/>
  <c r="AZ66" i="29"/>
  <c r="AR66" i="29"/>
  <c r="AJ66" i="29"/>
  <c r="AB66" i="29"/>
  <c r="T66" i="29"/>
  <c r="L66" i="29"/>
  <c r="AY64" i="29"/>
  <c r="AO64" i="29"/>
  <c r="AF64" i="29"/>
  <c r="W64" i="29"/>
  <c r="AX63" i="29"/>
  <c r="AO63" i="29"/>
  <c r="AF63" i="29"/>
  <c r="V63" i="29"/>
  <c r="AW62" i="29"/>
  <c r="AN62" i="29"/>
  <c r="AE62" i="29"/>
  <c r="V62" i="29"/>
  <c r="AV61" i="29"/>
  <c r="AM61" i="29"/>
  <c r="AD61" i="29"/>
  <c r="U61" i="29"/>
  <c r="AV57" i="29"/>
  <c r="AH57" i="29"/>
  <c r="W57" i="29"/>
  <c r="AN56" i="29"/>
  <c r="AC56" i="29"/>
  <c r="AP54" i="29"/>
  <c r="AR53" i="29"/>
  <c r="L57" i="29"/>
  <c r="T57" i="29"/>
  <c r="AB57" i="29"/>
  <c r="AJ57" i="29"/>
  <c r="AR57" i="29"/>
  <c r="AZ57" i="29"/>
  <c r="M57" i="29"/>
  <c r="U57" i="29"/>
  <c r="AC57" i="29"/>
  <c r="AK57" i="29"/>
  <c r="AS57" i="29"/>
  <c r="N57" i="29"/>
  <c r="V57" i="29"/>
  <c r="AD57" i="29"/>
  <c r="AL57" i="29"/>
  <c r="AT57" i="29"/>
  <c r="J49" i="29"/>
  <c r="R49" i="29"/>
  <c r="Z49" i="29"/>
  <c r="AH49" i="29"/>
  <c r="AP49" i="29"/>
  <c r="AX49" i="29"/>
  <c r="M49" i="29"/>
  <c r="U49" i="29"/>
  <c r="AC49" i="29"/>
  <c r="AK49" i="29"/>
  <c r="AS49" i="29"/>
  <c r="I49" i="29"/>
  <c r="Q49" i="29"/>
  <c r="Y49" i="29"/>
  <c r="AG49" i="29"/>
  <c r="AO49" i="29"/>
  <c r="AW49" i="29"/>
  <c r="K49" i="29"/>
  <c r="W49" i="29"/>
  <c r="AJ49" i="29"/>
  <c r="AV49" i="29"/>
  <c r="L49" i="29"/>
  <c r="X49" i="29"/>
  <c r="AL49" i="29"/>
  <c r="AY49" i="29"/>
  <c r="O49" i="29"/>
  <c r="AB49" i="29"/>
  <c r="AN49" i="29"/>
  <c r="P49" i="29"/>
  <c r="AD49" i="29"/>
  <c r="AQ49" i="29"/>
  <c r="S49" i="29"/>
  <c r="AE49" i="29"/>
  <c r="AR49" i="29"/>
  <c r="T49" i="29"/>
  <c r="AF49" i="29"/>
  <c r="AT49" i="29"/>
  <c r="AQ57" i="29"/>
  <c r="AF57" i="29"/>
  <c r="R57" i="29"/>
  <c r="AZ49" i="29"/>
  <c r="I61" i="29"/>
  <c r="Q61" i="29"/>
  <c r="Y61" i="29"/>
  <c r="AG61" i="29"/>
  <c r="AO61" i="29"/>
  <c r="AW61" i="29"/>
  <c r="AP57" i="29"/>
  <c r="AE57" i="29"/>
  <c r="Q57" i="29"/>
  <c r="I53" i="29"/>
  <c r="Q53" i="29"/>
  <c r="Y53" i="29"/>
  <c r="AG53" i="29"/>
  <c r="AO53" i="29"/>
  <c r="AW53" i="29"/>
  <c r="O53" i="29"/>
  <c r="X53" i="29"/>
  <c r="AH53" i="29"/>
  <c r="AQ53" i="29"/>
  <c r="AZ53" i="29"/>
  <c r="J53" i="29"/>
  <c r="S53" i="29"/>
  <c r="AB53" i="29"/>
  <c r="AK53" i="29"/>
  <c r="AT53" i="29"/>
  <c r="K53" i="29"/>
  <c r="T53" i="29"/>
  <c r="AC53" i="29"/>
  <c r="AL53" i="29"/>
  <c r="AU53" i="29"/>
  <c r="L53" i="29"/>
  <c r="U53" i="29"/>
  <c r="AD53" i="29"/>
  <c r="AM53" i="29"/>
  <c r="AV53" i="29"/>
  <c r="M53" i="29"/>
  <c r="V53" i="29"/>
  <c r="AE53" i="29"/>
  <c r="AN53" i="29"/>
  <c r="AX53" i="29"/>
  <c r="AU49" i="29"/>
  <c r="L62" i="29"/>
  <c r="T62" i="29"/>
  <c r="AB62" i="29"/>
  <c r="AJ62" i="29"/>
  <c r="AR62" i="29"/>
  <c r="AZ62" i="29"/>
  <c r="AR61" i="29"/>
  <c r="AI61" i="29"/>
  <c r="Z61" i="29"/>
  <c r="P61" i="29"/>
  <c r="AO57" i="29"/>
  <c r="AA57" i="29"/>
  <c r="P57" i="29"/>
  <c r="I56" i="29"/>
  <c r="Q56" i="29"/>
  <c r="Y56" i="29"/>
  <c r="AG56" i="29"/>
  <c r="AO56" i="29"/>
  <c r="AW56" i="29"/>
  <c r="J56" i="29"/>
  <c r="R56" i="29"/>
  <c r="Z56" i="29"/>
  <c r="AH56" i="29"/>
  <c r="AP56" i="29"/>
  <c r="AX56" i="29"/>
  <c r="K56" i="29"/>
  <c r="S56" i="29"/>
  <c r="AA56" i="29"/>
  <c r="AI56" i="29"/>
  <c r="AQ56" i="29"/>
  <c r="AY56" i="29"/>
  <c r="AF53" i="29"/>
  <c r="AM49" i="29"/>
  <c r="AS68" i="29"/>
  <c r="AK68" i="29"/>
  <c r="AC68" i="29"/>
  <c r="U68" i="29"/>
  <c r="AU66" i="29"/>
  <c r="AM66" i="29"/>
  <c r="AE66" i="29"/>
  <c r="W66" i="29"/>
  <c r="J64" i="29"/>
  <c r="R64" i="29"/>
  <c r="Z64" i="29"/>
  <c r="AH64" i="29"/>
  <c r="AP64" i="29"/>
  <c r="AX64" i="29"/>
  <c r="O63" i="29"/>
  <c r="W63" i="29"/>
  <c r="AE63" i="29"/>
  <c r="AM63" i="29"/>
  <c r="AU63" i="29"/>
  <c r="AQ62" i="29"/>
  <c r="AH62" i="29"/>
  <c r="Y62" i="29"/>
  <c r="P62" i="29"/>
  <c r="AZ61" i="29"/>
  <c r="AQ61" i="29"/>
  <c r="AH61" i="29"/>
  <c r="X61" i="29"/>
  <c r="O61" i="29"/>
  <c r="AY57" i="29"/>
  <c r="AN57" i="29"/>
  <c r="Z57" i="29"/>
  <c r="O57" i="29"/>
  <c r="AT56" i="29"/>
  <c r="AF56" i="29"/>
  <c r="U56" i="29"/>
  <c r="L54" i="29"/>
  <c r="P54" i="29"/>
  <c r="X54" i="29"/>
  <c r="AF54" i="29"/>
  <c r="AN54" i="29"/>
  <c r="AV54" i="29"/>
  <c r="J54" i="29"/>
  <c r="S54" i="29"/>
  <c r="AA54" i="29"/>
  <c r="AI54" i="29"/>
  <c r="AQ54" i="29"/>
  <c r="AY54" i="29"/>
  <c r="K54" i="29"/>
  <c r="T54" i="29"/>
  <c r="AB54" i="29"/>
  <c r="AJ54" i="29"/>
  <c r="AR54" i="29"/>
  <c r="AZ54" i="29"/>
  <c r="M54" i="29"/>
  <c r="U54" i="29"/>
  <c r="AC54" i="29"/>
  <c r="AK54" i="29"/>
  <c r="AS54" i="29"/>
  <c r="N54" i="29"/>
  <c r="V54" i="29"/>
  <c r="AD54" i="29"/>
  <c r="AL54" i="29"/>
  <c r="AT54" i="29"/>
  <c r="AA53" i="29"/>
  <c r="AI49" i="29"/>
  <c r="AZ48" i="29"/>
  <c r="AN48" i="29"/>
  <c r="AA48" i="29"/>
  <c r="M48" i="29"/>
  <c r="L47" i="29"/>
  <c r="T47" i="29"/>
  <c r="AB47" i="29"/>
  <c r="AJ47" i="29"/>
  <c r="AR47" i="29"/>
  <c r="AZ47" i="29"/>
  <c r="O47" i="29"/>
  <c r="W47" i="29"/>
  <c r="AE47" i="29"/>
  <c r="AM47" i="29"/>
  <c r="AU47" i="29"/>
  <c r="K47" i="29"/>
  <c r="S47" i="29"/>
  <c r="AA47" i="29"/>
  <c r="AI47" i="29"/>
  <c r="AQ47" i="29"/>
  <c r="AY47" i="29"/>
  <c r="AQ45" i="29"/>
  <c r="AE45" i="29"/>
  <c r="R45" i="29"/>
  <c r="AZ41" i="29"/>
  <c r="AJ41" i="29"/>
  <c r="T41" i="29"/>
  <c r="I37" i="29"/>
  <c r="Q37" i="29"/>
  <c r="Y37" i="29"/>
  <c r="L37" i="29"/>
  <c r="U37" i="29"/>
  <c r="AD37" i="29"/>
  <c r="AL37" i="29"/>
  <c r="AT37" i="29"/>
  <c r="M37" i="29"/>
  <c r="V37" i="29"/>
  <c r="AE37" i="29"/>
  <c r="AM37" i="29"/>
  <c r="AU37" i="29"/>
  <c r="N37" i="29"/>
  <c r="W37" i="29"/>
  <c r="AF37" i="29"/>
  <c r="AN37" i="29"/>
  <c r="AV37" i="29"/>
  <c r="O37" i="29"/>
  <c r="X37" i="29"/>
  <c r="AG37" i="29"/>
  <c r="AO37" i="29"/>
  <c r="AW37" i="29"/>
  <c r="P37" i="29"/>
  <c r="Z37" i="29"/>
  <c r="AH37" i="29"/>
  <c r="AP37" i="29"/>
  <c r="AX37" i="29"/>
  <c r="K37" i="29"/>
  <c r="T37" i="29"/>
  <c r="AC37" i="29"/>
  <c r="AK37" i="29"/>
  <c r="AS37" i="29"/>
  <c r="N52" i="29"/>
  <c r="V52" i="29"/>
  <c r="AD52" i="29"/>
  <c r="AL52" i="29"/>
  <c r="AT52" i="29"/>
  <c r="J52" i="29"/>
  <c r="R52" i="29"/>
  <c r="Z52" i="29"/>
  <c r="AY48" i="29"/>
  <c r="AK48" i="29"/>
  <c r="Y48" i="29"/>
  <c r="L48" i="29"/>
  <c r="AS47" i="29"/>
  <c r="AF47" i="29"/>
  <c r="R47" i="29"/>
  <c r="AP45" i="29"/>
  <c r="AB45" i="29"/>
  <c r="P45" i="29"/>
  <c r="AV41" i="29"/>
  <c r="AF41" i="29"/>
  <c r="P41" i="29"/>
  <c r="AJ37" i="29"/>
  <c r="AU55" i="29"/>
  <c r="AM55" i="29"/>
  <c r="AE55" i="29"/>
  <c r="W55" i="29"/>
  <c r="Q52" i="29"/>
  <c r="AW48" i="29"/>
  <c r="AJ48" i="29"/>
  <c r="X48" i="29"/>
  <c r="K48" i="29"/>
  <c r="AP47" i="29"/>
  <c r="AD47" i="29"/>
  <c r="Q47" i="29"/>
  <c r="AZ45" i="29"/>
  <c r="AN45" i="29"/>
  <c r="AA45" i="29"/>
  <c r="O45" i="29"/>
  <c r="AU41" i="29"/>
  <c r="AE41" i="29"/>
  <c r="O41" i="29"/>
  <c r="AV48" i="29"/>
  <c r="AI48" i="29"/>
  <c r="U48" i="29"/>
  <c r="AO47" i="29"/>
  <c r="AC47" i="29"/>
  <c r="P47" i="29"/>
  <c r="AY45" i="29"/>
  <c r="AM45" i="29"/>
  <c r="Z45" i="29"/>
  <c r="AT41" i="29"/>
  <c r="AD41" i="29"/>
  <c r="AB37" i="29"/>
  <c r="O48" i="29"/>
  <c r="W48" i="29"/>
  <c r="AE48" i="29"/>
  <c r="AM48" i="29"/>
  <c r="AU48" i="29"/>
  <c r="J48" i="29"/>
  <c r="R48" i="29"/>
  <c r="Z48" i="29"/>
  <c r="AH48" i="29"/>
  <c r="AP48" i="29"/>
  <c r="AX48" i="29"/>
  <c r="N48" i="29"/>
  <c r="V48" i="29"/>
  <c r="AD48" i="29"/>
  <c r="AL48" i="29"/>
  <c r="AT48" i="29"/>
  <c r="AR48" i="29"/>
  <c r="AF48" i="29"/>
  <c r="S48" i="29"/>
  <c r="J41" i="29"/>
  <c r="R41" i="29"/>
  <c r="Z41" i="29"/>
  <c r="AH41" i="29"/>
  <c r="AP41" i="29"/>
  <c r="AX41" i="29"/>
  <c r="K41" i="29"/>
  <c r="S41" i="29"/>
  <c r="AA41" i="29"/>
  <c r="AI41" i="29"/>
  <c r="AQ41" i="29"/>
  <c r="AY41" i="29"/>
  <c r="M41" i="29"/>
  <c r="U41" i="29"/>
  <c r="AC41" i="29"/>
  <c r="AK41" i="29"/>
  <c r="AS41" i="29"/>
  <c r="I41" i="29"/>
  <c r="Q41" i="29"/>
  <c r="Y41" i="29"/>
  <c r="AG41" i="29"/>
  <c r="AO41" i="29"/>
  <c r="AW41" i="29"/>
  <c r="I29" i="29"/>
  <c r="Q29" i="29"/>
  <c r="Y29" i="29"/>
  <c r="AG29" i="29"/>
  <c r="AO29" i="29"/>
  <c r="AW29" i="29"/>
  <c r="J29" i="29"/>
  <c r="R29" i="29"/>
  <c r="Z29" i="29"/>
  <c r="AH29" i="29"/>
  <c r="AP29" i="29"/>
  <c r="AX29" i="29"/>
  <c r="K29" i="29"/>
  <c r="S29" i="29"/>
  <c r="AA29" i="29"/>
  <c r="AI29" i="29"/>
  <c r="AQ29" i="29"/>
  <c r="AY29" i="29"/>
  <c r="L29" i="29"/>
  <c r="T29" i="29"/>
  <c r="AB29" i="29"/>
  <c r="AJ29" i="29"/>
  <c r="AR29" i="29"/>
  <c r="AZ29" i="29"/>
  <c r="M29" i="29"/>
  <c r="U29" i="29"/>
  <c r="AC29" i="29"/>
  <c r="AK29" i="29"/>
  <c r="AS29" i="29"/>
  <c r="O29" i="29"/>
  <c r="W29" i="29"/>
  <c r="AE29" i="29"/>
  <c r="AM29" i="29"/>
  <c r="AU29" i="29"/>
  <c r="P29" i="29"/>
  <c r="AV29" i="29"/>
  <c r="V29" i="29"/>
  <c r="X29" i="29"/>
  <c r="AD29" i="29"/>
  <c r="AF29" i="29"/>
  <c r="N29" i="29"/>
  <c r="AT29" i="29"/>
  <c r="AQ48" i="29"/>
  <c r="AC48" i="29"/>
  <c r="Q48" i="29"/>
  <c r="N45" i="29"/>
  <c r="V45" i="29"/>
  <c r="AD45" i="29"/>
  <c r="AL45" i="29"/>
  <c r="AT45" i="29"/>
  <c r="I45" i="29"/>
  <c r="Q45" i="29"/>
  <c r="Y45" i="29"/>
  <c r="AG45" i="29"/>
  <c r="AO45" i="29"/>
  <c r="AW45" i="29"/>
  <c r="M45" i="29"/>
  <c r="U45" i="29"/>
  <c r="AC45" i="29"/>
  <c r="AK45" i="29"/>
  <c r="AS45" i="29"/>
  <c r="AM41" i="29"/>
  <c r="W41" i="29"/>
  <c r="W51" i="29"/>
  <c r="O51" i="29"/>
  <c r="AM43" i="29"/>
  <c r="AE43" i="29"/>
  <c r="W43" i="29"/>
  <c r="O43" i="29"/>
  <c r="AT40" i="29"/>
  <c r="AL40" i="29"/>
  <c r="AD40" i="29"/>
  <c r="V40" i="29"/>
  <c r="N40" i="29"/>
  <c r="AY39" i="29"/>
  <c r="AQ39" i="29"/>
  <c r="AI39" i="29"/>
  <c r="AA39" i="29"/>
  <c r="S39" i="29"/>
  <c r="K39" i="29"/>
  <c r="AU36" i="29"/>
  <c r="AK36" i="29"/>
  <c r="AA36" i="29"/>
  <c r="P36" i="29"/>
  <c r="K35" i="29"/>
  <c r="S35" i="29"/>
  <c r="AA35" i="29"/>
  <c r="AI35" i="29"/>
  <c r="AQ35" i="29"/>
  <c r="AY35" i="29"/>
  <c r="N35" i="29"/>
  <c r="V35" i="29"/>
  <c r="AD35" i="29"/>
  <c r="AL35" i="29"/>
  <c r="AT35" i="29"/>
  <c r="AE14" i="29"/>
  <c r="J9" i="29"/>
  <c r="J4" i="29" s="1"/>
  <c r="R9" i="29"/>
  <c r="Z9" i="29"/>
  <c r="AH9" i="29"/>
  <c r="AP9" i="29"/>
  <c r="AX9" i="29"/>
  <c r="K9" i="29"/>
  <c r="S9" i="29"/>
  <c r="AA9" i="29"/>
  <c r="AI9" i="29"/>
  <c r="AQ9" i="29"/>
  <c r="AY9" i="29"/>
  <c r="L9" i="29"/>
  <c r="T9" i="29"/>
  <c r="AB9" i="29"/>
  <c r="AJ9" i="29"/>
  <c r="AR9" i="29"/>
  <c r="AZ9" i="29"/>
  <c r="N9" i="29"/>
  <c r="V9" i="29"/>
  <c r="AD9" i="29"/>
  <c r="AL9" i="29"/>
  <c r="AT9" i="29"/>
  <c r="O9" i="29"/>
  <c r="W9" i="29"/>
  <c r="AE9" i="29"/>
  <c r="AM9" i="29"/>
  <c r="AU9" i="29"/>
  <c r="P9" i="29"/>
  <c r="AK9" i="29"/>
  <c r="Q9" i="29"/>
  <c r="AN9" i="29"/>
  <c r="U9" i="29"/>
  <c r="AO9" i="29"/>
  <c r="X9" i="29"/>
  <c r="AS9" i="29"/>
  <c r="Y9" i="29"/>
  <c r="AV9" i="29"/>
  <c r="I9" i="29"/>
  <c r="AF9" i="29"/>
  <c r="M9" i="29"/>
  <c r="AG9" i="29"/>
  <c r="AY51" i="29"/>
  <c r="AQ51" i="29"/>
  <c r="AI51" i="29"/>
  <c r="AA51" i="29"/>
  <c r="S51" i="29"/>
  <c r="AJ46" i="29"/>
  <c r="AB46" i="29"/>
  <c r="T46" i="29"/>
  <c r="AY43" i="29"/>
  <c r="AQ43" i="29"/>
  <c r="AI43" i="29"/>
  <c r="AA43" i="29"/>
  <c r="S43" i="29"/>
  <c r="AX40" i="29"/>
  <c r="AP40" i="29"/>
  <c r="AH40" i="29"/>
  <c r="Z40" i="29"/>
  <c r="R40" i="29"/>
  <c r="J40" i="29"/>
  <c r="AU39" i="29"/>
  <c r="AM39" i="29"/>
  <c r="AE39" i="29"/>
  <c r="W39" i="29"/>
  <c r="O39" i="29"/>
  <c r="T38" i="29"/>
  <c r="AY36" i="29"/>
  <c r="AP36" i="29"/>
  <c r="AF36" i="29"/>
  <c r="U36" i="29"/>
  <c r="K27" i="29"/>
  <c r="S27" i="29"/>
  <c r="AA27" i="29"/>
  <c r="AI27" i="29"/>
  <c r="AQ27" i="29"/>
  <c r="AY27" i="29"/>
  <c r="L27" i="29"/>
  <c r="T27" i="29"/>
  <c r="AB27" i="29"/>
  <c r="AJ27" i="29"/>
  <c r="AR27" i="29"/>
  <c r="AZ27" i="29"/>
  <c r="M27" i="29"/>
  <c r="U27" i="29"/>
  <c r="AC27" i="29"/>
  <c r="AK27" i="29"/>
  <c r="AS27" i="29"/>
  <c r="N27" i="29"/>
  <c r="V27" i="29"/>
  <c r="AD27" i="29"/>
  <c r="AL27" i="29"/>
  <c r="AT27" i="29"/>
  <c r="O27" i="29"/>
  <c r="W27" i="29"/>
  <c r="AE27" i="29"/>
  <c r="AM27" i="29"/>
  <c r="AU27" i="29"/>
  <c r="I27" i="29"/>
  <c r="Q27" i="29"/>
  <c r="Y27" i="29"/>
  <c r="AG27" i="29"/>
  <c r="AO27" i="29"/>
  <c r="AW27" i="29"/>
  <c r="I14" i="29"/>
  <c r="Q14" i="29"/>
  <c r="Y14" i="29"/>
  <c r="AG14" i="29"/>
  <c r="AO14" i="29"/>
  <c r="AW14" i="29"/>
  <c r="J14" i="29"/>
  <c r="R14" i="29"/>
  <c r="Z14" i="29"/>
  <c r="AH14" i="29"/>
  <c r="AP14" i="29"/>
  <c r="AX14" i="29"/>
  <c r="K14" i="29"/>
  <c r="S14" i="29"/>
  <c r="AA14" i="29"/>
  <c r="AI14" i="29"/>
  <c r="AQ14" i="29"/>
  <c r="AY14" i="29"/>
  <c r="M14" i="29"/>
  <c r="U14" i="29"/>
  <c r="AC14" i="29"/>
  <c r="AK14" i="29"/>
  <c r="AS14" i="29"/>
  <c r="N14" i="29"/>
  <c r="V14" i="29"/>
  <c r="AD14" i="29"/>
  <c r="AL14" i="29"/>
  <c r="AT14" i="29"/>
  <c r="L14" i="29"/>
  <c r="AF14" i="29"/>
  <c r="O14" i="29"/>
  <c r="AJ14" i="29"/>
  <c r="P14" i="29"/>
  <c r="AM14" i="29"/>
  <c r="T14" i="29"/>
  <c r="AN14" i="29"/>
  <c r="W14" i="29"/>
  <c r="AR14" i="29"/>
  <c r="AB14" i="29"/>
  <c r="AV14" i="29"/>
  <c r="AS39" i="29"/>
  <c r="AK39" i="29"/>
  <c r="AC39" i="29"/>
  <c r="U39" i="29"/>
  <c r="M39" i="29"/>
  <c r="N36" i="29"/>
  <c r="V36" i="29"/>
  <c r="AD36" i="29"/>
  <c r="AL36" i="29"/>
  <c r="AT36" i="29"/>
  <c r="I36" i="29"/>
  <c r="Q36" i="29"/>
  <c r="Y36" i="29"/>
  <c r="AG36" i="29"/>
  <c r="AF27" i="29"/>
  <c r="AU40" i="29"/>
  <c r="AM40" i="29"/>
  <c r="AE40" i="29"/>
  <c r="W40" i="29"/>
  <c r="AZ39" i="29"/>
  <c r="AR39" i="29"/>
  <c r="AJ39" i="29"/>
  <c r="AB39" i="29"/>
  <c r="T39" i="29"/>
  <c r="R36" i="29"/>
  <c r="AS31" i="29"/>
  <c r="AK31" i="29"/>
  <c r="AC31" i="29"/>
  <c r="U31" i="29"/>
  <c r="M31" i="29"/>
  <c r="AX30" i="29"/>
  <c r="AP30" i="29"/>
  <c r="AH30" i="29"/>
  <c r="Z30" i="29"/>
  <c r="R30" i="29"/>
  <c r="J30" i="29"/>
  <c r="AZ28" i="29"/>
  <c r="AR28" i="29"/>
  <c r="AJ28" i="29"/>
  <c r="AB28" i="29"/>
  <c r="T28" i="29"/>
  <c r="L28" i="29"/>
  <c r="M18" i="29"/>
  <c r="U18" i="29"/>
  <c r="AC18" i="29"/>
  <c r="AK18" i="29"/>
  <c r="AS18" i="29"/>
  <c r="O18" i="29"/>
  <c r="W18" i="29"/>
  <c r="AE18" i="29"/>
  <c r="AM18" i="29"/>
  <c r="AU18" i="29"/>
  <c r="J18" i="29"/>
  <c r="R18" i="29"/>
  <c r="Z18" i="29"/>
  <c r="AH18" i="29"/>
  <c r="AP18" i="29"/>
  <c r="AX18" i="29"/>
  <c r="M10" i="29"/>
  <c r="U10" i="29"/>
  <c r="AC10" i="29"/>
  <c r="AK10" i="29"/>
  <c r="AS10" i="29"/>
  <c r="N10" i="29"/>
  <c r="V10" i="29"/>
  <c r="AD10" i="29"/>
  <c r="AL10" i="29"/>
  <c r="AT10" i="29"/>
  <c r="O10" i="29"/>
  <c r="O4" i="29" s="1"/>
  <c r="W10" i="29"/>
  <c r="AE10" i="29"/>
  <c r="AM10" i="29"/>
  <c r="AU10" i="29"/>
  <c r="I10" i="29"/>
  <c r="Q10" i="29"/>
  <c r="Y10" i="29"/>
  <c r="AG10" i="29"/>
  <c r="AO10" i="29"/>
  <c r="AW10" i="29"/>
  <c r="J10" i="29"/>
  <c r="R10" i="29"/>
  <c r="R4" i="29" s="1"/>
  <c r="Z10" i="29"/>
  <c r="AH10" i="29"/>
  <c r="AH4" i="29" s="1"/>
  <c r="AP10" i="29"/>
  <c r="AX10" i="29"/>
  <c r="AX4" i="29" s="1"/>
  <c r="AQ18" i="29"/>
  <c r="AD18" i="29"/>
  <c r="Q18" i="29"/>
  <c r="X17" i="29"/>
  <c r="AA4" i="29"/>
  <c r="AS32" i="29"/>
  <c r="AK32" i="29"/>
  <c r="AC32" i="29"/>
  <c r="U32" i="29"/>
  <c r="M32" i="29"/>
  <c r="AX31" i="29"/>
  <c r="AP31" i="29"/>
  <c r="AH31" i="29"/>
  <c r="Z31" i="29"/>
  <c r="R31" i="29"/>
  <c r="J31" i="29"/>
  <c r="AU30" i="29"/>
  <c r="AM30" i="29"/>
  <c r="AE30" i="29"/>
  <c r="W30" i="29"/>
  <c r="O30" i="29"/>
  <c r="AW28" i="29"/>
  <c r="AO28" i="29"/>
  <c r="AG28" i="29"/>
  <c r="Y28" i="29"/>
  <c r="Q28" i="29"/>
  <c r="I28" i="29"/>
  <c r="AU23" i="29"/>
  <c r="AL23" i="29"/>
  <c r="AC23" i="29"/>
  <c r="T23" i="29"/>
  <c r="AO18" i="29"/>
  <c r="AB18" i="29"/>
  <c r="P18" i="29"/>
  <c r="J17" i="29"/>
  <c r="R17" i="29"/>
  <c r="Z17" i="29"/>
  <c r="AH17" i="29"/>
  <c r="AP17" i="29"/>
  <c r="AX17" i="29"/>
  <c r="K17" i="29"/>
  <c r="K4" i="29" s="1"/>
  <c r="L17" i="29"/>
  <c r="T17" i="29"/>
  <c r="AB17" i="29"/>
  <c r="AJ17" i="29"/>
  <c r="AR17" i="29"/>
  <c r="AZ17" i="29"/>
  <c r="O17" i="29"/>
  <c r="W17" i="29"/>
  <c r="AE17" i="29"/>
  <c r="AM17" i="29"/>
  <c r="AU17" i="29"/>
  <c r="AQ10" i="29"/>
  <c r="AQ4" i="29" s="1"/>
  <c r="T10" i="29"/>
  <c r="AT30" i="29"/>
  <c r="AL30" i="29"/>
  <c r="AD30" i="29"/>
  <c r="V30" i="29"/>
  <c r="N30" i="29"/>
  <c r="AS30" i="29"/>
  <c r="AK30" i="29"/>
  <c r="AC30" i="29"/>
  <c r="U30" i="29"/>
  <c r="M30" i="29"/>
  <c r="AU28" i="29"/>
  <c r="AM28" i="29"/>
  <c r="AE28" i="29"/>
  <c r="W28" i="29"/>
  <c r="O28" i="29"/>
  <c r="I23" i="29"/>
  <c r="Q23" i="29"/>
  <c r="Y23" i="29"/>
  <c r="AG23" i="29"/>
  <c r="AO23" i="29"/>
  <c r="AW23" i="29"/>
  <c r="N22" i="29"/>
  <c r="V22" i="29"/>
  <c r="AD22" i="29"/>
  <c r="AL22" i="29"/>
  <c r="AT22" i="29"/>
  <c r="AY18" i="29"/>
  <c r="AL18" i="29"/>
  <c r="Y18" i="29"/>
  <c r="L18" i="29"/>
  <c r="AS17" i="29"/>
  <c r="AF17" i="29"/>
  <c r="S17" i="29"/>
  <c r="AJ10" i="29"/>
  <c r="P10" i="29"/>
  <c r="AS33" i="29"/>
  <c r="AK33" i="29"/>
  <c r="AC33" i="29"/>
  <c r="U33" i="29"/>
  <c r="AX32" i="29"/>
  <c r="AP32" i="29"/>
  <c r="AH32" i="29"/>
  <c r="Z32" i="29"/>
  <c r="R32" i="29"/>
  <c r="AU31" i="29"/>
  <c r="AM31" i="29"/>
  <c r="AE31" i="29"/>
  <c r="W31" i="29"/>
  <c r="AZ30" i="29"/>
  <c r="AR30" i="29"/>
  <c r="AJ30" i="29"/>
  <c r="AB30" i="29"/>
  <c r="T30" i="29"/>
  <c r="AT28" i="29"/>
  <c r="AL28" i="29"/>
  <c r="AD28" i="29"/>
  <c r="V28" i="29"/>
  <c r="AS25" i="29"/>
  <c r="AK25" i="29"/>
  <c r="AC25" i="29"/>
  <c r="U25" i="29"/>
  <c r="L24" i="29"/>
  <c r="T24" i="29"/>
  <c r="AR23" i="29"/>
  <c r="AI23" i="29"/>
  <c r="Z23" i="29"/>
  <c r="P23" i="29"/>
  <c r="AZ22" i="29"/>
  <c r="AQ22" i="29"/>
  <c r="AH22" i="29"/>
  <c r="Y22" i="29"/>
  <c r="P22" i="29"/>
  <c r="AW18" i="29"/>
  <c r="AJ18" i="29"/>
  <c r="X18" i="29"/>
  <c r="K18" i="29"/>
  <c r="AQ17" i="29"/>
  <c r="AD17" i="29"/>
  <c r="Q17" i="29"/>
  <c r="AI10" i="29"/>
  <c r="L10" i="29"/>
  <c r="AY4" i="29"/>
  <c r="AY21" i="29"/>
  <c r="AQ21" i="29"/>
  <c r="AI21" i="29"/>
  <c r="AI4" i="29" s="1"/>
  <c r="AA21" i="29"/>
  <c r="S21" i="29"/>
  <c r="S4" i="29" s="1"/>
  <c r="AS19" i="29"/>
  <c r="AK19" i="29"/>
  <c r="AC19" i="29"/>
  <c r="U19" i="29"/>
  <c r="M19" i="29"/>
  <c r="AZ16" i="29"/>
  <c r="AR16" i="29"/>
  <c r="AJ16" i="29"/>
  <c r="AB16" i="29"/>
  <c r="T16" i="29"/>
  <c r="L16" i="29"/>
  <c r="AW15" i="29"/>
  <c r="AO15" i="29"/>
  <c r="AG15" i="29"/>
  <c r="Y15" i="29"/>
  <c r="Q15" i="29"/>
  <c r="I15" i="29"/>
  <c r="AS11" i="29"/>
  <c r="AK11" i="29"/>
  <c r="AC11" i="29"/>
  <c r="U11" i="29"/>
  <c r="M11" i="29"/>
  <c r="AZ8" i="29"/>
  <c r="AR8" i="29"/>
  <c r="AJ8" i="29"/>
  <c r="AB8" i="29"/>
  <c r="T8" i="29"/>
  <c r="L8" i="29"/>
  <c r="L4" i="29" s="1"/>
  <c r="AW7" i="29"/>
  <c r="AO7" i="29"/>
  <c r="AG7" i="29"/>
  <c r="Y7" i="29"/>
  <c r="Q7" i="29"/>
  <c r="Q4" i="29" s="1"/>
  <c r="I7" i="29"/>
  <c r="AX19" i="29"/>
  <c r="AP19" i="29"/>
  <c r="AH19" i="29"/>
  <c r="Z19" i="29"/>
  <c r="R19" i="29"/>
  <c r="AW16" i="29"/>
  <c r="AO16" i="29"/>
  <c r="AG16" i="29"/>
  <c r="Y16" i="29"/>
  <c r="Q16" i="29"/>
  <c r="I16" i="29"/>
  <c r="AT15" i="29"/>
  <c r="AL15" i="29"/>
  <c r="AD15" i="29"/>
  <c r="V15" i="29"/>
  <c r="N15" i="29"/>
  <c r="AS12" i="29"/>
  <c r="AK12" i="29"/>
  <c r="AC12" i="29"/>
  <c r="U12" i="29"/>
  <c r="AX11" i="29"/>
  <c r="AP11" i="29"/>
  <c r="AP4" i="29" s="1"/>
  <c r="AH11" i="29"/>
  <c r="Z11" i="29"/>
  <c r="Z4" i="29" s="1"/>
  <c r="R11" i="29"/>
  <c r="AW8" i="29"/>
  <c r="AO8" i="29"/>
  <c r="AG8" i="29"/>
  <c r="Y8" i="29"/>
  <c r="Q8" i="29"/>
  <c r="I8" i="29"/>
  <c r="AT7" i="29"/>
  <c r="AL7" i="29"/>
  <c r="AD7" i="29"/>
  <c r="V7" i="29"/>
  <c r="N7" i="29"/>
  <c r="AS15" i="29"/>
  <c r="AK15" i="29"/>
  <c r="AC15" i="29"/>
  <c r="U15" i="29"/>
  <c r="M15" i="29"/>
  <c r="AS7" i="29"/>
  <c r="AK7" i="29"/>
  <c r="AC7" i="29"/>
  <c r="U7" i="29"/>
  <c r="M7" i="29"/>
  <c r="AU16" i="29"/>
  <c r="AM16" i="29"/>
  <c r="AE16" i="29"/>
  <c r="W16" i="29"/>
  <c r="AZ15" i="29"/>
  <c r="AR15" i="29"/>
  <c r="AJ15" i="29"/>
  <c r="AB15" i="29"/>
  <c r="T15" i="29"/>
  <c r="AU8" i="29"/>
  <c r="AU4" i="29" s="1"/>
  <c r="AM8" i="29"/>
  <c r="AE8" i="29"/>
  <c r="AE4" i="29" s="1"/>
  <c r="W8" i="29"/>
  <c r="AZ7" i="29"/>
  <c r="AR7" i="29"/>
  <c r="AJ7" i="29"/>
  <c r="AB7" i="29"/>
  <c r="T7" i="29"/>
  <c r="I65" i="32" l="1"/>
  <c r="BD51" i="32" s="1"/>
  <c r="BU80" i="32"/>
  <c r="U65" i="32"/>
  <c r="BP51" i="32" s="1"/>
  <c r="CE47" i="32"/>
  <c r="BI80" i="32"/>
  <c r="CO15" i="32"/>
  <c r="AL98" i="32"/>
  <c r="CG84" i="32" s="1"/>
  <c r="CG85" i="32" s="1"/>
  <c r="BL52" i="32"/>
  <c r="G32" i="32"/>
  <c r="BB18" i="32" s="1"/>
  <c r="K98" i="32"/>
  <c r="BF84" i="32" s="1"/>
  <c r="BF85" i="32" s="1"/>
  <c r="BF47" i="32"/>
  <c r="BQ80" i="32"/>
  <c r="P65" i="32"/>
  <c r="BK51" i="32" s="1"/>
  <c r="BK52" i="32" s="1"/>
  <c r="BS47" i="32"/>
  <c r="BT47" i="32"/>
  <c r="CO19" i="32"/>
  <c r="AM32" i="32"/>
  <c r="CH18" i="32" s="1"/>
  <c r="AI32" i="32"/>
  <c r="CD18" i="32" s="1"/>
  <c r="BO15" i="32"/>
  <c r="CB47" i="32"/>
  <c r="BP80" i="32"/>
  <c r="AB32" i="32"/>
  <c r="BW18" i="32" s="1"/>
  <c r="BW19" i="32" s="1"/>
  <c r="CO47" i="32"/>
  <c r="BD52" i="32"/>
  <c r="CM47" i="32"/>
  <c r="BY47" i="32"/>
  <c r="O65" i="32"/>
  <c r="BJ51" i="32" s="1"/>
  <c r="BJ52" i="32" s="1"/>
  <c r="BK47" i="32"/>
  <c r="AE98" i="32"/>
  <c r="BZ84" i="32" s="1"/>
  <c r="BZ85" i="32" s="1"/>
  <c r="Z98" i="32"/>
  <c r="BU84" i="32" s="1"/>
  <c r="BG80" i="32"/>
  <c r="CH47" i="32"/>
  <c r="BY80" i="32"/>
  <c r="AE65" i="32"/>
  <c r="BZ51" i="32" s="1"/>
  <c r="BZ52" i="32" s="1"/>
  <c r="AQ98" i="32"/>
  <c r="CL84" i="32" s="1"/>
  <c r="CL85" i="32" s="1"/>
  <c r="AL32" i="32"/>
  <c r="CG18" i="32" s="1"/>
  <c r="CG19" i="32" s="1"/>
  <c r="BA80" i="32"/>
  <c r="W65" i="32"/>
  <c r="BR51" i="32" s="1"/>
  <c r="BR52" i="32" s="1"/>
  <c r="AI98" i="32"/>
  <c r="CD84" i="32" s="1"/>
  <c r="CD85" i="32" s="1"/>
  <c r="C32" i="32"/>
  <c r="AX18" i="32" s="1"/>
  <c r="AX19" i="32" s="1"/>
  <c r="BE80" i="32"/>
  <c r="BN47" i="32"/>
  <c r="CD80" i="32"/>
  <c r="H32" i="32"/>
  <c r="BC18" i="32" s="1"/>
  <c r="BC19" i="32" s="1"/>
  <c r="BA47" i="32"/>
  <c r="BX14" i="32"/>
  <c r="BO80" i="32"/>
  <c r="CF52" i="32"/>
  <c r="BU14" i="32"/>
  <c r="BF80" i="32"/>
  <c r="I98" i="32"/>
  <c r="BD84" i="32" s="1"/>
  <c r="BD85" i="32" s="1"/>
  <c r="BL85" i="32"/>
  <c r="BO47" i="32"/>
  <c r="CI80" i="32"/>
  <c r="CF48" i="32"/>
  <c r="CK80" i="32"/>
  <c r="CG47" i="32"/>
  <c r="AX47" i="32"/>
  <c r="BM80" i="32"/>
  <c r="BK80" i="32"/>
  <c r="AG98" i="32"/>
  <c r="CB84" i="32" s="1"/>
  <c r="CB85" i="32" s="1"/>
  <c r="AR32" i="32"/>
  <c r="CM18" i="32" s="1"/>
  <c r="CM19" i="32" s="1"/>
  <c r="BP47" i="32"/>
  <c r="BN80" i="32"/>
  <c r="BI47" i="32"/>
  <c r="BB47" i="32"/>
  <c r="AT98" i="32"/>
  <c r="CO84" i="32" s="1"/>
  <c r="CO85" i="32" s="1"/>
  <c r="BV47" i="32"/>
  <c r="O32" i="32"/>
  <c r="BJ18" i="32" s="1"/>
  <c r="BJ19" i="32" s="1"/>
  <c r="BV80" i="32"/>
  <c r="BQ47" i="32"/>
  <c r="CF47" i="32"/>
  <c r="BH14" i="32"/>
  <c r="CC14" i="32"/>
  <c r="AY80" i="32"/>
  <c r="AM98" i="32"/>
  <c r="CH84" i="32" s="1"/>
  <c r="CH85" i="32" s="1"/>
  <c r="CN52" i="32"/>
  <c r="AO65" i="32"/>
  <c r="CJ51" i="32" s="1"/>
  <c r="CJ52" i="32" s="1"/>
  <c r="AX80" i="32"/>
  <c r="CK14" i="32"/>
  <c r="F32" i="32"/>
  <c r="BA18" i="32" s="1"/>
  <c r="BA19" i="32" s="1"/>
  <c r="AZ47" i="32"/>
  <c r="BB14" i="32"/>
  <c r="BC47" i="32"/>
  <c r="BU85" i="32"/>
  <c r="R98" i="32"/>
  <c r="BM84" i="32" s="1"/>
  <c r="BM85" i="32" s="1"/>
  <c r="D32" i="32"/>
  <c r="AY18" i="32" s="1"/>
  <c r="AY19" i="32" s="1"/>
  <c r="CH14" i="32"/>
  <c r="V98" i="32"/>
  <c r="BQ84" i="32" s="1"/>
  <c r="BQ85" i="32" s="1"/>
  <c r="P32" i="32"/>
  <c r="BK18" i="32" s="1"/>
  <c r="BK19" i="32" s="1"/>
  <c r="AS98" i="32"/>
  <c r="CN84" i="32" s="1"/>
  <c r="CN85" i="32" s="1"/>
  <c r="X32" i="32"/>
  <c r="BS18" i="32" s="1"/>
  <c r="BS19" i="32" s="1"/>
  <c r="BX52" i="32"/>
  <c r="BM14" i="32"/>
  <c r="AM65" i="32"/>
  <c r="CH51" i="32" s="1"/>
  <c r="CH52" i="32" s="1"/>
  <c r="N65" i="32"/>
  <c r="BI51" i="32" s="1"/>
  <c r="BI52" i="32" s="1"/>
  <c r="CN14" i="32"/>
  <c r="N32" i="32"/>
  <c r="BI18" i="32" s="1"/>
  <c r="BI19" i="32" s="1"/>
  <c r="BE14" i="32"/>
  <c r="CI47" i="32"/>
  <c r="W98" i="32"/>
  <c r="BR84" i="32" s="1"/>
  <c r="BR85" i="32" s="1"/>
  <c r="Y98" i="32"/>
  <c r="BT84" i="32" s="1"/>
  <c r="BT85" i="32" s="1"/>
  <c r="CD19" i="32"/>
  <c r="Y65" i="32"/>
  <c r="BT51" i="32" s="1"/>
  <c r="BT52" i="32" s="1"/>
  <c r="M65" i="32"/>
  <c r="BH51" i="32" s="1"/>
  <c r="BH52" i="32" s="1"/>
  <c r="BJ14" i="32"/>
  <c r="CD47" i="32"/>
  <c r="BV14" i="32"/>
  <c r="AD98" i="32"/>
  <c r="BY84" i="32" s="1"/>
  <c r="BY85" i="32" s="1"/>
  <c r="BG14" i="32"/>
  <c r="BQ19" i="32"/>
  <c r="CL14" i="32"/>
  <c r="BT14" i="32"/>
  <c r="CA19" i="32"/>
  <c r="BO19" i="32"/>
  <c r="CG14" i="32"/>
  <c r="CJ14" i="32"/>
  <c r="AQ32" i="32"/>
  <c r="CL18" i="32" s="1"/>
  <c r="CL19" i="32" s="1"/>
  <c r="BA14" i="32"/>
  <c r="K32" i="32"/>
  <c r="BF18" i="32" s="1"/>
  <c r="BF19" i="32" s="1"/>
  <c r="O98" i="32"/>
  <c r="BJ84" i="32" s="1"/>
  <c r="BJ85" i="32" s="1"/>
  <c r="BJ81" i="32"/>
  <c r="AP65" i="32"/>
  <c r="CK51" i="32" s="1"/>
  <c r="CK52" i="32" s="1"/>
  <c r="CK48" i="32"/>
  <c r="X65" i="32"/>
  <c r="BS51" i="32" s="1"/>
  <c r="BS52" i="32" s="1"/>
  <c r="BS48" i="32"/>
  <c r="D65" i="32"/>
  <c r="AY51" i="32" s="1"/>
  <c r="AY52" i="32" s="1"/>
  <c r="AY48" i="32"/>
  <c r="H98" i="32"/>
  <c r="BC84" i="32" s="1"/>
  <c r="BC85" i="32" s="1"/>
  <c r="BC81" i="32"/>
  <c r="AN98" i="32"/>
  <c r="CI84" i="32" s="1"/>
  <c r="CI85" i="32" s="1"/>
  <c r="CI81" i="32"/>
  <c r="AY14" i="32"/>
  <c r="Y32" i="32"/>
  <c r="BT18" i="32" s="1"/>
  <c r="BT19" i="32" s="1"/>
  <c r="BT15" i="32"/>
  <c r="CJ15" i="32"/>
  <c r="AO32" i="32"/>
  <c r="CJ18" i="32" s="1"/>
  <c r="CJ19" i="32" s="1"/>
  <c r="AD32" i="32"/>
  <c r="BY18" i="32" s="1"/>
  <c r="BY19" i="32" s="1"/>
  <c r="BY15" i="32"/>
  <c r="AJ32" i="32"/>
  <c r="CE18" i="32" s="1"/>
  <c r="CE19" i="32" s="1"/>
  <c r="J98" i="32"/>
  <c r="BE84" i="32" s="1"/>
  <c r="BE85" i="32" s="1"/>
  <c r="BE81" i="32"/>
  <c r="G65" i="32"/>
  <c r="BB51" i="32" s="1"/>
  <c r="BB52" i="32" s="1"/>
  <c r="T98" i="32"/>
  <c r="BO84" i="32" s="1"/>
  <c r="BO85" i="32" s="1"/>
  <c r="BO81" i="32"/>
  <c r="AP98" i="32"/>
  <c r="CK84" i="32" s="1"/>
  <c r="CK85" i="32" s="1"/>
  <c r="U32" i="32"/>
  <c r="BP18" i="32" s="1"/>
  <c r="BP19" i="32" s="1"/>
  <c r="BP15" i="32"/>
  <c r="J32" i="32"/>
  <c r="BE18" i="32" s="1"/>
  <c r="BE19" i="32" s="1"/>
  <c r="BE15" i="32"/>
  <c r="AP32" i="32"/>
  <c r="CK18" i="32" s="1"/>
  <c r="CK19" i="32" s="1"/>
  <c r="CK15" i="32"/>
  <c r="AI65" i="32"/>
  <c r="CD51" i="32" s="1"/>
  <c r="CD52" i="32" s="1"/>
  <c r="CD48" i="32"/>
  <c r="AR65" i="32"/>
  <c r="CM51" i="32" s="1"/>
  <c r="CM52" i="32" s="1"/>
  <c r="CM48" i="32"/>
  <c r="CD14" i="32"/>
  <c r="CM14" i="32"/>
  <c r="AX14" i="32"/>
  <c r="AG32" i="32"/>
  <c r="CB18" i="32" s="1"/>
  <c r="CB19" i="32" s="1"/>
  <c r="CB15" i="32"/>
  <c r="AA65" i="32"/>
  <c r="BV51" i="32" s="1"/>
  <c r="BV52" i="32" s="1"/>
  <c r="BV48" i="32"/>
  <c r="AB98" i="32"/>
  <c r="BW84" i="32" s="1"/>
  <c r="BW85" i="32" s="1"/>
  <c r="BW81" i="32"/>
  <c r="AC32" i="32"/>
  <c r="BX18" i="32" s="1"/>
  <c r="BX19" i="32" s="1"/>
  <c r="BX15" i="32"/>
  <c r="R32" i="32"/>
  <c r="BM18" i="32" s="1"/>
  <c r="BM19" i="32" s="1"/>
  <c r="BM15" i="32"/>
  <c r="BP52" i="32"/>
  <c r="AQ65" i="32"/>
  <c r="CL51" i="32" s="1"/>
  <c r="CL52" i="32" s="1"/>
  <c r="CL48" i="32"/>
  <c r="BC14" i="32"/>
  <c r="BB19" i="32"/>
  <c r="CN47" i="32"/>
  <c r="AE32" i="32"/>
  <c r="BZ18" i="32" s="1"/>
  <c r="BZ19" i="32" s="1"/>
  <c r="BZ15" i="32"/>
  <c r="F65" i="32"/>
  <c r="BA51" i="32" s="1"/>
  <c r="BA52" i="32" s="1"/>
  <c r="BA48" i="32"/>
  <c r="AY47" i="32"/>
  <c r="F98" i="32"/>
  <c r="BA84" i="32" s="1"/>
  <c r="BA85" i="32" s="1"/>
  <c r="BA81" i="32"/>
  <c r="CO14" i="32"/>
  <c r="AF65" i="32"/>
  <c r="CA51" i="32" s="1"/>
  <c r="CA52" i="32" s="1"/>
  <c r="CA48" i="32"/>
  <c r="AO98" i="32"/>
  <c r="CJ84" i="32" s="1"/>
  <c r="CJ85" i="32" s="1"/>
  <c r="J65" i="32"/>
  <c r="BE51" i="32" s="1"/>
  <c r="BE52" i="32" s="1"/>
  <c r="BE48" i="32"/>
  <c r="AZ14" i="32"/>
  <c r="AA98" i="32"/>
  <c r="BV84" i="32" s="1"/>
  <c r="BV85" i="32" s="1"/>
  <c r="AN65" i="32"/>
  <c r="CI51" i="32" s="1"/>
  <c r="CI52" i="32" s="1"/>
  <c r="CI48" i="32"/>
  <c r="AA32" i="32"/>
  <c r="BV18" i="32" s="1"/>
  <c r="BV19" i="32" s="1"/>
  <c r="T65" i="32"/>
  <c r="BO51" i="32" s="1"/>
  <c r="BO52" i="32" s="1"/>
  <c r="BO48" i="32"/>
  <c r="BK14" i="32"/>
  <c r="X98" i="32"/>
  <c r="BS84" i="32" s="1"/>
  <c r="BS85" i="32" s="1"/>
  <c r="BS81" i="32"/>
  <c r="BO14" i="32"/>
  <c r="I32" i="32"/>
  <c r="BD18" i="32" s="1"/>
  <c r="BD19" i="32" s="1"/>
  <c r="BD15" i="32"/>
  <c r="BD14" i="32"/>
  <c r="BI14" i="32"/>
  <c r="AK98" i="32"/>
  <c r="CF84" i="32" s="1"/>
  <c r="CF85" i="32" s="1"/>
  <c r="CF81" i="32"/>
  <c r="BG47" i="32"/>
  <c r="AC98" i="32"/>
  <c r="BX84" i="32" s="1"/>
  <c r="BX85" i="32" s="1"/>
  <c r="BX81" i="32"/>
  <c r="C65" i="32"/>
  <c r="AX51" i="32" s="1"/>
  <c r="AX52" i="32" s="1"/>
  <c r="R65" i="32"/>
  <c r="BM51" i="32" s="1"/>
  <c r="BM52" i="32" s="1"/>
  <c r="BM48" i="32"/>
  <c r="D98" i="32"/>
  <c r="AY84" i="32" s="1"/>
  <c r="AY85" i="32" s="1"/>
  <c r="AY81" i="32"/>
  <c r="AJ98" i="32"/>
  <c r="CE84" i="32" s="1"/>
  <c r="CE85" i="32" s="1"/>
  <c r="CE81" i="32"/>
  <c r="E32" i="32"/>
  <c r="AZ18" i="32" s="1"/>
  <c r="AZ19" i="32" s="1"/>
  <c r="AZ15" i="32"/>
  <c r="AK32" i="32"/>
  <c r="CF18" i="32" s="1"/>
  <c r="CF19" i="32" s="1"/>
  <c r="CF15" i="32"/>
  <c r="Z32" i="32"/>
  <c r="BU18" i="32" s="1"/>
  <c r="BU19" i="32" s="1"/>
  <c r="BU15" i="32"/>
  <c r="AN32" i="32"/>
  <c r="CI18" i="32" s="1"/>
  <c r="CI19" i="32" s="1"/>
  <c r="H65" i="32"/>
  <c r="BC51" i="32" s="1"/>
  <c r="BC52" i="32" s="1"/>
  <c r="BC48" i="32"/>
  <c r="BS14" i="32"/>
  <c r="BR19" i="32"/>
  <c r="BW14" i="32"/>
  <c r="BL14" i="32"/>
  <c r="E65" i="32"/>
  <c r="AZ51" i="32" s="1"/>
  <c r="AZ52" i="32" s="1"/>
  <c r="AZ48" i="32"/>
  <c r="BQ48" i="32"/>
  <c r="V65" i="32"/>
  <c r="BQ51" i="32" s="1"/>
  <c r="BQ52" i="32" s="1"/>
  <c r="N98" i="32"/>
  <c r="BI84" i="32" s="1"/>
  <c r="BI85" i="32" s="1"/>
  <c r="BI81" i="32"/>
  <c r="S98" i="32"/>
  <c r="BN84" i="32" s="1"/>
  <c r="BN85" i="32" s="1"/>
  <c r="L65" i="32"/>
  <c r="BG51" i="32" s="1"/>
  <c r="BG52" i="32" s="1"/>
  <c r="BG48" i="32"/>
  <c r="P98" i="32"/>
  <c r="BK84" i="32" s="1"/>
  <c r="BK85" i="32" s="1"/>
  <c r="BK81" i="32"/>
  <c r="AL65" i="32"/>
  <c r="CG51" i="32" s="1"/>
  <c r="CG52" i="32" s="1"/>
  <c r="CG48" i="32"/>
  <c r="Z65" i="32"/>
  <c r="BU51" i="32" s="1"/>
  <c r="BU52" i="32" s="1"/>
  <c r="BU48" i="32"/>
  <c r="K65" i="32"/>
  <c r="BF51" i="32" s="1"/>
  <c r="BF52" i="32" s="1"/>
  <c r="BF48" i="32"/>
  <c r="BF14" i="32"/>
  <c r="CA14" i="32"/>
  <c r="AF98" i="32"/>
  <c r="CA84" i="32" s="1"/>
  <c r="CA85" i="32" s="1"/>
  <c r="CA81" i="32"/>
  <c r="Q32" i="32"/>
  <c r="BL18" i="32" s="1"/>
  <c r="BL19" i="32" s="1"/>
  <c r="BL15" i="32"/>
  <c r="BQ14" i="32"/>
  <c r="AB65" i="32"/>
  <c r="BW51" i="32" s="1"/>
  <c r="BW52" i="32" s="1"/>
  <c r="BW48" i="32"/>
  <c r="C98" i="32"/>
  <c r="AX84" i="32" s="1"/>
  <c r="AX85" i="32" s="1"/>
  <c r="AX81" i="32"/>
  <c r="G98" i="32"/>
  <c r="BB84" i="32" s="1"/>
  <c r="BB85" i="32" s="1"/>
  <c r="BB81" i="32"/>
  <c r="AH65" i="32"/>
  <c r="CC51" i="32" s="1"/>
  <c r="CC52" i="32" s="1"/>
  <c r="CC48" i="32"/>
  <c r="L98" i="32"/>
  <c r="BG84" i="32" s="1"/>
  <c r="BG85" i="32" s="1"/>
  <c r="BG81" i="32"/>
  <c r="AR98" i="32"/>
  <c r="CM84" i="32" s="1"/>
  <c r="CM85" i="32" s="1"/>
  <c r="CM81" i="32"/>
  <c r="AH98" i="32"/>
  <c r="CC84" i="32" s="1"/>
  <c r="CC85" i="32" s="1"/>
  <c r="M32" i="32"/>
  <c r="BH18" i="32" s="1"/>
  <c r="BH19" i="32" s="1"/>
  <c r="BH15" i="32"/>
  <c r="AS32" i="32"/>
  <c r="CN18" i="32" s="1"/>
  <c r="CN19" i="32" s="1"/>
  <c r="CN15" i="32"/>
  <c r="AH32" i="32"/>
  <c r="CC18" i="32" s="1"/>
  <c r="CC19" i="32" s="1"/>
  <c r="CC15" i="32"/>
  <c r="S65" i="32"/>
  <c r="BN51" i="32" s="1"/>
  <c r="BN52" i="32" s="1"/>
  <c r="BN48" i="32"/>
  <c r="BN19" i="32"/>
  <c r="AJ65" i="32"/>
  <c r="CE51" i="32" s="1"/>
  <c r="CE52" i="32" s="1"/>
  <c r="CE48" i="32"/>
  <c r="BN14" i="32"/>
  <c r="CI14" i="32"/>
  <c r="CH19" i="32"/>
  <c r="CE14" i="32"/>
  <c r="BH47" i="32"/>
  <c r="BG19" i="32"/>
  <c r="CB14" i="32"/>
  <c r="BY14" i="32"/>
  <c r="BY48" i="32"/>
  <c r="AD65" i="32"/>
  <c r="BY51" i="32" s="1"/>
  <c r="BY52" i="32" s="1"/>
  <c r="CO48" i="32"/>
  <c r="AT65" i="32"/>
  <c r="CO51" i="32" s="1"/>
  <c r="CO52" i="32" s="1"/>
  <c r="BW47" i="32"/>
  <c r="E98" i="32"/>
  <c r="AZ84" i="32" s="1"/>
  <c r="AZ85" i="32" s="1"/>
  <c r="AZ81" i="32"/>
  <c r="AZ4" i="31"/>
  <c r="W4" i="31"/>
  <c r="M4" i="31"/>
  <c r="AE4" i="31"/>
  <c r="U4" i="31"/>
  <c r="AM4" i="31"/>
  <c r="J4" i="31"/>
  <c r="AF4" i="31"/>
  <c r="P4" i="31"/>
  <c r="AC4" i="31"/>
  <c r="N4" i="31"/>
  <c r="AU4" i="31"/>
  <c r="R4" i="31"/>
  <c r="AV4" i="31"/>
  <c r="T4" i="31"/>
  <c r="AK4" i="31"/>
  <c r="V4" i="31"/>
  <c r="Z4" i="31"/>
  <c r="AB4" i="31"/>
  <c r="AS4" i="31"/>
  <c r="AD4" i="31"/>
  <c r="AH4" i="31"/>
  <c r="AJ4" i="31"/>
  <c r="AL4" i="31"/>
  <c r="AP4" i="31"/>
  <c r="V4" i="30"/>
  <c r="AU4" i="30"/>
  <c r="AT4" i="30"/>
  <c r="R4" i="30"/>
  <c r="S4" i="30"/>
  <c r="O4" i="30"/>
  <c r="Z4" i="30"/>
  <c r="AA4" i="30"/>
  <c r="AP4" i="30"/>
  <c r="AQ4" i="30"/>
  <c r="AX4" i="30"/>
  <c r="AY4" i="30"/>
  <c r="AB4" i="29"/>
  <c r="AJ4" i="29"/>
  <c r="M4" i="29"/>
  <c r="Y4" i="29"/>
  <c r="AF4" i="29"/>
  <c r="AN4" i="29"/>
  <c r="AR4" i="29"/>
  <c r="U4" i="29"/>
  <c r="AG4" i="29"/>
  <c r="AZ4" i="29"/>
  <c r="AC4" i="29"/>
  <c r="N4" i="29"/>
  <c r="AO4" i="29"/>
  <c r="AV4" i="29"/>
  <c r="W4" i="29"/>
  <c r="AK4" i="29"/>
  <c r="V4" i="29"/>
  <c r="AW4" i="29"/>
  <c r="P4" i="29"/>
  <c r="AS4" i="29"/>
  <c r="AD4" i="29"/>
  <c r="AM4" i="29"/>
  <c r="AL4" i="29"/>
  <c r="X4" i="29"/>
  <c r="T4" i="29"/>
  <c r="AT4" i="29"/>
  <c r="I4" i="29"/>
  <c r="AU43" i="19" l="1"/>
  <c r="AU38" i="19"/>
  <c r="AU33" i="19"/>
  <c r="AU38" i="18" l="1"/>
  <c r="AU33" i="18"/>
  <c r="AU17" i="18"/>
  <c r="AU63" i="20" l="1"/>
  <c r="AU64" i="20"/>
  <c r="AU65" i="20"/>
  <c r="AU66" i="20"/>
  <c r="AU67" i="20"/>
  <c r="AU68" i="20"/>
  <c r="AU69" i="20"/>
  <c r="AU70" i="20"/>
  <c r="AU73" i="20"/>
  <c r="AU74" i="20"/>
  <c r="AU75" i="20"/>
  <c r="AU76" i="20"/>
  <c r="AU77" i="20"/>
  <c r="AU78" i="20"/>
  <c r="AU79" i="20"/>
  <c r="AU80" i="20"/>
  <c r="AU85" i="20"/>
  <c r="AU86" i="20"/>
  <c r="AU87" i="20"/>
  <c r="AU88" i="20"/>
  <c r="AU89" i="20"/>
  <c r="AU90" i="20"/>
  <c r="AU91" i="20"/>
  <c r="AU92" i="20"/>
  <c r="AU93" i="20"/>
  <c r="AU96" i="20"/>
  <c r="AU97" i="20"/>
  <c r="AU98" i="20"/>
  <c r="AU103" i="20"/>
  <c r="AU104" i="20"/>
  <c r="AU105" i="20"/>
  <c r="AU106" i="20"/>
  <c r="AU102" i="20" l="1"/>
  <c r="AU95" i="20"/>
  <c r="AU84" i="20"/>
  <c r="AU72" i="20"/>
  <c r="AU62" i="20"/>
  <c r="AU100" i="20"/>
  <c r="AU108" i="20" s="1"/>
  <c r="AU82" i="20"/>
  <c r="AU110" i="20" l="1"/>
  <c r="D151" i="6" l="1"/>
  <c r="E151" i="6"/>
  <c r="F151" i="6"/>
  <c r="G151" i="6"/>
  <c r="H151" i="6"/>
  <c r="I151" i="6"/>
  <c r="J151" i="6"/>
  <c r="K151" i="6"/>
  <c r="L151" i="6"/>
  <c r="M151" i="6"/>
  <c r="D152" i="6"/>
  <c r="E152" i="6"/>
  <c r="F152" i="6"/>
  <c r="G152" i="6"/>
  <c r="H152" i="6"/>
  <c r="I152" i="6"/>
  <c r="J152" i="6"/>
  <c r="K152" i="6"/>
  <c r="L152" i="6"/>
  <c r="M152" i="6"/>
  <c r="C152" i="6"/>
  <c r="C151" i="6"/>
  <c r="D128" i="6"/>
  <c r="E128" i="6"/>
  <c r="F128" i="6"/>
  <c r="G128" i="6"/>
  <c r="H128" i="6"/>
  <c r="I128" i="6"/>
  <c r="J128" i="6"/>
  <c r="K128" i="6"/>
  <c r="L128" i="6"/>
  <c r="M128" i="6"/>
  <c r="D129" i="6"/>
  <c r="E129" i="6"/>
  <c r="F129" i="6"/>
  <c r="G129" i="6"/>
  <c r="H129" i="6"/>
  <c r="I129" i="6"/>
  <c r="J129" i="6"/>
  <c r="K129" i="6"/>
  <c r="L129" i="6"/>
  <c r="M129" i="6"/>
  <c r="C129" i="6"/>
  <c r="C128" i="6"/>
  <c r="D105" i="6"/>
  <c r="E105" i="6"/>
  <c r="F105" i="6"/>
  <c r="G105" i="6"/>
  <c r="H105" i="6"/>
  <c r="I105" i="6"/>
  <c r="J105" i="6"/>
  <c r="K105" i="6"/>
  <c r="L105" i="6"/>
  <c r="M105" i="6"/>
  <c r="D106" i="6"/>
  <c r="E106" i="6"/>
  <c r="F106" i="6"/>
  <c r="G106" i="6"/>
  <c r="H106" i="6"/>
  <c r="I106" i="6"/>
  <c r="J106" i="6"/>
  <c r="K106" i="6"/>
  <c r="L106" i="6"/>
  <c r="M106" i="6"/>
  <c r="C106" i="6"/>
  <c r="C105" i="6"/>
  <c r="E58" i="1"/>
  <c r="E57" i="1"/>
  <c r="E56" i="1"/>
  <c r="E54" i="1"/>
  <c r="E53" i="1"/>
  <c r="E52" i="1"/>
  <c r="E47" i="1" s="1"/>
  <c r="E51" i="1"/>
  <c r="E50" i="1"/>
  <c r="E49" i="1"/>
  <c r="E48" i="1"/>
  <c r="E45" i="1"/>
  <c r="E40" i="1"/>
  <c r="E39" i="1"/>
  <c r="E38" i="1"/>
  <c r="E37" i="1" s="1"/>
  <c r="E36" i="1"/>
  <c r="E35" i="1"/>
  <c r="E34" i="1"/>
  <c r="E33" i="1"/>
  <c r="E32" i="1"/>
  <c r="E31" i="1"/>
  <c r="E30" i="1"/>
  <c r="E29" i="1"/>
  <c r="E27" i="1"/>
  <c r="E22" i="1"/>
  <c r="E21" i="1"/>
  <c r="E20" i="1"/>
  <c r="E19" i="1" s="1"/>
  <c r="E18" i="1"/>
  <c r="E17" i="1"/>
  <c r="E16" i="1"/>
  <c r="E15" i="1"/>
  <c r="E14" i="1"/>
  <c r="E13" i="1"/>
  <c r="E12" i="1"/>
  <c r="E9" i="1"/>
  <c r="M47" i="11"/>
  <c r="M35" i="11"/>
  <c r="M23" i="11"/>
  <c r="M11" i="11"/>
  <c r="E55" i="1" l="1"/>
  <c r="E11" i="1"/>
  <c r="E46" i="1"/>
  <c r="E59" i="1" s="1"/>
  <c r="E28" i="1"/>
  <c r="E41" i="1" s="1"/>
  <c r="E10" i="1"/>
  <c r="E23" i="1" s="1"/>
  <c r="E74" i="15" l="1"/>
  <c r="F74" i="15"/>
  <c r="G74" i="15"/>
  <c r="H74" i="15"/>
  <c r="I74" i="15"/>
  <c r="J74" i="15"/>
  <c r="K74" i="15"/>
  <c r="L74" i="15"/>
  <c r="M74" i="15"/>
  <c r="N74" i="15"/>
  <c r="E75" i="15"/>
  <c r="F75" i="15"/>
  <c r="G75" i="15"/>
  <c r="H75" i="15"/>
  <c r="I75" i="15"/>
  <c r="J75" i="15"/>
  <c r="K75" i="15"/>
  <c r="L75" i="15"/>
  <c r="M75" i="15"/>
  <c r="N75" i="15"/>
  <c r="E110" i="15"/>
  <c r="F110" i="15"/>
  <c r="G110" i="15"/>
  <c r="H110" i="15"/>
  <c r="I110" i="15"/>
  <c r="J110" i="15"/>
  <c r="K110" i="15"/>
  <c r="L110" i="15"/>
  <c r="M110" i="15"/>
  <c r="N110" i="15"/>
  <c r="E111" i="15"/>
  <c r="F111" i="15"/>
  <c r="G111" i="15"/>
  <c r="H111" i="15"/>
  <c r="I111" i="15"/>
  <c r="J111" i="15"/>
  <c r="K111" i="15"/>
  <c r="L111" i="15"/>
  <c r="M111" i="15"/>
  <c r="N111" i="15"/>
  <c r="D111" i="15"/>
  <c r="D110" i="15"/>
  <c r="D75" i="15"/>
  <c r="D74" i="15"/>
  <c r="E39" i="15"/>
  <c r="F39" i="15"/>
  <c r="G39" i="15"/>
  <c r="H39" i="15"/>
  <c r="I39" i="15"/>
  <c r="J39" i="15"/>
  <c r="K39" i="15"/>
  <c r="L39" i="15"/>
  <c r="M39" i="15"/>
  <c r="N39" i="15"/>
  <c r="E40" i="15"/>
  <c r="F40" i="15"/>
  <c r="G40" i="15"/>
  <c r="H40" i="15"/>
  <c r="I40" i="15"/>
  <c r="J40" i="15"/>
  <c r="K40" i="15"/>
  <c r="L40" i="15"/>
  <c r="M40" i="15"/>
  <c r="N40" i="15"/>
  <c r="D40" i="15"/>
  <c r="D39" i="15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D111" i="4"/>
  <c r="D110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D75" i="4"/>
  <c r="D74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D40" i="4"/>
  <c r="D39" i="4"/>
  <c r="D78" i="6" l="1"/>
  <c r="D79" i="6" s="1"/>
  <c r="D80" i="6"/>
  <c r="D81" i="6" s="1"/>
  <c r="D48" i="6"/>
  <c r="D49" i="6" s="1"/>
  <c r="D50" i="6"/>
  <c r="D51" i="6" s="1"/>
  <c r="D18" i="6"/>
  <c r="D19" i="6" s="1"/>
  <c r="D20" i="6"/>
  <c r="D21" i="6" s="1"/>
  <c r="D64" i="6"/>
  <c r="D66" i="6"/>
  <c r="D67" i="6" s="1"/>
  <c r="D68" i="6"/>
  <c r="D69" i="6"/>
  <c r="E72" i="6"/>
  <c r="M72" i="6"/>
  <c r="D73" i="6"/>
  <c r="E73" i="6"/>
  <c r="F73" i="6"/>
  <c r="G73" i="6"/>
  <c r="H73" i="6"/>
  <c r="I73" i="6"/>
  <c r="J73" i="6"/>
  <c r="K73" i="6"/>
  <c r="L73" i="6"/>
  <c r="M73" i="6"/>
  <c r="D75" i="6"/>
  <c r="E75" i="6"/>
  <c r="F75" i="6"/>
  <c r="G75" i="6"/>
  <c r="H75" i="6"/>
  <c r="I75" i="6"/>
  <c r="J75" i="6"/>
  <c r="K75" i="6"/>
  <c r="L75" i="6"/>
  <c r="M75" i="6"/>
  <c r="D76" i="6"/>
  <c r="D46" i="6"/>
  <c r="D47" i="6" s="1"/>
  <c r="D34" i="6"/>
  <c r="D36" i="6"/>
  <c r="D37" i="6" s="1"/>
  <c r="D38" i="6"/>
  <c r="D39" i="6"/>
  <c r="D16" i="6"/>
  <c r="D17" i="6" s="1"/>
  <c r="D4" i="6"/>
  <c r="D6" i="6"/>
  <c r="D7" i="6" s="1"/>
  <c r="D8" i="6"/>
  <c r="D9" i="6"/>
  <c r="C75" i="6"/>
  <c r="C73" i="6"/>
  <c r="E42" i="6"/>
  <c r="M42" i="6"/>
  <c r="D43" i="6"/>
  <c r="E43" i="6"/>
  <c r="F43" i="6"/>
  <c r="G43" i="6"/>
  <c r="H43" i="6"/>
  <c r="I43" i="6"/>
  <c r="J43" i="6"/>
  <c r="K43" i="6"/>
  <c r="L43" i="6"/>
  <c r="M43" i="6"/>
  <c r="D45" i="6"/>
  <c r="E45" i="6"/>
  <c r="F45" i="6"/>
  <c r="G45" i="6"/>
  <c r="H45" i="6"/>
  <c r="I45" i="6"/>
  <c r="J45" i="6"/>
  <c r="K45" i="6"/>
  <c r="L45" i="6"/>
  <c r="M45" i="6"/>
  <c r="C45" i="6"/>
  <c r="C43" i="6"/>
  <c r="E12" i="6"/>
  <c r="M12" i="6"/>
  <c r="D13" i="6"/>
  <c r="E13" i="6"/>
  <c r="F13" i="6"/>
  <c r="G13" i="6"/>
  <c r="H13" i="6"/>
  <c r="I13" i="6"/>
  <c r="J13" i="6"/>
  <c r="K13" i="6"/>
  <c r="L13" i="6"/>
  <c r="M13" i="6"/>
  <c r="D15" i="6"/>
  <c r="E15" i="6"/>
  <c r="F15" i="6"/>
  <c r="G15" i="6"/>
  <c r="H15" i="6"/>
  <c r="I15" i="6"/>
  <c r="J15" i="6"/>
  <c r="K15" i="6"/>
  <c r="L15" i="6"/>
  <c r="M15" i="6"/>
  <c r="C15" i="6"/>
  <c r="C13" i="6"/>
  <c r="D65" i="6" l="1"/>
  <c r="D150" i="6"/>
  <c r="D35" i="6"/>
  <c r="D127" i="6"/>
  <c r="D5" i="6"/>
  <c r="D104" i="6"/>
  <c r="D156" i="6"/>
  <c r="D77" i="6"/>
  <c r="D140" i="6"/>
  <c r="D94" i="6"/>
  <c r="D117" i="6"/>
  <c r="D111" i="6"/>
  <c r="D135" i="6"/>
  <c r="D131" i="6"/>
  <c r="D132" i="6" s="1"/>
  <c r="D112" i="6"/>
  <c r="D157" i="6"/>
  <c r="D133" i="6"/>
  <c r="D134" i="6"/>
  <c r="D158" i="6"/>
  <c r="D154" i="6"/>
  <c r="D155" i="6" s="1"/>
  <c r="D110" i="6"/>
  <c r="D108" i="6"/>
  <c r="D109" i="6" s="1"/>
  <c r="M14" i="6"/>
  <c r="E14" i="6"/>
  <c r="M44" i="6"/>
  <c r="E44" i="6"/>
  <c r="M74" i="6"/>
  <c r="E74" i="6"/>
  <c r="B16" i="24"/>
  <c r="B17" i="24"/>
  <c r="B18" i="24"/>
  <c r="B19" i="24"/>
  <c r="B20" i="24"/>
  <c r="B21" i="24"/>
  <c r="B22" i="24"/>
  <c r="B24" i="24"/>
  <c r="B25" i="24"/>
  <c r="B26" i="24"/>
  <c r="B13" i="24"/>
  <c r="O10" i="24"/>
  <c r="N10" i="24"/>
  <c r="M10" i="24"/>
  <c r="L10" i="24"/>
  <c r="K10" i="24"/>
  <c r="J10" i="24"/>
  <c r="I10" i="24"/>
  <c r="H10" i="24"/>
  <c r="G10" i="24"/>
  <c r="F10" i="24"/>
  <c r="E10" i="24"/>
  <c r="B37" i="23" l="1"/>
  <c r="B50" i="23"/>
  <c r="B49" i="23"/>
  <c r="B48" i="23"/>
  <c r="B41" i="23"/>
  <c r="B42" i="23"/>
  <c r="B43" i="23"/>
  <c r="B44" i="23"/>
  <c r="B45" i="23"/>
  <c r="B46" i="23"/>
  <c r="B40" i="23"/>
  <c r="B61" i="23" l="1"/>
  <c r="B55" i="24" s="1"/>
  <c r="B37" i="24"/>
  <c r="B60" i="23"/>
  <c r="B54" i="24" s="1"/>
  <c r="B36" i="24"/>
  <c r="B62" i="23"/>
  <c r="B56" i="24" s="1"/>
  <c r="B38" i="24"/>
  <c r="B66" i="23"/>
  <c r="B60" i="24" s="1"/>
  <c r="B42" i="24"/>
  <c r="B58" i="23"/>
  <c r="B52" i="24" s="1"/>
  <c r="B34" i="24"/>
  <c r="B67" i="23"/>
  <c r="B61" i="24" s="1"/>
  <c r="B43" i="24"/>
  <c r="B68" i="23"/>
  <c r="B62" i="24" s="1"/>
  <c r="B44" i="24"/>
  <c r="B64" i="23"/>
  <c r="B58" i="24" s="1"/>
  <c r="B40" i="24"/>
  <c r="B63" i="23"/>
  <c r="B57" i="24" s="1"/>
  <c r="B39" i="24"/>
  <c r="B59" i="23"/>
  <c r="B53" i="24" s="1"/>
  <c r="B35" i="24"/>
  <c r="B55" i="23"/>
  <c r="B49" i="24" s="1"/>
  <c r="B31" i="24"/>
  <c r="AH10" i="7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F35" i="11"/>
  <c r="F72" i="6" s="1"/>
  <c r="F74" i="6" s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D6" i="1"/>
  <c r="E13" i="23" l="1"/>
  <c r="AH11" i="7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I58" i="14" s="1"/>
  <c r="W58" i="1"/>
  <c r="V58" i="1"/>
  <c r="U58" i="1"/>
  <c r="T58" i="1"/>
  <c r="S58" i="1"/>
  <c r="R58" i="1"/>
  <c r="Q58" i="1"/>
  <c r="P58" i="1"/>
  <c r="G58" i="14" s="1"/>
  <c r="O58" i="1"/>
  <c r="N58" i="1"/>
  <c r="M58" i="1"/>
  <c r="L58" i="1"/>
  <c r="K58" i="1"/>
  <c r="J58" i="1"/>
  <c r="I58" i="1"/>
  <c r="H58" i="1"/>
  <c r="E58" i="14" s="1"/>
  <c r="G58" i="1"/>
  <c r="F58" i="1"/>
  <c r="D58" i="1"/>
  <c r="D58" i="14" s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D57" i="1"/>
  <c r="AU56" i="1"/>
  <c r="AU54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D53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D52" i="1"/>
  <c r="AU51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D50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D49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D48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D45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D39" i="1"/>
  <c r="AU38" i="1"/>
  <c r="AU36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D35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D34" i="1"/>
  <c r="AU33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D32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D31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D30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D21" i="1"/>
  <c r="AU20" i="1"/>
  <c r="AU18" i="1"/>
  <c r="AU17" i="1"/>
  <c r="AT17" i="1"/>
  <c r="AS17" i="1"/>
  <c r="AR17" i="1"/>
  <c r="AQ17" i="1"/>
  <c r="AP17" i="1"/>
  <c r="AO17" i="1"/>
  <c r="AN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D17" i="1"/>
  <c r="D17" i="14" s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D16" i="1"/>
  <c r="AU15" i="1"/>
  <c r="AU14" i="1"/>
  <c r="AT14" i="1"/>
  <c r="AS14" i="1"/>
  <c r="AR14" i="1"/>
  <c r="AQ14" i="1"/>
  <c r="AP14" i="1"/>
  <c r="AO14" i="1"/>
  <c r="AN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D14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D13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D12" i="1"/>
  <c r="AT106" i="20"/>
  <c r="AS106" i="20"/>
  <c r="AR106" i="20"/>
  <c r="AQ106" i="20"/>
  <c r="AP106" i="20"/>
  <c r="AO106" i="20"/>
  <c r="AN106" i="20"/>
  <c r="AM106" i="20"/>
  <c r="AL106" i="20"/>
  <c r="AK106" i="20"/>
  <c r="AJ106" i="20"/>
  <c r="AI106" i="20"/>
  <c r="AH106" i="20"/>
  <c r="AG106" i="20"/>
  <c r="AF106" i="20"/>
  <c r="AE106" i="20"/>
  <c r="AD106" i="20"/>
  <c r="AC106" i="20"/>
  <c r="AB106" i="20"/>
  <c r="AA106" i="20"/>
  <c r="Z106" i="20"/>
  <c r="Y106" i="20"/>
  <c r="X106" i="20"/>
  <c r="W106" i="20"/>
  <c r="V106" i="20"/>
  <c r="U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D106" i="20"/>
  <c r="AT105" i="20"/>
  <c r="AS105" i="20"/>
  <c r="AR105" i="20"/>
  <c r="AQ105" i="20"/>
  <c r="AP105" i="20"/>
  <c r="AO105" i="20"/>
  <c r="AN105" i="20"/>
  <c r="AM105" i="20"/>
  <c r="AL105" i="20"/>
  <c r="AK105" i="20"/>
  <c r="AJ105" i="20"/>
  <c r="AI105" i="20"/>
  <c r="AH105" i="20"/>
  <c r="AG105" i="20"/>
  <c r="AF105" i="20"/>
  <c r="AE105" i="20"/>
  <c r="AD105" i="20"/>
  <c r="AC105" i="20"/>
  <c r="AB105" i="20"/>
  <c r="AA105" i="20"/>
  <c r="Z105" i="20"/>
  <c r="Y105" i="20"/>
  <c r="X105" i="20"/>
  <c r="W105" i="20"/>
  <c r="V105" i="20"/>
  <c r="U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D105" i="20"/>
  <c r="AT104" i="20"/>
  <c r="AS104" i="20"/>
  <c r="AR104" i="20"/>
  <c r="AQ104" i="20"/>
  <c r="AP104" i="20"/>
  <c r="AO104" i="20"/>
  <c r="AN104" i="20"/>
  <c r="AM104" i="20"/>
  <c r="AL104" i="20"/>
  <c r="AK104" i="20"/>
  <c r="AJ104" i="20"/>
  <c r="AI104" i="20"/>
  <c r="AH104" i="20"/>
  <c r="AG104" i="20"/>
  <c r="AF104" i="20"/>
  <c r="AE104" i="20"/>
  <c r="AD104" i="20"/>
  <c r="AC104" i="20"/>
  <c r="AB104" i="20"/>
  <c r="AA104" i="20"/>
  <c r="Z104" i="20"/>
  <c r="Y104" i="20"/>
  <c r="X104" i="20"/>
  <c r="W104" i="20"/>
  <c r="V104" i="20"/>
  <c r="U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D104" i="20"/>
  <c r="AT103" i="20"/>
  <c r="AS103" i="20"/>
  <c r="AR103" i="20"/>
  <c r="AQ103" i="20"/>
  <c r="AP103" i="20"/>
  <c r="AO103" i="20"/>
  <c r="AN103" i="20"/>
  <c r="AM103" i="20"/>
  <c r="AL103" i="20"/>
  <c r="AK103" i="20"/>
  <c r="AJ103" i="20"/>
  <c r="AI103" i="20"/>
  <c r="AH103" i="20"/>
  <c r="AG103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D103" i="20"/>
  <c r="C59" i="20"/>
  <c r="AT43" i="20"/>
  <c r="AS43" i="20"/>
  <c r="AR43" i="20"/>
  <c r="AQ43" i="20"/>
  <c r="AP43" i="20"/>
  <c r="AO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J42" i="20" s="1"/>
  <c r="I43" i="20"/>
  <c r="H43" i="20"/>
  <c r="G43" i="20"/>
  <c r="F43" i="20"/>
  <c r="D43" i="20"/>
  <c r="AJ42" i="20"/>
  <c r="AT38" i="20"/>
  <c r="AS38" i="20"/>
  <c r="AR38" i="20"/>
  <c r="AQ38" i="20"/>
  <c r="AP38" i="20"/>
  <c r="AO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D38" i="20"/>
  <c r="AT33" i="20"/>
  <c r="AS33" i="20"/>
  <c r="AR33" i="20"/>
  <c r="AQ33" i="20"/>
  <c r="AP33" i="20"/>
  <c r="AO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D33" i="20"/>
  <c r="AT17" i="20"/>
  <c r="AS17" i="20"/>
  <c r="AS74" i="20" s="1"/>
  <c r="AR17" i="20"/>
  <c r="AR74" i="20" s="1"/>
  <c r="AQ17" i="20"/>
  <c r="AQ74" i="20" s="1"/>
  <c r="AP17" i="20"/>
  <c r="AO17" i="20"/>
  <c r="AO76" i="20" s="1"/>
  <c r="AN17" i="20"/>
  <c r="AN79" i="20" s="1"/>
  <c r="AM17" i="20"/>
  <c r="AM75" i="20" s="1"/>
  <c r="AL17" i="20"/>
  <c r="AK17" i="20"/>
  <c r="AK80" i="20" s="1"/>
  <c r="AJ17" i="20"/>
  <c r="AI17" i="20"/>
  <c r="AH17" i="20"/>
  <c r="AG17" i="20"/>
  <c r="AG77" i="20" s="1"/>
  <c r="AF17" i="20"/>
  <c r="AF75" i="20" s="1"/>
  <c r="AE17" i="20"/>
  <c r="AE78" i="20" s="1"/>
  <c r="AD17" i="20"/>
  <c r="AD78" i="20" s="1"/>
  <c r="AC17" i="20"/>
  <c r="AC75" i="20" s="1"/>
  <c r="AB17" i="20"/>
  <c r="AA17" i="20"/>
  <c r="Z17" i="20"/>
  <c r="Y17" i="20"/>
  <c r="Y76" i="20" s="1"/>
  <c r="X17" i="20"/>
  <c r="X73" i="20" s="1"/>
  <c r="W17" i="20"/>
  <c r="W73" i="20" s="1"/>
  <c r="V17" i="20"/>
  <c r="V73" i="20" s="1"/>
  <c r="U17" i="20"/>
  <c r="U75" i="20" s="1"/>
  <c r="T17" i="20"/>
  <c r="S17" i="20"/>
  <c r="R17" i="20"/>
  <c r="Q17" i="20"/>
  <c r="Q77" i="20" s="1"/>
  <c r="P17" i="20"/>
  <c r="O17" i="20"/>
  <c r="O73" i="20" s="1"/>
  <c r="N17" i="20"/>
  <c r="M17" i="20"/>
  <c r="M73" i="20" s="1"/>
  <c r="L17" i="20"/>
  <c r="L76" i="20" s="1"/>
  <c r="K17" i="20"/>
  <c r="J17" i="20"/>
  <c r="J76" i="20" s="1"/>
  <c r="I17" i="20"/>
  <c r="I74" i="20" s="1"/>
  <c r="H17" i="20"/>
  <c r="G17" i="20"/>
  <c r="F17" i="20"/>
  <c r="D17" i="20"/>
  <c r="AT7" i="20"/>
  <c r="AT69" i="20" s="1"/>
  <c r="AS7" i="20"/>
  <c r="AS63" i="20" s="1"/>
  <c r="AR7" i="20"/>
  <c r="AR63" i="20" s="1"/>
  <c r="AQ7" i="20"/>
  <c r="AP7" i="20"/>
  <c r="AP63" i="20" s="1"/>
  <c r="AO7" i="20"/>
  <c r="AO67" i="20" s="1"/>
  <c r="AN7" i="20"/>
  <c r="AN63" i="20" s="1"/>
  <c r="AM7" i="20"/>
  <c r="AM65" i="20" s="1"/>
  <c r="AL7" i="20"/>
  <c r="AL63" i="20" s="1"/>
  <c r="AK7" i="20"/>
  <c r="AK65" i="20" s="1"/>
  <c r="AJ7" i="20"/>
  <c r="AJ69" i="20" s="1"/>
  <c r="AI7" i="20"/>
  <c r="AH7" i="20"/>
  <c r="AH69" i="20" s="1"/>
  <c r="AG7" i="20"/>
  <c r="AF7" i="20"/>
  <c r="AF63" i="20" s="1"/>
  <c r="AE7" i="20"/>
  <c r="AD7" i="20"/>
  <c r="AC7" i="20"/>
  <c r="AC70" i="20" s="1"/>
  <c r="AB7" i="20"/>
  <c r="AB63" i="20" s="1"/>
  <c r="AA7" i="20"/>
  <c r="AA69" i="20" s="1"/>
  <c r="Z7" i="20"/>
  <c r="Z69" i="20" s="1"/>
  <c r="Y7" i="20"/>
  <c r="Y69" i="20" s="1"/>
  <c r="X7" i="20"/>
  <c r="X64" i="20" s="1"/>
  <c r="W7" i="20"/>
  <c r="W65" i="20" s="1"/>
  <c r="V7" i="20"/>
  <c r="U7" i="20"/>
  <c r="U70" i="20" s="1"/>
  <c r="T7" i="20"/>
  <c r="T70" i="20" s="1"/>
  <c r="S7" i="20"/>
  <c r="R7" i="20"/>
  <c r="R64" i="20" s="1"/>
  <c r="Q7" i="20"/>
  <c r="P7" i="20"/>
  <c r="O7" i="20"/>
  <c r="O68" i="20" s="1"/>
  <c r="N7" i="20"/>
  <c r="M7" i="20"/>
  <c r="M68" i="20" s="1"/>
  <c r="L7" i="20"/>
  <c r="L70" i="20" s="1"/>
  <c r="K7" i="20"/>
  <c r="K64" i="20" s="1"/>
  <c r="J7" i="20"/>
  <c r="J64" i="20" s="1"/>
  <c r="I7" i="20"/>
  <c r="H7" i="20"/>
  <c r="H69" i="20" s="1"/>
  <c r="G7" i="20"/>
  <c r="F7" i="20"/>
  <c r="D7" i="20"/>
  <c r="D66" i="20" s="1"/>
  <c r="F4" i="20"/>
  <c r="G4" i="20" s="1"/>
  <c r="H4" i="20" s="1"/>
  <c r="I4" i="20" s="1"/>
  <c r="J4" i="20" s="1"/>
  <c r="K4" i="20" s="1"/>
  <c r="L4" i="20" s="1"/>
  <c r="M4" i="20" s="1"/>
  <c r="N4" i="20" s="1"/>
  <c r="O4" i="20" s="1"/>
  <c r="P4" i="20" s="1"/>
  <c r="Q4" i="20" s="1"/>
  <c r="R4" i="20" s="1"/>
  <c r="S4" i="20" s="1"/>
  <c r="T4" i="20" s="1"/>
  <c r="U4" i="20" s="1"/>
  <c r="V4" i="20" s="1"/>
  <c r="W4" i="20" s="1"/>
  <c r="X4" i="20" s="1"/>
  <c r="Y4" i="20" s="1"/>
  <c r="Z4" i="20" s="1"/>
  <c r="AA4" i="20" s="1"/>
  <c r="AB4" i="20" s="1"/>
  <c r="AC4" i="20" s="1"/>
  <c r="AD4" i="20" s="1"/>
  <c r="AE4" i="20" s="1"/>
  <c r="AF4" i="20" s="1"/>
  <c r="AG4" i="20" s="1"/>
  <c r="AH4" i="20" s="1"/>
  <c r="AI4" i="20" s="1"/>
  <c r="AJ4" i="20" s="1"/>
  <c r="AK4" i="20" s="1"/>
  <c r="AL4" i="20" s="1"/>
  <c r="AM4" i="20" s="1"/>
  <c r="AN4" i="20" s="1"/>
  <c r="AO4" i="20" s="1"/>
  <c r="AP4" i="20" s="1"/>
  <c r="AQ4" i="20" s="1"/>
  <c r="AR4" i="20" s="1"/>
  <c r="AS4" i="20" s="1"/>
  <c r="AT4" i="20" s="1"/>
  <c r="AU4" i="20" s="1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D3" i="20"/>
  <c r="K58" i="14" l="1"/>
  <c r="Z42" i="20"/>
  <c r="AP42" i="20"/>
  <c r="F34" i="14"/>
  <c r="K42" i="20"/>
  <c r="S42" i="20"/>
  <c r="S96" i="20" s="1"/>
  <c r="AA42" i="20"/>
  <c r="AQ42" i="20"/>
  <c r="AQ97" i="20" s="1"/>
  <c r="L42" i="20"/>
  <c r="T42" i="20"/>
  <c r="AB42" i="20"/>
  <c r="AR42" i="20"/>
  <c r="AH12" i="7"/>
  <c r="F13" i="23"/>
  <c r="F58" i="14"/>
  <c r="D12" i="14"/>
  <c r="D21" i="14"/>
  <c r="F32" i="14"/>
  <c r="H32" i="14"/>
  <c r="J32" i="14"/>
  <c r="L32" i="14"/>
  <c r="M58" i="14"/>
  <c r="T63" i="20"/>
  <c r="AI42" i="20"/>
  <c r="AI48" i="20" s="1"/>
  <c r="H34" i="14"/>
  <c r="J34" i="14"/>
  <c r="L34" i="14"/>
  <c r="N34" i="14"/>
  <c r="F39" i="14"/>
  <c r="H39" i="14"/>
  <c r="J39" i="14"/>
  <c r="L39" i="14"/>
  <c r="N39" i="14"/>
  <c r="F49" i="14"/>
  <c r="H49" i="14"/>
  <c r="AR29" i="20"/>
  <c r="AR88" i="20" s="1"/>
  <c r="M29" i="20"/>
  <c r="M87" i="20" s="1"/>
  <c r="AN67" i="20"/>
  <c r="R66" i="20"/>
  <c r="Z27" i="20"/>
  <c r="Z45" i="1" s="1"/>
  <c r="R63" i="20"/>
  <c r="AP68" i="20"/>
  <c r="D35" i="14"/>
  <c r="E39" i="14"/>
  <c r="G39" i="14"/>
  <c r="I39" i="14"/>
  <c r="K39" i="14"/>
  <c r="M39" i="14"/>
  <c r="D50" i="14"/>
  <c r="D16" i="14"/>
  <c r="D45" i="14"/>
  <c r="D102" i="20"/>
  <c r="AC102" i="20"/>
  <c r="W102" i="20"/>
  <c r="AS102" i="20"/>
  <c r="D29" i="20"/>
  <c r="D92" i="20" s="1"/>
  <c r="H64" i="20"/>
  <c r="AG27" i="20"/>
  <c r="AN65" i="20"/>
  <c r="AG73" i="20"/>
  <c r="E50" i="14"/>
  <c r="J49" i="14"/>
  <c r="L49" i="14"/>
  <c r="N49" i="14"/>
  <c r="D52" i="14"/>
  <c r="AO27" i="20"/>
  <c r="J67" i="20"/>
  <c r="D49" i="14"/>
  <c r="AC65" i="20"/>
  <c r="E31" i="14"/>
  <c r="G31" i="14"/>
  <c r="I31" i="14"/>
  <c r="K31" i="14"/>
  <c r="M31" i="14"/>
  <c r="D32" i="14"/>
  <c r="U29" i="20"/>
  <c r="U93" i="20" s="1"/>
  <c r="AC63" i="20"/>
  <c r="AS65" i="20"/>
  <c r="D68" i="20"/>
  <c r="Q74" i="20"/>
  <c r="M66" i="20"/>
  <c r="F102" i="20"/>
  <c r="N102" i="20"/>
  <c r="V102" i="20"/>
  <c r="AD102" i="20"/>
  <c r="AL102" i="20"/>
  <c r="AT102" i="20"/>
  <c r="AJ102" i="20"/>
  <c r="F17" i="14"/>
  <c r="H17" i="14"/>
  <c r="J17" i="14"/>
  <c r="D30" i="14"/>
  <c r="E35" i="14"/>
  <c r="G35" i="14"/>
  <c r="I35" i="14"/>
  <c r="K35" i="14"/>
  <c r="G50" i="14"/>
  <c r="I50" i="14"/>
  <c r="K50" i="14"/>
  <c r="M50" i="14"/>
  <c r="V51" i="1"/>
  <c r="E53" i="14"/>
  <c r="G53" i="14"/>
  <c r="I53" i="14"/>
  <c r="K53" i="14"/>
  <c r="M53" i="14"/>
  <c r="AB54" i="1"/>
  <c r="AD75" i="20"/>
  <c r="AE102" i="20"/>
  <c r="F57" i="14"/>
  <c r="H57" i="14"/>
  <c r="J57" i="14"/>
  <c r="L57" i="14"/>
  <c r="N57" i="14"/>
  <c r="G102" i="20"/>
  <c r="AC66" i="20"/>
  <c r="Y27" i="20"/>
  <c r="Y45" i="1" s="1"/>
  <c r="AH64" i="20"/>
  <c r="D67" i="20"/>
  <c r="AK70" i="20"/>
  <c r="O77" i="20"/>
  <c r="O102" i="20"/>
  <c r="AM102" i="20"/>
  <c r="U102" i="20"/>
  <c r="E13" i="14"/>
  <c r="G13" i="14"/>
  <c r="I13" i="14"/>
  <c r="K13" i="14"/>
  <c r="M17" i="14"/>
  <c r="M65" i="20"/>
  <c r="L102" i="20"/>
  <c r="E17" i="14"/>
  <c r="G17" i="14"/>
  <c r="I17" i="14"/>
  <c r="K17" i="14"/>
  <c r="F21" i="14"/>
  <c r="H21" i="14"/>
  <c r="J21" i="14"/>
  <c r="L21" i="14"/>
  <c r="N21" i="14"/>
  <c r="F50" i="14"/>
  <c r="H50" i="14"/>
  <c r="H58" i="14"/>
  <c r="J58" i="14"/>
  <c r="L58" i="14"/>
  <c r="N58" i="14"/>
  <c r="M13" i="14"/>
  <c r="D14" i="14"/>
  <c r="T51" i="1"/>
  <c r="T29" i="20"/>
  <c r="T93" i="20" s="1"/>
  <c r="J54" i="1"/>
  <c r="AH54" i="1"/>
  <c r="U56" i="1"/>
  <c r="U42" i="20"/>
  <c r="AO45" i="1"/>
  <c r="F42" i="20"/>
  <c r="F56" i="1"/>
  <c r="N42" i="20"/>
  <c r="N48" i="20" s="1"/>
  <c r="N56" i="1"/>
  <c r="V42" i="20"/>
  <c r="V97" i="20" s="1"/>
  <c r="V56" i="1"/>
  <c r="AD42" i="20"/>
  <c r="AD97" i="20" s="1"/>
  <c r="AD56" i="1"/>
  <c r="AL42" i="20"/>
  <c r="AL56" i="1"/>
  <c r="AT42" i="20"/>
  <c r="AT98" i="20" s="1"/>
  <c r="AT56" i="1"/>
  <c r="AQ63" i="20"/>
  <c r="AQ68" i="20"/>
  <c r="R54" i="1"/>
  <c r="M56" i="1"/>
  <c r="M42" i="20"/>
  <c r="M98" i="20" s="1"/>
  <c r="G51" i="1"/>
  <c r="O51" i="1"/>
  <c r="W51" i="1"/>
  <c r="AE51" i="1"/>
  <c r="AM51" i="1"/>
  <c r="D54" i="1"/>
  <c r="M54" i="1"/>
  <c r="U54" i="1"/>
  <c r="AC54" i="1"/>
  <c r="AK54" i="1"/>
  <c r="AS54" i="1"/>
  <c r="H42" i="20"/>
  <c r="H56" i="1"/>
  <c r="P42" i="20"/>
  <c r="P98" i="20" s="1"/>
  <c r="P56" i="1"/>
  <c r="X42" i="20"/>
  <c r="X96" i="20" s="1"/>
  <c r="X56" i="1"/>
  <c r="AF42" i="20"/>
  <c r="AF98" i="20" s="1"/>
  <c r="AF56" i="1"/>
  <c r="AN42" i="20"/>
  <c r="AN56" i="1"/>
  <c r="T102" i="20"/>
  <c r="AB102" i="20"/>
  <c r="AR102" i="20"/>
  <c r="AB51" i="1"/>
  <c r="AB29" i="20"/>
  <c r="AB48" i="20" s="1"/>
  <c r="P29" i="20"/>
  <c r="P86" i="20" s="1"/>
  <c r="P51" i="1"/>
  <c r="AN29" i="20"/>
  <c r="AN51" i="1"/>
  <c r="N29" i="20"/>
  <c r="N54" i="1"/>
  <c r="AL29" i="20"/>
  <c r="AL92" i="20" s="1"/>
  <c r="AL54" i="1"/>
  <c r="E12" i="14"/>
  <c r="K12" i="14"/>
  <c r="M12" i="14"/>
  <c r="D13" i="14"/>
  <c r="AI69" i="20"/>
  <c r="AI64" i="20"/>
  <c r="AI66" i="20"/>
  <c r="AR51" i="1"/>
  <c r="AP54" i="1"/>
  <c r="AK56" i="1"/>
  <c r="AK42" i="20"/>
  <c r="AK96" i="20" s="1"/>
  <c r="X29" i="20"/>
  <c r="X86" i="20" s="1"/>
  <c r="X51" i="1"/>
  <c r="F29" i="20"/>
  <c r="F93" i="20" s="1"/>
  <c r="F54" i="1"/>
  <c r="AD29" i="20"/>
  <c r="AD54" i="1"/>
  <c r="AN73" i="20"/>
  <c r="G12" i="14"/>
  <c r="R56" i="1"/>
  <c r="R42" i="20"/>
  <c r="X79" i="20"/>
  <c r="S70" i="20"/>
  <c r="S64" i="20"/>
  <c r="S63" i="20"/>
  <c r="L51" i="1"/>
  <c r="L29" i="20"/>
  <c r="AJ51" i="1"/>
  <c r="Z54" i="1"/>
  <c r="D56" i="1"/>
  <c r="D42" i="20"/>
  <c r="AC56" i="1"/>
  <c r="AC42" i="20"/>
  <c r="AC98" i="20" s="1"/>
  <c r="AS56" i="1"/>
  <c r="AS42" i="20"/>
  <c r="H29" i="20"/>
  <c r="H48" i="20" s="1"/>
  <c r="H51" i="1"/>
  <c r="AF29" i="20"/>
  <c r="AF92" i="20" s="1"/>
  <c r="AF51" i="1"/>
  <c r="V54" i="1"/>
  <c r="V29" i="20"/>
  <c r="V89" i="20" s="1"/>
  <c r="AT29" i="20"/>
  <c r="AT54" i="1"/>
  <c r="I12" i="14"/>
  <c r="I63" i="20"/>
  <c r="I64" i="20"/>
  <c r="N78" i="20"/>
  <c r="N73" i="20"/>
  <c r="AC29" i="20"/>
  <c r="AC89" i="20" s="1"/>
  <c r="J56" i="1"/>
  <c r="Z56" i="1"/>
  <c r="AH56" i="1"/>
  <c r="AH42" i="20"/>
  <c r="AP56" i="1"/>
  <c r="K63" i="20"/>
  <c r="I70" i="20"/>
  <c r="AJ29" i="20"/>
  <c r="AJ91" i="20" s="1"/>
  <c r="J29" i="20"/>
  <c r="J48" i="20" s="1"/>
  <c r="J51" i="1"/>
  <c r="R29" i="20"/>
  <c r="R93" i="20" s="1"/>
  <c r="R51" i="1"/>
  <c r="Z29" i="20"/>
  <c r="Z92" i="20" s="1"/>
  <c r="Z51" i="1"/>
  <c r="AH29" i="20"/>
  <c r="AH51" i="1"/>
  <c r="AP29" i="20"/>
  <c r="AP51" i="1"/>
  <c r="H54" i="1"/>
  <c r="P54" i="1"/>
  <c r="X54" i="1"/>
  <c r="AF54" i="1"/>
  <c r="AN54" i="1"/>
  <c r="AR48" i="20"/>
  <c r="K70" i="20"/>
  <c r="AK29" i="20"/>
  <c r="I29" i="20"/>
  <c r="I93" i="20" s="1"/>
  <c r="I51" i="1"/>
  <c r="Q29" i="20"/>
  <c r="Q91" i="20" s="1"/>
  <c r="Q51" i="1"/>
  <c r="Y29" i="20"/>
  <c r="Y51" i="1"/>
  <c r="AG29" i="20"/>
  <c r="AG88" i="20" s="1"/>
  <c r="AG51" i="1"/>
  <c r="AO29" i="20"/>
  <c r="AO92" i="20" s="1"/>
  <c r="AO51" i="1"/>
  <c r="G29" i="20"/>
  <c r="G85" i="20" s="1"/>
  <c r="G54" i="1"/>
  <c r="O29" i="20"/>
  <c r="O54" i="1"/>
  <c r="W29" i="20"/>
  <c r="W54" i="1"/>
  <c r="AE29" i="20"/>
  <c r="AE93" i="20" s="1"/>
  <c r="AE54" i="1"/>
  <c r="AM29" i="20"/>
  <c r="AM90" i="20" s="1"/>
  <c r="AM54" i="1"/>
  <c r="G42" i="20"/>
  <c r="G56" i="1"/>
  <c r="O42" i="20"/>
  <c r="O96" i="20" s="1"/>
  <c r="O56" i="1"/>
  <c r="W42" i="20"/>
  <c r="W97" i="20" s="1"/>
  <c r="W56" i="1"/>
  <c r="AE42" i="20"/>
  <c r="AE48" i="20" s="1"/>
  <c r="AE56" i="1"/>
  <c r="AM42" i="20"/>
  <c r="AM56" i="1"/>
  <c r="X65" i="20"/>
  <c r="AB66" i="20"/>
  <c r="AO73" i="20"/>
  <c r="Y79" i="20"/>
  <c r="F14" i="14"/>
  <c r="H14" i="14"/>
  <c r="J14" i="14"/>
  <c r="N14" i="14"/>
  <c r="F16" i="14"/>
  <c r="H16" i="14"/>
  <c r="J16" i="14"/>
  <c r="L16" i="14"/>
  <c r="N16" i="14"/>
  <c r="F30" i="14"/>
  <c r="H30" i="14"/>
  <c r="J30" i="14"/>
  <c r="L30" i="14"/>
  <c r="N30" i="14"/>
  <c r="D39" i="14"/>
  <c r="U51" i="1"/>
  <c r="T54" i="1"/>
  <c r="AI56" i="1"/>
  <c r="AS29" i="20"/>
  <c r="AS93" i="20" s="1"/>
  <c r="K29" i="20"/>
  <c r="K88" i="20" s="1"/>
  <c r="K51" i="1"/>
  <c r="S29" i="20"/>
  <c r="S51" i="1"/>
  <c r="AA29" i="20"/>
  <c r="AA51" i="1"/>
  <c r="AI29" i="20"/>
  <c r="AI91" i="20" s="1"/>
  <c r="AI51" i="1"/>
  <c r="AQ29" i="20"/>
  <c r="AQ86" i="20" s="1"/>
  <c r="AQ51" i="1"/>
  <c r="I54" i="1"/>
  <c r="Q54" i="1"/>
  <c r="Y54" i="1"/>
  <c r="AG54" i="1"/>
  <c r="AO54" i="1"/>
  <c r="I42" i="20"/>
  <c r="Q42" i="20"/>
  <c r="Q98" i="20" s="1"/>
  <c r="Y42" i="20"/>
  <c r="AG42" i="20"/>
  <c r="AG97" i="20" s="1"/>
  <c r="AG56" i="1"/>
  <c r="AO42" i="20"/>
  <c r="AO56" i="1"/>
  <c r="Y74" i="20"/>
  <c r="U76" i="20"/>
  <c r="AG80" i="20"/>
  <c r="M102" i="20"/>
  <c r="AK102" i="20"/>
  <c r="F12" i="14"/>
  <c r="H12" i="14"/>
  <c r="J12" i="14"/>
  <c r="L12" i="14"/>
  <c r="N12" i="14"/>
  <c r="N17" i="14"/>
  <c r="F35" i="14"/>
  <c r="H35" i="14"/>
  <c r="J35" i="14"/>
  <c r="AC51" i="1"/>
  <c r="AJ54" i="1"/>
  <c r="E21" i="14"/>
  <c r="G21" i="14"/>
  <c r="I21" i="14"/>
  <c r="K21" i="14"/>
  <c r="M21" i="14"/>
  <c r="F31" i="14"/>
  <c r="H31" i="14"/>
  <c r="J31" i="14"/>
  <c r="L31" i="14"/>
  <c r="N31" i="14"/>
  <c r="E34" i="14"/>
  <c r="G34" i="14"/>
  <c r="I34" i="14"/>
  <c r="K34" i="14"/>
  <c r="M34" i="14"/>
  <c r="AD51" i="1"/>
  <c r="AR54" i="1"/>
  <c r="AB27" i="20"/>
  <c r="K54" i="1"/>
  <c r="AI54" i="1"/>
  <c r="S56" i="1"/>
  <c r="AA56" i="1"/>
  <c r="AQ56" i="1"/>
  <c r="Q102" i="20"/>
  <c r="AG102" i="20"/>
  <c r="I14" i="14"/>
  <c r="E16" i="14"/>
  <c r="I16" i="14"/>
  <c r="M16" i="14"/>
  <c r="E30" i="14"/>
  <c r="G30" i="14"/>
  <c r="I30" i="14"/>
  <c r="K30" i="14"/>
  <c r="M30" i="14"/>
  <c r="D31" i="14"/>
  <c r="D51" i="1"/>
  <c r="AK51" i="1"/>
  <c r="D53" i="14"/>
  <c r="S54" i="1"/>
  <c r="AA54" i="1"/>
  <c r="AQ54" i="1"/>
  <c r="K56" i="1"/>
  <c r="AO80" i="20"/>
  <c r="I102" i="20"/>
  <c r="Y102" i="20"/>
  <c r="AO102" i="20"/>
  <c r="E14" i="14"/>
  <c r="G14" i="14"/>
  <c r="K14" i="14"/>
  <c r="G16" i="14"/>
  <c r="K16" i="14"/>
  <c r="AC27" i="20"/>
  <c r="L56" i="1"/>
  <c r="T56" i="1"/>
  <c r="AB56" i="1"/>
  <c r="AJ56" i="1"/>
  <c r="AR56" i="1"/>
  <c r="J63" i="20"/>
  <c r="H65" i="20"/>
  <c r="L66" i="20"/>
  <c r="AC67" i="20"/>
  <c r="F13" i="14"/>
  <c r="H13" i="14"/>
  <c r="J13" i="14"/>
  <c r="L13" i="14"/>
  <c r="N13" i="14"/>
  <c r="F51" i="1"/>
  <c r="AL51" i="1"/>
  <c r="I56" i="1"/>
  <c r="M35" i="14"/>
  <c r="M51" i="1"/>
  <c r="AS51" i="1"/>
  <c r="Q56" i="1"/>
  <c r="G57" i="14"/>
  <c r="N51" i="1"/>
  <c r="AT51" i="1"/>
  <c r="L54" i="1"/>
  <c r="Y56" i="1"/>
  <c r="E32" i="14"/>
  <c r="G32" i="14"/>
  <c r="I32" i="14"/>
  <c r="K32" i="14"/>
  <c r="M32" i="14"/>
  <c r="E45" i="14"/>
  <c r="G45" i="14"/>
  <c r="D48" i="14"/>
  <c r="D34" i="14"/>
  <c r="E48" i="14"/>
  <c r="G48" i="14"/>
  <c r="I48" i="14"/>
  <c r="K48" i="14"/>
  <c r="M48" i="14"/>
  <c r="F52" i="14"/>
  <c r="H52" i="14"/>
  <c r="J52" i="14"/>
  <c r="L52" i="14"/>
  <c r="N52" i="14"/>
  <c r="D57" i="14"/>
  <c r="N32" i="14"/>
  <c r="F45" i="14"/>
  <c r="L35" i="14"/>
  <c r="N35" i="14"/>
  <c r="J50" i="14"/>
  <c r="L50" i="14"/>
  <c r="N50" i="14"/>
  <c r="E49" i="14"/>
  <c r="G49" i="14"/>
  <c r="I49" i="14"/>
  <c r="K49" i="14"/>
  <c r="M49" i="14"/>
  <c r="F53" i="14"/>
  <c r="H53" i="14"/>
  <c r="J53" i="14"/>
  <c r="L53" i="14"/>
  <c r="N53" i="14"/>
  <c r="E57" i="14"/>
  <c r="I57" i="14"/>
  <c r="K57" i="14"/>
  <c r="M57" i="14"/>
  <c r="M14" i="14"/>
  <c r="F48" i="14"/>
  <c r="H48" i="14"/>
  <c r="J48" i="14"/>
  <c r="L48" i="14"/>
  <c r="N48" i="14"/>
  <c r="E52" i="14"/>
  <c r="G52" i="14"/>
  <c r="I52" i="14"/>
  <c r="K52" i="14"/>
  <c r="M52" i="14"/>
  <c r="F88" i="20"/>
  <c r="F90" i="20"/>
  <c r="F91" i="20"/>
  <c r="F86" i="20"/>
  <c r="F87" i="20"/>
  <c r="F85" i="20"/>
  <c r="F92" i="20"/>
  <c r="N88" i="20"/>
  <c r="N93" i="20"/>
  <c r="N90" i="20"/>
  <c r="N89" i="20"/>
  <c r="N87" i="20"/>
  <c r="N86" i="20"/>
  <c r="N91" i="20"/>
  <c r="N92" i="20"/>
  <c r="N85" i="20"/>
  <c r="AD88" i="20"/>
  <c r="AD93" i="20"/>
  <c r="AD90" i="20"/>
  <c r="AD89" i="20"/>
  <c r="AD87" i="20"/>
  <c r="AD86" i="20"/>
  <c r="AD91" i="20"/>
  <c r="AD92" i="20"/>
  <c r="AD85" i="20"/>
  <c r="AT88" i="20"/>
  <c r="AT93" i="20"/>
  <c r="AT90" i="20"/>
  <c r="AT89" i="20"/>
  <c r="AT92" i="20"/>
  <c r="AT87" i="20"/>
  <c r="AT86" i="20"/>
  <c r="AT91" i="20"/>
  <c r="AT85" i="20"/>
  <c r="AG90" i="20"/>
  <c r="R92" i="20"/>
  <c r="R91" i="20"/>
  <c r="R86" i="20"/>
  <c r="R85" i="20"/>
  <c r="R88" i="20"/>
  <c r="O93" i="20"/>
  <c r="O90" i="20"/>
  <c r="O92" i="20"/>
  <c r="O86" i="20"/>
  <c r="O88" i="20"/>
  <c r="O85" i="20"/>
  <c r="O91" i="20"/>
  <c r="O87" i="20"/>
  <c r="O89" i="20"/>
  <c r="W93" i="20"/>
  <c r="W90" i="20"/>
  <c r="W92" i="20"/>
  <c r="W86" i="20"/>
  <c r="W91" i="20"/>
  <c r="W87" i="20"/>
  <c r="W85" i="20"/>
  <c r="W89" i="20"/>
  <c r="W88" i="20"/>
  <c r="AE92" i="20"/>
  <c r="AE85" i="20"/>
  <c r="AE88" i="20"/>
  <c r="AE87" i="20"/>
  <c r="AM93" i="20"/>
  <c r="AM92" i="20"/>
  <c r="AM88" i="20"/>
  <c r="AM85" i="20"/>
  <c r="AM87" i="20"/>
  <c r="AM89" i="20"/>
  <c r="AM91" i="20"/>
  <c r="T97" i="20"/>
  <c r="T98" i="20"/>
  <c r="T96" i="20"/>
  <c r="AJ97" i="20"/>
  <c r="AJ98" i="20"/>
  <c r="AJ96" i="20"/>
  <c r="AC92" i="20"/>
  <c r="K90" i="20"/>
  <c r="S89" i="20"/>
  <c r="S91" i="20"/>
  <c r="S90" i="20"/>
  <c r="S93" i="20"/>
  <c r="S92" i="20"/>
  <c r="S85" i="20"/>
  <c r="S86" i="20"/>
  <c r="S88" i="20"/>
  <c r="S87" i="20"/>
  <c r="AA89" i="20"/>
  <c r="AA91" i="20"/>
  <c r="AA90" i="20"/>
  <c r="AA92" i="20"/>
  <c r="AA88" i="20"/>
  <c r="AA87" i="20"/>
  <c r="AA86" i="20"/>
  <c r="AA85" i="20"/>
  <c r="AA93" i="20"/>
  <c r="AI89" i="20"/>
  <c r="AI88" i="20"/>
  <c r="AI93" i="20"/>
  <c r="F96" i="20"/>
  <c r="F98" i="20"/>
  <c r="F97" i="20"/>
  <c r="F48" i="20"/>
  <c r="N96" i="20"/>
  <c r="N97" i="20"/>
  <c r="AD96" i="20"/>
  <c r="AL96" i="20"/>
  <c r="AL98" i="20"/>
  <c r="AL97" i="20"/>
  <c r="Q87" i="20"/>
  <c r="Q92" i="20"/>
  <c r="Q88" i="20"/>
  <c r="Q85" i="20"/>
  <c r="Q93" i="20"/>
  <c r="Q90" i="20"/>
  <c r="Q86" i="20"/>
  <c r="AI97" i="20"/>
  <c r="AI98" i="20"/>
  <c r="AP92" i="20"/>
  <c r="AP89" i="20"/>
  <c r="AP91" i="20"/>
  <c r="AP93" i="20"/>
  <c r="AP88" i="20"/>
  <c r="AP90" i="20"/>
  <c r="AP87" i="20"/>
  <c r="AP85" i="20"/>
  <c r="AP86" i="20"/>
  <c r="AP48" i="20"/>
  <c r="AM96" i="20"/>
  <c r="AM98" i="20"/>
  <c r="AM97" i="20"/>
  <c r="AM48" i="20"/>
  <c r="AS91" i="20"/>
  <c r="AS85" i="20"/>
  <c r="S97" i="20"/>
  <c r="S98" i="20"/>
  <c r="S48" i="20"/>
  <c r="G93" i="20"/>
  <c r="G90" i="20"/>
  <c r="G92" i="20"/>
  <c r="G87" i="20"/>
  <c r="G91" i="20"/>
  <c r="G89" i="20"/>
  <c r="G86" i="20"/>
  <c r="Z48" i="20"/>
  <c r="F69" i="20"/>
  <c r="F64" i="20"/>
  <c r="F70" i="20"/>
  <c r="F67" i="20"/>
  <c r="F66" i="20"/>
  <c r="F65" i="20"/>
  <c r="F63" i="20"/>
  <c r="F68" i="20"/>
  <c r="N69" i="20"/>
  <c r="N64" i="20"/>
  <c r="N70" i="20"/>
  <c r="N66" i="20"/>
  <c r="N68" i="20"/>
  <c r="N67" i="20"/>
  <c r="N63" i="20"/>
  <c r="N65" i="20"/>
  <c r="V64" i="20"/>
  <c r="V69" i="20"/>
  <c r="V66" i="20"/>
  <c r="V70" i="20"/>
  <c r="V65" i="20"/>
  <c r="V63" i="20"/>
  <c r="V68" i="20"/>
  <c r="AD66" i="20"/>
  <c r="AD68" i="20"/>
  <c r="AD64" i="20"/>
  <c r="AD69" i="20"/>
  <c r="AD63" i="20"/>
  <c r="AD27" i="20"/>
  <c r="AD70" i="20"/>
  <c r="AD67" i="20"/>
  <c r="AD65" i="20"/>
  <c r="AL66" i="20"/>
  <c r="AL68" i="20"/>
  <c r="AL64" i="20"/>
  <c r="AL69" i="20"/>
  <c r="AL65" i="20"/>
  <c r="AL67" i="20"/>
  <c r="AL27" i="20"/>
  <c r="AL70" i="20"/>
  <c r="AT66" i="20"/>
  <c r="AT67" i="20"/>
  <c r="AT64" i="20"/>
  <c r="AT68" i="20"/>
  <c r="AT63" i="20"/>
  <c r="AT70" i="20"/>
  <c r="AT27" i="20"/>
  <c r="AT65" i="20"/>
  <c r="J78" i="20"/>
  <c r="J80" i="20"/>
  <c r="J79" i="20"/>
  <c r="J77" i="20"/>
  <c r="J73" i="20"/>
  <c r="J74" i="20"/>
  <c r="J75" i="20"/>
  <c r="R78" i="20"/>
  <c r="R80" i="20"/>
  <c r="R79" i="20"/>
  <c r="R76" i="20"/>
  <c r="R73" i="20"/>
  <c r="R77" i="20"/>
  <c r="R74" i="20"/>
  <c r="R75" i="20"/>
  <c r="Z78" i="20"/>
  <c r="Z80" i="20"/>
  <c r="Z79" i="20"/>
  <c r="Z75" i="20"/>
  <c r="Z77" i="20"/>
  <c r="Z73" i="20"/>
  <c r="Z76" i="20"/>
  <c r="Z74" i="20"/>
  <c r="AH78" i="20"/>
  <c r="AH80" i="20"/>
  <c r="AH79" i="20"/>
  <c r="AH76" i="20"/>
  <c r="AH75" i="20"/>
  <c r="AH73" i="20"/>
  <c r="AH74" i="20"/>
  <c r="AH77" i="20"/>
  <c r="AP78" i="20"/>
  <c r="AP80" i="20"/>
  <c r="AP79" i="20"/>
  <c r="AP74" i="20"/>
  <c r="AP77" i="20"/>
  <c r="AP76" i="20"/>
  <c r="AP75" i="20"/>
  <c r="AP73" i="20"/>
  <c r="M88" i="20"/>
  <c r="M92" i="20"/>
  <c r="M85" i="20"/>
  <c r="K97" i="20"/>
  <c r="K96" i="20"/>
  <c r="K98" i="20"/>
  <c r="AA97" i="20"/>
  <c r="AA96" i="20"/>
  <c r="AA98" i="20"/>
  <c r="AA48" i="20"/>
  <c r="AQ98" i="20"/>
  <c r="H96" i="20"/>
  <c r="H98" i="20"/>
  <c r="H97" i="20"/>
  <c r="P96" i="20"/>
  <c r="P97" i="20"/>
  <c r="AN96" i="20"/>
  <c r="AN98" i="20"/>
  <c r="AN97" i="20"/>
  <c r="AN48" i="20"/>
  <c r="I87" i="20"/>
  <c r="I88" i="20"/>
  <c r="I85" i="20"/>
  <c r="I89" i="20"/>
  <c r="I86" i="20"/>
  <c r="I90" i="20"/>
  <c r="AH92" i="20"/>
  <c r="AH89" i="20"/>
  <c r="AH91" i="20"/>
  <c r="AH93" i="20"/>
  <c r="AH87" i="20"/>
  <c r="AH86" i="20"/>
  <c r="AH90" i="20"/>
  <c r="AH88" i="20"/>
  <c r="AH85" i="20"/>
  <c r="G70" i="20"/>
  <c r="G67" i="20"/>
  <c r="G66" i="20"/>
  <c r="G63" i="20"/>
  <c r="G68" i="20"/>
  <c r="G69" i="20"/>
  <c r="O69" i="20"/>
  <c r="O64" i="20"/>
  <c r="O70" i="20"/>
  <c r="O66" i="20"/>
  <c r="O67" i="20"/>
  <c r="O63" i="20"/>
  <c r="O65" i="20"/>
  <c r="AE64" i="20"/>
  <c r="AE69" i="20"/>
  <c r="AE66" i="20"/>
  <c r="AE63" i="20"/>
  <c r="AE70" i="20"/>
  <c r="AE27" i="20"/>
  <c r="AE68" i="20"/>
  <c r="AE67" i="20"/>
  <c r="AE65" i="20"/>
  <c r="AM68" i="20"/>
  <c r="AM64" i="20"/>
  <c r="AM69" i="20"/>
  <c r="AM63" i="20"/>
  <c r="AM67" i="20"/>
  <c r="AM27" i="20"/>
  <c r="AM66" i="20"/>
  <c r="AM70" i="20"/>
  <c r="K80" i="20"/>
  <c r="K77" i="20"/>
  <c r="K76" i="20"/>
  <c r="K73" i="20"/>
  <c r="K79" i="20"/>
  <c r="K74" i="20"/>
  <c r="K78" i="20"/>
  <c r="K75" i="20"/>
  <c r="AI75" i="20"/>
  <c r="AI80" i="20"/>
  <c r="AI77" i="20"/>
  <c r="AI76" i="20"/>
  <c r="AI73" i="20"/>
  <c r="AI79" i="20"/>
  <c r="AI78" i="20"/>
  <c r="AI74" i="20"/>
  <c r="AI27" i="20"/>
  <c r="AQ75" i="20"/>
  <c r="AQ80" i="20"/>
  <c r="AQ77" i="20"/>
  <c r="AQ76" i="20"/>
  <c r="AQ73" i="20"/>
  <c r="AQ78" i="20"/>
  <c r="AQ79" i="20"/>
  <c r="AQ27" i="20"/>
  <c r="AH27" i="20"/>
  <c r="AK91" i="20"/>
  <c r="AK88" i="20"/>
  <c r="AK93" i="20"/>
  <c r="AK90" i="20"/>
  <c r="AK92" i="20"/>
  <c r="AK85" i="20"/>
  <c r="AK89" i="20"/>
  <c r="AK87" i="20"/>
  <c r="AK86" i="20"/>
  <c r="L97" i="20"/>
  <c r="L98" i="20"/>
  <c r="L96" i="20"/>
  <c r="AB97" i="20"/>
  <c r="AB98" i="20"/>
  <c r="AB96" i="20"/>
  <c r="AR97" i="20"/>
  <c r="AR96" i="20"/>
  <c r="AR98" i="20"/>
  <c r="I98" i="20"/>
  <c r="I96" i="20"/>
  <c r="I97" i="20"/>
  <c r="Y98" i="20"/>
  <c r="Y96" i="20"/>
  <c r="Y97" i="20"/>
  <c r="Y48" i="20"/>
  <c r="AG98" i="20"/>
  <c r="AO98" i="20"/>
  <c r="AO97" i="20"/>
  <c r="AO96" i="20"/>
  <c r="L48" i="20"/>
  <c r="G65" i="20"/>
  <c r="Y87" i="20"/>
  <c r="Y92" i="20"/>
  <c r="Y88" i="20"/>
  <c r="Y93" i="20"/>
  <c r="Y91" i="20"/>
  <c r="Y86" i="20"/>
  <c r="Y85" i="20"/>
  <c r="Y90" i="20"/>
  <c r="Y89" i="20"/>
  <c r="Z89" i="20"/>
  <c r="Z93" i="20"/>
  <c r="Z90" i="20"/>
  <c r="Z88" i="20"/>
  <c r="Z86" i="20"/>
  <c r="Z85" i="20"/>
  <c r="G96" i="20"/>
  <c r="G98" i="20"/>
  <c r="G97" i="20"/>
  <c r="G48" i="20"/>
  <c r="AE96" i="20"/>
  <c r="AE98" i="20"/>
  <c r="AE97" i="20"/>
  <c r="W64" i="20"/>
  <c r="W69" i="20"/>
  <c r="W66" i="20"/>
  <c r="W70" i="20"/>
  <c r="W63" i="20"/>
  <c r="W27" i="20"/>
  <c r="W68" i="20"/>
  <c r="W67" i="20"/>
  <c r="S75" i="20"/>
  <c r="S80" i="20"/>
  <c r="S77" i="20"/>
  <c r="S76" i="20"/>
  <c r="S73" i="20"/>
  <c r="S79" i="20"/>
  <c r="S78" i="20"/>
  <c r="S74" i="20"/>
  <c r="AA75" i="20"/>
  <c r="AA80" i="20"/>
  <c r="AA77" i="20"/>
  <c r="AA76" i="20"/>
  <c r="AA73" i="20"/>
  <c r="AA79" i="20"/>
  <c r="AA27" i="20"/>
  <c r="AA78" i="20"/>
  <c r="AA74" i="20"/>
  <c r="G64" i="20"/>
  <c r="V90" i="20"/>
  <c r="J89" i="20"/>
  <c r="AP27" i="20"/>
  <c r="U91" i="20"/>
  <c r="U87" i="20"/>
  <c r="H90" i="20"/>
  <c r="H89" i="20"/>
  <c r="H91" i="20"/>
  <c r="H85" i="20"/>
  <c r="H88" i="20"/>
  <c r="H87" i="20"/>
  <c r="H93" i="20"/>
  <c r="P88" i="20"/>
  <c r="X92" i="20"/>
  <c r="X89" i="20"/>
  <c r="X91" i="20"/>
  <c r="X87" i="20"/>
  <c r="X93" i="20"/>
  <c r="X85" i="20"/>
  <c r="AF90" i="20"/>
  <c r="AF93" i="20"/>
  <c r="AN90" i="20"/>
  <c r="AN92" i="20"/>
  <c r="AN89" i="20"/>
  <c r="AN91" i="20"/>
  <c r="AN88" i="20"/>
  <c r="AN85" i="20"/>
  <c r="AN86" i="20"/>
  <c r="AN87" i="20"/>
  <c r="AN93" i="20"/>
  <c r="AH48" i="20"/>
  <c r="U48" i="20"/>
  <c r="V67" i="20"/>
  <c r="D80" i="20"/>
  <c r="D77" i="20"/>
  <c r="D78" i="20"/>
  <c r="D74" i="20"/>
  <c r="D76" i="20"/>
  <c r="D75" i="20"/>
  <c r="I67" i="20"/>
  <c r="I66" i="20"/>
  <c r="I68" i="20"/>
  <c r="I65" i="20"/>
  <c r="Q70" i="20"/>
  <c r="Q66" i="20"/>
  <c r="Q67" i="20"/>
  <c r="Q65" i="20"/>
  <c r="Q68" i="20"/>
  <c r="Y66" i="20"/>
  <c r="Y70" i="20"/>
  <c r="Y63" i="20"/>
  <c r="Y67" i="20"/>
  <c r="Y65" i="20"/>
  <c r="AG69" i="20"/>
  <c r="AG66" i="20"/>
  <c r="AG63" i="20"/>
  <c r="AG70" i="20"/>
  <c r="AG67" i="20"/>
  <c r="AG65" i="20"/>
  <c r="AO69" i="20"/>
  <c r="AO63" i="20"/>
  <c r="AO66" i="20"/>
  <c r="AO70" i="20"/>
  <c r="AO65" i="20"/>
  <c r="M77" i="20"/>
  <c r="M79" i="20"/>
  <c r="M78" i="20"/>
  <c r="M75" i="20"/>
  <c r="M80" i="20"/>
  <c r="M74" i="20"/>
  <c r="M76" i="20"/>
  <c r="U77" i="20"/>
  <c r="U79" i="20"/>
  <c r="U78" i="20"/>
  <c r="U73" i="20"/>
  <c r="U74" i="20"/>
  <c r="U80" i="20"/>
  <c r="AC77" i="20"/>
  <c r="AC79" i="20"/>
  <c r="AC78" i="20"/>
  <c r="AC73" i="20"/>
  <c r="AC80" i="20"/>
  <c r="AC76" i="20"/>
  <c r="AC74" i="20"/>
  <c r="AK77" i="20"/>
  <c r="AK79" i="20"/>
  <c r="AK78" i="20"/>
  <c r="AK76" i="20"/>
  <c r="AK75" i="20"/>
  <c r="AK73" i="20"/>
  <c r="AK74" i="20"/>
  <c r="AS77" i="20"/>
  <c r="AS79" i="20"/>
  <c r="AS78" i="20"/>
  <c r="AS75" i="20"/>
  <c r="AS73" i="20"/>
  <c r="AS80" i="20"/>
  <c r="AS76" i="20"/>
  <c r="AJ27" i="20"/>
  <c r="AR27" i="20"/>
  <c r="L63" i="20"/>
  <c r="U63" i="20"/>
  <c r="Y64" i="20"/>
  <c r="AO64" i="20"/>
  <c r="S66" i="20"/>
  <c r="AJ66" i="20"/>
  <c r="L67" i="20"/>
  <c r="Y68" i="20"/>
  <c r="I75" i="20"/>
  <c r="AO79" i="20"/>
  <c r="P68" i="20"/>
  <c r="P70" i="20"/>
  <c r="P66" i="20"/>
  <c r="P67" i="20"/>
  <c r="AF68" i="20"/>
  <c r="AF69" i="20"/>
  <c r="AF66" i="20"/>
  <c r="AF70" i="20"/>
  <c r="L80" i="20"/>
  <c r="L77" i="20"/>
  <c r="L78" i="20"/>
  <c r="L73" i="20"/>
  <c r="L79" i="20"/>
  <c r="L74" i="20"/>
  <c r="L75" i="20"/>
  <c r="AJ80" i="20"/>
  <c r="AJ77" i="20"/>
  <c r="AJ79" i="20"/>
  <c r="AJ76" i="20"/>
  <c r="AJ75" i="20"/>
  <c r="AJ78" i="20"/>
  <c r="AJ73" i="20"/>
  <c r="U97" i="20"/>
  <c r="U96" i="20"/>
  <c r="U98" i="20"/>
  <c r="AS97" i="20"/>
  <c r="AS96" i="20"/>
  <c r="AS98" i="20"/>
  <c r="J70" i="20"/>
  <c r="J68" i="20"/>
  <c r="J65" i="20"/>
  <c r="J69" i="20"/>
  <c r="R70" i="20"/>
  <c r="R67" i="20"/>
  <c r="R65" i="20"/>
  <c r="R68" i="20"/>
  <c r="Z70" i="20"/>
  <c r="Z67" i="20"/>
  <c r="Z65" i="20"/>
  <c r="Z68" i="20"/>
  <c r="AH70" i="20"/>
  <c r="AH66" i="20"/>
  <c r="AH67" i="20"/>
  <c r="AH65" i="20"/>
  <c r="AP70" i="20"/>
  <c r="AP69" i="20"/>
  <c r="AP66" i="20"/>
  <c r="AP65" i="20"/>
  <c r="AP67" i="20"/>
  <c r="F79" i="20"/>
  <c r="F80" i="20"/>
  <c r="F78" i="20"/>
  <c r="F76" i="20"/>
  <c r="F75" i="20"/>
  <c r="F77" i="20"/>
  <c r="N79" i="20"/>
  <c r="N77" i="20"/>
  <c r="N74" i="20"/>
  <c r="N76" i="20"/>
  <c r="N75" i="20"/>
  <c r="V79" i="20"/>
  <c r="V76" i="20"/>
  <c r="V80" i="20"/>
  <c r="V75" i="20"/>
  <c r="V78" i="20"/>
  <c r="V74" i="20"/>
  <c r="V77" i="20"/>
  <c r="AD79" i="20"/>
  <c r="AD76" i="20"/>
  <c r="AD73" i="20"/>
  <c r="AD80" i="20"/>
  <c r="AD77" i="20"/>
  <c r="AD74" i="20"/>
  <c r="AL79" i="20"/>
  <c r="AL76" i="20"/>
  <c r="AL80" i="20"/>
  <c r="AL75" i="20"/>
  <c r="AL73" i="20"/>
  <c r="AL78" i="20"/>
  <c r="AL74" i="20"/>
  <c r="AT79" i="20"/>
  <c r="AT76" i="20"/>
  <c r="AT75" i="20"/>
  <c r="AT77" i="20"/>
  <c r="AT73" i="20"/>
  <c r="AT80" i="20"/>
  <c r="AT74" i="20"/>
  <c r="AK27" i="20"/>
  <c r="AS27" i="20"/>
  <c r="D63" i="20"/>
  <c r="M63" i="20"/>
  <c r="AH63" i="20"/>
  <c r="Z64" i="20"/>
  <c r="AP64" i="20"/>
  <c r="T66" i="20"/>
  <c r="AK66" i="20"/>
  <c r="M67" i="20"/>
  <c r="I69" i="20"/>
  <c r="F74" i="20"/>
  <c r="AT78" i="20"/>
  <c r="X68" i="20"/>
  <c r="X69" i="20"/>
  <c r="X66" i="20"/>
  <c r="X70" i="20"/>
  <c r="X67" i="20"/>
  <c r="AR80" i="20"/>
  <c r="AR77" i="20"/>
  <c r="AR78" i="20"/>
  <c r="AR79" i="20"/>
  <c r="AR75" i="20"/>
  <c r="AR73" i="20"/>
  <c r="AC96" i="20"/>
  <c r="K67" i="20"/>
  <c r="K68" i="20"/>
  <c r="K65" i="20"/>
  <c r="K69" i="20"/>
  <c r="S67" i="20"/>
  <c r="S65" i="20"/>
  <c r="S68" i="20"/>
  <c r="S69" i="20"/>
  <c r="AA67" i="20"/>
  <c r="AA70" i="20"/>
  <c r="AA65" i="20"/>
  <c r="AA68" i="20"/>
  <c r="AI67" i="20"/>
  <c r="AI70" i="20"/>
  <c r="AI65" i="20"/>
  <c r="AI68" i="20"/>
  <c r="AQ67" i="20"/>
  <c r="AQ66" i="20"/>
  <c r="AQ65" i="20"/>
  <c r="AQ70" i="20"/>
  <c r="G79" i="20"/>
  <c r="G80" i="20"/>
  <c r="G77" i="20"/>
  <c r="G76" i="20"/>
  <c r="G75" i="20"/>
  <c r="G73" i="20"/>
  <c r="O79" i="20"/>
  <c r="O80" i="20"/>
  <c r="O76" i="20"/>
  <c r="O75" i="20"/>
  <c r="O78" i="20"/>
  <c r="W79" i="20"/>
  <c r="W76" i="20"/>
  <c r="W80" i="20"/>
  <c r="W77" i="20"/>
  <c r="W78" i="20"/>
  <c r="W74" i="20"/>
  <c r="W75" i="20"/>
  <c r="AE79" i="20"/>
  <c r="AE76" i="20"/>
  <c r="AE80" i="20"/>
  <c r="AE75" i="20"/>
  <c r="AE77" i="20"/>
  <c r="AE74" i="20"/>
  <c r="AM79" i="20"/>
  <c r="AM76" i="20"/>
  <c r="AM80" i="20"/>
  <c r="AM77" i="20"/>
  <c r="AM73" i="20"/>
  <c r="AM78" i="20"/>
  <c r="AM74" i="20"/>
  <c r="X63" i="20"/>
  <c r="AI63" i="20"/>
  <c r="M64" i="20"/>
  <c r="AA64" i="20"/>
  <c r="AQ64" i="20"/>
  <c r="P65" i="20"/>
  <c r="AF65" i="20"/>
  <c r="U66" i="20"/>
  <c r="AF67" i="20"/>
  <c r="AG68" i="20"/>
  <c r="P69" i="20"/>
  <c r="D73" i="20"/>
  <c r="G74" i="20"/>
  <c r="AO75" i="20"/>
  <c r="AL77" i="20"/>
  <c r="D79" i="20"/>
  <c r="N80" i="20"/>
  <c r="D65" i="20"/>
  <c r="D69" i="20"/>
  <c r="D64" i="20"/>
  <c r="D70" i="20"/>
  <c r="L68" i="20"/>
  <c r="L65" i="20"/>
  <c r="L69" i="20"/>
  <c r="L64" i="20"/>
  <c r="T65" i="20"/>
  <c r="T68" i="20"/>
  <c r="T69" i="20"/>
  <c r="T64" i="20"/>
  <c r="AB67" i="20"/>
  <c r="AB65" i="20"/>
  <c r="AB68" i="20"/>
  <c r="AB64" i="20"/>
  <c r="AB69" i="20"/>
  <c r="AJ70" i="20"/>
  <c r="AJ65" i="20"/>
  <c r="AJ67" i="20"/>
  <c r="AJ68" i="20"/>
  <c r="AJ64" i="20"/>
  <c r="AR65" i="20"/>
  <c r="AR70" i="20"/>
  <c r="AR67" i="20"/>
  <c r="AR64" i="20"/>
  <c r="AR68" i="20"/>
  <c r="H76" i="20"/>
  <c r="H78" i="20"/>
  <c r="H77" i="20"/>
  <c r="H74" i="20"/>
  <c r="H75" i="20"/>
  <c r="H80" i="20"/>
  <c r="H73" i="20"/>
  <c r="P76" i="20"/>
  <c r="P78" i="20"/>
  <c r="P77" i="20"/>
  <c r="P74" i="20"/>
  <c r="P79" i="20"/>
  <c r="P75" i="20"/>
  <c r="P73" i="20"/>
  <c r="X76" i="20"/>
  <c r="X78" i="20"/>
  <c r="X77" i="20"/>
  <c r="X80" i="20"/>
  <c r="X74" i="20"/>
  <c r="X75" i="20"/>
  <c r="AF76" i="20"/>
  <c r="AF78" i="20"/>
  <c r="AF77" i="20"/>
  <c r="AF74" i="20"/>
  <c r="AF80" i="20"/>
  <c r="AF79" i="20"/>
  <c r="AN76" i="20"/>
  <c r="AN78" i="20"/>
  <c r="AN77" i="20"/>
  <c r="AN80" i="20"/>
  <c r="AN75" i="20"/>
  <c r="AN74" i="20"/>
  <c r="P63" i="20"/>
  <c r="Z63" i="20"/>
  <c r="AJ63" i="20"/>
  <c r="P64" i="20"/>
  <c r="AF64" i="20"/>
  <c r="U65" i="20"/>
  <c r="J66" i="20"/>
  <c r="Z66" i="20"/>
  <c r="AR66" i="20"/>
  <c r="T67" i="20"/>
  <c r="AH68" i="20"/>
  <c r="Q69" i="20"/>
  <c r="AQ69" i="20"/>
  <c r="AE73" i="20"/>
  <c r="G78" i="20"/>
  <c r="H79" i="20"/>
  <c r="P80" i="20"/>
  <c r="H68" i="20"/>
  <c r="H70" i="20"/>
  <c r="H67" i="20"/>
  <c r="H66" i="20"/>
  <c r="AN68" i="20"/>
  <c r="AN69" i="20"/>
  <c r="AN66" i="20"/>
  <c r="AN70" i="20"/>
  <c r="T80" i="20"/>
  <c r="T77" i="20"/>
  <c r="T76" i="20"/>
  <c r="T73" i="20"/>
  <c r="T78" i="20"/>
  <c r="T74" i="20"/>
  <c r="AB80" i="20"/>
  <c r="AB77" i="20"/>
  <c r="AB78" i="20"/>
  <c r="AB75" i="20"/>
  <c r="AB73" i="20"/>
  <c r="AB79" i="20"/>
  <c r="AB76" i="20"/>
  <c r="AB74" i="20"/>
  <c r="M97" i="20"/>
  <c r="AK97" i="20"/>
  <c r="AN64" i="20"/>
  <c r="M69" i="20"/>
  <c r="M70" i="20"/>
  <c r="U69" i="20"/>
  <c r="U68" i="20"/>
  <c r="U64" i="20"/>
  <c r="AC69" i="20"/>
  <c r="AC68" i="20"/>
  <c r="AC64" i="20"/>
  <c r="AK69" i="20"/>
  <c r="AK67" i="20"/>
  <c r="AK68" i="20"/>
  <c r="AK64" i="20"/>
  <c r="AS69" i="20"/>
  <c r="AS70" i="20"/>
  <c r="AS67" i="20"/>
  <c r="AS64" i="20"/>
  <c r="AS68" i="20"/>
  <c r="I78" i="20"/>
  <c r="I80" i="20"/>
  <c r="I77" i="20"/>
  <c r="I73" i="20"/>
  <c r="I79" i="20"/>
  <c r="Q78" i="20"/>
  <c r="Q79" i="20"/>
  <c r="Q75" i="20"/>
  <c r="Q76" i="20"/>
  <c r="Q73" i="20"/>
  <c r="Y78" i="20"/>
  <c r="Y75" i="20"/>
  <c r="Y80" i="20"/>
  <c r="Y77" i="20"/>
  <c r="Y73" i="20"/>
  <c r="AG78" i="20"/>
  <c r="AG79" i="20"/>
  <c r="AG74" i="20"/>
  <c r="AG76" i="20"/>
  <c r="AG75" i="20"/>
  <c r="AO78" i="20"/>
  <c r="AO74" i="20"/>
  <c r="AO77" i="20"/>
  <c r="X27" i="20"/>
  <c r="AF27" i="20"/>
  <c r="AN27" i="20"/>
  <c r="D91" i="20"/>
  <c r="D87" i="20"/>
  <c r="L91" i="20"/>
  <c r="L93" i="20"/>
  <c r="L87" i="20"/>
  <c r="L89" i="20"/>
  <c r="L88" i="20"/>
  <c r="L86" i="20"/>
  <c r="L92" i="20"/>
  <c r="L90" i="20"/>
  <c r="L85" i="20"/>
  <c r="T91" i="20"/>
  <c r="T92" i="20"/>
  <c r="T88" i="20"/>
  <c r="AB86" i="20"/>
  <c r="AB91" i="20"/>
  <c r="AB93" i="20"/>
  <c r="AB87" i="20"/>
  <c r="AB88" i="20"/>
  <c r="AB89" i="20"/>
  <c r="AB85" i="20"/>
  <c r="AB92" i="20"/>
  <c r="AJ86" i="20"/>
  <c r="AJ90" i="20"/>
  <c r="AR86" i="20"/>
  <c r="AR91" i="20"/>
  <c r="AR93" i="20"/>
  <c r="AR87" i="20"/>
  <c r="AR92" i="20"/>
  <c r="AR90" i="20"/>
  <c r="AR89" i="20"/>
  <c r="AR85" i="20"/>
  <c r="J98" i="20"/>
  <c r="J97" i="20"/>
  <c r="J96" i="20"/>
  <c r="R96" i="20"/>
  <c r="Z98" i="20"/>
  <c r="Z97" i="20"/>
  <c r="Z96" i="20"/>
  <c r="AH98" i="20"/>
  <c r="AH97" i="20"/>
  <c r="AH96" i="20"/>
  <c r="AP98" i="20"/>
  <c r="AP97" i="20"/>
  <c r="AP96" i="20"/>
  <c r="H63" i="20"/>
  <c r="Q63" i="20"/>
  <c r="AA63" i="20"/>
  <c r="AK63" i="20"/>
  <c r="Q64" i="20"/>
  <c r="AG64" i="20"/>
  <c r="K66" i="20"/>
  <c r="AA66" i="20"/>
  <c r="AS66" i="20"/>
  <c r="U67" i="20"/>
  <c r="AO68" i="20"/>
  <c r="R69" i="20"/>
  <c r="AR69" i="20"/>
  <c r="AB70" i="20"/>
  <c r="F73" i="20"/>
  <c r="AF73" i="20"/>
  <c r="O74" i="20"/>
  <c r="AJ74" i="20"/>
  <c r="T75" i="20"/>
  <c r="I76" i="20"/>
  <c r="AR76" i="20"/>
  <c r="T79" i="20"/>
  <c r="Q80" i="20"/>
  <c r="AB90" i="20"/>
  <c r="K102" i="20"/>
  <c r="S102" i="20"/>
  <c r="AA102" i="20"/>
  <c r="AI102" i="20"/>
  <c r="AQ102" i="20"/>
  <c r="H102" i="20"/>
  <c r="P102" i="20"/>
  <c r="X102" i="20"/>
  <c r="AF102" i="20"/>
  <c r="AN102" i="20"/>
  <c r="J102" i="20"/>
  <c r="R102" i="20"/>
  <c r="Z102" i="20"/>
  <c r="AH102" i="20"/>
  <c r="AP102" i="20"/>
  <c r="AJ92" i="20" l="1"/>
  <c r="T85" i="20"/>
  <c r="T86" i="20"/>
  <c r="D93" i="20"/>
  <c r="AC97" i="20"/>
  <c r="P91" i="20"/>
  <c r="V93" i="20"/>
  <c r="K48" i="20"/>
  <c r="AI96" i="20"/>
  <c r="N98" i="20"/>
  <c r="AI85" i="20"/>
  <c r="K91" i="20"/>
  <c r="AC90" i="20"/>
  <c r="AE89" i="20"/>
  <c r="R89" i="20"/>
  <c r="R84" i="20" s="1"/>
  <c r="P89" i="20"/>
  <c r="P84" i="20" s="1"/>
  <c r="V88" i="20"/>
  <c r="P48" i="20"/>
  <c r="AC93" i="20"/>
  <c r="D48" i="20"/>
  <c r="AJ88" i="20"/>
  <c r="Q48" i="20"/>
  <c r="K89" i="20"/>
  <c r="T89" i="20"/>
  <c r="D85" i="20"/>
  <c r="P92" i="20"/>
  <c r="V86" i="20"/>
  <c r="Q96" i="20"/>
  <c r="V85" i="20"/>
  <c r="D88" i="20"/>
  <c r="AJ85" i="20"/>
  <c r="AQ96" i="20"/>
  <c r="AQ95" i="20" s="1"/>
  <c r="V48" i="20"/>
  <c r="AI92" i="20"/>
  <c r="K85" i="20"/>
  <c r="AC85" i="20"/>
  <c r="AC88" i="20"/>
  <c r="AJ89" i="20"/>
  <c r="T90" i="20"/>
  <c r="D89" i="20"/>
  <c r="X88" i="20"/>
  <c r="X90" i="20"/>
  <c r="P90" i="20"/>
  <c r="H92" i="20"/>
  <c r="V87" i="20"/>
  <c r="T48" i="20"/>
  <c r="Z91" i="20"/>
  <c r="Q97" i="20"/>
  <c r="Q95" i="20" s="1"/>
  <c r="Q100" i="20" s="1"/>
  <c r="Q108" i="20" s="1"/>
  <c r="I92" i="20"/>
  <c r="G88" i="20"/>
  <c r="Q89" i="20"/>
  <c r="AE91" i="20"/>
  <c r="V98" i="20"/>
  <c r="AI86" i="20"/>
  <c r="K86" i="20"/>
  <c r="AC48" i="20"/>
  <c r="AC91" i="20"/>
  <c r="D96" i="20"/>
  <c r="AM86" i="20"/>
  <c r="AE86" i="20"/>
  <c r="R90" i="20"/>
  <c r="F89" i="20"/>
  <c r="D86" i="20"/>
  <c r="D84" i="20" s="1"/>
  <c r="V91" i="20"/>
  <c r="V84" i="20" s="1"/>
  <c r="P87" i="20"/>
  <c r="AJ93" i="20"/>
  <c r="T87" i="20"/>
  <c r="D90" i="20"/>
  <c r="P93" i="20"/>
  <c r="H86" i="20"/>
  <c r="V92" i="20"/>
  <c r="Z87" i="20"/>
  <c r="I48" i="20"/>
  <c r="I91" i="20"/>
  <c r="AO90" i="20"/>
  <c r="AT96" i="20"/>
  <c r="V96" i="20"/>
  <c r="AI90" i="20"/>
  <c r="K93" i="20"/>
  <c r="AC87" i="20"/>
  <c r="D97" i="20"/>
  <c r="AE90" i="20"/>
  <c r="R87" i="20"/>
  <c r="AJ87" i="20"/>
  <c r="AI87" i="20"/>
  <c r="K92" i="20"/>
  <c r="AC86" i="20"/>
  <c r="AJ48" i="20"/>
  <c r="D98" i="20"/>
  <c r="P85" i="20"/>
  <c r="W96" i="20"/>
  <c r="AQ87" i="20"/>
  <c r="K87" i="20"/>
  <c r="L54" i="14"/>
  <c r="H56" i="14"/>
  <c r="AA95" i="20"/>
  <c r="AG45" i="1"/>
  <c r="AH13" i="7"/>
  <c r="G13" i="23"/>
  <c r="AT48" i="20"/>
  <c r="AO85" i="20"/>
  <c r="M96" i="20"/>
  <c r="U88" i="20"/>
  <c r="J91" i="20"/>
  <c r="J84" i="20" s="1"/>
  <c r="AG96" i="20"/>
  <c r="AF96" i="20"/>
  <c r="M89" i="20"/>
  <c r="W98" i="20"/>
  <c r="AO86" i="20"/>
  <c r="AO87" i="20"/>
  <c r="AS88" i="20"/>
  <c r="AS84" i="20" s="1"/>
  <c r="AT97" i="20"/>
  <c r="AT95" i="20" s="1"/>
  <c r="U86" i="20"/>
  <c r="J92" i="20"/>
  <c r="AE95" i="20"/>
  <c r="M90" i="20"/>
  <c r="AO91" i="20"/>
  <c r="AS86" i="20"/>
  <c r="AG92" i="20"/>
  <c r="U85" i="20"/>
  <c r="J87" i="20"/>
  <c r="AO48" i="20"/>
  <c r="M93" i="20"/>
  <c r="AO93" i="20"/>
  <c r="AS87" i="20"/>
  <c r="AL48" i="20"/>
  <c r="AG87" i="20"/>
  <c r="H54" i="14"/>
  <c r="J54" i="14"/>
  <c r="J90" i="20"/>
  <c r="AS89" i="20"/>
  <c r="AF86" i="20"/>
  <c r="U92" i="20"/>
  <c r="J86" i="20"/>
  <c r="M48" i="20"/>
  <c r="M91" i="20"/>
  <c r="M84" i="20" s="1"/>
  <c r="AS48" i="20"/>
  <c r="AO88" i="20"/>
  <c r="AS92" i="20"/>
  <c r="AQ92" i="20"/>
  <c r="AL89" i="20"/>
  <c r="L56" i="14"/>
  <c r="U89" i="20"/>
  <c r="U90" i="20"/>
  <c r="J88" i="20"/>
  <c r="AF97" i="20"/>
  <c r="M86" i="20"/>
  <c r="W48" i="20"/>
  <c r="AO89" i="20"/>
  <c r="AS90" i="20"/>
  <c r="AL90" i="20"/>
  <c r="F54" i="14"/>
  <c r="J85" i="20"/>
  <c r="J93" i="20"/>
  <c r="K95" i="20"/>
  <c r="R48" i="20"/>
  <c r="I62" i="20"/>
  <c r="R97" i="20"/>
  <c r="AF88" i="20"/>
  <c r="AG48" i="20"/>
  <c r="AK48" i="20"/>
  <c r="X48" i="20"/>
  <c r="AQ93" i="20"/>
  <c r="AG89" i="20"/>
  <c r="AL93" i="20"/>
  <c r="J56" i="14"/>
  <c r="R98" i="20"/>
  <c r="AF87" i="20"/>
  <c r="X97" i="20"/>
  <c r="AQ90" i="20"/>
  <c r="AG91" i="20"/>
  <c r="AL91" i="20"/>
  <c r="AL88" i="20"/>
  <c r="S62" i="20"/>
  <c r="AF85" i="20"/>
  <c r="AF84" i="20" s="1"/>
  <c r="O48" i="20"/>
  <c r="X98" i="20"/>
  <c r="AQ91" i="20"/>
  <c r="AG93" i="20"/>
  <c r="AL86" i="20"/>
  <c r="D56" i="14"/>
  <c r="AD48" i="20"/>
  <c r="AQ88" i="20"/>
  <c r="AQ84" i="20" s="1"/>
  <c r="AQ89" i="20"/>
  <c r="AG86" i="20"/>
  <c r="AL85" i="20"/>
  <c r="D51" i="14"/>
  <c r="O97" i="20"/>
  <c r="Q62" i="20"/>
  <c r="AK98" i="20"/>
  <c r="AK95" i="20" s="1"/>
  <c r="AB62" i="20"/>
  <c r="AF89" i="20"/>
  <c r="O98" i="20"/>
  <c r="AF48" i="20"/>
  <c r="AQ48" i="20"/>
  <c r="AD98" i="20"/>
  <c r="AQ85" i="20"/>
  <c r="AG85" i="20"/>
  <c r="AG84" i="20" s="1"/>
  <c r="AL87" i="20"/>
  <c r="N56" i="14"/>
  <c r="F56" i="14"/>
  <c r="AU45" i="1"/>
  <c r="AF91" i="20"/>
  <c r="AF62" i="20"/>
  <c r="N54" i="14"/>
  <c r="AN45" i="1"/>
  <c r="AH95" i="20"/>
  <c r="AF45" i="1"/>
  <c r="AN72" i="20"/>
  <c r="X72" i="20"/>
  <c r="T62" i="20"/>
  <c r="AC95" i="20"/>
  <c r="AS45" i="1"/>
  <c r="W45" i="1"/>
  <c r="H45" i="14" s="1"/>
  <c r="AG95" i="20"/>
  <c r="S84" i="20"/>
  <c r="AC45" i="1"/>
  <c r="F51" i="14"/>
  <c r="X45" i="1"/>
  <c r="AP45" i="1"/>
  <c r="AH45" i="1"/>
  <c r="AT45" i="1"/>
  <c r="AL45" i="1"/>
  <c r="AB45" i="1"/>
  <c r="G54" i="14"/>
  <c r="J51" i="14"/>
  <c r="K56" i="14"/>
  <c r="J62" i="20"/>
  <c r="AK45" i="1"/>
  <c r="AP62" i="20"/>
  <c r="AS62" i="20"/>
  <c r="AC62" i="20"/>
  <c r="AN62" i="20"/>
  <c r="AN82" i="20" s="1"/>
  <c r="W72" i="20"/>
  <c r="O72" i="20"/>
  <c r="AR72" i="20"/>
  <c r="AQ45" i="1"/>
  <c r="AI45" i="1"/>
  <c r="M51" i="14"/>
  <c r="E56" i="14"/>
  <c r="X62" i="20"/>
  <c r="AD45" i="1"/>
  <c r="M54" i="14"/>
  <c r="E54" i="14"/>
  <c r="I51" i="14"/>
  <c r="N51" i="14"/>
  <c r="H51" i="14"/>
  <c r="K62" i="20"/>
  <c r="AR45" i="1"/>
  <c r="Y95" i="20"/>
  <c r="I95" i="20"/>
  <c r="L95" i="20"/>
  <c r="W95" i="20"/>
  <c r="F84" i="20"/>
  <c r="K51" i="14"/>
  <c r="I56" i="14"/>
  <c r="AJ45" i="1"/>
  <c r="AM45" i="1"/>
  <c r="AD95" i="20"/>
  <c r="N95" i="20"/>
  <c r="K54" i="14"/>
  <c r="L51" i="14"/>
  <c r="G51" i="14"/>
  <c r="AB84" i="20"/>
  <c r="L84" i="20"/>
  <c r="R62" i="20"/>
  <c r="AS95" i="20"/>
  <c r="AK72" i="20"/>
  <c r="M72" i="20"/>
  <c r="AE45" i="1"/>
  <c r="AE84" i="20"/>
  <c r="AE100" i="20" s="1"/>
  <c r="AE108" i="20" s="1"/>
  <c r="M56" i="14"/>
  <c r="AQ62" i="20"/>
  <c r="V72" i="20"/>
  <c r="N72" i="20"/>
  <c r="AN84" i="20"/>
  <c r="X84" i="20"/>
  <c r="AA45" i="1"/>
  <c r="AL62" i="20"/>
  <c r="D95" i="20"/>
  <c r="I54" i="14"/>
  <c r="E51" i="14"/>
  <c r="G56" i="14"/>
  <c r="D54" i="14"/>
  <c r="AJ84" i="20"/>
  <c r="AG72" i="20"/>
  <c r="Q72" i="20"/>
  <c r="Q82" i="20" s="1"/>
  <c r="AB72" i="20"/>
  <c r="AE72" i="20"/>
  <c r="H72" i="20"/>
  <c r="AR62" i="20"/>
  <c r="AR82" i="20" s="1"/>
  <c r="U95" i="20"/>
  <c r="AC72" i="20"/>
  <c r="AC82" i="20" s="1"/>
  <c r="AG62" i="20"/>
  <c r="G95" i="20"/>
  <c r="AO95" i="20"/>
  <c r="AK84" i="20"/>
  <c r="I84" i="20"/>
  <c r="I100" i="20" s="1"/>
  <c r="I108" i="20" s="1"/>
  <c r="AO84" i="20"/>
  <c r="AP84" i="20"/>
  <c r="AL95" i="20"/>
  <c r="V95" i="20"/>
  <c r="F95" i="20"/>
  <c r="O84" i="20"/>
  <c r="P72" i="20"/>
  <c r="AL72" i="20"/>
  <c r="AD72" i="20"/>
  <c r="AS72" i="20"/>
  <c r="O95" i="20"/>
  <c r="AP72" i="20"/>
  <c r="N62" i="20"/>
  <c r="F62" i="20"/>
  <c r="X82" i="20"/>
  <c r="AK62" i="20"/>
  <c r="J95" i="20"/>
  <c r="G72" i="20"/>
  <c r="AT72" i="20"/>
  <c r="AJ72" i="20"/>
  <c r="U62" i="20"/>
  <c r="Z84" i="20"/>
  <c r="AQ72" i="20"/>
  <c r="O62" i="20"/>
  <c r="O82" i="20" s="1"/>
  <c r="G62" i="20"/>
  <c r="AH84" i="20"/>
  <c r="AN95" i="20"/>
  <c r="X95" i="20"/>
  <c r="H95" i="20"/>
  <c r="V62" i="20"/>
  <c r="S95" i="20"/>
  <c r="S100" i="20" s="1"/>
  <c r="S108" i="20" s="1"/>
  <c r="Q84" i="20"/>
  <c r="AJ95" i="20"/>
  <c r="AT84" i="20"/>
  <c r="AA62" i="20"/>
  <c r="Y72" i="20"/>
  <c r="M95" i="20"/>
  <c r="D72" i="20"/>
  <c r="AM72" i="20"/>
  <c r="AH62" i="20"/>
  <c r="L62" i="20"/>
  <c r="AO62" i="20"/>
  <c r="H84" i="20"/>
  <c r="AA72" i="20"/>
  <c r="S72" i="20"/>
  <c r="W62" i="20"/>
  <c r="AI72" i="20"/>
  <c r="AH72" i="20"/>
  <c r="Z72" i="20"/>
  <c r="J72" i="20"/>
  <c r="J82" i="20" s="1"/>
  <c r="AT62" i="20"/>
  <c r="G84" i="20"/>
  <c r="AM95" i="20"/>
  <c r="AI95" i="20"/>
  <c r="AI84" i="20"/>
  <c r="T72" i="20"/>
  <c r="T82" i="20" s="1"/>
  <c r="Z95" i="20"/>
  <c r="AO72" i="20"/>
  <c r="AJ62" i="20"/>
  <c r="M62" i="20"/>
  <c r="L72" i="20"/>
  <c r="AR95" i="20"/>
  <c r="K72" i="20"/>
  <c r="AM62" i="20"/>
  <c r="R72" i="20"/>
  <c r="AD62" i="20"/>
  <c r="AA84" i="20"/>
  <c r="AD84" i="20"/>
  <c r="AF72" i="20"/>
  <c r="AF82" i="20" s="1"/>
  <c r="D62" i="20"/>
  <c r="Y62" i="20"/>
  <c r="Y84" i="20"/>
  <c r="AE62" i="20"/>
  <c r="K84" i="20"/>
  <c r="K100" i="20" s="1"/>
  <c r="K108" i="20" s="1"/>
  <c r="AC84" i="20"/>
  <c r="AC100" i="20" s="1"/>
  <c r="AC108" i="20" s="1"/>
  <c r="T95" i="20"/>
  <c r="N84" i="20"/>
  <c r="H62" i="20"/>
  <c r="AR84" i="20"/>
  <c r="Z62" i="20"/>
  <c r="F72" i="20"/>
  <c r="AP95" i="20"/>
  <c r="T84" i="20"/>
  <c r="I72" i="20"/>
  <c r="P62" i="20"/>
  <c r="AI62" i="20"/>
  <c r="U72" i="20"/>
  <c r="AB95" i="20"/>
  <c r="AB100" i="20" s="1"/>
  <c r="AB108" i="20" s="1"/>
  <c r="AF95" i="20"/>
  <c r="P95" i="20"/>
  <c r="AM84" i="20"/>
  <c r="W84" i="20"/>
  <c r="W100" i="20" s="1"/>
  <c r="W108" i="20" s="1"/>
  <c r="AQ100" i="20" l="1"/>
  <c r="AQ108" i="20" s="1"/>
  <c r="X100" i="20"/>
  <c r="X108" i="20" s="1"/>
  <c r="X110" i="20" s="1"/>
  <c r="R82" i="20"/>
  <c r="AP82" i="20"/>
  <c r="AB82" i="20"/>
  <c r="AB110" i="20" s="1"/>
  <c r="AG100" i="20"/>
  <c r="AG108" i="20" s="1"/>
  <c r="R95" i="20"/>
  <c r="AH100" i="20"/>
  <c r="AH108" i="20" s="1"/>
  <c r="AA100" i="20"/>
  <c r="AA108" i="20" s="1"/>
  <c r="N100" i="20"/>
  <c r="N108" i="20" s="1"/>
  <c r="AS82" i="20"/>
  <c r="U84" i="20"/>
  <c r="P82" i="20"/>
  <c r="AL84" i="20"/>
  <c r="AL100" i="20" s="1"/>
  <c r="AL108" i="20" s="1"/>
  <c r="J100" i="20"/>
  <c r="J108" i="20" s="1"/>
  <c r="J110" i="20" s="1"/>
  <c r="AI100" i="20"/>
  <c r="AI108" i="20" s="1"/>
  <c r="D100" i="20"/>
  <c r="D108" i="20" s="1"/>
  <c r="AF100" i="20"/>
  <c r="AF108" i="20" s="1"/>
  <c r="S82" i="20"/>
  <c r="S110" i="20" s="1"/>
  <c r="N45" i="14"/>
  <c r="AH14" i="7"/>
  <c r="H13" i="23"/>
  <c r="Y100" i="20"/>
  <c r="Y108" i="20" s="1"/>
  <c r="AM82" i="20"/>
  <c r="AT100" i="20"/>
  <c r="AT108" i="20" s="1"/>
  <c r="AN100" i="20"/>
  <c r="AN108" i="20" s="1"/>
  <c r="AN110" i="20" s="1"/>
  <c r="I82" i="20"/>
  <c r="I110" i="20" s="1"/>
  <c r="Y82" i="20"/>
  <c r="Y110" i="20" s="1"/>
  <c r="K82" i="20"/>
  <c r="K110" i="20" s="1"/>
  <c r="AO100" i="20"/>
  <c r="AO108" i="20" s="1"/>
  <c r="AA82" i="20"/>
  <c r="G82" i="20"/>
  <c r="W82" i="20"/>
  <c r="M82" i="20"/>
  <c r="AL82" i="20"/>
  <c r="AS100" i="20"/>
  <c r="AS108" i="20" s="1"/>
  <c r="L45" i="14"/>
  <c r="AE82" i="20"/>
  <c r="AE110" i="20" s="1"/>
  <c r="AT82" i="20"/>
  <c r="F82" i="20"/>
  <c r="AQ82" i="20"/>
  <c r="AO82" i="20"/>
  <c r="N82" i="20"/>
  <c r="N110" i="20" s="1"/>
  <c r="L100" i="20"/>
  <c r="L108" i="20" s="1"/>
  <c r="O100" i="20"/>
  <c r="O108" i="20" s="1"/>
  <c r="O110" i="20" s="1"/>
  <c r="AD100" i="20"/>
  <c r="AD108" i="20" s="1"/>
  <c r="I45" i="14"/>
  <c r="AI82" i="20"/>
  <c r="H82" i="20"/>
  <c r="L82" i="20"/>
  <c r="K45" i="14"/>
  <c r="J45" i="14"/>
  <c r="AP100" i="20"/>
  <c r="AP108" i="20" s="1"/>
  <c r="AP110" i="20" s="1"/>
  <c r="AD82" i="20"/>
  <c r="AM100" i="20"/>
  <c r="AM108" i="20" s="1"/>
  <c r="V82" i="20"/>
  <c r="AK82" i="20"/>
  <c r="F100" i="20"/>
  <c r="F108" i="20" s="1"/>
  <c r="M45" i="14"/>
  <c r="R100" i="20"/>
  <c r="R108" i="20" s="1"/>
  <c r="R110" i="20" s="1"/>
  <c r="M100" i="20"/>
  <c r="M108" i="20" s="1"/>
  <c r="M110" i="20" s="1"/>
  <c r="D82" i="20"/>
  <c r="D110" i="20" s="1"/>
  <c r="AS110" i="20"/>
  <c r="AG82" i="20"/>
  <c r="Q110" i="20"/>
  <c r="AC110" i="20"/>
  <c r="AF110" i="20"/>
  <c r="AA110" i="20"/>
  <c r="AQ110" i="20"/>
  <c r="AH82" i="20"/>
  <c r="H100" i="20"/>
  <c r="H108" i="20" s="1"/>
  <c r="P100" i="20"/>
  <c r="P108" i="20" s="1"/>
  <c r="G100" i="20"/>
  <c r="G108" i="20" s="1"/>
  <c r="AJ82" i="20"/>
  <c r="W110" i="20"/>
  <c r="U82" i="20"/>
  <c r="V100" i="20"/>
  <c r="V108" i="20" s="1"/>
  <c r="AK100" i="20"/>
  <c r="AK108" i="20" s="1"/>
  <c r="AJ100" i="20"/>
  <c r="AJ108" i="20" s="1"/>
  <c r="T100" i="20"/>
  <c r="T108" i="20" s="1"/>
  <c r="T110" i="20" s="1"/>
  <c r="Z100" i="20"/>
  <c r="Z108" i="20" s="1"/>
  <c r="U100" i="20"/>
  <c r="U108" i="20" s="1"/>
  <c r="Z82" i="20"/>
  <c r="AR100" i="20"/>
  <c r="AR108" i="20" s="1"/>
  <c r="AR110" i="20" s="1"/>
  <c r="G110" i="20" l="1"/>
  <c r="P110" i="20"/>
  <c r="AG110" i="20"/>
  <c r="AM110" i="20"/>
  <c r="AI110" i="20"/>
  <c r="AH110" i="20"/>
  <c r="AK110" i="20"/>
  <c r="AD110" i="20"/>
  <c r="AL110" i="20"/>
  <c r="AH15" i="7"/>
  <c r="I13" i="23"/>
  <c r="L110" i="20"/>
  <c r="AO110" i="20"/>
  <c r="AT110" i="20"/>
  <c r="H110" i="20"/>
  <c r="F110" i="20"/>
  <c r="V110" i="20"/>
  <c r="U110" i="20"/>
  <c r="AJ110" i="20"/>
  <c r="Z110" i="20"/>
  <c r="AH16" i="7" l="1"/>
  <c r="J13" i="23"/>
  <c r="AU50" i="19"/>
  <c r="AT50" i="19"/>
  <c r="AS50" i="19"/>
  <c r="AR50" i="19"/>
  <c r="AQ50" i="19"/>
  <c r="AP50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D50" i="19"/>
  <c r="AT43" i="19"/>
  <c r="AS43" i="19"/>
  <c r="AR43" i="19"/>
  <c r="AQ43" i="19"/>
  <c r="AP43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D43" i="19"/>
  <c r="AU42" i="19"/>
  <c r="AS42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D38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D33" i="19"/>
  <c r="AU29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D17" i="19"/>
  <c r="AU7" i="19"/>
  <c r="AT7" i="19"/>
  <c r="AS7" i="19"/>
  <c r="AS27" i="19" s="1"/>
  <c r="AR7" i="19"/>
  <c r="AQ7" i="19"/>
  <c r="AP7" i="19"/>
  <c r="AO7" i="19"/>
  <c r="AN7" i="19"/>
  <c r="AM7" i="19"/>
  <c r="AL7" i="19"/>
  <c r="AK7" i="19"/>
  <c r="AK27" i="19" s="1"/>
  <c r="AJ7" i="19"/>
  <c r="AI7" i="19"/>
  <c r="AH7" i="19"/>
  <c r="AG7" i="19"/>
  <c r="AF7" i="19"/>
  <c r="AE7" i="19"/>
  <c r="AD7" i="19"/>
  <c r="AC7" i="19"/>
  <c r="AC27" i="19" s="1"/>
  <c r="AB7" i="19"/>
  <c r="AA7" i="19"/>
  <c r="Z7" i="19"/>
  <c r="Y7" i="19"/>
  <c r="X7" i="19"/>
  <c r="W7" i="19"/>
  <c r="V7" i="19"/>
  <c r="U7" i="19"/>
  <c r="U27" i="19" s="1"/>
  <c r="T7" i="19"/>
  <c r="S7" i="19"/>
  <c r="R7" i="19"/>
  <c r="Q7" i="19"/>
  <c r="P7" i="19"/>
  <c r="O7" i="19"/>
  <c r="N7" i="19"/>
  <c r="M7" i="19"/>
  <c r="M27" i="19" s="1"/>
  <c r="L7" i="19"/>
  <c r="K7" i="19"/>
  <c r="J7" i="19"/>
  <c r="I7" i="19"/>
  <c r="H7" i="19"/>
  <c r="G7" i="19"/>
  <c r="F7" i="19"/>
  <c r="D7" i="19"/>
  <c r="D27" i="19" s="1"/>
  <c r="F4" i="19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AH4" i="19" s="1"/>
  <c r="AI4" i="19" s="1"/>
  <c r="AJ4" i="19" s="1"/>
  <c r="AK4" i="19" s="1"/>
  <c r="AL4" i="19" s="1"/>
  <c r="AM4" i="19" s="1"/>
  <c r="AN4" i="19" s="1"/>
  <c r="AO4" i="19" s="1"/>
  <c r="AP4" i="19" s="1"/>
  <c r="AQ4" i="19" s="1"/>
  <c r="AR4" i="19" s="1"/>
  <c r="AS4" i="19" s="1"/>
  <c r="AT4" i="19" s="1"/>
  <c r="AU4" i="19" s="1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D3" i="19"/>
  <c r="AT42" i="19" l="1"/>
  <c r="K42" i="19"/>
  <c r="S42" i="19"/>
  <c r="AI42" i="19"/>
  <c r="AQ42" i="19"/>
  <c r="AH17" i="7"/>
  <c r="K13" i="23"/>
  <c r="T42" i="19"/>
  <c r="AB42" i="19"/>
  <c r="AJ42" i="19"/>
  <c r="AR42" i="19"/>
  <c r="L27" i="19"/>
  <c r="T27" i="19"/>
  <c r="AB27" i="19"/>
  <c r="AB27" i="1" s="1"/>
  <c r="AJ27" i="19"/>
  <c r="AR27" i="19"/>
  <c r="AR27" i="1" s="1"/>
  <c r="U29" i="19"/>
  <c r="AK29" i="19"/>
  <c r="D42" i="19"/>
  <c r="M42" i="19"/>
  <c r="U42" i="19"/>
  <c r="AC42" i="19"/>
  <c r="AK42" i="19"/>
  <c r="F42" i="19"/>
  <c r="N42" i="19"/>
  <c r="V42" i="19"/>
  <c r="AD42" i="19"/>
  <c r="AL42" i="19"/>
  <c r="AT27" i="19"/>
  <c r="AM42" i="19"/>
  <c r="AD29" i="19"/>
  <c r="J27" i="19"/>
  <c r="J27" i="1" s="1"/>
  <c r="R27" i="19"/>
  <c r="Z27" i="19"/>
  <c r="AH27" i="19"/>
  <c r="AP27" i="19"/>
  <c r="AU48" i="19"/>
  <c r="AU56" i="19" s="1"/>
  <c r="I27" i="19"/>
  <c r="Q27" i="19"/>
  <c r="Y27" i="19"/>
  <c r="AG27" i="19"/>
  <c r="AO27" i="19"/>
  <c r="G33" i="1"/>
  <c r="O33" i="1"/>
  <c r="W33" i="1"/>
  <c r="AE33" i="1"/>
  <c r="AM33" i="1"/>
  <c r="D36" i="1"/>
  <c r="M36" i="1"/>
  <c r="U36" i="1"/>
  <c r="AC36" i="1"/>
  <c r="AK36" i="1"/>
  <c r="AS36" i="1"/>
  <c r="G38" i="1"/>
  <c r="O38" i="1"/>
  <c r="W38" i="1"/>
  <c r="AE38" i="1"/>
  <c r="AM38" i="1"/>
  <c r="H40" i="1"/>
  <c r="P40" i="1"/>
  <c r="X40" i="1"/>
  <c r="AF40" i="1"/>
  <c r="AN40" i="1"/>
  <c r="Z27" i="1"/>
  <c r="AH27" i="1"/>
  <c r="H33" i="1"/>
  <c r="P33" i="1"/>
  <c r="X33" i="1"/>
  <c r="AF33" i="1"/>
  <c r="AN33" i="1"/>
  <c r="F36" i="1"/>
  <c r="N36" i="1"/>
  <c r="V36" i="1"/>
  <c r="AD36" i="1"/>
  <c r="AL36" i="1"/>
  <c r="AT36" i="1"/>
  <c r="O42" i="19"/>
  <c r="H42" i="19"/>
  <c r="H48" i="19" s="1"/>
  <c r="H56" i="19" s="1"/>
  <c r="H38" i="1"/>
  <c r="P42" i="19"/>
  <c r="P38" i="1"/>
  <c r="X42" i="19"/>
  <c r="X38" i="1"/>
  <c r="AF42" i="19"/>
  <c r="AF38" i="1"/>
  <c r="AN42" i="19"/>
  <c r="AN38" i="1"/>
  <c r="I40" i="1"/>
  <c r="Q40" i="1"/>
  <c r="Y40" i="1"/>
  <c r="AG40" i="1"/>
  <c r="AO40" i="1"/>
  <c r="K27" i="19"/>
  <c r="S27" i="19"/>
  <c r="AA27" i="19"/>
  <c r="AI27" i="19"/>
  <c r="AQ27" i="19"/>
  <c r="F29" i="19"/>
  <c r="AL29" i="19"/>
  <c r="AL48" i="19" s="1"/>
  <c r="AL56" i="19" s="1"/>
  <c r="I33" i="1"/>
  <c r="Q33" i="1"/>
  <c r="Y33" i="1"/>
  <c r="AG33" i="1"/>
  <c r="AO33" i="1"/>
  <c r="G29" i="19"/>
  <c r="G36" i="1"/>
  <c r="O29" i="19"/>
  <c r="O36" i="1"/>
  <c r="W29" i="19"/>
  <c r="W36" i="1"/>
  <c r="AE29" i="19"/>
  <c r="AE36" i="1"/>
  <c r="AM29" i="19"/>
  <c r="AM36" i="1"/>
  <c r="I42" i="19"/>
  <c r="I38" i="1"/>
  <c r="Q42" i="19"/>
  <c r="Q48" i="19" s="1"/>
  <c r="Q56" i="19" s="1"/>
  <c r="Q58" i="19" s="1"/>
  <c r="Q38" i="1"/>
  <c r="Y42" i="19"/>
  <c r="Y38" i="1"/>
  <c r="AG42" i="19"/>
  <c r="AG38" i="1"/>
  <c r="AO42" i="19"/>
  <c r="AO38" i="1"/>
  <c r="J40" i="1"/>
  <c r="R40" i="1"/>
  <c r="Z40" i="1"/>
  <c r="AH40" i="1"/>
  <c r="AP40" i="1"/>
  <c r="L27" i="1"/>
  <c r="T27" i="1"/>
  <c r="M29" i="19"/>
  <c r="M48" i="19" s="1"/>
  <c r="M56" i="19" s="1"/>
  <c r="M58" i="19" s="1"/>
  <c r="AS29" i="19"/>
  <c r="AS48" i="19" s="1"/>
  <c r="AS56" i="19" s="1"/>
  <c r="AS58" i="19" s="1"/>
  <c r="J29" i="19"/>
  <c r="J33" i="1"/>
  <c r="R29" i="19"/>
  <c r="R33" i="1"/>
  <c r="Z29" i="19"/>
  <c r="Z33" i="1"/>
  <c r="AH29" i="19"/>
  <c r="AH33" i="1"/>
  <c r="AP29" i="19"/>
  <c r="AP33" i="1"/>
  <c r="H29" i="19"/>
  <c r="H36" i="1"/>
  <c r="P29" i="19"/>
  <c r="P48" i="19" s="1"/>
  <c r="P56" i="19" s="1"/>
  <c r="P36" i="1"/>
  <c r="X29" i="19"/>
  <c r="X48" i="19" s="1"/>
  <c r="X56" i="19" s="1"/>
  <c r="X36" i="1"/>
  <c r="AF29" i="19"/>
  <c r="AF36" i="1"/>
  <c r="AN29" i="19"/>
  <c r="AN36" i="1"/>
  <c r="AE42" i="19"/>
  <c r="J42" i="19"/>
  <c r="J38" i="1"/>
  <c r="R42" i="19"/>
  <c r="R38" i="1"/>
  <c r="Z42" i="19"/>
  <c r="Z38" i="1"/>
  <c r="AH42" i="19"/>
  <c r="AH38" i="1"/>
  <c r="AP42" i="19"/>
  <c r="AP38" i="1"/>
  <c r="K40" i="1"/>
  <c r="S40" i="1"/>
  <c r="AA40" i="1"/>
  <c r="AI40" i="1"/>
  <c r="AQ40" i="1"/>
  <c r="D27" i="1"/>
  <c r="M27" i="1"/>
  <c r="U27" i="1"/>
  <c r="AC27" i="1"/>
  <c r="AK27" i="1"/>
  <c r="AS27" i="1"/>
  <c r="N29" i="19"/>
  <c r="AT29" i="19"/>
  <c r="AT48" i="19" s="1"/>
  <c r="AT56" i="19" s="1"/>
  <c r="AT58" i="19" s="1"/>
  <c r="K29" i="19"/>
  <c r="K48" i="19" s="1"/>
  <c r="K56" i="19" s="1"/>
  <c r="K58" i="19" s="1"/>
  <c r="K33" i="1"/>
  <c r="S29" i="19"/>
  <c r="S33" i="1"/>
  <c r="AA29" i="19"/>
  <c r="AA33" i="1"/>
  <c r="AI29" i="19"/>
  <c r="AI48" i="19" s="1"/>
  <c r="AI56" i="19" s="1"/>
  <c r="AI33" i="1"/>
  <c r="AQ29" i="19"/>
  <c r="AQ48" i="19" s="1"/>
  <c r="AQ56" i="19" s="1"/>
  <c r="AQ33" i="1"/>
  <c r="I29" i="19"/>
  <c r="I36" i="1"/>
  <c r="Q29" i="19"/>
  <c r="Q36" i="1"/>
  <c r="Y29" i="19"/>
  <c r="Y36" i="1"/>
  <c r="AG29" i="19"/>
  <c r="AG36" i="1"/>
  <c r="AO29" i="19"/>
  <c r="AO48" i="19" s="1"/>
  <c r="AO56" i="19" s="1"/>
  <c r="AO58" i="19" s="1"/>
  <c r="AO36" i="1"/>
  <c r="G42" i="19"/>
  <c r="K38" i="1"/>
  <c r="S38" i="1"/>
  <c r="AA38" i="1"/>
  <c r="AI38" i="1"/>
  <c r="AQ38" i="1"/>
  <c r="L40" i="1"/>
  <c r="T40" i="1"/>
  <c r="AB40" i="1"/>
  <c r="AJ40" i="1"/>
  <c r="AR40" i="1"/>
  <c r="V27" i="19"/>
  <c r="AL27" i="19"/>
  <c r="L29" i="19"/>
  <c r="L33" i="1"/>
  <c r="T29" i="19"/>
  <c r="T33" i="1"/>
  <c r="AB29" i="19"/>
  <c r="AB33" i="1"/>
  <c r="AJ29" i="19"/>
  <c r="AJ48" i="19" s="1"/>
  <c r="AJ56" i="19" s="1"/>
  <c r="AJ58" i="19" s="1"/>
  <c r="AJ33" i="1"/>
  <c r="AR29" i="19"/>
  <c r="AR33" i="1"/>
  <c r="J36" i="1"/>
  <c r="R36" i="1"/>
  <c r="Z36" i="1"/>
  <c r="AH36" i="1"/>
  <c r="AP36" i="1"/>
  <c r="L38" i="1"/>
  <c r="T38" i="1"/>
  <c r="AB38" i="1"/>
  <c r="AJ38" i="1"/>
  <c r="AR38" i="1"/>
  <c r="D40" i="1"/>
  <c r="M40" i="1"/>
  <c r="U40" i="1"/>
  <c r="AC40" i="1"/>
  <c r="AK40" i="1"/>
  <c r="AS40" i="1"/>
  <c r="F27" i="19"/>
  <c r="AD27" i="19"/>
  <c r="G27" i="19"/>
  <c r="O27" i="19"/>
  <c r="W27" i="19"/>
  <c r="AE27" i="19"/>
  <c r="AM27" i="19"/>
  <c r="AU27" i="19"/>
  <c r="V29" i="19"/>
  <c r="V48" i="19" s="1"/>
  <c r="V56" i="19" s="1"/>
  <c r="D29" i="19"/>
  <c r="D48" i="19" s="1"/>
  <c r="D56" i="19" s="1"/>
  <c r="D58" i="19" s="1"/>
  <c r="D33" i="1"/>
  <c r="M33" i="1"/>
  <c r="U33" i="1"/>
  <c r="AC33" i="1"/>
  <c r="AK33" i="1"/>
  <c r="AS33" i="1"/>
  <c r="K36" i="1"/>
  <c r="S36" i="1"/>
  <c r="AA36" i="1"/>
  <c r="AI36" i="1"/>
  <c r="AQ36" i="1"/>
  <c r="L42" i="19"/>
  <c r="W42" i="19"/>
  <c r="D38" i="1"/>
  <c r="M38" i="1"/>
  <c r="U38" i="1"/>
  <c r="AC38" i="1"/>
  <c r="AK38" i="1"/>
  <c r="AS38" i="1"/>
  <c r="F40" i="1"/>
  <c r="N40" i="1"/>
  <c r="V40" i="1"/>
  <c r="AD40" i="1"/>
  <c r="AL40" i="1"/>
  <c r="AT40" i="1"/>
  <c r="Q27" i="1"/>
  <c r="N27" i="19"/>
  <c r="AT27" i="1"/>
  <c r="H27" i="19"/>
  <c r="P27" i="19"/>
  <c r="X27" i="19"/>
  <c r="AF27" i="19"/>
  <c r="AN27" i="19"/>
  <c r="AC29" i="19"/>
  <c r="F33" i="1"/>
  <c r="N33" i="1"/>
  <c r="V33" i="1"/>
  <c r="AD33" i="1"/>
  <c r="AL33" i="1"/>
  <c r="AT33" i="1"/>
  <c r="L36" i="1"/>
  <c r="T36" i="1"/>
  <c r="AB36" i="1"/>
  <c r="AJ36" i="1"/>
  <c r="AR36" i="1"/>
  <c r="AA42" i="19"/>
  <c r="F38" i="1"/>
  <c r="N38" i="1"/>
  <c r="V38" i="1"/>
  <c r="AD38" i="1"/>
  <c r="AL38" i="1"/>
  <c r="AT38" i="1"/>
  <c r="G40" i="1"/>
  <c r="O40" i="1"/>
  <c r="W40" i="1"/>
  <c r="AE40" i="1"/>
  <c r="AM40" i="1"/>
  <c r="AU40" i="1"/>
  <c r="V58" i="19"/>
  <c r="AB48" i="19"/>
  <c r="AB56" i="19" s="1"/>
  <c r="AN48" i="19"/>
  <c r="AN56" i="19" s="1"/>
  <c r="H58" i="19" l="1"/>
  <c r="AF48" i="19"/>
  <c r="AF56" i="19" s="1"/>
  <c r="F48" i="19"/>
  <c r="F56" i="19" s="1"/>
  <c r="S48" i="19"/>
  <c r="S56" i="19" s="1"/>
  <c r="AG48" i="19"/>
  <c r="AG56" i="19" s="1"/>
  <c r="AM48" i="19"/>
  <c r="AM56" i="19" s="1"/>
  <c r="AK48" i="19"/>
  <c r="AK56" i="19" s="1"/>
  <c r="AK58" i="19" s="1"/>
  <c r="AB58" i="19"/>
  <c r="T48" i="19"/>
  <c r="T56" i="19" s="1"/>
  <c r="T58" i="19" s="1"/>
  <c r="U48" i="19"/>
  <c r="U56" i="19" s="1"/>
  <c r="U58" i="19" s="1"/>
  <c r="P58" i="19"/>
  <c r="AH18" i="7"/>
  <c r="L13" i="23"/>
  <c r="N36" i="14"/>
  <c r="AR48" i="19"/>
  <c r="AR56" i="19" s="1"/>
  <c r="AR58" i="19" s="1"/>
  <c r="I27" i="1"/>
  <c r="L36" i="14"/>
  <c r="AQ58" i="19"/>
  <c r="J48" i="19"/>
  <c r="J56" i="19" s="1"/>
  <c r="J58" i="19" s="1"/>
  <c r="AJ27" i="1"/>
  <c r="AG27" i="1"/>
  <c r="AC48" i="19"/>
  <c r="AC56" i="19" s="1"/>
  <c r="AC58" i="19" s="1"/>
  <c r="N48" i="19"/>
  <c r="N56" i="19" s="1"/>
  <c r="N58" i="19" s="1"/>
  <c r="R27" i="1"/>
  <c r="Y27" i="1"/>
  <c r="AD48" i="19"/>
  <c r="AD56" i="19" s="1"/>
  <c r="AD58" i="19" s="1"/>
  <c r="AG58" i="19"/>
  <c r="X58" i="19"/>
  <c r="AP27" i="1"/>
  <c r="S58" i="19"/>
  <c r="H36" i="14"/>
  <c r="I48" i="19"/>
  <c r="I56" i="19" s="1"/>
  <c r="I58" i="19" s="1"/>
  <c r="R48" i="19"/>
  <c r="R56" i="19" s="1"/>
  <c r="R58" i="19" s="1"/>
  <c r="AI58" i="19"/>
  <c r="M33" i="14"/>
  <c r="L33" i="14"/>
  <c r="AF58" i="19"/>
  <c r="AA48" i="19"/>
  <c r="AA56" i="19" s="1"/>
  <c r="AA58" i="19" s="1"/>
  <c r="D38" i="14"/>
  <c r="D33" i="14"/>
  <c r="Y48" i="19"/>
  <c r="Y56" i="19" s="1"/>
  <c r="Y58" i="19" s="1"/>
  <c r="Z48" i="19"/>
  <c r="Z56" i="19" s="1"/>
  <c r="Z58" i="19" s="1"/>
  <c r="AE48" i="19"/>
  <c r="AE56" i="19" s="1"/>
  <c r="F36" i="14"/>
  <c r="L48" i="19"/>
  <c r="L56" i="19" s="1"/>
  <c r="L58" i="19" s="1"/>
  <c r="G48" i="19"/>
  <c r="G56" i="19" s="1"/>
  <c r="AO27" i="1"/>
  <c r="J36" i="14"/>
  <c r="O27" i="1"/>
  <c r="N38" i="14"/>
  <c r="F38" i="14"/>
  <c r="F33" i="14"/>
  <c r="AH48" i="19"/>
  <c r="AH56" i="19" s="1"/>
  <c r="AH58" i="19" s="1"/>
  <c r="M38" i="14"/>
  <c r="I33" i="14"/>
  <c r="AN27" i="1"/>
  <c r="J40" i="14"/>
  <c r="I36" i="14"/>
  <c r="O48" i="19"/>
  <c r="O56" i="19" s="1"/>
  <c r="O58" i="19" s="1"/>
  <c r="AQ27" i="1"/>
  <c r="G38" i="14"/>
  <c r="K40" i="14"/>
  <c r="AF27" i="1"/>
  <c r="G58" i="19"/>
  <c r="G27" i="1"/>
  <c r="AN58" i="19"/>
  <c r="X27" i="1"/>
  <c r="AD27" i="1"/>
  <c r="L38" i="14"/>
  <c r="J33" i="14"/>
  <c r="AI27" i="1"/>
  <c r="G33" i="14"/>
  <c r="F58" i="19"/>
  <c r="F27" i="1"/>
  <c r="AL58" i="19"/>
  <c r="AL27" i="1"/>
  <c r="H40" i="14"/>
  <c r="M36" i="14"/>
  <c r="AA27" i="1"/>
  <c r="K38" i="14"/>
  <c r="I40" i="14"/>
  <c r="AU58" i="19"/>
  <c r="AU27" i="1"/>
  <c r="N27" i="14" s="1"/>
  <c r="J38" i="14"/>
  <c r="N33" i="14"/>
  <c r="V27" i="1"/>
  <c r="G36" i="14"/>
  <c r="S27" i="1"/>
  <c r="E38" i="14"/>
  <c r="E33" i="14"/>
  <c r="P27" i="1"/>
  <c r="H27" i="1"/>
  <c r="AM58" i="19"/>
  <c r="AM27" i="1"/>
  <c r="L27" i="14" s="1"/>
  <c r="H33" i="14"/>
  <c r="N40" i="14"/>
  <c r="F40" i="14"/>
  <c r="AP48" i="19"/>
  <c r="AP56" i="19" s="1"/>
  <c r="AP58" i="19" s="1"/>
  <c r="K27" i="1"/>
  <c r="G40" i="14"/>
  <c r="D36" i="14"/>
  <c r="AE58" i="19"/>
  <c r="AE27" i="1"/>
  <c r="D40" i="14"/>
  <c r="H38" i="14"/>
  <c r="K36" i="14"/>
  <c r="W48" i="19"/>
  <c r="W56" i="19" s="1"/>
  <c r="I38" i="14"/>
  <c r="K33" i="14"/>
  <c r="N27" i="1"/>
  <c r="W58" i="19"/>
  <c r="W27" i="1"/>
  <c r="L40" i="14"/>
  <c r="E36" i="14"/>
  <c r="M40" i="14"/>
  <c r="E40" i="14"/>
  <c r="AN65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D50" i="18"/>
  <c r="AT43" i="18"/>
  <c r="AT42" i="18" s="1"/>
  <c r="AS43" i="18"/>
  <c r="AS42" i="18" s="1"/>
  <c r="AR43" i="18"/>
  <c r="AQ43" i="18"/>
  <c r="AP43" i="18"/>
  <c r="AO43" i="18"/>
  <c r="AN43" i="18"/>
  <c r="AN42" i="18" s="1"/>
  <c r="AM43" i="18"/>
  <c r="AM42" i="18" s="1"/>
  <c r="AL43" i="18"/>
  <c r="AL42" i="18" s="1"/>
  <c r="AK43" i="18"/>
  <c r="AK42" i="18" s="1"/>
  <c r="AJ43" i="18"/>
  <c r="AI43" i="18"/>
  <c r="AH43" i="18"/>
  <c r="AG43" i="18"/>
  <c r="AG42" i="18" s="1"/>
  <c r="AF43" i="18"/>
  <c r="AF42" i="18" s="1"/>
  <c r="AE43" i="18"/>
  <c r="AE42" i="18" s="1"/>
  <c r="AD43" i="18"/>
  <c r="AD42" i="18" s="1"/>
  <c r="AC43" i="18"/>
  <c r="AC42" i="18" s="1"/>
  <c r="AB43" i="18"/>
  <c r="AA43" i="18"/>
  <c r="Z43" i="18"/>
  <c r="Y43" i="18"/>
  <c r="X43" i="18"/>
  <c r="X42" i="18" s="1"/>
  <c r="W43" i="18"/>
  <c r="W42" i="18" s="1"/>
  <c r="V43" i="18"/>
  <c r="V42" i="18" s="1"/>
  <c r="U43" i="18"/>
  <c r="U42" i="18" s="1"/>
  <c r="T43" i="18"/>
  <c r="S43" i="18"/>
  <c r="R43" i="18"/>
  <c r="Q43" i="18"/>
  <c r="Q42" i="18" s="1"/>
  <c r="P43" i="18"/>
  <c r="P42" i="18" s="1"/>
  <c r="O43" i="18"/>
  <c r="O42" i="18" s="1"/>
  <c r="N43" i="18"/>
  <c r="M43" i="18"/>
  <c r="L43" i="18"/>
  <c r="K43" i="18"/>
  <c r="J43" i="18"/>
  <c r="I43" i="18"/>
  <c r="I42" i="18" s="1"/>
  <c r="H43" i="18"/>
  <c r="H42" i="18" s="1"/>
  <c r="G43" i="18"/>
  <c r="G42" i="18" s="1"/>
  <c r="F43" i="18"/>
  <c r="F42" i="18" s="1"/>
  <c r="D43" i="18"/>
  <c r="AU42" i="18"/>
  <c r="AO42" i="18"/>
  <c r="M42" i="18"/>
  <c r="AT38" i="18"/>
  <c r="AS38" i="18"/>
  <c r="AR38" i="18"/>
  <c r="AQ38" i="18"/>
  <c r="AP38" i="18"/>
  <c r="AP18" i="1" s="1"/>
  <c r="AO38" i="18"/>
  <c r="AN38" i="18"/>
  <c r="AM38" i="18"/>
  <c r="AL38" i="18"/>
  <c r="AK38" i="18"/>
  <c r="AJ38" i="18"/>
  <c r="AI38" i="18"/>
  <c r="AH38" i="18"/>
  <c r="AH18" i="1" s="1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R18" i="1" s="1"/>
  <c r="Q38" i="18"/>
  <c r="P38" i="18"/>
  <c r="O38" i="18"/>
  <c r="N38" i="18"/>
  <c r="M38" i="18"/>
  <c r="L38" i="18"/>
  <c r="K38" i="18"/>
  <c r="J38" i="18"/>
  <c r="J18" i="1" s="1"/>
  <c r="I38" i="18"/>
  <c r="H38" i="18"/>
  <c r="G38" i="18"/>
  <c r="F38" i="18"/>
  <c r="D38" i="18"/>
  <c r="AM37" i="18"/>
  <c r="AT33" i="18"/>
  <c r="AS33" i="18"/>
  <c r="AR33" i="18"/>
  <c r="AQ33" i="18"/>
  <c r="AQ15" i="1" s="1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AA15" i="1" s="1"/>
  <c r="Z33" i="18"/>
  <c r="Y33" i="18"/>
  <c r="X33" i="18"/>
  <c r="W33" i="18"/>
  <c r="V33" i="18"/>
  <c r="U33" i="18"/>
  <c r="T33" i="18"/>
  <c r="S33" i="18"/>
  <c r="S15" i="1" s="1"/>
  <c r="R33" i="18"/>
  <c r="Q33" i="18"/>
  <c r="P33" i="18"/>
  <c r="O33" i="18"/>
  <c r="N33" i="18"/>
  <c r="M33" i="18"/>
  <c r="L33" i="18"/>
  <c r="K33" i="18"/>
  <c r="K15" i="1" s="1"/>
  <c r="J33" i="18"/>
  <c r="J29" i="18" s="1"/>
  <c r="I33" i="18"/>
  <c r="H33" i="18"/>
  <c r="G33" i="18"/>
  <c r="F33" i="18"/>
  <c r="D33" i="18"/>
  <c r="AM32" i="18"/>
  <c r="AM14" i="1" s="1"/>
  <c r="L14" i="14" s="1"/>
  <c r="AU29" i="18"/>
  <c r="L29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D17" i="18"/>
  <c r="AU7" i="18"/>
  <c r="AT7" i="18"/>
  <c r="AS7" i="18"/>
  <c r="AR7" i="18"/>
  <c r="AR27" i="18" s="1"/>
  <c r="AQ7" i="18"/>
  <c r="AP7" i="18"/>
  <c r="AO7" i="18"/>
  <c r="AN7" i="18"/>
  <c r="AM7" i="18"/>
  <c r="AL7" i="18"/>
  <c r="AK7" i="18"/>
  <c r="AJ7" i="18"/>
  <c r="AJ27" i="18" s="1"/>
  <c r="AI7" i="18"/>
  <c r="AH7" i="18"/>
  <c r="AG7" i="18"/>
  <c r="AF7" i="18"/>
  <c r="AE7" i="18"/>
  <c r="AD7" i="18"/>
  <c r="AC7" i="18"/>
  <c r="AB7" i="18"/>
  <c r="AB27" i="18" s="1"/>
  <c r="AA7" i="18"/>
  <c r="Z7" i="18"/>
  <c r="Y7" i="18"/>
  <c r="X7" i="18"/>
  <c r="W7" i="18"/>
  <c r="V7" i="18"/>
  <c r="U7" i="18"/>
  <c r="T7" i="18"/>
  <c r="T27" i="18" s="1"/>
  <c r="S7" i="18"/>
  <c r="R7" i="18"/>
  <c r="Q7" i="18"/>
  <c r="P7" i="18"/>
  <c r="O7" i="18"/>
  <c r="N7" i="18"/>
  <c r="M7" i="18"/>
  <c r="L7" i="18"/>
  <c r="L27" i="18" s="1"/>
  <c r="K7" i="18"/>
  <c r="J7" i="18"/>
  <c r="I7" i="18"/>
  <c r="H7" i="18"/>
  <c r="G7" i="18"/>
  <c r="F7" i="18"/>
  <c r="D7" i="18"/>
  <c r="F4" i="18"/>
  <c r="G4" i="18" s="1"/>
  <c r="H4" i="18" s="1"/>
  <c r="I4" i="18" s="1"/>
  <c r="J4" i="18" s="1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AK4" i="18" s="1"/>
  <c r="AL4" i="18" s="1"/>
  <c r="AM4" i="18" s="1"/>
  <c r="AN4" i="18" s="1"/>
  <c r="AO4" i="18" s="1"/>
  <c r="AP4" i="18" s="1"/>
  <c r="AQ4" i="18" s="1"/>
  <c r="AR4" i="18" s="1"/>
  <c r="AS4" i="18" s="1"/>
  <c r="AT4" i="18" s="1"/>
  <c r="AU4" i="18" s="1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D3" i="18"/>
  <c r="M27" i="14" l="1"/>
  <c r="AH19" i="7"/>
  <c r="M13" i="23"/>
  <c r="K27" i="14"/>
  <c r="F27" i="14"/>
  <c r="F27" i="18"/>
  <c r="F9" i="1" s="1"/>
  <c r="N27" i="18"/>
  <c r="V27" i="18"/>
  <c r="V9" i="1" s="1"/>
  <c r="AD27" i="18"/>
  <c r="AL27" i="18"/>
  <c r="AT27" i="18"/>
  <c r="T29" i="18"/>
  <c r="AB29" i="18"/>
  <c r="AJ29" i="18"/>
  <c r="AR29" i="18"/>
  <c r="D29" i="18"/>
  <c r="D27" i="14"/>
  <c r="G27" i="18"/>
  <c r="O27" i="18"/>
  <c r="O9" i="1" s="1"/>
  <c r="W27" i="18"/>
  <c r="AE27" i="18"/>
  <c r="AE9" i="1" s="1"/>
  <c r="AM27" i="18"/>
  <c r="AM9" i="1" s="1"/>
  <c r="AU27" i="18"/>
  <c r="AU9" i="1" s="1"/>
  <c r="H29" i="18"/>
  <c r="H48" i="18" s="1"/>
  <c r="H56" i="18" s="1"/>
  <c r="H58" i="18" s="1"/>
  <c r="P29" i="18"/>
  <c r="P48" i="18" s="1"/>
  <c r="P56" i="18" s="1"/>
  <c r="X29" i="18"/>
  <c r="AF29" i="18"/>
  <c r="AF48" i="18" s="1"/>
  <c r="AF56" i="18" s="1"/>
  <c r="AN29" i="18"/>
  <c r="AN48" i="18" s="1"/>
  <c r="AN56" i="18" s="1"/>
  <c r="AP29" i="18"/>
  <c r="Z29" i="18"/>
  <c r="J27" i="14"/>
  <c r="AU48" i="18"/>
  <c r="AU56" i="18" s="1"/>
  <c r="H27" i="14"/>
  <c r="H27" i="18"/>
  <c r="P27" i="18"/>
  <c r="X27" i="18"/>
  <c r="AF27" i="18"/>
  <c r="AF9" i="1" s="1"/>
  <c r="AN27" i="18"/>
  <c r="AN58" i="18" s="1"/>
  <c r="E27" i="14"/>
  <c r="C59" i="19"/>
  <c r="X48" i="18"/>
  <c r="X56" i="18" s="1"/>
  <c r="X58" i="18" s="1"/>
  <c r="AL9" i="1"/>
  <c r="AQ29" i="18"/>
  <c r="AG29" i="18"/>
  <c r="AG48" i="18" s="1"/>
  <c r="AG56" i="18" s="1"/>
  <c r="AG15" i="1"/>
  <c r="N18" i="1"/>
  <c r="AD18" i="1"/>
  <c r="AL18" i="1"/>
  <c r="Y20" i="1"/>
  <c r="AO20" i="1"/>
  <c r="AO22" i="1"/>
  <c r="G9" i="1"/>
  <c r="W9" i="1"/>
  <c r="J15" i="1"/>
  <c r="R15" i="1"/>
  <c r="Z15" i="1"/>
  <c r="AH15" i="1"/>
  <c r="AP15" i="1"/>
  <c r="G18" i="1"/>
  <c r="O18" i="1"/>
  <c r="W18" i="1"/>
  <c r="AE18" i="1"/>
  <c r="AM18" i="1"/>
  <c r="J42" i="18"/>
  <c r="J48" i="18" s="1"/>
  <c r="J56" i="18" s="1"/>
  <c r="J20" i="1"/>
  <c r="R42" i="18"/>
  <c r="R20" i="1"/>
  <c r="Z42" i="18"/>
  <c r="Z48" i="18" s="1"/>
  <c r="Z56" i="18" s="1"/>
  <c r="Z20" i="1"/>
  <c r="AH42" i="18"/>
  <c r="AH20" i="1"/>
  <c r="AP42" i="18"/>
  <c r="AP20" i="1"/>
  <c r="J22" i="1"/>
  <c r="R22" i="1"/>
  <c r="Z22" i="1"/>
  <c r="AH22" i="1"/>
  <c r="AP22" i="1"/>
  <c r="G27" i="14"/>
  <c r="AI15" i="1"/>
  <c r="AN18" i="1"/>
  <c r="S42" i="18"/>
  <c r="S20" i="1"/>
  <c r="AI42" i="18"/>
  <c r="AI20" i="1"/>
  <c r="S22" i="1"/>
  <c r="AQ22" i="1"/>
  <c r="I27" i="18"/>
  <c r="Q27" i="18"/>
  <c r="Y27" i="18"/>
  <c r="AG27" i="18"/>
  <c r="AG58" i="18" s="1"/>
  <c r="AO27" i="18"/>
  <c r="R29" i="18"/>
  <c r="AH29" i="18"/>
  <c r="L15" i="1"/>
  <c r="T15" i="1"/>
  <c r="AB15" i="1"/>
  <c r="AJ15" i="1"/>
  <c r="AR15" i="1"/>
  <c r="I18" i="1"/>
  <c r="Q18" i="1"/>
  <c r="Y18" i="1"/>
  <c r="AG18" i="1"/>
  <c r="AO18" i="1"/>
  <c r="L42" i="18"/>
  <c r="L48" i="18" s="1"/>
  <c r="L56" i="18" s="1"/>
  <c r="L58" i="18" s="1"/>
  <c r="L20" i="1"/>
  <c r="T42" i="18"/>
  <c r="T48" i="18" s="1"/>
  <c r="T56" i="18" s="1"/>
  <c r="T58" i="18" s="1"/>
  <c r="T20" i="1"/>
  <c r="AB42" i="18"/>
  <c r="AB48" i="18" s="1"/>
  <c r="AB56" i="18" s="1"/>
  <c r="AB58" i="18" s="1"/>
  <c r="AB20" i="1"/>
  <c r="AJ42" i="18"/>
  <c r="AJ48" i="18" s="1"/>
  <c r="AJ56" i="18" s="1"/>
  <c r="AJ58" i="18" s="1"/>
  <c r="AJ20" i="1"/>
  <c r="AR42" i="18"/>
  <c r="AR48" i="18" s="1"/>
  <c r="AR56" i="18" s="1"/>
  <c r="AR58" i="18" s="1"/>
  <c r="AR20" i="1"/>
  <c r="L22" i="1"/>
  <c r="T22" i="1"/>
  <c r="AB22" i="1"/>
  <c r="AJ22" i="1"/>
  <c r="AR22" i="1"/>
  <c r="H18" i="1"/>
  <c r="P18" i="1"/>
  <c r="AF18" i="1"/>
  <c r="K42" i="18"/>
  <c r="K20" i="1"/>
  <c r="AA42" i="18"/>
  <c r="AA20" i="1"/>
  <c r="AQ42" i="18"/>
  <c r="AQ20" i="1"/>
  <c r="K22" i="1"/>
  <c r="AA22" i="1"/>
  <c r="AI22" i="1"/>
  <c r="J27" i="18"/>
  <c r="R27" i="18"/>
  <c r="Z27" i="18"/>
  <c r="AH27" i="18"/>
  <c r="AP27" i="18"/>
  <c r="S29" i="18"/>
  <c r="AI29" i="18"/>
  <c r="D15" i="1"/>
  <c r="M29" i="18"/>
  <c r="M48" i="18" s="1"/>
  <c r="M56" i="18" s="1"/>
  <c r="M15" i="1"/>
  <c r="U29" i="18"/>
  <c r="U48" i="18" s="1"/>
  <c r="U56" i="18" s="1"/>
  <c r="U15" i="1"/>
  <c r="AC29" i="18"/>
  <c r="AC48" i="18" s="1"/>
  <c r="AC56" i="18" s="1"/>
  <c r="AC15" i="1"/>
  <c r="AK29" i="18"/>
  <c r="AK48" i="18" s="1"/>
  <c r="AK56" i="18" s="1"/>
  <c r="AK15" i="1"/>
  <c r="AS29" i="18"/>
  <c r="AS48" i="18" s="1"/>
  <c r="AS56" i="18" s="1"/>
  <c r="AS58" i="18" s="1"/>
  <c r="AS15" i="1"/>
  <c r="Z18" i="1"/>
  <c r="D42" i="18"/>
  <c r="D20" i="1"/>
  <c r="M20" i="1"/>
  <c r="U20" i="1"/>
  <c r="AC20" i="1"/>
  <c r="AK20" i="1"/>
  <c r="AS20" i="1"/>
  <c r="D22" i="1"/>
  <c r="M22" i="1"/>
  <c r="U22" i="1"/>
  <c r="AC22" i="1"/>
  <c r="AK22" i="1"/>
  <c r="AS22" i="1"/>
  <c r="X9" i="1"/>
  <c r="X18" i="1"/>
  <c r="K27" i="18"/>
  <c r="S27" i="18"/>
  <c r="AA27" i="18"/>
  <c r="AI27" i="18"/>
  <c r="AQ27" i="18"/>
  <c r="F29" i="18"/>
  <c r="F48" i="18" s="1"/>
  <c r="F56" i="18" s="1"/>
  <c r="F58" i="18" s="1"/>
  <c r="F15" i="1"/>
  <c r="N29" i="18"/>
  <c r="N15" i="1"/>
  <c r="V29" i="18"/>
  <c r="V48" i="18" s="1"/>
  <c r="V56" i="18" s="1"/>
  <c r="V15" i="1"/>
  <c r="AD29" i="18"/>
  <c r="AD15" i="1"/>
  <c r="AL29" i="18"/>
  <c r="AL48" i="18" s="1"/>
  <c r="AL56" i="18" s="1"/>
  <c r="AL58" i="18" s="1"/>
  <c r="AL15" i="1"/>
  <c r="AT29" i="18"/>
  <c r="AT48" i="18" s="1"/>
  <c r="AT56" i="18" s="1"/>
  <c r="AT58" i="18" s="1"/>
  <c r="AT15" i="1"/>
  <c r="K18" i="1"/>
  <c r="S18" i="1"/>
  <c r="AA18" i="1"/>
  <c r="AI18" i="1"/>
  <c r="AQ18" i="1"/>
  <c r="F20" i="1"/>
  <c r="N20" i="1"/>
  <c r="V20" i="1"/>
  <c r="AD20" i="1"/>
  <c r="AL20" i="1"/>
  <c r="AT20" i="1"/>
  <c r="F22" i="1"/>
  <c r="N22" i="1"/>
  <c r="V22" i="1"/>
  <c r="AD22" i="1"/>
  <c r="AL22" i="1"/>
  <c r="AT22" i="1"/>
  <c r="L9" i="1"/>
  <c r="T9" i="1"/>
  <c r="AB9" i="1"/>
  <c r="AJ9" i="1"/>
  <c r="AR9" i="1"/>
  <c r="G29" i="18"/>
  <c r="G48" i="18" s="1"/>
  <c r="G56" i="18" s="1"/>
  <c r="G58" i="18" s="1"/>
  <c r="G15" i="1"/>
  <c r="O29" i="18"/>
  <c r="O48" i="18" s="1"/>
  <c r="O56" i="18" s="1"/>
  <c r="O15" i="1"/>
  <c r="W29" i="18"/>
  <c r="W48" i="18" s="1"/>
  <c r="W56" i="18" s="1"/>
  <c r="W58" i="18" s="1"/>
  <c r="W15" i="1"/>
  <c r="AE29" i="18"/>
  <c r="AE48" i="18" s="1"/>
  <c r="AE56" i="18" s="1"/>
  <c r="AE58" i="18" s="1"/>
  <c r="AE15" i="1"/>
  <c r="AM29" i="18"/>
  <c r="AM48" i="18" s="1"/>
  <c r="AM56" i="18" s="1"/>
  <c r="AM58" i="18" s="1"/>
  <c r="AM15" i="1"/>
  <c r="AQ65" i="18"/>
  <c r="AM17" i="1"/>
  <c r="L17" i="14" s="1"/>
  <c r="L18" i="1"/>
  <c r="T18" i="1"/>
  <c r="AB18" i="1"/>
  <c r="AJ18" i="1"/>
  <c r="AR18" i="1"/>
  <c r="N42" i="18"/>
  <c r="Y42" i="18"/>
  <c r="G20" i="1"/>
  <c r="O20" i="1"/>
  <c r="W20" i="1"/>
  <c r="AE20" i="1"/>
  <c r="AM20" i="1"/>
  <c r="G22" i="1"/>
  <c r="O22" i="1"/>
  <c r="W22" i="1"/>
  <c r="AE22" i="1"/>
  <c r="AM22" i="1"/>
  <c r="AU22" i="1"/>
  <c r="H9" i="1"/>
  <c r="D27" i="18"/>
  <c r="M27" i="18"/>
  <c r="M9" i="1" s="1"/>
  <c r="U27" i="18"/>
  <c r="U9" i="1" s="1"/>
  <c r="AC27" i="18"/>
  <c r="AC9" i="1" s="1"/>
  <c r="AK27" i="18"/>
  <c r="AK9" i="1" s="1"/>
  <c r="AS27" i="18"/>
  <c r="AS9" i="1" s="1"/>
  <c r="H15" i="1"/>
  <c r="P15" i="1"/>
  <c r="X15" i="1"/>
  <c r="AF15" i="1"/>
  <c r="K15" i="14" s="1"/>
  <c r="AN15" i="1"/>
  <c r="D18" i="1"/>
  <c r="M18" i="1"/>
  <c r="U18" i="1"/>
  <c r="AC18" i="1"/>
  <c r="AK18" i="1"/>
  <c r="AS18" i="1"/>
  <c r="H20" i="1"/>
  <c r="P20" i="1"/>
  <c r="X20" i="1"/>
  <c r="AF20" i="1"/>
  <c r="AN20" i="1"/>
  <c r="H22" i="1"/>
  <c r="P22" i="1"/>
  <c r="X22" i="1"/>
  <c r="AF22" i="1"/>
  <c r="AN22" i="1"/>
  <c r="P9" i="1"/>
  <c r="N9" i="1"/>
  <c r="AD9" i="1"/>
  <c r="AT9" i="1"/>
  <c r="K29" i="18"/>
  <c r="AA29" i="18"/>
  <c r="I29" i="18"/>
  <c r="I48" i="18" s="1"/>
  <c r="I56" i="18" s="1"/>
  <c r="I58" i="18" s="1"/>
  <c r="I15" i="1"/>
  <c r="Q29" i="18"/>
  <c r="Q48" i="18" s="1"/>
  <c r="Q56" i="18" s="1"/>
  <c r="Q58" i="18" s="1"/>
  <c r="Q15" i="1"/>
  <c r="Y29" i="18"/>
  <c r="Y15" i="1"/>
  <c r="AO29" i="18"/>
  <c r="AO48" i="18" s="1"/>
  <c r="AO56" i="18" s="1"/>
  <c r="AO15" i="1"/>
  <c r="F18" i="1"/>
  <c r="V18" i="1"/>
  <c r="AT18" i="1"/>
  <c r="AD48" i="18"/>
  <c r="AD56" i="18" s="1"/>
  <c r="AD58" i="18" s="1"/>
  <c r="I20" i="1"/>
  <c r="Q20" i="1"/>
  <c r="AG20" i="1"/>
  <c r="I22" i="1"/>
  <c r="Q22" i="1"/>
  <c r="Y22" i="1"/>
  <c r="AG22" i="1"/>
  <c r="I27" i="14"/>
  <c r="V58" i="18" l="1"/>
  <c r="D48" i="18"/>
  <c r="D56" i="18" s="1"/>
  <c r="AN9" i="1"/>
  <c r="AU58" i="18"/>
  <c r="M22" i="14"/>
  <c r="I20" i="14"/>
  <c r="M15" i="14"/>
  <c r="P58" i="18"/>
  <c r="AP48" i="18"/>
  <c r="AP56" i="18" s="1"/>
  <c r="AF58" i="18"/>
  <c r="AH20" i="7"/>
  <c r="N13" i="23"/>
  <c r="G20" i="14"/>
  <c r="O58" i="18"/>
  <c r="K48" i="18"/>
  <c r="K56" i="18" s="1"/>
  <c r="K58" i="18" s="1"/>
  <c r="M58" i="18"/>
  <c r="Y48" i="18"/>
  <c r="Y56" i="18" s="1"/>
  <c r="Y58" i="18" s="1"/>
  <c r="AC58" i="18"/>
  <c r="U58" i="18"/>
  <c r="AK58" i="18"/>
  <c r="E22" i="14"/>
  <c r="L18" i="14"/>
  <c r="G18" i="14"/>
  <c r="H20" i="14"/>
  <c r="L9" i="14"/>
  <c r="N15" i="14"/>
  <c r="L15" i="14"/>
  <c r="S48" i="18"/>
  <c r="S56" i="18" s="1"/>
  <c r="S58" i="18" s="1"/>
  <c r="D22" i="14"/>
  <c r="K22" i="14"/>
  <c r="L20" i="14"/>
  <c r="N48" i="18"/>
  <c r="N56" i="18" s="1"/>
  <c r="N58" i="18" s="1"/>
  <c r="G22" i="14"/>
  <c r="D18" i="14"/>
  <c r="G15" i="14"/>
  <c r="J9" i="14"/>
  <c r="AA9" i="1"/>
  <c r="Z58" i="18"/>
  <c r="Z9" i="1"/>
  <c r="J22" i="14"/>
  <c r="R48" i="18"/>
  <c r="R56" i="18" s="1"/>
  <c r="R58" i="18" s="1"/>
  <c r="D58" i="18"/>
  <c r="D9" i="1"/>
  <c r="D9" i="14" s="1"/>
  <c r="R9" i="1"/>
  <c r="E15" i="14"/>
  <c r="J18" i="14"/>
  <c r="J58" i="18"/>
  <c r="J9" i="1"/>
  <c r="K18" i="14"/>
  <c r="H22" i="14"/>
  <c r="F20" i="14"/>
  <c r="AH48" i="18"/>
  <c r="AH56" i="18" s="1"/>
  <c r="AH58" i="18" s="1"/>
  <c r="N9" i="14"/>
  <c r="K9" i="1"/>
  <c r="D15" i="14"/>
  <c r="H9" i="14"/>
  <c r="I18" i="14"/>
  <c r="AQ48" i="18"/>
  <c r="AQ56" i="18" s="1"/>
  <c r="AQ58" i="18" s="1"/>
  <c r="J15" i="14"/>
  <c r="AO58" i="18"/>
  <c r="AO9" i="1"/>
  <c r="M18" i="14"/>
  <c r="S9" i="1"/>
  <c r="M20" i="14"/>
  <c r="E20" i="14"/>
  <c r="H18" i="14"/>
  <c r="N22" i="14"/>
  <c r="F22" i="14"/>
  <c r="J20" i="14"/>
  <c r="AG9" i="1"/>
  <c r="H15" i="14"/>
  <c r="Y9" i="1"/>
  <c r="I22" i="14"/>
  <c r="K20" i="14"/>
  <c r="I15" i="14"/>
  <c r="N18" i="14"/>
  <c r="F18" i="14"/>
  <c r="F9" i="14"/>
  <c r="AQ9" i="1"/>
  <c r="D20" i="14"/>
  <c r="AP58" i="18"/>
  <c r="AP9" i="1"/>
  <c r="AA48" i="18"/>
  <c r="AA56" i="18" s="1"/>
  <c r="AA58" i="18" s="1"/>
  <c r="E18" i="14"/>
  <c r="L22" i="14"/>
  <c r="N20" i="14"/>
  <c r="Q9" i="1"/>
  <c r="G9" i="14" s="1"/>
  <c r="AI48" i="18"/>
  <c r="AI56" i="18" s="1"/>
  <c r="AI58" i="18" s="1"/>
  <c r="AI9" i="1"/>
  <c r="AH9" i="1"/>
  <c r="F15" i="14"/>
  <c r="I9" i="1"/>
  <c r="I9" i="14" l="1"/>
  <c r="K9" i="14"/>
  <c r="AH21" i="7"/>
  <c r="O13" i="23"/>
  <c r="E9" i="14"/>
  <c r="M9" i="14"/>
  <c r="C59" i="18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D6" i="4"/>
  <c r="AR10" i="4"/>
  <c r="AP10" i="4"/>
  <c r="AJ9" i="4"/>
  <c r="AI9" i="4"/>
  <c r="AB10" i="4"/>
  <c r="AA10" i="4"/>
  <c r="T9" i="4"/>
  <c r="S12" i="4"/>
  <c r="L9" i="4"/>
  <c r="H10" i="4"/>
  <c r="D9" i="4"/>
  <c r="AH22" i="7" l="1"/>
  <c r="P13" i="23"/>
  <c r="H9" i="4"/>
  <c r="P9" i="4"/>
  <c r="X9" i="4"/>
  <c r="AF9" i="4"/>
  <c r="AN9" i="4"/>
  <c r="D10" i="4"/>
  <c r="L10" i="4"/>
  <c r="V10" i="4"/>
  <c r="AJ10" i="4"/>
  <c r="H12" i="4"/>
  <c r="AF12" i="4"/>
  <c r="R72" i="4"/>
  <c r="R69" i="4"/>
  <c r="R66" i="4"/>
  <c r="R63" i="4"/>
  <c r="Q72" i="4"/>
  <c r="Q69" i="4"/>
  <c r="Q66" i="4"/>
  <c r="Q63" i="4"/>
  <c r="P72" i="4"/>
  <c r="P69" i="4"/>
  <c r="P66" i="4"/>
  <c r="P63" i="4"/>
  <c r="S71" i="4"/>
  <c r="S68" i="4"/>
  <c r="S65" i="4"/>
  <c r="S62" i="4"/>
  <c r="R71" i="4"/>
  <c r="R68" i="4"/>
  <c r="R65" i="4"/>
  <c r="Q71" i="4"/>
  <c r="Q68" i="4"/>
  <c r="Q65" i="4"/>
  <c r="Q62" i="4"/>
  <c r="P71" i="4"/>
  <c r="P68" i="4"/>
  <c r="P65" i="4"/>
  <c r="P62" i="4"/>
  <c r="S72" i="4"/>
  <c r="S69" i="4"/>
  <c r="S66" i="4"/>
  <c r="S63" i="4"/>
  <c r="R59" i="4"/>
  <c r="R56" i="4"/>
  <c r="R53" i="4"/>
  <c r="R50" i="4"/>
  <c r="R47" i="4"/>
  <c r="R44" i="4"/>
  <c r="Q59" i="4"/>
  <c r="Q56" i="4"/>
  <c r="Q53" i="4"/>
  <c r="Q50" i="4"/>
  <c r="Q47" i="4"/>
  <c r="Q44" i="4"/>
  <c r="P59" i="4"/>
  <c r="P56" i="4"/>
  <c r="P53" i="4"/>
  <c r="P50" i="4"/>
  <c r="P47" i="4"/>
  <c r="P44" i="4"/>
  <c r="S60" i="4"/>
  <c r="S57" i="4"/>
  <c r="S54" i="4"/>
  <c r="S51" i="4"/>
  <c r="S48" i="4"/>
  <c r="S45" i="4"/>
  <c r="R60" i="4"/>
  <c r="R57" i="4"/>
  <c r="R54" i="4"/>
  <c r="R51" i="4"/>
  <c r="R48" i="4"/>
  <c r="R45" i="4"/>
  <c r="Q60" i="4"/>
  <c r="Q57" i="4"/>
  <c r="Q54" i="4"/>
  <c r="Q51" i="4"/>
  <c r="Q48" i="4"/>
  <c r="Q45" i="4"/>
  <c r="R62" i="4"/>
  <c r="P60" i="4"/>
  <c r="P57" i="4"/>
  <c r="P54" i="4"/>
  <c r="P51" i="4"/>
  <c r="P48" i="4"/>
  <c r="P45" i="4"/>
  <c r="S59" i="4"/>
  <c r="S56" i="4"/>
  <c r="S53" i="4"/>
  <c r="S50" i="4"/>
  <c r="S47" i="4"/>
  <c r="S44" i="4"/>
  <c r="I9" i="4"/>
  <c r="Q9" i="4"/>
  <c r="Y9" i="4"/>
  <c r="AG9" i="4"/>
  <c r="AO9" i="4"/>
  <c r="M10" i="4"/>
  <c r="W10" i="4"/>
  <c r="AL10" i="4"/>
  <c r="K12" i="4"/>
  <c r="AN12" i="4"/>
  <c r="J9" i="4"/>
  <c r="R9" i="4"/>
  <c r="Z9" i="4"/>
  <c r="AH9" i="4"/>
  <c r="AP9" i="4"/>
  <c r="F10" i="4"/>
  <c r="N10" i="4"/>
  <c r="Z10" i="4"/>
  <c r="AM10" i="4"/>
  <c r="N12" i="4"/>
  <c r="D13" i="4"/>
  <c r="K9" i="4"/>
  <c r="S9" i="4"/>
  <c r="AA9" i="4"/>
  <c r="AQ9" i="4"/>
  <c r="G10" i="4"/>
  <c r="O10" i="4"/>
  <c r="P12" i="4"/>
  <c r="L13" i="4"/>
  <c r="AT71" i="4"/>
  <c r="AT68" i="4"/>
  <c r="AT65" i="4"/>
  <c r="AT62" i="4"/>
  <c r="AS71" i="4"/>
  <c r="AS68" i="4"/>
  <c r="AS65" i="4"/>
  <c r="AS62" i="4"/>
  <c r="AR71" i="4"/>
  <c r="AR68" i="4"/>
  <c r="AR65" i="4"/>
  <c r="AR62" i="4"/>
  <c r="AU72" i="4"/>
  <c r="AU69" i="4"/>
  <c r="AU66" i="4"/>
  <c r="AU63" i="4"/>
  <c r="AU60" i="4"/>
  <c r="AT72" i="4"/>
  <c r="AT69" i="4"/>
  <c r="AT66" i="4"/>
  <c r="AT63" i="4"/>
  <c r="AS72" i="4"/>
  <c r="AS69" i="4"/>
  <c r="AS66" i="4"/>
  <c r="AS63" i="4"/>
  <c r="AS60" i="4"/>
  <c r="AR72" i="4"/>
  <c r="AR69" i="4"/>
  <c r="AR66" i="4"/>
  <c r="AR63" i="4"/>
  <c r="AR60" i="4"/>
  <c r="AU71" i="4"/>
  <c r="AU68" i="4"/>
  <c r="AU65" i="4"/>
  <c r="AU62" i="4"/>
  <c r="AT60" i="4"/>
  <c r="AT57" i="4"/>
  <c r="AT54" i="4"/>
  <c r="AT51" i="4"/>
  <c r="AT48" i="4"/>
  <c r="AT45" i="4"/>
  <c r="AS57" i="4"/>
  <c r="AS54" i="4"/>
  <c r="AS51" i="4"/>
  <c r="AS48" i="4"/>
  <c r="AS45" i="4"/>
  <c r="AR57" i="4"/>
  <c r="AR54" i="4"/>
  <c r="AR51" i="4"/>
  <c r="AR48" i="4"/>
  <c r="AR45" i="4"/>
  <c r="AU59" i="4"/>
  <c r="AU56" i="4"/>
  <c r="AU53" i="4"/>
  <c r="AU50" i="4"/>
  <c r="AU47" i="4"/>
  <c r="AU44" i="4"/>
  <c r="AT59" i="4"/>
  <c r="AT56" i="4"/>
  <c r="AT53" i="4"/>
  <c r="AT50" i="4"/>
  <c r="AT47" i="4"/>
  <c r="AT44" i="4"/>
  <c r="AS59" i="4"/>
  <c r="AS56" i="4"/>
  <c r="AS53" i="4"/>
  <c r="AS50" i="4"/>
  <c r="AS47" i="4"/>
  <c r="AS44" i="4"/>
  <c r="AR59" i="4"/>
  <c r="AR56" i="4"/>
  <c r="AR53" i="4"/>
  <c r="AR50" i="4"/>
  <c r="AR47" i="4"/>
  <c r="AR44" i="4"/>
  <c r="AU57" i="4"/>
  <c r="AU54" i="4"/>
  <c r="AU51" i="4"/>
  <c r="AU48" i="4"/>
  <c r="AU45" i="4"/>
  <c r="AB9" i="4"/>
  <c r="AR9" i="4"/>
  <c r="Q10" i="4"/>
  <c r="AH72" i="4"/>
  <c r="AH69" i="4"/>
  <c r="AH66" i="4"/>
  <c r="AH63" i="4"/>
  <c r="AH60" i="4"/>
  <c r="AG72" i="4"/>
  <c r="AG69" i="4"/>
  <c r="AG66" i="4"/>
  <c r="AG63" i="4"/>
  <c r="AG60" i="4"/>
  <c r="AF72" i="4"/>
  <c r="AF69" i="4"/>
  <c r="AF66" i="4"/>
  <c r="AF63" i="4"/>
  <c r="AI71" i="4"/>
  <c r="AI68" i="4"/>
  <c r="AI65" i="4"/>
  <c r="AI62" i="4"/>
  <c r="AH71" i="4"/>
  <c r="AH68" i="4"/>
  <c r="AH65" i="4"/>
  <c r="AG71" i="4"/>
  <c r="AG68" i="4"/>
  <c r="AG65" i="4"/>
  <c r="AG62" i="4"/>
  <c r="AF71" i="4"/>
  <c r="AF68" i="4"/>
  <c r="AF65" i="4"/>
  <c r="AF62" i="4"/>
  <c r="AI72" i="4"/>
  <c r="AI69" i="4"/>
  <c r="AI66" i="4"/>
  <c r="AI63" i="4"/>
  <c r="AI60" i="4"/>
  <c r="AH59" i="4"/>
  <c r="AH56" i="4"/>
  <c r="AH53" i="4"/>
  <c r="AH50" i="4"/>
  <c r="AH47" i="4"/>
  <c r="AH44" i="4"/>
  <c r="AG59" i="4"/>
  <c r="AG56" i="4"/>
  <c r="AG53" i="4"/>
  <c r="AG50" i="4"/>
  <c r="AG47" i="4"/>
  <c r="AG44" i="4"/>
  <c r="AF60" i="4"/>
  <c r="AF59" i="4"/>
  <c r="AF56" i="4"/>
  <c r="AF53" i="4"/>
  <c r="AF50" i="4"/>
  <c r="AF47" i="4"/>
  <c r="AF44" i="4"/>
  <c r="AI57" i="4"/>
  <c r="AI54" i="4"/>
  <c r="AI51" i="4"/>
  <c r="AI48" i="4"/>
  <c r="AI45" i="4"/>
  <c r="AH62" i="4"/>
  <c r="AH57" i="4"/>
  <c r="AH54" i="4"/>
  <c r="AH51" i="4"/>
  <c r="AH48" i="4"/>
  <c r="AH45" i="4"/>
  <c r="AG57" i="4"/>
  <c r="AG54" i="4"/>
  <c r="AG51" i="4"/>
  <c r="AG48" i="4"/>
  <c r="AG45" i="4"/>
  <c r="AF57" i="4"/>
  <c r="AF54" i="4"/>
  <c r="AF51" i="4"/>
  <c r="AF48" i="4"/>
  <c r="AF45" i="4"/>
  <c r="AI59" i="4"/>
  <c r="AI56" i="4"/>
  <c r="AI53" i="4"/>
  <c r="AI50" i="4"/>
  <c r="AI47" i="4"/>
  <c r="AI44" i="4"/>
  <c r="AL71" i="4"/>
  <c r="AL68" i="4"/>
  <c r="AL65" i="4"/>
  <c r="AL62" i="4"/>
  <c r="AK71" i="4"/>
  <c r="AK68" i="4"/>
  <c r="AK65" i="4"/>
  <c r="AK62" i="4"/>
  <c r="AJ71" i="4"/>
  <c r="AJ68" i="4"/>
  <c r="AJ65" i="4"/>
  <c r="AJ62" i="4"/>
  <c r="AM72" i="4"/>
  <c r="AM69" i="4"/>
  <c r="AM66" i="4"/>
  <c r="AM63" i="4"/>
  <c r="AM60" i="4"/>
  <c r="AL72" i="4"/>
  <c r="AL69" i="4"/>
  <c r="AL66" i="4"/>
  <c r="AL63" i="4"/>
  <c r="AK72" i="4"/>
  <c r="AK69" i="4"/>
  <c r="AK66" i="4"/>
  <c r="AK63" i="4"/>
  <c r="AK60" i="4"/>
  <c r="AJ72" i="4"/>
  <c r="AJ69" i="4"/>
  <c r="AJ66" i="4"/>
  <c r="AJ63" i="4"/>
  <c r="AJ60" i="4"/>
  <c r="AM71" i="4"/>
  <c r="AM68" i="4"/>
  <c r="AM65" i="4"/>
  <c r="AM62" i="4"/>
  <c r="AL57" i="4"/>
  <c r="AL54" i="4"/>
  <c r="AL51" i="4"/>
  <c r="AL48" i="4"/>
  <c r="AL45" i="4"/>
  <c r="AL60" i="4"/>
  <c r="AK57" i="4"/>
  <c r="AK54" i="4"/>
  <c r="AK51" i="4"/>
  <c r="AK48" i="4"/>
  <c r="AK45" i="4"/>
  <c r="AJ57" i="4"/>
  <c r="AJ54" i="4"/>
  <c r="AJ51" i="4"/>
  <c r="AJ48" i="4"/>
  <c r="AJ45" i="4"/>
  <c r="AM59" i="4"/>
  <c r="AM56" i="4"/>
  <c r="AM53" i="4"/>
  <c r="AM50" i="4"/>
  <c r="AM47" i="4"/>
  <c r="AM44" i="4"/>
  <c r="AL59" i="4"/>
  <c r="AL56" i="4"/>
  <c r="AL53" i="4"/>
  <c r="AL50" i="4"/>
  <c r="AL47" i="4"/>
  <c r="AL44" i="4"/>
  <c r="AK59" i="4"/>
  <c r="AK56" i="4"/>
  <c r="AK53" i="4"/>
  <c r="AK50" i="4"/>
  <c r="AK47" i="4"/>
  <c r="AK44" i="4"/>
  <c r="AJ59" i="4"/>
  <c r="AJ56" i="4"/>
  <c r="AJ53" i="4"/>
  <c r="AJ50" i="4"/>
  <c r="AJ47" i="4"/>
  <c r="AJ44" i="4"/>
  <c r="AM57" i="4"/>
  <c r="AM54" i="4"/>
  <c r="AM51" i="4"/>
  <c r="AM48" i="4"/>
  <c r="AM45" i="4"/>
  <c r="AP72" i="4"/>
  <c r="AP69" i="4"/>
  <c r="AP66" i="4"/>
  <c r="AP63" i="4"/>
  <c r="AP60" i="4"/>
  <c r="AO72" i="4"/>
  <c r="AO69" i="4"/>
  <c r="AO66" i="4"/>
  <c r="AO63" i="4"/>
  <c r="AO60" i="4"/>
  <c r="AN72" i="4"/>
  <c r="AN69" i="4"/>
  <c r="AN66" i="4"/>
  <c r="AN63" i="4"/>
  <c r="AN60" i="4"/>
  <c r="AQ71" i="4"/>
  <c r="AQ68" i="4"/>
  <c r="AQ65" i="4"/>
  <c r="AQ62" i="4"/>
  <c r="AP71" i="4"/>
  <c r="AP68" i="4"/>
  <c r="AP65" i="4"/>
  <c r="AP62" i="4"/>
  <c r="AO71" i="4"/>
  <c r="AO68" i="4"/>
  <c r="AO65" i="4"/>
  <c r="AO62" i="4"/>
  <c r="AN71" i="4"/>
  <c r="AN68" i="4"/>
  <c r="AN65" i="4"/>
  <c r="AN62" i="4"/>
  <c r="AQ72" i="4"/>
  <c r="AQ69" i="4"/>
  <c r="AQ66" i="4"/>
  <c r="AQ63" i="4"/>
  <c r="AQ60" i="4"/>
  <c r="AP59" i="4"/>
  <c r="AP56" i="4"/>
  <c r="AP53" i="4"/>
  <c r="AP50" i="4"/>
  <c r="AP47" i="4"/>
  <c r="AP44" i="4"/>
  <c r="AO59" i="4"/>
  <c r="AO56" i="4"/>
  <c r="AO53" i="4"/>
  <c r="AO50" i="4"/>
  <c r="AO47" i="4"/>
  <c r="AO44" i="4"/>
  <c r="AN59" i="4"/>
  <c r="AN56" i="4"/>
  <c r="AN53" i="4"/>
  <c r="AN50" i="4"/>
  <c r="AN47" i="4"/>
  <c r="AN44" i="4"/>
  <c r="AQ57" i="4"/>
  <c r="AQ54" i="4"/>
  <c r="AQ51" i="4"/>
  <c r="AQ48" i="4"/>
  <c r="AQ45" i="4"/>
  <c r="AP57" i="4"/>
  <c r="AP54" i="4"/>
  <c r="AP51" i="4"/>
  <c r="AP48" i="4"/>
  <c r="AP45" i="4"/>
  <c r="AO57" i="4"/>
  <c r="AO54" i="4"/>
  <c r="AO51" i="4"/>
  <c r="AO48" i="4"/>
  <c r="AO45" i="4"/>
  <c r="AN57" i="4"/>
  <c r="AN54" i="4"/>
  <c r="AN51" i="4"/>
  <c r="AN48" i="4"/>
  <c r="AN45" i="4"/>
  <c r="AQ59" i="4"/>
  <c r="AQ56" i="4"/>
  <c r="AQ53" i="4"/>
  <c r="AQ50" i="4"/>
  <c r="AQ47" i="4"/>
  <c r="AQ44" i="4"/>
  <c r="F37" i="4"/>
  <c r="D37" i="4"/>
  <c r="D34" i="4"/>
  <c r="G36" i="4"/>
  <c r="F36" i="4"/>
  <c r="D36" i="4"/>
  <c r="G37" i="4"/>
  <c r="F34" i="4"/>
  <c r="G31" i="4"/>
  <c r="G28" i="4"/>
  <c r="G25" i="4"/>
  <c r="G22" i="4"/>
  <c r="G19" i="4"/>
  <c r="G16" i="4"/>
  <c r="G13" i="4"/>
  <c r="F31" i="4"/>
  <c r="F28" i="4"/>
  <c r="F25" i="4"/>
  <c r="F22" i="4"/>
  <c r="F19" i="4"/>
  <c r="F16" i="4"/>
  <c r="F13" i="4"/>
  <c r="D31" i="4"/>
  <c r="D28" i="4"/>
  <c r="D25" i="4"/>
  <c r="D22" i="4"/>
  <c r="D19" i="4"/>
  <c r="D16" i="4"/>
  <c r="G33" i="4"/>
  <c r="G30" i="4"/>
  <c r="G27" i="4"/>
  <c r="G24" i="4"/>
  <c r="G21" i="4"/>
  <c r="G18" i="4"/>
  <c r="G15" i="4"/>
  <c r="G12" i="4"/>
  <c r="F33" i="4"/>
  <c r="F30" i="4"/>
  <c r="F27" i="4"/>
  <c r="F24" i="4"/>
  <c r="F21" i="4"/>
  <c r="F18" i="4"/>
  <c r="F15" i="4"/>
  <c r="G34" i="4"/>
  <c r="D33" i="4"/>
  <c r="D30" i="4"/>
  <c r="D27" i="4"/>
  <c r="D24" i="4"/>
  <c r="D21" i="4"/>
  <c r="D18" i="4"/>
  <c r="D15" i="4"/>
  <c r="D15" i="15" s="1"/>
  <c r="D12" i="4"/>
  <c r="J36" i="4"/>
  <c r="I36" i="4"/>
  <c r="H36" i="4"/>
  <c r="K37" i="4"/>
  <c r="K34" i="4"/>
  <c r="J37" i="4"/>
  <c r="J34" i="4"/>
  <c r="I37" i="4"/>
  <c r="I34" i="4"/>
  <c r="H37" i="4"/>
  <c r="H34" i="4"/>
  <c r="K36" i="4"/>
  <c r="K33" i="4"/>
  <c r="K30" i="4"/>
  <c r="K27" i="4"/>
  <c r="K24" i="4"/>
  <c r="K21" i="4"/>
  <c r="K18" i="4"/>
  <c r="K15" i="4"/>
  <c r="J33" i="4"/>
  <c r="J30" i="4"/>
  <c r="J27" i="4"/>
  <c r="J24" i="4"/>
  <c r="J21" i="4"/>
  <c r="J18" i="4"/>
  <c r="J15" i="4"/>
  <c r="J12" i="4"/>
  <c r="I33" i="4"/>
  <c r="I30" i="4"/>
  <c r="I27" i="4"/>
  <c r="I24" i="4"/>
  <c r="I21" i="4"/>
  <c r="I18" i="4"/>
  <c r="I15" i="4"/>
  <c r="I12" i="4"/>
  <c r="H33" i="4"/>
  <c r="H30" i="4"/>
  <c r="H27" i="4"/>
  <c r="H24" i="4"/>
  <c r="H21" i="4"/>
  <c r="H18" i="4"/>
  <c r="H15" i="4"/>
  <c r="K31" i="4"/>
  <c r="K28" i="4"/>
  <c r="K25" i="4"/>
  <c r="K22" i="4"/>
  <c r="K19" i="4"/>
  <c r="K16" i="4"/>
  <c r="K13" i="4"/>
  <c r="J31" i="4"/>
  <c r="J28" i="4"/>
  <c r="J25" i="4"/>
  <c r="J22" i="4"/>
  <c r="J19" i="4"/>
  <c r="J16" i="4"/>
  <c r="J13" i="4"/>
  <c r="I31" i="4"/>
  <c r="I28" i="4"/>
  <c r="I25" i="4"/>
  <c r="I22" i="4"/>
  <c r="I19" i="4"/>
  <c r="I16" i="4"/>
  <c r="I13" i="4"/>
  <c r="H31" i="4"/>
  <c r="H28" i="4"/>
  <c r="H25" i="4"/>
  <c r="H22" i="4"/>
  <c r="H19" i="4"/>
  <c r="H16" i="4"/>
  <c r="H13" i="4"/>
  <c r="N37" i="4"/>
  <c r="M37" i="4"/>
  <c r="L37" i="4"/>
  <c r="L34" i="4"/>
  <c r="O36" i="4"/>
  <c r="N36" i="4"/>
  <c r="M36" i="4"/>
  <c r="L36" i="4"/>
  <c r="O37" i="4"/>
  <c r="O31" i="4"/>
  <c r="O28" i="4"/>
  <c r="O25" i="4"/>
  <c r="O22" i="4"/>
  <c r="O19" i="4"/>
  <c r="O16" i="4"/>
  <c r="O13" i="4"/>
  <c r="N31" i="4"/>
  <c r="N28" i="4"/>
  <c r="N25" i="4"/>
  <c r="N22" i="4"/>
  <c r="N19" i="4"/>
  <c r="N16" i="4"/>
  <c r="N13" i="4"/>
  <c r="M31" i="4"/>
  <c r="M28" i="4"/>
  <c r="M25" i="4"/>
  <c r="M22" i="4"/>
  <c r="M19" i="4"/>
  <c r="M16" i="4"/>
  <c r="M13" i="4"/>
  <c r="L31" i="4"/>
  <c r="L28" i="4"/>
  <c r="L25" i="4"/>
  <c r="L22" i="4"/>
  <c r="L19" i="4"/>
  <c r="L16" i="4"/>
  <c r="O34" i="4"/>
  <c r="O33" i="4"/>
  <c r="O30" i="4"/>
  <c r="O27" i="4"/>
  <c r="O24" i="4"/>
  <c r="O21" i="4"/>
  <c r="O18" i="4"/>
  <c r="O15" i="4"/>
  <c r="O12" i="4"/>
  <c r="N34" i="4"/>
  <c r="N33" i="4"/>
  <c r="N30" i="4"/>
  <c r="N27" i="4"/>
  <c r="N24" i="4"/>
  <c r="N21" i="4"/>
  <c r="N18" i="4"/>
  <c r="N15" i="4"/>
  <c r="M34" i="4"/>
  <c r="M33" i="4"/>
  <c r="M30" i="4"/>
  <c r="M27" i="4"/>
  <c r="M24" i="4"/>
  <c r="M21" i="4"/>
  <c r="M18" i="4"/>
  <c r="M15" i="4"/>
  <c r="M12" i="4"/>
  <c r="L33" i="4"/>
  <c r="L30" i="4"/>
  <c r="L27" i="4"/>
  <c r="L24" i="4"/>
  <c r="L21" i="4"/>
  <c r="L18" i="4"/>
  <c r="L15" i="4"/>
  <c r="L12" i="4"/>
  <c r="R36" i="4"/>
  <c r="Q36" i="4"/>
  <c r="P36" i="4"/>
  <c r="P33" i="4"/>
  <c r="S37" i="4"/>
  <c r="S34" i="4"/>
  <c r="R37" i="4"/>
  <c r="R34" i="4"/>
  <c r="Q37" i="4"/>
  <c r="Q34" i="4"/>
  <c r="P37" i="4"/>
  <c r="P34" i="4"/>
  <c r="S36" i="4"/>
  <c r="S30" i="4"/>
  <c r="S27" i="4"/>
  <c r="S24" i="4"/>
  <c r="S21" i="4"/>
  <c r="S18" i="4"/>
  <c r="S15" i="4"/>
  <c r="S33" i="4"/>
  <c r="R30" i="4"/>
  <c r="R27" i="4"/>
  <c r="R24" i="4"/>
  <c r="R21" i="4"/>
  <c r="R18" i="4"/>
  <c r="R15" i="4"/>
  <c r="R12" i="4"/>
  <c r="R33" i="4"/>
  <c r="Q30" i="4"/>
  <c r="Q27" i="4"/>
  <c r="Q24" i="4"/>
  <c r="Q21" i="4"/>
  <c r="Q18" i="4"/>
  <c r="Q15" i="4"/>
  <c r="Q12" i="4"/>
  <c r="Q33" i="4"/>
  <c r="P30" i="4"/>
  <c r="P27" i="4"/>
  <c r="P24" i="4"/>
  <c r="P21" i="4"/>
  <c r="P18" i="4"/>
  <c r="P15" i="4"/>
  <c r="S31" i="4"/>
  <c r="S28" i="4"/>
  <c r="S25" i="4"/>
  <c r="S22" i="4"/>
  <c r="S19" i="4"/>
  <c r="S16" i="4"/>
  <c r="S13" i="4"/>
  <c r="R31" i="4"/>
  <c r="R28" i="4"/>
  <c r="R25" i="4"/>
  <c r="R22" i="4"/>
  <c r="R19" i="4"/>
  <c r="R16" i="4"/>
  <c r="R13" i="4"/>
  <c r="Q31" i="4"/>
  <c r="Q28" i="4"/>
  <c r="Q25" i="4"/>
  <c r="Q22" i="4"/>
  <c r="Q19" i="4"/>
  <c r="Q16" i="4"/>
  <c r="Q13" i="4"/>
  <c r="P31" i="4"/>
  <c r="P28" i="4"/>
  <c r="P25" i="4"/>
  <c r="P22" i="4"/>
  <c r="P19" i="4"/>
  <c r="P16" i="4"/>
  <c r="P13" i="4"/>
  <c r="P10" i="4"/>
  <c r="V37" i="4"/>
  <c r="U37" i="4"/>
  <c r="T37" i="4"/>
  <c r="T34" i="4"/>
  <c r="W36" i="4"/>
  <c r="W33" i="4"/>
  <c r="V36" i="4"/>
  <c r="U36" i="4"/>
  <c r="T36" i="4"/>
  <c r="W37" i="4"/>
  <c r="T33" i="4"/>
  <c r="W31" i="4"/>
  <c r="W28" i="4"/>
  <c r="W25" i="4"/>
  <c r="W22" i="4"/>
  <c r="W19" i="4"/>
  <c r="W16" i="4"/>
  <c r="W13" i="4"/>
  <c r="W34" i="4"/>
  <c r="V31" i="4"/>
  <c r="V28" i="4"/>
  <c r="V25" i="4"/>
  <c r="V22" i="4"/>
  <c r="V19" i="4"/>
  <c r="V16" i="4"/>
  <c r="V13" i="4"/>
  <c r="V34" i="4"/>
  <c r="U31" i="4"/>
  <c r="U28" i="4"/>
  <c r="U25" i="4"/>
  <c r="U22" i="4"/>
  <c r="U19" i="4"/>
  <c r="U16" i="4"/>
  <c r="U13" i="4"/>
  <c r="U10" i="4"/>
  <c r="U34" i="4"/>
  <c r="T31" i="4"/>
  <c r="T28" i="4"/>
  <c r="T25" i="4"/>
  <c r="T22" i="4"/>
  <c r="T19" i="4"/>
  <c r="T16" i="4"/>
  <c r="T13" i="4"/>
  <c r="W30" i="4"/>
  <c r="W27" i="4"/>
  <c r="W24" i="4"/>
  <c r="W21" i="4"/>
  <c r="W18" i="4"/>
  <c r="W15" i="4"/>
  <c r="W12" i="4"/>
  <c r="V30" i="4"/>
  <c r="V27" i="4"/>
  <c r="V24" i="4"/>
  <c r="V21" i="4"/>
  <c r="V18" i="4"/>
  <c r="V15" i="4"/>
  <c r="V33" i="4"/>
  <c r="U30" i="4"/>
  <c r="U27" i="4"/>
  <c r="U24" i="4"/>
  <c r="U21" i="4"/>
  <c r="U18" i="4"/>
  <c r="U15" i="4"/>
  <c r="U12" i="4"/>
  <c r="U33" i="4"/>
  <c r="T30" i="4"/>
  <c r="T27" i="4"/>
  <c r="T24" i="4"/>
  <c r="T21" i="4"/>
  <c r="T18" i="4"/>
  <c r="T15" i="4"/>
  <c r="T12" i="4"/>
  <c r="Z36" i="4"/>
  <c r="Y36" i="4"/>
  <c r="X36" i="4"/>
  <c r="X33" i="4"/>
  <c r="AA37" i="4"/>
  <c r="AA34" i="4"/>
  <c r="Z37" i="4"/>
  <c r="Z34" i="4"/>
  <c r="Y37" i="4"/>
  <c r="Y34" i="4"/>
  <c r="X37" i="4"/>
  <c r="X34" i="4"/>
  <c r="AA36" i="4"/>
  <c r="AA30" i="4"/>
  <c r="AA27" i="4"/>
  <c r="AA24" i="4"/>
  <c r="AA21" i="4"/>
  <c r="AA18" i="4"/>
  <c r="AA15" i="4"/>
  <c r="Z30" i="4"/>
  <c r="Z27" i="4"/>
  <c r="Z24" i="4"/>
  <c r="Z21" i="4"/>
  <c r="Z18" i="4"/>
  <c r="Z15" i="4"/>
  <c r="Z12" i="4"/>
  <c r="Y30" i="4"/>
  <c r="Y27" i="4"/>
  <c r="Y24" i="4"/>
  <c r="Y21" i="4"/>
  <c r="Y18" i="4"/>
  <c r="Y15" i="4"/>
  <c r="Y12" i="4"/>
  <c r="AA33" i="4"/>
  <c r="X30" i="4"/>
  <c r="X27" i="4"/>
  <c r="X24" i="4"/>
  <c r="X21" i="4"/>
  <c r="X18" i="4"/>
  <c r="X15" i="4"/>
  <c r="Z33" i="4"/>
  <c r="AA31" i="4"/>
  <c r="AA28" i="4"/>
  <c r="AA25" i="4"/>
  <c r="AA22" i="4"/>
  <c r="AA19" i="4"/>
  <c r="AA16" i="4"/>
  <c r="AA13" i="4"/>
  <c r="Y33" i="4"/>
  <c r="Z31" i="4"/>
  <c r="Z28" i="4"/>
  <c r="Z25" i="4"/>
  <c r="Z22" i="4"/>
  <c r="Z19" i="4"/>
  <c r="Z16" i="4"/>
  <c r="Z13" i="4"/>
  <c r="Y31" i="4"/>
  <c r="Y28" i="4"/>
  <c r="Y25" i="4"/>
  <c r="Y22" i="4"/>
  <c r="Y19" i="4"/>
  <c r="Y16" i="4"/>
  <c r="Y13" i="4"/>
  <c r="Y10" i="4"/>
  <c r="X31" i="4"/>
  <c r="X28" i="4"/>
  <c r="X25" i="4"/>
  <c r="X22" i="4"/>
  <c r="X19" i="4"/>
  <c r="X16" i="4"/>
  <c r="X13" i="4"/>
  <c r="X10" i="4"/>
  <c r="AD37" i="4"/>
  <c r="AC37" i="4"/>
  <c r="AB37" i="4"/>
  <c r="AB34" i="4"/>
  <c r="AE36" i="4"/>
  <c r="AE33" i="4"/>
  <c r="AD36" i="4"/>
  <c r="AC36" i="4"/>
  <c r="AC33" i="4"/>
  <c r="AB36" i="4"/>
  <c r="AE37" i="4"/>
  <c r="AC34" i="4"/>
  <c r="AE31" i="4"/>
  <c r="AE28" i="4"/>
  <c r="AE25" i="4"/>
  <c r="AE22" i="4"/>
  <c r="AE19" i="4"/>
  <c r="AE16" i="4"/>
  <c r="AE13" i="4"/>
  <c r="AD33" i="4"/>
  <c r="AD31" i="4"/>
  <c r="AD28" i="4"/>
  <c r="AD25" i="4"/>
  <c r="AD22" i="4"/>
  <c r="AD19" i="4"/>
  <c r="AD16" i="4"/>
  <c r="AD13" i="4"/>
  <c r="AB33" i="4"/>
  <c r="AC31" i="4"/>
  <c r="AC28" i="4"/>
  <c r="AC25" i="4"/>
  <c r="AC22" i="4"/>
  <c r="AC19" i="4"/>
  <c r="AC16" i="4"/>
  <c r="AC13" i="4"/>
  <c r="AC10" i="4"/>
  <c r="AB31" i="4"/>
  <c r="AB28" i="4"/>
  <c r="AB25" i="4"/>
  <c r="AB22" i="4"/>
  <c r="AB19" i="4"/>
  <c r="AB16" i="4"/>
  <c r="AB13" i="4"/>
  <c r="J13" i="15" s="1"/>
  <c r="AE30" i="4"/>
  <c r="AE27" i="4"/>
  <c r="AE24" i="4"/>
  <c r="AE21" i="4"/>
  <c r="AE18" i="4"/>
  <c r="AE15" i="4"/>
  <c r="AE12" i="4"/>
  <c r="AD30" i="4"/>
  <c r="AD27" i="4"/>
  <c r="AD24" i="4"/>
  <c r="AD21" i="4"/>
  <c r="AD18" i="4"/>
  <c r="AD15" i="4"/>
  <c r="AD12" i="4"/>
  <c r="AE34" i="4"/>
  <c r="AC30" i="4"/>
  <c r="AC27" i="4"/>
  <c r="AC24" i="4"/>
  <c r="AC21" i="4"/>
  <c r="AC18" i="4"/>
  <c r="AC15" i="4"/>
  <c r="AC12" i="4"/>
  <c r="AD34" i="4"/>
  <c r="AB30" i="4"/>
  <c r="AB27" i="4"/>
  <c r="AB24" i="4"/>
  <c r="AB21" i="4"/>
  <c r="AB18" i="4"/>
  <c r="AB15" i="4"/>
  <c r="AB12" i="4"/>
  <c r="AH36" i="4"/>
  <c r="AG36" i="4"/>
  <c r="AF36" i="4"/>
  <c r="AF33" i="4"/>
  <c r="AI37" i="4"/>
  <c r="AI34" i="4"/>
  <c r="AH37" i="4"/>
  <c r="AH34" i="4"/>
  <c r="AG37" i="4"/>
  <c r="AG34" i="4"/>
  <c r="AF37" i="4"/>
  <c r="AF34" i="4"/>
  <c r="AI36" i="4"/>
  <c r="AG33" i="4"/>
  <c r="AI30" i="4"/>
  <c r="AI27" i="4"/>
  <c r="AI24" i="4"/>
  <c r="AI21" i="4"/>
  <c r="AI18" i="4"/>
  <c r="AI15" i="4"/>
  <c r="AI12" i="4"/>
  <c r="AH30" i="4"/>
  <c r="AH27" i="4"/>
  <c r="AH24" i="4"/>
  <c r="AH21" i="4"/>
  <c r="AH18" i="4"/>
  <c r="AH15" i="4"/>
  <c r="AH12" i="4"/>
  <c r="AG30" i="4"/>
  <c r="AG27" i="4"/>
  <c r="AG24" i="4"/>
  <c r="AG21" i="4"/>
  <c r="AG18" i="4"/>
  <c r="AG15" i="4"/>
  <c r="AG12" i="4"/>
  <c r="AF30" i="4"/>
  <c r="AF27" i="4"/>
  <c r="AF24" i="4"/>
  <c r="AF21" i="4"/>
  <c r="AF18" i="4"/>
  <c r="AF15" i="4"/>
  <c r="AI31" i="4"/>
  <c r="AI28" i="4"/>
  <c r="AI25" i="4"/>
  <c r="AI22" i="4"/>
  <c r="AI19" i="4"/>
  <c r="AI16" i="4"/>
  <c r="AI13" i="4"/>
  <c r="AI10" i="4"/>
  <c r="AH31" i="4"/>
  <c r="AH28" i="4"/>
  <c r="AH25" i="4"/>
  <c r="AH22" i="4"/>
  <c r="AH19" i="4"/>
  <c r="AH16" i="4"/>
  <c r="AH13" i="4"/>
  <c r="AI33" i="4"/>
  <c r="AG31" i="4"/>
  <c r="AG28" i="4"/>
  <c r="AG25" i="4"/>
  <c r="AG22" i="4"/>
  <c r="AG19" i="4"/>
  <c r="AG16" i="4"/>
  <c r="AG13" i="4"/>
  <c r="AG10" i="4"/>
  <c r="AH33" i="4"/>
  <c r="AF31" i="4"/>
  <c r="AF28" i="4"/>
  <c r="AF25" i="4"/>
  <c r="AF22" i="4"/>
  <c r="AF19" i="4"/>
  <c r="AF16" i="4"/>
  <c r="AF13" i="4"/>
  <c r="AF10" i="4"/>
  <c r="AL37" i="4"/>
  <c r="AK37" i="4"/>
  <c r="AJ37" i="4"/>
  <c r="AJ34" i="4"/>
  <c r="AM36" i="4"/>
  <c r="AM33" i="4"/>
  <c r="AL36" i="4"/>
  <c r="AL33" i="4"/>
  <c r="AK36" i="4"/>
  <c r="AK33" i="4"/>
  <c r="AJ36" i="4"/>
  <c r="AM37" i="4"/>
  <c r="AM34" i="4"/>
  <c r="AM31" i="4"/>
  <c r="AM28" i="4"/>
  <c r="AM25" i="4"/>
  <c r="AM22" i="4"/>
  <c r="AM19" i="4"/>
  <c r="AM16" i="4"/>
  <c r="AM13" i="4"/>
  <c r="AL31" i="4"/>
  <c r="AL28" i="4"/>
  <c r="AL25" i="4"/>
  <c r="AL22" i="4"/>
  <c r="AL19" i="4"/>
  <c r="AL16" i="4"/>
  <c r="AL13" i="4"/>
  <c r="AK31" i="4"/>
  <c r="AK28" i="4"/>
  <c r="AK25" i="4"/>
  <c r="AK22" i="4"/>
  <c r="AK19" i="4"/>
  <c r="AK16" i="4"/>
  <c r="AK13" i="4"/>
  <c r="AK10" i="4"/>
  <c r="AJ31" i="4"/>
  <c r="AJ28" i="4"/>
  <c r="AJ25" i="4"/>
  <c r="AJ22" i="4"/>
  <c r="AJ19" i="4"/>
  <c r="AJ16" i="4"/>
  <c r="AJ13" i="4"/>
  <c r="AL34" i="4"/>
  <c r="AM30" i="4"/>
  <c r="AM27" i="4"/>
  <c r="AM24" i="4"/>
  <c r="AM21" i="4"/>
  <c r="AM18" i="4"/>
  <c r="AM15" i="4"/>
  <c r="AM12" i="4"/>
  <c r="AK34" i="4"/>
  <c r="AJ33" i="4"/>
  <c r="AL30" i="4"/>
  <c r="AL27" i="4"/>
  <c r="AL24" i="4"/>
  <c r="AL21" i="4"/>
  <c r="AL18" i="4"/>
  <c r="AL15" i="4"/>
  <c r="AL12" i="4"/>
  <c r="AK30" i="4"/>
  <c r="AK27" i="4"/>
  <c r="AK24" i="4"/>
  <c r="AK21" i="4"/>
  <c r="AK18" i="4"/>
  <c r="AK15" i="4"/>
  <c r="AK12" i="4"/>
  <c r="AJ30" i="4"/>
  <c r="AJ27" i="4"/>
  <c r="AJ24" i="4"/>
  <c r="AJ21" i="4"/>
  <c r="AJ18" i="4"/>
  <c r="AJ15" i="4"/>
  <c r="AJ12" i="4"/>
  <c r="AP36" i="4"/>
  <c r="AO36" i="4"/>
  <c r="AN36" i="4"/>
  <c r="AN33" i="4"/>
  <c r="AQ37" i="4"/>
  <c r="AQ34" i="4"/>
  <c r="AP37" i="4"/>
  <c r="AP34" i="4"/>
  <c r="AO37" i="4"/>
  <c r="AO34" i="4"/>
  <c r="AN37" i="4"/>
  <c r="AN34" i="4"/>
  <c r="AQ36" i="4"/>
  <c r="AQ30" i="4"/>
  <c r="AQ27" i="4"/>
  <c r="AQ24" i="4"/>
  <c r="AQ21" i="4"/>
  <c r="AQ18" i="4"/>
  <c r="AQ15" i="4"/>
  <c r="AQ12" i="4"/>
  <c r="AP30" i="4"/>
  <c r="AP27" i="4"/>
  <c r="AP24" i="4"/>
  <c r="AP21" i="4"/>
  <c r="AP18" i="4"/>
  <c r="AP15" i="4"/>
  <c r="AP12" i="4"/>
  <c r="AQ33" i="4"/>
  <c r="AO30" i="4"/>
  <c r="AO27" i="4"/>
  <c r="AO24" i="4"/>
  <c r="AO21" i="4"/>
  <c r="AO18" i="4"/>
  <c r="AO15" i="4"/>
  <c r="AO12" i="4"/>
  <c r="AP33" i="4"/>
  <c r="AN30" i="4"/>
  <c r="AN27" i="4"/>
  <c r="AN24" i="4"/>
  <c r="AN21" i="4"/>
  <c r="AN18" i="4"/>
  <c r="AN15" i="4"/>
  <c r="AO33" i="4"/>
  <c r="AQ31" i="4"/>
  <c r="AQ28" i="4"/>
  <c r="AQ25" i="4"/>
  <c r="AQ22" i="4"/>
  <c r="AQ19" i="4"/>
  <c r="AQ16" i="4"/>
  <c r="AQ13" i="4"/>
  <c r="AQ10" i="4"/>
  <c r="AP31" i="4"/>
  <c r="AP28" i="4"/>
  <c r="AP25" i="4"/>
  <c r="AP22" i="4"/>
  <c r="AP19" i="4"/>
  <c r="AP16" i="4"/>
  <c r="AP13" i="4"/>
  <c r="AO31" i="4"/>
  <c r="AO28" i="4"/>
  <c r="AO25" i="4"/>
  <c r="AO22" i="4"/>
  <c r="AO19" i="4"/>
  <c r="AO16" i="4"/>
  <c r="AO13" i="4"/>
  <c r="AO10" i="4"/>
  <c r="AN31" i="4"/>
  <c r="AN28" i="4"/>
  <c r="AN25" i="4"/>
  <c r="AN22" i="4"/>
  <c r="AN19" i="4"/>
  <c r="AN16" i="4"/>
  <c r="AN13" i="4"/>
  <c r="AN10" i="4"/>
  <c r="AT37" i="4"/>
  <c r="AT34" i="4"/>
  <c r="AS37" i="4"/>
  <c r="AS34" i="4"/>
  <c r="AR37" i="4"/>
  <c r="AR34" i="4"/>
  <c r="AU36" i="4"/>
  <c r="AU33" i="4"/>
  <c r="AT36" i="4"/>
  <c r="AT33" i="4"/>
  <c r="AS36" i="4"/>
  <c r="AS33" i="4"/>
  <c r="AR36" i="4"/>
  <c r="AR33" i="4"/>
  <c r="AU37" i="4"/>
  <c r="AU34" i="4"/>
  <c r="AU31" i="4"/>
  <c r="AU28" i="4"/>
  <c r="AU25" i="4"/>
  <c r="AU22" i="4"/>
  <c r="AU19" i="4"/>
  <c r="AU16" i="4"/>
  <c r="AU13" i="4"/>
  <c r="AT31" i="4"/>
  <c r="AT28" i="4"/>
  <c r="AT25" i="4"/>
  <c r="AT22" i="4"/>
  <c r="AT19" i="4"/>
  <c r="AT16" i="4"/>
  <c r="AT13" i="4"/>
  <c r="AS31" i="4"/>
  <c r="AS28" i="4"/>
  <c r="AS25" i="4"/>
  <c r="AS22" i="4"/>
  <c r="AS19" i="4"/>
  <c r="AS16" i="4"/>
  <c r="AS13" i="4"/>
  <c r="AS10" i="4"/>
  <c r="AR31" i="4"/>
  <c r="AR28" i="4"/>
  <c r="AR25" i="4"/>
  <c r="AR22" i="4"/>
  <c r="AR19" i="4"/>
  <c r="AR16" i="4"/>
  <c r="AR13" i="4"/>
  <c r="AU30" i="4"/>
  <c r="AU27" i="4"/>
  <c r="AU24" i="4"/>
  <c r="AU21" i="4"/>
  <c r="AU18" i="4"/>
  <c r="AU15" i="4"/>
  <c r="AU12" i="4"/>
  <c r="AT30" i="4"/>
  <c r="AT27" i="4"/>
  <c r="AT24" i="4"/>
  <c r="AT21" i="4"/>
  <c r="AT18" i="4"/>
  <c r="AT15" i="4"/>
  <c r="AT12" i="4"/>
  <c r="AS30" i="4"/>
  <c r="AS27" i="4"/>
  <c r="AS24" i="4"/>
  <c r="AS21" i="4"/>
  <c r="AS18" i="4"/>
  <c r="AS15" i="4"/>
  <c r="AS12" i="4"/>
  <c r="AR30" i="4"/>
  <c r="AR27" i="4"/>
  <c r="AR24" i="4"/>
  <c r="AR21" i="4"/>
  <c r="AR18" i="4"/>
  <c r="AR15" i="4"/>
  <c r="AR12" i="4"/>
  <c r="M9" i="4"/>
  <c r="U9" i="4"/>
  <c r="AC9" i="4"/>
  <c r="AK9" i="4"/>
  <c r="AS9" i="4"/>
  <c r="I10" i="4"/>
  <c r="R10" i="4"/>
  <c r="AD10" i="4"/>
  <c r="AT10" i="4"/>
  <c r="V12" i="4"/>
  <c r="F71" i="4"/>
  <c r="F68" i="4"/>
  <c r="F65" i="4"/>
  <c r="F62" i="4"/>
  <c r="D71" i="4"/>
  <c r="D68" i="4"/>
  <c r="D65" i="4"/>
  <c r="D62" i="4"/>
  <c r="G72" i="4"/>
  <c r="G69" i="4"/>
  <c r="G66" i="4"/>
  <c r="G63" i="4"/>
  <c r="F72" i="4"/>
  <c r="F69" i="4"/>
  <c r="F66" i="4"/>
  <c r="F63" i="4"/>
  <c r="D72" i="4"/>
  <c r="D69" i="4"/>
  <c r="D66" i="4"/>
  <c r="D63" i="4"/>
  <c r="G71" i="4"/>
  <c r="G68" i="4"/>
  <c r="G65" i="4"/>
  <c r="G62" i="4"/>
  <c r="F60" i="4"/>
  <c r="F57" i="4"/>
  <c r="F54" i="4"/>
  <c r="F51" i="4"/>
  <c r="F48" i="4"/>
  <c r="F45" i="4"/>
  <c r="D60" i="4"/>
  <c r="D57" i="4"/>
  <c r="D54" i="4"/>
  <c r="D51" i="4"/>
  <c r="D48" i="4"/>
  <c r="D45" i="4"/>
  <c r="G59" i="4"/>
  <c r="G56" i="4"/>
  <c r="G53" i="4"/>
  <c r="G50" i="4"/>
  <c r="G47" i="4"/>
  <c r="G44" i="4"/>
  <c r="F59" i="4"/>
  <c r="F56" i="4"/>
  <c r="F53" i="4"/>
  <c r="F50" i="4"/>
  <c r="F47" i="4"/>
  <c r="F44" i="4"/>
  <c r="D59" i="4"/>
  <c r="D56" i="4"/>
  <c r="D53" i="4"/>
  <c r="D50" i="4"/>
  <c r="D47" i="4"/>
  <c r="D44" i="4"/>
  <c r="G60" i="4"/>
  <c r="G57" i="4"/>
  <c r="G54" i="4"/>
  <c r="G51" i="4"/>
  <c r="G48" i="4"/>
  <c r="G45" i="4"/>
  <c r="J72" i="4"/>
  <c r="J69" i="4"/>
  <c r="J66" i="4"/>
  <c r="J63" i="4"/>
  <c r="I72" i="4"/>
  <c r="I69" i="4"/>
  <c r="I66" i="4"/>
  <c r="I63" i="4"/>
  <c r="H72" i="4"/>
  <c r="H69" i="4"/>
  <c r="H66" i="4"/>
  <c r="H63" i="4"/>
  <c r="K71" i="4"/>
  <c r="K68" i="4"/>
  <c r="K65" i="4"/>
  <c r="K62" i="4"/>
  <c r="J71" i="4"/>
  <c r="J68" i="4"/>
  <c r="J65" i="4"/>
  <c r="I71" i="4"/>
  <c r="I68" i="4"/>
  <c r="I65" i="4"/>
  <c r="I62" i="4"/>
  <c r="H71" i="4"/>
  <c r="H68" i="4"/>
  <c r="H65" i="4"/>
  <c r="H62" i="4"/>
  <c r="K72" i="4"/>
  <c r="K69" i="4"/>
  <c r="K66" i="4"/>
  <c r="K63" i="4"/>
  <c r="J59" i="4"/>
  <c r="J56" i="4"/>
  <c r="J53" i="4"/>
  <c r="J50" i="4"/>
  <c r="J47" i="4"/>
  <c r="J44" i="4"/>
  <c r="I59" i="4"/>
  <c r="I56" i="4"/>
  <c r="I53" i="4"/>
  <c r="I50" i="4"/>
  <c r="I47" i="4"/>
  <c r="I44" i="4"/>
  <c r="H59" i="4"/>
  <c r="H56" i="4"/>
  <c r="H53" i="4"/>
  <c r="H50" i="4"/>
  <c r="H47" i="4"/>
  <c r="H44" i="4"/>
  <c r="K60" i="4"/>
  <c r="K57" i="4"/>
  <c r="K54" i="4"/>
  <c r="K51" i="4"/>
  <c r="K48" i="4"/>
  <c r="K45" i="4"/>
  <c r="J60" i="4"/>
  <c r="J57" i="4"/>
  <c r="J54" i="4"/>
  <c r="J51" i="4"/>
  <c r="J48" i="4"/>
  <c r="J45" i="4"/>
  <c r="I60" i="4"/>
  <c r="I57" i="4"/>
  <c r="I54" i="4"/>
  <c r="I51" i="4"/>
  <c r="I48" i="4"/>
  <c r="I45" i="4"/>
  <c r="H60" i="4"/>
  <c r="H57" i="4"/>
  <c r="H54" i="4"/>
  <c r="H51" i="4"/>
  <c r="H48" i="4"/>
  <c r="H45" i="4"/>
  <c r="J62" i="4"/>
  <c r="K59" i="4"/>
  <c r="K56" i="4"/>
  <c r="K53" i="4"/>
  <c r="K50" i="4"/>
  <c r="K47" i="4"/>
  <c r="K44" i="4"/>
  <c r="AD71" i="4"/>
  <c r="AD68" i="4"/>
  <c r="AD65" i="4"/>
  <c r="AD62" i="4"/>
  <c r="AC71" i="4"/>
  <c r="AC68" i="4"/>
  <c r="AC65" i="4"/>
  <c r="AC62" i="4"/>
  <c r="AB71" i="4"/>
  <c r="AB68" i="4"/>
  <c r="AB65" i="4"/>
  <c r="AB62" i="4"/>
  <c r="AE72" i="4"/>
  <c r="AE69" i="4"/>
  <c r="AE66" i="4"/>
  <c r="AE63" i="4"/>
  <c r="AD72" i="4"/>
  <c r="AD69" i="4"/>
  <c r="AD66" i="4"/>
  <c r="AD63" i="4"/>
  <c r="AC72" i="4"/>
  <c r="AC69" i="4"/>
  <c r="AC66" i="4"/>
  <c r="AC63" i="4"/>
  <c r="AB72" i="4"/>
  <c r="AB69" i="4"/>
  <c r="AB66" i="4"/>
  <c r="AB63" i="4"/>
  <c r="AB60" i="4"/>
  <c r="AE71" i="4"/>
  <c r="AE68" i="4"/>
  <c r="AE65" i="4"/>
  <c r="AE62" i="4"/>
  <c r="AD57" i="4"/>
  <c r="AD54" i="4"/>
  <c r="AD51" i="4"/>
  <c r="AD48" i="4"/>
  <c r="AD45" i="4"/>
  <c r="AC57" i="4"/>
  <c r="AC54" i="4"/>
  <c r="AC51" i="4"/>
  <c r="AC48" i="4"/>
  <c r="AC45" i="4"/>
  <c r="AB57" i="4"/>
  <c r="AB54" i="4"/>
  <c r="AB51" i="4"/>
  <c r="AB48" i="4"/>
  <c r="AB45" i="4"/>
  <c r="AE60" i="4"/>
  <c r="AE59" i="4"/>
  <c r="AE56" i="4"/>
  <c r="AE53" i="4"/>
  <c r="AE50" i="4"/>
  <c r="AE47" i="4"/>
  <c r="AE44" i="4"/>
  <c r="AD60" i="4"/>
  <c r="AD59" i="4"/>
  <c r="AD56" i="4"/>
  <c r="AD53" i="4"/>
  <c r="AD50" i="4"/>
  <c r="AD47" i="4"/>
  <c r="AD44" i="4"/>
  <c r="AC60" i="4"/>
  <c r="AC59" i="4"/>
  <c r="AC56" i="4"/>
  <c r="AC53" i="4"/>
  <c r="AC50" i="4"/>
  <c r="AC47" i="4"/>
  <c r="AC44" i="4"/>
  <c r="AB59" i="4"/>
  <c r="AB56" i="4"/>
  <c r="AB53" i="4"/>
  <c r="AB50" i="4"/>
  <c r="AB47" i="4"/>
  <c r="AB44" i="4"/>
  <c r="AE57" i="4"/>
  <c r="AE54" i="4"/>
  <c r="AE51" i="4"/>
  <c r="AE48" i="4"/>
  <c r="AE45" i="4"/>
  <c r="G107" i="4"/>
  <c r="G104" i="4"/>
  <c r="G101" i="4"/>
  <c r="G98" i="4"/>
  <c r="G95" i="4"/>
  <c r="G92" i="4"/>
  <c r="G89" i="4"/>
  <c r="F107" i="4"/>
  <c r="F104" i="4"/>
  <c r="F101" i="4"/>
  <c r="F98" i="4"/>
  <c r="F95" i="4"/>
  <c r="F92" i="4"/>
  <c r="D107" i="4"/>
  <c r="D104" i="4"/>
  <c r="D101" i="4"/>
  <c r="D98" i="4"/>
  <c r="D95" i="4"/>
  <c r="D92" i="4"/>
  <c r="G108" i="4"/>
  <c r="G105" i="4"/>
  <c r="G102" i="4"/>
  <c r="G99" i="4"/>
  <c r="G96" i="4"/>
  <c r="G93" i="4"/>
  <c r="G90" i="4"/>
  <c r="F108" i="4"/>
  <c r="F105" i="4"/>
  <c r="F102" i="4"/>
  <c r="F99" i="4"/>
  <c r="F96" i="4"/>
  <c r="F93" i="4"/>
  <c r="D108" i="4"/>
  <c r="D105" i="4"/>
  <c r="D102" i="4"/>
  <c r="D99" i="4"/>
  <c r="D96" i="4"/>
  <c r="D93" i="4"/>
  <c r="D90" i="4"/>
  <c r="F86" i="4"/>
  <c r="F83" i="4"/>
  <c r="F80" i="4"/>
  <c r="D86" i="4"/>
  <c r="D83" i="4"/>
  <c r="D80" i="4"/>
  <c r="F89" i="4"/>
  <c r="G87" i="4"/>
  <c r="G84" i="4"/>
  <c r="G81" i="4"/>
  <c r="F87" i="4"/>
  <c r="F84" i="4"/>
  <c r="F81" i="4"/>
  <c r="D89" i="4"/>
  <c r="F90" i="4"/>
  <c r="D87" i="4"/>
  <c r="D84" i="4"/>
  <c r="D81" i="4"/>
  <c r="G86" i="4"/>
  <c r="G83" i="4"/>
  <c r="G80" i="4"/>
  <c r="K108" i="4"/>
  <c r="K105" i="4"/>
  <c r="K102" i="4"/>
  <c r="K99" i="4"/>
  <c r="K96" i="4"/>
  <c r="K93" i="4"/>
  <c r="K90" i="4"/>
  <c r="J108" i="4"/>
  <c r="J105" i="4"/>
  <c r="J102" i="4"/>
  <c r="J99" i="4"/>
  <c r="J96" i="4"/>
  <c r="J93" i="4"/>
  <c r="I108" i="4"/>
  <c r="I105" i="4"/>
  <c r="I102" i="4"/>
  <c r="I99" i="4"/>
  <c r="I96" i="4"/>
  <c r="I93" i="4"/>
  <c r="I90" i="4"/>
  <c r="H108" i="4"/>
  <c r="H105" i="4"/>
  <c r="H102" i="4"/>
  <c r="H99" i="4"/>
  <c r="H96" i="4"/>
  <c r="H93" i="4"/>
  <c r="K107" i="4"/>
  <c r="K104" i="4"/>
  <c r="K101" i="4"/>
  <c r="K98" i="4"/>
  <c r="K95" i="4"/>
  <c r="K92" i="4"/>
  <c r="K89" i="4"/>
  <c r="J107" i="4"/>
  <c r="J104" i="4"/>
  <c r="J101" i="4"/>
  <c r="J98" i="4"/>
  <c r="J95" i="4"/>
  <c r="J92" i="4"/>
  <c r="I107" i="4"/>
  <c r="I104" i="4"/>
  <c r="I101" i="4"/>
  <c r="I98" i="4"/>
  <c r="I95" i="4"/>
  <c r="I92" i="4"/>
  <c r="H107" i="4"/>
  <c r="H104" i="4"/>
  <c r="H101" i="4"/>
  <c r="H98" i="4"/>
  <c r="H95" i="4"/>
  <c r="H92" i="4"/>
  <c r="H89" i="4"/>
  <c r="J87" i="4"/>
  <c r="J84" i="4"/>
  <c r="J81" i="4"/>
  <c r="J89" i="4"/>
  <c r="I87" i="4"/>
  <c r="I84" i="4"/>
  <c r="I81" i="4"/>
  <c r="I89" i="4"/>
  <c r="H87" i="4"/>
  <c r="H84" i="4"/>
  <c r="H81" i="4"/>
  <c r="K86" i="4"/>
  <c r="K83" i="4"/>
  <c r="K80" i="4"/>
  <c r="J90" i="4"/>
  <c r="J86" i="4"/>
  <c r="J83" i="4"/>
  <c r="J80" i="4"/>
  <c r="H90" i="4"/>
  <c r="I86" i="4"/>
  <c r="I83" i="4"/>
  <c r="I80" i="4"/>
  <c r="H86" i="4"/>
  <c r="H83" i="4"/>
  <c r="H80" i="4"/>
  <c r="K87" i="4"/>
  <c r="K84" i="4"/>
  <c r="K81" i="4"/>
  <c r="O107" i="4"/>
  <c r="O104" i="4"/>
  <c r="O101" i="4"/>
  <c r="O98" i="4"/>
  <c r="O95" i="4"/>
  <c r="O92" i="4"/>
  <c r="O89" i="4"/>
  <c r="N107" i="4"/>
  <c r="N104" i="4"/>
  <c r="N101" i="4"/>
  <c r="N98" i="4"/>
  <c r="N95" i="4"/>
  <c r="N92" i="4"/>
  <c r="M107" i="4"/>
  <c r="M104" i="4"/>
  <c r="M101" i="4"/>
  <c r="M98" i="4"/>
  <c r="M95" i="4"/>
  <c r="M92" i="4"/>
  <c r="L107" i="4"/>
  <c r="L104" i="4"/>
  <c r="L101" i="4"/>
  <c r="L98" i="4"/>
  <c r="L95" i="4"/>
  <c r="L92" i="4"/>
  <c r="O108" i="4"/>
  <c r="O105" i="4"/>
  <c r="O102" i="4"/>
  <c r="O99" i="4"/>
  <c r="O96" i="4"/>
  <c r="O93" i="4"/>
  <c r="O90" i="4"/>
  <c r="N108" i="4"/>
  <c r="N105" i="4"/>
  <c r="N102" i="4"/>
  <c r="N99" i="4"/>
  <c r="N96" i="4"/>
  <c r="N93" i="4"/>
  <c r="M108" i="4"/>
  <c r="M105" i="4"/>
  <c r="M102" i="4"/>
  <c r="M99" i="4"/>
  <c r="M96" i="4"/>
  <c r="M93" i="4"/>
  <c r="M90" i="4"/>
  <c r="L108" i="4"/>
  <c r="L105" i="4"/>
  <c r="L102" i="4"/>
  <c r="L99" i="4"/>
  <c r="L96" i="4"/>
  <c r="L93" i="4"/>
  <c r="L90" i="4"/>
  <c r="L89" i="4"/>
  <c r="N86" i="4"/>
  <c r="N83" i="4"/>
  <c r="N80" i="4"/>
  <c r="M86" i="4"/>
  <c r="M83" i="4"/>
  <c r="M80" i="4"/>
  <c r="L86" i="4"/>
  <c r="L83" i="4"/>
  <c r="L80" i="4"/>
  <c r="N90" i="4"/>
  <c r="O87" i="4"/>
  <c r="O84" i="4"/>
  <c r="O81" i="4"/>
  <c r="N87" i="4"/>
  <c r="N84" i="4"/>
  <c r="N81" i="4"/>
  <c r="M87" i="4"/>
  <c r="M84" i="4"/>
  <c r="M81" i="4"/>
  <c r="N89" i="4"/>
  <c r="L87" i="4"/>
  <c r="L84" i="4"/>
  <c r="L81" i="4"/>
  <c r="M89" i="4"/>
  <c r="O86" i="4"/>
  <c r="O83" i="4"/>
  <c r="O80" i="4"/>
  <c r="S108" i="4"/>
  <c r="S105" i="4"/>
  <c r="S102" i="4"/>
  <c r="S99" i="4"/>
  <c r="S96" i="4"/>
  <c r="S93" i="4"/>
  <c r="S90" i="4"/>
  <c r="R108" i="4"/>
  <c r="R105" i="4"/>
  <c r="R102" i="4"/>
  <c r="R99" i="4"/>
  <c r="R96" i="4"/>
  <c r="R93" i="4"/>
  <c r="Q108" i="4"/>
  <c r="Q105" i="4"/>
  <c r="Q102" i="4"/>
  <c r="Q99" i="4"/>
  <c r="Q96" i="4"/>
  <c r="Q93" i="4"/>
  <c r="Q90" i="4"/>
  <c r="P108" i="4"/>
  <c r="P105" i="4"/>
  <c r="P102" i="4"/>
  <c r="P99" i="4"/>
  <c r="P96" i="4"/>
  <c r="P93" i="4"/>
  <c r="S107" i="4"/>
  <c r="S104" i="4"/>
  <c r="S101" i="4"/>
  <c r="S98" i="4"/>
  <c r="S95" i="4"/>
  <c r="S92" i="4"/>
  <c r="S89" i="4"/>
  <c r="R107" i="4"/>
  <c r="R104" i="4"/>
  <c r="R101" i="4"/>
  <c r="R98" i="4"/>
  <c r="R95" i="4"/>
  <c r="R92" i="4"/>
  <c r="Q107" i="4"/>
  <c r="Q104" i="4"/>
  <c r="Q101" i="4"/>
  <c r="Q98" i="4"/>
  <c r="Q95" i="4"/>
  <c r="Q92" i="4"/>
  <c r="Q89" i="4"/>
  <c r="P107" i="4"/>
  <c r="P104" i="4"/>
  <c r="P101" i="4"/>
  <c r="P98" i="4"/>
  <c r="P95" i="4"/>
  <c r="P92" i="4"/>
  <c r="P89" i="4"/>
  <c r="R87" i="4"/>
  <c r="R84" i="4"/>
  <c r="R81" i="4"/>
  <c r="R90" i="4"/>
  <c r="Q87" i="4"/>
  <c r="Q84" i="4"/>
  <c r="Q81" i="4"/>
  <c r="P90" i="4"/>
  <c r="P87" i="4"/>
  <c r="P84" i="4"/>
  <c r="P81" i="4"/>
  <c r="S86" i="4"/>
  <c r="S83" i="4"/>
  <c r="S80" i="4"/>
  <c r="R86" i="4"/>
  <c r="R83" i="4"/>
  <c r="R80" i="4"/>
  <c r="R89" i="4"/>
  <c r="Q86" i="4"/>
  <c r="Q83" i="4"/>
  <c r="Q80" i="4"/>
  <c r="P86" i="4"/>
  <c r="P83" i="4"/>
  <c r="P80" i="4"/>
  <c r="S87" i="4"/>
  <c r="S84" i="4"/>
  <c r="S81" i="4"/>
  <c r="W107" i="4"/>
  <c r="W104" i="4"/>
  <c r="W101" i="4"/>
  <c r="W98" i="4"/>
  <c r="W95" i="4"/>
  <c r="W92" i="4"/>
  <c r="W89" i="4"/>
  <c r="V107" i="4"/>
  <c r="V104" i="4"/>
  <c r="V101" i="4"/>
  <c r="V98" i="4"/>
  <c r="V95" i="4"/>
  <c r="V92" i="4"/>
  <c r="U107" i="4"/>
  <c r="U104" i="4"/>
  <c r="U101" i="4"/>
  <c r="U98" i="4"/>
  <c r="U95" i="4"/>
  <c r="U92" i="4"/>
  <c r="T107" i="4"/>
  <c r="T104" i="4"/>
  <c r="T101" i="4"/>
  <c r="T98" i="4"/>
  <c r="T95" i="4"/>
  <c r="T92" i="4"/>
  <c r="W108" i="4"/>
  <c r="W105" i="4"/>
  <c r="W102" i="4"/>
  <c r="W99" i="4"/>
  <c r="W96" i="4"/>
  <c r="W93" i="4"/>
  <c r="W90" i="4"/>
  <c r="V108" i="4"/>
  <c r="V105" i="4"/>
  <c r="V102" i="4"/>
  <c r="V99" i="4"/>
  <c r="V96" i="4"/>
  <c r="V93" i="4"/>
  <c r="U108" i="4"/>
  <c r="U105" i="4"/>
  <c r="U102" i="4"/>
  <c r="U99" i="4"/>
  <c r="H99" i="15" s="1"/>
  <c r="U96" i="4"/>
  <c r="U93" i="4"/>
  <c r="U90" i="4"/>
  <c r="T108" i="4"/>
  <c r="T105" i="4"/>
  <c r="T102" i="4"/>
  <c r="T99" i="4"/>
  <c r="T96" i="4"/>
  <c r="T93" i="4"/>
  <c r="T90" i="4"/>
  <c r="V90" i="4"/>
  <c r="V86" i="4"/>
  <c r="V83" i="4"/>
  <c r="V80" i="4"/>
  <c r="U86" i="4"/>
  <c r="U83" i="4"/>
  <c r="U80" i="4"/>
  <c r="V89" i="4"/>
  <c r="T86" i="4"/>
  <c r="T83" i="4"/>
  <c r="T80" i="4"/>
  <c r="U89" i="4"/>
  <c r="W87" i="4"/>
  <c r="W84" i="4"/>
  <c r="W81" i="4"/>
  <c r="T89" i="4"/>
  <c r="V87" i="4"/>
  <c r="V84" i="4"/>
  <c r="V81" i="4"/>
  <c r="U87" i="4"/>
  <c r="U84" i="4"/>
  <c r="U81" i="4"/>
  <c r="T87" i="4"/>
  <c r="T84" i="4"/>
  <c r="T81" i="4"/>
  <c r="W86" i="4"/>
  <c r="W83" i="4"/>
  <c r="W80" i="4"/>
  <c r="AA108" i="4"/>
  <c r="AA105" i="4"/>
  <c r="AA102" i="4"/>
  <c r="AA99" i="4"/>
  <c r="AA96" i="4"/>
  <c r="AA93" i="4"/>
  <c r="AA90" i="4"/>
  <c r="Z108" i="4"/>
  <c r="Z105" i="4"/>
  <c r="Z102" i="4"/>
  <c r="Z99" i="4"/>
  <c r="Z96" i="4"/>
  <c r="Z93" i="4"/>
  <c r="Y108" i="4"/>
  <c r="Y105" i="4"/>
  <c r="Y102" i="4"/>
  <c r="Y99" i="4"/>
  <c r="Y96" i="4"/>
  <c r="Y93" i="4"/>
  <c r="Y90" i="4"/>
  <c r="X108" i="4"/>
  <c r="X105" i="4"/>
  <c r="X102" i="4"/>
  <c r="X99" i="4"/>
  <c r="X96" i="4"/>
  <c r="X93" i="4"/>
  <c r="X90" i="4"/>
  <c r="AA107" i="4"/>
  <c r="AA104" i="4"/>
  <c r="AA101" i="4"/>
  <c r="AA98" i="4"/>
  <c r="AA95" i="4"/>
  <c r="AA92" i="4"/>
  <c r="AA89" i="4"/>
  <c r="Z107" i="4"/>
  <c r="Z104" i="4"/>
  <c r="Z101" i="4"/>
  <c r="Z98" i="4"/>
  <c r="Z95" i="4"/>
  <c r="Z92" i="4"/>
  <c r="Y107" i="4"/>
  <c r="Y104" i="4"/>
  <c r="Y101" i="4"/>
  <c r="Y98" i="4"/>
  <c r="Y95" i="4"/>
  <c r="Y92" i="4"/>
  <c r="Y89" i="4"/>
  <c r="X107" i="4"/>
  <c r="X104" i="4"/>
  <c r="X101" i="4"/>
  <c r="X98" i="4"/>
  <c r="X95" i="4"/>
  <c r="X92" i="4"/>
  <c r="X89" i="4"/>
  <c r="Z87" i="4"/>
  <c r="Z84" i="4"/>
  <c r="Z81" i="4"/>
  <c r="Z89" i="4"/>
  <c r="Y87" i="4"/>
  <c r="Y84" i="4"/>
  <c r="Y81" i="4"/>
  <c r="X87" i="4"/>
  <c r="X84" i="4"/>
  <c r="X81" i="4"/>
  <c r="AA86" i="4"/>
  <c r="AA83" i="4"/>
  <c r="AA80" i="4"/>
  <c r="Z86" i="4"/>
  <c r="Z83" i="4"/>
  <c r="Z80" i="4"/>
  <c r="Y86" i="4"/>
  <c r="Y83" i="4"/>
  <c r="Y80" i="4"/>
  <c r="X86" i="4"/>
  <c r="X83" i="4"/>
  <c r="X80" i="4"/>
  <c r="Z90" i="4"/>
  <c r="AA87" i="4"/>
  <c r="AA84" i="4"/>
  <c r="AA81" i="4"/>
  <c r="AE107" i="4"/>
  <c r="AE104" i="4"/>
  <c r="AE101" i="4"/>
  <c r="AE98" i="4"/>
  <c r="AE95" i="4"/>
  <c r="AE92" i="4"/>
  <c r="AE89" i="4"/>
  <c r="AD107" i="4"/>
  <c r="AD104" i="4"/>
  <c r="AD101" i="4"/>
  <c r="AD98" i="4"/>
  <c r="AD95" i="4"/>
  <c r="AD92" i="4"/>
  <c r="AC107" i="4"/>
  <c r="AC104" i="4"/>
  <c r="AC101" i="4"/>
  <c r="AC98" i="4"/>
  <c r="AC95" i="4"/>
  <c r="AC92" i="4"/>
  <c r="AB107" i="4"/>
  <c r="AB104" i="4"/>
  <c r="AB101" i="4"/>
  <c r="AB98" i="4"/>
  <c r="AB95" i="4"/>
  <c r="AB92" i="4"/>
  <c r="AE108" i="4"/>
  <c r="AE105" i="4"/>
  <c r="AE102" i="4"/>
  <c r="AE99" i="4"/>
  <c r="AE96" i="4"/>
  <c r="AE93" i="4"/>
  <c r="AE90" i="4"/>
  <c r="AD108" i="4"/>
  <c r="AD105" i="4"/>
  <c r="AD102" i="4"/>
  <c r="AD99" i="4"/>
  <c r="AD96" i="4"/>
  <c r="AD93" i="4"/>
  <c r="AC108" i="4"/>
  <c r="AC105" i="4"/>
  <c r="AC102" i="4"/>
  <c r="AC99" i="4"/>
  <c r="AC96" i="4"/>
  <c r="AC93" i="4"/>
  <c r="AC90" i="4"/>
  <c r="AB108" i="4"/>
  <c r="AB105" i="4"/>
  <c r="AB102" i="4"/>
  <c r="AB99" i="4"/>
  <c r="AB96" i="4"/>
  <c r="AB93" i="4"/>
  <c r="AB90" i="4"/>
  <c r="AB89" i="4"/>
  <c r="AD86" i="4"/>
  <c r="AD83" i="4"/>
  <c r="AD80" i="4"/>
  <c r="AC86" i="4"/>
  <c r="AC83" i="4"/>
  <c r="AC80" i="4"/>
  <c r="AB86" i="4"/>
  <c r="AB83" i="4"/>
  <c r="AB80" i="4"/>
  <c r="AE87" i="4"/>
  <c r="AE84" i="4"/>
  <c r="AE81" i="4"/>
  <c r="AD87" i="4"/>
  <c r="AD84" i="4"/>
  <c r="AD81" i="4"/>
  <c r="AC87" i="4"/>
  <c r="AC84" i="4"/>
  <c r="AC81" i="4"/>
  <c r="AD90" i="4"/>
  <c r="AD89" i="4"/>
  <c r="AB87" i="4"/>
  <c r="AB84" i="4"/>
  <c r="AB81" i="4"/>
  <c r="AC89" i="4"/>
  <c r="AE86" i="4"/>
  <c r="AE83" i="4"/>
  <c r="AE80" i="4"/>
  <c r="AI108" i="4"/>
  <c r="AI105" i="4"/>
  <c r="AI102" i="4"/>
  <c r="AI99" i="4"/>
  <c r="AI96" i="4"/>
  <c r="AI93" i="4"/>
  <c r="AI90" i="4"/>
  <c r="AH108" i="4"/>
  <c r="AH105" i="4"/>
  <c r="AH102" i="4"/>
  <c r="AH99" i="4"/>
  <c r="AH96" i="4"/>
  <c r="AH93" i="4"/>
  <c r="AG108" i="4"/>
  <c r="AG105" i="4"/>
  <c r="AG102" i="4"/>
  <c r="AG99" i="4"/>
  <c r="AG96" i="4"/>
  <c r="AG93" i="4"/>
  <c r="AG90" i="4"/>
  <c r="AF108" i="4"/>
  <c r="AF105" i="4"/>
  <c r="AF102" i="4"/>
  <c r="AF99" i="4"/>
  <c r="AF96" i="4"/>
  <c r="AF93" i="4"/>
  <c r="AF90" i="4"/>
  <c r="AI107" i="4"/>
  <c r="AI104" i="4"/>
  <c r="AI101" i="4"/>
  <c r="AI98" i="4"/>
  <c r="AI95" i="4"/>
  <c r="AI92" i="4"/>
  <c r="AI89" i="4"/>
  <c r="AH107" i="4"/>
  <c r="AH104" i="4"/>
  <c r="AH101" i="4"/>
  <c r="AH98" i="4"/>
  <c r="AH95" i="4"/>
  <c r="AH92" i="4"/>
  <c r="AG107" i="4"/>
  <c r="AG104" i="4"/>
  <c r="AG101" i="4"/>
  <c r="AG98" i="4"/>
  <c r="AG95" i="4"/>
  <c r="AG92" i="4"/>
  <c r="AG89" i="4"/>
  <c r="AF107" i="4"/>
  <c r="AF104" i="4"/>
  <c r="AF101" i="4"/>
  <c r="AF98" i="4"/>
  <c r="AF95" i="4"/>
  <c r="AF92" i="4"/>
  <c r="AF89" i="4"/>
  <c r="AH87" i="4"/>
  <c r="AH84" i="4"/>
  <c r="AH81" i="4"/>
  <c r="AG87" i="4"/>
  <c r="AG84" i="4"/>
  <c r="AG81" i="4"/>
  <c r="AF87" i="4"/>
  <c r="AF84" i="4"/>
  <c r="AF81" i="4"/>
  <c r="AI86" i="4"/>
  <c r="AI83" i="4"/>
  <c r="AI80" i="4"/>
  <c r="AH86" i="4"/>
  <c r="AH83" i="4"/>
  <c r="AH80" i="4"/>
  <c r="AH90" i="4"/>
  <c r="AH89" i="4"/>
  <c r="AG86" i="4"/>
  <c r="AG83" i="4"/>
  <c r="K83" i="15" s="1"/>
  <c r="AG80" i="4"/>
  <c r="AF86" i="4"/>
  <c r="AF83" i="4"/>
  <c r="AF80" i="4"/>
  <c r="AI87" i="4"/>
  <c r="AI84" i="4"/>
  <c r="AI81" i="4"/>
  <c r="AM107" i="4"/>
  <c r="AM104" i="4"/>
  <c r="AM101" i="4"/>
  <c r="AM98" i="4"/>
  <c r="AM95" i="4"/>
  <c r="AM92" i="4"/>
  <c r="AM89" i="4"/>
  <c r="AL107" i="4"/>
  <c r="AL104" i="4"/>
  <c r="AL101" i="4"/>
  <c r="AL98" i="4"/>
  <c r="AL95" i="4"/>
  <c r="AL92" i="4"/>
  <c r="AK107" i="4"/>
  <c r="AK104" i="4"/>
  <c r="AK101" i="4"/>
  <c r="AK98" i="4"/>
  <c r="AK95" i="4"/>
  <c r="AK92" i="4"/>
  <c r="AJ107" i="4"/>
  <c r="AJ104" i="4"/>
  <c r="AJ101" i="4"/>
  <c r="AJ98" i="4"/>
  <c r="AJ95" i="4"/>
  <c r="AJ92" i="4"/>
  <c r="AM108" i="4"/>
  <c r="AM105" i="4"/>
  <c r="AM102" i="4"/>
  <c r="AM99" i="4"/>
  <c r="AM96" i="4"/>
  <c r="AM93" i="4"/>
  <c r="AM90" i="4"/>
  <c r="AL108" i="4"/>
  <c r="AL105" i="4"/>
  <c r="AL102" i="4"/>
  <c r="AL99" i="4"/>
  <c r="AL96" i="4"/>
  <c r="AL93" i="4"/>
  <c r="AK108" i="4"/>
  <c r="AK105" i="4"/>
  <c r="AK102" i="4"/>
  <c r="AK99" i="4"/>
  <c r="AK96" i="4"/>
  <c r="AK93" i="4"/>
  <c r="AK90" i="4"/>
  <c r="AJ108" i="4"/>
  <c r="AJ105" i="4"/>
  <c r="AJ102" i="4"/>
  <c r="AJ99" i="4"/>
  <c r="AJ96" i="4"/>
  <c r="AJ93" i="4"/>
  <c r="AJ90" i="4"/>
  <c r="AL86" i="4"/>
  <c r="AL83" i="4"/>
  <c r="AL80" i="4"/>
  <c r="AK86" i="4"/>
  <c r="AK83" i="4"/>
  <c r="AK80" i="4"/>
  <c r="AL89" i="4"/>
  <c r="AJ86" i="4"/>
  <c r="AJ83" i="4"/>
  <c r="AJ80" i="4"/>
  <c r="AK89" i="4"/>
  <c r="AM87" i="4"/>
  <c r="AM84" i="4"/>
  <c r="AM81" i="4"/>
  <c r="AL90" i="4"/>
  <c r="AJ89" i="4"/>
  <c r="AL87" i="4"/>
  <c r="AL84" i="4"/>
  <c r="AL81" i="4"/>
  <c r="AK87" i="4"/>
  <c r="AK84" i="4"/>
  <c r="AK81" i="4"/>
  <c r="AJ87" i="4"/>
  <c r="AJ84" i="4"/>
  <c r="AJ81" i="4"/>
  <c r="AM86" i="4"/>
  <c r="AM83" i="4"/>
  <c r="AM80" i="4"/>
  <c r="AQ108" i="4"/>
  <c r="AQ105" i="4"/>
  <c r="AQ102" i="4"/>
  <c r="AQ99" i="4"/>
  <c r="AQ96" i="4"/>
  <c r="AQ93" i="4"/>
  <c r="AQ90" i="4"/>
  <c r="AQ87" i="4"/>
  <c r="AP108" i="4"/>
  <c r="AP105" i="4"/>
  <c r="AP102" i="4"/>
  <c r="AP99" i="4"/>
  <c r="AP96" i="4"/>
  <c r="AP93" i="4"/>
  <c r="AP90" i="4"/>
  <c r="AO108" i="4"/>
  <c r="AO105" i="4"/>
  <c r="AO102" i="4"/>
  <c r="AO99" i="4"/>
  <c r="AO96" i="4"/>
  <c r="AO93" i="4"/>
  <c r="AO90" i="4"/>
  <c r="AN108" i="4"/>
  <c r="AN105" i="4"/>
  <c r="AN102" i="4"/>
  <c r="AN99" i="4"/>
  <c r="AN96" i="4"/>
  <c r="AN93" i="4"/>
  <c r="AN90" i="4"/>
  <c r="AQ107" i="4"/>
  <c r="AQ104" i="4"/>
  <c r="AQ101" i="4"/>
  <c r="AQ98" i="4"/>
  <c r="AQ95" i="4"/>
  <c r="AQ92" i="4"/>
  <c r="AQ89" i="4"/>
  <c r="AP107" i="4"/>
  <c r="AP104" i="4"/>
  <c r="AP101" i="4"/>
  <c r="AP98" i="4"/>
  <c r="AP95" i="4"/>
  <c r="AP92" i="4"/>
  <c r="AO107" i="4"/>
  <c r="AO104" i="4"/>
  <c r="AO101" i="4"/>
  <c r="AO98" i="4"/>
  <c r="AO95" i="4"/>
  <c r="AO92" i="4"/>
  <c r="AO89" i="4"/>
  <c r="AN107" i="4"/>
  <c r="AN104" i="4"/>
  <c r="AN101" i="4"/>
  <c r="AN98" i="4"/>
  <c r="AN95" i="4"/>
  <c r="AN92" i="4"/>
  <c r="AN89" i="4"/>
  <c r="AP87" i="4"/>
  <c r="AP84" i="4"/>
  <c r="AP81" i="4"/>
  <c r="AP89" i="4"/>
  <c r="AO87" i="4"/>
  <c r="AO84" i="4"/>
  <c r="AO81" i="4"/>
  <c r="AN87" i="4"/>
  <c r="AN84" i="4"/>
  <c r="AN81" i="4"/>
  <c r="AQ86" i="4"/>
  <c r="AQ83" i="4"/>
  <c r="AQ80" i="4"/>
  <c r="AP86" i="4"/>
  <c r="AP83" i="4"/>
  <c r="AP80" i="4"/>
  <c r="AO86" i="4"/>
  <c r="AO83" i="4"/>
  <c r="AO80" i="4"/>
  <c r="AN86" i="4"/>
  <c r="AN83" i="4"/>
  <c r="AN80" i="4"/>
  <c r="AQ84" i="4"/>
  <c r="AQ81" i="4"/>
  <c r="AU107" i="4"/>
  <c r="AU104" i="4"/>
  <c r="AU101" i="4"/>
  <c r="AU98" i="4"/>
  <c r="AU95" i="4"/>
  <c r="AU92" i="4"/>
  <c r="AU89" i="4"/>
  <c r="AT107" i="4"/>
  <c r="AT104" i="4"/>
  <c r="AT101" i="4"/>
  <c r="AT98" i="4"/>
  <c r="AT95" i="4"/>
  <c r="AT92" i="4"/>
  <c r="AS107" i="4"/>
  <c r="AS104" i="4"/>
  <c r="AS101" i="4"/>
  <c r="AS98" i="4"/>
  <c r="AS95" i="4"/>
  <c r="AS92" i="4"/>
  <c r="AS89" i="4"/>
  <c r="AR107" i="4"/>
  <c r="AR104" i="4"/>
  <c r="AR101" i="4"/>
  <c r="AR98" i="4"/>
  <c r="AR95" i="4"/>
  <c r="AR92" i="4"/>
  <c r="AU108" i="4"/>
  <c r="AU105" i="4"/>
  <c r="AU102" i="4"/>
  <c r="AU99" i="4"/>
  <c r="AU96" i="4"/>
  <c r="AU93" i="4"/>
  <c r="AU90" i="4"/>
  <c r="AU87" i="4"/>
  <c r="AT108" i="4"/>
  <c r="AT105" i="4"/>
  <c r="AT102" i="4"/>
  <c r="AT99" i="4"/>
  <c r="AT96" i="4"/>
  <c r="AT93" i="4"/>
  <c r="AT90" i="4"/>
  <c r="AS108" i="4"/>
  <c r="AS105" i="4"/>
  <c r="AS102" i="4"/>
  <c r="AS99" i="4"/>
  <c r="AS96" i="4"/>
  <c r="AS93" i="4"/>
  <c r="AS90" i="4"/>
  <c r="AR108" i="4"/>
  <c r="AR105" i="4"/>
  <c r="AR102" i="4"/>
  <c r="AR99" i="4"/>
  <c r="AR96" i="4"/>
  <c r="AR93" i="4"/>
  <c r="AR90" i="4"/>
  <c r="AR87" i="4"/>
  <c r="AR89" i="4"/>
  <c r="AT86" i="4"/>
  <c r="AT83" i="4"/>
  <c r="AT80" i="4"/>
  <c r="AS86" i="4"/>
  <c r="AS83" i="4"/>
  <c r="AS80" i="4"/>
  <c r="AR86" i="4"/>
  <c r="AR83" i="4"/>
  <c r="AR80" i="4"/>
  <c r="AU84" i="4"/>
  <c r="AU81" i="4"/>
  <c r="AT84" i="4"/>
  <c r="AT81" i="4"/>
  <c r="AS84" i="4"/>
  <c r="AS81" i="4"/>
  <c r="AT87" i="4"/>
  <c r="AR84" i="4"/>
  <c r="AR81" i="4"/>
  <c r="AT89" i="4"/>
  <c r="AS87" i="4"/>
  <c r="AU86" i="4"/>
  <c r="AU83" i="4"/>
  <c r="AU80" i="4"/>
  <c r="F9" i="4"/>
  <c r="N9" i="4"/>
  <c r="V9" i="4"/>
  <c r="AD9" i="4"/>
  <c r="AL9" i="4"/>
  <c r="AT9" i="4"/>
  <c r="J10" i="4"/>
  <c r="S10" i="4"/>
  <c r="G10" i="15" s="1"/>
  <c r="AE10" i="4"/>
  <c r="AU10" i="4"/>
  <c r="X12" i="4"/>
  <c r="N71" i="4"/>
  <c r="N68" i="4"/>
  <c r="N65" i="4"/>
  <c r="N62" i="4"/>
  <c r="M71" i="4"/>
  <c r="M68" i="4"/>
  <c r="M65" i="4"/>
  <c r="M62" i="4"/>
  <c r="L71" i="4"/>
  <c r="L68" i="4"/>
  <c r="L65" i="4"/>
  <c r="L62" i="4"/>
  <c r="O72" i="4"/>
  <c r="O69" i="4"/>
  <c r="O66" i="4"/>
  <c r="O63" i="4"/>
  <c r="N72" i="4"/>
  <c r="N69" i="4"/>
  <c r="N66" i="4"/>
  <c r="N63" i="4"/>
  <c r="M72" i="4"/>
  <c r="M69" i="4"/>
  <c r="M66" i="4"/>
  <c r="M63" i="4"/>
  <c r="L72" i="4"/>
  <c r="L69" i="4"/>
  <c r="L66" i="4"/>
  <c r="L63" i="4"/>
  <c r="O71" i="4"/>
  <c r="O68" i="4"/>
  <c r="O65" i="4"/>
  <c r="O62" i="4"/>
  <c r="N60" i="4"/>
  <c r="N57" i="4"/>
  <c r="N54" i="4"/>
  <c r="N51" i="4"/>
  <c r="N48" i="4"/>
  <c r="N45" i="4"/>
  <c r="M60" i="4"/>
  <c r="M57" i="4"/>
  <c r="M54" i="4"/>
  <c r="M51" i="4"/>
  <c r="M48" i="4"/>
  <c r="M45" i="4"/>
  <c r="L60" i="4"/>
  <c r="L57" i="4"/>
  <c r="L54" i="4"/>
  <c r="L51" i="4"/>
  <c r="L48" i="4"/>
  <c r="L45" i="4"/>
  <c r="O59" i="4"/>
  <c r="O56" i="4"/>
  <c r="O53" i="4"/>
  <c r="O50" i="4"/>
  <c r="O47" i="4"/>
  <c r="O44" i="4"/>
  <c r="N59" i="4"/>
  <c r="N56" i="4"/>
  <c r="N53" i="4"/>
  <c r="N50" i="4"/>
  <c r="N47" i="4"/>
  <c r="N44" i="4"/>
  <c r="M59" i="4"/>
  <c r="M56" i="4"/>
  <c r="M53" i="4"/>
  <c r="M50" i="4"/>
  <c r="M47" i="4"/>
  <c r="M44" i="4"/>
  <c r="L59" i="4"/>
  <c r="L56" i="4"/>
  <c r="L53" i="4"/>
  <c r="L50" i="4"/>
  <c r="L47" i="4"/>
  <c r="L44" i="4"/>
  <c r="O60" i="4"/>
  <c r="O57" i="4"/>
  <c r="O54" i="4"/>
  <c r="O51" i="4"/>
  <c r="O48" i="4"/>
  <c r="O45" i="4"/>
  <c r="V71" i="4"/>
  <c r="V68" i="4"/>
  <c r="V65" i="4"/>
  <c r="V62" i="4"/>
  <c r="U71" i="4"/>
  <c r="U68" i="4"/>
  <c r="U65" i="4"/>
  <c r="U62" i="4"/>
  <c r="T71" i="4"/>
  <c r="T68" i="4"/>
  <c r="T65" i="4"/>
  <c r="T62" i="4"/>
  <c r="W72" i="4"/>
  <c r="W69" i="4"/>
  <c r="W66" i="4"/>
  <c r="W63" i="4"/>
  <c r="V72" i="4"/>
  <c r="V69" i="4"/>
  <c r="V66" i="4"/>
  <c r="V63" i="4"/>
  <c r="U72" i="4"/>
  <c r="U69" i="4"/>
  <c r="U66" i="4"/>
  <c r="U63" i="4"/>
  <c r="T72" i="4"/>
  <c r="T69" i="4"/>
  <c r="T66" i="4"/>
  <c r="T63" i="4"/>
  <c r="T60" i="4"/>
  <c r="W71" i="4"/>
  <c r="W68" i="4"/>
  <c r="W65" i="4"/>
  <c r="W62" i="4"/>
  <c r="W60" i="4"/>
  <c r="V57" i="4"/>
  <c r="V54" i="4"/>
  <c r="V51" i="4"/>
  <c r="V48" i="4"/>
  <c r="V45" i="4"/>
  <c r="V60" i="4"/>
  <c r="U57" i="4"/>
  <c r="U54" i="4"/>
  <c r="U51" i="4"/>
  <c r="U48" i="4"/>
  <c r="U45" i="4"/>
  <c r="U60" i="4"/>
  <c r="T57" i="4"/>
  <c r="T54" i="4"/>
  <c r="T51" i="4"/>
  <c r="T48" i="4"/>
  <c r="T45" i="4"/>
  <c r="W59" i="4"/>
  <c r="W56" i="4"/>
  <c r="W53" i="4"/>
  <c r="W50" i="4"/>
  <c r="W47" i="4"/>
  <c r="W44" i="4"/>
  <c r="V59" i="4"/>
  <c r="V56" i="4"/>
  <c r="V53" i="4"/>
  <c r="V50" i="4"/>
  <c r="V47" i="4"/>
  <c r="V44" i="4"/>
  <c r="U59" i="4"/>
  <c r="U56" i="4"/>
  <c r="U53" i="4"/>
  <c r="U50" i="4"/>
  <c r="U47" i="4"/>
  <c r="U44" i="4"/>
  <c r="T59" i="4"/>
  <c r="T56" i="4"/>
  <c r="T53" i="4"/>
  <c r="T50" i="4"/>
  <c r="T47" i="4"/>
  <c r="T44" i="4"/>
  <c r="W57" i="4"/>
  <c r="W54" i="4"/>
  <c r="W51" i="4"/>
  <c r="W48" i="4"/>
  <c r="W45" i="4"/>
  <c r="Z72" i="4"/>
  <c r="Z69" i="4"/>
  <c r="Z66" i="4"/>
  <c r="Z63" i="4"/>
  <c r="Z60" i="4"/>
  <c r="Y72" i="4"/>
  <c r="Y69" i="4"/>
  <c r="Y66" i="4"/>
  <c r="Y63" i="4"/>
  <c r="X72" i="4"/>
  <c r="X69" i="4"/>
  <c r="X66" i="4"/>
  <c r="X63" i="4"/>
  <c r="AA71" i="4"/>
  <c r="AA68" i="4"/>
  <c r="AA65" i="4"/>
  <c r="AA62" i="4"/>
  <c r="Z71" i="4"/>
  <c r="Z68" i="4"/>
  <c r="Z65" i="4"/>
  <c r="Y71" i="4"/>
  <c r="Y68" i="4"/>
  <c r="Y65" i="4"/>
  <c r="Y62" i="4"/>
  <c r="X71" i="4"/>
  <c r="X68" i="4"/>
  <c r="X65" i="4"/>
  <c r="X62" i="4"/>
  <c r="AA72" i="4"/>
  <c r="AA69" i="4"/>
  <c r="AA66" i="4"/>
  <c r="AA63" i="4"/>
  <c r="AA60" i="4"/>
  <c r="Z59" i="4"/>
  <c r="Z56" i="4"/>
  <c r="Z53" i="4"/>
  <c r="Z50" i="4"/>
  <c r="Z47" i="4"/>
  <c r="Z44" i="4"/>
  <c r="Y59" i="4"/>
  <c r="Y56" i="4"/>
  <c r="Y53" i="4"/>
  <c r="Y50" i="4"/>
  <c r="Y47" i="4"/>
  <c r="Y44" i="4"/>
  <c r="X59" i="4"/>
  <c r="X56" i="4"/>
  <c r="X53" i="4"/>
  <c r="X50" i="4"/>
  <c r="X47" i="4"/>
  <c r="X44" i="4"/>
  <c r="AA57" i="4"/>
  <c r="AA54" i="4"/>
  <c r="AA51" i="4"/>
  <c r="AA48" i="4"/>
  <c r="AA45" i="4"/>
  <c r="Z57" i="4"/>
  <c r="Z54" i="4"/>
  <c r="Z51" i="4"/>
  <c r="Z48" i="4"/>
  <c r="Z45" i="4"/>
  <c r="Z62" i="4"/>
  <c r="Y57" i="4"/>
  <c r="Y54" i="4"/>
  <c r="Y51" i="4"/>
  <c r="Y48" i="4"/>
  <c r="Y45" i="4"/>
  <c r="Y60" i="4"/>
  <c r="X57" i="4"/>
  <c r="X54" i="4"/>
  <c r="X51" i="4"/>
  <c r="X48" i="4"/>
  <c r="X45" i="4"/>
  <c r="X60" i="4"/>
  <c r="AA59" i="4"/>
  <c r="AA56" i="4"/>
  <c r="AA53" i="4"/>
  <c r="AA50" i="4"/>
  <c r="AA47" i="4"/>
  <c r="AA44" i="4"/>
  <c r="G9" i="4"/>
  <c r="O9" i="4"/>
  <c r="W9" i="4"/>
  <c r="AE9" i="4"/>
  <c r="AM9" i="4"/>
  <c r="AU9" i="4"/>
  <c r="K10" i="4"/>
  <c r="T10" i="4"/>
  <c r="H10" i="15" s="1"/>
  <c r="AH10" i="4"/>
  <c r="F12" i="4"/>
  <c r="D12" i="15" s="1"/>
  <c r="AA12" i="4"/>
  <c r="I96" i="15"/>
  <c r="D95" i="15"/>
  <c r="G72" i="15"/>
  <c r="K68" i="15"/>
  <c r="L65" i="15"/>
  <c r="J63" i="15"/>
  <c r="M62" i="15"/>
  <c r="K60" i="15"/>
  <c r="N59" i="15"/>
  <c r="L57" i="15"/>
  <c r="G56" i="15"/>
  <c r="M54" i="15"/>
  <c r="N51" i="15"/>
  <c r="D108" i="15"/>
  <c r="F86" i="15"/>
  <c r="D84" i="15"/>
  <c r="N72" i="15"/>
  <c r="G69" i="15"/>
  <c r="K65" i="15"/>
  <c r="L62" i="15"/>
  <c r="D62" i="15"/>
  <c r="M59" i="15"/>
  <c r="K57" i="15"/>
  <c r="N56" i="15"/>
  <c r="L54" i="15"/>
  <c r="G53" i="15"/>
  <c r="M51" i="15"/>
  <c r="F107" i="15"/>
  <c r="D105" i="15"/>
  <c r="D81" i="15"/>
  <c r="M72" i="15"/>
  <c r="N69" i="15"/>
  <c r="G66" i="15"/>
  <c r="K62" i="15"/>
  <c r="L59" i="15"/>
  <c r="M56" i="15"/>
  <c r="K54" i="15"/>
  <c r="N53" i="15"/>
  <c r="L51" i="15"/>
  <c r="D51" i="15"/>
  <c r="G50" i="15"/>
  <c r="M48" i="15"/>
  <c r="N45" i="15"/>
  <c r="D86" i="15"/>
  <c r="L72" i="15"/>
  <c r="D72" i="15"/>
  <c r="G71" i="15"/>
  <c r="M69" i="15"/>
  <c r="N66" i="15"/>
  <c r="G63" i="15"/>
  <c r="J62" i="15"/>
  <c r="K59" i="15"/>
  <c r="L56" i="15"/>
  <c r="J54" i="15"/>
  <c r="M53" i="15"/>
  <c r="K51" i="15"/>
  <c r="D107" i="15"/>
  <c r="K72" i="15"/>
  <c r="N71" i="15"/>
  <c r="L69" i="15"/>
  <c r="G68" i="15"/>
  <c r="M66" i="15"/>
  <c r="N63" i="15"/>
  <c r="G60" i="15"/>
  <c r="J59" i="15"/>
  <c r="K56" i="15"/>
  <c r="L53" i="15"/>
  <c r="M50" i="15"/>
  <c r="K48" i="15"/>
  <c r="N47" i="15"/>
  <c r="G87" i="15"/>
  <c r="J72" i="15"/>
  <c r="M71" i="15"/>
  <c r="K69" i="15"/>
  <c r="N68" i="15"/>
  <c r="L66" i="15"/>
  <c r="G65" i="15"/>
  <c r="M63" i="15"/>
  <c r="N60" i="15"/>
  <c r="G57" i="15"/>
  <c r="K53" i="15"/>
  <c r="L50" i="15"/>
  <c r="D50" i="15"/>
  <c r="D101" i="15"/>
  <c r="G92" i="15"/>
  <c r="L71" i="15"/>
  <c r="D71" i="15"/>
  <c r="M68" i="15"/>
  <c r="K66" i="15"/>
  <c r="N65" i="15"/>
  <c r="L63" i="15"/>
  <c r="D63" i="15"/>
  <c r="G62" i="15"/>
  <c r="M60" i="15"/>
  <c r="N57" i="15"/>
  <c r="G54" i="15"/>
  <c r="J53" i="15"/>
  <c r="K50" i="15"/>
  <c r="L47" i="15"/>
  <c r="D47" i="15"/>
  <c r="M44" i="15"/>
  <c r="K37" i="15"/>
  <c r="G9" i="15"/>
  <c r="D10" i="15"/>
  <c r="L10" i="15"/>
  <c r="F12" i="15"/>
  <c r="N12" i="15"/>
  <c r="K13" i="15"/>
  <c r="M15" i="15"/>
  <c r="J16" i="15"/>
  <c r="D18" i="15"/>
  <c r="I19" i="15"/>
  <c r="K21" i="15"/>
  <c r="H22" i="15"/>
  <c r="J24" i="15"/>
  <c r="G25" i="15"/>
  <c r="I27" i="15"/>
  <c r="F28" i="15"/>
  <c r="N28" i="15"/>
  <c r="H30" i="15"/>
  <c r="M31" i="15"/>
  <c r="G33" i="15"/>
  <c r="D34" i="15"/>
  <c r="L34" i="15"/>
  <c r="F36" i="15"/>
  <c r="K44" i="15"/>
  <c r="K45" i="15"/>
  <c r="N48" i="15"/>
  <c r="J50" i="15"/>
  <c r="M10" i="15"/>
  <c r="G12" i="15"/>
  <c r="D13" i="15"/>
  <c r="L13" i="15"/>
  <c r="F15" i="15"/>
  <c r="N15" i="15"/>
  <c r="K16" i="15"/>
  <c r="M18" i="15"/>
  <c r="J19" i="15"/>
  <c r="D21" i="15"/>
  <c r="I22" i="15"/>
  <c r="K24" i="15"/>
  <c r="H25" i="15"/>
  <c r="J27" i="15"/>
  <c r="G28" i="15"/>
  <c r="I30" i="15"/>
  <c r="F31" i="15"/>
  <c r="N31" i="15"/>
  <c r="H33" i="15"/>
  <c r="G36" i="15"/>
  <c r="D37" i="15"/>
  <c r="M37" i="15"/>
  <c r="L44" i="15"/>
  <c r="L45" i="15"/>
  <c r="K47" i="15"/>
  <c r="N50" i="15"/>
  <c r="D68" i="15"/>
  <c r="I9" i="15"/>
  <c r="F10" i="15"/>
  <c r="H12" i="15"/>
  <c r="M13" i="15"/>
  <c r="G15" i="15"/>
  <c r="D16" i="15"/>
  <c r="L16" i="15"/>
  <c r="F18" i="15"/>
  <c r="N18" i="15"/>
  <c r="K19" i="15"/>
  <c r="J22" i="15"/>
  <c r="D24" i="15"/>
  <c r="L24" i="15"/>
  <c r="I25" i="15"/>
  <c r="K27" i="15"/>
  <c r="H28" i="15"/>
  <c r="J30" i="15"/>
  <c r="G31" i="15"/>
  <c r="I33" i="15"/>
  <c r="F34" i="15"/>
  <c r="H36" i="15"/>
  <c r="N44" i="15"/>
  <c r="M45" i="15"/>
  <c r="M47" i="15"/>
  <c r="G51" i="15"/>
  <c r="N62" i="15"/>
  <c r="L68" i="15"/>
  <c r="H86" i="15"/>
  <c r="D98" i="15"/>
  <c r="F13" i="15"/>
  <c r="H15" i="15"/>
  <c r="G18" i="15"/>
  <c r="D19" i="15"/>
  <c r="F21" i="15"/>
  <c r="N21" i="15"/>
  <c r="K22" i="15"/>
  <c r="J25" i="15"/>
  <c r="D27" i="15"/>
  <c r="L27" i="15"/>
  <c r="I28" i="15"/>
  <c r="K30" i="15"/>
  <c r="H31" i="15"/>
  <c r="J33" i="15"/>
  <c r="G34" i="15"/>
  <c r="I36" i="15"/>
  <c r="F37" i="15"/>
  <c r="D44" i="15"/>
  <c r="D45" i="15"/>
  <c r="M57" i="15"/>
  <c r="K63" i="15"/>
  <c r="G81" i="15"/>
  <c r="K9" i="15"/>
  <c r="J12" i="15"/>
  <c r="G13" i="15"/>
  <c r="I15" i="15"/>
  <c r="F16" i="15"/>
  <c r="H18" i="15"/>
  <c r="M19" i="15"/>
  <c r="G21" i="15"/>
  <c r="D22" i="15"/>
  <c r="F24" i="15"/>
  <c r="K25" i="15"/>
  <c r="J28" i="15"/>
  <c r="D30" i="15"/>
  <c r="L30" i="15"/>
  <c r="I31" i="15"/>
  <c r="H34" i="15"/>
  <c r="J36" i="15"/>
  <c r="G37" i="15"/>
  <c r="G105" i="15"/>
  <c r="I10" i="15"/>
  <c r="H13" i="15"/>
  <c r="J15" i="15"/>
  <c r="G16" i="15"/>
  <c r="I18" i="15"/>
  <c r="F19" i="15"/>
  <c r="H21" i="15"/>
  <c r="G24" i="15"/>
  <c r="D25" i="15"/>
  <c r="L25" i="15"/>
  <c r="F27" i="15"/>
  <c r="M30" i="15"/>
  <c r="J31" i="15"/>
  <c r="D33" i="15"/>
  <c r="L33" i="15"/>
  <c r="I34" i="15"/>
  <c r="H37" i="15"/>
  <c r="G44" i="15"/>
  <c r="G45" i="15"/>
  <c r="G48" i="15"/>
  <c r="G59" i="15"/>
  <c r="M9" i="15"/>
  <c r="L12" i="15"/>
  <c r="I13" i="15"/>
  <c r="H16" i="15"/>
  <c r="J18" i="15"/>
  <c r="G19" i="15"/>
  <c r="I21" i="15"/>
  <c r="F22" i="15"/>
  <c r="N22" i="15"/>
  <c r="H24" i="15"/>
  <c r="M25" i="15"/>
  <c r="G27" i="15"/>
  <c r="D28" i="15"/>
  <c r="L28" i="15"/>
  <c r="F30" i="15"/>
  <c r="K31" i="15"/>
  <c r="M33" i="15"/>
  <c r="J34" i="15"/>
  <c r="D36" i="15"/>
  <c r="L36" i="15"/>
  <c r="I37" i="15"/>
  <c r="G47" i="15"/>
  <c r="D60" i="15"/>
  <c r="M65" i="15"/>
  <c r="K71" i="15"/>
  <c r="K104" i="15" l="1"/>
  <c r="J99" i="15"/>
  <c r="I104" i="15"/>
  <c r="G101" i="15"/>
  <c r="G96" i="15"/>
  <c r="F99" i="15"/>
  <c r="D93" i="15"/>
  <c r="J71" i="15"/>
  <c r="I81" i="15"/>
  <c r="H90" i="15"/>
  <c r="H107" i="15"/>
  <c r="G108" i="15"/>
  <c r="G89" i="15"/>
  <c r="M87" i="15"/>
  <c r="F102" i="15"/>
  <c r="J95" i="15"/>
  <c r="H95" i="15"/>
  <c r="F95" i="15"/>
  <c r="D57" i="15"/>
  <c r="N19" i="15"/>
  <c r="M22" i="15"/>
  <c r="L21" i="15"/>
  <c r="F90" i="15"/>
  <c r="J86" i="15"/>
  <c r="J107" i="15"/>
  <c r="H84" i="15"/>
  <c r="G83" i="15"/>
  <c r="G98" i="15"/>
  <c r="F81" i="15"/>
  <c r="F108" i="15"/>
  <c r="D102" i="15"/>
  <c r="D92" i="15"/>
  <c r="J47" i="15"/>
  <c r="J51" i="15"/>
  <c r="J45" i="15"/>
  <c r="J69" i="15"/>
  <c r="D56" i="15"/>
  <c r="D69" i="15"/>
  <c r="N24" i="15"/>
  <c r="N36" i="15"/>
  <c r="N37" i="15"/>
  <c r="M27" i="15"/>
  <c r="K33" i="15"/>
  <c r="D9" i="15"/>
  <c r="D59" i="15"/>
  <c r="D54" i="15"/>
  <c r="I83" i="15"/>
  <c r="J102" i="15"/>
  <c r="D99" i="15"/>
  <c r="N30" i="15"/>
  <c r="N16" i="15"/>
  <c r="J108" i="15"/>
  <c r="H81" i="15"/>
  <c r="H89" i="15"/>
  <c r="M105" i="15"/>
  <c r="D53" i="15"/>
  <c r="D66" i="15"/>
  <c r="D65" i="15"/>
  <c r="N34" i="15"/>
  <c r="M34" i="15"/>
  <c r="L99" i="15"/>
  <c r="L107" i="15"/>
  <c r="L95" i="15"/>
  <c r="K96" i="15"/>
  <c r="J90" i="15"/>
  <c r="L18" i="15"/>
  <c r="L22" i="15"/>
  <c r="K36" i="15"/>
  <c r="F53" i="15"/>
  <c r="M98" i="15"/>
  <c r="L84" i="15"/>
  <c r="K92" i="15"/>
  <c r="K108" i="15"/>
  <c r="J92" i="15"/>
  <c r="I92" i="15"/>
  <c r="I108" i="15"/>
  <c r="F48" i="15"/>
  <c r="N105" i="15"/>
  <c r="N108" i="15"/>
  <c r="N92" i="15"/>
  <c r="M80" i="15"/>
  <c r="M107" i="15"/>
  <c r="M99" i="15"/>
  <c r="M102" i="15"/>
  <c r="L102" i="15"/>
  <c r="L105" i="15"/>
  <c r="L101" i="15"/>
  <c r="K86" i="15"/>
  <c r="K107" i="15"/>
  <c r="K93" i="15"/>
  <c r="K99" i="15"/>
  <c r="J84" i="15"/>
  <c r="J80" i="15"/>
  <c r="J96" i="15"/>
  <c r="J101" i="15"/>
  <c r="I80" i="15"/>
  <c r="I101" i="15"/>
  <c r="I93" i="15"/>
  <c r="I99" i="15"/>
  <c r="H87" i="15"/>
  <c r="H96" i="15"/>
  <c r="H102" i="15"/>
  <c r="H92" i="15"/>
  <c r="H101" i="15"/>
  <c r="G86" i="15"/>
  <c r="G80" i="15"/>
  <c r="G95" i="15"/>
  <c r="G104" i="15"/>
  <c r="G93" i="15"/>
  <c r="G99" i="15"/>
  <c r="F87" i="15"/>
  <c r="F80" i="15"/>
  <c r="F96" i="15"/>
  <c r="F92" i="15"/>
  <c r="F98" i="15"/>
  <c r="F101" i="15"/>
  <c r="D87" i="15"/>
  <c r="D96" i="15"/>
  <c r="D104" i="15"/>
  <c r="D89" i="15"/>
  <c r="J56" i="15"/>
  <c r="J60" i="15"/>
  <c r="J48" i="15"/>
  <c r="J57" i="15"/>
  <c r="J68" i="15"/>
  <c r="J65" i="15"/>
  <c r="D48" i="15"/>
  <c r="N27" i="15"/>
  <c r="N10" i="15"/>
  <c r="N13" i="15"/>
  <c r="M16" i="15"/>
  <c r="M21" i="15"/>
  <c r="M24" i="15"/>
  <c r="L19" i="15"/>
  <c r="L37" i="15"/>
  <c r="K28" i="15"/>
  <c r="K12" i="15"/>
  <c r="K15" i="15"/>
  <c r="J10" i="15"/>
  <c r="H9" i="15"/>
  <c r="H45" i="15"/>
  <c r="F47" i="15"/>
  <c r="AH23" i="7"/>
  <c r="Q13" i="23"/>
  <c r="M96" i="15"/>
  <c r="F60" i="15"/>
  <c r="F59" i="15"/>
  <c r="F65" i="15"/>
  <c r="N96" i="15"/>
  <c r="N99" i="15"/>
  <c r="M93" i="15"/>
  <c r="J21" i="15"/>
  <c r="G30" i="15"/>
  <c r="L96" i="15"/>
  <c r="K80" i="15"/>
  <c r="H57" i="15"/>
  <c r="H51" i="15"/>
  <c r="H69" i="15"/>
  <c r="H68" i="15"/>
  <c r="F51" i="15"/>
  <c r="F69" i="15"/>
  <c r="F68" i="15"/>
  <c r="L9" i="15"/>
  <c r="N87" i="15"/>
  <c r="N86" i="15"/>
  <c r="N107" i="15"/>
  <c r="M101" i="15"/>
  <c r="L87" i="15"/>
  <c r="L86" i="15"/>
  <c r="L90" i="15"/>
  <c r="L92" i="15"/>
  <c r="H50" i="15"/>
  <c r="H72" i="15"/>
  <c r="F54" i="15"/>
  <c r="F72" i="15"/>
  <c r="F71" i="15"/>
  <c r="I45" i="15"/>
  <c r="I71" i="15"/>
  <c r="H71" i="15"/>
  <c r="N95" i="15"/>
  <c r="M89" i="15"/>
  <c r="I50" i="15"/>
  <c r="I72" i="15"/>
  <c r="I54" i="15"/>
  <c r="H47" i="15"/>
  <c r="D90" i="15"/>
  <c r="G22" i="15"/>
  <c r="F25" i="15"/>
  <c r="I51" i="15"/>
  <c r="I68" i="15"/>
  <c r="I69" i="15"/>
  <c r="H56" i="15"/>
  <c r="H66" i="15"/>
  <c r="F66" i="15"/>
  <c r="K18" i="15"/>
  <c r="I62" i="15"/>
  <c r="N90" i="15"/>
  <c r="N93" i="15"/>
  <c r="M108" i="15"/>
  <c r="M90" i="15"/>
  <c r="L83" i="15"/>
  <c r="J104" i="15"/>
  <c r="J89" i="15"/>
  <c r="H104" i="15"/>
  <c r="F104" i="15"/>
  <c r="F89" i="15"/>
  <c r="D80" i="15"/>
  <c r="I63" i="15"/>
  <c r="H44" i="15"/>
  <c r="H60" i="15"/>
  <c r="I60" i="15"/>
  <c r="I65" i="15"/>
  <c r="H53" i="15"/>
  <c r="H59" i="15"/>
  <c r="H48" i="15"/>
  <c r="H54" i="15"/>
  <c r="H63" i="15"/>
  <c r="H62" i="15"/>
  <c r="F57" i="15"/>
  <c r="F44" i="15"/>
  <c r="F50" i="15"/>
  <c r="F56" i="15"/>
  <c r="F45" i="15"/>
  <c r="F63" i="15"/>
  <c r="F62" i="15"/>
  <c r="N83" i="15"/>
  <c r="N84" i="15"/>
  <c r="N80" i="15"/>
  <c r="N101" i="15"/>
  <c r="N104" i="15"/>
  <c r="N89" i="15"/>
  <c r="M84" i="15"/>
  <c r="M83" i="15"/>
  <c r="M81" i="15"/>
  <c r="M92" i="15"/>
  <c r="M104" i="15"/>
  <c r="L81" i="15"/>
  <c r="L89" i="15"/>
  <c r="L80" i="15"/>
  <c r="L108" i="15"/>
  <c r="L93" i="15"/>
  <c r="L98" i="15"/>
  <c r="L104" i="15"/>
  <c r="K84" i="15"/>
  <c r="K81" i="15"/>
  <c r="K87" i="15"/>
  <c r="K89" i="15"/>
  <c r="K95" i="15"/>
  <c r="K98" i="15"/>
  <c r="K102" i="15"/>
  <c r="K105" i="15"/>
  <c r="K90" i="15"/>
  <c r="J81" i="15"/>
  <c r="J87" i="15"/>
  <c r="J83" i="15"/>
  <c r="J105" i="15"/>
  <c r="J93" i="15"/>
  <c r="J98" i="15"/>
  <c r="I86" i="15"/>
  <c r="I84" i="15"/>
  <c r="I87" i="15"/>
  <c r="I89" i="15"/>
  <c r="I95" i="15"/>
  <c r="I98" i="15"/>
  <c r="I102" i="15"/>
  <c r="I105" i="15"/>
  <c r="I90" i="15"/>
  <c r="H80" i="15"/>
  <c r="H83" i="15"/>
  <c r="H105" i="15"/>
  <c r="H108" i="15"/>
  <c r="H93" i="15"/>
  <c r="H98" i="15"/>
  <c r="G84" i="15"/>
  <c r="G107" i="15"/>
  <c r="G102" i="15"/>
  <c r="G90" i="15"/>
  <c r="F83" i="15"/>
  <c r="F105" i="15"/>
  <c r="F93" i="15"/>
  <c r="D83" i="15"/>
  <c r="F9" i="15"/>
  <c r="H19" i="15"/>
  <c r="L48" i="15"/>
  <c r="M12" i="15"/>
  <c r="I57" i="15"/>
  <c r="I48" i="15"/>
  <c r="I53" i="15"/>
  <c r="I56" i="15"/>
  <c r="I66" i="15"/>
  <c r="I12" i="15"/>
  <c r="I59" i="15"/>
  <c r="I44" i="15"/>
  <c r="J9" i="15"/>
  <c r="N81" i="15"/>
  <c r="N102" i="15"/>
  <c r="N98" i="15"/>
  <c r="M86" i="15"/>
  <c r="I16" i="15"/>
  <c r="H65" i="15"/>
  <c r="K101" i="15"/>
  <c r="I107" i="15"/>
  <c r="F33" i="15"/>
  <c r="M95" i="15"/>
  <c r="M28" i="15"/>
  <c r="D31" i="15"/>
  <c r="I47" i="15"/>
  <c r="N25" i="15"/>
  <c r="M36" i="15"/>
  <c r="L31" i="15"/>
  <c r="L60" i="15"/>
  <c r="N9" i="15"/>
  <c r="F84" i="15"/>
  <c r="J44" i="15"/>
  <c r="J66" i="15"/>
  <c r="K34" i="15"/>
  <c r="I24" i="15"/>
  <c r="N33" i="15"/>
  <c r="N54" i="15"/>
  <c r="L15" i="15"/>
  <c r="K10" i="15"/>
  <c r="J37" i="15"/>
  <c r="H27" i="15"/>
  <c r="AH24" i="7" l="1"/>
  <c r="R13" i="23"/>
  <c r="AH25" i="7" l="1"/>
  <c r="S13" i="23"/>
  <c r="AH26" i="7" l="1"/>
  <c r="T13" i="23"/>
  <c r="AH27" i="7" l="1"/>
  <c r="U13" i="23"/>
  <c r="AH28" i="7" l="1"/>
  <c r="V13" i="23"/>
  <c r="AH29" i="7" l="1"/>
  <c r="W13" i="23"/>
  <c r="AH30" i="7" l="1"/>
  <c r="X13" i="23"/>
  <c r="AH31" i="7" l="1"/>
  <c r="Y13" i="23"/>
  <c r="AH32" i="7" l="1"/>
  <c r="Z13" i="23"/>
  <c r="AH33" i="7" l="1"/>
  <c r="AA13" i="23"/>
  <c r="AH34" i="7" l="1"/>
  <c r="AB13" i="23"/>
  <c r="AH35" i="7" l="1"/>
  <c r="AC13" i="23"/>
  <c r="AH36" i="7" l="1"/>
  <c r="AD13" i="23"/>
  <c r="AH37" i="7" l="1"/>
  <c r="AE13" i="23"/>
  <c r="AH38" i="7" l="1"/>
  <c r="AF13" i="23"/>
  <c r="AH39" i="7" l="1"/>
  <c r="AG13" i="23"/>
  <c r="AH40" i="7" l="1"/>
  <c r="AH13" i="23"/>
  <c r="AH41" i="7" l="1"/>
  <c r="AI13" i="23"/>
  <c r="AH42" i="7" l="1"/>
  <c r="AJ13" i="23"/>
  <c r="AH43" i="7" l="1"/>
  <c r="AK13" i="23"/>
  <c r="AH44" i="7" l="1"/>
  <c r="AL13" i="23"/>
  <c r="AH45" i="7" l="1"/>
  <c r="AM13" i="23"/>
  <c r="AH46" i="7" l="1"/>
  <c r="AN13" i="23"/>
  <c r="AH47" i="7" l="1"/>
  <c r="AO13" i="23"/>
  <c r="AH48" i="7" l="1"/>
  <c r="AP13" i="23"/>
  <c r="AH49" i="7" l="1"/>
  <c r="AQ13" i="23"/>
  <c r="AH50" i="7" l="1"/>
  <c r="AR13" i="23"/>
  <c r="AH51" i="7" l="1"/>
  <c r="AS13" i="23"/>
  <c r="AH52" i="7" l="1"/>
  <c r="AT13" i="23"/>
  <c r="AH53" i="7" l="1"/>
  <c r="AV13" i="23" s="1"/>
  <c r="AU13" i="23"/>
  <c r="AJ109" i="4" l="1"/>
  <c r="AR109" i="4"/>
  <c r="I109" i="4"/>
  <c r="Q109" i="4"/>
  <c r="V109" i="4"/>
  <c r="Y109" i="4"/>
  <c r="AC109" i="4"/>
  <c r="AE109" i="4"/>
  <c r="AG109" i="4"/>
  <c r="AK109" i="4"/>
  <c r="AL109" i="4"/>
  <c r="AM109" i="4"/>
  <c r="AO109" i="4"/>
  <c r="AS109" i="4"/>
  <c r="AT109" i="4"/>
  <c r="AU109" i="4"/>
  <c r="Q106" i="4"/>
  <c r="Y106" i="4"/>
  <c r="Z106" i="4"/>
  <c r="AE106" i="4"/>
  <c r="AG106" i="4"/>
  <c r="AH106" i="4"/>
  <c r="AI106" i="4"/>
  <c r="AO106" i="4"/>
  <c r="AP106" i="4"/>
  <c r="AQ106" i="4"/>
  <c r="AR106" i="4"/>
  <c r="AU106" i="4"/>
  <c r="AB70" i="4"/>
  <c r="AJ70" i="4"/>
  <c r="AR70" i="4"/>
  <c r="AQ109" i="4"/>
  <c r="AP109" i="4"/>
  <c r="AI109" i="4"/>
  <c r="AH109" i="4"/>
  <c r="AD109" i="4"/>
  <c r="AB109" i="4"/>
  <c r="AA109" i="4"/>
  <c r="Z109" i="4"/>
  <c r="W109" i="4"/>
  <c r="U109" i="4"/>
  <c r="T109" i="4"/>
  <c r="S109" i="4"/>
  <c r="R109" i="4"/>
  <c r="O109" i="4"/>
  <c r="N109" i="4"/>
  <c r="M109" i="4"/>
  <c r="L109" i="4"/>
  <c r="K109" i="4"/>
  <c r="J109" i="4"/>
  <c r="G109" i="4"/>
  <c r="F109" i="4"/>
  <c r="AN109" i="4"/>
  <c r="AF109" i="4"/>
  <c r="X109" i="4"/>
  <c r="P109" i="4"/>
  <c r="H109" i="4"/>
  <c r="AT106" i="4"/>
  <c r="AS106" i="4"/>
  <c r="AN106" i="4"/>
  <c r="AM106" i="4"/>
  <c r="AL106" i="4"/>
  <c r="AK106" i="4"/>
  <c r="AF106" i="4"/>
  <c r="AD106" i="4"/>
  <c r="AC106" i="4"/>
  <c r="AA106" i="4"/>
  <c r="X106" i="4"/>
  <c r="H33" i="11" s="1"/>
  <c r="H70" i="6" s="1"/>
  <c r="W106" i="4"/>
  <c r="V106" i="4"/>
  <c r="U106" i="4"/>
  <c r="S106" i="4"/>
  <c r="R106" i="4"/>
  <c r="P106" i="4"/>
  <c r="O106" i="4"/>
  <c r="N106" i="4"/>
  <c r="M106" i="4"/>
  <c r="K106" i="4"/>
  <c r="J106" i="4"/>
  <c r="I106" i="4"/>
  <c r="H106" i="4"/>
  <c r="G106" i="4"/>
  <c r="F106" i="4"/>
  <c r="AJ106" i="4"/>
  <c r="AB106" i="4"/>
  <c r="T106" i="4"/>
  <c r="L106" i="4"/>
  <c r="AU70" i="4"/>
  <c r="AS70" i="4"/>
  <c r="AK70" i="4"/>
  <c r="AC70" i="4"/>
  <c r="T70" i="4"/>
  <c r="L70" i="4"/>
  <c r="I38" i="4"/>
  <c r="K38" i="4"/>
  <c r="AR35" i="4"/>
  <c r="G35" i="4"/>
  <c r="H35" i="4"/>
  <c r="O35" i="4"/>
  <c r="P35" i="4"/>
  <c r="W35" i="4"/>
  <c r="X35" i="4"/>
  <c r="AF35" i="4"/>
  <c r="AN35" i="4"/>
  <c r="D35" i="4"/>
  <c r="D4" i="9"/>
  <c r="F4" i="9"/>
  <c r="G4" i="9"/>
  <c r="H4" i="9"/>
  <c r="I4" i="9"/>
  <c r="J4" i="9"/>
  <c r="K4" i="9"/>
  <c r="L4" i="9"/>
  <c r="C4" i="9"/>
  <c r="I33" i="11" l="1"/>
  <c r="I70" i="6" s="1"/>
  <c r="I71" i="6" s="1"/>
  <c r="H71" i="6"/>
  <c r="J109" i="15"/>
  <c r="F33" i="11"/>
  <c r="F70" i="6" s="1"/>
  <c r="M109" i="15"/>
  <c r="N109" i="15"/>
  <c r="G33" i="11"/>
  <c r="G70" i="6" s="1"/>
  <c r="L33" i="11"/>
  <c r="L70" i="6" s="1"/>
  <c r="L106" i="15"/>
  <c r="K33" i="11"/>
  <c r="K70" i="6" s="1"/>
  <c r="M33" i="11"/>
  <c r="M70" i="6" s="1"/>
  <c r="H109" i="15"/>
  <c r="D33" i="11"/>
  <c r="D70" i="6" s="1"/>
  <c r="K106" i="15"/>
  <c r="J33" i="11"/>
  <c r="J70" i="6" s="1"/>
  <c r="G109" i="15"/>
  <c r="E33" i="11"/>
  <c r="E70" i="6" s="1"/>
  <c r="F106" i="15"/>
  <c r="K109" i="15"/>
  <c r="M106" i="15"/>
  <c r="I106" i="15"/>
  <c r="J106" i="15"/>
  <c r="G106" i="15"/>
  <c r="N106" i="15"/>
  <c r="L109" i="15"/>
  <c r="H106" i="15"/>
  <c r="I109" i="15"/>
  <c r="F109" i="15"/>
  <c r="D109" i="4"/>
  <c r="D109" i="15" s="1"/>
  <c r="D106" i="4"/>
  <c r="D70" i="4"/>
  <c r="P70" i="4"/>
  <c r="X70" i="4"/>
  <c r="AF70" i="4"/>
  <c r="AN70" i="4"/>
  <c r="AJ35" i="4"/>
  <c r="AB35" i="4"/>
  <c r="T35" i="4"/>
  <c r="L35" i="4"/>
  <c r="H70" i="4"/>
  <c r="AA38" i="4"/>
  <c r="S38" i="4"/>
  <c r="AQ35" i="4"/>
  <c r="AI35" i="4"/>
  <c r="AA35" i="4"/>
  <c r="S35" i="4"/>
  <c r="K35" i="4"/>
  <c r="AQ38" i="4"/>
  <c r="AI38" i="4"/>
  <c r="I70" i="4"/>
  <c r="Q70" i="4"/>
  <c r="Y70" i="4"/>
  <c r="AG70" i="4"/>
  <c r="AO70" i="4"/>
  <c r="I73" i="4"/>
  <c r="Q73" i="4"/>
  <c r="Y73" i="4"/>
  <c r="AG73" i="4"/>
  <c r="AO73" i="4"/>
  <c r="AP35" i="4"/>
  <c r="AH35" i="4"/>
  <c r="Z35" i="4"/>
  <c r="R35" i="4"/>
  <c r="J35" i="4"/>
  <c r="AP38" i="4"/>
  <c r="AH38" i="4"/>
  <c r="Z38" i="4"/>
  <c r="R38" i="4"/>
  <c r="J38" i="4"/>
  <c r="J70" i="4"/>
  <c r="R70" i="4"/>
  <c r="Z70" i="4"/>
  <c r="AH70" i="4"/>
  <c r="AP70" i="4"/>
  <c r="J73" i="4"/>
  <c r="R73" i="4"/>
  <c r="Z73" i="4"/>
  <c r="AH73" i="4"/>
  <c r="AP73" i="4"/>
  <c r="AO35" i="4"/>
  <c r="AG35" i="4"/>
  <c r="Y35" i="4"/>
  <c r="Q35" i="4"/>
  <c r="I35" i="4"/>
  <c r="AO38" i="4"/>
  <c r="AG38" i="4"/>
  <c r="Y38" i="4"/>
  <c r="Q38" i="4"/>
  <c r="K70" i="4"/>
  <c r="S70" i="4"/>
  <c r="AA70" i="4"/>
  <c r="AI70" i="4"/>
  <c r="AQ70" i="4"/>
  <c r="K73" i="4"/>
  <c r="S73" i="4"/>
  <c r="AA73" i="4"/>
  <c r="AI73" i="4"/>
  <c r="AQ73" i="4"/>
  <c r="AR38" i="4"/>
  <c r="AJ38" i="4"/>
  <c r="AB38" i="4"/>
  <c r="T38" i="4"/>
  <c r="L38" i="4"/>
  <c r="D38" i="4"/>
  <c r="AN38" i="4"/>
  <c r="AF38" i="4"/>
  <c r="X38" i="4"/>
  <c r="P38" i="4"/>
  <c r="H38" i="4"/>
  <c r="H73" i="4"/>
  <c r="P73" i="4"/>
  <c r="X73" i="4"/>
  <c r="AF73" i="4"/>
  <c r="AN73" i="4"/>
  <c r="D73" i="4"/>
  <c r="L73" i="4"/>
  <c r="T73" i="4"/>
  <c r="AB73" i="4"/>
  <c r="AJ73" i="4"/>
  <c r="AR73" i="4"/>
  <c r="AU35" i="4"/>
  <c r="AM35" i="4"/>
  <c r="AE35" i="4"/>
  <c r="AU38" i="4"/>
  <c r="AM38" i="4"/>
  <c r="AE38" i="4"/>
  <c r="W38" i="4"/>
  <c r="O38" i="4"/>
  <c r="G38" i="4"/>
  <c r="M70" i="4"/>
  <c r="U70" i="4"/>
  <c r="M73" i="4"/>
  <c r="U73" i="4"/>
  <c r="AC73" i="4"/>
  <c r="AK73" i="4"/>
  <c r="AS73" i="4"/>
  <c r="AT35" i="4"/>
  <c r="AL35" i="4"/>
  <c r="AD35" i="4"/>
  <c r="V35" i="4"/>
  <c r="N35" i="4"/>
  <c r="F35" i="4"/>
  <c r="D35" i="15" s="1"/>
  <c r="AT38" i="4"/>
  <c r="AL38" i="4"/>
  <c r="AD38" i="4"/>
  <c r="V38" i="4"/>
  <c r="N38" i="4"/>
  <c r="F38" i="4"/>
  <c r="F70" i="4"/>
  <c r="N70" i="4"/>
  <c r="V70" i="4"/>
  <c r="AD70" i="4"/>
  <c r="AL70" i="4"/>
  <c r="AT70" i="4"/>
  <c r="N70" i="15" s="1"/>
  <c r="F73" i="4"/>
  <c r="N73" i="4"/>
  <c r="V73" i="4"/>
  <c r="AD73" i="4"/>
  <c r="AL73" i="4"/>
  <c r="AT73" i="4"/>
  <c r="AS35" i="4"/>
  <c r="AK35" i="4"/>
  <c r="AC35" i="4"/>
  <c r="U35" i="4"/>
  <c r="M35" i="4"/>
  <c r="AS38" i="4"/>
  <c r="AK38" i="4"/>
  <c r="AC38" i="4"/>
  <c r="U38" i="4"/>
  <c r="M38" i="4"/>
  <c r="G70" i="4"/>
  <c r="O70" i="4"/>
  <c r="W70" i="4"/>
  <c r="AE70" i="4"/>
  <c r="AM70" i="4"/>
  <c r="G73" i="4"/>
  <c r="O73" i="4"/>
  <c r="W73" i="4"/>
  <c r="AE73" i="4"/>
  <c r="AM73" i="4"/>
  <c r="AU73" i="4"/>
  <c r="Q49" i="9"/>
  <c r="T49" i="9" s="1"/>
  <c r="P49" i="9"/>
  <c r="S49" i="9" s="1"/>
  <c r="Q28" i="9"/>
  <c r="T28" i="9" s="1"/>
  <c r="P28" i="9"/>
  <c r="S28" i="9" s="1"/>
  <c r="L47" i="11"/>
  <c r="K47" i="11"/>
  <c r="J47" i="11"/>
  <c r="I47" i="11"/>
  <c r="H47" i="11"/>
  <c r="G47" i="11"/>
  <c r="F47" i="11"/>
  <c r="D47" i="11"/>
  <c r="C47" i="11"/>
  <c r="L35" i="11"/>
  <c r="L72" i="6" s="1"/>
  <c r="L74" i="6" s="1"/>
  <c r="K35" i="11"/>
  <c r="K72" i="6" s="1"/>
  <c r="K74" i="6" s="1"/>
  <c r="J35" i="11"/>
  <c r="J72" i="6" s="1"/>
  <c r="J74" i="6" s="1"/>
  <c r="I35" i="11"/>
  <c r="I72" i="6" s="1"/>
  <c r="I74" i="6" s="1"/>
  <c r="H35" i="11"/>
  <c r="H72" i="6" s="1"/>
  <c r="H74" i="6" s="1"/>
  <c r="G35" i="11"/>
  <c r="G72" i="6" s="1"/>
  <c r="G74" i="6" s="1"/>
  <c r="D35" i="11"/>
  <c r="D72" i="6" s="1"/>
  <c r="D74" i="6" s="1"/>
  <c r="C35" i="11"/>
  <c r="C72" i="6" s="1"/>
  <c r="C74" i="6" s="1"/>
  <c r="L23" i="11"/>
  <c r="L42" i="6" s="1"/>
  <c r="L44" i="6" s="1"/>
  <c r="K23" i="11"/>
  <c r="K42" i="6" s="1"/>
  <c r="K44" i="6" s="1"/>
  <c r="J23" i="11"/>
  <c r="J42" i="6" s="1"/>
  <c r="J44" i="6" s="1"/>
  <c r="I23" i="11"/>
  <c r="I42" i="6" s="1"/>
  <c r="I44" i="6" s="1"/>
  <c r="H23" i="11"/>
  <c r="H42" i="6" s="1"/>
  <c r="H44" i="6" s="1"/>
  <c r="G23" i="11"/>
  <c r="G42" i="6" s="1"/>
  <c r="G44" i="6" s="1"/>
  <c r="F23" i="11"/>
  <c r="F42" i="6" s="1"/>
  <c r="F44" i="6" s="1"/>
  <c r="D23" i="11"/>
  <c r="D42" i="6" s="1"/>
  <c r="D44" i="6" s="1"/>
  <c r="C23" i="11"/>
  <c r="C42" i="6" s="1"/>
  <c r="C44" i="6" s="1"/>
  <c r="L11" i="11"/>
  <c r="L12" i="6" s="1"/>
  <c r="L14" i="6" s="1"/>
  <c r="K11" i="11"/>
  <c r="K12" i="6" s="1"/>
  <c r="K14" i="6" s="1"/>
  <c r="J11" i="11"/>
  <c r="J12" i="6" s="1"/>
  <c r="J14" i="6" s="1"/>
  <c r="I11" i="11"/>
  <c r="I12" i="6" s="1"/>
  <c r="I14" i="6" s="1"/>
  <c r="H11" i="11"/>
  <c r="H12" i="6" s="1"/>
  <c r="H14" i="6" s="1"/>
  <c r="G11" i="11"/>
  <c r="G12" i="6" s="1"/>
  <c r="G14" i="6" s="1"/>
  <c r="F11" i="11"/>
  <c r="F12" i="6" s="1"/>
  <c r="F14" i="6" s="1"/>
  <c r="D11" i="11"/>
  <c r="D12" i="6" s="1"/>
  <c r="D14" i="6" s="1"/>
  <c r="C11" i="11"/>
  <c r="C12" i="6" s="1"/>
  <c r="C14" i="6" s="1"/>
  <c r="L68" i="9"/>
  <c r="K68" i="9"/>
  <c r="J68" i="9"/>
  <c r="I68" i="9"/>
  <c r="H68" i="9"/>
  <c r="G68" i="9"/>
  <c r="F68" i="9"/>
  <c r="D68" i="9"/>
  <c r="C68" i="9"/>
  <c r="L49" i="9"/>
  <c r="K49" i="9"/>
  <c r="J49" i="9"/>
  <c r="I49" i="9"/>
  <c r="H49" i="9"/>
  <c r="G49" i="9"/>
  <c r="F49" i="9"/>
  <c r="D49" i="9"/>
  <c r="C49" i="9"/>
  <c r="D28" i="9"/>
  <c r="F28" i="9"/>
  <c r="G28" i="9"/>
  <c r="H28" i="9"/>
  <c r="I28" i="9"/>
  <c r="J28" i="9"/>
  <c r="K28" i="9"/>
  <c r="L28" i="9"/>
  <c r="C28" i="9"/>
  <c r="Q8" i="9"/>
  <c r="T8" i="9" s="1"/>
  <c r="P8" i="9"/>
  <c r="S8" i="9" s="1"/>
  <c r="D8" i="9"/>
  <c r="F8" i="9"/>
  <c r="G8" i="9"/>
  <c r="H8" i="9"/>
  <c r="I8" i="9"/>
  <c r="J8" i="9"/>
  <c r="K8" i="9"/>
  <c r="L8" i="9"/>
  <c r="C8" i="9"/>
  <c r="M71" i="6" l="1"/>
  <c r="K71" i="6"/>
  <c r="F71" i="6"/>
  <c r="D159" i="6"/>
  <c r="D71" i="6"/>
  <c r="E71" i="6"/>
  <c r="L71" i="6"/>
  <c r="J71" i="6"/>
  <c r="G71" i="6"/>
  <c r="F70" i="15"/>
  <c r="M73" i="15"/>
  <c r="M35" i="15"/>
  <c r="L70" i="15"/>
  <c r="D9" i="11"/>
  <c r="D10" i="6" s="1"/>
  <c r="H70" i="15"/>
  <c r="M38" i="15"/>
  <c r="F9" i="11"/>
  <c r="F10" i="6" s="1"/>
  <c r="H9" i="11"/>
  <c r="H10" i="6" s="1"/>
  <c r="N35" i="15"/>
  <c r="J70" i="15"/>
  <c r="M9" i="11"/>
  <c r="M10" i="6" s="1"/>
  <c r="J21" i="11"/>
  <c r="J40" i="6" s="1"/>
  <c r="S13" i="9"/>
  <c r="S11" i="9"/>
  <c r="S12" i="9"/>
  <c r="S14" i="9"/>
  <c r="T32" i="9"/>
  <c r="T33" i="9"/>
  <c r="T31" i="9"/>
  <c r="T34" i="9"/>
  <c r="S31" i="9"/>
  <c r="S32" i="9"/>
  <c r="S33" i="9"/>
  <c r="S34" i="9"/>
  <c r="T14" i="9"/>
  <c r="T13" i="9"/>
  <c r="T11" i="9"/>
  <c r="T12" i="9"/>
  <c r="K73" i="15"/>
  <c r="K35" i="15"/>
  <c r="H21" i="11"/>
  <c r="H40" i="6" s="1"/>
  <c r="M21" i="11"/>
  <c r="M40" i="6" s="1"/>
  <c r="L9" i="11"/>
  <c r="L10" i="6" s="1"/>
  <c r="G21" i="11"/>
  <c r="G40" i="6" s="1"/>
  <c r="D21" i="11"/>
  <c r="D40" i="6" s="1"/>
  <c r="F21" i="11"/>
  <c r="F40" i="6" s="1"/>
  <c r="I21" i="11"/>
  <c r="I40" i="6" s="1"/>
  <c r="G73" i="15"/>
  <c r="E9" i="11"/>
  <c r="E10" i="6" s="1"/>
  <c r="C21" i="11"/>
  <c r="C40" i="6" s="1"/>
  <c r="J9" i="11"/>
  <c r="J10" i="6" s="1"/>
  <c r="C9" i="11"/>
  <c r="C10" i="6" s="1"/>
  <c r="T53" i="9"/>
  <c r="T54" i="9"/>
  <c r="T52" i="9"/>
  <c r="T55" i="9"/>
  <c r="G9" i="11"/>
  <c r="G10" i="6" s="1"/>
  <c r="D106" i="15"/>
  <c r="C33" i="11"/>
  <c r="C70" i="6" s="1"/>
  <c r="E21" i="11"/>
  <c r="E40" i="6" s="1"/>
  <c r="I9" i="11"/>
  <c r="I10" i="6" s="1"/>
  <c r="K21" i="11"/>
  <c r="K40" i="6" s="1"/>
  <c r="K9" i="11"/>
  <c r="K10" i="6" s="1"/>
  <c r="S52" i="9"/>
  <c r="S53" i="9"/>
  <c r="S54" i="9"/>
  <c r="U54" i="9" s="1"/>
  <c r="S55" i="9"/>
  <c r="L21" i="11"/>
  <c r="L40" i="6" s="1"/>
  <c r="I73" i="15"/>
  <c r="J73" i="15"/>
  <c r="G38" i="15"/>
  <c r="I38" i="15"/>
  <c r="G35" i="15"/>
  <c r="I35" i="15"/>
  <c r="I70" i="15"/>
  <c r="N73" i="15"/>
  <c r="D38" i="15"/>
  <c r="G70" i="15"/>
  <c r="L73" i="15"/>
  <c r="F38" i="15"/>
  <c r="F35" i="15"/>
  <c r="D70" i="15"/>
  <c r="H38" i="15"/>
  <c r="H35" i="15"/>
  <c r="H73" i="15"/>
  <c r="J38" i="15"/>
  <c r="J35" i="15"/>
  <c r="F73" i="15"/>
  <c r="L38" i="15"/>
  <c r="L35" i="15"/>
  <c r="D73" i="15"/>
  <c r="N38" i="15"/>
  <c r="M70" i="15"/>
  <c r="K38" i="15"/>
  <c r="K70" i="15"/>
  <c r="U32" i="9"/>
  <c r="U14" i="9"/>
  <c r="U13" i="9"/>
  <c r="U33" i="9"/>
  <c r="U34" i="9"/>
  <c r="G11" i="6" l="1"/>
  <c r="E11" i="6"/>
  <c r="H41" i="6"/>
  <c r="F11" i="6"/>
  <c r="K11" i="6"/>
  <c r="I41" i="6"/>
  <c r="K41" i="6"/>
  <c r="F41" i="6"/>
  <c r="J41" i="6"/>
  <c r="D11" i="6"/>
  <c r="D113" i="6"/>
  <c r="I11" i="6"/>
  <c r="D41" i="6"/>
  <c r="D136" i="6"/>
  <c r="M11" i="6"/>
  <c r="L41" i="6"/>
  <c r="E41" i="6"/>
  <c r="C11" i="6"/>
  <c r="G41" i="6"/>
  <c r="C71" i="6"/>
  <c r="J11" i="6"/>
  <c r="L11" i="6"/>
  <c r="C41" i="6"/>
  <c r="M41" i="6"/>
  <c r="H11" i="6"/>
  <c r="U55" i="9"/>
  <c r="U53" i="9"/>
  <c r="U12" i="9"/>
  <c r="U52" i="9"/>
  <c r="U11" i="9"/>
  <c r="U31" i="9"/>
  <c r="I148" i="7" l="1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1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I10" i="7"/>
  <c r="D28" i="7" a="1"/>
  <c r="D127" i="7" a="1"/>
  <c r="C36" i="7" a="1"/>
  <c r="C61" i="7" a="1"/>
  <c r="C79" i="7" a="1"/>
  <c r="D102" i="7" a="1"/>
  <c r="D137" i="7" a="1"/>
  <c r="C136" i="7" a="1"/>
  <c r="C66" i="7" a="1"/>
  <c r="C17" i="7" a="1"/>
  <c r="D32" i="7" a="1"/>
  <c r="D97" i="7" a="1"/>
  <c r="C48" i="7" a="1"/>
  <c r="C69" i="7" a="1"/>
  <c r="D57" i="7" a="1"/>
  <c r="D100" i="7" a="1"/>
  <c r="C67" i="7" a="1"/>
  <c r="C96" i="7" a="1"/>
  <c r="D40" i="7" a="1"/>
  <c r="D78" i="7" a="1"/>
  <c r="D135" i="7" a="1"/>
  <c r="C135" i="7" a="1"/>
  <c r="C137" i="7" a="1"/>
  <c r="C28" i="7" a="1"/>
  <c r="D116" i="7" a="1"/>
  <c r="D101" i="7" a="1"/>
  <c r="C74" i="7" a="1"/>
  <c r="C13" i="7" a="1"/>
  <c r="C141" i="7" a="1"/>
  <c r="D26" i="7" a="1"/>
  <c r="D107" i="7" a="1"/>
  <c r="C32" i="7" a="1"/>
  <c r="C57" i="7" a="1"/>
  <c r="C111" i="7" a="1"/>
  <c r="D19" i="7" a="1"/>
  <c r="D44" i="7" a="1"/>
  <c r="D121" i="7" a="1"/>
  <c r="C72" i="7" a="1"/>
  <c r="C97" i="7" a="1"/>
  <c r="C128" i="7" a="1"/>
  <c r="D14" i="7" a="1"/>
  <c r="D142" i="7" a="1"/>
  <c r="C146" i="7" a="1"/>
  <c r="C29" i="7" a="1"/>
  <c r="D23" i="7" a="1"/>
  <c r="D50" i="7" a="1"/>
  <c r="D99" i="7" a="1"/>
  <c r="C84" i="7" a="1"/>
  <c r="C109" i="7" a="1"/>
  <c r="D73" i="7" a="1"/>
  <c r="D128" i="7" a="1"/>
  <c r="C99" i="7" a="1"/>
  <c r="C98" i="7" a="1"/>
  <c r="C15" i="7" a="1"/>
  <c r="D112" i="7" a="1"/>
  <c r="D85" i="7" a="1"/>
  <c r="C54" i="7" a="1"/>
  <c r="C134" i="7" a="1"/>
  <c r="C53" i="7" a="1"/>
  <c r="D22" i="7" a="1"/>
  <c r="D91" i="7" a="1"/>
  <c r="C24" i="7" a="1"/>
  <c r="C49" i="7" a="1"/>
  <c r="D17" i="7" a="1"/>
  <c r="D42" i="7" a="1"/>
  <c r="D103" i="7" a="1"/>
  <c r="C68" i="7" a="1"/>
  <c r="C93" i="7" a="1"/>
  <c r="C122" i="7" a="1"/>
  <c r="D35" i="7" a="1"/>
  <c r="D64" i="7" a="1"/>
  <c r="C23" i="7" a="1"/>
  <c r="C132" i="7" a="1"/>
  <c r="C26" i="7" a="1"/>
  <c r="C126" i="7" a="1"/>
  <c r="D30" i="7" a="1"/>
  <c r="D143" i="7" a="1"/>
  <c r="C40" i="7" a="1"/>
  <c r="C65" i="7" a="1"/>
  <c r="D39" i="7" a="1"/>
  <c r="D70" i="7" a="1"/>
  <c r="C31" i="7" a="1"/>
  <c r="C30" i="7" a="1"/>
  <c r="D24" i="7" a="1"/>
  <c r="D72" i="7" a="1"/>
  <c r="D140" i="7" a="1"/>
  <c r="C131" i="7" a="1"/>
  <c r="C129" i="7" a="1"/>
  <c r="C64" i="7" a="1"/>
  <c r="D20" i="7" a="1"/>
  <c r="D138" i="7" a="1"/>
  <c r="C20" i="7" a="1"/>
  <c r="C45" i="7" a="1"/>
  <c r="D13" i="7" a="1"/>
  <c r="D38" i="7" a="1"/>
  <c r="D132" i="7" a="1"/>
  <c r="C60" i="7" a="1"/>
  <c r="C81" i="7" a="1"/>
  <c r="D33" i="7" a="1"/>
  <c r="D60" i="7" a="1"/>
  <c r="C19" i="7" a="1"/>
  <c r="C120" i="7" a="1"/>
  <c r="C14" i="7" a="1"/>
  <c r="C89" i="7" a="1"/>
  <c r="D51" i="7" a="1"/>
  <c r="D90" i="7" a="1"/>
  <c r="C55" i="7" a="1"/>
  <c r="C44" i="7" a="1"/>
  <c r="C105" i="7" a="1"/>
  <c r="D21" i="7" a="1"/>
  <c r="D48" i="7" a="1"/>
  <c r="D83" i="7" a="1"/>
  <c r="C80" i="7" a="1"/>
  <c r="C50" i="7" a="1"/>
  <c r="D55" i="7" a="1"/>
  <c r="D98" i="7" a="1"/>
  <c r="C63" i="7" a="1"/>
  <c r="C88" i="7" a="1"/>
  <c r="D105" i="7" a="1"/>
  <c r="D110" i="7" a="1"/>
  <c r="D146" i="7" a="1"/>
  <c r="C34" i="7" a="1"/>
  <c r="C110" i="7" a="1"/>
  <c r="C18" i="7" a="1"/>
  <c r="D36" i="7" a="1"/>
  <c r="D129" i="7" a="1"/>
  <c r="C56" i="7" a="1"/>
  <c r="C77" i="7" a="1"/>
  <c r="D29" i="7" a="1"/>
  <c r="D56" i="7" a="1"/>
  <c r="D93" i="7" a="1"/>
  <c r="C108" i="7" a="1"/>
  <c r="C133" i="7" a="1"/>
  <c r="D49" i="7" a="1"/>
  <c r="D86" i="7" a="1"/>
  <c r="C51" i="7" a="1"/>
  <c r="C142" i="7" a="1"/>
  <c r="C42" i="7" a="1"/>
  <c r="D67" i="7" a="1"/>
  <c r="D122" i="7" a="1"/>
  <c r="C87" i="7" a="1"/>
  <c r="C22" i="7" a="1"/>
  <c r="C90" i="7" a="1"/>
  <c r="D37" i="7" a="1"/>
  <c r="D66" i="7" a="1"/>
  <c r="C27" i="7" a="1"/>
  <c r="C144" i="7" a="1"/>
  <c r="D15" i="7" a="1"/>
  <c r="D71" i="7" a="1"/>
  <c r="D125" i="7" a="1"/>
  <c r="C95" i="7" a="1"/>
  <c r="C78" i="7" a="1"/>
  <c r="C94" i="7" a="1"/>
  <c r="D18" i="7" a="1"/>
  <c r="D111" i="7" a="1"/>
  <c r="C16" i="7" a="1"/>
  <c r="C37" i="7" a="1"/>
  <c r="D27" i="7" a="1"/>
  <c r="D54" i="7" a="1"/>
  <c r="D87" i="7" a="1"/>
  <c r="C100" i="7" a="1"/>
  <c r="C125" i="7" a="1"/>
  <c r="D45" i="7" a="1"/>
  <c r="D80" i="7" a="1"/>
  <c r="C43" i="7" a="1"/>
  <c r="C102" i="7" a="1"/>
  <c r="C106" i="7" a="1"/>
  <c r="D65" i="7" a="1"/>
  <c r="D118" i="7" a="1"/>
  <c r="C83" i="7" a="1"/>
  <c r="C140" i="7" a="1"/>
  <c r="C70" i="7" a="1"/>
  <c r="D46" i="7" a="1"/>
  <c r="D131" i="7" a="1"/>
  <c r="C119" i="7" a="1"/>
  <c r="C101" i="7" a="1"/>
  <c r="D79" i="7" a="1"/>
  <c r="D53" i="7" a="1"/>
  <c r="D94" i="7" a="1"/>
  <c r="C59" i="7" a="1"/>
  <c r="C76" i="7" a="1"/>
  <c r="D120" i="7" a="1"/>
  <c r="D68" i="7" a="1"/>
  <c r="D147" i="7" a="1"/>
  <c r="C127" i="7" a="1"/>
  <c r="C121" i="7" a="1"/>
  <c r="C41" i="7" a="1"/>
  <c r="D34" i="7" a="1"/>
  <c r="D117" i="7" a="1"/>
  <c r="C52" i="7" a="1"/>
  <c r="C73" i="7" a="1"/>
  <c r="D43" i="7" a="1"/>
  <c r="D76" i="7" a="1"/>
  <c r="C39" i="7" a="1"/>
  <c r="C82" i="7" a="1"/>
  <c r="D63" i="7" a="1"/>
  <c r="D61" i="7" a="1"/>
  <c r="D108" i="7" a="1"/>
  <c r="C75" i="7" a="1"/>
  <c r="C116" i="7" a="1"/>
  <c r="D88" i="7" a="1"/>
  <c r="D81" i="7" a="1"/>
  <c r="D144" i="7" a="1"/>
  <c r="C115" i="7" a="1"/>
  <c r="C85" i="7" a="1"/>
  <c r="D47" i="7" a="1"/>
  <c r="D96" i="7" a="1"/>
  <c r="D119" i="7" a="1"/>
  <c r="C124" i="7" a="1"/>
  <c r="C46" i="7" a="1"/>
  <c r="D84" i="7" a="1"/>
  <c r="D69" i="7" a="1"/>
  <c r="D89" i="7" a="1"/>
  <c r="C91" i="7" a="1"/>
  <c r="C58" i="7" a="1"/>
  <c r="D141" i="7" a="1"/>
  <c r="D106" i="7" a="1"/>
  <c r="D130" i="7" a="1"/>
  <c r="C148" i="7" a="1"/>
  <c r="C86" i="7" a="1"/>
  <c r="D25" i="7" a="1"/>
  <c r="D52" i="7" a="1"/>
  <c r="D115" i="7" a="1"/>
  <c r="C92" i="7" a="1"/>
  <c r="C117" i="7" a="1"/>
  <c r="D59" i="7" a="1"/>
  <c r="D104" i="7" a="1"/>
  <c r="C71" i="7" a="1"/>
  <c r="C104" i="7" a="1"/>
  <c r="D114" i="7" a="1"/>
  <c r="D77" i="7" a="1"/>
  <c r="D136" i="7" a="1"/>
  <c r="C107" i="7" a="1"/>
  <c r="C138" i="7" a="1"/>
  <c r="D113" i="7" a="1"/>
  <c r="D92" i="7" a="1"/>
  <c r="D109" i="7" a="1"/>
  <c r="C147" i="7" a="1"/>
  <c r="C38" i="7" a="1"/>
  <c r="D58" i="7" a="1"/>
  <c r="D12" i="7" a="1"/>
  <c r="D134" i="7" a="1"/>
  <c r="C130" i="7" a="1"/>
  <c r="C25" i="7" a="1"/>
  <c r="D145" i="7" a="1"/>
  <c r="D62" i="7" a="1"/>
  <c r="D139" i="7" a="1"/>
  <c r="C123" i="7" a="1"/>
  <c r="C113" i="7" a="1"/>
  <c r="C143" i="7" a="1"/>
  <c r="D16" i="7" a="1"/>
  <c r="D148" i="7" a="1"/>
  <c r="C12" i="7" a="1"/>
  <c r="C33" i="7" a="1"/>
  <c r="D41" i="7" a="1"/>
  <c r="D74" i="7" a="1"/>
  <c r="C35" i="7" a="1"/>
  <c r="C62" i="7" a="1"/>
  <c r="D31" i="7" a="1"/>
  <c r="D75" i="7" a="1"/>
  <c r="D133" i="7" a="1"/>
  <c r="C103" i="7" a="1"/>
  <c r="C118" i="7" a="1"/>
  <c r="C47" i="7" a="1"/>
  <c r="D82" i="7" a="1"/>
  <c r="D95" i="7" a="1"/>
  <c r="C139" i="7" a="1"/>
  <c r="C145" i="7" a="1"/>
  <c r="C112" i="7" a="1"/>
  <c r="D124" i="7" a="1"/>
  <c r="D126" i="7" a="1"/>
  <c r="C114" i="7" a="1"/>
  <c r="C21" i="7" a="1"/>
  <c r="D123" i="7" a="1"/>
  <c r="D93" i="7" l="1"/>
  <c r="D87" i="7"/>
  <c r="D115" i="7"/>
  <c r="D99" i="7"/>
  <c r="D83" i="7"/>
  <c r="D121" i="7"/>
  <c r="D103" i="7"/>
  <c r="D145" i="7"/>
  <c r="D132" i="7"/>
  <c r="D129" i="7"/>
  <c r="D117" i="7"/>
  <c r="D97" i="7"/>
  <c r="D143" i="7"/>
  <c r="D127" i="7"/>
  <c r="D107" i="7"/>
  <c r="D123" i="7"/>
  <c r="D91" i="7"/>
  <c r="D138" i="7"/>
  <c r="D111" i="7"/>
  <c r="D148" i="7"/>
  <c r="D142" i="7"/>
  <c r="D134" i="7"/>
  <c r="D126" i="7"/>
  <c r="D113" i="7"/>
  <c r="D101" i="7"/>
  <c r="D85" i="7"/>
  <c r="D146" i="7"/>
  <c r="D130" i="7"/>
  <c r="D137" i="7"/>
  <c r="D119" i="7"/>
  <c r="D109" i="7"/>
  <c r="D105" i="7"/>
  <c r="D95" i="7"/>
  <c r="D135" i="7"/>
  <c r="D140" i="7"/>
  <c r="D147" i="7"/>
  <c r="D139" i="7"/>
  <c r="D131" i="7"/>
  <c r="D144" i="7"/>
  <c r="D141" i="7"/>
  <c r="D136" i="7"/>
  <c r="D133" i="7"/>
  <c r="D128" i="7"/>
  <c r="D125" i="7"/>
  <c r="D89" i="7"/>
  <c r="D122" i="7"/>
  <c r="D118" i="7"/>
  <c r="D114" i="7"/>
  <c r="D108" i="7"/>
  <c r="D104" i="7"/>
  <c r="D100" i="7"/>
  <c r="D98" i="7"/>
  <c r="D94" i="7"/>
  <c r="D90" i="7"/>
  <c r="D86" i="7"/>
  <c r="D84" i="7"/>
  <c r="D80" i="7"/>
  <c r="D76" i="7"/>
  <c r="D74" i="7"/>
  <c r="D70" i="7"/>
  <c r="D66" i="7"/>
  <c r="D64" i="7"/>
  <c r="D60" i="7"/>
  <c r="D58" i="7"/>
  <c r="D56" i="7"/>
  <c r="D54" i="7"/>
  <c r="D52" i="7"/>
  <c r="D50" i="7"/>
  <c r="D48" i="7"/>
  <c r="D44" i="7"/>
  <c r="D42" i="7"/>
  <c r="D40" i="7"/>
  <c r="D38" i="7"/>
  <c r="D36" i="7"/>
  <c r="D34" i="7"/>
  <c r="D32" i="7"/>
  <c r="D30" i="7"/>
  <c r="D28" i="7"/>
  <c r="D26" i="7"/>
  <c r="D24" i="7"/>
  <c r="D22" i="7"/>
  <c r="D20" i="7"/>
  <c r="D18" i="7"/>
  <c r="D16" i="7"/>
  <c r="D14" i="7"/>
  <c r="D12" i="7"/>
  <c r="D124" i="7"/>
  <c r="D120" i="7"/>
  <c r="D116" i="7"/>
  <c r="D112" i="7"/>
  <c r="D110" i="7"/>
  <c r="D106" i="7"/>
  <c r="D102" i="7"/>
  <c r="D96" i="7"/>
  <c r="D92" i="7"/>
  <c r="D88" i="7"/>
  <c r="D82" i="7"/>
  <c r="D78" i="7"/>
  <c r="D72" i="7"/>
  <c r="D68" i="7"/>
  <c r="D62" i="7"/>
  <c r="D46" i="7"/>
  <c r="D81" i="7"/>
  <c r="D79" i="7"/>
  <c r="D77" i="7"/>
  <c r="D75" i="7"/>
  <c r="D73" i="7"/>
  <c r="D71" i="7"/>
  <c r="D69" i="7"/>
  <c r="D67" i="7"/>
  <c r="D65" i="7"/>
  <c r="D63" i="7"/>
  <c r="D61" i="7"/>
  <c r="D59" i="7"/>
  <c r="D57" i="7"/>
  <c r="D55" i="7"/>
  <c r="D53" i="7"/>
  <c r="D51" i="7"/>
  <c r="D49" i="7"/>
  <c r="D47" i="7"/>
  <c r="D45" i="7"/>
  <c r="D43" i="7"/>
  <c r="D41" i="7"/>
  <c r="D39" i="7"/>
  <c r="D37" i="7"/>
  <c r="D35" i="7"/>
  <c r="D33" i="7"/>
  <c r="D31" i="7"/>
  <c r="D29" i="7"/>
  <c r="D27" i="7"/>
  <c r="D25" i="7"/>
  <c r="D23" i="7"/>
  <c r="D21" i="7"/>
  <c r="D19" i="7"/>
  <c r="D17" i="7"/>
  <c r="D15" i="7"/>
  <c r="D13" i="7"/>
  <c r="C126" i="7"/>
  <c r="C106" i="7"/>
  <c r="C90" i="7"/>
  <c r="C70" i="7"/>
  <c r="C50" i="7"/>
  <c r="C42" i="7"/>
  <c r="C26" i="7"/>
  <c r="C14" i="7"/>
  <c r="C141" i="7"/>
  <c r="C133" i="7"/>
  <c r="C125" i="7"/>
  <c r="C117" i="7"/>
  <c r="C109" i="7"/>
  <c r="C105" i="7"/>
  <c r="C97" i="7"/>
  <c r="C93" i="7"/>
  <c r="C89" i="7"/>
  <c r="C81" i="7"/>
  <c r="C77" i="7"/>
  <c r="C73" i="7"/>
  <c r="C69" i="7"/>
  <c r="C65" i="7"/>
  <c r="C61" i="7"/>
  <c r="C57" i="7"/>
  <c r="C53" i="7"/>
  <c r="C49" i="7"/>
  <c r="C45" i="7"/>
  <c r="C37" i="7"/>
  <c r="C33" i="7"/>
  <c r="C29" i="7"/>
  <c r="C25" i="7"/>
  <c r="C21" i="7"/>
  <c r="C17" i="7"/>
  <c r="C13" i="7"/>
  <c r="C134" i="7"/>
  <c r="C110" i="7"/>
  <c r="C86" i="7"/>
  <c r="C66" i="7"/>
  <c r="C46" i="7"/>
  <c r="C38" i="7"/>
  <c r="C18" i="7"/>
  <c r="C145" i="7"/>
  <c r="C137" i="7"/>
  <c r="C129" i="7"/>
  <c r="C121" i="7"/>
  <c r="C113" i="7"/>
  <c r="C101" i="7"/>
  <c r="C85" i="7"/>
  <c r="C41" i="7"/>
  <c r="C138" i="7"/>
  <c r="C118" i="7"/>
  <c r="C98" i="7"/>
  <c r="C78" i="7"/>
  <c r="C58" i="7"/>
  <c r="C22" i="7"/>
  <c r="C140" i="7"/>
  <c r="C128" i="7"/>
  <c r="C116" i="7"/>
  <c r="C104" i="7"/>
  <c r="C96" i="7"/>
  <c r="C88" i="7"/>
  <c r="C76" i="7"/>
  <c r="C44" i="7"/>
  <c r="C142" i="7"/>
  <c r="C122" i="7"/>
  <c r="C102" i="7"/>
  <c r="C82" i="7"/>
  <c r="C62" i="7"/>
  <c r="C30" i="7"/>
  <c r="C144" i="7"/>
  <c r="C132" i="7"/>
  <c r="C120" i="7"/>
  <c r="C112" i="7"/>
  <c r="C108" i="7"/>
  <c r="C100" i="7"/>
  <c r="C92" i="7"/>
  <c r="C84" i="7"/>
  <c r="C80" i="7"/>
  <c r="C72" i="7"/>
  <c r="C68" i="7"/>
  <c r="C64" i="7"/>
  <c r="C60" i="7"/>
  <c r="C56" i="7"/>
  <c r="C52" i="7"/>
  <c r="C48" i="7"/>
  <c r="C40" i="7"/>
  <c r="C36" i="7"/>
  <c r="C32" i="7"/>
  <c r="C28" i="7"/>
  <c r="C24" i="7"/>
  <c r="C20" i="7"/>
  <c r="C16" i="7"/>
  <c r="C12" i="7"/>
  <c r="C146" i="7"/>
  <c r="C130" i="7"/>
  <c r="C114" i="7"/>
  <c r="C94" i="7"/>
  <c r="C74" i="7"/>
  <c r="C54" i="7"/>
  <c r="C34" i="7"/>
  <c r="C148" i="7"/>
  <c r="C136" i="7"/>
  <c r="C124" i="7"/>
  <c r="C147" i="7"/>
  <c r="C143" i="7"/>
  <c r="C139" i="7"/>
  <c r="C135" i="7"/>
  <c r="C131" i="7"/>
  <c r="C127" i="7"/>
  <c r="C123" i="7"/>
  <c r="C119" i="7"/>
  <c r="C115" i="7"/>
  <c r="C111" i="7"/>
  <c r="C107" i="7"/>
  <c r="C103" i="7"/>
  <c r="C99" i="7"/>
  <c r="C95" i="7"/>
  <c r="C91" i="7"/>
  <c r="C87" i="7"/>
  <c r="C83" i="7"/>
  <c r="C79" i="7"/>
  <c r="C75" i="7"/>
  <c r="C71" i="7"/>
  <c r="C67" i="7"/>
  <c r="C63" i="7"/>
  <c r="C59" i="7"/>
  <c r="C55" i="7"/>
  <c r="C51" i="7"/>
  <c r="C47" i="7"/>
  <c r="C43" i="7"/>
  <c r="C39" i="7"/>
  <c r="C35" i="7"/>
  <c r="C31" i="7"/>
  <c r="C27" i="7"/>
  <c r="C23" i="7"/>
  <c r="C19" i="7"/>
  <c r="C15" i="7"/>
  <c r="T26" i="7"/>
  <c r="T53" i="7"/>
  <c r="Q47" i="7"/>
  <c r="Q31" i="7"/>
  <c r="Q15" i="7"/>
  <c r="R48" i="7"/>
  <c r="R32" i="7"/>
  <c r="Q10" i="7"/>
  <c r="AD10" i="7" s="1"/>
  <c r="Q46" i="7"/>
  <c r="Q38" i="7"/>
  <c r="Q30" i="7"/>
  <c r="Q22" i="7"/>
  <c r="Q14" i="7"/>
  <c r="S51" i="7"/>
  <c r="S47" i="7"/>
  <c r="S43" i="7"/>
  <c r="S39" i="7"/>
  <c r="S35" i="7"/>
  <c r="S31" i="7"/>
  <c r="S27" i="7"/>
  <c r="S23" i="7"/>
  <c r="S19" i="7"/>
  <c r="S15" i="7"/>
  <c r="S11" i="7"/>
  <c r="T49" i="7"/>
  <c r="T41" i="7"/>
  <c r="T33" i="7"/>
  <c r="T24" i="7"/>
  <c r="T16" i="7"/>
  <c r="Q53" i="7"/>
  <c r="Q45" i="7"/>
  <c r="Q37" i="7"/>
  <c r="Q29" i="7"/>
  <c r="Q21" i="7"/>
  <c r="Q13" i="7"/>
  <c r="R51" i="7"/>
  <c r="R47" i="7"/>
  <c r="R43" i="7"/>
  <c r="R39" i="7"/>
  <c r="R35" i="7"/>
  <c r="R31" i="7"/>
  <c r="R27" i="7"/>
  <c r="R23" i="7"/>
  <c r="R19" i="7"/>
  <c r="R15" i="7"/>
  <c r="R11" i="7"/>
  <c r="T48" i="7"/>
  <c r="T40" i="7"/>
  <c r="T32" i="7"/>
  <c r="T23" i="7"/>
  <c r="T15" i="7"/>
  <c r="Q52" i="7"/>
  <c r="Q44" i="7"/>
  <c r="Q36" i="7"/>
  <c r="Q28" i="7"/>
  <c r="Q20" i="7"/>
  <c r="Q12" i="7"/>
  <c r="S50" i="7"/>
  <c r="S46" i="7"/>
  <c r="S42" i="7"/>
  <c r="S38" i="7"/>
  <c r="S34" i="7"/>
  <c r="S30" i="7"/>
  <c r="S26" i="7"/>
  <c r="S22" i="7"/>
  <c r="S18" i="7"/>
  <c r="S14" i="7"/>
  <c r="S10" i="7"/>
  <c r="AF10" i="7" s="1"/>
  <c r="E11" i="23" s="1"/>
  <c r="T47" i="7"/>
  <c r="T39" i="7"/>
  <c r="T31" i="7"/>
  <c r="T22" i="7"/>
  <c r="T14" i="7"/>
  <c r="Q51" i="7"/>
  <c r="Q43" i="7"/>
  <c r="Q35" i="7"/>
  <c r="Q27" i="7"/>
  <c r="Q19" i="7"/>
  <c r="Q11" i="7"/>
  <c r="AD11" i="7" s="1"/>
  <c r="R50" i="7"/>
  <c r="R46" i="7"/>
  <c r="R42" i="7"/>
  <c r="R38" i="7"/>
  <c r="R34" i="7"/>
  <c r="R30" i="7"/>
  <c r="R26" i="7"/>
  <c r="R22" i="7"/>
  <c r="R18" i="7"/>
  <c r="R14" i="7"/>
  <c r="R10" i="7"/>
  <c r="AE10" i="7" s="1"/>
  <c r="E10" i="23" s="1"/>
  <c r="T46" i="7"/>
  <c r="T38" i="7"/>
  <c r="T30" i="7"/>
  <c r="T21" i="7"/>
  <c r="T13" i="7"/>
  <c r="Q50" i="7"/>
  <c r="Q34" i="7"/>
  <c r="Q18" i="7"/>
  <c r="S49" i="7"/>
  <c r="S41" i="7"/>
  <c r="S37" i="7"/>
  <c r="S33" i="7"/>
  <c r="S29" i="7"/>
  <c r="S21" i="7"/>
  <c r="S17" i="7"/>
  <c r="S13" i="7"/>
  <c r="T45" i="7"/>
  <c r="T37" i="7"/>
  <c r="T29" i="7"/>
  <c r="T20" i="7"/>
  <c r="T12" i="7"/>
  <c r="Q42" i="7"/>
  <c r="Q26" i="7"/>
  <c r="S53" i="7"/>
  <c r="S45" i="7"/>
  <c r="S25" i="7"/>
  <c r="Q49" i="7"/>
  <c r="Q41" i="7"/>
  <c r="Q33" i="7"/>
  <c r="Q25" i="7"/>
  <c r="Q17" i="7"/>
  <c r="R53" i="7"/>
  <c r="R49" i="7"/>
  <c r="R45" i="7"/>
  <c r="R41" i="7"/>
  <c r="R37" i="7"/>
  <c r="R33" i="7"/>
  <c r="R29" i="7"/>
  <c r="R25" i="7"/>
  <c r="R21" i="7"/>
  <c r="R17" i="7"/>
  <c r="R13" i="7"/>
  <c r="T52" i="7"/>
  <c r="T44" i="7"/>
  <c r="T36" i="7"/>
  <c r="T28" i="7"/>
  <c r="T19" i="7"/>
  <c r="T11" i="7"/>
  <c r="Q48" i="7"/>
  <c r="Q40" i="7"/>
  <c r="Q32" i="7"/>
  <c r="Q24" i="7"/>
  <c r="Q16" i="7"/>
  <c r="S52" i="7"/>
  <c r="S48" i="7"/>
  <c r="S44" i="7"/>
  <c r="S40" i="7"/>
  <c r="S36" i="7"/>
  <c r="S32" i="7"/>
  <c r="S28" i="7"/>
  <c r="S24" i="7"/>
  <c r="S20" i="7"/>
  <c r="S16" i="7"/>
  <c r="S12" i="7"/>
  <c r="T51" i="7"/>
  <c r="T43" i="7"/>
  <c r="T35" i="7"/>
  <c r="T27" i="7"/>
  <c r="T18" i="7"/>
  <c r="T10" i="7"/>
  <c r="AG10" i="7" s="1"/>
  <c r="E12" i="23" s="1"/>
  <c r="Q39" i="7"/>
  <c r="Q23" i="7"/>
  <c r="R52" i="7"/>
  <c r="R44" i="7"/>
  <c r="R40" i="7"/>
  <c r="R36" i="7"/>
  <c r="R28" i="7"/>
  <c r="R24" i="7"/>
  <c r="R20" i="7"/>
  <c r="R16" i="7"/>
  <c r="R12" i="7"/>
  <c r="T50" i="7"/>
  <c r="T42" i="7"/>
  <c r="T34" i="7"/>
  <c r="T25" i="7"/>
  <c r="T17" i="7"/>
  <c r="F28" i="7" a="1"/>
  <c r="F101" i="7" a="1"/>
  <c r="F43" i="7" a="1"/>
  <c r="F75" i="7" a="1"/>
  <c r="F107" i="7" a="1"/>
  <c r="F139" i="7" a="1"/>
  <c r="F32" i="7" a="1"/>
  <c r="F64" i="7" a="1"/>
  <c r="F96" i="7" a="1"/>
  <c r="F128" i="7" a="1"/>
  <c r="F25" i="7" a="1"/>
  <c r="F85" i="7" a="1"/>
  <c r="F14" i="7" a="1"/>
  <c r="F66" i="7" a="1"/>
  <c r="F146" i="7" a="1"/>
  <c r="F109" i="7" a="1"/>
  <c r="F62" i="7" a="1"/>
  <c r="F15" i="7" a="1"/>
  <c r="F47" i="7" a="1"/>
  <c r="F79" i="7" a="1"/>
  <c r="F111" i="7" a="1"/>
  <c r="F143" i="7" a="1"/>
  <c r="F36" i="7" a="1"/>
  <c r="F68" i="7" a="1"/>
  <c r="F100" i="7" a="1"/>
  <c r="F132" i="7" a="1"/>
  <c r="F29" i="7" a="1"/>
  <c r="F93" i="7" a="1"/>
  <c r="F26" i="7" a="1"/>
  <c r="F70" i="7" a="1"/>
  <c r="F33" i="7" a="1"/>
  <c r="F117" i="7" a="1"/>
  <c r="F53" i="7" a="1"/>
  <c r="F90" i="7" a="1"/>
  <c r="F118" i="7" a="1"/>
  <c r="F19" i="7" a="1"/>
  <c r="F83" i="7" a="1"/>
  <c r="F115" i="7" a="1"/>
  <c r="F147" i="7" a="1"/>
  <c r="F40" i="7" a="1"/>
  <c r="F72" i="7" a="1"/>
  <c r="F104" i="7" a="1"/>
  <c r="F136" i="7" a="1"/>
  <c r="F37" i="7" a="1"/>
  <c r="F105" i="7" a="1"/>
  <c r="F34" i="7" a="1"/>
  <c r="F49" i="7" a="1"/>
  <c r="F125" i="7" a="1"/>
  <c r="F77" i="7" a="1"/>
  <c r="F67" i="7" a="1"/>
  <c r="F56" i="7" a="1"/>
  <c r="F13" i="7" a="1"/>
  <c r="F50" i="7" a="1"/>
  <c r="F134" i="7" a="1"/>
  <c r="F58" i="7" a="1"/>
  <c r="F51" i="7" a="1"/>
  <c r="F78" i="7" a="1"/>
  <c r="F98" i="7" a="1"/>
  <c r="F31" i="7" a="1"/>
  <c r="F127" i="7" a="1"/>
  <c r="F52" i="7" a="1"/>
  <c r="F84" i="7" a="1"/>
  <c r="F148" i="7" a="1"/>
  <c r="F129" i="7" a="1"/>
  <c r="F81" i="7" a="1"/>
  <c r="F138" i="7" a="1"/>
  <c r="F131" i="7" a="1"/>
  <c r="F88" i="7" a="1"/>
  <c r="F137" i="7" a="1"/>
  <c r="F22" i="7" a="1"/>
  <c r="F23" i="7" a="1"/>
  <c r="F55" i="7" a="1"/>
  <c r="F87" i="7" a="1"/>
  <c r="F119" i="7" a="1"/>
  <c r="F12" i="7" a="1"/>
  <c r="F44" i="7" a="1"/>
  <c r="F76" i="7" a="1"/>
  <c r="F108" i="7" a="1"/>
  <c r="F140" i="7" a="1"/>
  <c r="F41" i="7" a="1"/>
  <c r="F113" i="7" a="1"/>
  <c r="F38" i="7" a="1"/>
  <c r="F86" i="7" a="1"/>
  <c r="F61" i="7" a="1"/>
  <c r="F133" i="7" a="1"/>
  <c r="F97" i="7" a="1"/>
  <c r="F102" i="7" a="1"/>
  <c r="F27" i="7" a="1"/>
  <c r="F59" i="7" a="1"/>
  <c r="F91" i="7" a="1"/>
  <c r="F123" i="7" a="1"/>
  <c r="F16" i="7" a="1"/>
  <c r="F48" i="7" a="1"/>
  <c r="F80" i="7" a="1"/>
  <c r="F112" i="7" a="1"/>
  <c r="F144" i="7" a="1"/>
  <c r="F45" i="7" a="1"/>
  <c r="F121" i="7" a="1"/>
  <c r="F42" i="7" a="1"/>
  <c r="F94" i="7" a="1"/>
  <c r="F69" i="7" a="1"/>
  <c r="F141" i="7" a="1"/>
  <c r="F114" i="7" a="1"/>
  <c r="F95" i="7" a="1"/>
  <c r="F20" i="7" a="1"/>
  <c r="F116" i="7" a="1"/>
  <c r="F57" i="7" a="1"/>
  <c r="F46" i="7" a="1"/>
  <c r="F18" i="7" a="1"/>
  <c r="F126" i="7" a="1"/>
  <c r="F35" i="7" a="1"/>
  <c r="F24" i="7" a="1"/>
  <c r="F120" i="7" a="1"/>
  <c r="F122" i="7" a="1"/>
  <c r="F54" i="7" a="1"/>
  <c r="F106" i="7" a="1"/>
  <c r="F71" i="7" a="1"/>
  <c r="F92" i="7" a="1"/>
  <c r="F130" i="7" a="1"/>
  <c r="F142" i="7" a="1"/>
  <c r="F63" i="7" a="1"/>
  <c r="F110" i="7" a="1"/>
  <c r="F135" i="7" a="1"/>
  <c r="F124" i="7" a="1"/>
  <c r="F73" i="7" a="1"/>
  <c r="F30" i="7" a="1"/>
  <c r="F82" i="7" a="1"/>
  <c r="F99" i="7" a="1"/>
  <c r="F65" i="7" a="1"/>
  <c r="F89" i="7" a="1"/>
  <c r="F39" i="7" a="1"/>
  <c r="F103" i="7" a="1"/>
  <c r="F60" i="7" a="1"/>
  <c r="F17" i="7" a="1"/>
  <c r="F145" i="7" a="1"/>
  <c r="F74" i="7" a="1"/>
  <c r="F21" i="7" a="1"/>
  <c r="AE11" i="7" l="1"/>
  <c r="F10" i="23" s="1"/>
  <c r="AG11" i="7"/>
  <c r="F118" i="7"/>
  <c r="F62" i="7"/>
  <c r="F142" i="7"/>
  <c r="F134" i="7"/>
  <c r="F126" i="7"/>
  <c r="F114" i="7"/>
  <c r="F102" i="7"/>
  <c r="F98" i="7"/>
  <c r="F90" i="7"/>
  <c r="F82" i="7"/>
  <c r="F74" i="7"/>
  <c r="F54" i="7"/>
  <c r="F138" i="7"/>
  <c r="F106" i="7"/>
  <c r="F97" i="7"/>
  <c r="F77" i="7"/>
  <c r="F53" i="7"/>
  <c r="F21" i="7"/>
  <c r="F30" i="7"/>
  <c r="F22" i="7"/>
  <c r="F18" i="7"/>
  <c r="F141" i="7"/>
  <c r="F133" i="7"/>
  <c r="F125" i="7"/>
  <c r="F117" i="7"/>
  <c r="F109" i="7"/>
  <c r="F101" i="7"/>
  <c r="F89" i="7"/>
  <c r="F81" i="7"/>
  <c r="F69" i="7"/>
  <c r="F61" i="7"/>
  <c r="F49" i="7"/>
  <c r="F33" i="7"/>
  <c r="F146" i="7"/>
  <c r="F130" i="7"/>
  <c r="F122" i="7"/>
  <c r="F110" i="7"/>
  <c r="F94" i="7"/>
  <c r="F86" i="7"/>
  <c r="F78" i="7"/>
  <c r="F70" i="7"/>
  <c r="F66" i="7"/>
  <c r="F58" i="7"/>
  <c r="F50" i="7"/>
  <c r="F46" i="7"/>
  <c r="F42" i="7"/>
  <c r="F38" i="7"/>
  <c r="F34" i="7"/>
  <c r="F26" i="7"/>
  <c r="F14" i="7"/>
  <c r="F145" i="7"/>
  <c r="F137" i="7"/>
  <c r="F129" i="7"/>
  <c r="F121" i="7"/>
  <c r="F113" i="7"/>
  <c r="F105" i="7"/>
  <c r="F93" i="7"/>
  <c r="F85" i="7"/>
  <c r="F73" i="7"/>
  <c r="F65" i="7"/>
  <c r="F57" i="7"/>
  <c r="F45" i="7"/>
  <c r="F41" i="7"/>
  <c r="F37" i="7"/>
  <c r="F29" i="7"/>
  <c r="F25" i="7"/>
  <c r="F17" i="7"/>
  <c r="F13" i="7"/>
  <c r="F148" i="7"/>
  <c r="F144" i="7"/>
  <c r="F140" i="7"/>
  <c r="F136" i="7"/>
  <c r="F132" i="7"/>
  <c r="F128" i="7"/>
  <c r="F124" i="7"/>
  <c r="F120" i="7"/>
  <c r="F116" i="7"/>
  <c r="F112" i="7"/>
  <c r="F108" i="7"/>
  <c r="F104" i="7"/>
  <c r="F100" i="7"/>
  <c r="F96" i="7"/>
  <c r="F92" i="7"/>
  <c r="F88" i="7"/>
  <c r="F84" i="7"/>
  <c r="F80" i="7"/>
  <c r="F76" i="7"/>
  <c r="F72" i="7"/>
  <c r="F68" i="7"/>
  <c r="F64" i="7"/>
  <c r="F60" i="7"/>
  <c r="F56" i="7"/>
  <c r="F52" i="7"/>
  <c r="F48" i="7"/>
  <c r="F44" i="7"/>
  <c r="F40" i="7"/>
  <c r="F36" i="7"/>
  <c r="F32" i="7"/>
  <c r="F28" i="7"/>
  <c r="F24" i="7"/>
  <c r="F20" i="7"/>
  <c r="F16" i="7"/>
  <c r="F12" i="7"/>
  <c r="F147" i="7"/>
  <c r="F143" i="7"/>
  <c r="F139" i="7"/>
  <c r="F135" i="7"/>
  <c r="F131" i="7"/>
  <c r="F127" i="7"/>
  <c r="F123" i="7"/>
  <c r="F119" i="7"/>
  <c r="F115" i="7"/>
  <c r="F111" i="7"/>
  <c r="F107" i="7"/>
  <c r="F103" i="7"/>
  <c r="F99" i="7"/>
  <c r="F95" i="7"/>
  <c r="F91" i="7"/>
  <c r="F87" i="7"/>
  <c r="F83" i="7"/>
  <c r="F79" i="7"/>
  <c r="F75" i="7"/>
  <c r="F71" i="7"/>
  <c r="F67" i="7"/>
  <c r="F63" i="7"/>
  <c r="F59" i="7"/>
  <c r="F55" i="7"/>
  <c r="F51" i="7"/>
  <c r="F47" i="7"/>
  <c r="F43" i="7"/>
  <c r="F39" i="7"/>
  <c r="F35" i="7"/>
  <c r="F31" i="7"/>
  <c r="F27" i="7"/>
  <c r="F23" i="7"/>
  <c r="F19" i="7"/>
  <c r="F15" i="7"/>
  <c r="AD12" i="7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AD25" i="7" s="1"/>
  <c r="AD26" i="7" s="1"/>
  <c r="AD27" i="7" s="1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AD47" i="7" s="1"/>
  <c r="AD48" i="7" s="1"/>
  <c r="AD49" i="7" s="1"/>
  <c r="AD50" i="7" s="1"/>
  <c r="AD51" i="7" s="1"/>
  <c r="AD52" i="7" s="1"/>
  <c r="AD53" i="7" s="1"/>
  <c r="AF11" i="7"/>
  <c r="F11" i="23" s="1"/>
  <c r="B11" i="7"/>
  <c r="B10" i="7"/>
  <c r="D10" i="7" a="1"/>
  <c r="F10" i="7" a="1"/>
  <c r="C11" i="7" a="1"/>
  <c r="D11" i="7" a="1"/>
  <c r="F11" i="7" a="1"/>
  <c r="C10" i="7" a="1"/>
  <c r="AG12" i="7" l="1"/>
  <c r="F12" i="23"/>
  <c r="AE12" i="7"/>
  <c r="G10" i="23" s="1"/>
  <c r="AF12" i="7"/>
  <c r="G11" i="23" s="1"/>
  <c r="D10" i="7"/>
  <c r="C10" i="7"/>
  <c r="D11" i="7"/>
  <c r="C11" i="7"/>
  <c r="F10" i="7"/>
  <c r="F11" i="7"/>
  <c r="AG13" i="7" l="1"/>
  <c r="G12" i="23"/>
  <c r="AE13" i="7"/>
  <c r="H10" i="23" s="1"/>
  <c r="AF13" i="7"/>
  <c r="H11" i="23" s="1"/>
  <c r="AE55" i="1"/>
  <c r="W55" i="1"/>
  <c r="V55" i="1"/>
  <c r="AL47" i="1"/>
  <c r="N47" i="1"/>
  <c r="AL55" i="1"/>
  <c r="F55" i="1"/>
  <c r="AT47" i="1"/>
  <c r="V47" i="1"/>
  <c r="F47" i="1"/>
  <c r="AR37" i="1"/>
  <c r="AJ37" i="1"/>
  <c r="AB37" i="1"/>
  <c r="T37" i="1"/>
  <c r="L37" i="1"/>
  <c r="AN55" i="1"/>
  <c r="AF55" i="1"/>
  <c r="X55" i="1"/>
  <c r="P55" i="1"/>
  <c r="H55" i="1"/>
  <c r="V37" i="1"/>
  <c r="N37" i="1"/>
  <c r="Y37" i="1"/>
  <c r="Q37" i="1"/>
  <c r="I37" i="1"/>
  <c r="AS55" i="1"/>
  <c r="AK55" i="1"/>
  <c r="AC55" i="1"/>
  <c r="U55" i="1"/>
  <c r="M55" i="1"/>
  <c r="V29" i="1"/>
  <c r="F29" i="1"/>
  <c r="AT55" i="1"/>
  <c r="AD55" i="1"/>
  <c r="N55" i="1"/>
  <c r="P37" i="1"/>
  <c r="T55" i="1"/>
  <c r="AG37" i="1"/>
  <c r="X37" i="1"/>
  <c r="AJ55" i="1"/>
  <c r="AT29" i="1"/>
  <c r="AL29" i="1"/>
  <c r="N29" i="1"/>
  <c r="AR29" i="1"/>
  <c r="AJ29" i="1"/>
  <c r="AB29" i="1"/>
  <c r="T29" i="1"/>
  <c r="L29" i="1"/>
  <c r="AD47" i="1"/>
  <c r="AP47" i="1"/>
  <c r="AH47" i="1"/>
  <c r="Z47" i="1"/>
  <c r="R47" i="1"/>
  <c r="J47" i="1"/>
  <c r="AD29" i="1"/>
  <c r="AF37" i="1"/>
  <c r="AB55" i="1"/>
  <c r="AT37" i="1"/>
  <c r="AL37" i="1"/>
  <c r="AD37" i="1"/>
  <c r="F37" i="1"/>
  <c r="AU55" i="1"/>
  <c r="AM55" i="1"/>
  <c r="O55" i="1"/>
  <c r="G55" i="1"/>
  <c r="AO37" i="1"/>
  <c r="AN37" i="1"/>
  <c r="H37" i="1"/>
  <c r="AR55" i="1"/>
  <c r="L55" i="1"/>
  <c r="AS37" i="1"/>
  <c r="AK37" i="1"/>
  <c r="AC37" i="1"/>
  <c r="U37" i="1"/>
  <c r="M37" i="1"/>
  <c r="AO55" i="1"/>
  <c r="AG55" i="1"/>
  <c r="Y55" i="1"/>
  <c r="Q55" i="1"/>
  <c r="I55" i="1"/>
  <c r="AQ29" i="1"/>
  <c r="AI29" i="1"/>
  <c r="S29" i="1"/>
  <c r="K29" i="1"/>
  <c r="AO47" i="1"/>
  <c r="AG47" i="1"/>
  <c r="Y47" i="1"/>
  <c r="Q47" i="1"/>
  <c r="I47" i="1"/>
  <c r="AA29" i="1"/>
  <c r="AU37" i="1"/>
  <c r="AM37" i="1"/>
  <c r="AE37" i="1"/>
  <c r="W37" i="1"/>
  <c r="O37" i="1"/>
  <c r="G37" i="1"/>
  <c r="AP29" i="1"/>
  <c r="AH29" i="1"/>
  <c r="Z29" i="1"/>
  <c r="R29" i="1"/>
  <c r="J29" i="1"/>
  <c r="D47" i="1"/>
  <c r="D55" i="1"/>
  <c r="AN47" i="1"/>
  <c r="AF47" i="1"/>
  <c r="AF46" i="1" s="1"/>
  <c r="X47" i="1"/>
  <c r="X46" i="1" s="1"/>
  <c r="P47" i="1"/>
  <c r="H47" i="1"/>
  <c r="AO29" i="1"/>
  <c r="AG29" i="1"/>
  <c r="Y29" i="1"/>
  <c r="Q29" i="1"/>
  <c r="I29" i="1"/>
  <c r="I28" i="1" s="1"/>
  <c r="I41" i="1" s="1"/>
  <c r="AF29" i="1"/>
  <c r="AF28" i="1" s="1"/>
  <c r="AN29" i="1"/>
  <c r="P29" i="1"/>
  <c r="AU29" i="1"/>
  <c r="AM29" i="1"/>
  <c r="AE29" i="1"/>
  <c r="W29" i="1"/>
  <c r="O29" i="1"/>
  <c r="G29" i="1"/>
  <c r="AS47" i="1"/>
  <c r="AK47" i="1"/>
  <c r="AC47" i="1"/>
  <c r="U47" i="1"/>
  <c r="M47" i="1"/>
  <c r="X29" i="1"/>
  <c r="H29" i="1"/>
  <c r="AQ37" i="1"/>
  <c r="AI37" i="1"/>
  <c r="AA37" i="1"/>
  <c r="S37" i="1"/>
  <c r="K37" i="1"/>
  <c r="AQ55" i="1"/>
  <c r="AI55" i="1"/>
  <c r="AA55" i="1"/>
  <c r="S55" i="1"/>
  <c r="K55" i="1"/>
  <c r="AR47" i="1"/>
  <c r="AJ47" i="1"/>
  <c r="L47" i="14" s="1"/>
  <c r="AB47" i="1"/>
  <c r="J47" i="14" s="1"/>
  <c r="T47" i="1"/>
  <c r="L47" i="1"/>
  <c r="AP37" i="1"/>
  <c r="AH37" i="1"/>
  <c r="Z37" i="1"/>
  <c r="R37" i="1"/>
  <c r="J37" i="1"/>
  <c r="AS29" i="1"/>
  <c r="AK29" i="1"/>
  <c r="AC29" i="1"/>
  <c r="U29" i="1"/>
  <c r="M29" i="1"/>
  <c r="AP55" i="1"/>
  <c r="AH55" i="1"/>
  <c r="Z55" i="1"/>
  <c r="R55" i="1"/>
  <c r="J55" i="1"/>
  <c r="AU47" i="1"/>
  <c r="AM47" i="1"/>
  <c r="AE47" i="1"/>
  <c r="W47" i="1"/>
  <c r="O47" i="1"/>
  <c r="G47" i="1"/>
  <c r="AQ47" i="1"/>
  <c r="AI47" i="1"/>
  <c r="AA47" i="1"/>
  <c r="S47" i="1"/>
  <c r="K47" i="1"/>
  <c r="P46" i="1"/>
  <c r="L28" i="1"/>
  <c r="AR28" i="1" l="1"/>
  <c r="AG14" i="7"/>
  <c r="H12" i="23"/>
  <c r="N55" i="14"/>
  <c r="U28" i="1"/>
  <c r="U41" i="1" s="1"/>
  <c r="J55" i="14"/>
  <c r="V46" i="1"/>
  <c r="V59" i="1" s="1"/>
  <c r="F47" i="14"/>
  <c r="H55" i="14"/>
  <c r="AE14" i="7"/>
  <c r="I10" i="23" s="1"/>
  <c r="I29" i="14"/>
  <c r="D55" i="14"/>
  <c r="D47" i="14"/>
  <c r="F55" i="14"/>
  <c r="G55" i="14"/>
  <c r="M37" i="14"/>
  <c r="J29" i="14"/>
  <c r="H37" i="14"/>
  <c r="L29" i="14"/>
  <c r="J37" i="14"/>
  <c r="N47" i="14"/>
  <c r="G29" i="14"/>
  <c r="E47" i="14"/>
  <c r="E37" i="14"/>
  <c r="N29" i="14"/>
  <c r="G37" i="14"/>
  <c r="E55" i="14"/>
  <c r="L37" i="14"/>
  <c r="N37" i="14"/>
  <c r="K29" i="14"/>
  <c r="I47" i="14"/>
  <c r="I55" i="14"/>
  <c r="G47" i="14"/>
  <c r="E29" i="14"/>
  <c r="K47" i="14"/>
  <c r="K55" i="14"/>
  <c r="AF14" i="7"/>
  <c r="I11" i="23" s="1"/>
  <c r="M47" i="14"/>
  <c r="K37" i="14"/>
  <c r="F29" i="14"/>
  <c r="L55" i="14"/>
  <c r="M55" i="14"/>
  <c r="X28" i="1"/>
  <c r="AI46" i="1"/>
  <c r="AI59" i="1" s="1"/>
  <c r="H47" i="14"/>
  <c r="H29" i="14"/>
  <c r="I37" i="14"/>
  <c r="F37" i="14"/>
  <c r="L41" i="1"/>
  <c r="AR41" i="1"/>
  <c r="X41" i="1"/>
  <c r="AF41" i="1"/>
  <c r="P59" i="1"/>
  <c r="X59" i="1"/>
  <c r="AF59" i="1"/>
  <c r="AN28" i="1"/>
  <c r="M29" i="14"/>
  <c r="J46" i="1"/>
  <c r="J59" i="1" s="1"/>
  <c r="Q46" i="1"/>
  <c r="Q59" i="1" s="1"/>
  <c r="AE46" i="1"/>
  <c r="AE59" i="1" s="1"/>
  <c r="Z28" i="1"/>
  <c r="Z41" i="1" s="1"/>
  <c r="AG46" i="1"/>
  <c r="AG59" i="1" s="1"/>
  <c r="AK28" i="1"/>
  <c r="AK41" i="1" s="1"/>
  <c r="R28" i="1"/>
  <c r="R41" i="1" s="1"/>
  <c r="AC28" i="1"/>
  <c r="AC41" i="1" s="1"/>
  <c r="AM46" i="1"/>
  <c r="AM59" i="1" s="1"/>
  <c r="AO46" i="1"/>
  <c r="AO59" i="1" s="1"/>
  <c r="I46" i="1"/>
  <c r="I59" i="1" s="1"/>
  <c r="AH46" i="1"/>
  <c r="AH59" i="1" s="1"/>
  <c r="Y46" i="1"/>
  <c r="Y59" i="1" s="1"/>
  <c r="W28" i="1"/>
  <c r="W41" i="1" s="1"/>
  <c r="AD28" i="1"/>
  <c r="AD41" i="1" s="1"/>
  <c r="T28" i="1"/>
  <c r="F46" i="1"/>
  <c r="F59" i="1" s="1"/>
  <c r="AH28" i="1"/>
  <c r="AH41" i="1" s="1"/>
  <c r="AO28" i="1"/>
  <c r="AO41" i="1" s="1"/>
  <c r="Y28" i="1"/>
  <c r="Y41" i="1" s="1"/>
  <c r="L46" i="1"/>
  <c r="F28" i="1"/>
  <c r="F41" i="1" s="1"/>
  <c r="V28" i="1"/>
  <c r="V41" i="1" s="1"/>
  <c r="AU28" i="1"/>
  <c r="AU41" i="1" s="1"/>
  <c r="O28" i="1"/>
  <c r="O41" i="1" s="1"/>
  <c r="AJ46" i="1"/>
  <c r="U46" i="1"/>
  <c r="U59" i="1" s="1"/>
  <c r="AN46" i="1"/>
  <c r="W46" i="1"/>
  <c r="W59" i="1" s="1"/>
  <c r="AC46" i="1"/>
  <c r="AC59" i="1" s="1"/>
  <c r="AB46" i="1"/>
  <c r="AD46" i="1"/>
  <c r="AD59" i="1" s="1"/>
  <c r="N46" i="1"/>
  <c r="N59" i="1" s="1"/>
  <c r="G28" i="1"/>
  <c r="G41" i="1" s="1"/>
  <c r="AP46" i="1"/>
  <c r="AP59" i="1" s="1"/>
  <c r="T46" i="1"/>
  <c r="P28" i="1"/>
  <c r="H46" i="1"/>
  <c r="AS46" i="1"/>
  <c r="AS59" i="1" s="1"/>
  <c r="AB28" i="1"/>
  <c r="J28" i="1"/>
  <c r="J41" i="1" s="1"/>
  <c r="D46" i="1"/>
  <c r="AL46" i="1"/>
  <c r="AL59" i="1" s="1"/>
  <c r="S46" i="1"/>
  <c r="S59" i="1" s="1"/>
  <c r="AR46" i="1"/>
  <c r="AT46" i="1"/>
  <c r="AT59" i="1" s="1"/>
  <c r="AA28" i="1"/>
  <c r="AA41" i="1" s="1"/>
  <c r="N28" i="1"/>
  <c r="N41" i="1" s="1"/>
  <c r="AK46" i="1"/>
  <c r="AK59" i="1" s="1"/>
  <c r="G46" i="1"/>
  <c r="G59" i="1" s="1"/>
  <c r="Z46" i="1"/>
  <c r="Z59" i="1" s="1"/>
  <c r="AS28" i="1"/>
  <c r="AS41" i="1" s="1"/>
  <c r="M46" i="1"/>
  <c r="M59" i="1" s="1"/>
  <c r="AE28" i="1"/>
  <c r="AE41" i="1" s="1"/>
  <c r="M28" i="1"/>
  <c r="M41" i="1" s="1"/>
  <c r="H28" i="1"/>
  <c r="R46" i="1"/>
  <c r="R59" i="1" s="1"/>
  <c r="AJ28" i="1"/>
  <c r="O46" i="1"/>
  <c r="O59" i="1" s="1"/>
  <c r="AM28" i="1"/>
  <c r="AM41" i="1" s="1"/>
  <c r="Q28" i="1"/>
  <c r="Q41" i="1" s="1"/>
  <c r="AG28" i="1"/>
  <c r="AG41" i="1" s="1"/>
  <c r="AL28" i="1"/>
  <c r="AL41" i="1" s="1"/>
  <c r="AU46" i="1"/>
  <c r="AU59" i="1" s="1"/>
  <c r="AT28" i="1"/>
  <c r="AT41" i="1" s="1"/>
  <c r="K28" i="1"/>
  <c r="K41" i="1" s="1"/>
  <c r="AQ46" i="1"/>
  <c r="AQ59" i="1" s="1"/>
  <c r="S28" i="1"/>
  <c r="S41" i="1" s="1"/>
  <c r="AI28" i="1"/>
  <c r="AI41" i="1" s="1"/>
  <c r="AP28" i="1"/>
  <c r="AP41" i="1" s="1"/>
  <c r="AQ28" i="1"/>
  <c r="AQ41" i="1" s="1"/>
  <c r="K46" i="1"/>
  <c r="K59" i="1" s="1"/>
  <c r="AA46" i="1"/>
  <c r="AA59" i="1" s="1"/>
  <c r="D37" i="1"/>
  <c r="D37" i="14" s="1"/>
  <c r="AG15" i="7" l="1"/>
  <c r="I12" i="23"/>
  <c r="AE15" i="7"/>
  <c r="J10" i="23" s="1"/>
  <c r="I46" i="14"/>
  <c r="K41" i="14"/>
  <c r="K46" i="14"/>
  <c r="I28" i="14"/>
  <c r="K59" i="14"/>
  <c r="I41" i="14"/>
  <c r="AF15" i="7"/>
  <c r="J11" i="23" s="1"/>
  <c r="I59" i="14"/>
  <c r="N41" i="14"/>
  <c r="G46" i="14"/>
  <c r="F28" i="14"/>
  <c r="N28" i="14"/>
  <c r="G59" i="14"/>
  <c r="F41" i="14"/>
  <c r="K28" i="14"/>
  <c r="AJ41" i="1"/>
  <c r="L41" i="14" s="1"/>
  <c r="L28" i="14"/>
  <c r="H41" i="1"/>
  <c r="E41" i="14" s="1"/>
  <c r="E28" i="14"/>
  <c r="AR59" i="1"/>
  <c r="N59" i="14" s="1"/>
  <c r="N46" i="14"/>
  <c r="D59" i="1"/>
  <c r="D59" i="14" s="1"/>
  <c r="D46" i="14"/>
  <c r="AB41" i="1"/>
  <c r="J41" i="14" s="1"/>
  <c r="J28" i="14"/>
  <c r="H59" i="1"/>
  <c r="E59" i="14" s="1"/>
  <c r="E46" i="14"/>
  <c r="P41" i="1"/>
  <c r="G41" i="14" s="1"/>
  <c r="G28" i="14"/>
  <c r="T59" i="1"/>
  <c r="H59" i="14" s="1"/>
  <c r="H46" i="14"/>
  <c r="AB59" i="1"/>
  <c r="J59" i="14" s="1"/>
  <c r="J46" i="14"/>
  <c r="AN59" i="1"/>
  <c r="M59" i="14" s="1"/>
  <c r="M46" i="14"/>
  <c r="AJ59" i="1"/>
  <c r="L59" i="14" s="1"/>
  <c r="L46" i="14"/>
  <c r="L59" i="1"/>
  <c r="F59" i="14" s="1"/>
  <c r="F46" i="14"/>
  <c r="T41" i="1"/>
  <c r="H41" i="14" s="1"/>
  <c r="H28" i="14"/>
  <c r="AN41" i="1"/>
  <c r="M41" i="14" s="1"/>
  <c r="M28" i="14"/>
  <c r="AG19" i="1"/>
  <c r="Y19" i="1"/>
  <c r="Q19" i="1"/>
  <c r="AO19" i="1"/>
  <c r="I19" i="1"/>
  <c r="AD11" i="1"/>
  <c r="V11" i="1"/>
  <c r="N11" i="1"/>
  <c r="F11" i="1"/>
  <c r="AN19" i="1"/>
  <c r="AF19" i="1"/>
  <c r="X19" i="1"/>
  <c r="P19" i="1"/>
  <c r="H19" i="1"/>
  <c r="AT11" i="1"/>
  <c r="AL11" i="1"/>
  <c r="AU19" i="1"/>
  <c r="AM19" i="1"/>
  <c r="AE19" i="1"/>
  <c r="W19" i="1"/>
  <c r="O19" i="1"/>
  <c r="G19" i="1"/>
  <c r="AT19" i="1"/>
  <c r="AL19" i="1"/>
  <c r="AD19" i="1"/>
  <c r="V19" i="1"/>
  <c r="N19" i="1"/>
  <c r="F19" i="1"/>
  <c r="AP19" i="1"/>
  <c r="AH19" i="1"/>
  <c r="Z19" i="1"/>
  <c r="R19" i="1"/>
  <c r="J19" i="1"/>
  <c r="D19" i="1"/>
  <c r="D29" i="1"/>
  <c r="AF11" i="1"/>
  <c r="P11" i="1"/>
  <c r="AS19" i="1"/>
  <c r="AK19" i="1"/>
  <c r="AC19" i="1"/>
  <c r="U19" i="1"/>
  <c r="M19" i="1"/>
  <c r="AU11" i="1"/>
  <c r="AM11" i="1"/>
  <c r="AE11" i="1"/>
  <c r="W11" i="1"/>
  <c r="O11" i="1"/>
  <c r="G11" i="1"/>
  <c r="X11" i="1"/>
  <c r="H11" i="1"/>
  <c r="AR19" i="1"/>
  <c r="AJ19" i="1"/>
  <c r="AB19" i="1"/>
  <c r="T19" i="1"/>
  <c r="L19" i="1"/>
  <c r="AQ19" i="1"/>
  <c r="AI19" i="1"/>
  <c r="AA19" i="1"/>
  <c r="S19" i="1"/>
  <c r="K19" i="1"/>
  <c r="AP11" i="1"/>
  <c r="AH11" i="1"/>
  <c r="Z11" i="1"/>
  <c r="R11" i="1"/>
  <c r="J11" i="1"/>
  <c r="AS11" i="1"/>
  <c r="AK11" i="1"/>
  <c r="AC11" i="1"/>
  <c r="U11" i="1"/>
  <c r="M11" i="1"/>
  <c r="AR11" i="1"/>
  <c r="AJ11" i="1"/>
  <c r="AB11" i="1"/>
  <c r="T11" i="1"/>
  <c r="L11" i="1"/>
  <c r="AN11" i="1"/>
  <c r="AO11" i="1"/>
  <c r="AG11" i="1"/>
  <c r="Y11" i="1"/>
  <c r="Q11" i="1"/>
  <c r="I11" i="1"/>
  <c r="AQ11" i="1"/>
  <c r="AI11" i="1"/>
  <c r="AA11" i="1"/>
  <c r="S11" i="1"/>
  <c r="K11" i="1"/>
  <c r="D11" i="1"/>
  <c r="L11" i="14" l="1"/>
  <c r="AG16" i="7"/>
  <c r="J12" i="23"/>
  <c r="AE16" i="7"/>
  <c r="K10" i="23" s="1"/>
  <c r="D11" i="14"/>
  <c r="N11" i="14"/>
  <c r="J19" i="14"/>
  <c r="L19" i="14"/>
  <c r="G19" i="14"/>
  <c r="N19" i="14"/>
  <c r="H19" i="14"/>
  <c r="K11" i="14"/>
  <c r="I19" i="14"/>
  <c r="F11" i="14"/>
  <c r="K19" i="14"/>
  <c r="AF16" i="7"/>
  <c r="K11" i="23" s="1"/>
  <c r="H11" i="14"/>
  <c r="E11" i="14"/>
  <c r="D19" i="14"/>
  <c r="M19" i="14"/>
  <c r="M11" i="14"/>
  <c r="J11" i="14"/>
  <c r="I11" i="14"/>
  <c r="F19" i="14"/>
  <c r="E19" i="14"/>
  <c r="P10" i="1"/>
  <c r="G11" i="14"/>
  <c r="D28" i="1"/>
  <c r="D29" i="14"/>
  <c r="AE10" i="1"/>
  <c r="AE23" i="1" s="1"/>
  <c r="G10" i="1"/>
  <c r="G23" i="1" s="1"/>
  <c r="J10" i="1"/>
  <c r="J23" i="1" s="1"/>
  <c r="AG10" i="1"/>
  <c r="AG23" i="1" s="1"/>
  <c r="AL10" i="1"/>
  <c r="AL23" i="1" s="1"/>
  <c r="N10" i="1"/>
  <c r="N23" i="1" s="1"/>
  <c r="AN10" i="1"/>
  <c r="U10" i="1"/>
  <c r="U23" i="1" s="1"/>
  <c r="L10" i="1"/>
  <c r="AQ10" i="1"/>
  <c r="AQ23" i="1" s="1"/>
  <c r="AU10" i="1"/>
  <c r="AU23" i="1" s="1"/>
  <c r="AD10" i="1"/>
  <c r="AD23" i="1" s="1"/>
  <c r="AM10" i="1"/>
  <c r="AM23" i="1" s="1"/>
  <c r="O10" i="1"/>
  <c r="O23" i="1" s="1"/>
  <c r="T10" i="1"/>
  <c r="AF10" i="1"/>
  <c r="F10" i="1"/>
  <c r="F23" i="1" s="1"/>
  <c r="I10" i="1"/>
  <c r="I23" i="1" s="1"/>
  <c r="AB10" i="1"/>
  <c r="AS10" i="1"/>
  <c r="AS23" i="1" s="1"/>
  <c r="H10" i="1"/>
  <c r="Q10" i="1"/>
  <c r="Q23" i="1" s="1"/>
  <c r="Y10" i="1"/>
  <c r="Y23" i="1" s="1"/>
  <c r="D10" i="1"/>
  <c r="K10" i="1"/>
  <c r="K23" i="1" s="1"/>
  <c r="AO10" i="1"/>
  <c r="AO23" i="1" s="1"/>
  <c r="AH10" i="1"/>
  <c r="AH23" i="1" s="1"/>
  <c r="W10" i="1"/>
  <c r="W23" i="1" s="1"/>
  <c r="AT10" i="1"/>
  <c r="AT23" i="1" s="1"/>
  <c r="V10" i="1"/>
  <c r="V23" i="1" s="1"/>
  <c r="AP10" i="1"/>
  <c r="AP23" i="1" s="1"/>
  <c r="AK10" i="1"/>
  <c r="AK23" i="1" s="1"/>
  <c r="AJ10" i="1"/>
  <c r="AI10" i="1"/>
  <c r="AI23" i="1" s="1"/>
  <c r="R10" i="1"/>
  <c r="R23" i="1" s="1"/>
  <c r="Z10" i="1"/>
  <c r="Z23" i="1" s="1"/>
  <c r="AR10" i="1"/>
  <c r="X10" i="1"/>
  <c r="S10" i="1"/>
  <c r="S23" i="1" s="1"/>
  <c r="AA10" i="1"/>
  <c r="AA23" i="1" s="1"/>
  <c r="M10" i="1"/>
  <c r="M23" i="1" s="1"/>
  <c r="AC10" i="1"/>
  <c r="AC23" i="1" s="1"/>
  <c r="AG17" i="7" l="1"/>
  <c r="K12" i="23"/>
  <c r="AE17" i="7"/>
  <c r="L10" i="23" s="1"/>
  <c r="AF17" i="7"/>
  <c r="L11" i="23" s="1"/>
  <c r="X23" i="1"/>
  <c r="I23" i="14" s="1"/>
  <c r="I10" i="14"/>
  <c r="AR23" i="1"/>
  <c r="N23" i="14" s="1"/>
  <c r="N10" i="14"/>
  <c r="AJ23" i="1"/>
  <c r="L23" i="14" s="1"/>
  <c r="L10" i="14"/>
  <c r="D23" i="1"/>
  <c r="D23" i="14" s="1"/>
  <c r="D10" i="14"/>
  <c r="H23" i="1"/>
  <c r="E23" i="14" s="1"/>
  <c r="E10" i="14"/>
  <c r="AB23" i="1"/>
  <c r="J23" i="14" s="1"/>
  <c r="J10" i="14"/>
  <c r="AF23" i="1"/>
  <c r="K23" i="14" s="1"/>
  <c r="K10" i="14"/>
  <c r="T23" i="1"/>
  <c r="H23" i="14" s="1"/>
  <c r="H10" i="14"/>
  <c r="L23" i="1"/>
  <c r="F23" i="14" s="1"/>
  <c r="F10" i="14"/>
  <c r="AN23" i="1"/>
  <c r="M23" i="14" s="1"/>
  <c r="M10" i="14"/>
  <c r="D41" i="1"/>
  <c r="D41" i="14" s="1"/>
  <c r="D28" i="14"/>
  <c r="P23" i="1"/>
  <c r="G23" i="14" s="1"/>
  <c r="G10" i="14"/>
  <c r="F49" i="4"/>
  <c r="G58" i="4"/>
  <c r="D52" i="4"/>
  <c r="D58" i="4"/>
  <c r="D46" i="4"/>
  <c r="G46" i="4"/>
  <c r="D67" i="4"/>
  <c r="D61" i="4"/>
  <c r="AS58" i="4"/>
  <c r="AS46" i="4"/>
  <c r="AU61" i="4"/>
  <c r="AU46" i="4"/>
  <c r="AT46" i="4"/>
  <c r="AQ52" i="4"/>
  <c r="AP49" i="4"/>
  <c r="AO49" i="4"/>
  <c r="AO64" i="4"/>
  <c r="AK61" i="4"/>
  <c r="AJ67" i="4"/>
  <c r="AJ52" i="4"/>
  <c r="AK46" i="4"/>
  <c r="AF61" i="4"/>
  <c r="AI52" i="4"/>
  <c r="AI49" i="4"/>
  <c r="AH52" i="4"/>
  <c r="AD52" i="4"/>
  <c r="AC61" i="4"/>
  <c r="AC46" i="4"/>
  <c r="X61" i="4"/>
  <c r="X64" i="4"/>
  <c r="Y46" i="4"/>
  <c r="AA49" i="4"/>
  <c r="AA55" i="4"/>
  <c r="W67" i="4"/>
  <c r="T64" i="4"/>
  <c r="T58" i="4"/>
  <c r="R49" i="4"/>
  <c r="P64" i="4"/>
  <c r="L64" i="4"/>
  <c r="N52" i="4"/>
  <c r="M52" i="4"/>
  <c r="K49" i="4"/>
  <c r="J49" i="4"/>
  <c r="AR100" i="4"/>
  <c r="AI100" i="4"/>
  <c r="AE85" i="4"/>
  <c r="X94" i="4"/>
  <c r="W97" i="4"/>
  <c r="N103" i="4"/>
  <c r="N97" i="4"/>
  <c r="K103" i="4"/>
  <c r="D100" i="4"/>
  <c r="D88" i="4"/>
  <c r="AU20" i="4"/>
  <c r="AU17" i="4"/>
  <c r="AN23" i="4"/>
  <c r="AN17" i="4"/>
  <c r="AM14" i="4"/>
  <c r="AL29" i="4"/>
  <c r="AD29" i="4"/>
  <c r="AD32" i="4"/>
  <c r="AB26" i="4"/>
  <c r="Y17" i="4"/>
  <c r="Y20" i="4"/>
  <c r="Z17" i="4"/>
  <c r="V14" i="4"/>
  <c r="W29" i="4"/>
  <c r="S14" i="4"/>
  <c r="P20" i="4"/>
  <c r="S26" i="4"/>
  <c r="O14" i="4"/>
  <c r="H23" i="4"/>
  <c r="K14" i="4"/>
  <c r="I17" i="4"/>
  <c r="I20" i="4"/>
  <c r="I26" i="4"/>
  <c r="H29" i="4"/>
  <c r="J29" i="4"/>
  <c r="G32" i="4"/>
  <c r="AG18" i="7" l="1"/>
  <c r="L12" i="23"/>
  <c r="AE18" i="7"/>
  <c r="M10" i="23" s="1"/>
  <c r="AF18" i="7"/>
  <c r="M11" i="23" s="1"/>
  <c r="G67" i="4"/>
  <c r="AG49" i="4"/>
  <c r="Z103" i="4"/>
  <c r="AK85" i="4"/>
  <c r="AS85" i="4"/>
  <c r="K58" i="4"/>
  <c r="Z52" i="4"/>
  <c r="AL52" i="4"/>
  <c r="F29" i="4"/>
  <c r="F11" i="4"/>
  <c r="M29" i="4"/>
  <c r="P32" i="4"/>
  <c r="Z14" i="4"/>
  <c r="AH32" i="4"/>
  <c r="P85" i="4"/>
  <c r="T82" i="4"/>
  <c r="K46" i="4"/>
  <c r="AA46" i="4"/>
  <c r="AD49" i="4"/>
  <c r="AL49" i="4"/>
  <c r="R97" i="4"/>
  <c r="AA85" i="4"/>
  <c r="AB103" i="4"/>
  <c r="AJ82" i="4"/>
  <c r="AR82" i="4"/>
  <c r="N61" i="4"/>
  <c r="V67" i="4"/>
  <c r="AO67" i="4"/>
  <c r="G61" i="4"/>
  <c r="AF58" i="4"/>
  <c r="AP61" i="4"/>
  <c r="AT67" i="4"/>
  <c r="T17" i="4"/>
  <c r="AF17" i="4"/>
  <c r="AP32" i="4"/>
  <c r="AF82" i="4"/>
  <c r="AQ88" i="4"/>
  <c r="X58" i="4"/>
  <c r="AQ64" i="4"/>
  <c r="AP58" i="4"/>
  <c r="AO55" i="4"/>
  <c r="AT52" i="4"/>
  <c r="AR52" i="4"/>
  <c r="AR64" i="4"/>
  <c r="F52" i="4"/>
  <c r="F46" i="4"/>
  <c r="D46" i="15" s="1"/>
  <c r="C34" i="6" s="1"/>
  <c r="L23" i="4"/>
  <c r="S11" i="4"/>
  <c r="K17" i="4"/>
  <c r="U32" i="4"/>
  <c r="AP11" i="4"/>
  <c r="AP20" i="4"/>
  <c r="G85" i="4"/>
  <c r="AI11" i="4"/>
  <c r="AU32" i="4"/>
  <c r="H82" i="4"/>
  <c r="U85" i="4"/>
  <c r="AC100" i="4"/>
  <c r="AL85" i="4"/>
  <c r="AK100" i="4"/>
  <c r="AS100" i="4"/>
  <c r="S64" i="4"/>
  <c r="R58" i="4"/>
  <c r="AI58" i="4"/>
  <c r="I14" i="4"/>
  <c r="T29" i="4"/>
  <c r="AS32" i="4"/>
  <c r="N85" i="4"/>
  <c r="AN82" i="4"/>
  <c r="AT85" i="4"/>
  <c r="P61" i="4"/>
  <c r="Q11" i="4"/>
  <c r="W26" i="4"/>
  <c r="V11" i="4"/>
  <c r="Z11" i="4"/>
  <c r="AA29" i="4"/>
  <c r="AB14" i="4"/>
  <c r="AK32" i="4"/>
  <c r="AK17" i="4"/>
  <c r="AS11" i="4"/>
  <c r="G91" i="4"/>
  <c r="J97" i="4"/>
  <c r="K97" i="4"/>
  <c r="O94" i="4"/>
  <c r="N91" i="4"/>
  <c r="S82" i="4"/>
  <c r="AE91" i="4"/>
  <c r="AE94" i="4"/>
  <c r="AH88" i="4"/>
  <c r="AP88" i="4"/>
  <c r="J55" i="4"/>
  <c r="J52" i="4"/>
  <c r="K55" i="4"/>
  <c r="W49" i="4"/>
  <c r="V49" i="4"/>
  <c r="AH55" i="4"/>
  <c r="G29" i="4"/>
  <c r="K32" i="4"/>
  <c r="J14" i="4"/>
  <c r="N23" i="4"/>
  <c r="R11" i="4"/>
  <c r="W32" i="4"/>
  <c r="AE11" i="4"/>
  <c r="AB20" i="4"/>
  <c r="AG23" i="4"/>
  <c r="AP23" i="4"/>
  <c r="AU29" i="4"/>
  <c r="G94" i="4"/>
  <c r="R91" i="4"/>
  <c r="U91" i="4"/>
  <c r="Y82" i="4"/>
  <c r="AS94" i="4"/>
  <c r="AF46" i="4"/>
  <c r="Q20" i="4"/>
  <c r="X49" i="4"/>
  <c r="AB46" i="4"/>
  <c r="G17" i="4"/>
  <c r="K11" i="4"/>
  <c r="O32" i="4"/>
  <c r="M17" i="4"/>
  <c r="Q14" i="4"/>
  <c r="T26" i="4"/>
  <c r="T32" i="4"/>
  <c r="X29" i="4"/>
  <c r="Y32" i="4"/>
  <c r="AE26" i="4"/>
  <c r="AC11" i="4"/>
  <c r="AE17" i="4"/>
  <c r="AI20" i="4"/>
  <c r="AQ32" i="4"/>
  <c r="AQ26" i="4"/>
  <c r="AU14" i="4"/>
  <c r="AS20" i="4"/>
  <c r="AT11" i="4"/>
  <c r="D85" i="4"/>
  <c r="O103" i="4"/>
  <c r="S97" i="4"/>
  <c r="Z100" i="4"/>
  <c r="Z88" i="4"/>
  <c r="AJ100" i="4"/>
  <c r="J61" i="4"/>
  <c r="M49" i="4"/>
  <c r="S67" i="4"/>
  <c r="Z61" i="4"/>
  <c r="AC64" i="4"/>
  <c r="AH61" i="4"/>
  <c r="AC20" i="4"/>
  <c r="AR11" i="4"/>
  <c r="AB91" i="4"/>
  <c r="AD85" i="4"/>
  <c r="AI88" i="4"/>
  <c r="AU91" i="4"/>
  <c r="S55" i="4"/>
  <c r="AG67" i="4"/>
  <c r="AO46" i="4"/>
  <c r="AU64" i="4"/>
  <c r="AC32" i="4"/>
  <c r="S85" i="4"/>
  <c r="T103" i="4"/>
  <c r="O46" i="4"/>
  <c r="U26" i="4"/>
  <c r="V23" i="4"/>
  <c r="AG20" i="4"/>
  <c r="AR17" i="4"/>
  <c r="Q91" i="4"/>
  <c r="AD82" i="4"/>
  <c r="AG85" i="4"/>
  <c r="AJ91" i="4"/>
  <c r="M64" i="4"/>
  <c r="S61" i="4"/>
  <c r="AJ64" i="4"/>
  <c r="AU55" i="4"/>
  <c r="H32" i="4"/>
  <c r="H14" i="4"/>
  <c r="T20" i="4"/>
  <c r="U14" i="4"/>
  <c r="AB11" i="4"/>
  <c r="AH20" i="4"/>
  <c r="AQ11" i="4"/>
  <c r="AU26" i="4"/>
  <c r="AU23" i="4"/>
  <c r="AR32" i="4"/>
  <c r="G97" i="4"/>
  <c r="G88" i="4"/>
  <c r="H85" i="4"/>
  <c r="J91" i="4"/>
  <c r="K82" i="4"/>
  <c r="P82" i="4"/>
  <c r="P100" i="4"/>
  <c r="W94" i="4"/>
  <c r="V88" i="4"/>
  <c r="Z82" i="4"/>
  <c r="AE97" i="4"/>
  <c r="AI82" i="4"/>
  <c r="AM97" i="4"/>
  <c r="AQ94" i="4"/>
  <c r="AT88" i="4"/>
  <c r="U64" i="4"/>
  <c r="AI32" i="4"/>
  <c r="AQ23" i="4"/>
  <c r="L46" i="4"/>
  <c r="AH67" i="4"/>
  <c r="D20" i="4"/>
  <c r="H20" i="4"/>
  <c r="N29" i="4"/>
  <c r="L32" i="4"/>
  <c r="N32" i="4"/>
  <c r="Q29" i="4"/>
  <c r="R23" i="4"/>
  <c r="R26" i="4"/>
  <c r="AK11" i="4"/>
  <c r="AM29" i="4"/>
  <c r="AN20" i="4"/>
  <c r="AT17" i="4"/>
  <c r="D97" i="4"/>
  <c r="L97" i="4"/>
  <c r="P94" i="4"/>
  <c r="V103" i="4"/>
  <c r="Y100" i="4"/>
  <c r="Z85" i="4"/>
  <c r="AR97" i="4"/>
  <c r="T55" i="4"/>
  <c r="AK55" i="4"/>
  <c r="G64" i="4"/>
  <c r="D29" i="4"/>
  <c r="F17" i="4"/>
  <c r="J17" i="4"/>
  <c r="I29" i="4"/>
  <c r="M11" i="4"/>
  <c r="N14" i="4"/>
  <c r="N11" i="4"/>
  <c r="S17" i="4"/>
  <c r="W20" i="4"/>
  <c r="AA32" i="4"/>
  <c r="Z29" i="4"/>
  <c r="AE32" i="4"/>
  <c r="AE14" i="4"/>
  <c r="AC29" i="4"/>
  <c r="AD14" i="4"/>
  <c r="AF26" i="4"/>
  <c r="AH14" i="4"/>
  <c r="AH23" i="4"/>
  <c r="AH26" i="4"/>
  <c r="AI29" i="4"/>
  <c r="AL26" i="4"/>
  <c r="AK29" i="4"/>
  <c r="AL32" i="4"/>
  <c r="AJ32" i="4"/>
  <c r="AU11" i="4"/>
  <c r="AT23" i="4"/>
  <c r="AR20" i="4"/>
  <c r="G100" i="4"/>
  <c r="F97" i="4"/>
  <c r="G103" i="4"/>
  <c r="I91" i="4"/>
  <c r="H94" i="4"/>
  <c r="O100" i="4"/>
  <c r="O91" i="4"/>
  <c r="M103" i="4"/>
  <c r="Q88" i="4"/>
  <c r="S91" i="4"/>
  <c r="R82" i="4"/>
  <c r="T88" i="4"/>
  <c r="V85" i="4"/>
  <c r="T85" i="4"/>
  <c r="U88" i="4"/>
  <c r="X100" i="4"/>
  <c r="Y97" i="4"/>
  <c r="AC94" i="4"/>
  <c r="AC103" i="4"/>
  <c r="AE100" i="4"/>
  <c r="AG100" i="4"/>
  <c r="AJ103" i="4"/>
  <c r="AL100" i="4"/>
  <c r="AJ97" i="4"/>
  <c r="AK103" i="4"/>
  <c r="AR103" i="4"/>
  <c r="AS103" i="4"/>
  <c r="AU100" i="4"/>
  <c r="H58" i="4"/>
  <c r="H67" i="4"/>
  <c r="N67" i="4"/>
  <c r="N55" i="4"/>
  <c r="O49" i="4"/>
  <c r="S52" i="4"/>
  <c r="Q67" i="4"/>
  <c r="P67" i="4"/>
  <c r="R67" i="4"/>
  <c r="T49" i="4"/>
  <c r="U52" i="4"/>
  <c r="U61" i="4"/>
  <c r="Y64" i="4"/>
  <c r="AC58" i="4"/>
  <c r="AB67" i="4"/>
  <c r="AL64" i="4"/>
  <c r="AM64" i="4"/>
  <c r="AM67" i="4"/>
  <c r="Z64" i="4"/>
  <c r="AB55" i="4"/>
  <c r="AH64" i="4"/>
  <c r="M32" i="4"/>
  <c r="AA17" i="4"/>
  <c r="T100" i="4"/>
  <c r="AN52" i="4"/>
  <c r="AN46" i="4"/>
  <c r="F23" i="4"/>
  <c r="H17" i="4"/>
  <c r="L94" i="4"/>
  <c r="AB94" i="4"/>
  <c r="AF91" i="4"/>
  <c r="AN91" i="4"/>
  <c r="O61" i="4"/>
  <c r="S49" i="4"/>
  <c r="U46" i="4"/>
  <c r="T52" i="4"/>
  <c r="X46" i="4"/>
  <c r="V29" i="4"/>
  <c r="Y14" i="4"/>
  <c r="W82" i="4"/>
  <c r="T23" i="4"/>
  <c r="J23" i="4"/>
  <c r="P23" i="4"/>
  <c r="W11" i="4"/>
  <c r="V32" i="4"/>
  <c r="AD11" i="4"/>
  <c r="AC23" i="4"/>
  <c r="AM11" i="4"/>
  <c r="AQ17" i="4"/>
  <c r="AO14" i="4"/>
  <c r="J94" i="4"/>
  <c r="H103" i="4"/>
  <c r="H100" i="4"/>
  <c r="L100" i="4"/>
  <c r="M88" i="4"/>
  <c r="R100" i="4"/>
  <c r="W91" i="4"/>
  <c r="Z91" i="4"/>
  <c r="AA97" i="4"/>
  <c r="AE82" i="4"/>
  <c r="AD94" i="4"/>
  <c r="AD103" i="4"/>
  <c r="AF103" i="4"/>
  <c r="AH100" i="4"/>
  <c r="AG91" i="4"/>
  <c r="AM103" i="4"/>
  <c r="AP100" i="4"/>
  <c r="AQ103" i="4"/>
  <c r="AN103" i="4"/>
  <c r="AU103" i="4"/>
  <c r="AT97" i="4"/>
  <c r="I67" i="4"/>
  <c r="I49" i="4"/>
  <c r="J67" i="4"/>
  <c r="M67" i="4"/>
  <c r="N64" i="4"/>
  <c r="O55" i="4"/>
  <c r="P55" i="4"/>
  <c r="S58" i="4"/>
  <c r="U58" i="4"/>
  <c r="T61" i="4"/>
  <c r="V61" i="4"/>
  <c r="X67" i="4"/>
  <c r="AA64" i="4"/>
  <c r="Z67" i="4"/>
  <c r="AD58" i="4"/>
  <c r="AC55" i="4"/>
  <c r="AE64" i="4"/>
  <c r="AI67" i="4"/>
  <c r="AK64" i="4"/>
  <c r="AL58" i="4"/>
  <c r="AN64" i="4"/>
  <c r="AN67" i="4"/>
  <c r="AP67" i="4"/>
  <c r="AN58" i="4"/>
  <c r="AT64" i="4"/>
  <c r="D64" i="4"/>
  <c r="D49" i="4"/>
  <c r="Q64" i="4"/>
  <c r="K26" i="4"/>
  <c r="I11" i="4"/>
  <c r="O26" i="4"/>
  <c r="L29" i="4"/>
  <c r="M26" i="4"/>
  <c r="S23" i="4"/>
  <c r="Q23" i="4"/>
  <c r="AA20" i="4"/>
  <c r="AE23" i="4"/>
  <c r="AH11" i="4"/>
  <c r="AO26" i="4"/>
  <c r="M100" i="4"/>
  <c r="U100" i="4"/>
  <c r="AB88" i="4"/>
  <c r="AK88" i="4"/>
  <c r="AM91" i="4"/>
  <c r="AQ100" i="4"/>
  <c r="M46" i="4"/>
  <c r="W58" i="4"/>
  <c r="AG64" i="4"/>
  <c r="AM61" i="4"/>
  <c r="AQ58" i="4"/>
  <c r="AO52" i="4"/>
  <c r="AK14" i="4"/>
  <c r="H26" i="4"/>
  <c r="P26" i="4"/>
  <c r="T94" i="4"/>
  <c r="X88" i="4"/>
  <c r="X91" i="4"/>
  <c r="AB85" i="4"/>
  <c r="I52" i="4"/>
  <c r="I46" i="4"/>
  <c r="R55" i="4"/>
  <c r="W52" i="4"/>
  <c r="AB49" i="4"/>
  <c r="AC49" i="4"/>
  <c r="U97" i="4"/>
  <c r="AC88" i="4"/>
  <c r="Y61" i="4"/>
  <c r="AE58" i="4"/>
  <c r="AM58" i="4"/>
  <c r="AA100" i="4"/>
  <c r="X82" i="4"/>
  <c r="Z94" i="4"/>
  <c r="AF85" i="4"/>
  <c r="AL97" i="4"/>
  <c r="AN85" i="4"/>
  <c r="AS88" i="4"/>
  <c r="K52" i="4"/>
  <c r="I61" i="4"/>
  <c r="N49" i="4"/>
  <c r="S46" i="4"/>
  <c r="Q52" i="4"/>
  <c r="W61" i="4"/>
  <c r="W64" i="4"/>
  <c r="AA52" i="4"/>
  <c r="AD55" i="4"/>
  <c r="AI46" i="4"/>
  <c r="AG61" i="4"/>
  <c r="AQ46" i="4"/>
  <c r="N17" i="4"/>
  <c r="R17" i="4"/>
  <c r="AF100" i="4"/>
  <c r="U49" i="4"/>
  <c r="AF49" i="4"/>
  <c r="AJ46" i="4"/>
  <c r="AF20" i="4"/>
  <c r="R32" i="4"/>
  <c r="I23" i="4"/>
  <c r="D23" i="4"/>
  <c r="I32" i="4"/>
  <c r="K20" i="4"/>
  <c r="D32" i="4"/>
  <c r="G26" i="4"/>
  <c r="J26" i="4"/>
  <c r="K29" i="4"/>
  <c r="F32" i="4"/>
  <c r="K23" i="4"/>
  <c r="D17" i="4"/>
  <c r="F20" i="4"/>
  <c r="D14" i="4"/>
  <c r="J20" i="4"/>
  <c r="F14" i="4"/>
  <c r="G11" i="4"/>
  <c r="M23" i="4"/>
  <c r="O29" i="4"/>
  <c r="M20" i="4"/>
  <c r="L14" i="4"/>
  <c r="G23" i="4"/>
  <c r="D11" i="4"/>
  <c r="J32" i="4"/>
  <c r="D26" i="4"/>
  <c r="G14" i="4"/>
  <c r="F26" i="4"/>
  <c r="G20" i="4"/>
  <c r="AF23" i="4"/>
  <c r="F103" i="4"/>
  <c r="AI103" i="4"/>
  <c r="AL103" i="4"/>
  <c r="AT103" i="4"/>
  <c r="K67" i="4"/>
  <c r="AA67" i="4"/>
  <c r="AF64" i="4"/>
  <c r="AP64" i="4"/>
  <c r="AQ67" i="4"/>
  <c r="AT61" i="4"/>
  <c r="AS55" i="4"/>
  <c r="W23" i="4"/>
  <c r="Y11" i="4"/>
  <c r="AE20" i="4"/>
  <c r="AM23" i="4"/>
  <c r="AN26" i="4"/>
  <c r="F100" i="4"/>
  <c r="D91" i="4"/>
  <c r="D103" i="4"/>
  <c r="N100" i="4"/>
  <c r="R94" i="4"/>
  <c r="AA103" i="4"/>
  <c r="AD100" i="4"/>
  <c r="AG97" i="4"/>
  <c r="AH94" i="4"/>
  <c r="AM100" i="4"/>
  <c r="AO100" i="4"/>
  <c r="AP94" i="4"/>
  <c r="AN100" i="4"/>
  <c r="AT100" i="4"/>
  <c r="H61" i="4"/>
  <c r="AD67" i="4"/>
  <c r="AC67" i="4"/>
  <c r="AE67" i="4"/>
  <c r="AF67" i="4"/>
  <c r="AL67" i="4"/>
  <c r="AK67" i="4"/>
  <c r="AS67" i="4"/>
  <c r="AS64" i="4"/>
  <c r="AT58" i="4"/>
  <c r="AU67" i="4"/>
  <c r="AS61" i="4"/>
  <c r="D55" i="4"/>
  <c r="M14" i="4"/>
  <c r="Q26" i="4"/>
  <c r="R20" i="4"/>
  <c r="U11" i="4"/>
  <c r="V26" i="4"/>
  <c r="AA11" i="4"/>
  <c r="Z23" i="4"/>
  <c r="X26" i="4"/>
  <c r="X17" i="4"/>
  <c r="I17" i="15" s="1"/>
  <c r="H8" i="6" s="1"/>
  <c r="AC26" i="4"/>
  <c r="AE29" i="4"/>
  <c r="AI14" i="4"/>
  <c r="AM17" i="4"/>
  <c r="AL11" i="4"/>
  <c r="AJ11" i="4"/>
  <c r="AM20" i="4"/>
  <c r="AP26" i="4"/>
  <c r="AQ29" i="4"/>
  <c r="AP14" i="4"/>
  <c r="AT32" i="4"/>
  <c r="AS26" i="4"/>
  <c r="D82" i="4"/>
  <c r="D94" i="4"/>
  <c r="I103" i="4"/>
  <c r="I100" i="4"/>
  <c r="J103" i="4"/>
  <c r="K100" i="4"/>
  <c r="K88" i="4"/>
  <c r="L103" i="4"/>
  <c r="P97" i="4"/>
  <c r="T97" i="4"/>
  <c r="Z97" i="4"/>
  <c r="AA88" i="4"/>
  <c r="X85" i="4"/>
  <c r="AA91" i="4"/>
  <c r="Y103" i="4"/>
  <c r="AC91" i="4"/>
  <c r="AE88" i="4"/>
  <c r="AB97" i="4"/>
  <c r="AB100" i="4"/>
  <c r="AG88" i="4"/>
  <c r="AG103" i="4"/>
  <c r="AF94" i="4"/>
  <c r="AH103" i="4"/>
  <c r="AL82" i="4"/>
  <c r="AO88" i="4"/>
  <c r="AO103" i="4"/>
  <c r="AO91" i="4"/>
  <c r="AP103" i="4"/>
  <c r="AT82" i="4"/>
  <c r="I64" i="4"/>
  <c r="H64" i="4"/>
  <c r="J64" i="4"/>
  <c r="K64" i="4"/>
  <c r="L52" i="4"/>
  <c r="V64" i="4"/>
  <c r="V55" i="4"/>
  <c r="Y49" i="4"/>
  <c r="AA58" i="4"/>
  <c r="AD61" i="4"/>
  <c r="AC52" i="4"/>
  <c r="AE61" i="4"/>
  <c r="AI55" i="4"/>
  <c r="AI64" i="4"/>
  <c r="AK58" i="4"/>
  <c r="AJ55" i="4"/>
  <c r="AL61" i="4"/>
  <c r="AN61" i="4"/>
  <c r="AR55" i="4"/>
  <c r="AR67" i="4"/>
  <c r="F67" i="4"/>
  <c r="F58" i="4"/>
  <c r="D58" i="15" s="1"/>
  <c r="C46" i="6" s="1"/>
  <c r="L20" i="4"/>
  <c r="O17" i="4"/>
  <c r="L17" i="4"/>
  <c r="Q32" i="4"/>
  <c r="R14" i="4"/>
  <c r="T11" i="4"/>
  <c r="U23" i="4"/>
  <c r="Z26" i="4"/>
  <c r="X23" i="4"/>
  <c r="AA14" i="4"/>
  <c r="X14" i="4"/>
  <c r="Z32" i="4"/>
  <c r="AC17" i="4"/>
  <c r="AD17" i="4"/>
  <c r="AI17" i="4"/>
  <c r="AG26" i="4"/>
  <c r="AG17" i="4"/>
  <c r="AF14" i="4"/>
  <c r="AJ29" i="4"/>
  <c r="AP29" i="4"/>
  <c r="AQ14" i="4"/>
  <c r="AQ20" i="4"/>
  <c r="AP17" i="4"/>
  <c r="AT14" i="4"/>
  <c r="AS23" i="4"/>
  <c r="AR26" i="4"/>
  <c r="AS14" i="4"/>
  <c r="F85" i="4"/>
  <c r="J88" i="4"/>
  <c r="N94" i="4"/>
  <c r="M91" i="4"/>
  <c r="M85" i="4"/>
  <c r="O82" i="4"/>
  <c r="Q85" i="4"/>
  <c r="Q100" i="4"/>
  <c r="V94" i="4"/>
  <c r="X103" i="4"/>
  <c r="AA82" i="4"/>
  <c r="AE103" i="4"/>
  <c r="AD88" i="4"/>
  <c r="AD91" i="4"/>
  <c r="AC85" i="4"/>
  <c r="AI97" i="4"/>
  <c r="AM82" i="4"/>
  <c r="AL94" i="4"/>
  <c r="AM94" i="4"/>
  <c r="AL91" i="4"/>
  <c r="AO97" i="4"/>
  <c r="AQ97" i="4"/>
  <c r="AU82" i="4"/>
  <c r="AT94" i="4"/>
  <c r="AU94" i="4"/>
  <c r="AT91" i="4"/>
  <c r="M61" i="4"/>
  <c r="P58" i="4"/>
  <c r="P46" i="4"/>
  <c r="R64" i="4"/>
  <c r="Y55" i="4"/>
  <c r="Y52" i="4"/>
  <c r="Z55" i="4"/>
  <c r="X52" i="4"/>
  <c r="AB61" i="4"/>
  <c r="AB58" i="4"/>
  <c r="AH49" i="4"/>
  <c r="AG46" i="4"/>
  <c r="AJ49" i="4"/>
  <c r="AL46" i="4"/>
  <c r="AK49" i="4"/>
  <c r="AJ58" i="4"/>
  <c r="AR61" i="4"/>
  <c r="AR58" i="4"/>
  <c r="F64" i="4"/>
  <c r="O20" i="4"/>
  <c r="S29" i="4"/>
  <c r="P17" i="4"/>
  <c r="W14" i="4"/>
  <c r="U20" i="4"/>
  <c r="T14" i="4"/>
  <c r="X11" i="4"/>
  <c r="X32" i="4"/>
  <c r="Y23" i="4"/>
  <c r="Z20" i="4"/>
  <c r="AD20" i="4"/>
  <c r="AB23" i="4"/>
  <c r="AF32" i="4"/>
  <c r="AG29" i="4"/>
  <c r="AH17" i="4"/>
  <c r="AH29" i="4"/>
  <c r="AK26" i="4"/>
  <c r="AN32" i="4"/>
  <c r="AO17" i="4"/>
  <c r="AO32" i="4"/>
  <c r="AS17" i="4"/>
  <c r="AS29" i="4"/>
  <c r="G82" i="4"/>
  <c r="F94" i="4"/>
  <c r="F91" i="4"/>
  <c r="H88" i="4"/>
  <c r="I88" i="4"/>
  <c r="I97" i="4"/>
  <c r="M94" i="4"/>
  <c r="L91" i="4"/>
  <c r="L85" i="4"/>
  <c r="N82" i="4"/>
  <c r="P91" i="4"/>
  <c r="G91" i="15" s="1"/>
  <c r="F69" i="6" s="1"/>
  <c r="Q82" i="4"/>
  <c r="S100" i="4"/>
  <c r="P88" i="4"/>
  <c r="V91" i="4"/>
  <c r="U94" i="4"/>
  <c r="T91" i="4"/>
  <c r="Y88" i="4"/>
  <c r="AF88" i="4"/>
  <c r="AH97" i="4"/>
  <c r="AK94" i="4"/>
  <c r="AK91" i="4"/>
  <c r="AJ85" i="4"/>
  <c r="AO85" i="4"/>
  <c r="AN88" i="4"/>
  <c r="AP97" i="4"/>
  <c r="AR91" i="4"/>
  <c r="AS91" i="4"/>
  <c r="AR85" i="4"/>
  <c r="K61" i="4"/>
  <c r="J58" i="4"/>
  <c r="I55" i="4"/>
  <c r="O67" i="4"/>
  <c r="M55" i="4"/>
  <c r="Q46" i="4"/>
  <c r="P52" i="4"/>
  <c r="Q49" i="4"/>
  <c r="U55" i="4"/>
  <c r="V58" i="4"/>
  <c r="T46" i="4"/>
  <c r="AA61" i="4"/>
  <c r="Y58" i="4"/>
  <c r="Z58" i="4"/>
  <c r="AD64" i="4"/>
  <c r="AH58" i="4"/>
  <c r="AG55" i="4"/>
  <c r="AK52" i="4"/>
  <c r="AJ61" i="4"/>
  <c r="AQ55" i="4"/>
  <c r="AP55" i="4"/>
  <c r="F61" i="4"/>
  <c r="D61" i="15" s="1"/>
  <c r="C50" i="6" s="1"/>
  <c r="H11" i="4"/>
  <c r="L11" i="4"/>
  <c r="L26" i="4"/>
  <c r="Q17" i="4"/>
  <c r="P14" i="4"/>
  <c r="V20" i="4"/>
  <c r="Y26" i="4"/>
  <c r="X20" i="4"/>
  <c r="I20" i="15" s="1"/>
  <c r="H9" i="6" s="1"/>
  <c r="AB29" i="4"/>
  <c r="AD26" i="4"/>
  <c r="AB32" i="4"/>
  <c r="AB17" i="4"/>
  <c r="AD23" i="4"/>
  <c r="AI23" i="4"/>
  <c r="AG32" i="4"/>
  <c r="AM32" i="4"/>
  <c r="AL23" i="4"/>
  <c r="AK23" i="4"/>
  <c r="AJ17" i="4"/>
  <c r="AL14" i="4"/>
  <c r="AN11" i="4"/>
  <c r="AO20" i="4"/>
  <c r="AN14" i="4"/>
  <c r="AR23" i="4"/>
  <c r="N23" i="15" s="1"/>
  <c r="M16" i="6" s="1"/>
  <c r="AR14" i="4"/>
  <c r="F82" i="4"/>
  <c r="J85" i="4"/>
  <c r="K85" i="4"/>
  <c r="H97" i="4"/>
  <c r="K91" i="4"/>
  <c r="O88" i="4"/>
  <c r="L82" i="4"/>
  <c r="M82" i="4"/>
  <c r="S94" i="4"/>
  <c r="Q94" i="4"/>
  <c r="S103" i="4"/>
  <c r="P103" i="4"/>
  <c r="Q103" i="4"/>
  <c r="R85" i="4"/>
  <c r="U82" i="4"/>
  <c r="W100" i="4"/>
  <c r="V82" i="4"/>
  <c r="W88" i="4"/>
  <c r="Y85" i="4"/>
  <c r="AA94" i="4"/>
  <c r="X97" i="4"/>
  <c r="AC82" i="4"/>
  <c r="AI91" i="4"/>
  <c r="AH85" i="4"/>
  <c r="AI85" i="4"/>
  <c r="AF97" i="4"/>
  <c r="AJ88" i="4"/>
  <c r="AM88" i="4"/>
  <c r="AK82" i="4"/>
  <c r="AJ94" i="4"/>
  <c r="AQ91" i="4"/>
  <c r="AP85" i="4"/>
  <c r="AQ85" i="4"/>
  <c r="AN97" i="4"/>
  <c r="AR88" i="4"/>
  <c r="AU88" i="4"/>
  <c r="AS82" i="4"/>
  <c r="AR94" i="4"/>
  <c r="H52" i="4"/>
  <c r="H46" i="4"/>
  <c r="I58" i="4"/>
  <c r="H55" i="4"/>
  <c r="L49" i="4"/>
  <c r="O64" i="4"/>
  <c r="M58" i="4"/>
  <c r="L55" i="4"/>
  <c r="Q55" i="4"/>
  <c r="R52" i="4"/>
  <c r="Q61" i="4"/>
  <c r="Q58" i="4"/>
  <c r="U67" i="4"/>
  <c r="W55" i="4"/>
  <c r="X55" i="4"/>
  <c r="AE49" i="4"/>
  <c r="AB64" i="4"/>
  <c r="AD46" i="4"/>
  <c r="AE55" i="4"/>
  <c r="AG52" i="4"/>
  <c r="AF52" i="4"/>
  <c r="AI61" i="4"/>
  <c r="AG58" i="4"/>
  <c r="AF55" i="4"/>
  <c r="AM49" i="4"/>
  <c r="AM55" i="4"/>
  <c r="AQ61" i="4"/>
  <c r="AO58" i="4"/>
  <c r="AN55" i="4"/>
  <c r="AR49" i="4"/>
  <c r="AS52" i="4"/>
  <c r="AS49" i="4"/>
  <c r="G55" i="4"/>
  <c r="R29" i="4"/>
  <c r="P29" i="4"/>
  <c r="U17" i="4"/>
  <c r="Y29" i="4"/>
  <c r="AI26" i="4"/>
  <c r="AF11" i="4"/>
  <c r="AJ14" i="4"/>
  <c r="L14" i="15" s="1"/>
  <c r="K6" i="6" s="1"/>
  <c r="AL17" i="4"/>
  <c r="AO29" i="4"/>
  <c r="AO11" i="4"/>
  <c r="AR29" i="4"/>
  <c r="AT20" i="4"/>
  <c r="K94" i="4"/>
  <c r="I85" i="4"/>
  <c r="N88" i="4"/>
  <c r="O97" i="4"/>
  <c r="R103" i="4"/>
  <c r="R88" i="4"/>
  <c r="W103" i="4"/>
  <c r="V97" i="4"/>
  <c r="AB82" i="4"/>
  <c r="AI94" i="4"/>
  <c r="AH91" i="4"/>
  <c r="AL88" i="4"/>
  <c r="AQ82" i="4"/>
  <c r="AP91" i="4"/>
  <c r="AU97" i="4"/>
  <c r="N58" i="4"/>
  <c r="L58" i="4"/>
  <c r="O58" i="4"/>
  <c r="Z49" i="4"/>
  <c r="AL55" i="4"/>
  <c r="AO61" i="4"/>
  <c r="AP52" i="4"/>
  <c r="AU49" i="4"/>
  <c r="AT49" i="4"/>
  <c r="AU58" i="4"/>
  <c r="AT55" i="4"/>
  <c r="G49" i="4"/>
  <c r="F55" i="4"/>
  <c r="J11" i="4"/>
  <c r="O11" i="4"/>
  <c r="N26" i="4"/>
  <c r="O23" i="4"/>
  <c r="N20" i="4"/>
  <c r="P11" i="4"/>
  <c r="G11" i="15" s="1"/>
  <c r="F4" i="6" s="1"/>
  <c r="S20" i="4"/>
  <c r="S32" i="4"/>
  <c r="U29" i="4"/>
  <c r="W17" i="4"/>
  <c r="V17" i="4"/>
  <c r="AA23" i="4"/>
  <c r="AA26" i="4"/>
  <c r="AC14" i="4"/>
  <c r="AG11" i="4"/>
  <c r="AG14" i="4"/>
  <c r="AF29" i="4"/>
  <c r="AM26" i="4"/>
  <c r="AJ23" i="4"/>
  <c r="AJ26" i="4"/>
  <c r="AK20" i="4"/>
  <c r="AJ20" i="4"/>
  <c r="AL20" i="4"/>
  <c r="AO23" i="4"/>
  <c r="M23" i="15" s="1"/>
  <c r="L16" i="6" s="1"/>
  <c r="AN29" i="4"/>
  <c r="AT26" i="4"/>
  <c r="AT29" i="4"/>
  <c r="F88" i="4"/>
  <c r="I82" i="4"/>
  <c r="J82" i="4"/>
  <c r="J100" i="4"/>
  <c r="I94" i="4"/>
  <c r="H91" i="4"/>
  <c r="O85" i="4"/>
  <c r="M97" i="4"/>
  <c r="L88" i="4"/>
  <c r="S88" i="4"/>
  <c r="Q97" i="4"/>
  <c r="V100" i="4"/>
  <c r="U103" i="4"/>
  <c r="W85" i="4"/>
  <c r="Y91" i="4"/>
  <c r="Y94" i="4"/>
  <c r="AD97" i="4"/>
  <c r="AC97" i="4"/>
  <c r="AG82" i="4"/>
  <c r="AH82" i="4"/>
  <c r="AG94" i="4"/>
  <c r="AM85" i="4"/>
  <c r="AK97" i="4"/>
  <c r="AN94" i="4"/>
  <c r="AO82" i="4"/>
  <c r="AP82" i="4"/>
  <c r="AO94" i="4"/>
  <c r="AU85" i="4"/>
  <c r="AS97" i="4"/>
  <c r="H49" i="4"/>
  <c r="J46" i="4"/>
  <c r="L67" i="4"/>
  <c r="N46" i="4"/>
  <c r="L61" i="4"/>
  <c r="O52" i="4"/>
  <c r="R61" i="4"/>
  <c r="P49" i="4"/>
  <c r="R46" i="4"/>
  <c r="V52" i="4"/>
  <c r="V46" i="4"/>
  <c r="T67" i="4"/>
  <c r="W46" i="4"/>
  <c r="Y67" i="4"/>
  <c r="Z46" i="4"/>
  <c r="AB52" i="4"/>
  <c r="AE52" i="4"/>
  <c r="AE46" i="4"/>
  <c r="AH46" i="4"/>
  <c r="AM52" i="4"/>
  <c r="AM46" i="4"/>
  <c r="AN49" i="4"/>
  <c r="AP46" i="4"/>
  <c r="AQ49" i="4"/>
  <c r="AR46" i="4"/>
  <c r="N46" i="15" s="1"/>
  <c r="M34" i="6" s="1"/>
  <c r="AU52" i="4"/>
  <c r="G52" i="4"/>
  <c r="I55" i="15" l="1"/>
  <c r="H39" i="6" s="1"/>
  <c r="K55" i="15"/>
  <c r="J39" i="6" s="1"/>
  <c r="N94" i="15"/>
  <c r="M76" i="6" s="1"/>
  <c r="M77" i="6" s="1"/>
  <c r="F55" i="15"/>
  <c r="E39" i="6" s="1"/>
  <c r="F5" i="6"/>
  <c r="M35" i="6"/>
  <c r="L17" i="6"/>
  <c r="M17" i="6"/>
  <c r="C51" i="6"/>
  <c r="C134" i="6"/>
  <c r="C136" i="6"/>
  <c r="C35" i="6"/>
  <c r="K7" i="6"/>
  <c r="L94" i="15"/>
  <c r="K76" i="6" s="1"/>
  <c r="C47" i="6"/>
  <c r="C133" i="6"/>
  <c r="D88" i="15"/>
  <c r="C68" i="6" s="1"/>
  <c r="K67" i="15"/>
  <c r="J48" i="6" s="1"/>
  <c r="K20" i="15"/>
  <c r="J9" i="6" s="1"/>
  <c r="I11" i="15"/>
  <c r="H4" i="6" s="1"/>
  <c r="H67" i="15"/>
  <c r="G48" i="6" s="1"/>
  <c r="F103" i="15"/>
  <c r="E78" i="6" s="1"/>
  <c r="J32" i="15"/>
  <c r="I18" i="6" s="1"/>
  <c r="M17" i="15"/>
  <c r="L8" i="6" s="1"/>
  <c r="J52" i="15"/>
  <c r="I38" i="6" s="1"/>
  <c r="G49" i="15"/>
  <c r="F36" i="6" s="1"/>
  <c r="D57" i="9"/>
  <c r="F91" i="15"/>
  <c r="E69" i="6" s="1"/>
  <c r="AG19" i="7"/>
  <c r="M12" i="23"/>
  <c r="L29" i="15"/>
  <c r="J29" i="15"/>
  <c r="AE19" i="7"/>
  <c r="N10" i="23" s="1"/>
  <c r="J58" i="15"/>
  <c r="I46" i="6" s="1"/>
  <c r="G14" i="15"/>
  <c r="F6" i="6" s="1"/>
  <c r="D17" i="15"/>
  <c r="C8" i="6" s="1"/>
  <c r="N29" i="15"/>
  <c r="G17" i="15"/>
  <c r="F8" i="6" s="1"/>
  <c r="K29" i="15"/>
  <c r="N14" i="15"/>
  <c r="M6" i="6" s="1"/>
  <c r="C57" i="9"/>
  <c r="D16" i="9"/>
  <c r="F16" i="9"/>
  <c r="F19" i="9" s="1"/>
  <c r="F20" i="9" s="1"/>
  <c r="W10" i="9" s="1"/>
  <c r="F57" i="9"/>
  <c r="F60" i="9" s="1"/>
  <c r="F61" i="9" s="1"/>
  <c r="W51" i="9" s="1"/>
  <c r="F67" i="15"/>
  <c r="E48" i="6" s="1"/>
  <c r="E16" i="9"/>
  <c r="D36" i="9"/>
  <c r="K100" i="15"/>
  <c r="E57" i="9"/>
  <c r="AF19" i="7"/>
  <c r="N11" i="23" s="1"/>
  <c r="F36" i="9"/>
  <c r="F39" i="9" s="1"/>
  <c r="F40" i="9" s="1"/>
  <c r="W30" i="9" s="1"/>
  <c r="C16" i="9"/>
  <c r="C36" i="9"/>
  <c r="F61" i="15"/>
  <c r="E50" i="6" s="1"/>
  <c r="E36" i="9"/>
  <c r="G52" i="15"/>
  <c r="F38" i="6" s="1"/>
  <c r="J26" i="15"/>
  <c r="I20" i="6" s="1"/>
  <c r="L67" i="15"/>
  <c r="K48" i="6" s="1"/>
  <c r="M100" i="15"/>
  <c r="I82" i="15"/>
  <c r="H64" i="6" s="1"/>
  <c r="L20" i="15"/>
  <c r="K9" i="6" s="1"/>
  <c r="K11" i="15"/>
  <c r="J4" i="6" s="1"/>
  <c r="I97" i="15"/>
  <c r="H80" i="6" s="1"/>
  <c r="M49" i="15"/>
  <c r="L36" i="6" s="1"/>
  <c r="F88" i="15"/>
  <c r="E68" i="6" s="1"/>
  <c r="M11" i="15"/>
  <c r="L4" i="6" s="1"/>
  <c r="D14" i="15"/>
  <c r="C6" i="6" s="1"/>
  <c r="K49" i="15"/>
  <c r="J36" i="6" s="1"/>
  <c r="I64" i="15"/>
  <c r="M94" i="15"/>
  <c r="L76" i="6" s="1"/>
  <c r="I94" i="15"/>
  <c r="H76" i="6" s="1"/>
  <c r="M26" i="15"/>
  <c r="L20" i="6" s="1"/>
  <c r="K23" i="15"/>
  <c r="J16" i="6" s="1"/>
  <c r="F14" i="15"/>
  <c r="E6" i="6" s="1"/>
  <c r="M97" i="15"/>
  <c r="L80" i="6" s="1"/>
  <c r="L17" i="15"/>
  <c r="K8" i="6" s="1"/>
  <c r="F26" i="15"/>
  <c r="E20" i="6" s="1"/>
  <c r="I14" i="15"/>
  <c r="H6" i="6" s="1"/>
  <c r="F17" i="15"/>
  <c r="E8" i="6" s="1"/>
  <c r="H58" i="15"/>
  <c r="G46" i="6" s="1"/>
  <c r="N11" i="15"/>
  <c r="M4" i="6" s="1"/>
  <c r="D67" i="15"/>
  <c r="C48" i="6" s="1"/>
  <c r="C127" i="6" s="1"/>
  <c r="K61" i="15"/>
  <c r="J50" i="6" s="1"/>
  <c r="K88" i="15"/>
  <c r="J68" i="6" s="1"/>
  <c r="M32" i="15"/>
  <c r="L18" i="6" s="1"/>
  <c r="L49" i="15"/>
  <c r="K36" i="6" s="1"/>
  <c r="K64" i="15"/>
  <c r="D32" i="15"/>
  <c r="C18" i="6" s="1"/>
  <c r="N100" i="15"/>
  <c r="M67" i="15"/>
  <c r="L48" i="6" s="1"/>
  <c r="F64" i="15"/>
  <c r="G20" i="15"/>
  <c r="F9" i="6" s="1"/>
  <c r="D100" i="15"/>
  <c r="M55" i="15"/>
  <c r="L39" i="6" s="1"/>
  <c r="F49" i="15"/>
  <c r="E36" i="6" s="1"/>
  <c r="M88" i="15"/>
  <c r="L68" i="6" s="1"/>
  <c r="I61" i="15"/>
  <c r="H50" i="6" s="1"/>
  <c r="G64" i="15"/>
  <c r="L61" i="15"/>
  <c r="K50" i="6" s="1"/>
  <c r="L52" i="15"/>
  <c r="K38" i="6" s="1"/>
  <c r="H14" i="15"/>
  <c r="G6" i="6" s="1"/>
  <c r="J61" i="15"/>
  <c r="I50" i="6" s="1"/>
  <c r="H64" i="15"/>
  <c r="D52" i="15"/>
  <c r="C38" i="6" s="1"/>
  <c r="G88" i="15"/>
  <c r="F68" i="6" s="1"/>
  <c r="K32" i="15"/>
  <c r="J18" i="6" s="1"/>
  <c r="L58" i="15"/>
  <c r="K46" i="6" s="1"/>
  <c r="I103" i="15"/>
  <c r="H78" i="6" s="1"/>
  <c r="D11" i="15"/>
  <c r="C4" i="6" s="1"/>
  <c r="J88" i="15"/>
  <c r="I68" i="6" s="1"/>
  <c r="H61" i="15"/>
  <c r="G50" i="6" s="1"/>
  <c r="J64" i="15"/>
  <c r="F82" i="15"/>
  <c r="E64" i="6" s="1"/>
  <c r="F11" i="15"/>
  <c r="E4" i="6" s="1"/>
  <c r="N85" i="15"/>
  <c r="M66" i="6" s="1"/>
  <c r="J23" i="15"/>
  <c r="I16" i="6" s="1"/>
  <c r="M61" i="15"/>
  <c r="L50" i="6" s="1"/>
  <c r="I88" i="15"/>
  <c r="H68" i="6" s="1"/>
  <c r="M91" i="15"/>
  <c r="L69" i="6" s="1"/>
  <c r="G82" i="15"/>
  <c r="F64" i="6" s="1"/>
  <c r="N17" i="15"/>
  <c r="M8" i="6" s="1"/>
  <c r="L100" i="15"/>
  <c r="I29" i="15"/>
  <c r="J14" i="15"/>
  <c r="I6" i="6" s="1"/>
  <c r="F23" i="15"/>
  <c r="E16" i="6" s="1"/>
  <c r="L82" i="15"/>
  <c r="K64" i="6" s="1"/>
  <c r="H82" i="15"/>
  <c r="G64" i="6" s="1"/>
  <c r="K94" i="15"/>
  <c r="J76" i="6" s="1"/>
  <c r="J49" i="15"/>
  <c r="I36" i="6" s="1"/>
  <c r="H94" i="15"/>
  <c r="G76" i="6" s="1"/>
  <c r="F29" i="15"/>
  <c r="M58" i="15"/>
  <c r="L46" i="6" s="1"/>
  <c r="K103" i="15"/>
  <c r="J78" i="6" s="1"/>
  <c r="K91" i="15"/>
  <c r="J69" i="6" s="1"/>
  <c r="M46" i="15"/>
  <c r="L34" i="6" s="1"/>
  <c r="H49" i="15"/>
  <c r="G36" i="6" s="1"/>
  <c r="L103" i="15"/>
  <c r="K78" i="6" s="1"/>
  <c r="H85" i="15"/>
  <c r="G66" i="6" s="1"/>
  <c r="D20" i="15"/>
  <c r="C9" i="6" s="1"/>
  <c r="L64" i="15"/>
  <c r="H32" i="15"/>
  <c r="G18" i="6" s="1"/>
  <c r="J46" i="15"/>
  <c r="I34" i="6" s="1"/>
  <c r="M82" i="15"/>
  <c r="L64" i="6" s="1"/>
  <c r="J103" i="15"/>
  <c r="I78" i="6" s="1"/>
  <c r="G85" i="15"/>
  <c r="F66" i="6" s="1"/>
  <c r="N91" i="15"/>
  <c r="M69" i="6" s="1"/>
  <c r="N26" i="15"/>
  <c r="M20" i="6" s="1"/>
  <c r="K14" i="15"/>
  <c r="J6" i="6" s="1"/>
  <c r="L55" i="15"/>
  <c r="K39" i="6" s="1"/>
  <c r="I85" i="15"/>
  <c r="H66" i="6" s="1"/>
  <c r="L46" i="15"/>
  <c r="K34" i="6" s="1"/>
  <c r="G26" i="15"/>
  <c r="F20" i="6" s="1"/>
  <c r="G55" i="15"/>
  <c r="F39" i="6" s="1"/>
  <c r="F100" i="15"/>
  <c r="J94" i="15"/>
  <c r="I76" i="6" s="1"/>
  <c r="M52" i="15"/>
  <c r="L38" i="6" s="1"/>
  <c r="L32" i="15"/>
  <c r="K18" i="6" s="1"/>
  <c r="K26" i="15"/>
  <c r="J20" i="6" s="1"/>
  <c r="D29" i="15"/>
  <c r="H26" i="15"/>
  <c r="G20" i="6" s="1"/>
  <c r="I49" i="15"/>
  <c r="H36" i="6" s="1"/>
  <c r="I58" i="15"/>
  <c r="H46" i="6" s="1"/>
  <c r="K58" i="15"/>
  <c r="J46" i="6" s="1"/>
  <c r="L26" i="15"/>
  <c r="K20" i="6" s="1"/>
  <c r="F58" i="15"/>
  <c r="E46" i="6" s="1"/>
  <c r="J82" i="15"/>
  <c r="I64" i="6" s="1"/>
  <c r="N49" i="15"/>
  <c r="M36" i="6" s="1"/>
  <c r="G103" i="15"/>
  <c r="F78" i="6" s="1"/>
  <c r="M14" i="15"/>
  <c r="L6" i="6" s="1"/>
  <c r="I23" i="15"/>
  <c r="H16" i="6" s="1"/>
  <c r="F20" i="15"/>
  <c r="E9" i="6" s="1"/>
  <c r="M103" i="15"/>
  <c r="L78" i="6" s="1"/>
  <c r="I46" i="15"/>
  <c r="H34" i="6" s="1"/>
  <c r="F94" i="15"/>
  <c r="E76" i="6" s="1"/>
  <c r="H100" i="15"/>
  <c r="G67" i="15"/>
  <c r="F48" i="6" s="1"/>
  <c r="H88" i="15"/>
  <c r="G68" i="6" s="1"/>
  <c r="G94" i="15"/>
  <c r="F76" i="6" s="1"/>
  <c r="F46" i="15"/>
  <c r="E34" i="6" s="1"/>
  <c r="E127" i="6" s="1"/>
  <c r="J11" i="15"/>
  <c r="I4" i="6" s="1"/>
  <c r="N64" i="15"/>
  <c r="L23" i="15"/>
  <c r="K16" i="6" s="1"/>
  <c r="K52" i="15"/>
  <c r="J38" i="6" s="1"/>
  <c r="N88" i="15"/>
  <c r="M68" i="6" s="1"/>
  <c r="L88" i="15"/>
  <c r="K68" i="6" s="1"/>
  <c r="H91" i="15"/>
  <c r="G69" i="6" s="1"/>
  <c r="F85" i="15"/>
  <c r="E66" i="6" s="1"/>
  <c r="I32" i="15"/>
  <c r="H18" i="6" s="1"/>
  <c r="G46" i="15"/>
  <c r="F34" i="6" s="1"/>
  <c r="J100" i="15"/>
  <c r="M64" i="15"/>
  <c r="H52" i="15"/>
  <c r="G38" i="6" s="1"/>
  <c r="J67" i="15"/>
  <c r="I48" i="6" s="1"/>
  <c r="F97" i="15"/>
  <c r="E80" i="6" s="1"/>
  <c r="L91" i="15"/>
  <c r="K69" i="6" s="1"/>
  <c r="K46" i="15"/>
  <c r="J34" i="6" s="1"/>
  <c r="N52" i="15"/>
  <c r="M38" i="6" s="1"/>
  <c r="K82" i="15"/>
  <c r="J64" i="6" s="1"/>
  <c r="J150" i="6" s="1"/>
  <c r="G32" i="15"/>
  <c r="F18" i="6" s="1"/>
  <c r="F104" i="6" s="1"/>
  <c r="K97" i="15"/>
  <c r="J80" i="6" s="1"/>
  <c r="H46" i="15"/>
  <c r="G34" i="6" s="1"/>
  <c r="G127" i="6" s="1"/>
  <c r="N58" i="15"/>
  <c r="M46" i="6" s="1"/>
  <c r="G58" i="15"/>
  <c r="F46" i="6" s="1"/>
  <c r="F52" i="15"/>
  <c r="E38" i="6" s="1"/>
  <c r="J97" i="15"/>
  <c r="I80" i="6" s="1"/>
  <c r="H97" i="15"/>
  <c r="G80" i="6" s="1"/>
  <c r="I26" i="15"/>
  <c r="H20" i="6" s="1"/>
  <c r="D55" i="15"/>
  <c r="C39" i="6" s="1"/>
  <c r="D103" i="15"/>
  <c r="C78" i="6" s="1"/>
  <c r="D26" i="15"/>
  <c r="C20" i="6" s="1"/>
  <c r="M85" i="15"/>
  <c r="L66" i="6" s="1"/>
  <c r="I67" i="15"/>
  <c r="H48" i="6" s="1"/>
  <c r="G23" i="15"/>
  <c r="F16" i="6" s="1"/>
  <c r="N103" i="15"/>
  <c r="M78" i="6" s="1"/>
  <c r="D97" i="15"/>
  <c r="C80" i="6" s="1"/>
  <c r="H20" i="15"/>
  <c r="G9" i="6" s="1"/>
  <c r="H103" i="15"/>
  <c r="G78" i="6" s="1"/>
  <c r="D85" i="15"/>
  <c r="C66" i="6" s="1"/>
  <c r="J20" i="15"/>
  <c r="I9" i="6" s="1"/>
  <c r="H29" i="15"/>
  <c r="M29" i="15"/>
  <c r="G29" i="15"/>
  <c r="J17" i="15"/>
  <c r="I8" i="6" s="1"/>
  <c r="L85" i="15"/>
  <c r="K66" i="6" s="1"/>
  <c r="N61" i="15"/>
  <c r="M50" i="6" s="1"/>
  <c r="H11" i="15"/>
  <c r="G4" i="6" s="1"/>
  <c r="N67" i="15"/>
  <c r="M48" i="6" s="1"/>
  <c r="M127" i="6" s="1"/>
  <c r="G97" i="15"/>
  <c r="F80" i="6" s="1"/>
  <c r="D94" i="15"/>
  <c r="C76" i="6" s="1"/>
  <c r="L11" i="15"/>
  <c r="K4" i="6" s="1"/>
  <c r="K104" i="6" s="1"/>
  <c r="D91" i="15"/>
  <c r="C69" i="6" s="1"/>
  <c r="D23" i="15"/>
  <c r="C16" i="6" s="1"/>
  <c r="J85" i="15"/>
  <c r="I66" i="6" s="1"/>
  <c r="D49" i="15"/>
  <c r="C36" i="6" s="1"/>
  <c r="H55" i="15"/>
  <c r="G39" i="6" s="1"/>
  <c r="F32" i="15"/>
  <c r="E18" i="6" s="1"/>
  <c r="N32" i="15"/>
  <c r="M18" i="6" s="1"/>
  <c r="K17" i="15"/>
  <c r="J8" i="6" s="1"/>
  <c r="I52" i="15"/>
  <c r="H38" i="6" s="1"/>
  <c r="N55" i="15"/>
  <c r="M39" i="6" s="1"/>
  <c r="D82" i="15"/>
  <c r="C64" i="6" s="1"/>
  <c r="C150" i="6" s="1"/>
  <c r="K85" i="15"/>
  <c r="J66" i="6" s="1"/>
  <c r="I91" i="15"/>
  <c r="H69" i="6" s="1"/>
  <c r="D64" i="15"/>
  <c r="H23" i="15"/>
  <c r="G16" i="6" s="1"/>
  <c r="J55" i="15"/>
  <c r="I39" i="6" s="1"/>
  <c r="L97" i="15"/>
  <c r="K80" i="6" s="1"/>
  <c r="I100" i="15"/>
  <c r="N20" i="15"/>
  <c r="M9" i="6" s="1"/>
  <c r="N97" i="15"/>
  <c r="M80" i="6" s="1"/>
  <c r="M20" i="15"/>
  <c r="L9" i="6" s="1"/>
  <c r="G100" i="15"/>
  <c r="J91" i="15"/>
  <c r="I69" i="6" s="1"/>
  <c r="G61" i="15"/>
  <c r="F50" i="6" s="1"/>
  <c r="H17" i="15"/>
  <c r="G8" i="6" s="1"/>
  <c r="N82" i="15"/>
  <c r="M64" i="6" s="1"/>
  <c r="K127" i="6" l="1"/>
  <c r="L127" i="6"/>
  <c r="I150" i="6"/>
  <c r="J127" i="6"/>
  <c r="K150" i="6"/>
  <c r="I104" i="6"/>
  <c r="I127" i="6"/>
  <c r="J104" i="6"/>
  <c r="M156" i="6"/>
  <c r="M150" i="6"/>
  <c r="L150" i="6"/>
  <c r="G150" i="6"/>
  <c r="F127" i="6"/>
  <c r="H127" i="6"/>
  <c r="C104" i="6"/>
  <c r="H150" i="6"/>
  <c r="L104" i="6"/>
  <c r="E150" i="6"/>
  <c r="M110" i="6"/>
  <c r="M104" i="6"/>
  <c r="F150" i="6"/>
  <c r="H104" i="6"/>
  <c r="G104" i="6"/>
  <c r="E104" i="6"/>
  <c r="F51" i="6"/>
  <c r="F134" i="6"/>
  <c r="F136" i="6"/>
  <c r="K5" i="6"/>
  <c r="M79" i="6"/>
  <c r="M158" i="6"/>
  <c r="M154" i="6"/>
  <c r="M155" i="6" s="1"/>
  <c r="G81" i="6"/>
  <c r="G157" i="6"/>
  <c r="G159" i="6"/>
  <c r="J65" i="6"/>
  <c r="K17" i="6"/>
  <c r="K110" i="6"/>
  <c r="E156" i="6"/>
  <c r="E77" i="6"/>
  <c r="I65" i="6"/>
  <c r="J21" i="6"/>
  <c r="J111" i="6"/>
  <c r="J113" i="6"/>
  <c r="H67" i="6"/>
  <c r="H140" i="6"/>
  <c r="I35" i="6"/>
  <c r="K65" i="6"/>
  <c r="I51" i="6"/>
  <c r="I134" i="6"/>
  <c r="I136" i="6"/>
  <c r="K37" i="6"/>
  <c r="K117" i="6"/>
  <c r="H7" i="6"/>
  <c r="H94" i="6"/>
  <c r="L77" i="6"/>
  <c r="L156" i="6"/>
  <c r="J5" i="6"/>
  <c r="E51" i="6"/>
  <c r="E134" i="6"/>
  <c r="E136" i="6"/>
  <c r="E79" i="6"/>
  <c r="E154" i="6"/>
  <c r="E155" i="6" s="1"/>
  <c r="E158" i="6"/>
  <c r="C77" i="6"/>
  <c r="C156" i="6"/>
  <c r="F17" i="6"/>
  <c r="F110" i="6"/>
  <c r="I81" i="6"/>
  <c r="I157" i="6"/>
  <c r="I159" i="6"/>
  <c r="F35" i="6"/>
  <c r="H35" i="6"/>
  <c r="E47" i="6"/>
  <c r="E133" i="6"/>
  <c r="K19" i="6"/>
  <c r="K112" i="6"/>
  <c r="K108" i="6"/>
  <c r="K109" i="6" s="1"/>
  <c r="G19" i="6"/>
  <c r="G112" i="6"/>
  <c r="G108" i="6"/>
  <c r="G109" i="6" s="1"/>
  <c r="J79" i="6"/>
  <c r="J158" i="6"/>
  <c r="J154" i="6"/>
  <c r="J155" i="6" s="1"/>
  <c r="E17" i="6"/>
  <c r="E110" i="6"/>
  <c r="L51" i="6"/>
  <c r="L134" i="6"/>
  <c r="L136" i="6"/>
  <c r="C5" i="6"/>
  <c r="G7" i="6"/>
  <c r="G94" i="6"/>
  <c r="L19" i="6"/>
  <c r="L112" i="6"/>
  <c r="L108" i="6"/>
  <c r="L109" i="6" s="1"/>
  <c r="E21" i="6"/>
  <c r="E111" i="6"/>
  <c r="E113" i="6"/>
  <c r="E49" i="6"/>
  <c r="E131" i="6"/>
  <c r="E132" i="6" s="1"/>
  <c r="E135" i="6"/>
  <c r="G49" i="6"/>
  <c r="G131" i="6"/>
  <c r="G132" i="6" s="1"/>
  <c r="G135" i="6"/>
  <c r="K77" i="6"/>
  <c r="K156" i="6"/>
  <c r="M19" i="6"/>
  <c r="M108" i="6"/>
  <c r="M109" i="6" s="1"/>
  <c r="M112" i="6"/>
  <c r="E19" i="6"/>
  <c r="E108" i="6"/>
  <c r="E109" i="6" s="1"/>
  <c r="E112" i="6"/>
  <c r="F81" i="6"/>
  <c r="F157" i="6"/>
  <c r="F159" i="6"/>
  <c r="H49" i="6"/>
  <c r="H135" i="6"/>
  <c r="H131" i="6"/>
  <c r="H132" i="6" s="1"/>
  <c r="J35" i="6"/>
  <c r="H19" i="6"/>
  <c r="H112" i="6"/>
  <c r="H108" i="6"/>
  <c r="H109" i="6" s="1"/>
  <c r="I5" i="6"/>
  <c r="L79" i="6"/>
  <c r="L154" i="6"/>
  <c r="L155" i="6" s="1"/>
  <c r="L158" i="6"/>
  <c r="K21" i="6"/>
  <c r="K111" i="6"/>
  <c r="K113" i="6"/>
  <c r="J7" i="6"/>
  <c r="J94" i="6"/>
  <c r="L47" i="6"/>
  <c r="L133" i="6"/>
  <c r="I7" i="6"/>
  <c r="I94" i="6"/>
  <c r="I17" i="6"/>
  <c r="I110" i="6"/>
  <c r="H79" i="6"/>
  <c r="H158" i="6"/>
  <c r="H154" i="6"/>
  <c r="H155" i="6" s="1"/>
  <c r="J117" i="6"/>
  <c r="J37" i="6"/>
  <c r="H65" i="6"/>
  <c r="H5" i="6"/>
  <c r="M49" i="6"/>
  <c r="M135" i="6"/>
  <c r="M131" i="6"/>
  <c r="M132" i="6" s="1"/>
  <c r="L67" i="6"/>
  <c r="L140" i="6"/>
  <c r="F47" i="6"/>
  <c r="F133" i="6"/>
  <c r="E67" i="6"/>
  <c r="E140" i="6"/>
  <c r="E35" i="6"/>
  <c r="J47" i="6"/>
  <c r="J133" i="6"/>
  <c r="I77" i="6"/>
  <c r="I156" i="6"/>
  <c r="M21" i="6"/>
  <c r="M111" i="6"/>
  <c r="M113" i="6"/>
  <c r="M67" i="6"/>
  <c r="M140" i="6"/>
  <c r="K47" i="6"/>
  <c r="K133" i="6"/>
  <c r="K51" i="6"/>
  <c r="K134" i="6"/>
  <c r="K136" i="6"/>
  <c r="J51" i="6"/>
  <c r="J134" i="6"/>
  <c r="J136" i="6"/>
  <c r="L81" i="6"/>
  <c r="L157" i="6"/>
  <c r="L159" i="6"/>
  <c r="C7" i="6"/>
  <c r="C94" i="6"/>
  <c r="F7" i="6"/>
  <c r="F94" i="6"/>
  <c r="C37" i="6"/>
  <c r="C117" i="6"/>
  <c r="G5" i="6"/>
  <c r="C67" i="6"/>
  <c r="C140" i="6"/>
  <c r="C21" i="6"/>
  <c r="C111" i="6"/>
  <c r="C113" i="6"/>
  <c r="M47" i="6"/>
  <c r="M133" i="6"/>
  <c r="E81" i="6"/>
  <c r="E157" i="6"/>
  <c r="E159" i="6"/>
  <c r="F156" i="6"/>
  <c r="F77" i="6"/>
  <c r="H17" i="6"/>
  <c r="H110" i="6"/>
  <c r="H47" i="6"/>
  <c r="H133" i="6"/>
  <c r="G67" i="6"/>
  <c r="G140" i="6"/>
  <c r="G77" i="6"/>
  <c r="G156" i="6"/>
  <c r="E5" i="6"/>
  <c r="J19" i="6"/>
  <c r="J112" i="6"/>
  <c r="J108" i="6"/>
  <c r="J109" i="6" s="1"/>
  <c r="L49" i="6"/>
  <c r="L135" i="6"/>
  <c r="L131" i="6"/>
  <c r="L132" i="6" s="1"/>
  <c r="C49" i="6"/>
  <c r="C135" i="6"/>
  <c r="C131" i="6"/>
  <c r="C132" i="6" s="1"/>
  <c r="E94" i="6"/>
  <c r="E7" i="6"/>
  <c r="L5" i="6"/>
  <c r="K49" i="6"/>
  <c r="K131" i="6"/>
  <c r="K132" i="6" s="1"/>
  <c r="K135" i="6"/>
  <c r="I47" i="6"/>
  <c r="I133" i="6"/>
  <c r="F117" i="6"/>
  <c r="F37" i="6"/>
  <c r="J49" i="6"/>
  <c r="J135" i="6"/>
  <c r="J131" i="6"/>
  <c r="J132" i="6" s="1"/>
  <c r="G17" i="6"/>
  <c r="G110" i="6"/>
  <c r="J140" i="6"/>
  <c r="J67" i="6"/>
  <c r="C65" i="6"/>
  <c r="I67" i="6"/>
  <c r="I140" i="6"/>
  <c r="M51" i="6"/>
  <c r="M134" i="6"/>
  <c r="M136" i="6"/>
  <c r="G79" i="6"/>
  <c r="G158" i="6"/>
  <c r="G154" i="6"/>
  <c r="G155" i="6" s="1"/>
  <c r="C79" i="6"/>
  <c r="C158" i="6"/>
  <c r="C154" i="6"/>
  <c r="C155" i="6" s="1"/>
  <c r="G35" i="6"/>
  <c r="I49" i="6"/>
  <c r="I131" i="6"/>
  <c r="I132" i="6" s="1"/>
  <c r="I135" i="6"/>
  <c r="L7" i="6"/>
  <c r="L94" i="6"/>
  <c r="H37" i="6"/>
  <c r="H117" i="6"/>
  <c r="F67" i="6"/>
  <c r="F140" i="6"/>
  <c r="K79" i="6"/>
  <c r="K154" i="6"/>
  <c r="K155" i="6" s="1"/>
  <c r="K158" i="6"/>
  <c r="I37" i="6"/>
  <c r="I117" i="6"/>
  <c r="E65" i="6"/>
  <c r="H51" i="6"/>
  <c r="H134" i="6"/>
  <c r="H136" i="6"/>
  <c r="M5" i="6"/>
  <c r="J17" i="6"/>
  <c r="J110" i="6"/>
  <c r="I21" i="6"/>
  <c r="I111" i="6"/>
  <c r="I113" i="6"/>
  <c r="K94" i="6"/>
  <c r="M81" i="6"/>
  <c r="M157" i="6"/>
  <c r="M159" i="6"/>
  <c r="M65" i="6"/>
  <c r="C17" i="6"/>
  <c r="C110" i="6"/>
  <c r="K67" i="6"/>
  <c r="K140" i="6"/>
  <c r="J81" i="6"/>
  <c r="J157" i="6"/>
  <c r="J159" i="6"/>
  <c r="F49" i="6"/>
  <c r="F135" i="6"/>
  <c r="F131" i="6"/>
  <c r="F132" i="6" s="1"/>
  <c r="F79" i="6"/>
  <c r="F158" i="6"/>
  <c r="F154" i="6"/>
  <c r="F155" i="6" s="1"/>
  <c r="G21" i="6"/>
  <c r="G111" i="6"/>
  <c r="G113" i="6"/>
  <c r="F21" i="6"/>
  <c r="F111" i="6"/>
  <c r="F113" i="6"/>
  <c r="I79" i="6"/>
  <c r="I154" i="6"/>
  <c r="I155" i="6" s="1"/>
  <c r="I158" i="6"/>
  <c r="G37" i="6"/>
  <c r="G117" i="6"/>
  <c r="J156" i="6"/>
  <c r="J77" i="6"/>
  <c r="F65" i="6"/>
  <c r="C112" i="6"/>
  <c r="C19" i="6"/>
  <c r="C108" i="6"/>
  <c r="C109" i="6" s="1"/>
  <c r="G47" i="6"/>
  <c r="G133" i="6"/>
  <c r="L21" i="6"/>
  <c r="L111" i="6"/>
  <c r="L113" i="6"/>
  <c r="L37" i="6"/>
  <c r="L117" i="6"/>
  <c r="M94" i="6"/>
  <c r="M7" i="6"/>
  <c r="L110" i="6"/>
  <c r="K81" i="6"/>
  <c r="K157" i="6"/>
  <c r="K159" i="6"/>
  <c r="C81" i="6"/>
  <c r="C157" i="6"/>
  <c r="C159" i="6"/>
  <c r="H21" i="6"/>
  <c r="H111" i="6"/>
  <c r="H113" i="6"/>
  <c r="F19" i="6"/>
  <c r="F108" i="6"/>
  <c r="F109" i="6" s="1"/>
  <c r="F112" i="6"/>
  <c r="M37" i="6"/>
  <c r="M117" i="6"/>
  <c r="K35" i="6"/>
  <c r="L65" i="6"/>
  <c r="L35" i="6"/>
  <c r="G65" i="6"/>
  <c r="G51" i="6"/>
  <c r="G134" i="6"/>
  <c r="G136" i="6"/>
  <c r="E117" i="6"/>
  <c r="E37" i="6"/>
  <c r="H156" i="6"/>
  <c r="H77" i="6"/>
  <c r="H81" i="6"/>
  <c r="H157" i="6"/>
  <c r="H159" i="6"/>
  <c r="I19" i="6"/>
  <c r="I108" i="6"/>
  <c r="I109" i="6" s="1"/>
  <c r="I112" i="6"/>
  <c r="W9" i="9"/>
  <c r="AG20" i="7"/>
  <c r="N12" i="23"/>
  <c r="AE20" i="7"/>
  <c r="O10" i="23" s="1"/>
  <c r="W29" i="9"/>
  <c r="W50" i="9"/>
  <c r="AF20" i="7"/>
  <c r="O11" i="23" s="1"/>
  <c r="W33" i="9"/>
  <c r="W32" i="9"/>
  <c r="W34" i="9"/>
  <c r="W31" i="9"/>
  <c r="W11" i="9"/>
  <c r="W14" i="9"/>
  <c r="W12" i="9"/>
  <c r="W13" i="9"/>
  <c r="W53" i="9"/>
  <c r="W55" i="9"/>
  <c r="W54" i="9"/>
  <c r="W52" i="9"/>
  <c r="AG21" i="7" l="1"/>
  <c r="O12" i="23"/>
  <c r="AE21" i="7"/>
  <c r="P10" i="23" s="1"/>
  <c r="AF21" i="7"/>
  <c r="P11" i="23" s="1"/>
  <c r="AG22" i="7" l="1"/>
  <c r="P12" i="23"/>
  <c r="AE22" i="7"/>
  <c r="Q10" i="23" s="1"/>
  <c r="AF22" i="7"/>
  <c r="Q11" i="23" s="1"/>
  <c r="AG23" i="7" l="1"/>
  <c r="Q12" i="23"/>
  <c r="AE23" i="7"/>
  <c r="R10" i="23" s="1"/>
  <c r="AF23" i="7"/>
  <c r="R11" i="23" s="1"/>
  <c r="AG24" i="7" l="1"/>
  <c r="R12" i="23"/>
  <c r="AE24" i="7"/>
  <c r="S10" i="23" s="1"/>
  <c r="AF24" i="7"/>
  <c r="S11" i="23" s="1"/>
  <c r="AG25" i="7" l="1"/>
  <c r="S12" i="23"/>
  <c r="AE25" i="7"/>
  <c r="T10" i="23" s="1"/>
  <c r="AF25" i="7"/>
  <c r="T11" i="23" s="1"/>
  <c r="AG26" i="7" l="1"/>
  <c r="T12" i="23"/>
  <c r="AE26" i="7"/>
  <c r="U10" i="23" s="1"/>
  <c r="AF26" i="7"/>
  <c r="U11" i="23" s="1"/>
  <c r="AG27" i="7" l="1"/>
  <c r="U12" i="23"/>
  <c r="AE27" i="7"/>
  <c r="V10" i="23" s="1"/>
  <c r="AF27" i="7"/>
  <c r="V11" i="23" s="1"/>
  <c r="AG28" i="7" l="1"/>
  <c r="V12" i="23"/>
  <c r="AE28" i="7"/>
  <c r="W10" i="23" s="1"/>
  <c r="AF28" i="7"/>
  <c r="W11" i="23" s="1"/>
  <c r="AG29" i="7" l="1"/>
  <c r="W12" i="23"/>
  <c r="AE29" i="7"/>
  <c r="X10" i="23" s="1"/>
  <c r="AF29" i="7"/>
  <c r="X11" i="23" s="1"/>
  <c r="AG30" i="7" l="1"/>
  <c r="X12" i="23"/>
  <c r="AE30" i="7"/>
  <c r="Y10" i="23" s="1"/>
  <c r="AF30" i="7"/>
  <c r="Y11" i="23" s="1"/>
  <c r="AG31" i="7" l="1"/>
  <c r="Y12" i="23"/>
  <c r="AE31" i="7"/>
  <c r="Z10" i="23" s="1"/>
  <c r="AF31" i="7"/>
  <c r="Z11" i="23" s="1"/>
  <c r="AG32" i="7" l="1"/>
  <c r="Z12" i="23"/>
  <c r="AE32" i="7"/>
  <c r="AA10" i="23" s="1"/>
  <c r="AF32" i="7"/>
  <c r="AA11" i="23" s="1"/>
  <c r="AG33" i="7" l="1"/>
  <c r="AA12" i="23"/>
  <c r="AE33" i="7"/>
  <c r="AB10" i="23" s="1"/>
  <c r="AF33" i="7"/>
  <c r="AB11" i="23" s="1"/>
  <c r="AG34" i="7" l="1"/>
  <c r="AB12" i="23"/>
  <c r="AE34" i="7"/>
  <c r="AC10" i="23" s="1"/>
  <c r="AF34" i="7"/>
  <c r="AC11" i="23" s="1"/>
  <c r="AG35" i="7" l="1"/>
  <c r="AC12" i="23"/>
  <c r="AE35" i="7"/>
  <c r="AD10" i="23" s="1"/>
  <c r="AF35" i="7"/>
  <c r="AD11" i="23" s="1"/>
  <c r="AG36" i="7" l="1"/>
  <c r="AD12" i="23"/>
  <c r="AE36" i="7"/>
  <c r="AE10" i="23" s="1"/>
  <c r="AF36" i="7"/>
  <c r="AE11" i="23" s="1"/>
  <c r="AG37" i="7" l="1"/>
  <c r="AE12" i="23"/>
  <c r="AE37" i="7"/>
  <c r="AF10" i="23" s="1"/>
  <c r="AF37" i="7"/>
  <c r="AF11" i="23" s="1"/>
  <c r="AG38" i="7" l="1"/>
  <c r="AF12" i="23"/>
  <c r="AE38" i="7"/>
  <c r="AG10" i="23" s="1"/>
  <c r="AF38" i="7"/>
  <c r="AG11" i="23" s="1"/>
  <c r="AG39" i="7" l="1"/>
  <c r="AG12" i="23"/>
  <c r="AE39" i="7"/>
  <c r="AH10" i="23" s="1"/>
  <c r="AF39" i="7"/>
  <c r="AH11" i="23" s="1"/>
  <c r="AG40" i="7" l="1"/>
  <c r="AH12" i="23"/>
  <c r="AE40" i="7"/>
  <c r="AI10" i="23" s="1"/>
  <c r="AF40" i="7"/>
  <c r="AI11" i="23" s="1"/>
  <c r="AG41" i="7" l="1"/>
  <c r="AI12" i="23"/>
  <c r="AE41" i="7"/>
  <c r="AJ10" i="23" s="1"/>
  <c r="AF41" i="7"/>
  <c r="AJ11" i="23" s="1"/>
  <c r="AG42" i="7" l="1"/>
  <c r="AJ12" i="23"/>
  <c r="AE42" i="7"/>
  <c r="AK10" i="23" s="1"/>
  <c r="AF42" i="7"/>
  <c r="AK11" i="23" s="1"/>
  <c r="AG43" i="7" l="1"/>
  <c r="AK12" i="23"/>
  <c r="AE43" i="7"/>
  <c r="AL10" i="23" s="1"/>
  <c r="AF43" i="7"/>
  <c r="AL11" i="23" s="1"/>
  <c r="AG44" i="7" l="1"/>
  <c r="AL12" i="23"/>
  <c r="AE44" i="7"/>
  <c r="AM10" i="23" s="1"/>
  <c r="AF44" i="7"/>
  <c r="AM11" i="23" s="1"/>
  <c r="AG45" i="7" l="1"/>
  <c r="AM12" i="23"/>
  <c r="AE45" i="7"/>
  <c r="AN10" i="23" s="1"/>
  <c r="AF45" i="7"/>
  <c r="AN11" i="23" s="1"/>
  <c r="AG46" i="7" l="1"/>
  <c r="AN12" i="23"/>
  <c r="AE46" i="7"/>
  <c r="AO10" i="23" s="1"/>
  <c r="AF46" i="7"/>
  <c r="AO11" i="23" s="1"/>
  <c r="AG47" i="7" l="1"/>
  <c r="AO12" i="23"/>
  <c r="AE47" i="7"/>
  <c r="AP10" i="23" s="1"/>
  <c r="AF47" i="7"/>
  <c r="AP11" i="23" s="1"/>
  <c r="AG48" i="7" l="1"/>
  <c r="AP12" i="23"/>
  <c r="AE48" i="7"/>
  <c r="AQ10" i="23" s="1"/>
  <c r="AF48" i="7"/>
  <c r="AQ11" i="23" s="1"/>
  <c r="AG49" i="7" l="1"/>
  <c r="AQ12" i="23"/>
  <c r="AE49" i="7"/>
  <c r="AR10" i="23" s="1"/>
  <c r="AF49" i="7"/>
  <c r="AR11" i="23" s="1"/>
  <c r="AG50" i="7" l="1"/>
  <c r="AR12" i="23"/>
  <c r="AE50" i="7"/>
  <c r="AS10" i="23" s="1"/>
  <c r="AF50" i="7"/>
  <c r="AS11" i="23" s="1"/>
  <c r="AG51" i="7" l="1"/>
  <c r="AS12" i="23"/>
  <c r="AE51" i="7"/>
  <c r="AT10" i="23" s="1"/>
  <c r="AF51" i="7"/>
  <c r="AT11" i="23" s="1"/>
  <c r="AG52" i="7" l="1"/>
  <c r="AT12" i="23"/>
  <c r="AE52" i="7"/>
  <c r="AU10" i="23" s="1"/>
  <c r="AF52" i="7"/>
  <c r="AU11" i="23" s="1"/>
  <c r="AG53" i="7" l="1"/>
  <c r="AV12" i="23" s="1"/>
  <c r="E23" i="23" s="1"/>
  <c r="AU12" i="23"/>
  <c r="AE53" i="7"/>
  <c r="AV10" i="23" s="1"/>
  <c r="AF53" i="7"/>
  <c r="AV11" i="23" s="1"/>
  <c r="AL30" i="23" l="1" a="1"/>
  <c r="AL30" i="23" s="1"/>
  <c r="AL59" i="23" a="1"/>
  <c r="AL59" i="23" s="1"/>
  <c r="Z49" i="23" a="1"/>
  <c r="Z49" i="23" s="1"/>
  <c r="AO23" i="23" a="1"/>
  <c r="AO23" i="23" s="1"/>
  <c r="AI32" i="23" a="1"/>
  <c r="AI32" i="23" s="1"/>
  <c r="AL55" i="23" a="1"/>
  <c r="AL55" i="23" s="1"/>
  <c r="AQ58" i="23" a="1"/>
  <c r="AQ58" i="23" s="1"/>
  <c r="AO28" i="23" a="1"/>
  <c r="AO28" i="23" s="1"/>
  <c r="E43" i="23" a="1"/>
  <c r="E43" i="23" s="1"/>
  <c r="AO55" i="23" a="1"/>
  <c r="AO55" i="23" s="1"/>
  <c r="Y58" i="23" a="1"/>
  <c r="Y58" i="23" s="1"/>
  <c r="T64" i="23" a="1"/>
  <c r="T64" i="23" s="1"/>
  <c r="AC26" i="23" a="1"/>
  <c r="AC26" i="23" s="1"/>
  <c r="AE68" i="23" a="1"/>
  <c r="AE68" i="23" s="1"/>
  <c r="P59" i="23" a="1"/>
  <c r="P59" i="23" s="1"/>
  <c r="AD44" i="23" a="1"/>
  <c r="AD44" i="23" s="1"/>
  <c r="F25" i="23" a="1"/>
  <c r="F25" i="23" s="1"/>
  <c r="W48" i="23" a="1"/>
  <c r="W48" i="23" s="1"/>
  <c r="AR32" i="23" a="1"/>
  <c r="AR32" i="23" s="1"/>
  <c r="AN63" i="23" a="1"/>
  <c r="AN63" i="23" s="1"/>
  <c r="AT43" i="23" a="1"/>
  <c r="AT43" i="23" s="1"/>
  <c r="AC44" i="23" a="1"/>
  <c r="AC44" i="23" s="1"/>
  <c r="Q26" i="23" a="1"/>
  <c r="Q26" i="23" s="1"/>
  <c r="W61" i="23" a="1"/>
  <c r="W61" i="23" s="1"/>
  <c r="AJ31" i="23" a="1"/>
  <c r="AJ31" i="23" s="1"/>
  <c r="AH49" i="23" a="1"/>
  <c r="AH49" i="23" s="1"/>
  <c r="AK68" i="23" a="1"/>
  <c r="AK68" i="23" s="1"/>
  <c r="AO63" i="23" a="1"/>
  <c r="AO63" i="23" s="1"/>
  <c r="AH26" i="23" a="1"/>
  <c r="AH26" i="23" s="1"/>
  <c r="H25" i="23" a="1"/>
  <c r="H25" i="23" s="1"/>
  <c r="AO46" i="23" a="1"/>
  <c r="AO46" i="23" s="1"/>
  <c r="H59" i="23" a="1"/>
  <c r="H59" i="23" s="1"/>
  <c r="AE24" i="23" a="1"/>
  <c r="AE24" i="23" s="1"/>
  <c r="U27" i="23" a="1"/>
  <c r="U27" i="23" s="1"/>
  <c r="S24" i="23" a="1"/>
  <c r="S24" i="23" s="1"/>
  <c r="I49" i="23" a="1"/>
  <c r="I49" i="23" s="1"/>
  <c r="AB45" i="23" a="1"/>
  <c r="AB45" i="23" s="1"/>
  <c r="Z66" i="23" a="1"/>
  <c r="Z66" i="23" s="1"/>
  <c r="H61" i="23" a="1"/>
  <c r="H61" i="23" s="1"/>
  <c r="AF40" i="23" a="1"/>
  <c r="AF40" i="23" s="1"/>
  <c r="Y27" i="23" a="1"/>
  <c r="Y27" i="23" s="1"/>
  <c r="E24" i="23" a="1"/>
  <c r="E24" i="23" s="1"/>
  <c r="L40" i="23" a="1"/>
  <c r="L40" i="23" s="1"/>
  <c r="AS43" i="23" a="1"/>
  <c r="AS43" i="23" s="1"/>
  <c r="U58" i="23" a="1"/>
  <c r="U58" i="23" s="1"/>
  <c r="G30" i="23" a="1"/>
  <c r="G30" i="23" s="1"/>
  <c r="P60" i="23" a="1"/>
  <c r="P60" i="23" s="1"/>
  <c r="Z45" i="23" a="1"/>
  <c r="Z45" i="23" s="1"/>
  <c r="K22" i="23" a="1"/>
  <c r="K22" i="23" s="1"/>
  <c r="AG46" i="23" a="1"/>
  <c r="AG46" i="23" s="1"/>
  <c r="AH64" i="23" a="1"/>
  <c r="AH64" i="23" s="1"/>
  <c r="J49" i="23" a="1"/>
  <c r="J49" i="23" s="1"/>
  <c r="AH48" i="23" a="1"/>
  <c r="AH48" i="23" s="1"/>
  <c r="AH47" i="23" s="1"/>
  <c r="AL50" i="23" a="1"/>
  <c r="AL50" i="23" s="1"/>
  <c r="E48" i="23" a="1"/>
  <c r="E48" i="23" s="1"/>
  <c r="AS68" i="23" a="1"/>
  <c r="AS68" i="23" s="1"/>
  <c r="AG19" i="23" a="1"/>
  <c r="AG19" i="23" s="1"/>
  <c r="N45" i="23" a="1"/>
  <c r="N45" i="23" s="1"/>
  <c r="I59" i="23" a="1"/>
  <c r="I59" i="23" s="1"/>
  <c r="O25" i="23" a="1"/>
  <c r="O25" i="23" s="1"/>
  <c r="AQ46" i="23" a="1"/>
  <c r="AQ46" i="23" s="1"/>
  <c r="AT61" i="23" a="1"/>
  <c r="AT61" i="23" s="1"/>
  <c r="AO42" i="23" a="1"/>
  <c r="AO42" i="23" s="1"/>
  <c r="AP19" i="23" a="1"/>
  <c r="AP19" i="23" s="1"/>
  <c r="T58" i="23" a="1"/>
  <c r="T58" i="23" s="1"/>
  <c r="G26" i="23" a="1"/>
  <c r="G26" i="23" s="1"/>
  <c r="AI61" i="23" a="1"/>
  <c r="AI61" i="23" s="1"/>
  <c r="X26" i="23" a="1"/>
  <c r="X26" i="23" s="1"/>
  <c r="N30" i="23" a="1"/>
  <c r="N30" i="23" s="1"/>
  <c r="Z67" i="23" a="1"/>
  <c r="Z67" i="23" s="1"/>
  <c r="AE49" i="23" a="1"/>
  <c r="AE49" i="23" s="1"/>
  <c r="AC28" i="23" a="1"/>
  <c r="AC28" i="23" s="1"/>
  <c r="AB44" i="23" a="1"/>
  <c r="AB44" i="23" s="1"/>
  <c r="L60" i="23" a="1"/>
  <c r="L60" i="23" s="1"/>
  <c r="AI19" i="23" a="1"/>
  <c r="AI19" i="23" s="1"/>
  <c r="AM19" i="23" a="1"/>
  <c r="AM19" i="23" s="1"/>
  <c r="Y60" i="23" a="1"/>
  <c r="Y60" i="23" s="1"/>
  <c r="V23" i="23" a="1"/>
  <c r="V23" i="23" s="1"/>
  <c r="L67" i="23" a="1"/>
  <c r="L67" i="23" s="1"/>
  <c r="AQ48" i="23" a="1"/>
  <c r="AQ48" i="23" s="1"/>
  <c r="O30" i="23" a="1"/>
  <c r="O30" i="23" s="1"/>
  <c r="E42" i="23" a="1"/>
  <c r="E42" i="23" s="1"/>
  <c r="AU64" i="23" a="1"/>
  <c r="AU64" i="23" s="1"/>
  <c r="O31" i="23" a="1"/>
  <c r="O31" i="23" s="1"/>
  <c r="AU45" i="23" a="1"/>
  <c r="AU45" i="23" s="1"/>
  <c r="AL64" i="23" a="1"/>
  <c r="AL64" i="23" s="1"/>
  <c r="P25" i="23" a="1"/>
  <c r="P25" i="23" s="1"/>
  <c r="H42" i="23" a="1"/>
  <c r="H42" i="23" s="1"/>
  <c r="AB55" i="23" a="1"/>
  <c r="AB55" i="23" s="1"/>
  <c r="AQ62" i="23" a="1"/>
  <c r="AQ62" i="23" s="1"/>
  <c r="AI26" i="23" a="1"/>
  <c r="AI26" i="23" s="1"/>
  <c r="K50" i="23" a="1"/>
  <c r="K50" i="23" s="1"/>
  <c r="AU27" i="23" a="1"/>
  <c r="AU27" i="23" s="1"/>
  <c r="K48" i="23" a="1"/>
  <c r="K48" i="23" s="1"/>
  <c r="F68" i="23" a="1"/>
  <c r="F68" i="23" s="1"/>
  <c r="AR26" i="23" a="1"/>
  <c r="AR26" i="23" s="1"/>
  <c r="Q32" i="23" a="1"/>
  <c r="Q32" i="23" s="1"/>
  <c r="V64" i="23" a="1"/>
  <c r="V64" i="23" s="1"/>
  <c r="L63" i="23" a="1"/>
  <c r="L63" i="23" s="1"/>
  <c r="AM37" i="23" a="1"/>
  <c r="AM37" i="23" s="1"/>
  <c r="AO22" i="23" a="1"/>
  <c r="AO22" i="23" s="1"/>
  <c r="Y62" i="23" a="1"/>
  <c r="Y62" i="23" s="1"/>
  <c r="AB37" i="23" a="1"/>
  <c r="AB37" i="23" s="1"/>
  <c r="X46" i="23" a="1"/>
  <c r="X46" i="23" s="1"/>
  <c r="AP40" i="23" a="1"/>
  <c r="AP40" i="23" s="1"/>
  <c r="I48" i="23" a="1"/>
  <c r="I48" i="23" s="1"/>
  <c r="F42" i="23" a="1"/>
  <c r="F42" i="23" s="1"/>
  <c r="AT50" i="23" a="1"/>
  <c r="AT50" i="23" s="1"/>
  <c r="Q64" i="23" a="1"/>
  <c r="Q64" i="23" s="1"/>
  <c r="AM25" i="23" a="1"/>
  <c r="AM25" i="23" s="1"/>
  <c r="AI43" i="23" a="1"/>
  <c r="AI43" i="23" s="1"/>
  <c r="H31" i="23" a="1"/>
  <c r="H31" i="23" s="1"/>
  <c r="G60" i="23" a="1"/>
  <c r="G60" i="23" s="1"/>
  <c r="AO19" i="23" a="1"/>
  <c r="AO19" i="23" s="1"/>
  <c r="AE64" i="23" a="1"/>
  <c r="AE64" i="23" s="1"/>
  <c r="Y59" i="23" a="1"/>
  <c r="Y59" i="23" s="1"/>
  <c r="Q44" i="23" a="1"/>
  <c r="Q44" i="23" s="1"/>
  <c r="K66" i="23" a="1"/>
  <c r="K66" i="23" s="1"/>
  <c r="AJ42" i="23" a="1"/>
  <c r="AJ42" i="23" s="1"/>
  <c r="AD28" i="23" a="1"/>
  <c r="AD28" i="23" s="1"/>
  <c r="O48" i="23" a="1"/>
  <c r="O48" i="23" s="1"/>
  <c r="AS67" i="23" a="1"/>
  <c r="AS67" i="23" s="1"/>
  <c r="S50" i="23" a="1"/>
  <c r="S50" i="23" s="1"/>
  <c r="V26" i="23" a="1"/>
  <c r="V26" i="23" s="1"/>
  <c r="G22" i="23" a="1"/>
  <c r="G22" i="23" s="1"/>
  <c r="K49" i="23" a="1"/>
  <c r="K49" i="23" s="1"/>
  <c r="AV63" i="23" a="1"/>
  <c r="AV63" i="23" s="1"/>
  <c r="AS23" i="23" a="1"/>
  <c r="AS23" i="23" s="1"/>
  <c r="Q49" i="23" a="1"/>
  <c r="Q49" i="23" s="1"/>
  <c r="J44" i="23" a="1"/>
  <c r="J44" i="23" s="1"/>
  <c r="Q67" i="23" a="1"/>
  <c r="Q67" i="23" s="1"/>
  <c r="Y40" i="23" a="1"/>
  <c r="Y40" i="23" s="1"/>
  <c r="AP28" i="23" a="1"/>
  <c r="AP28" i="23" s="1"/>
  <c r="F50" i="23" a="1"/>
  <c r="F50" i="23" s="1"/>
  <c r="AB64" i="23" a="1"/>
  <c r="AB64" i="23" s="1"/>
  <c r="AA40" i="23" a="1"/>
  <c r="AA40" i="23" s="1"/>
  <c r="AN41" i="23" a="1"/>
  <c r="AN41" i="23" s="1"/>
  <c r="AK32" i="23" a="1"/>
  <c r="AK32" i="23" s="1"/>
  <c r="AE60" i="23" a="1"/>
  <c r="AE60" i="23" s="1"/>
  <c r="AR19" i="23" a="1"/>
  <c r="AR19" i="23" s="1"/>
  <c r="AI30" i="23" a="1"/>
  <c r="AI30" i="23" s="1"/>
  <c r="AO59" i="23" a="1"/>
  <c r="AO59" i="23" s="1"/>
  <c r="R28" i="23" a="1"/>
  <c r="R28" i="23" s="1"/>
  <c r="AA60" i="23" a="1"/>
  <c r="AA60" i="23" s="1"/>
  <c r="AN28" i="23" a="1"/>
  <c r="AN28" i="23" s="1"/>
  <c r="J28" i="23" a="1"/>
  <c r="J28" i="23" s="1"/>
  <c r="AR58" i="23" a="1"/>
  <c r="AR58" i="23" s="1"/>
  <c r="G58" i="23" a="1"/>
  <c r="G58" i="23" s="1"/>
  <c r="AR60" i="23" a="1"/>
  <c r="AR60" i="23" s="1"/>
  <c r="AB61" i="23" a="1"/>
  <c r="AB61" i="23" s="1"/>
  <c r="AM43" i="23" a="1"/>
  <c r="AM43" i="23" s="1"/>
  <c r="F28" i="23" a="1"/>
  <c r="F28" i="23" s="1"/>
  <c r="AD59" i="23" a="1"/>
  <c r="AD59" i="23" s="1"/>
  <c r="AR68" i="23" a="1"/>
  <c r="AR68" i="23" s="1"/>
  <c r="AV28" i="23" a="1"/>
  <c r="AV28" i="23" s="1"/>
  <c r="G64" i="23" a="1"/>
  <c r="G64" i="23" s="1"/>
  <c r="AF55" i="23" a="1"/>
  <c r="AF55" i="23" s="1"/>
  <c r="R55" i="23" a="1"/>
  <c r="R55" i="23" s="1"/>
  <c r="AI50" i="23" a="1"/>
  <c r="AI50" i="23" s="1"/>
  <c r="E49" i="23" a="1"/>
  <c r="E49" i="23" s="1"/>
  <c r="AG59" i="23" a="1"/>
  <c r="AG59" i="23" s="1"/>
  <c r="H24" i="23" a="1"/>
  <c r="H24" i="23" s="1"/>
  <c r="N25" i="23" a="1"/>
  <c r="N25" i="23" s="1"/>
  <c r="G40" i="23" a="1"/>
  <c r="G40" i="23" s="1"/>
  <c r="S41" i="23" a="1"/>
  <c r="S41" i="23" s="1"/>
  <c r="N66" i="23" a="1"/>
  <c r="N66" i="23" s="1"/>
  <c r="Y45" i="23" a="1"/>
  <c r="Y45" i="23" s="1"/>
  <c r="AQ37" i="23" a="1"/>
  <c r="AQ37" i="23" s="1"/>
  <c r="AK60" i="23" a="1"/>
  <c r="AK60" i="23" s="1"/>
  <c r="X31" i="23" a="1"/>
  <c r="X31" i="23" s="1"/>
  <c r="AB27" i="23" a="1"/>
  <c r="AB27" i="23" s="1"/>
  <c r="Y66" i="23" a="1"/>
  <c r="Y66" i="23" s="1"/>
  <c r="AD48" i="23" a="1"/>
  <c r="AD48" i="23" s="1"/>
  <c r="Z60" i="23" a="1"/>
  <c r="Z60" i="23" s="1"/>
  <c r="AE27" i="23" a="1"/>
  <c r="AE27" i="23" s="1"/>
  <c r="AS63" i="23" a="1"/>
  <c r="AS63" i="23" s="1"/>
  <c r="AD63" i="23" a="1"/>
  <c r="AD63" i="23" s="1"/>
  <c r="W49" i="23" a="1"/>
  <c r="W49" i="23" s="1"/>
  <c r="W24" i="23" a="1"/>
  <c r="W24" i="23" s="1"/>
  <c r="Y24" i="23" a="1"/>
  <c r="Y24" i="23" s="1"/>
  <c r="N22" i="23" a="1"/>
  <c r="N22" i="23" s="1"/>
  <c r="O42" i="23" a="1"/>
  <c r="O42" i="23" s="1"/>
  <c r="AE25" i="23" a="1"/>
  <c r="AE25" i="23" s="1"/>
  <c r="L44" i="23" a="1"/>
  <c r="L44" i="23" s="1"/>
  <c r="I22" i="23" a="1"/>
  <c r="I22" i="23" s="1"/>
  <c r="AS37" i="23" a="1"/>
  <c r="AS37" i="23" s="1"/>
  <c r="AV24" i="23" a="1"/>
  <c r="AV24" i="23" s="1"/>
  <c r="AC27" i="23" a="1"/>
  <c r="AC27" i="23" s="1"/>
  <c r="AQ26" i="23" a="1"/>
  <c r="AQ26" i="23" s="1"/>
  <c r="AU26" i="23" a="1"/>
  <c r="AU26" i="23" s="1"/>
  <c r="L55" i="23" a="1"/>
  <c r="L55" i="23" s="1"/>
  <c r="AT31" i="23" a="1"/>
  <c r="AT31" i="23" s="1"/>
  <c r="AS46" i="23" a="1"/>
  <c r="AS46" i="23" s="1"/>
  <c r="AC32" i="23" a="1"/>
  <c r="AC32" i="23" s="1"/>
  <c r="E50" i="23" a="1"/>
  <c r="E50" i="23" s="1"/>
  <c r="AB25" i="23" a="1"/>
  <c r="AB25" i="23" s="1"/>
  <c r="U63" i="23" a="1"/>
  <c r="U63" i="23" s="1"/>
  <c r="AQ30" i="23" a="1"/>
  <c r="AQ30" i="23" s="1"/>
  <c r="G49" i="23" a="1"/>
  <c r="G49" i="23" s="1"/>
  <c r="G24" i="23" a="1"/>
  <c r="G24" i="23" s="1"/>
  <c r="AM67" i="23" a="1"/>
  <c r="AM67" i="23" s="1"/>
  <c r="AG31" i="23" a="1"/>
  <c r="AG31" i="23" s="1"/>
  <c r="AM23" i="23" a="1"/>
  <c r="AM23" i="23" s="1"/>
  <c r="R60" i="23" a="1"/>
  <c r="R60" i="23" s="1"/>
  <c r="V24" i="23" a="1"/>
  <c r="V24" i="23" s="1"/>
  <c r="Y26" i="23" a="1"/>
  <c r="Y26" i="23" s="1"/>
  <c r="K32" i="23" a="1"/>
  <c r="K32" i="23" s="1"/>
  <c r="AK55" i="23" a="1"/>
  <c r="AK55" i="23" s="1"/>
  <c r="N42" i="23" a="1"/>
  <c r="N42" i="23" s="1"/>
  <c r="AF44" i="23" a="1"/>
  <c r="AF44" i="23" s="1"/>
  <c r="K31" i="23" a="1"/>
  <c r="K31" i="23" s="1"/>
  <c r="AA46" i="23" a="1"/>
  <c r="AA46" i="23" s="1"/>
  <c r="N64" i="23" a="1"/>
  <c r="N64" i="23" s="1"/>
  <c r="AP30" i="23" a="1"/>
  <c r="AP30" i="23" s="1"/>
  <c r="T28" i="23" a="1"/>
  <c r="T28" i="23" s="1"/>
  <c r="F30" i="23" a="1"/>
  <c r="F30" i="23" s="1"/>
  <c r="AT66" i="23" a="1"/>
  <c r="AT66" i="23" s="1"/>
  <c r="F32" i="23" a="1"/>
  <c r="F32" i="23" s="1"/>
  <c r="K46" i="23" a="1"/>
  <c r="K46" i="23" s="1"/>
  <c r="AV64" i="23" a="1"/>
  <c r="AV64" i="23" s="1"/>
  <c r="AK58" i="23" a="1"/>
  <c r="AK58" i="23" s="1"/>
  <c r="R45" i="23" a="1"/>
  <c r="R45" i="23" s="1"/>
  <c r="X64" i="23" a="1"/>
  <c r="X64" i="23" s="1"/>
  <c r="AK49" i="23" a="1"/>
  <c r="AK49" i="23" s="1"/>
  <c r="J26" i="23" a="1"/>
  <c r="J26" i="23" s="1"/>
  <c r="AA61" i="23" a="1"/>
  <c r="AA61" i="23" s="1"/>
  <c r="AT48" i="23" a="1"/>
  <c r="AT48" i="23" s="1"/>
  <c r="K41" i="23" a="1"/>
  <c r="K41" i="23" s="1"/>
  <c r="AN59" i="23" a="1"/>
  <c r="AN59" i="23" s="1"/>
  <c r="AG68" i="23" a="1"/>
  <c r="AG68" i="23" s="1"/>
  <c r="AS40" i="23" a="1"/>
  <c r="AS40" i="23" s="1"/>
  <c r="AP64" i="23" a="1"/>
  <c r="AP64" i="23" s="1"/>
  <c r="AO50" i="23" a="1"/>
  <c r="AO50" i="23" s="1"/>
  <c r="K25" i="23" a="1"/>
  <c r="K25" i="23" s="1"/>
  <c r="H66" i="23" a="1"/>
  <c r="H66" i="23" s="1"/>
  <c r="AI45" i="23" a="1"/>
  <c r="AI45" i="23" s="1"/>
  <c r="I46" i="23" a="1"/>
  <c r="I46" i="23" s="1"/>
  <c r="AV42" i="23" a="1"/>
  <c r="AV42" i="23" s="1"/>
  <c r="AC40" i="23" a="1"/>
  <c r="AC40" i="23" s="1"/>
  <c r="L41" i="23" a="1"/>
  <c r="L41" i="23" s="1"/>
  <c r="AJ62" i="23" a="1"/>
  <c r="AJ62" i="23" s="1"/>
  <c r="J25" i="23" a="1"/>
  <c r="J25" i="23" s="1"/>
  <c r="AD55" i="23" a="1"/>
  <c r="AD55" i="23" s="1"/>
  <c r="K42" i="23" a="1"/>
  <c r="K42" i="23" s="1"/>
  <c r="P28" i="23" a="1"/>
  <c r="P28" i="23" s="1"/>
  <c r="Z68" i="23" a="1"/>
  <c r="Z68" i="23" s="1"/>
  <c r="AA66" i="23" a="1"/>
  <c r="AA66" i="23" s="1"/>
  <c r="AA55" i="23" a="1"/>
  <c r="AA55" i="23" s="1"/>
  <c r="E41" i="23" a="1"/>
  <c r="E41" i="23" s="1"/>
  <c r="AF23" i="23" a="1"/>
  <c r="AF23" i="23" s="1"/>
  <c r="AI63" i="23" a="1"/>
  <c r="AI63" i="23" s="1"/>
  <c r="J66" i="23" a="1"/>
  <c r="J66" i="23" s="1"/>
  <c r="V31" i="23" a="1"/>
  <c r="V31" i="23" s="1"/>
  <c r="AN25" i="23" a="1"/>
  <c r="AN25" i="23" s="1"/>
  <c r="AC59" i="23" a="1"/>
  <c r="AC59" i="23" s="1"/>
  <c r="AI58" i="23" a="1"/>
  <c r="AI58" i="23" s="1"/>
  <c r="AM66" i="23" a="1"/>
  <c r="AM66" i="23" s="1"/>
  <c r="AM65" i="23" s="1"/>
  <c r="AP68" i="23" a="1"/>
  <c r="AP68" i="23" s="1"/>
  <c r="AD37" i="23" a="1"/>
  <c r="AD37" i="23" s="1"/>
  <c r="AF19" i="23" a="1"/>
  <c r="AF19" i="23" s="1"/>
  <c r="AO64" i="23" a="1"/>
  <c r="AO64" i="23" s="1"/>
  <c r="S42" i="23" a="1"/>
  <c r="S42" i="23" s="1"/>
  <c r="AA67" i="23" a="1"/>
  <c r="AA67" i="23" s="1"/>
  <c r="O45" i="23" a="1"/>
  <c r="O45" i="23" s="1"/>
  <c r="M25" i="23" a="1"/>
  <c r="M25" i="23" s="1"/>
  <c r="AQ49" i="23" a="1"/>
  <c r="AQ49" i="23" s="1"/>
  <c r="AB63" i="23" a="1"/>
  <c r="AB63" i="23" s="1"/>
  <c r="AN49" i="23" a="1"/>
  <c r="AN49" i="23" s="1"/>
  <c r="Z25" i="23" a="1"/>
  <c r="Z25" i="23" s="1"/>
  <c r="Y68" i="23" a="1"/>
  <c r="Y68" i="23" s="1"/>
  <c r="S25" i="23" a="1"/>
  <c r="S25" i="23" s="1"/>
  <c r="AF45" i="23" a="1"/>
  <c r="AF45" i="23" s="1"/>
  <c r="AK27" i="23" a="1"/>
  <c r="AK27" i="23" s="1"/>
  <c r="AJ49" i="23" a="1"/>
  <c r="AJ49" i="23" s="1"/>
  <c r="AA45" i="23" a="1"/>
  <c r="AA45" i="23" s="1"/>
  <c r="G41" i="23" a="1"/>
  <c r="G41" i="23" s="1"/>
  <c r="T48" i="23" a="1"/>
  <c r="T48" i="23" s="1"/>
  <c r="AB19" i="23" a="1"/>
  <c r="AB19" i="23" s="1"/>
  <c r="I37" i="23" a="1"/>
  <c r="I37" i="23" s="1"/>
  <c r="AS19" i="23" a="1"/>
  <c r="AS19" i="23" s="1"/>
  <c r="AR40" i="23" a="1"/>
  <c r="AR40" i="23" s="1"/>
  <c r="V45" i="23" a="1"/>
  <c r="V45" i="23" s="1"/>
  <c r="AR62" i="23" a="1"/>
  <c r="AR62" i="23" s="1"/>
  <c r="J31" i="23" a="1"/>
  <c r="J31" i="23" s="1"/>
  <c r="AD62" i="23" a="1"/>
  <c r="AD62" i="23" s="1"/>
  <c r="AN32" i="23" a="1"/>
  <c r="AN32" i="23" s="1"/>
  <c r="AF50" i="23" a="1"/>
  <c r="AF50" i="23" s="1"/>
  <c r="N37" i="23" a="1"/>
  <c r="N37" i="23" s="1"/>
  <c r="AH67" i="23" a="1"/>
  <c r="AH67" i="23" s="1"/>
  <c r="P42" i="23" a="1"/>
  <c r="P42" i="23" s="1"/>
  <c r="Z22" i="23" a="1"/>
  <c r="Z22" i="23" s="1"/>
  <c r="J40" i="23" a="1"/>
  <c r="J40" i="23" s="1"/>
  <c r="I30" i="23" a="1"/>
  <c r="I30" i="23" s="1"/>
  <c r="AB41" i="23" a="1"/>
  <c r="AB41" i="23" s="1"/>
  <c r="AU66" i="23" a="1"/>
  <c r="AU66" i="23" s="1"/>
  <c r="AT28" i="23" a="1"/>
  <c r="AT28" i="23" s="1"/>
  <c r="O19" i="23" a="1"/>
  <c r="O19" i="23" s="1"/>
  <c r="E40" i="23" a="1"/>
  <c r="E40" i="23" s="1"/>
  <c r="AB40" i="23" a="1"/>
  <c r="AB40" i="23" s="1"/>
  <c r="AE40" i="23" a="1"/>
  <c r="AE40" i="23" s="1"/>
  <c r="AU68" i="23" a="1"/>
  <c r="AU68" i="23" s="1"/>
  <c r="AH40" i="23" a="1"/>
  <c r="AH40" i="23" s="1"/>
  <c r="G23" i="23" a="1"/>
  <c r="G23" i="23" s="1"/>
  <c r="AC37" i="23" a="1"/>
  <c r="AC37" i="23" s="1"/>
  <c r="X55" i="23" a="1"/>
  <c r="X55" i="23" s="1"/>
  <c r="J19" i="23" a="1"/>
  <c r="J19" i="23" s="1"/>
  <c r="AU24" i="23" a="1"/>
  <c r="AU24" i="23" s="1"/>
  <c r="AL66" i="23" a="1"/>
  <c r="AL66" i="23" s="1"/>
  <c r="AN58" i="23" a="1"/>
  <c r="AN58" i="23" s="1"/>
  <c r="Y48" i="23" a="1"/>
  <c r="Y48" i="23" s="1"/>
  <c r="AV67" i="23" a="1"/>
  <c r="AV67" i="23" s="1"/>
  <c r="AB42" i="23" a="1"/>
  <c r="AB42" i="23" s="1"/>
  <c r="T59" i="23" a="1"/>
  <c r="T59" i="23" s="1"/>
  <c r="AI62" i="23" a="1"/>
  <c r="AI62" i="23" s="1"/>
  <c r="T26" i="23" a="1"/>
  <c r="T26" i="23" s="1"/>
  <c r="E45" i="23" a="1"/>
  <c r="E45" i="23" s="1"/>
  <c r="V68" i="23" a="1"/>
  <c r="V68" i="23" s="1"/>
  <c r="P50" i="23" a="1"/>
  <c r="P50" i="23" s="1"/>
  <c r="AU42" i="23" a="1"/>
  <c r="AU42" i="23" s="1"/>
  <c r="AE31" i="23" a="1"/>
  <c r="AE31" i="23" s="1"/>
  <c r="AI25" i="23" a="1"/>
  <c r="AI25" i="23" s="1"/>
  <c r="AO48" i="23" a="1"/>
  <c r="AO48" i="23" s="1"/>
  <c r="AA23" i="23" a="1"/>
  <c r="AA23" i="23" s="1"/>
  <c r="AU61" i="23" a="1"/>
  <c r="AU61" i="23" s="1"/>
  <c r="AJ22" i="23" a="1"/>
  <c r="AJ22" i="23" s="1"/>
  <c r="W64" i="23" a="1"/>
  <c r="W64" i="23" s="1"/>
  <c r="Z48" i="23" a="1"/>
  <c r="Z48" i="23" s="1"/>
  <c r="Z47" i="23" s="1"/>
  <c r="AA27" i="23" a="1"/>
  <c r="AA27" i="23" s="1"/>
  <c r="S64" i="23" a="1"/>
  <c r="S64" i="23" s="1"/>
  <c r="W27" i="23" a="1"/>
  <c r="W27" i="23" s="1"/>
  <c r="O43" i="23" a="1"/>
  <c r="O43" i="23" s="1"/>
  <c r="AI42" i="23" a="1"/>
  <c r="AI42" i="23" s="1"/>
  <c r="W45" i="23" a="1"/>
  <c r="W45" i="23" s="1"/>
  <c r="AG24" i="23" a="1"/>
  <c r="AG24" i="23" s="1"/>
  <c r="Z58" i="23" a="1"/>
  <c r="Z58" i="23" s="1"/>
  <c r="AL24" i="23" a="1"/>
  <c r="AL24" i="23" s="1"/>
  <c r="AI31" i="23" a="1"/>
  <c r="AI31" i="23" s="1"/>
  <c r="AD46" i="23" a="1"/>
  <c r="AD46" i="23" s="1"/>
  <c r="H45" i="23" a="1"/>
  <c r="H45" i="23" s="1"/>
  <c r="AN44" i="23" a="1"/>
  <c r="AN44" i="23" s="1"/>
  <c r="H40" i="23" a="1"/>
  <c r="H40" i="23" s="1"/>
  <c r="AG48" i="23" a="1"/>
  <c r="AG48" i="23" s="1"/>
  <c r="AT44" i="23" a="1"/>
  <c r="AT44" i="23" s="1"/>
  <c r="N59" i="23" a="1"/>
  <c r="N59" i="23" s="1"/>
  <c r="AM61" i="23" a="1"/>
  <c r="AM61" i="23" s="1"/>
  <c r="M60" i="23" a="1"/>
  <c r="M60" i="23" s="1"/>
  <c r="AU46" i="23" a="1"/>
  <c r="AU46" i="23" s="1"/>
  <c r="E46" i="23" a="1"/>
  <c r="E46" i="23" s="1"/>
  <c r="AK24" i="23" a="1"/>
  <c r="AK24" i="23" s="1"/>
  <c r="AA48" i="23" a="1"/>
  <c r="AA48" i="23" s="1"/>
  <c r="AR45" i="23" a="1"/>
  <c r="AR45" i="23" s="1"/>
  <c r="X67" i="23" a="1"/>
  <c r="X67" i="23" s="1"/>
  <c r="AI48" i="23" a="1"/>
  <c r="AI48" i="23" s="1"/>
  <c r="AP63" i="23" a="1"/>
  <c r="AP63" i="23" s="1"/>
  <c r="AV48" i="23" a="1"/>
  <c r="AV48" i="23" s="1"/>
  <c r="N68" i="23" a="1"/>
  <c r="N68" i="23" s="1"/>
  <c r="AT25" i="23" a="1"/>
  <c r="AT25" i="23" s="1"/>
  <c r="N49" i="23" a="1"/>
  <c r="N49" i="23" s="1"/>
  <c r="S61" i="23" a="1"/>
  <c r="S61" i="23" s="1"/>
  <c r="AK45" i="23" a="1"/>
  <c r="AK45" i="23" s="1"/>
  <c r="AS50" i="23" a="1"/>
  <c r="AS50" i="23" s="1"/>
  <c r="T27" i="23" a="1"/>
  <c r="T27" i="23" s="1"/>
  <c r="AT37" i="23" a="1"/>
  <c r="AT37" i="23" s="1"/>
  <c r="F22" i="23" a="1"/>
  <c r="F22" i="23" s="1"/>
  <c r="AQ41" i="23" a="1"/>
  <c r="AQ41" i="23" s="1"/>
  <c r="AS24" i="23" a="1"/>
  <c r="AS24" i="23" s="1"/>
  <c r="F61" i="23" a="1"/>
  <c r="F61" i="23" s="1"/>
  <c r="AK31" i="23" a="1"/>
  <c r="AK31" i="23" s="1"/>
  <c r="H49" i="23" a="1"/>
  <c r="H49" i="23" s="1"/>
  <c r="AL49" i="23" a="1"/>
  <c r="AL49" i="23" s="1"/>
  <c r="I42" i="23" a="1"/>
  <c r="I42" i="23" s="1"/>
  <c r="AD24" i="23" a="1"/>
  <c r="AD24" i="23" s="1"/>
  <c r="T30" i="23" a="1"/>
  <c r="T30" i="23" s="1"/>
  <c r="AM44" i="23" a="1"/>
  <c r="AM44" i="23" s="1"/>
  <c r="Y43" i="23" a="1"/>
  <c r="Y43" i="23" s="1"/>
  <c r="U41" i="23" a="1"/>
  <c r="U41" i="23" s="1"/>
  <c r="Y42" i="23" a="1"/>
  <c r="Y42" i="23" s="1"/>
  <c r="AV27" i="23" a="1"/>
  <c r="AV27" i="23" s="1"/>
  <c r="R25" i="23" a="1"/>
  <c r="R25" i="23" s="1"/>
  <c r="AG63" i="23" a="1"/>
  <c r="AG63" i="23" s="1"/>
  <c r="F44" i="23" a="1"/>
  <c r="F44" i="23" s="1"/>
  <c r="AG50" i="23" a="1"/>
  <c r="AG50" i="23" s="1"/>
  <c r="M49" i="23" a="1"/>
  <c r="M49" i="23" s="1"/>
  <c r="G50" i="23" a="1"/>
  <c r="G50" i="23" s="1"/>
  <c r="AU58" i="23" a="1"/>
  <c r="AU58" i="23" s="1"/>
  <c r="AH22" i="23" a="1"/>
  <c r="AH22" i="23" s="1"/>
  <c r="U60" i="23" a="1"/>
  <c r="U60" i="23" s="1"/>
  <c r="F60" i="23" a="1"/>
  <c r="F60" i="23" s="1"/>
  <c r="X41" i="23" a="1"/>
  <c r="X41" i="23" s="1"/>
  <c r="AT27" i="23" a="1"/>
  <c r="AT27" i="23" s="1"/>
  <c r="AF46" i="23" a="1"/>
  <c r="AF46" i="23" s="1"/>
  <c r="E37" i="23" a="1"/>
  <c r="E37" i="23" s="1"/>
  <c r="AQ60" i="23" a="1"/>
  <c r="AQ60" i="23" s="1"/>
  <c r="AG58" i="23" a="1"/>
  <c r="AG58" i="23" s="1"/>
  <c r="AF37" i="23" a="1"/>
  <c r="AF37" i="23" s="1"/>
  <c r="AJ26" i="23" a="1"/>
  <c r="AJ26" i="23" s="1"/>
  <c r="AC48" i="23" a="1"/>
  <c r="AC48" i="23" s="1"/>
  <c r="T42" i="23" a="1"/>
  <c r="T42" i="23" s="1"/>
  <c r="AL27" i="23" a="1"/>
  <c r="AL27" i="23" s="1"/>
  <c r="L66" i="23" a="1"/>
  <c r="L66" i="23" s="1"/>
  <c r="AF43" i="23" a="1"/>
  <c r="AF43" i="23" s="1"/>
  <c r="AF27" i="23" a="1"/>
  <c r="AF27" i="23" s="1"/>
  <c r="V61" i="23" a="1"/>
  <c r="V61" i="23" s="1"/>
  <c r="AM62" i="23" a="1"/>
  <c r="AM62" i="23" s="1"/>
  <c r="V60" i="23" a="1"/>
  <c r="V60" i="23" s="1"/>
  <c r="AQ61" i="23" a="1"/>
  <c r="AQ61" i="23" s="1"/>
  <c r="AT55" i="23" a="1"/>
  <c r="AT55" i="23" s="1"/>
  <c r="V67" i="23" a="1"/>
  <c r="V67" i="23" s="1"/>
  <c r="L68" i="23" a="1"/>
  <c r="L68" i="23" s="1"/>
  <c r="M44" i="23" a="1"/>
  <c r="M44" i="23" s="1"/>
  <c r="E63" i="23" a="1"/>
  <c r="E63" i="23" s="1"/>
  <c r="AA59" i="23" a="1"/>
  <c r="AA59" i="23" s="1"/>
  <c r="J42" i="23" a="1"/>
  <c r="J42" i="23" s="1"/>
  <c r="G66" i="23" a="1"/>
  <c r="G66" i="23" s="1"/>
  <c r="AM41" i="23" a="1"/>
  <c r="AM41" i="23" s="1"/>
  <c r="Z61" i="23" a="1"/>
  <c r="Z61" i="23" s="1"/>
  <c r="AS58" i="23" a="1"/>
  <c r="AS58" i="23" s="1"/>
  <c r="N31" i="23" a="1"/>
  <c r="N31" i="23" s="1"/>
  <c r="AQ50" i="23" a="1"/>
  <c r="AQ50" i="23" s="1"/>
  <c r="G62" i="23" a="1"/>
  <c r="G62" i="23" s="1"/>
  <c r="AJ59" i="23" a="1"/>
  <c r="AJ59" i="23" s="1"/>
  <c r="H44" i="23" a="1"/>
  <c r="H44" i="23" s="1"/>
  <c r="K44" i="23" a="1"/>
  <c r="K44" i="23" s="1"/>
  <c r="AB24" i="23" a="1"/>
  <c r="AB24" i="23" s="1"/>
  <c r="AK42" i="23" a="1"/>
  <c r="AK42" i="23" s="1"/>
  <c r="U50" i="23" a="1"/>
  <c r="U50" i="23" s="1"/>
  <c r="AA32" i="23" a="1"/>
  <c r="AA32" i="23" s="1"/>
  <c r="AJ27" i="23" a="1"/>
  <c r="AJ27" i="23" s="1"/>
  <c r="P30" i="23" a="1"/>
  <c r="P30" i="23" s="1"/>
  <c r="AR24" i="23" a="1"/>
  <c r="AR24" i="23" s="1"/>
  <c r="AB22" i="23" a="1"/>
  <c r="AB22" i="23" s="1"/>
  <c r="I66" i="23" a="1"/>
  <c r="I66" i="23" s="1"/>
  <c r="F48" i="23" a="1"/>
  <c r="F48" i="23" s="1"/>
  <c r="L45" i="23" a="1"/>
  <c r="L45" i="23" s="1"/>
  <c r="AJ60" i="23" a="1"/>
  <c r="AJ60" i="23" s="1"/>
  <c r="AA26" i="23" a="1"/>
  <c r="AA26" i="23" s="1"/>
  <c r="AB59" i="23" a="1"/>
  <c r="AB59" i="23" s="1"/>
  <c r="P23" i="23" a="1"/>
  <c r="P23" i="23" s="1"/>
  <c r="AA50" i="23" a="1"/>
  <c r="AA50" i="23" s="1"/>
  <c r="O67" i="23" a="1"/>
  <c r="O67" i="23" s="1"/>
  <c r="AF67" i="23" a="1"/>
  <c r="AF67" i="23" s="1"/>
  <c r="N55" i="23" a="1"/>
  <c r="N55" i="23" s="1"/>
  <c r="E61" i="23" a="1"/>
  <c r="E61" i="23" s="1"/>
  <c r="AS41" i="23" a="1"/>
  <c r="AS41" i="23" s="1"/>
  <c r="AD60" i="23" a="1"/>
  <c r="AD60" i="23" s="1"/>
  <c r="V48" i="23" a="1"/>
  <c r="V48" i="23" s="1"/>
  <c r="R50" i="23" a="1"/>
  <c r="R50" i="23" s="1"/>
  <c r="X42" i="23" a="1"/>
  <c r="X42" i="23" s="1"/>
  <c r="AM40" i="23" a="1"/>
  <c r="AM40" i="23" s="1"/>
  <c r="Q61" i="23" a="1"/>
  <c r="Q61" i="23" s="1"/>
  <c r="Y31" i="23" a="1"/>
  <c r="Y31" i="23" s="1"/>
  <c r="R24" i="23" a="1"/>
  <c r="R24" i="23" s="1"/>
  <c r="G44" i="23" a="1"/>
  <c r="G44" i="23" s="1"/>
  <c r="AS28" i="23" a="1"/>
  <c r="AS28" i="23" s="1"/>
  <c r="Q24" i="23" a="1"/>
  <c r="Q24" i="23" s="1"/>
  <c r="Q60" i="23" a="1"/>
  <c r="Q60" i="23" s="1"/>
  <c r="X48" i="23" a="1"/>
  <c r="X48" i="23" s="1"/>
  <c r="Y41" i="23" a="1"/>
  <c r="Y41" i="23" s="1"/>
  <c r="T62" i="23" a="1"/>
  <c r="T62" i="23" s="1"/>
  <c r="AT67" i="23" a="1"/>
  <c r="AT67" i="23" s="1"/>
  <c r="AE41" i="23" a="1"/>
  <c r="AE41" i="23" s="1"/>
  <c r="F55" i="23" a="1"/>
  <c r="F55" i="23" s="1"/>
  <c r="X43" i="23" a="1"/>
  <c r="X43" i="23" s="1"/>
  <c r="U49" i="23" a="1"/>
  <c r="U49" i="23" s="1"/>
  <c r="AC25" i="23" a="1"/>
  <c r="AC25" i="23" s="1"/>
  <c r="AR67" i="23" a="1"/>
  <c r="AR67" i="23" s="1"/>
  <c r="AJ43" i="23" a="1"/>
  <c r="AJ43" i="23" s="1"/>
  <c r="P19" i="23" a="1"/>
  <c r="P19" i="23" s="1"/>
  <c r="AA63" i="23" a="1"/>
  <c r="AA63" i="23" s="1"/>
  <c r="E67" i="23" a="1"/>
  <c r="E67" i="23" s="1"/>
  <c r="AC60" i="23" a="1"/>
  <c r="AC60" i="23" s="1"/>
  <c r="F37" i="23" a="1"/>
  <c r="F37" i="23" s="1"/>
  <c r="U55" i="23" a="1"/>
  <c r="U55" i="23" s="1"/>
  <c r="AS42" i="23" a="1"/>
  <c r="AS42" i="23" s="1"/>
  <c r="T46" i="23" a="1"/>
  <c r="T46" i="23" s="1"/>
  <c r="AA19" i="23" a="1"/>
  <c r="AA19" i="23" s="1"/>
  <c r="AM58" i="23" a="1"/>
  <c r="AM58" i="23" s="1"/>
  <c r="V19" i="23" a="1"/>
  <c r="V19" i="23" s="1"/>
  <c r="AH42" i="23" a="1"/>
  <c r="AH42" i="23" s="1"/>
  <c r="R43" i="23" a="1"/>
  <c r="R43" i="23" s="1"/>
  <c r="AV41" i="23" a="1"/>
  <c r="AV41" i="23" s="1"/>
  <c r="AV30" i="23" a="1"/>
  <c r="AV30" i="23" s="1"/>
  <c r="AJ25" i="23" a="1"/>
  <c r="AJ25" i="23" s="1"/>
  <c r="M55" i="23" a="1"/>
  <c r="M55" i="23" s="1"/>
  <c r="AH28" i="23" a="1"/>
  <c r="AH28" i="23" s="1"/>
  <c r="AR49" i="23" a="1"/>
  <c r="AR49" i="23" s="1"/>
  <c r="I41" i="23" a="1"/>
  <c r="I41" i="23" s="1"/>
  <c r="Y23" i="23" a="1"/>
  <c r="Y23" i="23" s="1"/>
  <c r="O49" i="23" a="1"/>
  <c r="O49" i="23" s="1"/>
  <c r="AB48" i="23" a="1"/>
  <c r="AB48" i="23" s="1"/>
  <c r="R23" i="23" a="1"/>
  <c r="R23" i="23" s="1"/>
  <c r="AO68" i="23" a="1"/>
  <c r="AO68" i="23" s="1"/>
  <c r="G37" i="23" a="1"/>
  <c r="G37" i="23" s="1"/>
  <c r="AQ40" i="23" a="1"/>
  <c r="AQ40" i="23" s="1"/>
  <c r="AF22" i="23" a="1"/>
  <c r="AF22" i="23" s="1"/>
  <c r="E58" i="23" a="1"/>
  <c r="E58" i="23" s="1"/>
  <c r="R48" i="23" a="1"/>
  <c r="R48" i="23" s="1"/>
  <c r="F40" i="23" a="1"/>
  <c r="F40" i="23" s="1"/>
  <c r="AK66" i="23" a="1"/>
  <c r="AK66" i="23" s="1"/>
  <c r="AR41" i="23" a="1"/>
  <c r="AR41" i="23" s="1"/>
  <c r="J41" i="23" a="1"/>
  <c r="J41" i="23" s="1"/>
  <c r="AF48" i="23" a="1"/>
  <c r="AF48" i="23" s="1"/>
  <c r="T25" i="23" a="1"/>
  <c r="T25" i="23" s="1"/>
  <c r="AE23" i="23" a="1"/>
  <c r="AE23" i="23" s="1"/>
  <c r="S46" i="23" a="1"/>
  <c r="S46" i="23" s="1"/>
  <c r="M27" i="23" a="1"/>
  <c r="M27" i="23" s="1"/>
  <c r="O50" i="23" a="1"/>
  <c r="O50" i="23" s="1"/>
  <c r="AT23" i="23" a="1"/>
  <c r="AT23" i="23" s="1"/>
  <c r="AK43" i="23" a="1"/>
  <c r="AK43" i="23" s="1"/>
  <c r="AU25" i="23" a="1"/>
  <c r="AU25" i="23" s="1"/>
  <c r="AU63" i="23" a="1"/>
  <c r="AU63" i="23" s="1"/>
  <c r="AJ45" i="23" a="1"/>
  <c r="AJ45" i="23" s="1"/>
  <c r="AU50" i="23" a="1"/>
  <c r="AU50" i="23" s="1"/>
  <c r="O26" i="23" a="1"/>
  <c r="O26" i="23" s="1"/>
  <c r="W28" i="23" a="1"/>
  <c r="W28" i="23" s="1"/>
  <c r="W19" i="23" a="1"/>
  <c r="W19" i="23" s="1"/>
  <c r="Q58" i="23" a="1"/>
  <c r="Q58" i="23" s="1"/>
  <c r="U40" i="23" a="1"/>
  <c r="U40" i="23" s="1"/>
  <c r="X59" i="23" a="1"/>
  <c r="X59" i="23" s="1"/>
  <c r="AU62" i="23" a="1"/>
  <c r="AU62" i="23" s="1"/>
  <c r="Q59" i="23" a="1"/>
  <c r="Q59" i="23" s="1"/>
  <c r="K60" i="23" a="1"/>
  <c r="K60" i="23" s="1"/>
  <c r="X32" i="23" a="1"/>
  <c r="X32" i="23" s="1"/>
  <c r="O44" i="23" a="1"/>
  <c r="O44" i="23" s="1"/>
  <c r="R49" i="23" a="1"/>
  <c r="R49" i="23" s="1"/>
  <c r="F64" i="23" a="1"/>
  <c r="F64" i="23" s="1"/>
  <c r="AA41" i="23" a="1"/>
  <c r="AA41" i="23" s="1"/>
  <c r="AK40" i="23" a="1"/>
  <c r="AK40" i="23" s="1"/>
  <c r="S58" i="23" a="1"/>
  <c r="S58" i="23" s="1"/>
  <c r="AO41" i="23" a="1"/>
  <c r="AO41" i="23" s="1"/>
  <c r="I55" i="23" a="1"/>
  <c r="I55" i="23" s="1"/>
  <c r="F24" i="23" a="1"/>
  <c r="F24" i="23" s="1"/>
  <c r="I68" i="23" a="1"/>
  <c r="I68" i="23" s="1"/>
  <c r="AS55" i="23" a="1"/>
  <c r="AS55" i="23" s="1"/>
  <c r="M59" i="23" a="1"/>
  <c r="M59" i="23" s="1"/>
  <c r="W23" i="23" a="1"/>
  <c r="W23" i="23" s="1"/>
  <c r="AJ68" i="23" a="1"/>
  <c r="AJ68" i="23" s="1"/>
  <c r="AF31" i="23" a="1"/>
  <c r="AF31" i="23" s="1"/>
  <c r="R66" i="23" a="1"/>
  <c r="R66" i="23" s="1"/>
  <c r="AQ68" i="23" a="1"/>
  <c r="AQ68" i="23" s="1"/>
  <c r="N67" i="23" a="1"/>
  <c r="N67" i="23" s="1"/>
  <c r="E27" i="23" a="1"/>
  <c r="E27" i="23" s="1"/>
  <c r="AN46" i="23" a="1"/>
  <c r="AN46" i="23" s="1"/>
  <c r="E32" i="23" a="1"/>
  <c r="E32" i="23" s="1"/>
  <c r="AL62" i="23" a="1"/>
  <c r="AL62" i="23" s="1"/>
  <c r="AH50" i="23" a="1"/>
  <c r="AH50" i="23" s="1"/>
  <c r="W68" i="23" a="1"/>
  <c r="W68" i="23" s="1"/>
  <c r="Q66" i="23" a="1"/>
  <c r="Q66" i="23" s="1"/>
  <c r="AI46" i="23" a="1"/>
  <c r="AI46" i="23" s="1"/>
  <c r="AF32" i="23" a="1"/>
  <c r="AF32" i="23" s="1"/>
  <c r="H28" i="23" a="1"/>
  <c r="H28" i="23" s="1"/>
  <c r="AR30" i="23" a="1"/>
  <c r="AR30" i="23" s="1"/>
  <c r="AH19" i="23" a="1"/>
  <c r="AH19" i="23" s="1"/>
  <c r="T66" i="23" a="1"/>
  <c r="T66" i="23" s="1"/>
  <c r="V40" i="23" a="1"/>
  <c r="V40" i="23" s="1"/>
  <c r="AI67" i="23" a="1"/>
  <c r="AI67" i="23" s="1"/>
  <c r="Q45" i="23" a="1"/>
  <c r="Q45" i="23" s="1"/>
  <c r="J60" i="23" a="1"/>
  <c r="J60" i="23" s="1"/>
  <c r="AF62" i="23" a="1"/>
  <c r="AF62" i="23" s="1"/>
  <c r="U68" i="23" a="1"/>
  <c r="U68" i="23" s="1"/>
  <c r="M62" i="23" a="1"/>
  <c r="M62" i="23" s="1"/>
  <c r="AS45" i="23" a="1"/>
  <c r="AS45" i="23" s="1"/>
  <c r="J63" i="23" a="1"/>
  <c r="J63" i="23" s="1"/>
  <c r="AR44" i="23" a="1"/>
  <c r="AR44" i="23" s="1"/>
  <c r="AT63" i="23" a="1"/>
  <c r="AT63" i="23" s="1"/>
  <c r="M30" i="23" a="1"/>
  <c r="M30" i="23" s="1"/>
  <c r="M23" i="23" a="1"/>
  <c r="M23" i="23" s="1"/>
  <c r="AJ63" i="23" a="1"/>
  <c r="AJ63" i="23" s="1"/>
  <c r="AR64" i="23" a="1"/>
  <c r="AR64" i="23" s="1"/>
  <c r="AM31" i="23" a="1"/>
  <c r="AM31" i="23" s="1"/>
  <c r="AF58" i="23" a="1"/>
  <c r="AF58" i="23" s="1"/>
  <c r="AN30" i="23" a="1"/>
  <c r="AN30" i="23" s="1"/>
  <c r="W67" i="23" a="1"/>
  <c r="W67" i="23" s="1"/>
  <c r="AT26" i="23" a="1"/>
  <c r="AT26" i="23" s="1"/>
  <c r="L30" i="23" a="1"/>
  <c r="L30" i="23" s="1"/>
  <c r="AN62" i="23" a="1"/>
  <c r="AN62" i="23" s="1"/>
  <c r="AU22" i="23" a="1"/>
  <c r="AU22" i="23" s="1"/>
  <c r="AN31" i="23" a="1"/>
  <c r="AN31" i="23" s="1"/>
  <c r="K24" i="23" a="1"/>
  <c r="K24" i="23" s="1"/>
  <c r="T19" i="23" a="1"/>
  <c r="T19" i="23" s="1"/>
  <c r="Q19" i="23" a="1"/>
  <c r="Q19" i="23" s="1"/>
  <c r="AL41" i="23" a="1"/>
  <c r="AL41" i="23" s="1"/>
  <c r="V55" i="23" a="1"/>
  <c r="V55" i="23" s="1"/>
  <c r="AL60" i="23" a="1"/>
  <c r="AL60" i="23" s="1"/>
  <c r="AK64" i="23" a="1"/>
  <c r="AK64" i="23" s="1"/>
  <c r="AV23" i="23" a="1"/>
  <c r="AV23" i="23" s="1"/>
  <c r="AB46" i="23" a="1"/>
  <c r="AB46" i="23" s="1"/>
  <c r="AP43" i="23" a="1"/>
  <c r="AP43" i="23" s="1"/>
  <c r="G59" i="23" a="1"/>
  <c r="G59" i="23" s="1"/>
  <c r="AG23" i="23" a="1"/>
  <c r="AG23" i="23" s="1"/>
  <c r="AH27" i="23" a="1"/>
  <c r="AH27" i="23" s="1"/>
  <c r="AF26" i="23" a="1"/>
  <c r="AF26" i="23" s="1"/>
  <c r="AV31" i="23" a="1"/>
  <c r="AV31" i="23" s="1"/>
  <c r="AK23" i="23" a="1"/>
  <c r="AK23" i="23" s="1"/>
  <c r="G68" i="23" a="1"/>
  <c r="G68" i="23" s="1"/>
  <c r="AD58" i="23" a="1"/>
  <c r="AD58" i="23" s="1"/>
  <c r="K26" i="23" a="1"/>
  <c r="K26" i="23" s="1"/>
  <c r="W25" i="23" a="1"/>
  <c r="W25" i="23" s="1"/>
  <c r="AL37" i="23" a="1"/>
  <c r="AL37" i="23" s="1"/>
  <c r="AV44" i="23" a="1"/>
  <c r="AV44" i="23" s="1"/>
  <c r="X50" i="23" a="1"/>
  <c r="X50" i="23" s="1"/>
  <c r="X40" i="23" a="1"/>
  <c r="X40" i="23" s="1"/>
  <c r="Q55" i="23" a="1"/>
  <c r="Q55" i="23" s="1"/>
  <c r="G27" i="23" a="1"/>
  <c r="G27" i="23" s="1"/>
  <c r="AF28" i="23" a="1"/>
  <c r="AF28" i="23" s="1"/>
  <c r="P48" i="23" a="1"/>
  <c r="P48" i="23" s="1"/>
  <c r="AC49" i="23" a="1"/>
  <c r="AC49" i="23" s="1"/>
  <c r="W59" i="23" a="1"/>
  <c r="W59" i="23" s="1"/>
  <c r="AJ46" i="23" a="1"/>
  <c r="AJ46" i="23" s="1"/>
  <c r="Z40" i="23" a="1"/>
  <c r="Z40" i="23" s="1"/>
  <c r="AD67" i="23" a="1"/>
  <c r="AD67" i="23" s="1"/>
  <c r="O32" i="23" a="1"/>
  <c r="O32" i="23" s="1"/>
  <c r="U22" i="23" a="1"/>
  <c r="U22" i="23" s="1"/>
  <c r="AB23" i="23" a="1"/>
  <c r="AB23" i="23" s="1"/>
  <c r="AG42" i="23" a="1"/>
  <c r="AG42" i="23" s="1"/>
  <c r="L36" i="24" s="1"/>
  <c r="J52" i="6" s="1"/>
  <c r="Q63" i="23" a="1"/>
  <c r="Q63" i="23" s="1"/>
  <c r="AB49" i="23" a="1"/>
  <c r="AB49" i="23" s="1"/>
  <c r="I26" i="23" a="1"/>
  <c r="I26" i="23" s="1"/>
  <c r="G31" i="23" a="1"/>
  <c r="G31" i="23" s="1"/>
  <c r="U23" i="23" a="1"/>
  <c r="U23" i="23" s="1"/>
  <c r="T40" i="23" a="1"/>
  <c r="T40" i="23" s="1"/>
  <c r="AT68" i="23" a="1"/>
  <c r="AT68" i="23" s="1"/>
  <c r="K64" i="23" a="1"/>
  <c r="K64" i="23" s="1"/>
  <c r="I50" i="23" a="1"/>
  <c r="I50" i="23" s="1"/>
  <c r="AP42" i="23" a="1"/>
  <c r="AP42" i="23" s="1"/>
  <c r="Y30" i="23" a="1"/>
  <c r="Y30" i="23" s="1"/>
  <c r="AI28" i="23" a="1"/>
  <c r="AI28" i="23" s="1"/>
  <c r="X68" i="23" a="1"/>
  <c r="X68" i="23" s="1"/>
  <c r="G67" i="23" a="1"/>
  <c r="G67" i="23" s="1"/>
  <c r="AS25" i="23" a="1"/>
  <c r="AS25" i="23" s="1"/>
  <c r="AJ64" i="23" a="1"/>
  <c r="AJ64" i="23" s="1"/>
  <c r="AO61" i="23" a="1"/>
  <c r="AO61" i="23" s="1"/>
  <c r="M43" i="23" a="1"/>
  <c r="M43" i="23" s="1"/>
  <c r="AG44" i="23" a="1"/>
  <c r="AG44" i="23" s="1"/>
  <c r="F46" i="23" a="1"/>
  <c r="F46" i="23" s="1"/>
  <c r="AH31" i="23" a="1"/>
  <c r="AH31" i="23" s="1"/>
  <c r="AP44" i="23" a="1"/>
  <c r="AP44" i="23" s="1"/>
  <c r="L26" i="23" a="1"/>
  <c r="L26" i="23" s="1"/>
  <c r="W43" i="23" a="1"/>
  <c r="W43" i="23" s="1"/>
  <c r="AE26" i="23" a="1"/>
  <c r="AE26" i="23" s="1"/>
  <c r="AF60" i="23" a="1"/>
  <c r="AF60" i="23" s="1"/>
  <c r="AV22" i="23" a="1"/>
  <c r="AV22" i="23" s="1"/>
  <c r="O64" i="23" a="1"/>
  <c r="O64" i="23" s="1"/>
  <c r="E66" i="23" a="1"/>
  <c r="E66" i="23" s="1"/>
  <c r="AF61" i="23" a="1"/>
  <c r="AF61" i="23" s="1"/>
  <c r="P32" i="23" a="1"/>
  <c r="P32" i="23" s="1"/>
  <c r="AO40" i="23" a="1"/>
  <c r="AO40" i="23" s="1"/>
  <c r="O61" i="23" a="1"/>
  <c r="O61" i="23" s="1"/>
  <c r="AG45" i="23" a="1"/>
  <c r="AG45" i="23" s="1"/>
  <c r="AI24" i="23" a="1"/>
  <c r="AI24" i="23" s="1"/>
  <c r="L49" i="23" a="1"/>
  <c r="L49" i="23" s="1"/>
  <c r="G61" i="23" a="1"/>
  <c r="G61" i="23" s="1"/>
  <c r="Z44" i="23" a="1"/>
  <c r="Z44" i="23" s="1"/>
  <c r="V44" i="23" a="1"/>
  <c r="V44" i="23" s="1"/>
  <c r="V22" i="23" a="1"/>
  <c r="V22" i="23" s="1"/>
  <c r="AH68" i="23" a="1"/>
  <c r="AH68" i="23" s="1"/>
  <c r="N40" i="23" a="1"/>
  <c r="N40" i="23" s="1"/>
  <c r="AD23" i="23" a="1"/>
  <c r="AD23" i="23" s="1"/>
  <c r="AI22" i="23" a="1"/>
  <c r="AI22" i="23" s="1"/>
  <c r="AN68" i="23" a="1"/>
  <c r="AN68" i="23" s="1"/>
  <c r="AS26" i="23" a="1"/>
  <c r="AS26" i="23" s="1"/>
  <c r="AH55" i="23" a="1"/>
  <c r="AH55" i="23" s="1"/>
  <c r="AP37" i="23" a="1"/>
  <c r="AP37" i="23" s="1"/>
  <c r="AH41" i="23" a="1"/>
  <c r="AH41" i="23" s="1"/>
  <c r="AT45" i="23" a="1"/>
  <c r="AT45" i="23" s="1"/>
  <c r="AF49" i="23" a="1"/>
  <c r="AF49" i="23" s="1"/>
  <c r="H50" i="23" a="1"/>
  <c r="H50" i="23" s="1"/>
  <c r="U31" i="23" a="1"/>
  <c r="U31" i="23" s="1"/>
  <c r="AG49" i="23" a="1"/>
  <c r="AG49" i="23" s="1"/>
  <c r="AQ32" i="23" a="1"/>
  <c r="AQ32" i="23" s="1"/>
  <c r="AL68" i="23" a="1"/>
  <c r="AL68" i="23" s="1"/>
  <c r="S60" i="23" a="1"/>
  <c r="S60" i="23" s="1"/>
  <c r="AQ25" i="23" a="1"/>
  <c r="AQ25" i="23" s="1"/>
  <c r="AJ19" i="23" a="1"/>
  <c r="AJ19" i="23" s="1"/>
  <c r="AS66" i="23" a="1"/>
  <c r="AS66" i="23" s="1"/>
  <c r="R40" i="23" a="1"/>
  <c r="R40" i="23" s="1"/>
  <c r="P44" i="23" a="1"/>
  <c r="P44" i="23" s="1"/>
  <c r="AO25" i="23" a="1"/>
  <c r="AO25" i="23" s="1"/>
  <c r="O68" i="23" a="1"/>
  <c r="O68" i="23" s="1"/>
  <c r="AE67" i="23" a="1"/>
  <c r="AE67" i="23" s="1"/>
  <c r="E25" i="23" a="1"/>
  <c r="E25" i="23" s="1"/>
  <c r="I23" i="23" a="1"/>
  <c r="I23" i="23" s="1"/>
  <c r="N63" i="23" a="1"/>
  <c r="N63" i="23" s="1"/>
  <c r="L43" i="23" a="1"/>
  <c r="L43" i="23" s="1"/>
  <c r="U46" i="23" a="1"/>
  <c r="U46" i="23" s="1"/>
  <c r="AQ43" i="23" a="1"/>
  <c r="AQ43" i="23" s="1"/>
  <c r="R58" i="23" a="1"/>
  <c r="R58" i="23" s="1"/>
  <c r="AE66" i="23" a="1"/>
  <c r="AE66" i="23" s="1"/>
  <c r="AE65" i="23" s="1"/>
  <c r="T32" i="23" a="1"/>
  <c r="T32" i="23" s="1"/>
  <c r="AL32" i="23" a="1"/>
  <c r="AL32" i="23" s="1"/>
  <c r="J50" i="23" a="1"/>
  <c r="J50" i="23" s="1"/>
  <c r="Z50" i="23" a="1"/>
  <c r="Z50" i="23" s="1"/>
  <c r="AM45" i="23" a="1"/>
  <c r="AM45" i="23" s="1"/>
  <c r="AM49" i="23" a="1"/>
  <c r="AM49" i="23" s="1"/>
  <c r="AA31" i="23" a="1"/>
  <c r="AA31" i="23" s="1"/>
  <c r="AO43" i="23" a="1"/>
  <c r="AO43" i="23" s="1"/>
  <c r="AS61" i="23" a="1"/>
  <c r="AS61" i="23" s="1"/>
  <c r="G46" i="23" a="1"/>
  <c r="G46" i="23" s="1"/>
  <c r="AB28" i="23" a="1"/>
  <c r="AB28" i="23" s="1"/>
  <c r="E19" i="23" a="1"/>
  <c r="E19" i="23" s="1"/>
  <c r="G45" i="23" a="1"/>
  <c r="G45" i="23" s="1"/>
  <c r="AN64" i="23" a="1"/>
  <c r="AN64" i="23" s="1"/>
  <c r="AN19" i="23" a="1"/>
  <c r="AN19" i="23" s="1"/>
  <c r="AA37" i="23" a="1"/>
  <c r="AA37" i="23" s="1"/>
  <c r="AI59" i="23" a="1"/>
  <c r="AI59" i="23" s="1"/>
  <c r="X25" i="23" a="1"/>
  <c r="X25" i="23" s="1"/>
  <c r="AF59" i="23" a="1"/>
  <c r="AF59" i="23" s="1"/>
  <c r="AS27" i="23" a="1"/>
  <c r="AS27" i="23" s="1"/>
  <c r="AK37" i="23" a="1"/>
  <c r="AK37" i="23" s="1"/>
  <c r="AV45" i="23" a="1"/>
  <c r="AV45" i="23" s="1"/>
  <c r="V49" i="23" a="1"/>
  <c r="V49" i="23" s="1"/>
  <c r="K37" i="23" a="1"/>
  <c r="K37" i="23" s="1"/>
  <c r="J23" i="23" a="1"/>
  <c r="J23" i="23" s="1"/>
  <c r="K67" i="23" a="1"/>
  <c r="K67" i="23" s="1"/>
  <c r="P22" i="23" a="1"/>
  <c r="P22" i="23" s="1"/>
  <c r="X24" i="23" a="1"/>
  <c r="X24" i="23" s="1"/>
  <c r="AM22" i="23" a="1"/>
  <c r="AM22" i="23" s="1"/>
  <c r="AM59" i="23" a="1"/>
  <c r="AM59" i="23" s="1"/>
  <c r="AP24" i="23" a="1"/>
  <c r="AP24" i="23" s="1"/>
  <c r="AF68" i="23" a="1"/>
  <c r="AF68" i="23" s="1"/>
  <c r="AT24" i="23" a="1"/>
  <c r="AT24" i="23" s="1"/>
  <c r="AI55" i="23" a="1"/>
  <c r="AI55" i="23" s="1"/>
  <c r="AC67" i="23" a="1"/>
  <c r="AC67" i="23" s="1"/>
  <c r="AU41" i="23" a="1"/>
  <c r="AU41" i="23" s="1"/>
  <c r="P45" i="23" a="1"/>
  <c r="P45" i="23" s="1"/>
  <c r="Z37" i="23" a="1"/>
  <c r="Z37" i="23" s="1"/>
  <c r="F43" i="23" a="1"/>
  <c r="F43" i="23" s="1"/>
  <c r="P40" i="23" a="1"/>
  <c r="P40" i="23" s="1"/>
  <c r="AQ44" i="23" a="1"/>
  <c r="AQ44" i="23" s="1"/>
  <c r="F49" i="23" a="1"/>
  <c r="F49" i="23" s="1"/>
  <c r="AK41" i="23" a="1"/>
  <c r="AK41" i="23" s="1"/>
  <c r="AS59" i="23" a="1"/>
  <c r="AS59" i="23" s="1"/>
  <c r="AF64" i="23" a="1"/>
  <c r="AF64" i="23" s="1"/>
  <c r="J58" i="23" a="1"/>
  <c r="J58" i="23" s="1"/>
  <c r="AD61" i="23" a="1"/>
  <c r="AD61" i="23" s="1"/>
  <c r="AG32" i="23" a="1"/>
  <c r="AG32" i="23" s="1"/>
  <c r="AC50" i="23" a="1"/>
  <c r="AC50" i="23" s="1"/>
  <c r="AO30" i="23" a="1"/>
  <c r="AO30" i="23" s="1"/>
  <c r="H67" i="23" a="1"/>
  <c r="H67" i="23" s="1"/>
  <c r="AC61" i="23" a="1"/>
  <c r="AC61" i="23" s="1"/>
  <c r="J64" i="23" a="1"/>
  <c r="J64" i="23" s="1"/>
  <c r="F66" i="23" a="1"/>
  <c r="F66" i="23" s="1"/>
  <c r="AI41" i="23" a="1"/>
  <c r="AI41" i="23" s="1"/>
  <c r="L19" i="23" a="1"/>
  <c r="L19" i="23" s="1"/>
  <c r="S30" i="23" a="1"/>
  <c r="S30" i="23" s="1"/>
  <c r="H41" i="23" a="1"/>
  <c r="H41" i="23" s="1"/>
  <c r="T60" i="23" a="1"/>
  <c r="T60" i="23" s="1"/>
  <c r="K30" i="23" a="1"/>
  <c r="K30" i="23" s="1"/>
  <c r="K29" i="23" s="1"/>
  <c r="O40" i="23" a="1"/>
  <c r="O40" i="23" s="1"/>
  <c r="AJ55" i="23" a="1"/>
  <c r="AJ55" i="23" s="1"/>
  <c r="AI60" i="23" a="1"/>
  <c r="AI60" i="23" s="1"/>
  <c r="R26" i="23" a="1"/>
  <c r="R26" i="23" s="1"/>
  <c r="AV46" i="23" a="1"/>
  <c r="AV46" i="23" s="1"/>
  <c r="X28" i="23" a="1"/>
  <c r="X28" i="23" s="1"/>
  <c r="AG41" i="23" a="1"/>
  <c r="AG41" i="23" s="1"/>
  <c r="I32" i="23" a="1"/>
  <c r="I32" i="23" s="1"/>
  <c r="AR37" i="23" a="1"/>
  <c r="AR37" i="23" s="1"/>
  <c r="M31" i="23" a="1"/>
  <c r="M31" i="23" s="1"/>
  <c r="J22" i="23" a="1"/>
  <c r="J22" i="23" s="1"/>
  <c r="J55" i="23" a="1"/>
  <c r="J55" i="23" s="1"/>
  <c r="O55" i="23" a="1"/>
  <c r="O55" i="23" s="1"/>
  <c r="AL40" i="23" a="1"/>
  <c r="AL40" i="23" s="1"/>
  <c r="N61" i="23" a="1"/>
  <c r="N61" i="23" s="1"/>
  <c r="AM26" i="23" a="1"/>
  <c r="AM26" i="23" s="1"/>
  <c r="Z32" i="23" a="1"/>
  <c r="Z32" i="23" s="1"/>
  <c r="AK26" i="23" a="1"/>
  <c r="AK26" i="23" s="1"/>
  <c r="K27" i="23" a="1"/>
  <c r="K27" i="23" s="1"/>
  <c r="AB60" i="23" a="1"/>
  <c r="AB60" i="23" s="1"/>
  <c r="Y63" i="23" a="1"/>
  <c r="Y63" i="23" s="1"/>
  <c r="M24" i="23" a="1"/>
  <c r="M24" i="23" s="1"/>
  <c r="AO62" i="23" a="1"/>
  <c r="AO62" i="23" s="1"/>
  <c r="AQ66" i="23" a="1"/>
  <c r="AQ66" i="23" s="1"/>
  <c r="L22" i="23" a="1"/>
  <c r="L22" i="23" s="1"/>
  <c r="M46" i="23" a="1"/>
  <c r="M46" i="23" s="1"/>
  <c r="AQ22" i="23" a="1"/>
  <c r="AQ22" i="23" s="1"/>
  <c r="O62" i="23" a="1"/>
  <c r="O62" i="23" s="1"/>
  <c r="S28" i="23" a="1"/>
  <c r="S28" i="23" s="1"/>
  <c r="T49" i="23" a="1"/>
  <c r="T49" i="23" s="1"/>
  <c r="AL48" i="23" a="1"/>
  <c r="AL48" i="23" s="1"/>
  <c r="K68" i="23" a="1"/>
  <c r="K68" i="23" s="1"/>
  <c r="AU49" i="23" a="1"/>
  <c r="AU49" i="23" s="1"/>
  <c r="O58" i="23" a="1"/>
  <c r="O58" i="23" s="1"/>
  <c r="AT64" i="23" a="1"/>
  <c r="AT64" i="23" s="1"/>
  <c r="AD41" i="23" a="1"/>
  <c r="AD41" i="23" s="1"/>
  <c r="AO27" i="23" a="1"/>
  <c r="AO27" i="23" s="1"/>
  <c r="N41" i="23" a="1"/>
  <c r="N41" i="23" s="1"/>
  <c r="AE58" i="23" a="1"/>
  <c r="AE58" i="23" s="1"/>
  <c r="AD25" i="23" a="1"/>
  <c r="AD25" i="23" s="1"/>
  <c r="P31" i="23" a="1"/>
  <c r="P31" i="23" s="1"/>
  <c r="S22" i="23" a="1"/>
  <c r="S22" i="23" s="1"/>
  <c r="AB62" i="23" a="1"/>
  <c r="AB62" i="23" s="1"/>
  <c r="AP49" i="23" a="1"/>
  <c r="AP49" i="23" s="1"/>
  <c r="O60" i="23" a="1"/>
  <c r="O60" i="23" s="1"/>
  <c r="AN40" i="23" a="1"/>
  <c r="AN40" i="23" s="1"/>
  <c r="AH45" i="23" a="1"/>
  <c r="AH45" i="23" s="1"/>
  <c r="J59" i="23" a="1"/>
  <c r="J59" i="23" s="1"/>
  <c r="AL31" i="23" a="1"/>
  <c r="AL31" i="23" s="1"/>
  <c r="R37" i="23" a="1"/>
  <c r="R37" i="23" s="1"/>
  <c r="S32" i="23" a="1"/>
  <c r="S32" i="23" s="1"/>
  <c r="S37" i="23" a="1"/>
  <c r="S37" i="23" s="1"/>
  <c r="F41" i="23" a="1"/>
  <c r="F41" i="23" s="1"/>
  <c r="Q31" i="23" a="1"/>
  <c r="Q31" i="23" s="1"/>
  <c r="AP27" i="23" a="1"/>
  <c r="AP27" i="23" s="1"/>
  <c r="AJ48" i="23" a="1"/>
  <c r="AJ48" i="23" s="1"/>
  <c r="AS22" i="23" a="1"/>
  <c r="AS22" i="23" s="1"/>
  <c r="AF66" i="23" a="1"/>
  <c r="AF66" i="23" s="1"/>
  <c r="AF65" i="23" s="1"/>
  <c r="AQ67" i="23" a="1"/>
  <c r="AQ67" i="23" s="1"/>
  <c r="K23" i="23" a="1"/>
  <c r="K23" i="23" s="1"/>
  <c r="J43" i="23" a="1"/>
  <c r="J43" i="23" s="1"/>
  <c r="AE22" i="23" a="1"/>
  <c r="AE22" i="23" s="1"/>
  <c r="AL19" i="23" a="1"/>
  <c r="AL19" i="23" s="1"/>
  <c r="W42" i="23" a="1"/>
  <c r="W42" i="23" s="1"/>
  <c r="Z23" i="23" a="1"/>
  <c r="Z23" i="23" s="1"/>
  <c r="AE50" i="23" a="1"/>
  <c r="AE50" i="23" s="1"/>
  <c r="AA30" i="23" a="1"/>
  <c r="AA30" i="23" s="1"/>
  <c r="AC46" i="23" a="1"/>
  <c r="AC46" i="23" s="1"/>
  <c r="L62" i="23" a="1"/>
  <c r="L62" i="23" s="1"/>
  <c r="AC55" i="23" a="1"/>
  <c r="AC55" i="23" s="1"/>
  <c r="AV32" i="23" a="1"/>
  <c r="AV32" i="23" s="1"/>
  <c r="AK25" i="23" a="1"/>
  <c r="AK25" i="23" s="1"/>
  <c r="X23" i="23" a="1"/>
  <c r="X23" i="23" s="1"/>
  <c r="T23" i="23" a="1"/>
  <c r="T23" i="23" s="1"/>
  <c r="AF41" i="23" a="1"/>
  <c r="AF41" i="23" s="1"/>
  <c r="AS60" i="23" a="1"/>
  <c r="AS60" i="23" s="1"/>
  <c r="AU44" i="23" a="1"/>
  <c r="AU44" i="23" s="1"/>
  <c r="R32" i="23" a="1"/>
  <c r="R32" i="23" s="1"/>
  <c r="N48" i="23" a="1"/>
  <c r="N48" i="23" s="1"/>
  <c r="N47" i="23" s="1"/>
  <c r="AV25" i="23" a="1"/>
  <c r="AV25" i="23" s="1"/>
  <c r="I27" i="23" a="1"/>
  <c r="I27" i="23" s="1"/>
  <c r="AI37" i="23" a="1"/>
  <c r="AI37" i="23" s="1"/>
  <c r="Z19" i="23" a="1"/>
  <c r="Z19" i="23" s="1"/>
  <c r="E26" i="23" a="1"/>
  <c r="E26" i="23" s="1"/>
  <c r="V59" i="23" a="1"/>
  <c r="V59" i="23" s="1"/>
  <c r="AJ37" i="23" a="1"/>
  <c r="AJ37" i="23" s="1"/>
  <c r="AD45" i="23" a="1"/>
  <c r="AD45" i="23" s="1"/>
  <c r="G28" i="23" a="1"/>
  <c r="G28" i="23" s="1"/>
  <c r="AL25" i="23" a="1"/>
  <c r="AL25" i="23" s="1"/>
  <c r="AV66" i="23" a="1"/>
  <c r="AV66" i="23" s="1"/>
  <c r="AV65" i="23" s="1"/>
  <c r="AQ63" i="23" a="1"/>
  <c r="AQ63" i="23" s="1"/>
  <c r="AJ66" i="23" a="1"/>
  <c r="AJ66" i="23" s="1"/>
  <c r="H27" i="23" a="1"/>
  <c r="H27" i="23" s="1"/>
  <c r="P58" i="23" a="1"/>
  <c r="P58" i="23" s="1"/>
  <c r="J27" i="23" a="1"/>
  <c r="J27" i="23" s="1"/>
  <c r="X27" i="23" a="1"/>
  <c r="X27" i="23" s="1"/>
  <c r="G42" i="23" a="1"/>
  <c r="G42" i="23" s="1"/>
  <c r="AL23" i="23" a="1"/>
  <c r="AL23" i="23" s="1"/>
  <c r="I43" i="23" a="1"/>
  <c r="I43" i="23" s="1"/>
  <c r="N46" i="23" a="1"/>
  <c r="N46" i="23" s="1"/>
  <c r="S23" i="23" a="1"/>
  <c r="S23" i="23" s="1"/>
  <c r="AK28" i="23" a="1"/>
  <c r="AK28" i="23" s="1"/>
  <c r="AU67" i="23" a="1"/>
  <c r="AU67" i="23" s="1"/>
  <c r="P41" i="23" a="1"/>
  <c r="P41" i="23" s="1"/>
  <c r="W26" i="23" a="1"/>
  <c r="W26" i="23" s="1"/>
  <c r="P27" i="23" a="1"/>
  <c r="P27" i="23" s="1"/>
  <c r="AH46" i="23" a="1"/>
  <c r="AH46" i="23" s="1"/>
  <c r="Q50" i="23" a="1"/>
  <c r="Q50" i="23" s="1"/>
  <c r="AA44" i="23" a="1"/>
  <c r="AA44" i="23" s="1"/>
  <c r="Y55" i="23" a="1"/>
  <c r="Y55" i="23" s="1"/>
  <c r="AD40" i="23" a="1"/>
  <c r="AD40" i="23" s="1"/>
  <c r="L24" i="23" a="1"/>
  <c r="L24" i="23" s="1"/>
  <c r="AI23" i="23" a="1"/>
  <c r="AI23" i="23" s="1"/>
  <c r="I40" i="23" a="1"/>
  <c r="I40" i="23" s="1"/>
  <c r="T68" i="23" a="1"/>
  <c r="T68" i="23" s="1"/>
  <c r="T37" i="23" a="1"/>
  <c r="T37" i="23" s="1"/>
  <c r="AM55" i="23" a="1"/>
  <c r="AM55" i="23" s="1"/>
  <c r="AD31" i="23" a="1"/>
  <c r="AD31" i="23" s="1"/>
  <c r="N26" i="23" a="1"/>
  <c r="N26" i="23" s="1"/>
  <c r="AD68" i="23" a="1"/>
  <c r="AD68" i="23" s="1"/>
  <c r="I25" i="23" a="1"/>
  <c r="I25" i="23" s="1"/>
  <c r="AG61" i="23" a="1"/>
  <c r="AG61" i="23" s="1"/>
  <c r="F63" i="23" a="1"/>
  <c r="F63" i="23" s="1"/>
  <c r="R31" i="23" a="1"/>
  <c r="R31" i="23" s="1"/>
  <c r="AJ58" i="23" a="1"/>
  <c r="AJ58" i="23" s="1"/>
  <c r="M40" i="23" a="1"/>
  <c r="M40" i="23" s="1"/>
  <c r="AH63" i="23" a="1"/>
  <c r="AH63" i="23" s="1"/>
  <c r="L42" i="23" a="1"/>
  <c r="L42" i="23" s="1"/>
  <c r="AL63" i="23" a="1"/>
  <c r="AL63" i="23" s="1"/>
  <c r="AB26" i="23" a="1"/>
  <c r="AB26" i="23" s="1"/>
  <c r="F31" i="23" a="1"/>
  <c r="F31" i="23" s="1"/>
  <c r="AG27" i="23" a="1"/>
  <c r="AG27" i="23" s="1"/>
  <c r="AO44" i="23" a="1"/>
  <c r="AO44" i="23" s="1"/>
  <c r="V28" i="23" a="1"/>
  <c r="V28" i="23" s="1"/>
  <c r="AT22" i="23" a="1"/>
  <c r="AT22" i="23" s="1"/>
  <c r="U32" i="23" a="1"/>
  <c r="U32" i="23" s="1"/>
  <c r="K58" i="23" a="1"/>
  <c r="K58" i="23" s="1"/>
  <c r="R22" i="23" a="1"/>
  <c r="R22" i="23" s="1"/>
  <c r="AB30" i="23" a="1"/>
  <c r="AB30" i="23" s="1"/>
  <c r="Y61" i="23" a="1"/>
  <c r="Y61" i="23" s="1"/>
  <c r="S67" i="23" a="1"/>
  <c r="S67" i="23" s="1"/>
  <c r="M64" i="23" a="1"/>
  <c r="M64" i="23" s="1"/>
  <c r="AR55" i="23" a="1"/>
  <c r="AR55" i="23" s="1"/>
  <c r="AS32" i="23" a="1"/>
  <c r="AS32" i="23" s="1"/>
  <c r="L58" i="23" a="1"/>
  <c r="L58" i="23" s="1"/>
  <c r="V30" i="23" a="1"/>
  <c r="V30" i="23" s="1"/>
  <c r="V29" i="23" s="1"/>
  <c r="AM27" i="23" a="1"/>
  <c r="AM27" i="23" s="1"/>
  <c r="W46" i="23" a="1"/>
  <c r="W46" i="23" s="1"/>
  <c r="AE32" i="23" a="1"/>
  <c r="AE32" i="23" s="1"/>
  <c r="AJ50" i="23" a="1"/>
  <c r="AJ50" i="23" s="1"/>
  <c r="W58" i="23" a="1"/>
  <c r="W58" i="23" s="1"/>
  <c r="U45" i="23" a="1"/>
  <c r="U45" i="23" s="1"/>
  <c r="AT58" i="23" a="1"/>
  <c r="AT58" i="23" s="1"/>
  <c r="AN66" i="23" a="1"/>
  <c r="AN66" i="23" s="1"/>
  <c r="AP60" i="23" a="1"/>
  <c r="AP60" i="23" s="1"/>
  <c r="AL26" i="23" a="1"/>
  <c r="AL26" i="23" s="1"/>
  <c r="L28" i="23" a="1"/>
  <c r="L28" i="23" s="1"/>
  <c r="Y19" i="23" a="1"/>
  <c r="Y19" i="23" s="1"/>
  <c r="N60" i="23" a="1"/>
  <c r="N60" i="23" s="1"/>
  <c r="AC43" i="23" a="1"/>
  <c r="AC43" i="23" s="1"/>
  <c r="X19" i="23" a="1"/>
  <c r="X19" i="23" s="1"/>
  <c r="N32" i="23" a="1"/>
  <c r="N32" i="23" s="1"/>
  <c r="F23" i="23" a="1"/>
  <c r="F23" i="23" s="1"/>
  <c r="AK62" i="23" a="1"/>
  <c r="AK62" i="23" s="1"/>
  <c r="AG26" i="23" a="1"/>
  <c r="AG26" i="23" s="1"/>
  <c r="L20" i="24" s="1"/>
  <c r="F45" i="23" a="1"/>
  <c r="F45" i="23" s="1"/>
  <c r="T63" i="23" a="1"/>
  <c r="T63" i="23" s="1"/>
  <c r="AE42" i="23" a="1"/>
  <c r="AE42" i="23" s="1"/>
  <c r="V62" i="23" a="1"/>
  <c r="V62" i="23" s="1"/>
  <c r="M66" i="23" a="1"/>
  <c r="M66" i="23" s="1"/>
  <c r="AT60" i="23" a="1"/>
  <c r="AT60" i="23" s="1"/>
  <c r="Y37" i="23" a="1"/>
  <c r="Y37" i="23" s="1"/>
  <c r="AU32" i="23" a="1"/>
  <c r="AU32" i="23" s="1"/>
  <c r="T67" i="23" a="1"/>
  <c r="T67" i="23" s="1"/>
  <c r="L59" i="23" a="1"/>
  <c r="L59" i="23" s="1"/>
  <c r="AC31" i="23" a="1"/>
  <c r="AC31" i="23" s="1"/>
  <c r="AU23" i="23" a="1"/>
  <c r="AU23" i="23" s="1"/>
  <c r="I31" i="23" a="1"/>
  <c r="I31" i="23" s="1"/>
  <c r="W40" i="23" a="1"/>
  <c r="W40" i="23" s="1"/>
  <c r="Y67" i="23" a="1"/>
  <c r="Y67" i="23" s="1"/>
  <c r="F58" i="23" a="1"/>
  <c r="F58" i="23" s="1"/>
  <c r="W66" i="23" a="1"/>
  <c r="W66" i="23" s="1"/>
  <c r="W65" i="23" s="1"/>
  <c r="AC64" i="23" a="1"/>
  <c r="AC64" i="23" s="1"/>
  <c r="AM63" i="23" a="1"/>
  <c r="AM63" i="23" s="1"/>
  <c r="Z24" i="23" a="1"/>
  <c r="Z24" i="23" s="1"/>
  <c r="W22" i="23" a="1"/>
  <c r="W22" i="23" s="1"/>
  <c r="J61" i="23" a="1"/>
  <c r="J61" i="23" s="1"/>
  <c r="S27" i="23" a="1"/>
  <c r="S27" i="23" s="1"/>
  <c r="AC62" i="23" a="1"/>
  <c r="AC62" i="23" s="1"/>
  <c r="AE45" i="23" a="1"/>
  <c r="AE45" i="23" s="1"/>
  <c r="V63" i="23" a="1"/>
  <c r="V63" i="23" s="1"/>
  <c r="H23" i="23" a="1"/>
  <c r="H23" i="23" s="1"/>
  <c r="Z27" i="23" a="1"/>
  <c r="Z27" i="23" s="1"/>
  <c r="AN26" i="23" a="1"/>
  <c r="AN26" i="23" s="1"/>
  <c r="AN48" i="23" a="1"/>
  <c r="AN48" i="23" s="1"/>
  <c r="AN47" i="23" s="1"/>
  <c r="H19" i="23" a="1"/>
  <c r="H19" i="23" s="1"/>
  <c r="Y28" i="23" a="1"/>
  <c r="Y28" i="23" s="1"/>
  <c r="P68" i="23" a="1"/>
  <c r="P68" i="23" s="1"/>
  <c r="V43" i="23" a="1"/>
  <c r="V43" i="23" s="1"/>
  <c r="AR31" i="23" a="1"/>
  <c r="AR31" i="23" s="1"/>
  <c r="AE37" i="23" a="1"/>
  <c r="AE37" i="23" s="1"/>
  <c r="U59" i="23" a="1"/>
  <c r="U59" i="23" s="1"/>
  <c r="AN67" i="23" a="1"/>
  <c r="AN67" i="23" s="1"/>
  <c r="I45" i="23" a="1"/>
  <c r="I45" i="23" s="1"/>
  <c r="AP55" i="23" a="1"/>
  <c r="AP55" i="23" s="1"/>
  <c r="AV68" i="23" a="1"/>
  <c r="AV68" i="23" s="1"/>
  <c r="F19" i="23" a="1"/>
  <c r="F19" i="23" s="1"/>
  <c r="AG64" i="23" a="1"/>
  <c r="AG64" i="23" s="1"/>
  <c r="V50" i="23" a="1"/>
  <c r="V50" i="23" s="1"/>
  <c r="W50" i="23" a="1"/>
  <c r="W50" i="23" s="1"/>
  <c r="AN45" i="23" a="1"/>
  <c r="AN45" i="23" s="1"/>
  <c r="AI44" i="23" a="1"/>
  <c r="AI44" i="23" s="1"/>
  <c r="AG37" i="23" a="1"/>
  <c r="AG37" i="23" s="1"/>
  <c r="AT46" i="23" a="1"/>
  <c r="AT46" i="23" s="1"/>
  <c r="AK59" i="23" a="1"/>
  <c r="AK59" i="23" s="1"/>
  <c r="M53" i="24" s="1"/>
  <c r="M41" i="23" a="1"/>
  <c r="M41" i="23" s="1"/>
  <c r="Y46" i="23" a="1"/>
  <c r="Y46" i="23" s="1"/>
  <c r="L48" i="23" a="1"/>
  <c r="L48" i="23" s="1"/>
  <c r="AP67" i="23" a="1"/>
  <c r="AP67" i="23" s="1"/>
  <c r="K19" i="23" a="1"/>
  <c r="K19" i="23" s="1"/>
  <c r="K45" i="23" a="1"/>
  <c r="K45" i="23" s="1"/>
  <c r="AP46" i="23" a="1"/>
  <c r="AP46" i="23" s="1"/>
  <c r="AN55" i="23" a="1"/>
  <c r="AN55" i="23" s="1"/>
  <c r="L32" i="23" a="1"/>
  <c r="L32" i="23" s="1"/>
  <c r="J45" i="23" a="1"/>
  <c r="J45" i="23" s="1"/>
  <c r="H58" i="23" a="1"/>
  <c r="H58" i="23" s="1"/>
  <c r="V42" i="23" a="1"/>
  <c r="V42" i="23" s="1"/>
  <c r="AN37" i="23" a="1"/>
  <c r="AN37" i="23" s="1"/>
  <c r="AL61" i="23" a="1"/>
  <c r="AL61" i="23" s="1"/>
  <c r="AS48" i="23" a="1"/>
  <c r="AS48" i="23" s="1"/>
  <c r="P49" i="23" a="1"/>
  <c r="P49" i="23" s="1"/>
  <c r="AJ24" i="23" a="1"/>
  <c r="AJ24" i="23" s="1"/>
  <c r="K28" i="23" a="1"/>
  <c r="K28" i="23" s="1"/>
  <c r="AU37" i="23" a="1"/>
  <c r="AU37" i="23" s="1"/>
  <c r="U61" i="23" a="1"/>
  <c r="U61" i="23" s="1"/>
  <c r="AD50" i="23" a="1"/>
  <c r="AD50" i="23" s="1"/>
  <c r="AF42" i="23" a="1"/>
  <c r="AF42" i="23" s="1"/>
  <c r="O63" i="23" a="1"/>
  <c r="O63" i="23" s="1"/>
  <c r="AP26" i="23" a="1"/>
  <c r="AP26" i="23" s="1"/>
  <c r="AN50" i="23" a="1"/>
  <c r="AN50" i="23" s="1"/>
  <c r="U44" i="23" a="1"/>
  <c r="U44" i="23" s="1"/>
  <c r="AA43" i="23" a="1"/>
  <c r="AA43" i="23" s="1"/>
  <c r="S59" i="23" a="1"/>
  <c r="S59" i="23" s="1"/>
  <c r="M19" i="23" a="1"/>
  <c r="M19" i="23" s="1"/>
  <c r="T24" i="23" a="1"/>
  <c r="T24" i="23" s="1"/>
  <c r="AP25" i="23" a="1"/>
  <c r="AP25" i="23" s="1"/>
  <c r="AM64" i="23" a="1"/>
  <c r="AM64" i="23" s="1"/>
  <c r="I19" i="23" a="1"/>
  <c r="I19" i="23" s="1"/>
  <c r="AU59" i="23" a="1"/>
  <c r="AU59" i="23" s="1"/>
  <c r="AR42" i="23" a="1"/>
  <c r="AR42" i="23" s="1"/>
  <c r="AA58" i="23" a="1"/>
  <c r="AA58" i="23" s="1"/>
  <c r="I60" i="23" a="1"/>
  <c r="I60" i="23" s="1"/>
  <c r="AS49" i="23" a="1"/>
  <c r="AS49" i="23" s="1"/>
  <c r="AP61" i="23" a="1"/>
  <c r="AP61" i="23" s="1"/>
  <c r="W31" i="23" a="1"/>
  <c r="W31" i="23" s="1"/>
  <c r="AV19" i="23" a="1"/>
  <c r="AV19" i="23" s="1"/>
  <c r="AB67" i="23" a="1"/>
  <c r="AB67" i="23" s="1"/>
  <c r="AE44" i="23" a="1"/>
  <c r="AE44" i="23" s="1"/>
  <c r="I44" i="23" a="1"/>
  <c r="I44" i="23" s="1"/>
  <c r="J30" i="23" a="1"/>
  <c r="J30" i="23" s="1"/>
  <c r="J29" i="23" s="1"/>
  <c r="H32" i="23" a="1"/>
  <c r="H32" i="23" s="1"/>
  <c r="AC19" i="23" a="1"/>
  <c r="AC19" i="23" s="1"/>
  <c r="U24" i="23" a="1"/>
  <c r="U24" i="23" s="1"/>
  <c r="I18" i="24" s="1"/>
  <c r="G22" i="6" s="1"/>
  <c r="R27" i="23" a="1"/>
  <c r="R27" i="23" s="1"/>
  <c r="AU55" i="23" a="1"/>
  <c r="AU55" i="23" s="1"/>
  <c r="AS44" i="23" a="1"/>
  <c r="AS44" i="23" s="1"/>
  <c r="W41" i="23" a="1"/>
  <c r="W41" i="23" s="1"/>
  <c r="AJ28" i="23" a="1"/>
  <c r="AJ28" i="23" s="1"/>
  <c r="Z28" i="23" a="1"/>
  <c r="Z28" i="23" s="1"/>
  <c r="AM50" i="23" a="1"/>
  <c r="AM50" i="23" s="1"/>
  <c r="W30" i="23" a="1"/>
  <c r="W30" i="23" s="1"/>
  <c r="W29" i="23" s="1"/>
  <c r="AH44" i="23" a="1"/>
  <c r="AH44" i="23" s="1"/>
  <c r="T45" i="23" a="1"/>
  <c r="T45" i="23" s="1"/>
  <c r="Y64" i="23" a="1"/>
  <c r="Y64" i="23" s="1"/>
  <c r="AP45" i="23" a="1"/>
  <c r="AP45" i="23" s="1"/>
  <c r="AP22" i="23" a="1"/>
  <c r="AP22" i="23" s="1"/>
  <c r="P37" i="23" a="1"/>
  <c r="P37" i="23" s="1"/>
  <c r="AO49" i="23" a="1"/>
  <c r="AO49" i="23" s="1"/>
  <c r="L64" i="23" a="1"/>
  <c r="L64" i="23" s="1"/>
  <c r="W55" i="23" a="1"/>
  <c r="W55" i="23" s="1"/>
  <c r="U19" i="23" a="1"/>
  <c r="U19" i="23" s="1"/>
  <c r="I13" i="24" s="1"/>
  <c r="G23" i="6" s="1"/>
  <c r="N28" i="23" a="1"/>
  <c r="N28" i="23" s="1"/>
  <c r="AP41" i="23" a="1"/>
  <c r="AP41" i="23" s="1"/>
  <c r="AI27" i="23" a="1"/>
  <c r="AI27" i="23" s="1"/>
  <c r="X62" i="23" a="1"/>
  <c r="X62" i="23" s="1"/>
  <c r="AG66" i="23" a="1"/>
  <c r="AG66" i="23" s="1"/>
  <c r="N23" i="23" a="1"/>
  <c r="N23" i="23" s="1"/>
  <c r="AT42" i="23" a="1"/>
  <c r="AT42" i="23" s="1"/>
  <c r="AV40" i="23" a="1"/>
  <c r="AV40" i="23" s="1"/>
  <c r="AM48" i="23" a="1"/>
  <c r="AM48" i="23" s="1"/>
  <c r="AM47" i="23" s="1"/>
  <c r="AS64" i="23" a="1"/>
  <c r="AS64" i="23" s="1"/>
  <c r="X44" i="23" a="1"/>
  <c r="X44" i="23" s="1"/>
  <c r="W37" i="23" a="1"/>
  <c r="W37" i="23" s="1"/>
  <c r="X37" i="23" a="1"/>
  <c r="X37" i="23" s="1"/>
  <c r="K62" i="23" a="1"/>
  <c r="K62" i="23" s="1"/>
  <c r="AO45" i="23" a="1"/>
  <c r="AO45" i="23" s="1"/>
  <c r="S68" i="23" a="1"/>
  <c r="S68" i="23" s="1"/>
  <c r="AP66" i="23" a="1"/>
  <c r="AP66" i="23" s="1"/>
  <c r="AJ67" i="23" a="1"/>
  <c r="AJ67" i="23" s="1"/>
  <c r="AH37" i="23" a="1"/>
  <c r="AH37" i="23" s="1"/>
  <c r="AL45" i="23" a="1"/>
  <c r="AL45" i="23" s="1"/>
  <c r="AN23" i="23" a="1"/>
  <c r="AN23" i="23" s="1"/>
  <c r="AD42" i="23" a="1"/>
  <c r="AD42" i="23" s="1"/>
  <c r="AV62" i="23" a="1"/>
  <c r="AV62" i="23" s="1"/>
  <c r="AT59" i="23" a="1"/>
  <c r="AT59" i="23" s="1"/>
  <c r="AF30" i="23" a="1"/>
  <c r="AF30" i="23" s="1"/>
  <c r="S40" i="23" a="1"/>
  <c r="S40" i="23" s="1"/>
  <c r="P66" i="23" a="1"/>
  <c r="P66" i="23" s="1"/>
  <c r="J67" i="23" a="1"/>
  <c r="J67" i="23" s="1"/>
  <c r="Z64" i="23" a="1"/>
  <c r="Z64" i="23" s="1"/>
  <c r="AM30" i="23" a="1"/>
  <c r="AM30" i="23" s="1"/>
  <c r="N27" i="23" a="1"/>
  <c r="N27" i="23" s="1"/>
  <c r="U26" i="23" a="1"/>
  <c r="U26" i="23" s="1"/>
  <c r="I20" i="24" s="1"/>
  <c r="AI49" i="23" a="1"/>
  <c r="AI49" i="23" s="1"/>
  <c r="AJ32" i="23" a="1"/>
  <c r="AJ32" i="23" s="1"/>
  <c r="AA22" i="23" a="1"/>
  <c r="AA22" i="23" s="1"/>
  <c r="AI66" i="23" a="1"/>
  <c r="AI66" i="23" s="1"/>
  <c r="AI65" i="23" s="1"/>
  <c r="AN22" i="23" a="1"/>
  <c r="AN22" i="23" s="1"/>
  <c r="P64" i="23" a="1"/>
  <c r="P64" i="23" s="1"/>
  <c r="L31" i="23" a="1"/>
  <c r="L31" i="23" s="1"/>
  <c r="AK44" i="23" a="1"/>
  <c r="AK44" i="23" s="1"/>
  <c r="H46" i="23" a="1"/>
  <c r="H46" i="23" s="1"/>
  <c r="S44" i="23" a="1"/>
  <c r="S44" i="23" s="1"/>
  <c r="P26" i="23" a="1"/>
  <c r="P26" i="23" s="1"/>
  <c r="AV61" i="23" a="1"/>
  <c r="AV61" i="23" s="1"/>
  <c r="AE61" i="23" a="1"/>
  <c r="AE61" i="23" s="1"/>
  <c r="O41" i="23" a="1"/>
  <c r="O41" i="23" s="1"/>
  <c r="L61" i="23" a="1"/>
  <c r="L61" i="23" s="1"/>
  <c r="AS62" i="23" a="1"/>
  <c r="AS62" i="23" s="1"/>
  <c r="U25" i="23" a="1"/>
  <c r="U25" i="23" s="1"/>
  <c r="AG25" i="23" a="1"/>
  <c r="AG25" i="23" s="1"/>
  <c r="AI64" i="23" a="1"/>
  <c r="AI64" i="23" s="1"/>
  <c r="G48" i="23" a="1"/>
  <c r="G48" i="23" s="1"/>
  <c r="AB32" i="23" a="1"/>
  <c r="AB32" i="23" s="1"/>
  <c r="H64" i="23" a="1"/>
  <c r="H64" i="23" s="1"/>
  <c r="AD26" i="23" a="1"/>
  <c r="AD26" i="23" s="1"/>
  <c r="V58" i="23" a="1"/>
  <c r="V58" i="23" s="1"/>
  <c r="AB58" i="23" a="1"/>
  <c r="AB58" i="23" s="1"/>
  <c r="J37" i="23" a="1"/>
  <c r="J37" i="23" s="1"/>
  <c r="AH60" i="23" a="1"/>
  <c r="AH60" i="23" s="1"/>
  <c r="AT62" i="23" a="1"/>
  <c r="AT62" i="23" s="1"/>
  <c r="AH32" i="23" a="1"/>
  <c r="AH32" i="23" s="1"/>
  <c r="AG28" i="23" a="1"/>
  <c r="AG28" i="23" s="1"/>
  <c r="AU31" i="23" a="1"/>
  <c r="AU31" i="23" s="1"/>
  <c r="AR43" i="23" a="1"/>
  <c r="AR43" i="23" s="1"/>
  <c r="U28" i="23" a="1"/>
  <c r="U28" i="23" s="1"/>
  <c r="AE63" i="23" a="1"/>
  <c r="AE63" i="23" s="1"/>
  <c r="AG67" i="23" a="1"/>
  <c r="AG67" i="23" s="1"/>
  <c r="E60" i="23" a="1"/>
  <c r="E60" i="23" s="1"/>
  <c r="AC63" i="23" a="1"/>
  <c r="AC63" i="23" s="1"/>
  <c r="O46" i="23" a="1"/>
  <c r="O46" i="23" s="1"/>
  <c r="M63" i="23" a="1"/>
  <c r="M63" i="23" s="1"/>
  <c r="E62" i="23" a="1"/>
  <c r="E62" i="23" s="1"/>
  <c r="AV58" i="23" a="1"/>
  <c r="AV58" i="23" s="1"/>
  <c r="Y22" i="23" a="1"/>
  <c r="Y22" i="23" s="1"/>
  <c r="AM60" i="23" a="1"/>
  <c r="AM60" i="23" s="1"/>
  <c r="U64" i="23" a="1"/>
  <c r="U64" i="23" s="1"/>
  <c r="AG30" i="23" a="1"/>
  <c r="AG30" i="23" s="1"/>
  <c r="AP58" i="23" a="1"/>
  <c r="AP58" i="23" s="1"/>
  <c r="J24" i="23" a="1"/>
  <c r="J24" i="23" s="1"/>
  <c r="AI40" i="23" a="1"/>
  <c r="AI40" i="23" s="1"/>
  <c r="R41" i="23" a="1"/>
  <c r="R41" i="23" s="1"/>
  <c r="AR22" i="23" a="1"/>
  <c r="AR22" i="23" s="1"/>
  <c r="U62" i="23" a="1"/>
  <c r="U62" i="23" s="1"/>
  <c r="K61" i="23" a="1"/>
  <c r="K61" i="23" s="1"/>
  <c r="AA68" i="23" a="1"/>
  <c r="AA68" i="23" s="1"/>
  <c r="AA24" i="23" a="1"/>
  <c r="AA24" i="23" s="1"/>
  <c r="AR59" i="23" a="1"/>
  <c r="AR59" i="23" s="1"/>
  <c r="AD27" i="23" a="1"/>
  <c r="AD27" i="23" s="1"/>
  <c r="X58" i="23" a="1"/>
  <c r="X58" i="23" s="1"/>
  <c r="P67" i="23" a="1"/>
  <c r="P67" i="23" s="1"/>
  <c r="Z63" i="23" a="1"/>
  <c r="Z63" i="23" s="1"/>
  <c r="N43" i="23" a="1"/>
  <c r="N43" i="23" s="1"/>
  <c r="M48" i="23" a="1"/>
  <c r="M48" i="23" s="1"/>
  <c r="L50" i="23" a="1"/>
  <c r="L50" i="23" s="1"/>
  <c r="M68" i="23" a="1"/>
  <c r="M68" i="23" s="1"/>
  <c r="AO58" i="23" a="1"/>
  <c r="AO58" i="23" s="1"/>
  <c r="M67" i="23" a="1"/>
  <c r="M67" i="23" s="1"/>
  <c r="AM32" i="23" a="1"/>
  <c r="AM32" i="23" s="1"/>
  <c r="AO31" i="23" a="1"/>
  <c r="AO31" i="23" s="1"/>
  <c r="H48" i="23" a="1"/>
  <c r="H48" i="23" s="1"/>
  <c r="H47" i="23" s="1"/>
  <c r="S48" i="23" a="1"/>
  <c r="S48" i="23" s="1"/>
  <c r="J46" i="23" a="1"/>
  <c r="J46" i="23" s="1"/>
  <c r="AU19" i="23" a="1"/>
  <c r="AU19" i="23" s="1"/>
  <c r="M50" i="23" a="1"/>
  <c r="M50" i="23" s="1"/>
  <c r="W60" i="23" a="1"/>
  <c r="W60" i="23" s="1"/>
  <c r="AD22" i="23" a="1"/>
  <c r="AD22" i="23" s="1"/>
  <c r="O27" i="23" a="1"/>
  <c r="O27" i="23" s="1"/>
  <c r="R44" i="23" a="1"/>
  <c r="R44" i="23" s="1"/>
  <c r="AA25" i="23" a="1"/>
  <c r="AA25" i="23" s="1"/>
  <c r="Q68" i="23" a="1"/>
  <c r="Q68" i="23" s="1"/>
  <c r="L46" i="23" a="1"/>
  <c r="L46" i="23" s="1"/>
  <c r="Q42" i="23" a="1"/>
  <c r="Q42" i="23" s="1"/>
  <c r="N62" i="23" a="1"/>
  <c r="N62" i="23" s="1"/>
  <c r="T41" i="23" a="1"/>
  <c r="T41" i="23" s="1"/>
  <c r="E59" i="23" a="1"/>
  <c r="E59" i="23" s="1"/>
  <c r="Q43" i="23" a="1"/>
  <c r="Q43" i="23" s="1"/>
  <c r="G32" i="23" a="1"/>
  <c r="G32" i="23" s="1"/>
  <c r="S45" i="23" a="1"/>
  <c r="S45" i="23" s="1"/>
  <c r="AQ55" i="23" a="1"/>
  <c r="AQ55" i="23" s="1"/>
  <c r="H63" i="23" a="1"/>
  <c r="H63" i="23" s="1"/>
  <c r="AK63" i="23" a="1"/>
  <c r="AK63" i="23" s="1"/>
  <c r="AH43" i="23" a="1"/>
  <c r="AH43" i="23" s="1"/>
  <c r="AQ27" i="23" a="1"/>
  <c r="AQ27" i="23" s="1"/>
  <c r="AP59" i="23" a="1"/>
  <c r="AP59" i="23" s="1"/>
  <c r="AE62" i="23" a="1"/>
  <c r="AE62" i="23" s="1"/>
  <c r="L23" i="23" a="1"/>
  <c r="L23" i="23" s="1"/>
  <c r="S26" i="23" a="1"/>
  <c r="S26" i="23" s="1"/>
  <c r="R59" i="23" a="1"/>
  <c r="R59" i="23" s="1"/>
  <c r="AT32" i="23" a="1"/>
  <c r="AT32" i="23" s="1"/>
  <c r="AD64" i="23" a="1"/>
  <c r="AD64" i="23" s="1"/>
  <c r="L27" i="23" a="1"/>
  <c r="L27" i="23" s="1"/>
  <c r="E68" i="23" a="1"/>
  <c r="E68" i="23" s="1"/>
  <c r="AM68" i="23" a="1"/>
  <c r="AM68" i="23" s="1"/>
  <c r="T61" i="23" a="1"/>
  <c r="T61" i="23" s="1"/>
  <c r="E28" i="23" a="1"/>
  <c r="E28" i="23" s="1"/>
  <c r="P61" i="23" a="1"/>
  <c r="P61" i="23" s="1"/>
  <c r="Q48" i="23" a="1"/>
  <c r="Q48" i="23" s="1"/>
  <c r="X30" i="23" a="1"/>
  <c r="X30" i="23" s="1"/>
  <c r="AV60" i="23" a="1"/>
  <c r="AV60" i="23" s="1"/>
  <c r="AK67" i="23" a="1"/>
  <c r="AK67" i="23" s="1"/>
  <c r="H60" i="23" a="1"/>
  <c r="H60" i="23" s="1"/>
  <c r="V27" i="23" a="1"/>
  <c r="V27" i="23" s="1"/>
  <c r="AB43" i="23" a="1"/>
  <c r="AB43" i="23" s="1"/>
  <c r="U43" i="23" a="1"/>
  <c r="U43" i="23" s="1"/>
  <c r="AH59" i="23" a="1"/>
  <c r="AH59" i="23" s="1"/>
  <c r="W63" i="23" a="1"/>
  <c r="W63" i="23" s="1"/>
  <c r="AR61" i="23" a="1"/>
  <c r="AR61" i="23" s="1"/>
  <c r="AR66" i="23" a="1"/>
  <c r="AR66" i="23" s="1"/>
  <c r="AR65" i="23" s="1"/>
  <c r="AH23" i="23" a="1"/>
  <c r="AH23" i="23" s="1"/>
  <c r="AR23" i="23" a="1"/>
  <c r="AR23" i="23" s="1"/>
  <c r="Z41" i="23" a="1"/>
  <c r="Z41" i="23" s="1"/>
  <c r="AC30" i="23" a="1"/>
  <c r="AC30" i="23" s="1"/>
  <c r="O28" i="23" a="1"/>
  <c r="O28" i="23" s="1"/>
  <c r="Q28" i="23" a="1"/>
  <c r="Q28" i="23" s="1"/>
  <c r="T22" i="23" a="1"/>
  <c r="T22" i="23" s="1"/>
  <c r="AJ30" i="23" a="1"/>
  <c r="AJ30" i="23" s="1"/>
  <c r="AJ29" i="23" s="1"/>
  <c r="AP31" i="23" a="1"/>
  <c r="AP31" i="23" s="1"/>
  <c r="AQ59" i="23" a="1"/>
  <c r="AQ59" i="23" s="1"/>
  <c r="W32" i="23" a="1"/>
  <c r="W32" i="23" s="1"/>
  <c r="K40" i="23" a="1"/>
  <c r="K40" i="23" s="1"/>
  <c r="M28" i="23" a="1"/>
  <c r="M28" i="23" s="1"/>
  <c r="G22" i="24" s="1"/>
  <c r="AV55" i="23" a="1"/>
  <c r="AV55" i="23" s="1"/>
  <c r="AE43" i="23" a="1"/>
  <c r="AE43" i="23" s="1"/>
  <c r="S19" i="23" a="1"/>
  <c r="S19" i="23" s="1"/>
  <c r="T31" i="23" a="1"/>
  <c r="T31" i="23" s="1"/>
  <c r="AM24" i="23" a="1"/>
  <c r="AM24" i="23" s="1"/>
  <c r="AH30" i="23" a="1"/>
  <c r="AH30" i="23" s="1"/>
  <c r="AH29" i="23" s="1"/>
  <c r="AD49" i="23" a="1"/>
  <c r="AD49" i="23" s="1"/>
  <c r="AO24" i="23" a="1"/>
  <c r="AO24" i="23" s="1"/>
  <c r="AN27" i="23" a="1"/>
  <c r="AN27" i="23" s="1"/>
  <c r="O66" i="23" a="1"/>
  <c r="O66" i="23" s="1"/>
  <c r="E64" i="23" a="1"/>
  <c r="E64" i="23" s="1"/>
  <c r="Q22" i="23" a="1"/>
  <c r="Q22" i="23" s="1"/>
  <c r="S63" i="23" a="1"/>
  <c r="S63" i="23" s="1"/>
  <c r="AT19" i="23" a="1"/>
  <c r="AT19" i="23" s="1"/>
  <c r="X60" i="23" a="1"/>
  <c r="X60" i="23" s="1"/>
  <c r="AT41" i="23" a="1"/>
  <c r="AT41" i="23" s="1"/>
  <c r="AA49" i="23" a="1"/>
  <c r="AA49" i="23" s="1"/>
  <c r="V32" i="23" a="1"/>
  <c r="V32" i="23" s="1"/>
  <c r="H55" i="23" a="1"/>
  <c r="H55" i="23" s="1"/>
  <c r="Z55" i="23" a="1"/>
  <c r="Z55" i="23" s="1"/>
  <c r="M45" i="23" a="1"/>
  <c r="M45" i="23" s="1"/>
  <c r="X66" i="23" a="1"/>
  <c r="X66" i="23" s="1"/>
  <c r="AV49" i="23" a="1"/>
  <c r="AV49" i="23" s="1"/>
  <c r="F62" i="23" a="1"/>
  <c r="F62" i="23" s="1"/>
  <c r="F67" i="23" a="1"/>
  <c r="F67" i="23" s="1"/>
  <c r="R68" i="23" a="1"/>
  <c r="R68" i="23" s="1"/>
  <c r="M42" i="23" a="1"/>
  <c r="M42" i="23" s="1"/>
  <c r="G36" i="24" s="1"/>
  <c r="E52" i="6" s="1"/>
  <c r="Z31" i="23" a="1"/>
  <c r="Z31" i="23" s="1"/>
  <c r="AE59" i="23" a="1"/>
  <c r="AE59" i="23" s="1"/>
  <c r="AQ23" i="23" a="1"/>
  <c r="AQ23" i="23" s="1"/>
  <c r="AB31" i="23" a="1"/>
  <c r="AB31" i="23" s="1"/>
  <c r="AJ23" i="23" a="1"/>
  <c r="AJ23" i="23" s="1"/>
  <c r="AO32" i="23" a="1"/>
  <c r="AO32" i="23" s="1"/>
  <c r="N58" i="23" a="1"/>
  <c r="N58" i="23" s="1"/>
  <c r="M58" i="23" a="1"/>
  <c r="M58" i="23" s="1"/>
  <c r="P46" i="23" a="1"/>
  <c r="P46" i="23" s="1"/>
  <c r="T55" i="23" a="1"/>
  <c r="T55" i="23" s="1"/>
  <c r="W62" i="23" a="1"/>
  <c r="W62" i="23" s="1"/>
  <c r="K55" i="23" a="1"/>
  <c r="K55" i="23" s="1"/>
  <c r="AE46" i="23" a="1"/>
  <c r="AE46" i="23" s="1"/>
  <c r="Z42" i="23" a="1"/>
  <c r="Z42" i="23" s="1"/>
  <c r="G63" i="23" a="1"/>
  <c r="G63" i="23" s="1"/>
  <c r="AJ41" i="23" a="1"/>
  <c r="AJ41" i="23" s="1"/>
  <c r="AM42" i="23" a="1"/>
  <c r="AM42" i="23" s="1"/>
  <c r="I61" i="23" a="1"/>
  <c r="I61" i="23" s="1"/>
  <c r="AS31" i="23" a="1"/>
  <c r="AS31" i="23" s="1"/>
  <c r="AU48" i="23" a="1"/>
  <c r="AU48" i="23" s="1"/>
  <c r="AU47" i="23" s="1"/>
  <c r="O24" i="23" a="1"/>
  <c r="O24" i="23" s="1"/>
  <c r="AL67" i="23" a="1"/>
  <c r="AL67" i="23" s="1"/>
  <c r="AL65" i="23" s="1"/>
  <c r="Y44" i="23" a="1"/>
  <c r="Y44" i="23" s="1"/>
  <c r="Z30" i="23" a="1"/>
  <c r="Z30" i="23" s="1"/>
  <c r="M37" i="23" a="1"/>
  <c r="M37" i="23" s="1"/>
  <c r="Q46" i="23" a="1"/>
  <c r="Q46" i="23" s="1"/>
  <c r="AP23" i="23" a="1"/>
  <c r="AP23" i="23" s="1"/>
  <c r="AN43" i="23" a="1"/>
  <c r="AN43" i="23" s="1"/>
  <c r="AF63" i="23" a="1"/>
  <c r="AF63" i="23" s="1"/>
  <c r="I67" i="23" a="1"/>
  <c r="I67" i="23" s="1"/>
  <c r="I28" i="23" a="1"/>
  <c r="I28" i="23" s="1"/>
  <c r="Q62" i="23" a="1"/>
  <c r="Q62" i="23" s="1"/>
  <c r="AN24" i="23" a="1"/>
  <c r="AN24" i="23" s="1"/>
  <c r="AL44" i="23" a="1"/>
  <c r="AL44" i="23" s="1"/>
  <c r="I63" i="23" a="1"/>
  <c r="I63" i="23" s="1"/>
  <c r="M22" i="23" a="1"/>
  <c r="M22" i="23" s="1"/>
  <c r="U48" i="23" a="1"/>
  <c r="U48" i="23" s="1"/>
  <c r="T43" i="23" a="1"/>
  <c r="T43" i="23" s="1"/>
  <c r="AT30" i="23" a="1"/>
  <c r="AT30" i="23" s="1"/>
  <c r="K63" i="23" a="1"/>
  <c r="K63" i="23" s="1"/>
  <c r="AF25" i="23" a="1"/>
  <c r="AF25" i="23" s="1"/>
  <c r="AH25" i="23" a="1"/>
  <c r="AH25" i="23" s="1"/>
  <c r="E30" i="23" a="1"/>
  <c r="E30" i="23" s="1"/>
  <c r="AQ24" i="23" a="1"/>
  <c r="AQ24" i="23" s="1"/>
  <c r="AP50" i="23" a="1"/>
  <c r="AP50" i="23" s="1"/>
  <c r="AS30" i="23" a="1"/>
  <c r="AS30" i="23" s="1"/>
  <c r="T44" i="23" a="1"/>
  <c r="T44" i="23" s="1"/>
  <c r="P62" i="23" a="1"/>
  <c r="P62" i="23" s="1"/>
  <c r="F59" i="23" a="1"/>
  <c r="F59" i="23" s="1"/>
  <c r="AE28" i="23" a="1"/>
  <c r="AE28" i="23" s="1"/>
  <c r="N50" i="23" a="1"/>
  <c r="N50" i="23" s="1"/>
  <c r="AO26" i="23" a="1"/>
  <c r="AO26" i="23" s="1"/>
  <c r="AO66" i="23" a="1"/>
  <c r="AO66" i="23" s="1"/>
  <c r="AT49" i="23" a="1"/>
  <c r="AT49" i="23" s="1"/>
  <c r="J68" i="23" a="1"/>
  <c r="J68" i="23" s="1"/>
  <c r="V25" i="23" a="1"/>
  <c r="V25" i="23" s="1"/>
  <c r="R46" i="23" a="1"/>
  <c r="R46" i="23" s="1"/>
  <c r="AV50" i="23" a="1"/>
  <c r="AV50" i="23" s="1"/>
  <c r="V66" i="23" a="1"/>
  <c r="V66" i="23" s="1"/>
  <c r="G55" i="23" a="1"/>
  <c r="G55" i="23" s="1"/>
  <c r="AB68" i="23" a="1"/>
  <c r="AB68" i="23" s="1"/>
  <c r="AK30" i="23" a="1"/>
  <c r="AK30" i="23" s="1"/>
  <c r="X63" i="23" a="1"/>
  <c r="X63" i="23" s="1"/>
  <c r="P63" i="23" a="1"/>
  <c r="P63" i="23" s="1"/>
  <c r="AG22" i="23" a="1"/>
  <c r="AG22" i="23" s="1"/>
  <c r="AL58" i="23" a="1"/>
  <c r="AL58" i="23" s="1"/>
  <c r="AR46" i="23" a="1"/>
  <c r="AR46" i="23" s="1"/>
  <c r="X61" i="23" a="1"/>
  <c r="X61" i="23" s="1"/>
  <c r="O37" i="23" a="1"/>
  <c r="O37" i="23" s="1"/>
  <c r="M32" i="23" a="1"/>
  <c r="M32" i="23" s="1"/>
  <c r="V41" i="23" a="1"/>
  <c r="V41" i="23" s="1"/>
  <c r="P24" i="23" a="1"/>
  <c r="P24" i="23" s="1"/>
  <c r="S49" i="23" a="1"/>
  <c r="S49" i="23" s="1"/>
  <c r="Q30" i="23" a="1"/>
  <c r="Q30" i="23" s="1"/>
  <c r="AE55" i="23" a="1"/>
  <c r="AE55" i="23" s="1"/>
  <c r="R67" i="23" a="1"/>
  <c r="R67" i="23" s="1"/>
  <c r="AL28" i="23" a="1"/>
  <c r="AL28" i="23" s="1"/>
  <c r="J48" i="23" a="1"/>
  <c r="J48" i="23" s="1"/>
  <c r="J47" i="23" s="1"/>
  <c r="I62" i="23" a="1"/>
  <c r="I62" i="23" s="1"/>
  <c r="AN42" i="23" a="1"/>
  <c r="AN42" i="23" s="1"/>
  <c r="AR48" i="23" a="1"/>
  <c r="AR48" i="23" s="1"/>
  <c r="AR47" i="23" s="1"/>
  <c r="M26" i="23" a="1"/>
  <c r="M26" i="23" s="1"/>
  <c r="AO37" i="23" a="1"/>
  <c r="AO37" i="23" s="1"/>
  <c r="R30" i="23" a="1"/>
  <c r="R30" i="23" s="1"/>
  <c r="AG62" i="23" a="1"/>
  <c r="AG62" i="23" s="1"/>
  <c r="Z62" i="23" a="1"/>
  <c r="Z62" i="23" s="1"/>
  <c r="N24" i="23" a="1"/>
  <c r="N24" i="23" s="1"/>
  <c r="Q27" i="23" a="1"/>
  <c r="Q27" i="23" s="1"/>
  <c r="AQ19" i="23" a="1"/>
  <c r="AQ19" i="23" s="1"/>
  <c r="Y32" i="23" a="1"/>
  <c r="Y32" i="23" s="1"/>
  <c r="J26" i="24" s="1"/>
  <c r="H28" i="6" s="1"/>
  <c r="S43" i="23" a="1"/>
  <c r="S43" i="23" s="1"/>
  <c r="AK19" i="23" a="1"/>
  <c r="AK19" i="23" s="1"/>
  <c r="L37" i="23" a="1"/>
  <c r="L37" i="23" s="1"/>
  <c r="AE30" i="23" a="1"/>
  <c r="AE30" i="23" s="1"/>
  <c r="AR28" i="23" a="1"/>
  <c r="AR28" i="23" s="1"/>
  <c r="AK61" i="23" a="1"/>
  <c r="AK61" i="23" s="1"/>
  <c r="AJ44" i="23" a="1"/>
  <c r="AJ44" i="23" s="1"/>
  <c r="H30" i="23" a="1"/>
  <c r="H30" i="23" s="1"/>
  <c r="AD66" i="23" a="1"/>
  <c r="AD66" i="23" s="1"/>
  <c r="Z46" i="23" a="1"/>
  <c r="Z46" i="23" s="1"/>
  <c r="AK50" i="23" a="1"/>
  <c r="AK50" i="23" s="1"/>
  <c r="AK22" i="23" a="1"/>
  <c r="AK22" i="23" s="1"/>
  <c r="AC45" i="23" a="1"/>
  <c r="AC45" i="23" s="1"/>
  <c r="P43" i="23" a="1"/>
  <c r="P43" i="23" s="1"/>
  <c r="X45" i="23" a="1"/>
  <c r="X45" i="23" s="1"/>
  <c r="Q37" i="23" a="1"/>
  <c r="Q37" i="23" s="1"/>
  <c r="AP62" i="23" a="1"/>
  <c r="AP62" i="23" s="1"/>
  <c r="AP32" i="23" a="1"/>
  <c r="AP32" i="23" s="1"/>
  <c r="AB50" i="23" a="1"/>
  <c r="AB50" i="23" s="1"/>
  <c r="AC23" i="23" a="1"/>
  <c r="AC23" i="23" s="1"/>
  <c r="S55" i="23" a="1"/>
  <c r="S55" i="23" s="1"/>
  <c r="AQ64" i="23" a="1"/>
  <c r="AQ64" i="23" s="1"/>
  <c r="AV43" i="23" a="1"/>
  <c r="AV43" i="23" s="1"/>
  <c r="J62" i="23" a="1"/>
  <c r="J62" i="23" s="1"/>
  <c r="AD19" i="23" a="1"/>
  <c r="AD19" i="23" s="1"/>
  <c r="AU28" i="23" a="1"/>
  <c r="AU28" i="23" s="1"/>
  <c r="E55" i="23" a="1"/>
  <c r="E55" i="23" s="1"/>
  <c r="AA62" i="23" a="1"/>
  <c r="AA62" i="23" s="1"/>
  <c r="AA42" i="23" a="1"/>
  <c r="AA42" i="23" s="1"/>
  <c r="AU60" i="23" a="1"/>
  <c r="AU60" i="23" s="1"/>
  <c r="AQ28" i="23" a="1"/>
  <c r="AQ28" i="23" s="1"/>
  <c r="H43" i="23" a="1"/>
  <c r="H43" i="23" s="1"/>
  <c r="J32" i="23" a="1"/>
  <c r="J32" i="23" s="1"/>
  <c r="Q41" i="23" a="1"/>
  <c r="Q41" i="23" s="1"/>
  <c r="AC24" i="23" a="1"/>
  <c r="AC24" i="23" s="1"/>
  <c r="AC66" i="23" a="1"/>
  <c r="AC66" i="23" s="1"/>
  <c r="R19" i="23" a="1"/>
  <c r="R19" i="23" s="1"/>
  <c r="AU40" i="23" a="1"/>
  <c r="AU40" i="23" s="1"/>
  <c r="AC22" i="23" a="1"/>
  <c r="AC22" i="23" s="1"/>
  <c r="U67" i="23" a="1"/>
  <c r="U67" i="23" s="1"/>
  <c r="AV26" i="23" a="1"/>
  <c r="AV26" i="23" s="1"/>
  <c r="AC68" i="23" a="1"/>
  <c r="AC68" i="23" s="1"/>
  <c r="Q23" i="23" a="1"/>
  <c r="Q23" i="23" s="1"/>
  <c r="AL22" i="23" a="1"/>
  <c r="AL22" i="23" s="1"/>
  <c r="AH58" i="23" a="1"/>
  <c r="AH58" i="23" s="1"/>
  <c r="AK48" i="23" a="1"/>
  <c r="AK48" i="23" s="1"/>
  <c r="AP48" i="23" a="1"/>
  <c r="AP48" i="23" s="1"/>
  <c r="AL46" i="23" a="1"/>
  <c r="AL46" i="23" s="1"/>
  <c r="AH62" i="23" a="1"/>
  <c r="AH62" i="23" s="1"/>
  <c r="Q25" i="23" a="1"/>
  <c r="Q25" i="23" s="1"/>
  <c r="I64" i="23" a="1"/>
  <c r="I64" i="23" s="1"/>
  <c r="AC58" i="23" a="1"/>
  <c r="AC58" i="23" s="1"/>
  <c r="E44" i="23" a="1"/>
  <c r="E44" i="23" s="1"/>
  <c r="E38" i="24" s="1"/>
  <c r="Y49" i="23" a="1"/>
  <c r="Y49" i="23" s="1"/>
  <c r="AD30" i="23" a="1"/>
  <c r="AD30" i="23" s="1"/>
  <c r="AD29" i="23" s="1"/>
  <c r="AJ61" i="23" a="1"/>
  <c r="AJ61" i="23" s="1"/>
  <c r="M61" i="23" a="1"/>
  <c r="M61" i="23" s="1"/>
  <c r="S66" i="23" a="1"/>
  <c r="S66" i="23" s="1"/>
  <c r="K59" i="23" a="1"/>
  <c r="K59" i="23" s="1"/>
  <c r="R63" i="23" a="1"/>
  <c r="R63" i="23" s="1"/>
  <c r="O23" i="23" a="1"/>
  <c r="O23" i="23" s="1"/>
  <c r="AG43" i="23" a="1"/>
  <c r="AG43" i="23" s="1"/>
  <c r="O59" i="23" a="1"/>
  <c r="O59" i="23" s="1"/>
  <c r="V46" i="23" a="1"/>
  <c r="V46" i="23" s="1"/>
  <c r="G19" i="23" a="1"/>
  <c r="G19" i="23" s="1"/>
  <c r="N44" i="23" a="1"/>
  <c r="N44" i="23" s="1"/>
  <c r="AH24" i="23" a="1"/>
  <c r="AH24" i="23" s="1"/>
  <c r="AU43" i="23" a="1"/>
  <c r="AU43" i="23" s="1"/>
  <c r="AD32" i="23" a="1"/>
  <c r="AD32" i="23" s="1"/>
  <c r="AO67" i="23" a="1"/>
  <c r="AO67" i="23" s="1"/>
  <c r="AQ42" i="23" a="1"/>
  <c r="AQ42" i="23" s="1"/>
  <c r="H22" i="23" a="1"/>
  <c r="H22" i="23" s="1"/>
  <c r="AV59" i="23" a="1"/>
  <c r="AV59" i="23" s="1"/>
  <c r="AO60" i="23" a="1"/>
  <c r="AO60" i="23" s="1"/>
  <c r="X22" i="23" a="1"/>
  <c r="X22" i="23" s="1"/>
  <c r="E31" i="23" a="1"/>
  <c r="E31" i="23" s="1"/>
  <c r="U66" i="23" a="1"/>
  <c r="U66" i="23" s="1"/>
  <c r="AV37" i="23" a="1"/>
  <c r="AV37" i="23" s="1"/>
  <c r="I58" i="23" a="1"/>
  <c r="I58" i="23" s="1"/>
  <c r="AR27" i="23" a="1"/>
  <c r="AR27" i="23" s="1"/>
  <c r="Q40" i="23" a="1"/>
  <c r="Q40" i="23" s="1"/>
  <c r="Z59" i="23" a="1"/>
  <c r="Z59" i="23" s="1"/>
  <c r="AB66" i="23" a="1"/>
  <c r="AB66" i="23" s="1"/>
  <c r="AB65" i="23" s="1"/>
  <c r="AI68" i="23" a="1"/>
  <c r="AI68" i="23" s="1"/>
  <c r="W44" i="23" a="1"/>
  <c r="W44" i="23" s="1"/>
  <c r="R42" i="23" a="1"/>
  <c r="R42" i="23" s="1"/>
  <c r="I24" i="23" a="1"/>
  <c r="I24" i="23" s="1"/>
  <c r="F18" i="24" s="1"/>
  <c r="D22" i="6" s="1"/>
  <c r="E22" i="23" a="1"/>
  <c r="E22" i="23" s="1"/>
  <c r="G43" i="23" a="1"/>
  <c r="G43" i="23" s="1"/>
  <c r="R62" i="23" a="1"/>
  <c r="R62" i="23" s="1"/>
  <c r="U37" i="23" a="1"/>
  <c r="U37" i="23" s="1"/>
  <c r="AG40" i="23" a="1"/>
  <c r="AG40" i="23" s="1"/>
  <c r="AK46" i="23" a="1"/>
  <c r="AK46" i="23" s="1"/>
  <c r="S31" i="23" a="1"/>
  <c r="S31" i="23" s="1"/>
  <c r="AA28" i="23" a="1"/>
  <c r="AA28" i="23" s="1"/>
  <c r="AQ31" i="23" a="1"/>
  <c r="AQ31" i="23" s="1"/>
  <c r="AR50" i="23" a="1"/>
  <c r="AR50" i="23" s="1"/>
  <c r="AU30" i="23" a="1"/>
  <c r="AU30" i="23" s="1"/>
  <c r="AU29" i="23" s="1"/>
  <c r="R61" i="23" a="1"/>
  <c r="R61" i="23" s="1"/>
  <c r="F27" i="23" a="1"/>
  <c r="F27" i="23" s="1"/>
  <c r="N19" i="23" a="1"/>
  <c r="N19" i="23" s="1"/>
  <c r="AA64" i="23" a="1"/>
  <c r="AA64" i="23" s="1"/>
  <c r="Z26" i="23" a="1"/>
  <c r="Z26" i="23" s="1"/>
  <c r="V37" i="23" a="1"/>
  <c r="V37" i="23" s="1"/>
  <c r="AT40" i="23" a="1"/>
  <c r="AT40" i="23" s="1"/>
  <c r="AR63" i="23" a="1"/>
  <c r="AR63" i="23" s="1"/>
  <c r="R64" i="23" a="1"/>
  <c r="R64" i="23" s="1"/>
  <c r="P55" i="23" a="1"/>
  <c r="P55" i="23" s="1"/>
  <c r="O22" i="23" a="1"/>
  <c r="O22" i="23" s="1"/>
  <c r="AM46" i="23" a="1"/>
  <c r="AM46" i="23" s="1"/>
  <c r="AE19" i="23" a="1"/>
  <c r="AE19" i="23" s="1"/>
  <c r="AJ40" i="23" a="1"/>
  <c r="AJ40" i="23" s="1"/>
  <c r="G25" i="23" a="1"/>
  <c r="G25" i="23" s="1"/>
  <c r="Y50" i="23" a="1"/>
  <c r="Y50" i="23" s="1"/>
  <c r="Z43" i="23" a="1"/>
  <c r="Z43" i="23" s="1"/>
  <c r="T50" i="23" a="1"/>
  <c r="T50" i="23" s="1"/>
  <c r="AG55" i="23" a="1"/>
  <c r="AG55" i="23" s="1"/>
  <c r="AF24" i="23" a="1"/>
  <c r="AF24" i="23" s="1"/>
  <c r="H68" i="23" a="1"/>
  <c r="H68" i="23" s="1"/>
  <c r="S62" i="23" a="1"/>
  <c r="S62" i="23" s="1"/>
  <c r="AD43" i="23" a="1"/>
  <c r="AD43" i="23" s="1"/>
  <c r="AQ45" i="23" a="1"/>
  <c r="AQ45" i="23" s="1"/>
  <c r="F26" i="23" a="1"/>
  <c r="F26" i="23" s="1"/>
  <c r="H26" i="23" a="1"/>
  <c r="H26" i="23" s="1"/>
  <c r="AG60" i="23" a="1"/>
  <c r="AG60" i="23" s="1"/>
  <c r="AE48" i="23" a="1"/>
  <c r="AE48" i="23" s="1"/>
  <c r="AH66" i="23" a="1"/>
  <c r="AH66" i="23" s="1"/>
  <c r="AH65" i="23" s="1"/>
  <c r="H62" i="23" a="1"/>
  <c r="H62" i="23" s="1"/>
  <c r="K43" i="23" a="1"/>
  <c r="K43" i="23" s="1"/>
  <c r="H37" i="23" a="1"/>
  <c r="H37" i="23" s="1"/>
  <c r="AH61" i="23" a="1"/>
  <c r="AH61" i="23" s="1"/>
  <c r="X49" i="23" a="1"/>
  <c r="X49" i="23" s="1"/>
  <c r="AR25" i="23" a="1"/>
  <c r="AR25" i="23" s="1"/>
  <c r="U30" i="23" a="1"/>
  <c r="U30" i="23" s="1"/>
  <c r="L25" i="23" a="1"/>
  <c r="L25" i="23" s="1"/>
  <c r="AC42" i="23" a="1"/>
  <c r="AC42" i="23" s="1"/>
  <c r="AC41" i="23" a="1"/>
  <c r="AC41" i="23" s="1"/>
  <c r="AM28" i="23" a="1"/>
  <c r="AM28" i="23" s="1"/>
  <c r="AN61" i="23" a="1"/>
  <c r="AN61" i="23" s="1"/>
  <c r="AN60" i="23" a="1"/>
  <c r="AN60" i="23" s="1"/>
  <c r="U42" i="23" a="1"/>
  <c r="U42" i="23" s="1"/>
  <c r="AL42" i="23" a="1"/>
  <c r="AL42" i="23" s="1"/>
  <c r="AL43" i="23" a="1"/>
  <c r="AL43" i="23" s="1"/>
  <c r="Y25" i="23" a="1"/>
  <c r="Y25" i="23" s="1"/>
  <c r="J19" i="24" s="1"/>
  <c r="E25" i="24" l="1"/>
  <c r="AE29" i="23"/>
  <c r="AP47" i="23"/>
  <c r="J130" i="6"/>
  <c r="J123" i="6"/>
  <c r="E123" i="6"/>
  <c r="E130" i="6"/>
  <c r="H29" i="6"/>
  <c r="H101" i="6"/>
  <c r="G107" i="6"/>
  <c r="G100" i="6"/>
  <c r="D107" i="6"/>
  <c r="D100" i="6"/>
  <c r="G95" i="6"/>
  <c r="G24" i="6"/>
  <c r="K17" i="24"/>
  <c r="X29" i="23"/>
  <c r="AD21" i="23"/>
  <c r="AD20" i="23" s="1"/>
  <c r="AD33" i="23" s="1"/>
  <c r="X21" i="23"/>
  <c r="H17" i="24"/>
  <c r="AF29" i="23"/>
  <c r="AJ47" i="23"/>
  <c r="O21" i="24"/>
  <c r="AL47" i="23"/>
  <c r="L49" i="24"/>
  <c r="J83" i="6" s="1"/>
  <c r="F54" i="24"/>
  <c r="D82" i="6" s="1"/>
  <c r="R29" i="23"/>
  <c r="G20" i="24"/>
  <c r="N43" i="24"/>
  <c r="H21" i="24"/>
  <c r="N38" i="24"/>
  <c r="F58" i="24"/>
  <c r="M44" i="24"/>
  <c r="K58" i="6" s="1"/>
  <c r="I22" i="24"/>
  <c r="L47" i="23"/>
  <c r="Z29" i="23"/>
  <c r="E58" i="24"/>
  <c r="AL21" i="23"/>
  <c r="G26" i="24"/>
  <c r="E28" i="6" s="1"/>
  <c r="F61" i="24"/>
  <c r="H22" i="24"/>
  <c r="O58" i="24"/>
  <c r="F38" i="24"/>
  <c r="AE47" i="23"/>
  <c r="I58" i="24"/>
  <c r="G47" i="23"/>
  <c r="L54" i="24"/>
  <c r="J82" i="6" s="1"/>
  <c r="AA29" i="23"/>
  <c r="L65" i="23"/>
  <c r="J44" i="24"/>
  <c r="H58" i="6" s="1"/>
  <c r="S65" i="23"/>
  <c r="H19" i="24"/>
  <c r="M13" i="24"/>
  <c r="K23" i="6" s="1"/>
  <c r="I37" i="24"/>
  <c r="AI39" i="23"/>
  <c r="V57" i="23"/>
  <c r="AT39" i="23"/>
  <c r="N31" i="24"/>
  <c r="L53" i="6" s="1"/>
  <c r="G62" i="24"/>
  <c r="E88" i="6" s="1"/>
  <c r="L29" i="23"/>
  <c r="E49" i="24"/>
  <c r="C83" i="6" s="1"/>
  <c r="K36" i="24"/>
  <c r="I52" i="6" s="1"/>
  <c r="H31" i="24"/>
  <c r="F53" i="6" s="1"/>
  <c r="L22" i="24"/>
  <c r="AM29" i="23"/>
  <c r="M35" i="24"/>
  <c r="O21" i="23"/>
  <c r="F22" i="24"/>
  <c r="J38" i="24"/>
  <c r="T21" i="23"/>
  <c r="G19" i="24"/>
  <c r="X20" i="23"/>
  <c r="X33" i="23" s="1"/>
  <c r="M57" i="24"/>
  <c r="AB57" i="23"/>
  <c r="AB56" i="23" s="1"/>
  <c r="AB69" i="23" s="1"/>
  <c r="AP65" i="23"/>
  <c r="O38" i="24"/>
  <c r="I53" i="24"/>
  <c r="W21" i="23"/>
  <c r="W20" i="23" s="1"/>
  <c r="W33" i="23" s="1"/>
  <c r="F35" i="24"/>
  <c r="N54" i="24"/>
  <c r="L82" i="6" s="1"/>
  <c r="K62" i="24"/>
  <c r="I88" i="6" s="1"/>
  <c r="H35" i="24"/>
  <c r="N20" i="24"/>
  <c r="K25" i="24"/>
  <c r="I61" i="24"/>
  <c r="H29" i="23"/>
  <c r="AL57" i="23"/>
  <c r="AL56" i="23" s="1"/>
  <c r="AL69" i="23" s="1"/>
  <c r="F55" i="24"/>
  <c r="G39" i="24"/>
  <c r="AT21" i="23"/>
  <c r="J13" i="24"/>
  <c r="H23" i="6" s="1"/>
  <c r="K61" i="24"/>
  <c r="K35" i="24"/>
  <c r="X65" i="23"/>
  <c r="AJ39" i="23"/>
  <c r="AJ38" i="23" s="1"/>
  <c r="AJ51" i="23" s="1"/>
  <c r="N61" i="24"/>
  <c r="L37" i="24"/>
  <c r="J43" i="24"/>
  <c r="G55" i="24"/>
  <c r="V65" i="23"/>
  <c r="O25" i="24"/>
  <c r="E22" i="24"/>
  <c r="I36" i="24"/>
  <c r="G52" i="6" s="1"/>
  <c r="K39" i="24"/>
  <c r="AT29" i="23"/>
  <c r="N57" i="23"/>
  <c r="O65" i="23"/>
  <c r="L61" i="24"/>
  <c r="F39" i="24"/>
  <c r="J31" i="24"/>
  <c r="H53" i="6" s="1"/>
  <c r="M56" i="24"/>
  <c r="J55" i="24"/>
  <c r="I31" i="24"/>
  <c r="G53" i="6" s="1"/>
  <c r="K18" i="24"/>
  <c r="I22" i="6" s="1"/>
  <c r="L56" i="24"/>
  <c r="N60" i="24"/>
  <c r="AO65" i="23"/>
  <c r="U47" i="23"/>
  <c r="I42" i="24"/>
  <c r="N18" i="24"/>
  <c r="L22" i="6" s="1"/>
  <c r="H42" i="24"/>
  <c r="Q47" i="23"/>
  <c r="G61" i="24"/>
  <c r="X57" i="23"/>
  <c r="AV57" i="23"/>
  <c r="AV56" i="23" s="1"/>
  <c r="AV69" i="23" s="1"/>
  <c r="I19" i="24"/>
  <c r="J58" i="24"/>
  <c r="H57" i="23"/>
  <c r="F25" i="24"/>
  <c r="G60" i="24"/>
  <c r="M65" i="23"/>
  <c r="AN65" i="23"/>
  <c r="R21" i="23"/>
  <c r="R20" i="23" s="1"/>
  <c r="R33" i="23" s="1"/>
  <c r="L55" i="24"/>
  <c r="F34" i="24"/>
  <c r="I39" i="23"/>
  <c r="S21" i="23"/>
  <c r="AQ21" i="23"/>
  <c r="J21" i="23"/>
  <c r="J20" i="23" s="1"/>
  <c r="J33" i="23" s="1"/>
  <c r="R57" i="23"/>
  <c r="V21" i="23"/>
  <c r="V20" i="23" s="1"/>
  <c r="V33" i="23" s="1"/>
  <c r="N34" i="24"/>
  <c r="AO39" i="23"/>
  <c r="K43" i="24"/>
  <c r="G17" i="24"/>
  <c r="G53" i="24"/>
  <c r="AF21" i="23"/>
  <c r="AF20" i="23" s="1"/>
  <c r="AF33" i="23" s="1"/>
  <c r="K54" i="24"/>
  <c r="I82" i="6" s="1"/>
  <c r="H18" i="24"/>
  <c r="F22" i="6" s="1"/>
  <c r="AB21" i="23"/>
  <c r="G43" i="24"/>
  <c r="J37" i="24"/>
  <c r="Z57" i="23"/>
  <c r="AU65" i="23"/>
  <c r="F31" i="24"/>
  <c r="D53" i="6" s="1"/>
  <c r="K53" i="24"/>
  <c r="AA65" i="23"/>
  <c r="K34" i="24"/>
  <c r="AC39" i="23"/>
  <c r="O34" i="24"/>
  <c r="AS39" i="23"/>
  <c r="J39" i="24"/>
  <c r="N36" i="24"/>
  <c r="L52" i="6" s="1"/>
  <c r="E42" i="24"/>
  <c r="E47" i="23"/>
  <c r="N40" i="24"/>
  <c r="H20" i="24"/>
  <c r="AQ57" i="23"/>
  <c r="G16" i="24"/>
  <c r="M21" i="23"/>
  <c r="K39" i="23"/>
  <c r="AC29" i="23"/>
  <c r="K23" i="24" s="1"/>
  <c r="I26" i="6" s="1"/>
  <c r="I96" i="6" s="1"/>
  <c r="K24" i="24"/>
  <c r="H36" i="24"/>
  <c r="F52" i="6" s="1"/>
  <c r="G44" i="24"/>
  <c r="E58" i="6" s="1"/>
  <c r="N52" i="24"/>
  <c r="AO57" i="23"/>
  <c r="E56" i="24"/>
  <c r="O56" i="24"/>
  <c r="M38" i="24"/>
  <c r="AV39" i="23"/>
  <c r="I38" i="24"/>
  <c r="J40" i="24"/>
  <c r="AT57" i="23"/>
  <c r="L57" i="23"/>
  <c r="L56" i="23" s="1"/>
  <c r="L69" i="23" s="1"/>
  <c r="K57" i="23"/>
  <c r="F19" i="24"/>
  <c r="F21" i="24"/>
  <c r="O16" i="24"/>
  <c r="AS21" i="23"/>
  <c r="O57" i="23"/>
  <c r="G40" i="24"/>
  <c r="M20" i="24"/>
  <c r="G25" i="24"/>
  <c r="F65" i="23"/>
  <c r="J57" i="23"/>
  <c r="N19" i="24"/>
  <c r="O19" i="24"/>
  <c r="P47" i="23"/>
  <c r="L17" i="24"/>
  <c r="M29" i="23"/>
  <c r="G24" i="24"/>
  <c r="E21" i="24"/>
  <c r="O49" i="24"/>
  <c r="M83" i="6" s="1"/>
  <c r="I34" i="24"/>
  <c r="U39" i="23"/>
  <c r="AF47" i="23"/>
  <c r="AQ39" i="23"/>
  <c r="E61" i="24"/>
  <c r="O22" i="24"/>
  <c r="V47" i="23"/>
  <c r="G65" i="23"/>
  <c r="L44" i="24"/>
  <c r="J58" i="6" s="1"/>
  <c r="O18" i="24"/>
  <c r="M22" i="6" s="1"/>
  <c r="AA47" i="23"/>
  <c r="L42" i="24"/>
  <c r="AG47" i="23"/>
  <c r="L18" i="24"/>
  <c r="J22" i="6" s="1"/>
  <c r="J42" i="24"/>
  <c r="Y47" i="23"/>
  <c r="AH39" i="23"/>
  <c r="AH38" i="23" s="1"/>
  <c r="AH51" i="23" s="1"/>
  <c r="J62" i="24"/>
  <c r="H88" i="6" s="1"/>
  <c r="L62" i="24"/>
  <c r="J88" i="6" s="1"/>
  <c r="AP29" i="23"/>
  <c r="J20" i="24"/>
  <c r="AQ29" i="23"/>
  <c r="N65" i="23"/>
  <c r="N53" i="24"/>
  <c r="K65" i="23"/>
  <c r="J56" i="24"/>
  <c r="K47" i="23"/>
  <c r="G29" i="23"/>
  <c r="Z65" i="23"/>
  <c r="K38" i="24"/>
  <c r="H34" i="24"/>
  <c r="Q39" i="23"/>
  <c r="E24" i="24"/>
  <c r="E29" i="23"/>
  <c r="F57" i="24"/>
  <c r="G57" i="24"/>
  <c r="N39" i="24"/>
  <c r="F13" i="24"/>
  <c r="D23" i="6" s="1"/>
  <c r="G35" i="24"/>
  <c r="L58" i="24"/>
  <c r="K37" i="24"/>
  <c r="I39" i="24"/>
  <c r="O26" i="24"/>
  <c r="M28" i="6" s="1"/>
  <c r="I26" i="24"/>
  <c r="G28" i="6" s="1"/>
  <c r="M19" i="24"/>
  <c r="L21" i="23"/>
  <c r="O39" i="23"/>
  <c r="AM21" i="23"/>
  <c r="M31" i="24"/>
  <c r="K53" i="6" s="1"/>
  <c r="I40" i="24"/>
  <c r="L43" i="24"/>
  <c r="O20" i="24"/>
  <c r="T39" i="23"/>
  <c r="I16" i="24"/>
  <c r="U21" i="23"/>
  <c r="H13" i="24"/>
  <c r="F23" i="6" s="1"/>
  <c r="H39" i="24"/>
  <c r="F62" i="24"/>
  <c r="D88" i="6" s="1"/>
  <c r="H52" i="24"/>
  <c r="Q57" i="23"/>
  <c r="M37" i="24"/>
  <c r="AM57" i="23"/>
  <c r="AM56" i="23" s="1"/>
  <c r="AM69" i="23" s="1"/>
  <c r="P29" i="23"/>
  <c r="AC47" i="23"/>
  <c r="K42" i="24"/>
  <c r="T29" i="23"/>
  <c r="T20" i="23" s="1"/>
  <c r="T33" i="23" s="1"/>
  <c r="M18" i="24"/>
  <c r="K22" i="6" s="1"/>
  <c r="H39" i="23"/>
  <c r="H38" i="23" s="1"/>
  <c r="H51" i="23" s="1"/>
  <c r="AJ21" i="23"/>
  <c r="AJ20" i="23" s="1"/>
  <c r="AJ33" i="23" s="1"/>
  <c r="AN57" i="23"/>
  <c r="F24" i="24"/>
  <c r="I29" i="23"/>
  <c r="T47" i="23"/>
  <c r="N58" i="24"/>
  <c r="F40" i="24"/>
  <c r="M52" i="24"/>
  <c r="AK57" i="23"/>
  <c r="I57" i="24"/>
  <c r="N21" i="23"/>
  <c r="AD47" i="23"/>
  <c r="AI29" i="23"/>
  <c r="G21" i="23"/>
  <c r="H38" i="24"/>
  <c r="H58" i="24"/>
  <c r="N16" i="24"/>
  <c r="AO21" i="23"/>
  <c r="J54" i="24"/>
  <c r="H82" i="6" s="1"/>
  <c r="N29" i="23"/>
  <c r="I52" i="24"/>
  <c r="U57" i="23"/>
  <c r="K20" i="24"/>
  <c r="E16" i="24"/>
  <c r="E21" i="23"/>
  <c r="H21" i="23"/>
  <c r="Q29" i="23"/>
  <c r="H24" i="24"/>
  <c r="H40" i="24"/>
  <c r="H62" i="24"/>
  <c r="F88" i="6" s="1"/>
  <c r="AP57" i="23"/>
  <c r="AP56" i="23" s="1"/>
  <c r="AP69" i="23" s="1"/>
  <c r="K58" i="24"/>
  <c r="W57" i="23"/>
  <c r="W56" i="23" s="1"/>
  <c r="W69" i="23" s="1"/>
  <c r="AD39" i="23"/>
  <c r="AE57" i="23"/>
  <c r="AE56" i="23" s="1"/>
  <c r="AE69" i="23" s="1"/>
  <c r="AQ65" i="23"/>
  <c r="F26" i="24"/>
  <c r="D28" i="6" s="1"/>
  <c r="K55" i="24"/>
  <c r="O53" i="24"/>
  <c r="E13" i="24"/>
  <c r="C23" i="6" s="1"/>
  <c r="R39" i="23"/>
  <c r="I25" i="24"/>
  <c r="E65" i="23"/>
  <c r="E60" i="24"/>
  <c r="I17" i="24"/>
  <c r="AD57" i="23"/>
  <c r="AN29" i="23"/>
  <c r="Q65" i="23"/>
  <c r="H60" i="24"/>
  <c r="N62" i="24"/>
  <c r="L88" i="6" s="1"/>
  <c r="G49" i="24"/>
  <c r="E83" i="6" s="1"/>
  <c r="O35" i="24"/>
  <c r="L57" i="24"/>
  <c r="F21" i="23"/>
  <c r="E40" i="24"/>
  <c r="E39" i="24"/>
  <c r="AE39" i="23"/>
  <c r="J39" i="23"/>
  <c r="J38" i="23" s="1"/>
  <c r="J51" i="23" s="1"/>
  <c r="J65" i="23"/>
  <c r="J56" i="23" s="1"/>
  <c r="J69" i="23" s="1"/>
  <c r="K21" i="24"/>
  <c r="J18" i="24"/>
  <c r="H22" i="6" s="1"/>
  <c r="J60" i="24"/>
  <c r="Y65" i="23"/>
  <c r="G39" i="23"/>
  <c r="G38" i="23" s="1"/>
  <c r="G51" i="23" s="1"/>
  <c r="G57" i="23"/>
  <c r="J34" i="24"/>
  <c r="Y39" i="23"/>
  <c r="J53" i="24"/>
  <c r="O37" i="24"/>
  <c r="F43" i="24"/>
  <c r="N57" i="24"/>
  <c r="N17" i="24"/>
  <c r="U29" i="23"/>
  <c r="I23" i="24" s="1"/>
  <c r="G26" i="6" s="1"/>
  <c r="G96" i="6" s="1"/>
  <c r="I24" i="24"/>
  <c r="I57" i="23"/>
  <c r="F52" i="24"/>
  <c r="K16" i="24"/>
  <c r="AC21" i="23"/>
  <c r="L16" i="24"/>
  <c r="AG21" i="23"/>
  <c r="G31" i="24"/>
  <c r="E53" i="6" s="1"/>
  <c r="H16" i="24"/>
  <c r="Q21" i="23"/>
  <c r="S47" i="23"/>
  <c r="M47" i="23"/>
  <c r="G42" i="24"/>
  <c r="L24" i="24"/>
  <c r="AG29" i="23"/>
  <c r="K57" i="24"/>
  <c r="AN21" i="23"/>
  <c r="L60" i="24"/>
  <c r="AG65" i="23"/>
  <c r="K13" i="24"/>
  <c r="I23" i="6" s="1"/>
  <c r="O42" i="24"/>
  <c r="AS47" i="23"/>
  <c r="G58" i="24"/>
  <c r="G34" i="24"/>
  <c r="M39" i="23"/>
  <c r="J49" i="24"/>
  <c r="H83" i="6" s="1"/>
  <c r="M22" i="24"/>
  <c r="P57" i="23"/>
  <c r="K49" i="24"/>
  <c r="I83" i="6" s="1"/>
  <c r="AE21" i="23"/>
  <c r="AE20" i="23" s="1"/>
  <c r="AE33" i="23" s="1"/>
  <c r="H25" i="24"/>
  <c r="AN39" i="23"/>
  <c r="AN38" i="23" s="1"/>
  <c r="AN51" i="23" s="1"/>
  <c r="N56" i="24"/>
  <c r="L35" i="24"/>
  <c r="P21" i="23"/>
  <c r="O60" i="24"/>
  <c r="AS65" i="23"/>
  <c r="AI21" i="23"/>
  <c r="AI20" i="23" s="1"/>
  <c r="AI33" i="23" s="1"/>
  <c r="AD65" i="23"/>
  <c r="H49" i="24"/>
  <c r="F83" i="6" s="1"/>
  <c r="AF57" i="23"/>
  <c r="AF56" i="23" s="1"/>
  <c r="AF69" i="23" s="1"/>
  <c r="V39" i="23"/>
  <c r="R65" i="23"/>
  <c r="F49" i="24"/>
  <c r="D83" i="6" s="1"/>
  <c r="AK65" i="23"/>
  <c r="M60" i="24"/>
  <c r="J25" i="24"/>
  <c r="E55" i="24"/>
  <c r="E57" i="24"/>
  <c r="I54" i="24"/>
  <c r="G82" i="6" s="1"/>
  <c r="F36" i="24"/>
  <c r="D52" i="6" s="1"/>
  <c r="AV47" i="23"/>
  <c r="AV38" i="23" s="1"/>
  <c r="AV51" i="23" s="1"/>
  <c r="AB39" i="23"/>
  <c r="Z21" i="23"/>
  <c r="H65" i="23"/>
  <c r="AT47" i="23"/>
  <c r="E44" i="24"/>
  <c r="C58" i="6" s="1"/>
  <c r="AR57" i="23"/>
  <c r="AR56" i="23" s="1"/>
  <c r="AR69" i="23" s="1"/>
  <c r="H61" i="24"/>
  <c r="F53" i="24"/>
  <c r="L39" i="23"/>
  <c r="L38" i="23" s="1"/>
  <c r="L51" i="23" s="1"/>
  <c r="M62" i="24"/>
  <c r="K88" i="6" s="1"/>
  <c r="J52" i="24"/>
  <c r="Y57" i="23"/>
  <c r="M42" i="24"/>
  <c r="AK47" i="23"/>
  <c r="AU39" i="23"/>
  <c r="AU38" i="23" s="1"/>
  <c r="AU51" i="23" s="1"/>
  <c r="M55" i="24"/>
  <c r="H56" i="24"/>
  <c r="Z20" i="23"/>
  <c r="Z33" i="23" s="1"/>
  <c r="M57" i="23"/>
  <c r="G52" i="24"/>
  <c r="M61" i="24"/>
  <c r="E62" i="24"/>
  <c r="C88" i="6" s="1"/>
  <c r="H37" i="24"/>
  <c r="E54" i="24"/>
  <c r="C82" i="6" s="1"/>
  <c r="O43" i="24"/>
  <c r="L31" i="24"/>
  <c r="J53" i="6" s="1"/>
  <c r="J22" i="24"/>
  <c r="K56" i="24"/>
  <c r="F57" i="23"/>
  <c r="F56" i="23" s="1"/>
  <c r="F69" i="23" s="1"/>
  <c r="AJ57" i="23"/>
  <c r="E17" i="24"/>
  <c r="G18" i="24"/>
  <c r="E22" i="6" s="1"/>
  <c r="AL39" i="23"/>
  <c r="N24" i="24"/>
  <c r="AO29" i="23"/>
  <c r="F17" i="24"/>
  <c r="AV21" i="23"/>
  <c r="L38" i="24"/>
  <c r="J24" i="24"/>
  <c r="Y29" i="23"/>
  <c r="F20" i="24"/>
  <c r="Z39" i="23"/>
  <c r="Z38" i="23" s="1"/>
  <c r="Z51" i="23" s="1"/>
  <c r="X39" i="23"/>
  <c r="M17" i="24"/>
  <c r="O39" i="24"/>
  <c r="T65" i="23"/>
  <c r="N35" i="24"/>
  <c r="G21" i="24"/>
  <c r="F39" i="23"/>
  <c r="AB47" i="23"/>
  <c r="AV29" i="23"/>
  <c r="O36" i="24"/>
  <c r="M52" i="6" s="1"/>
  <c r="J35" i="24"/>
  <c r="H55" i="24"/>
  <c r="I44" i="24"/>
  <c r="G58" i="6" s="1"/>
  <c r="G38" i="24"/>
  <c r="L52" i="24"/>
  <c r="AG57" i="23"/>
  <c r="AH21" i="23"/>
  <c r="AH20" i="23" s="1"/>
  <c r="AH33" i="23" s="1"/>
  <c r="G54" i="24"/>
  <c r="E82" i="6" s="1"/>
  <c r="N42" i="24"/>
  <c r="AO47" i="23"/>
  <c r="E34" i="24"/>
  <c r="E39" i="23"/>
  <c r="L25" i="24"/>
  <c r="K26" i="24"/>
  <c r="I28" i="6" s="1"/>
  <c r="O31" i="24"/>
  <c r="M53" i="6" s="1"/>
  <c r="M26" i="24"/>
  <c r="K28" i="6" s="1"/>
  <c r="O61" i="24"/>
  <c r="N13" i="24"/>
  <c r="L23" i="6" s="1"/>
  <c r="I47" i="23"/>
  <c r="F42" i="24"/>
  <c r="E36" i="24"/>
  <c r="C52" i="6" s="1"/>
  <c r="L40" i="24"/>
  <c r="E18" i="24"/>
  <c r="C22" i="6" s="1"/>
  <c r="I21" i="24"/>
  <c r="W47" i="23"/>
  <c r="N49" i="24"/>
  <c r="L83" i="6" s="1"/>
  <c r="M40" i="24"/>
  <c r="U65" i="23"/>
  <c r="I60" i="24"/>
  <c r="AH57" i="23"/>
  <c r="AH56" i="23" s="1"/>
  <c r="AH69" i="23" s="1"/>
  <c r="F56" i="24"/>
  <c r="E53" i="24"/>
  <c r="N25" i="24"/>
  <c r="I56" i="24"/>
  <c r="AA21" i="23"/>
  <c r="P65" i="23"/>
  <c r="AP21" i="23"/>
  <c r="G13" i="24"/>
  <c r="E23" i="6" s="1"/>
  <c r="J61" i="24"/>
  <c r="L21" i="24"/>
  <c r="H44" i="24"/>
  <c r="F58" i="6" s="1"/>
  <c r="AJ65" i="23"/>
  <c r="E20" i="24"/>
  <c r="O54" i="24"/>
  <c r="M82" i="6" s="1"/>
  <c r="K40" i="24"/>
  <c r="N21" i="24"/>
  <c r="J57" i="24"/>
  <c r="S29" i="23"/>
  <c r="K44" i="24"/>
  <c r="I58" i="6" s="1"/>
  <c r="O55" i="24"/>
  <c r="E19" i="24"/>
  <c r="N39" i="23"/>
  <c r="N38" i="23" s="1"/>
  <c r="N51" i="23" s="1"/>
  <c r="L39" i="24"/>
  <c r="G37" i="24"/>
  <c r="M58" i="24"/>
  <c r="AU21" i="23"/>
  <c r="AU20" i="23" s="1"/>
  <c r="AU33" i="23" s="1"/>
  <c r="G56" i="24"/>
  <c r="S57" i="23"/>
  <c r="S56" i="23" s="1"/>
  <c r="S69" i="23" s="1"/>
  <c r="H53" i="24"/>
  <c r="R47" i="23"/>
  <c r="I49" i="24"/>
  <c r="G83" i="6" s="1"/>
  <c r="K19" i="24"/>
  <c r="X47" i="23"/>
  <c r="AM39" i="23"/>
  <c r="AM38" i="23" s="1"/>
  <c r="AM51" i="23" s="1"/>
  <c r="F47" i="23"/>
  <c r="M36" i="24"/>
  <c r="K52" i="6" s="1"/>
  <c r="O52" i="24"/>
  <c r="AS57" i="23"/>
  <c r="AU57" i="23"/>
  <c r="J36" i="24"/>
  <c r="H52" i="6" s="1"/>
  <c r="O44" i="24"/>
  <c r="M58" i="6" s="1"/>
  <c r="AI47" i="23"/>
  <c r="AR39" i="23"/>
  <c r="AR38" i="23" s="1"/>
  <c r="AR51" i="23" s="1"/>
  <c r="M21" i="24"/>
  <c r="E35" i="24"/>
  <c r="N44" i="24"/>
  <c r="L58" i="6" s="1"/>
  <c r="AT65" i="23"/>
  <c r="O40" i="24"/>
  <c r="F16" i="24"/>
  <c r="I21" i="23"/>
  <c r="M54" i="24"/>
  <c r="K82" i="6" s="1"/>
  <c r="L53" i="24"/>
  <c r="H43" i="24"/>
  <c r="O47" i="23"/>
  <c r="AP39" i="23"/>
  <c r="AP38" i="23" s="1"/>
  <c r="AP51" i="23" s="1"/>
  <c r="H26" i="24"/>
  <c r="F28" i="6" s="1"/>
  <c r="O29" i="23"/>
  <c r="O20" i="23" s="1"/>
  <c r="O33" i="23" s="1"/>
  <c r="T57" i="23"/>
  <c r="L13" i="24"/>
  <c r="J23" i="6" s="1"/>
  <c r="K21" i="23"/>
  <c r="K20" i="23" s="1"/>
  <c r="K33" i="23" s="1"/>
  <c r="J21" i="24"/>
  <c r="E37" i="24"/>
  <c r="AL29" i="23"/>
  <c r="AL20" i="23" s="1"/>
  <c r="AL33" i="23" s="1"/>
  <c r="L34" i="24"/>
  <c r="AG39" i="23"/>
  <c r="AC57" i="23"/>
  <c r="K52" i="24"/>
  <c r="K60" i="24"/>
  <c r="AC65" i="23"/>
  <c r="AK21" i="23"/>
  <c r="M16" i="24"/>
  <c r="AK29" i="23"/>
  <c r="M24" i="24"/>
  <c r="O24" i="24"/>
  <c r="AS29" i="23"/>
  <c r="N26" i="24"/>
  <c r="L28" i="6" s="1"/>
  <c r="AR21" i="23"/>
  <c r="J16" i="24"/>
  <c r="Y21" i="23"/>
  <c r="L19" i="24"/>
  <c r="S39" i="23"/>
  <c r="S38" i="23" s="1"/>
  <c r="S51" i="23" s="1"/>
  <c r="AA57" i="23"/>
  <c r="I55" i="24"/>
  <c r="W39" i="23"/>
  <c r="AB29" i="23"/>
  <c r="F37" i="24"/>
  <c r="L26" i="24"/>
  <c r="J28" i="6" s="1"/>
  <c r="P39" i="23"/>
  <c r="N37" i="24"/>
  <c r="N55" i="24"/>
  <c r="F44" i="24"/>
  <c r="D58" i="6" s="1"/>
  <c r="H57" i="24"/>
  <c r="I62" i="24"/>
  <c r="G88" i="6" s="1"/>
  <c r="AR29" i="23"/>
  <c r="E26" i="24"/>
  <c r="C28" i="6" s="1"/>
  <c r="M34" i="24"/>
  <c r="AK39" i="23"/>
  <c r="E52" i="24"/>
  <c r="E57" i="23"/>
  <c r="J17" i="24"/>
  <c r="I43" i="24"/>
  <c r="H54" i="24"/>
  <c r="F82" i="6" s="1"/>
  <c r="F60" i="24"/>
  <c r="I65" i="23"/>
  <c r="E31" i="24"/>
  <c r="C53" i="6" s="1"/>
  <c r="I35" i="24"/>
  <c r="M25" i="24"/>
  <c r="M39" i="24"/>
  <c r="K31" i="24"/>
  <c r="I53" i="6" s="1"/>
  <c r="O13" i="24"/>
  <c r="M23" i="6" s="1"/>
  <c r="AI57" i="23"/>
  <c r="AI56" i="23" s="1"/>
  <c r="AI69" i="23" s="1"/>
  <c r="M43" i="24"/>
  <c r="F29" i="23"/>
  <c r="M49" i="24"/>
  <c r="K83" i="6" s="1"/>
  <c r="O57" i="24"/>
  <c r="E43" i="24"/>
  <c r="AA39" i="23"/>
  <c r="O17" i="24"/>
  <c r="AQ47" i="23"/>
  <c r="K22" i="24"/>
  <c r="O62" i="24"/>
  <c r="M88" i="6" s="1"/>
  <c r="AF39" i="23"/>
  <c r="N22" i="24"/>
  <c r="AP20" i="23" l="1"/>
  <c r="AP33" i="23" s="1"/>
  <c r="AL38" i="23"/>
  <c r="AL51" i="23" s="1"/>
  <c r="G20" i="23"/>
  <c r="G33" i="23" s="1"/>
  <c r="AA20" i="23"/>
  <c r="AA33" i="23" s="1"/>
  <c r="M41" i="24"/>
  <c r="K56" i="6" s="1"/>
  <c r="K119" i="6" s="1"/>
  <c r="N56" i="23"/>
  <c r="N69" i="23" s="1"/>
  <c r="V56" i="23"/>
  <c r="V69" i="23" s="1"/>
  <c r="L59" i="6"/>
  <c r="L124" i="6"/>
  <c r="D59" i="6"/>
  <c r="D124" i="6"/>
  <c r="C59" i="6"/>
  <c r="C124" i="6"/>
  <c r="K59" i="6"/>
  <c r="K124" i="6"/>
  <c r="M59" i="6"/>
  <c r="M124" i="6"/>
  <c r="F59" i="6"/>
  <c r="F124" i="6"/>
  <c r="E59" i="6"/>
  <c r="E124" i="6"/>
  <c r="H59" i="6"/>
  <c r="H124" i="6"/>
  <c r="J59" i="6"/>
  <c r="J124" i="6"/>
  <c r="I59" i="6"/>
  <c r="I124" i="6"/>
  <c r="G59" i="6"/>
  <c r="G124" i="6"/>
  <c r="K130" i="6"/>
  <c r="K123" i="6"/>
  <c r="L130" i="6"/>
  <c r="L123" i="6"/>
  <c r="M123" i="6"/>
  <c r="M130" i="6"/>
  <c r="H123" i="6"/>
  <c r="H130" i="6"/>
  <c r="G130" i="6"/>
  <c r="G123" i="6"/>
  <c r="C130" i="6"/>
  <c r="C123" i="6"/>
  <c r="F123" i="6"/>
  <c r="F130" i="6"/>
  <c r="I123" i="6"/>
  <c r="I130" i="6"/>
  <c r="D130" i="6"/>
  <c r="D123" i="6"/>
  <c r="F29" i="6"/>
  <c r="F101" i="6"/>
  <c r="I29" i="6"/>
  <c r="I101" i="6"/>
  <c r="M29" i="6"/>
  <c r="M101" i="6"/>
  <c r="E29" i="6"/>
  <c r="E101" i="6"/>
  <c r="D29" i="6"/>
  <c r="D101" i="6"/>
  <c r="C29" i="6"/>
  <c r="C101" i="6"/>
  <c r="J29" i="6"/>
  <c r="J101" i="6"/>
  <c r="L29" i="6"/>
  <c r="L101" i="6"/>
  <c r="K29" i="6"/>
  <c r="K101" i="6"/>
  <c r="G29" i="6"/>
  <c r="G101" i="6"/>
  <c r="C100" i="6"/>
  <c r="C107" i="6"/>
  <c r="L107" i="6"/>
  <c r="L100" i="6"/>
  <c r="K107" i="6"/>
  <c r="K100" i="6"/>
  <c r="M107" i="6"/>
  <c r="M100" i="6"/>
  <c r="E100" i="6"/>
  <c r="E107" i="6"/>
  <c r="H107" i="6"/>
  <c r="H100" i="6"/>
  <c r="F100" i="6"/>
  <c r="F107" i="6"/>
  <c r="J100" i="6"/>
  <c r="J107" i="6"/>
  <c r="I100" i="6"/>
  <c r="I107" i="6"/>
  <c r="M89" i="6"/>
  <c r="M147" i="6"/>
  <c r="G89" i="6"/>
  <c r="G147" i="6"/>
  <c r="M153" i="6"/>
  <c r="M146" i="6"/>
  <c r="C146" i="6"/>
  <c r="C153" i="6"/>
  <c r="C89" i="6"/>
  <c r="C147" i="6"/>
  <c r="G146" i="6"/>
  <c r="G153" i="6"/>
  <c r="H153" i="6"/>
  <c r="H146" i="6"/>
  <c r="E89" i="6"/>
  <c r="E147" i="6"/>
  <c r="K146" i="6"/>
  <c r="K153" i="6"/>
  <c r="L89" i="6"/>
  <c r="L147" i="6"/>
  <c r="D153" i="6"/>
  <c r="D146" i="6"/>
  <c r="I89" i="6"/>
  <c r="I147" i="6"/>
  <c r="L146" i="6"/>
  <c r="L153" i="6"/>
  <c r="E153" i="6"/>
  <c r="E146" i="6"/>
  <c r="K89" i="6"/>
  <c r="K147" i="6"/>
  <c r="J89" i="6"/>
  <c r="J147" i="6"/>
  <c r="J153" i="6"/>
  <c r="J146" i="6"/>
  <c r="I153" i="6"/>
  <c r="I146" i="6"/>
  <c r="F146" i="6"/>
  <c r="F153" i="6"/>
  <c r="F89" i="6"/>
  <c r="F147" i="6"/>
  <c r="D89" i="6"/>
  <c r="D147" i="6"/>
  <c r="H89" i="6"/>
  <c r="H147" i="6"/>
  <c r="C141" i="6"/>
  <c r="C84" i="6"/>
  <c r="L141" i="6"/>
  <c r="L84" i="6"/>
  <c r="H141" i="6"/>
  <c r="H84" i="6"/>
  <c r="E141" i="6"/>
  <c r="E84" i="6"/>
  <c r="K141" i="6"/>
  <c r="K84" i="6"/>
  <c r="D141" i="6"/>
  <c r="D84" i="6"/>
  <c r="F141" i="6"/>
  <c r="F84" i="6"/>
  <c r="J141" i="6"/>
  <c r="J84" i="6"/>
  <c r="M141" i="6"/>
  <c r="M84" i="6"/>
  <c r="G141" i="6"/>
  <c r="G84" i="6"/>
  <c r="I141" i="6"/>
  <c r="I84" i="6"/>
  <c r="J118" i="6"/>
  <c r="J54" i="6"/>
  <c r="H118" i="6"/>
  <c r="H54" i="6"/>
  <c r="I118" i="6"/>
  <c r="I54" i="6"/>
  <c r="K118" i="6"/>
  <c r="K54" i="6"/>
  <c r="F118" i="6"/>
  <c r="F54" i="6"/>
  <c r="D118" i="6"/>
  <c r="D54" i="6"/>
  <c r="L118" i="6"/>
  <c r="L54" i="6"/>
  <c r="C118" i="6"/>
  <c r="C54" i="6"/>
  <c r="E118" i="6"/>
  <c r="E54" i="6"/>
  <c r="G118" i="6"/>
  <c r="G54" i="6"/>
  <c r="M118" i="6"/>
  <c r="M54" i="6"/>
  <c r="K95" i="6"/>
  <c r="K24" i="6"/>
  <c r="H95" i="6"/>
  <c r="H24" i="6"/>
  <c r="J95" i="6"/>
  <c r="J24" i="6"/>
  <c r="D95" i="6"/>
  <c r="D24" i="6"/>
  <c r="I95" i="6"/>
  <c r="I24" i="6"/>
  <c r="C95" i="6"/>
  <c r="C24" i="6"/>
  <c r="F95" i="6"/>
  <c r="F24" i="6"/>
  <c r="L95" i="6"/>
  <c r="L24" i="6"/>
  <c r="E95" i="6"/>
  <c r="E24" i="6"/>
  <c r="M95" i="6"/>
  <c r="M24" i="6"/>
  <c r="AT20" i="23"/>
  <c r="AT33" i="23" s="1"/>
  <c r="AT38" i="23"/>
  <c r="AT51" i="23" s="1"/>
  <c r="AM20" i="23"/>
  <c r="AM33" i="23" s="1"/>
  <c r="AA38" i="23"/>
  <c r="AA51" i="23" s="1"/>
  <c r="F41" i="24"/>
  <c r="D56" i="6" s="1"/>
  <c r="D119" i="6" s="1"/>
  <c r="AV20" i="23"/>
  <c r="AV33" i="23" s="1"/>
  <c r="AF38" i="23"/>
  <c r="AF51" i="23" s="1"/>
  <c r="F20" i="23"/>
  <c r="F33" i="23" s="1"/>
  <c r="AI38" i="23"/>
  <c r="AI51" i="23" s="1"/>
  <c r="P38" i="23"/>
  <c r="P51" i="23" s="1"/>
  <c r="AE38" i="23"/>
  <c r="AE51" i="23" s="1"/>
  <c r="F59" i="24"/>
  <c r="D86" i="6" s="1"/>
  <c r="K56" i="23"/>
  <c r="K69" i="23" s="1"/>
  <c r="V38" i="23"/>
  <c r="V51" i="23" s="1"/>
  <c r="F23" i="24"/>
  <c r="D26" i="6" s="1"/>
  <c r="D96" i="6" s="1"/>
  <c r="L20" i="23"/>
  <c r="L33" i="23" s="1"/>
  <c r="J15" i="24"/>
  <c r="H25" i="6" s="1"/>
  <c r="O56" i="23"/>
  <c r="O69" i="23" s="1"/>
  <c r="T56" i="23"/>
  <c r="T69" i="23" s="1"/>
  <c r="G56" i="23"/>
  <c r="G69" i="23" s="1"/>
  <c r="H20" i="23"/>
  <c r="H33" i="23" s="1"/>
  <c r="AN56" i="23"/>
  <c r="AN69" i="23" s="1"/>
  <c r="K38" i="23"/>
  <c r="K51" i="23" s="1"/>
  <c r="X56" i="23"/>
  <c r="X69" i="23" s="1"/>
  <c r="L23" i="24"/>
  <c r="J26" i="6" s="1"/>
  <c r="J96" i="6" s="1"/>
  <c r="T38" i="23"/>
  <c r="T51" i="23" s="1"/>
  <c r="J59" i="24"/>
  <c r="H86" i="6" s="1"/>
  <c r="AB38" i="23"/>
  <c r="AB51" i="23" s="1"/>
  <c r="M59" i="24"/>
  <c r="K86" i="6" s="1"/>
  <c r="K51" i="24"/>
  <c r="I85" i="6" s="1"/>
  <c r="AD38" i="23"/>
  <c r="AD51" i="23" s="1"/>
  <c r="N20" i="23"/>
  <c r="N33" i="23" s="1"/>
  <c r="I59" i="24"/>
  <c r="G86" i="6" s="1"/>
  <c r="P56" i="23"/>
  <c r="P69" i="23" s="1"/>
  <c r="G41" i="24"/>
  <c r="E56" i="6" s="1"/>
  <c r="E119" i="6" s="1"/>
  <c r="AA56" i="23"/>
  <c r="AA69" i="23" s="1"/>
  <c r="P20" i="23"/>
  <c r="P33" i="23" s="1"/>
  <c r="Q56" i="23"/>
  <c r="H51" i="24"/>
  <c r="F85" i="6" s="1"/>
  <c r="L41" i="24"/>
  <c r="J56" i="6" s="1"/>
  <c r="J119" i="6" s="1"/>
  <c r="G23" i="24"/>
  <c r="E26" i="6" s="1"/>
  <c r="E96" i="6" s="1"/>
  <c r="E41" i="24"/>
  <c r="C56" i="6" s="1"/>
  <c r="C119" i="6" s="1"/>
  <c r="L59" i="24"/>
  <c r="J86" i="6" s="1"/>
  <c r="AD56" i="23"/>
  <c r="AD69" i="23" s="1"/>
  <c r="AQ38" i="23"/>
  <c r="AQ51" i="23" s="1"/>
  <c r="AT56" i="23"/>
  <c r="AT69" i="23" s="1"/>
  <c r="R56" i="23"/>
  <c r="R69" i="23" s="1"/>
  <c r="Y20" i="23"/>
  <c r="J23" i="24"/>
  <c r="H26" i="6" s="1"/>
  <c r="H96" i="6" s="1"/>
  <c r="F15" i="24"/>
  <c r="D25" i="6" s="1"/>
  <c r="I20" i="23"/>
  <c r="N41" i="24"/>
  <c r="L56" i="6" s="1"/>
  <c r="L119" i="6" s="1"/>
  <c r="AJ56" i="23"/>
  <c r="AJ69" i="23" s="1"/>
  <c r="Q20" i="23"/>
  <c r="H15" i="24"/>
  <c r="F25" i="6" s="1"/>
  <c r="U56" i="23"/>
  <c r="I51" i="24"/>
  <c r="G85" i="6" s="1"/>
  <c r="E23" i="24"/>
  <c r="C26" i="6" s="1"/>
  <c r="C96" i="6" s="1"/>
  <c r="AO56" i="23"/>
  <c r="N51" i="24"/>
  <c r="L85" i="6" s="1"/>
  <c r="M20" i="23"/>
  <c r="G15" i="24"/>
  <c r="E25" i="6" s="1"/>
  <c r="I41" i="24"/>
  <c r="G56" i="6" s="1"/>
  <c r="G119" i="6" s="1"/>
  <c r="M23" i="24"/>
  <c r="K26" i="6" s="1"/>
  <c r="K96" i="6" s="1"/>
  <c r="L33" i="24"/>
  <c r="J55" i="6" s="1"/>
  <c r="AG38" i="23"/>
  <c r="M38" i="23"/>
  <c r="G33" i="24"/>
  <c r="E55" i="6" s="1"/>
  <c r="AN20" i="23"/>
  <c r="AN33" i="23" s="1"/>
  <c r="F51" i="24"/>
  <c r="D85" i="6" s="1"/>
  <c r="I56" i="23"/>
  <c r="U38" i="23"/>
  <c r="I33" i="24"/>
  <c r="G55" i="6" s="1"/>
  <c r="O15" i="24"/>
  <c r="M25" i="6" s="1"/>
  <c r="AU56" i="23"/>
  <c r="AU69" i="23" s="1"/>
  <c r="AQ20" i="23"/>
  <c r="AQ33" i="23" s="1"/>
  <c r="M56" i="23"/>
  <c r="G59" i="24"/>
  <c r="E86" i="6" s="1"/>
  <c r="N59" i="24"/>
  <c r="L86" i="6" s="1"/>
  <c r="E33" i="24"/>
  <c r="C55" i="6" s="1"/>
  <c r="E38" i="23"/>
  <c r="J51" i="24"/>
  <c r="H85" i="6" s="1"/>
  <c r="Y56" i="23"/>
  <c r="Y38" i="23"/>
  <c r="J33" i="24"/>
  <c r="H55" i="6" s="1"/>
  <c r="E59" i="24"/>
  <c r="C86" i="6" s="1"/>
  <c r="K41" i="24"/>
  <c r="I56" i="6" s="1"/>
  <c r="I119" i="6" s="1"/>
  <c r="H33" i="24"/>
  <c r="F55" i="6" s="1"/>
  <c r="Q38" i="23"/>
  <c r="O33" i="24"/>
  <c r="M55" i="6" s="1"/>
  <c r="AS38" i="23"/>
  <c r="Z56" i="23"/>
  <c r="Z69" i="23" s="1"/>
  <c r="S20" i="23"/>
  <c r="S33" i="23" s="1"/>
  <c r="AR20" i="23"/>
  <c r="AR33" i="23" s="1"/>
  <c r="M15" i="24"/>
  <c r="K25" i="6" s="1"/>
  <c r="AK20" i="23"/>
  <c r="X38" i="23"/>
  <c r="X51" i="23" s="1"/>
  <c r="N23" i="24"/>
  <c r="L26" i="6" s="1"/>
  <c r="L96" i="6" s="1"/>
  <c r="G51" i="24"/>
  <c r="E85" i="6" s="1"/>
  <c r="L15" i="24"/>
  <c r="J25" i="6" s="1"/>
  <c r="AG20" i="23"/>
  <c r="H23" i="24"/>
  <c r="F26" i="6" s="1"/>
  <c r="F96" i="6" s="1"/>
  <c r="U20" i="23"/>
  <c r="I15" i="24"/>
  <c r="G25" i="6" s="1"/>
  <c r="O38" i="23"/>
  <c r="O51" i="23" s="1"/>
  <c r="J41" i="24"/>
  <c r="H56" i="6" s="1"/>
  <c r="H119" i="6" s="1"/>
  <c r="AQ56" i="23"/>
  <c r="AQ69" i="23" s="1"/>
  <c r="F33" i="24"/>
  <c r="D55" i="6" s="1"/>
  <c r="I38" i="23"/>
  <c r="AK38" i="23"/>
  <c r="M33" i="24"/>
  <c r="K55" i="6" s="1"/>
  <c r="AS20" i="23"/>
  <c r="O23" i="24"/>
  <c r="M26" i="6" s="1"/>
  <c r="M96" i="6" s="1"/>
  <c r="E51" i="24"/>
  <c r="C85" i="6" s="1"/>
  <c r="E56" i="23"/>
  <c r="W38" i="23"/>
  <c r="W51" i="23" s="1"/>
  <c r="AC56" i="23"/>
  <c r="K59" i="24"/>
  <c r="I86" i="6" s="1"/>
  <c r="O51" i="24"/>
  <c r="M85" i="6" s="1"/>
  <c r="AS56" i="23"/>
  <c r="AG56" i="23"/>
  <c r="L51" i="24"/>
  <c r="J85" i="6" s="1"/>
  <c r="O41" i="24"/>
  <c r="M56" i="6" s="1"/>
  <c r="M119" i="6" s="1"/>
  <c r="R38" i="23"/>
  <c r="R51" i="23" s="1"/>
  <c r="AO20" i="23"/>
  <c r="N15" i="24"/>
  <c r="L25" i="6" s="1"/>
  <c r="AC38" i="23"/>
  <c r="K33" i="24"/>
  <c r="I55" i="6" s="1"/>
  <c r="N33" i="24"/>
  <c r="L55" i="6" s="1"/>
  <c r="AO38" i="23"/>
  <c r="H41" i="24"/>
  <c r="F56" i="6" s="1"/>
  <c r="F119" i="6" s="1"/>
  <c r="F38" i="23"/>
  <c r="F51" i="23" s="1"/>
  <c r="O59" i="24"/>
  <c r="M86" i="6" s="1"/>
  <c r="AC20" i="23"/>
  <c r="K15" i="24"/>
  <c r="I25" i="6" s="1"/>
  <c r="H59" i="24"/>
  <c r="F86" i="6" s="1"/>
  <c r="F148" i="6" s="1"/>
  <c r="E15" i="24"/>
  <c r="C25" i="6" s="1"/>
  <c r="E20" i="23"/>
  <c r="AK56" i="23"/>
  <c r="M51" i="24"/>
  <c r="K85" i="6" s="1"/>
  <c r="AB20" i="23"/>
  <c r="AB33" i="23" s="1"/>
  <c r="H56" i="23"/>
  <c r="H69" i="23" s="1"/>
  <c r="J148" i="6" l="1"/>
  <c r="H148" i="6"/>
  <c r="D148" i="6"/>
  <c r="K148" i="6"/>
  <c r="E57" i="6"/>
  <c r="E60" i="6" s="1"/>
  <c r="E121" i="6"/>
  <c r="E125" i="6"/>
  <c r="E126" i="6" s="1"/>
  <c r="E120" i="6"/>
  <c r="E122" i="6"/>
  <c r="M57" i="6"/>
  <c r="M60" i="6" s="1"/>
  <c r="M122" i="6"/>
  <c r="M121" i="6"/>
  <c r="M120" i="6"/>
  <c r="M125" i="6"/>
  <c r="M126" i="6" s="1"/>
  <c r="L57" i="6"/>
  <c r="L60" i="6" s="1"/>
  <c r="L125" i="6"/>
  <c r="L126" i="6" s="1"/>
  <c r="L121" i="6"/>
  <c r="L120" i="6"/>
  <c r="L122" i="6"/>
  <c r="J57" i="6"/>
  <c r="J60" i="6" s="1"/>
  <c r="J120" i="6"/>
  <c r="J125" i="6"/>
  <c r="J126" i="6" s="1"/>
  <c r="J121" i="6"/>
  <c r="J122" i="6"/>
  <c r="I57" i="6"/>
  <c r="I60" i="6" s="1"/>
  <c r="I120" i="6"/>
  <c r="I121" i="6"/>
  <c r="I122" i="6"/>
  <c r="I125" i="6"/>
  <c r="I126" i="6" s="1"/>
  <c r="C57" i="6"/>
  <c r="C60" i="6" s="1"/>
  <c r="C121" i="6"/>
  <c r="C125" i="6"/>
  <c r="C126" i="6" s="1"/>
  <c r="C120" i="6"/>
  <c r="C122" i="6"/>
  <c r="K57" i="6"/>
  <c r="K60" i="6" s="1"/>
  <c r="K122" i="6"/>
  <c r="K121" i="6"/>
  <c r="K125" i="6"/>
  <c r="K126" i="6" s="1"/>
  <c r="K120" i="6"/>
  <c r="D125" i="6"/>
  <c r="D126" i="6" s="1"/>
  <c r="D120" i="6"/>
  <c r="D57" i="6"/>
  <c r="D60" i="6" s="1"/>
  <c r="D122" i="6"/>
  <c r="D121" i="6"/>
  <c r="F57" i="6"/>
  <c r="F60" i="6" s="1"/>
  <c r="F121" i="6"/>
  <c r="F125" i="6"/>
  <c r="F126" i="6" s="1"/>
  <c r="F122" i="6"/>
  <c r="F120" i="6"/>
  <c r="G57" i="6"/>
  <c r="G60" i="6" s="1"/>
  <c r="G125" i="6"/>
  <c r="G126" i="6" s="1"/>
  <c r="G120" i="6"/>
  <c r="G121" i="6"/>
  <c r="G122" i="6"/>
  <c r="H57" i="6"/>
  <c r="H60" i="6" s="1"/>
  <c r="H120" i="6"/>
  <c r="H125" i="6"/>
  <c r="H126" i="6" s="1"/>
  <c r="H122" i="6"/>
  <c r="H121" i="6"/>
  <c r="C27" i="6"/>
  <c r="C30" i="6" s="1"/>
  <c r="C97" i="6"/>
  <c r="C99" i="6"/>
  <c r="C98" i="6"/>
  <c r="C102" i="6"/>
  <c r="C103" i="6" s="1"/>
  <c r="H27" i="6"/>
  <c r="H30" i="6" s="1"/>
  <c r="H98" i="6"/>
  <c r="H99" i="6"/>
  <c r="H102" i="6"/>
  <c r="H103" i="6" s="1"/>
  <c r="H97" i="6"/>
  <c r="G27" i="6"/>
  <c r="G30" i="6" s="1"/>
  <c r="G99" i="6"/>
  <c r="G97" i="6"/>
  <c r="G102" i="6"/>
  <c r="G103" i="6" s="1"/>
  <c r="G98" i="6"/>
  <c r="I27" i="6"/>
  <c r="I30" i="6" s="1"/>
  <c r="I98" i="6"/>
  <c r="I102" i="6"/>
  <c r="I99" i="6"/>
  <c r="I97" i="6"/>
  <c r="F27" i="6"/>
  <c r="F30" i="6" s="1"/>
  <c r="F99" i="6"/>
  <c r="F98" i="6"/>
  <c r="F102" i="6"/>
  <c r="F103" i="6" s="1"/>
  <c r="F97" i="6"/>
  <c r="E27" i="6"/>
  <c r="E30" i="6" s="1"/>
  <c r="E97" i="6"/>
  <c r="E98" i="6"/>
  <c r="E99" i="6"/>
  <c r="E102" i="6"/>
  <c r="E103" i="6" s="1"/>
  <c r="L27" i="6"/>
  <c r="L30" i="6" s="1"/>
  <c r="L98" i="6"/>
  <c r="L99" i="6"/>
  <c r="L102" i="6"/>
  <c r="L103" i="6" s="1"/>
  <c r="L97" i="6"/>
  <c r="I103" i="6"/>
  <c r="J27" i="6"/>
  <c r="J30" i="6" s="1"/>
  <c r="J97" i="6"/>
  <c r="J98" i="6"/>
  <c r="J102" i="6"/>
  <c r="J103" i="6" s="1"/>
  <c r="J99" i="6"/>
  <c r="K27" i="6"/>
  <c r="K30" i="6" s="1"/>
  <c r="K99" i="6"/>
  <c r="K102" i="6"/>
  <c r="K103" i="6" s="1"/>
  <c r="K97" i="6"/>
  <c r="K98" i="6"/>
  <c r="M27" i="6"/>
  <c r="M30" i="6" s="1"/>
  <c r="M99" i="6"/>
  <c r="M102" i="6"/>
  <c r="M103" i="6" s="1"/>
  <c r="M97" i="6"/>
  <c r="M98" i="6"/>
  <c r="D98" i="6"/>
  <c r="D27" i="6"/>
  <c r="D30" i="6" s="1"/>
  <c r="D97" i="6"/>
  <c r="D102" i="6"/>
  <c r="D103" i="6" s="1"/>
  <c r="D99" i="6"/>
  <c r="I144" i="6"/>
  <c r="I142" i="6"/>
  <c r="G87" i="6"/>
  <c r="G90" i="6" s="1"/>
  <c r="G143" i="6"/>
  <c r="G145" i="6"/>
  <c r="G142" i="6"/>
  <c r="G144" i="6"/>
  <c r="K149" i="6"/>
  <c r="M87" i="6"/>
  <c r="M90" i="6" s="1"/>
  <c r="M145" i="6"/>
  <c r="M143" i="6"/>
  <c r="L144" i="6"/>
  <c r="L142" i="6"/>
  <c r="F87" i="6"/>
  <c r="F90" i="6" s="1"/>
  <c r="F145" i="6"/>
  <c r="F143" i="6"/>
  <c r="J149" i="6"/>
  <c r="I148" i="6"/>
  <c r="G148" i="6"/>
  <c r="G149" i="6" s="1"/>
  <c r="C144" i="6"/>
  <c r="C142" i="6"/>
  <c r="D145" i="6"/>
  <c r="D143" i="6"/>
  <c r="D87" i="6"/>
  <c r="D90" i="6" s="1"/>
  <c r="I87" i="6"/>
  <c r="I90" i="6" s="1"/>
  <c r="I143" i="6"/>
  <c r="I145" i="6"/>
  <c r="E144" i="6"/>
  <c r="E142" i="6"/>
  <c r="M142" i="6"/>
  <c r="M144" i="6"/>
  <c r="K142" i="6"/>
  <c r="K144" i="6"/>
  <c r="I149" i="6"/>
  <c r="F149" i="6"/>
  <c r="H149" i="6"/>
  <c r="C148" i="6"/>
  <c r="C149" i="6" s="1"/>
  <c r="K87" i="6"/>
  <c r="K90" i="6" s="1"/>
  <c r="K143" i="6"/>
  <c r="K145" i="6"/>
  <c r="L87" i="6"/>
  <c r="L90" i="6" s="1"/>
  <c r="L143" i="6"/>
  <c r="L145" i="6"/>
  <c r="D142" i="6"/>
  <c r="D144" i="6"/>
  <c r="E148" i="6"/>
  <c r="E149" i="6" s="1"/>
  <c r="M148" i="6"/>
  <c r="M149" i="6" s="1"/>
  <c r="F144" i="6"/>
  <c r="F142" i="6"/>
  <c r="E87" i="6"/>
  <c r="E90" i="6" s="1"/>
  <c r="E143" i="6"/>
  <c r="E145" i="6"/>
  <c r="J142" i="6"/>
  <c r="J144" i="6"/>
  <c r="H142" i="6"/>
  <c r="H144" i="6"/>
  <c r="D149" i="6"/>
  <c r="J87" i="6"/>
  <c r="J90" i="6" s="1"/>
  <c r="J143" i="6"/>
  <c r="J145" i="6"/>
  <c r="C87" i="6"/>
  <c r="C90" i="6" s="1"/>
  <c r="C143" i="6"/>
  <c r="C145" i="6"/>
  <c r="H87" i="6"/>
  <c r="H90" i="6" s="1"/>
  <c r="H143" i="6"/>
  <c r="H145" i="6"/>
  <c r="L148" i="6"/>
  <c r="L149" i="6" s="1"/>
  <c r="AG69" i="23"/>
  <c r="L63" i="24" s="1"/>
  <c r="L50" i="24"/>
  <c r="AO33" i="23"/>
  <c r="N27" i="24" s="1"/>
  <c r="N14" i="24"/>
  <c r="AC69" i="23"/>
  <c r="K63" i="24" s="1"/>
  <c r="K50" i="24"/>
  <c r="I51" i="23"/>
  <c r="F45" i="24" s="1"/>
  <c r="F32" i="24"/>
  <c r="AG33" i="23"/>
  <c r="L27" i="24" s="1"/>
  <c r="L14" i="24"/>
  <c r="M69" i="23"/>
  <c r="G63" i="24" s="1"/>
  <c r="G50" i="24"/>
  <c r="M33" i="23"/>
  <c r="G27" i="24" s="1"/>
  <c r="G14" i="24"/>
  <c r="E14" i="24"/>
  <c r="E33" i="23"/>
  <c r="E27" i="24" s="1"/>
  <c r="AO51" i="23"/>
  <c r="N45" i="24" s="1"/>
  <c r="N32" i="24"/>
  <c r="AC33" i="23"/>
  <c r="K27" i="24" s="1"/>
  <c r="K14" i="24"/>
  <c r="Y51" i="23"/>
  <c r="J45" i="24" s="1"/>
  <c r="J32" i="24"/>
  <c r="AK69" i="23"/>
  <c r="M63" i="24" s="1"/>
  <c r="M50" i="24"/>
  <c r="E69" i="23"/>
  <c r="E63" i="24" s="1"/>
  <c r="E50" i="24"/>
  <c r="AS51" i="23"/>
  <c r="O45" i="24" s="1"/>
  <c r="O32" i="24"/>
  <c r="Y69" i="23"/>
  <c r="J63" i="24" s="1"/>
  <c r="J50" i="24"/>
  <c r="M51" i="23"/>
  <c r="G45" i="24" s="1"/>
  <c r="G32" i="24"/>
  <c r="AO69" i="23"/>
  <c r="N63" i="24" s="1"/>
  <c r="N50" i="24"/>
  <c r="I33" i="23"/>
  <c r="F27" i="24" s="1"/>
  <c r="F14" i="24"/>
  <c r="AG51" i="23"/>
  <c r="L45" i="24" s="1"/>
  <c r="L32" i="24"/>
  <c r="Q51" i="23"/>
  <c r="H45" i="24" s="1"/>
  <c r="H32" i="24"/>
  <c r="E51" i="23"/>
  <c r="E45" i="24" s="1"/>
  <c r="E32" i="24"/>
  <c r="AS69" i="23"/>
  <c r="O63" i="24" s="1"/>
  <c r="O50" i="24"/>
  <c r="O14" i="24"/>
  <c r="AS33" i="23"/>
  <c r="O27" i="24" s="1"/>
  <c r="AK33" i="23"/>
  <c r="M27" i="24" s="1"/>
  <c r="M14" i="24"/>
  <c r="U51" i="23"/>
  <c r="I45" i="24" s="1"/>
  <c r="I32" i="24"/>
  <c r="U69" i="23"/>
  <c r="I63" i="24" s="1"/>
  <c r="I50" i="24"/>
  <c r="Y33" i="23"/>
  <c r="J27" i="24" s="1"/>
  <c r="J14" i="24"/>
  <c r="U33" i="23"/>
  <c r="I27" i="24" s="1"/>
  <c r="I14" i="24"/>
  <c r="I69" i="23"/>
  <c r="F63" i="24" s="1"/>
  <c r="F50" i="24"/>
  <c r="AC51" i="23"/>
  <c r="K45" i="24" s="1"/>
  <c r="K32" i="24"/>
  <c r="AK51" i="23"/>
  <c r="M45" i="24" s="1"/>
  <c r="M32" i="24"/>
  <c r="Q33" i="23"/>
  <c r="H27" i="24" s="1"/>
  <c r="H14" i="24"/>
  <c r="Q69" i="23"/>
  <c r="H63" i="24" s="1"/>
  <c r="H50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 Fornazari</author>
  </authors>
  <commentList>
    <comment ref="U9" authorId="0" shapeId="0" xr:uid="{DD5F69CC-4373-46A0-B427-3E41AD3D67DF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ANAC - FMI</t>
        </r>
      </text>
    </comment>
    <comment ref="AH9" authorId="0" shapeId="0" xr:uid="{D5077A1D-32C6-48AD-BECD-72285DDB6C38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ANAC - FMI</t>
        </r>
      </text>
    </comment>
    <comment ref="AG10" authorId="0" shapeId="0" xr:uid="{557DA46E-3F85-4A2B-9D16-1CE821470D63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/PTAX 31/12/2008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 Fornazari</author>
  </authors>
  <commentList>
    <comment ref="B21" authorId="0" shapeId="0" xr:uid="{383E662B-193A-4685-8DBE-17DA792837BC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02/2015 to 07/2015
</t>
        </r>
      </text>
    </comment>
    <comment ref="B71" authorId="0" shapeId="0" xr:uid="{A2890CF5-250C-4C0A-9DB3-7672CFAC5A62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06/2016 as EI-FXO to 05/2018</t>
        </r>
      </text>
    </comment>
    <comment ref="B82" authorId="0" shapeId="0" xr:uid="{52C605E1-EA09-4711-B585-A6A986A3766F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05/2016 to 08/2016</t>
        </r>
      </text>
    </comment>
    <comment ref="B154" authorId="0" shapeId="0" xr:uid="{8FE63D2D-5BB4-4F01-8E24-BDEF4F8C0970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09/2019 to 01/2020
</t>
        </r>
      </text>
    </comment>
    <comment ref="B176" authorId="0" shapeId="0" xr:uid="{52BCF668-DBB5-456A-A89B-FB807C674A66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09/2020 as N8936W (WTCT)
Stored 12/2018 to 01/2019
</t>
        </r>
      </text>
    </comment>
    <comment ref="B208" authorId="0" shapeId="0" xr:uid="{B8815234-759D-49BE-9BA1-83DE587D3DC8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04/2018 to 11/2018</t>
        </r>
      </text>
    </comment>
    <comment ref="B412" authorId="0" shapeId="0" xr:uid="{BB12E79A-DC0F-4B76-92D7-43BF38E33B68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04/2013 to 02/2014</t>
        </r>
      </text>
    </comment>
    <comment ref="B414" authorId="0" shapeId="0" xr:uid="{94370CFF-C2CF-43B4-9CD1-C44B8EBBDF09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08/2013 to 03/2014
</t>
        </r>
      </text>
    </comment>
    <comment ref="B416" authorId="0" shapeId="0" xr:uid="{A81441B2-C974-4F47-9A32-7B8600D0D233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09/2013 to 03/2014</t>
        </r>
      </text>
    </comment>
    <comment ref="B419" authorId="0" shapeId="0" xr:uid="{93D7AE1F-2C60-4ACA-B089-5B76E5B326FD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08/2013 to 04/2014</t>
        </r>
      </text>
    </comment>
    <comment ref="B442" authorId="0" shapeId="0" xr:uid="{E6B48D3A-CC51-496B-B3EE-4CC2B54526AA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08/2013 to 03/2014 as N363MS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 Fornazari</author>
  </authors>
  <commentList>
    <comment ref="B22" authorId="0" shapeId="0" xr:uid="{C1830201-3275-4CDC-AEA2-D3973EC8FA0C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02/2015 to 07/2015
</t>
        </r>
      </text>
    </comment>
    <comment ref="B86" authorId="0" shapeId="0" xr:uid="{03BFBD5B-51BA-47DC-927D-993513ED8591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05/2016 to 08/2016</t>
        </r>
      </text>
    </comment>
    <comment ref="B168" authorId="0" shapeId="0" xr:uid="{A56BC195-2BC0-4725-8396-F4563C93E664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04/2016 to 06/2016
Stored 07/2019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 Fornazari</author>
  </authors>
  <commentList>
    <comment ref="B159" authorId="0" shapeId="0" xr:uid="{72BA2A99-3E0E-4C20-A5E6-8B0802BBABDC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03/2020 to 09/2020
</t>
        </r>
      </text>
    </comment>
    <comment ref="B165" authorId="0" shapeId="0" xr:uid="{ECCF41B0-D2EF-4BD7-A0A5-D7D3724C90AC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Converted to freighter 07/2020</t>
        </r>
      </text>
    </comment>
    <comment ref="B183" authorId="0" shapeId="0" xr:uid="{A627C14E-7177-47E8-9EAC-BF812A8C5206}">
      <text>
        <r>
          <rPr>
            <b/>
            <sz val="9"/>
            <color indexed="81"/>
            <rFont val="Tahoma"/>
            <family val="2"/>
          </rPr>
          <t>Daniel Fornazari:</t>
        </r>
        <r>
          <rPr>
            <sz val="9"/>
            <color indexed="81"/>
            <rFont val="Tahoma"/>
            <family val="2"/>
          </rPr>
          <t xml:space="preserve">
Stored 03/2020 to 09/2020
Parked since 11/2020</t>
        </r>
      </text>
    </comment>
  </commentList>
</comments>
</file>

<file path=xl/sharedStrings.xml><?xml version="1.0" encoding="utf-8"?>
<sst xmlns="http://schemas.openxmlformats.org/spreadsheetml/2006/main" count="7801" uniqueCount="1253">
  <si>
    <t>1T09</t>
  </si>
  <si>
    <t>2T09</t>
  </si>
  <si>
    <t>3T09</t>
  </si>
  <si>
    <t>4T09</t>
  </si>
  <si>
    <t>1T10</t>
  </si>
  <si>
    <t>2T10</t>
  </si>
  <si>
    <t>3T10</t>
  </si>
  <si>
    <t>4T10</t>
  </si>
  <si>
    <t>1T11</t>
  </si>
  <si>
    <t>2T11</t>
  </si>
  <si>
    <t>3T11</t>
  </si>
  <si>
    <t>4T11</t>
  </si>
  <si>
    <t>1T12</t>
  </si>
  <si>
    <t>2T12</t>
  </si>
  <si>
    <t>3T12</t>
  </si>
  <si>
    <t>4T12</t>
  </si>
  <si>
    <t>1T13</t>
  </si>
  <si>
    <t>2T13</t>
  </si>
  <si>
    <t>3T13</t>
  </si>
  <si>
    <t>4T13</t>
  </si>
  <si>
    <t>1T14</t>
  </si>
  <si>
    <t>2T14</t>
  </si>
  <si>
    <t>3T14</t>
  </si>
  <si>
    <t>4T14</t>
  </si>
  <si>
    <t>1T15</t>
  </si>
  <si>
    <t>2T15</t>
  </si>
  <si>
    <t>3T15</t>
  </si>
  <si>
    <t>4T15</t>
  </si>
  <si>
    <t>1T16</t>
  </si>
  <si>
    <t>2T16</t>
  </si>
  <si>
    <t>3T16</t>
  </si>
  <si>
    <t>4T16</t>
  </si>
  <si>
    <t>1T17</t>
  </si>
  <si>
    <t>2T17</t>
  </si>
  <si>
    <t>3T17</t>
  </si>
  <si>
    <t>4T17</t>
  </si>
  <si>
    <t>1T18</t>
  </si>
  <si>
    <t>2T18</t>
  </si>
  <si>
    <t>3T18</t>
  </si>
  <si>
    <t>4T18</t>
  </si>
  <si>
    <t>1T19</t>
  </si>
  <si>
    <t>2T19</t>
  </si>
  <si>
    <t>3T19</t>
  </si>
  <si>
    <t>4T19</t>
  </si>
  <si>
    <t>Dados em milhares R$</t>
  </si>
  <si>
    <t>AZU</t>
  </si>
  <si>
    <t>(=) Receita de Voo</t>
  </si>
  <si>
    <t>GLO</t>
  </si>
  <si>
    <t>(+) Custos</t>
  </si>
  <si>
    <t>(+) Custos Indiretos</t>
  </si>
  <si>
    <t>(+) Custo com Tripulantes Técnicos</t>
  </si>
  <si>
    <t>(+) Custo com Comissários de Bordo</t>
  </si>
  <si>
    <t>(+) Custo com Combustível</t>
  </si>
  <si>
    <t>(+) Depreciação e Arrendamento de Aeronaves/Equip. Voo</t>
  </si>
  <si>
    <t>(+) Custo com Manutenções e Revisões</t>
  </si>
  <si>
    <t>(+) Custo com Seguro de Aeronaves</t>
  </si>
  <si>
    <t>(+) Custo com Tarifas</t>
  </si>
  <si>
    <t>(+) Custos Diretos</t>
  </si>
  <si>
    <t>(+) Custo Organização Terrestre/Outros Custos Ind.</t>
  </si>
  <si>
    <t>(+) Custo Serviço de Bordo</t>
  </si>
  <si>
    <t>(+) Despesas (Administrativas, Gerais e Operacionais)</t>
  </si>
  <si>
    <t>2.1.1</t>
  </si>
  <si>
    <t>2.1.2</t>
  </si>
  <si>
    <t>2.1.3</t>
  </si>
  <si>
    <t>2.1.4</t>
  </si>
  <si>
    <t>2.1.5</t>
  </si>
  <si>
    <t>2.1.6</t>
  </si>
  <si>
    <t>2.1.7</t>
  </si>
  <si>
    <t>2.2.1</t>
  </si>
  <si>
    <t>2.2.2</t>
  </si>
  <si>
    <t>(=) Resultado de Voo</t>
  </si>
  <si>
    <t>TAM</t>
  </si>
  <si>
    <t>Ç</t>
  </si>
  <si>
    <t>ASK_DOM</t>
  </si>
  <si>
    <t>ASK_INT</t>
  </si>
  <si>
    <t>RPK_DOM</t>
  </si>
  <si>
    <t>RPK_INT</t>
  </si>
  <si>
    <t>ATK_DOM</t>
  </si>
  <si>
    <t>ATK_INT</t>
  </si>
  <si>
    <t>RTK_DOM</t>
  </si>
  <si>
    <t>RTK_INT</t>
  </si>
  <si>
    <t>COMB_DOM</t>
  </si>
  <si>
    <t>COMB_INT</t>
  </si>
  <si>
    <t>DEC_DOM</t>
  </si>
  <si>
    <t>DEC_INT</t>
  </si>
  <si>
    <t>HRVOO_DOM</t>
  </si>
  <si>
    <t>HRVOO_INT</t>
  </si>
  <si>
    <t>DIST_DOM</t>
  </si>
  <si>
    <t>DIST_INT</t>
  </si>
  <si>
    <t>Código</t>
  </si>
  <si>
    <t>Item</t>
  </si>
  <si>
    <t>ASK Doméstico</t>
  </si>
  <si>
    <t>RPK Doméstico</t>
  </si>
  <si>
    <t>ATK Doméstico</t>
  </si>
  <si>
    <t>RTK Doméstico</t>
  </si>
  <si>
    <t>ASK Internacional</t>
  </si>
  <si>
    <t>ASK Total</t>
  </si>
  <si>
    <t>ASK_TOT</t>
  </si>
  <si>
    <t>RPK_TOT</t>
  </si>
  <si>
    <t>ATK_TOT</t>
  </si>
  <si>
    <t>RTK_TOT</t>
  </si>
  <si>
    <t>COMB_TOT</t>
  </si>
  <si>
    <t>DEC_TOT</t>
  </si>
  <si>
    <t>HRVOO_TOT</t>
  </si>
  <si>
    <t>DIST_TOT</t>
  </si>
  <si>
    <t>RPK Internacional</t>
  </si>
  <si>
    <t>RPK Total</t>
  </si>
  <si>
    <t>ATK Internacional</t>
  </si>
  <si>
    <t>ATK Total</t>
  </si>
  <si>
    <t>RTK Internacional</t>
  </si>
  <si>
    <t>RTK Total</t>
  </si>
  <si>
    <t>Decolagens Domésticas</t>
  </si>
  <si>
    <t>Decolagens Internacionais</t>
  </si>
  <si>
    <t>Decolagens Totais</t>
  </si>
  <si>
    <t>Horas de Voo Totais</t>
  </si>
  <si>
    <t>Combustível Total (L)</t>
  </si>
  <si>
    <t>Combustível Doméstico (L)</t>
  </si>
  <si>
    <t>Combustível Internacional (L)</t>
  </si>
  <si>
    <t>Distância Voada Total (km)</t>
  </si>
  <si>
    <t>Distância Voada Internacional (km)</t>
  </si>
  <si>
    <t>Distância Voada Doméstica (km)</t>
  </si>
  <si>
    <t>Horas de Voo Domésticas (h)</t>
  </si>
  <si>
    <t xml:space="preserve">Horas de Voo Internacionais (h) </t>
  </si>
  <si>
    <t>IPCA</t>
  </si>
  <si>
    <t>CDI Acumulado</t>
  </si>
  <si>
    <t>IGPM</t>
  </si>
  <si>
    <t>DOLOF</t>
  </si>
  <si>
    <t>CDI TRI</t>
  </si>
  <si>
    <t>IPCA TRI</t>
  </si>
  <si>
    <t>IGPM TRI</t>
  </si>
  <si>
    <t>PTAX</t>
  </si>
  <si>
    <t>DATA</t>
  </si>
  <si>
    <t>https://www.imf.org/en/Research/commodity-prices</t>
  </si>
  <si>
    <t>CDI ACUM</t>
  </si>
  <si>
    <t>IPCA ACUM</t>
  </si>
  <si>
    <t>IGPM ACUM</t>
  </si>
  <si>
    <t>FROTA</t>
  </si>
  <si>
    <t>IND</t>
  </si>
  <si>
    <t>PESSOAL</t>
  </si>
  <si>
    <t>PILOTOS   E  CO-PILOTOS</t>
  </si>
  <si>
    <t>DEMAIS TRIPULANTES TÉCNICOS</t>
  </si>
  <si>
    <t>AUXILIARES DE VÔO</t>
  </si>
  <si>
    <t>PESSOAL DE MANUTENÇÃO E REVISÃO</t>
  </si>
  <si>
    <t>PESSOAL DE TRÁFEGO E DE VENDAS</t>
  </si>
  <si>
    <t>OUTRAS</t>
  </si>
  <si>
    <t>DECOLAGENS</t>
  </si>
  <si>
    <t>PILOTOS POR 1000 DECOLAGENS</t>
  </si>
  <si>
    <t>% PILOTOS</t>
  </si>
  <si>
    <t>OUTROS</t>
  </si>
  <si>
    <t>PILOTOS</t>
  </si>
  <si>
    <t>pilotos</t>
  </si>
  <si>
    <t>Total ex. Pilotos</t>
  </si>
  <si>
    <t>%</t>
  </si>
  <si>
    <t>average</t>
  </si>
  <si>
    <t>resto</t>
  </si>
  <si>
    <t>PASSAGEIROS</t>
  </si>
  <si>
    <t>PASSAGEIROS PAGOS</t>
  </si>
  <si>
    <t>DOMÉSTICOS</t>
  </si>
  <si>
    <t>INTERNACIONAIS</t>
  </si>
  <si>
    <t>PASSPG_DOM</t>
  </si>
  <si>
    <t>PASSPG_INT</t>
  </si>
  <si>
    <t>PASSGRA_DOM</t>
  </si>
  <si>
    <t>PASSGRA_INT</t>
  </si>
  <si>
    <t>PASSPG_TOT</t>
  </si>
  <si>
    <t>PASSGRA_TOT</t>
  </si>
  <si>
    <t>Passageiros Pagos Domésticos</t>
  </si>
  <si>
    <t>Passageiros Pagos Internacionais</t>
  </si>
  <si>
    <t>Passageiros Pagos Total</t>
  </si>
  <si>
    <t>Passageiros Gratuitos Domésticos</t>
  </si>
  <si>
    <t>Passageiros Gratuitos Internacionais</t>
  </si>
  <si>
    <t>Passageiros Gratuitos Total</t>
  </si>
  <si>
    <t>ANO</t>
  </si>
  <si>
    <t>ASK</t>
  </si>
  <si>
    <t>RPK</t>
  </si>
  <si>
    <t>ATK</t>
  </si>
  <si>
    <t>RTK</t>
  </si>
  <si>
    <t>PESSOAL (EX. PILOTOS)</t>
  </si>
  <si>
    <t>COMBUSTÍVEL (L)</t>
  </si>
  <si>
    <t>COMBUSTÍVEL (R$)</t>
  </si>
  <si>
    <t>MÊS</t>
  </si>
  <si>
    <t>EMPRESA</t>
  </si>
  <si>
    <t>TRI</t>
  </si>
  <si>
    <t>VLO</t>
  </si>
  <si>
    <t>1.1</t>
  </si>
  <si>
    <t>Total da Receita de Voo (Doméstico)</t>
  </si>
  <si>
    <t>1.1.1</t>
  </si>
  <si>
    <t>Receita de Passagem (Doméstico)</t>
  </si>
  <si>
    <t>1.1.2</t>
  </si>
  <si>
    <t>Receita de Excesso de Bagagem (Doméstico)</t>
  </si>
  <si>
    <t>1.1.3</t>
  </si>
  <si>
    <t>Receita de Carga e Mala Postal (Doméstico)</t>
  </si>
  <si>
    <t>1.1.4</t>
  </si>
  <si>
    <t>Receita de Fretamento - Passageiro (Doméstico)</t>
  </si>
  <si>
    <t>1.1.5</t>
  </si>
  <si>
    <t>Receita de Fretamento - Carga (Doméstico)</t>
  </si>
  <si>
    <t>1.1.6</t>
  </si>
  <si>
    <t>Receita de Rede Postal Noturna (Doméstico)</t>
  </si>
  <si>
    <t>1.1.7</t>
  </si>
  <si>
    <t>Receita de Suplementação Tarifária</t>
  </si>
  <si>
    <t>1.1.8</t>
  </si>
  <si>
    <t>Outras Receitas de Voo (Doméstico)</t>
  </si>
  <si>
    <t>1.2</t>
  </si>
  <si>
    <t>Total da Receita de Voo (Internacional)</t>
  </si>
  <si>
    <t>1.2.1</t>
  </si>
  <si>
    <t>Receita de Passagem (Internacional)</t>
  </si>
  <si>
    <t>1.2.2</t>
  </si>
  <si>
    <t>Receita de Excesso de Bagagem (Internacional)</t>
  </si>
  <si>
    <t>1.2.3</t>
  </si>
  <si>
    <t>Receita de Carga e Mala Postal (Internacional)</t>
  </si>
  <si>
    <t>1.2.4</t>
  </si>
  <si>
    <t>Receita de Fretamento - Passageiro (Internacional)</t>
  </si>
  <si>
    <t>1.2.5</t>
  </si>
  <si>
    <t>Receita de Fretamento - Carga (Internacional)</t>
  </si>
  <si>
    <t>1.2.6</t>
  </si>
  <si>
    <t>Receita de Rede Postal Noturna (Internacional)</t>
  </si>
  <si>
    <t>1.2.7</t>
  </si>
  <si>
    <t>1.2.8</t>
  </si>
  <si>
    <t>Outras Receitas de Voo (Internacional)</t>
  </si>
  <si>
    <t>Total da Receita de Voo</t>
  </si>
  <si>
    <t>2.1</t>
  </si>
  <si>
    <t>Total de Custos Diretos</t>
  </si>
  <si>
    <t>Custo com Tripulantes Técnicos</t>
  </si>
  <si>
    <t>Custo com Comissários de Bordo</t>
  </si>
  <si>
    <t>Custo com Combustível</t>
  </si>
  <si>
    <t>Depreciação e Arrendamento de Aeronaves/Equip. Voo</t>
  </si>
  <si>
    <t>2.1.4.1</t>
  </si>
  <si>
    <t>Depreciação de Equipamentos de Voo</t>
  </si>
  <si>
    <t>2.1.4.2</t>
  </si>
  <si>
    <t xml:space="preserve">Custo de Arrendamento de Aeronaves	</t>
  </si>
  <si>
    <t>Custo com Manutenções e Revisões</t>
  </si>
  <si>
    <t>Custo com Seguro de Aeronaves</t>
  </si>
  <si>
    <t>Custo com Tarifas</t>
  </si>
  <si>
    <t>2.1.7.1</t>
  </si>
  <si>
    <t>Custo com Tarifas Aeroportuárias</t>
  </si>
  <si>
    <t>2.1.7.2</t>
  </si>
  <si>
    <t>Custo com Tarifas de Navegação Aérea</t>
  </si>
  <si>
    <t>2.2</t>
  </si>
  <si>
    <t>Total de Custos Indiretos</t>
  </si>
  <si>
    <t>Custo Organização Terrestre/Outros Custos Ind.</t>
  </si>
  <si>
    <t>2.2.1.1</t>
  </si>
  <si>
    <t>Custo Organização Terrestre</t>
  </si>
  <si>
    <t>2.2.1.2</t>
  </si>
  <si>
    <t>Outros Custos Indiretos</t>
  </si>
  <si>
    <t>Custo Serviço de Bordo</t>
  </si>
  <si>
    <t>Total de Custos</t>
  </si>
  <si>
    <t>Total de Despesas Operacionais</t>
  </si>
  <si>
    <t>3.1</t>
  </si>
  <si>
    <t>Organização Tráfego Passageiro</t>
  </si>
  <si>
    <t>3.2</t>
  </si>
  <si>
    <t>Organização Tráfego Carga</t>
  </si>
  <si>
    <t>3.3</t>
  </si>
  <si>
    <t>Despesas Administrativas e Gerais</t>
  </si>
  <si>
    <t>3.4</t>
  </si>
  <si>
    <t>Outras Despesas Operacionais</t>
  </si>
  <si>
    <t>4</t>
  </si>
  <si>
    <t>Total de Custos e Despesas Operacionais</t>
  </si>
  <si>
    <t>Resultado de Voo</t>
  </si>
  <si>
    <t>2.1.8</t>
  </si>
  <si>
    <t>2.1.9</t>
  </si>
  <si>
    <t>5</t>
  </si>
  <si>
    <t>2.2.3</t>
  </si>
  <si>
    <t>1T</t>
  </si>
  <si>
    <t>2T</t>
  </si>
  <si>
    <t>3T</t>
  </si>
  <si>
    <t>4T</t>
  </si>
  <si>
    <t>09</t>
  </si>
  <si>
    <t>IGP-M</t>
  </si>
  <si>
    <t>1.00 = 31/12/2008</t>
  </si>
  <si>
    <t>OIL (Price Index)</t>
  </si>
  <si>
    <t>OIL INDEX</t>
  </si>
  <si>
    <t xml:space="preserve">Fator de Correção </t>
  </si>
  <si>
    <t>Conta</t>
  </si>
  <si>
    <t>Índices</t>
  </si>
  <si>
    <t>NONE</t>
  </si>
  <si>
    <t>DROs (Trimestrais) com Correção Monetária</t>
  </si>
  <si>
    <t>DROs (Trimestrais) Nominais</t>
  </si>
  <si>
    <t xml:space="preserve">Índices e Fatores de Correção </t>
  </si>
  <si>
    <t>Fontes: Economatica e FMI</t>
  </si>
  <si>
    <t>Fontes: ANAC</t>
  </si>
  <si>
    <t>Fontes: ANAC, Economatica, FMI</t>
  </si>
  <si>
    <t>DROs (Anuais) com Correção Monetária</t>
  </si>
  <si>
    <t>DROs (Anuais) Nominais</t>
  </si>
  <si>
    <t>Gráficos dos DROs (Nominais)</t>
  </si>
  <si>
    <t>Dados Operacionais (Trimestrais)</t>
  </si>
  <si>
    <t>Dados Operacionais (Anuais)</t>
  </si>
  <si>
    <t>Dados do Anuário de Transporte Aéreo</t>
  </si>
  <si>
    <t>DRO Trimestral (TAM) Latam</t>
  </si>
  <si>
    <t>DRO Trimestral (GLO) GOL</t>
  </si>
  <si>
    <t>DRO Trimestral (AZU) Azul Linhas Aéreas Brasileiras S/A</t>
  </si>
  <si>
    <t>RASK</t>
  </si>
  <si>
    <t>CASK IND</t>
  </si>
  <si>
    <t>CASK DIR</t>
  </si>
  <si>
    <t>CASK TOTAL</t>
  </si>
  <si>
    <t>RECEITA DE VOO (R$)</t>
  </si>
  <si>
    <t>CUSTOS DIRETOS(R$)</t>
  </si>
  <si>
    <t>CUSTOS INDIRETOS (R$)</t>
  </si>
  <si>
    <t>DESPESAS (R$)</t>
  </si>
  <si>
    <t>DASK</t>
  </si>
  <si>
    <t>CUSTOS E DESPESAS /ASK</t>
  </si>
  <si>
    <t>SPREAD</t>
  </si>
  <si>
    <t>DISTÂNCIA VOADA (KM)</t>
  </si>
  <si>
    <t>LOAD FACTOR (RPK/ASK)</t>
  </si>
  <si>
    <t>CUSTO COMB/ LITROS COMB (R$/L)</t>
  </si>
  <si>
    <t>DIST VOADA/ LITROS COMB (KM/L)</t>
  </si>
  <si>
    <t>DECOLAGENS/AERONAVE</t>
  </si>
  <si>
    <t>LITROS COMB/ASK</t>
  </si>
  <si>
    <t>CASK EX. FUEL</t>
  </si>
  <si>
    <t>CASK FUEL ONLY</t>
  </si>
  <si>
    <t>DIST VOADA/DECOLAGENS (ETAPA MEDIA)</t>
  </si>
  <si>
    <t>PASSAGEIROS/DECOLAGENS (AIRCRAFT SIZE)</t>
  </si>
  <si>
    <t>RPK ('000 000)</t>
  </si>
  <si>
    <t>ASK ('000 000 000)</t>
  </si>
  <si>
    <t>DISTÂNCIA VOADA ('000 000 KM)</t>
  </si>
  <si>
    <t>DECOLAGENS ('000)</t>
  </si>
  <si>
    <t>PASSAGEIROS ('000 000)</t>
  </si>
  <si>
    <t>COMBUSTÍVEL ('000 000 000 L)</t>
  </si>
  <si>
    <t>LITROS COMB/ DIST VOADA (L/KM)</t>
  </si>
  <si>
    <t>RECEITA DE VOO (R$ '000 000 000)</t>
  </si>
  <si>
    <t>CUSTOS (R$ '000 000 000)</t>
  </si>
  <si>
    <t>DESPESAS (R$ '000 000)</t>
  </si>
  <si>
    <t>CUSTOS E DESPESAS (R$ '000 000 000)</t>
  </si>
  <si>
    <t>AVAILABLE SEATS</t>
  </si>
  <si>
    <t>AEROPORTOS</t>
  </si>
  <si>
    <t>Empresa</t>
  </si>
  <si>
    <t>PARES</t>
  </si>
  <si>
    <t>PARES_CIDADES</t>
  </si>
  <si>
    <t>Aeroportos Atendidos</t>
  </si>
  <si>
    <t>Pares de Cidades Atendidos</t>
  </si>
  <si>
    <t>PARES ATENDIDOS</t>
  </si>
  <si>
    <t>AEROPORTOS ATENDIDOS</t>
  </si>
  <si>
    <t>ITEM</t>
  </si>
  <si>
    <t>Frota</t>
  </si>
  <si>
    <t>Frota de Aeronaves</t>
  </si>
  <si>
    <t>PT-MSJ</t>
  </si>
  <si>
    <t>MD-11 F</t>
  </si>
  <si>
    <t>HISTORY</t>
  </si>
  <si>
    <t>PT-MSI</t>
  </si>
  <si>
    <t>MD-11 ERF</t>
  </si>
  <si>
    <t>PT-MSH</t>
  </si>
  <si>
    <t>PT-MLG</t>
  </si>
  <si>
    <t>F-27-050</t>
  </si>
  <si>
    <t>PT-MLF</t>
  </si>
  <si>
    <t>PT-MLI</t>
  </si>
  <si>
    <t>PT-MLH</t>
  </si>
  <si>
    <t>PH-JXK</t>
  </si>
  <si>
    <t>PT-MLE</t>
  </si>
  <si>
    <t>PT-MLD</t>
  </si>
  <si>
    <t>PT-MLC</t>
  </si>
  <si>
    <t>PT-MLB</t>
  </si>
  <si>
    <t>PT-MLA</t>
  </si>
  <si>
    <t>PT-MQH</t>
  </si>
  <si>
    <t>F28-0100</t>
  </si>
  <si>
    <t>SCRAPPED/STORED</t>
  </si>
  <si>
    <t>PT-MRL</t>
  </si>
  <si>
    <t>PT-MRK</t>
  </si>
  <si>
    <t>PT-MQG</t>
  </si>
  <si>
    <t>PT-MRW</t>
  </si>
  <si>
    <t>PT-MQI</t>
  </si>
  <si>
    <t>PT-MRV</t>
  </si>
  <si>
    <t>PT-MRU</t>
  </si>
  <si>
    <t>PT-MRT</t>
  </si>
  <si>
    <t>PT-MRQ</t>
  </si>
  <si>
    <t>PT-MRP</t>
  </si>
  <si>
    <t>PT-WHL</t>
  </si>
  <si>
    <t>PT-MRO</t>
  </si>
  <si>
    <t>PT-MRS</t>
  </si>
  <si>
    <t>PT-MRR</t>
  </si>
  <si>
    <t>PT-WHK</t>
  </si>
  <si>
    <t>PT-MRJ</t>
  </si>
  <si>
    <t>PT-MRN</t>
  </si>
  <si>
    <t>PT-MRI</t>
  </si>
  <si>
    <t>PT-MQS</t>
  </si>
  <si>
    <t>PT-MQP</t>
  </si>
  <si>
    <t>PT-MQT</t>
  </si>
  <si>
    <t>PT-MQO</t>
  </si>
  <si>
    <t>PT-MRM</t>
  </si>
  <si>
    <t>PT-MQR</t>
  </si>
  <si>
    <t>PT-MQN</t>
  </si>
  <si>
    <t>PT-MQF</t>
  </si>
  <si>
    <t>PT-MQL</t>
  </si>
  <si>
    <t>PT-MQE</t>
  </si>
  <si>
    <t>PT-MQD</t>
  </si>
  <si>
    <t>PT-MQC</t>
  </si>
  <si>
    <t>PT-MRF</t>
  </si>
  <si>
    <t>PT-MQB</t>
  </si>
  <si>
    <t>PT-MRE</t>
  </si>
  <si>
    <t>PT-MQJ</t>
  </si>
  <si>
    <t>PT-MRY</t>
  </si>
  <si>
    <t>PT-MRX</t>
  </si>
  <si>
    <t>PT-MQK</t>
  </si>
  <si>
    <t>PT-MQW</t>
  </si>
  <si>
    <t>PT-MQV</t>
  </si>
  <si>
    <t>PT-MRD</t>
  </si>
  <si>
    <t>PT-MRC</t>
  </si>
  <si>
    <t>PT-MRH</t>
  </si>
  <si>
    <t>PT-MRG</t>
  </si>
  <si>
    <t>PT-MQM</t>
  </si>
  <si>
    <t>PT-MQA</t>
  </si>
  <si>
    <t>PT-MRZ</t>
  </si>
  <si>
    <t>PT-MRB</t>
  </si>
  <si>
    <t>PT-MRA</t>
  </si>
  <si>
    <t>PT-MQQ</t>
  </si>
  <si>
    <t>PT-MQU</t>
  </si>
  <si>
    <t>PT-MUI</t>
  </si>
  <si>
    <t>777-32WER</t>
  </si>
  <si>
    <t>PT-MUJ</t>
  </si>
  <si>
    <t>PT-MUH</t>
  </si>
  <si>
    <t>PT-MUG</t>
  </si>
  <si>
    <t>PT-MUF</t>
  </si>
  <si>
    <t>PT-MUE</t>
  </si>
  <si>
    <t>PT-MUD</t>
  </si>
  <si>
    <t>PT-MUC</t>
  </si>
  <si>
    <t>PT-MUB</t>
  </si>
  <si>
    <t>PT-MUA</t>
  </si>
  <si>
    <t>PT-MSQ</t>
  </si>
  <si>
    <t>767-33AER</t>
  </si>
  <si>
    <t>PT-MSY</t>
  </si>
  <si>
    <t>767-316ER</t>
  </si>
  <si>
    <t>PT-MSW</t>
  </si>
  <si>
    <t>PT-MOF</t>
  </si>
  <si>
    <t>PT-MOE</t>
  </si>
  <si>
    <t>PT-MOA</t>
  </si>
  <si>
    <t>PT-MSZ</t>
  </si>
  <si>
    <t>PT-MSX</t>
  </si>
  <si>
    <t>PT-MSS</t>
  </si>
  <si>
    <t>PT-MSO</t>
  </si>
  <si>
    <t>PT-MOC</t>
  </si>
  <si>
    <t>PT-MSV</t>
  </si>
  <si>
    <t>PT-MOB</t>
  </si>
  <si>
    <t>PT-MOG</t>
  </si>
  <si>
    <t>767-316ERBDSF</t>
  </si>
  <si>
    <t>PT-MOH</t>
  </si>
  <si>
    <t>767-316ERBCF</t>
  </si>
  <si>
    <t>PT-MSR</t>
  </si>
  <si>
    <t>PT-MSU</t>
  </si>
  <si>
    <t>767-3S1ER</t>
  </si>
  <si>
    <t>PR-XTB</t>
  </si>
  <si>
    <t>350-941</t>
  </si>
  <si>
    <t>PR-XTA</t>
  </si>
  <si>
    <t>PT-MSL</t>
  </si>
  <si>
    <t>340-541</t>
  </si>
  <si>
    <t>PT-MSN</t>
  </si>
  <si>
    <t>PT-MVF</t>
  </si>
  <si>
    <t>330-203</t>
  </si>
  <si>
    <t>PT-MVE</t>
  </si>
  <si>
    <t>330-223</t>
  </si>
  <si>
    <t>PT-MVD</t>
  </si>
  <si>
    <t>PT-MVC</t>
  </si>
  <si>
    <t>PT-MVB</t>
  </si>
  <si>
    <t>PT-MVA</t>
  </si>
  <si>
    <t>PT-MVV</t>
  </si>
  <si>
    <t>PT-MVU</t>
  </si>
  <si>
    <t>PT-MVT</t>
  </si>
  <si>
    <t>PT-MVS</t>
  </si>
  <si>
    <t>PT-MVR</t>
  </si>
  <si>
    <t>PT-MVQ</t>
  </si>
  <si>
    <t>PT-MVP</t>
  </si>
  <si>
    <t>PT-MVO</t>
  </si>
  <si>
    <t>PT-MVN</t>
  </si>
  <si>
    <t>PT-MVM</t>
  </si>
  <si>
    <t>PT-MVL</t>
  </si>
  <si>
    <t>PT-MVK</t>
  </si>
  <si>
    <t>PT-MVH</t>
  </si>
  <si>
    <t>PT-MVG</t>
  </si>
  <si>
    <t>PT-MSD</t>
  </si>
  <si>
    <t>330-243</t>
  </si>
  <si>
    <t>PT-MSE</t>
  </si>
  <si>
    <t>PT-XPQ</t>
  </si>
  <si>
    <t>321-211</t>
  </si>
  <si>
    <t>PT-XPN</t>
  </si>
  <si>
    <t>PT-XPM</t>
  </si>
  <si>
    <t>PT-XPL</t>
  </si>
  <si>
    <t>PT-XPJ</t>
  </si>
  <si>
    <t>PT-XPI</t>
  </si>
  <si>
    <t>PT-XPH</t>
  </si>
  <si>
    <t>PT-XPG</t>
  </si>
  <si>
    <t>PT-XPF</t>
  </si>
  <si>
    <t>PT-XPE</t>
  </si>
  <si>
    <t>PT-XPD</t>
  </si>
  <si>
    <t>PT-XPC</t>
  </si>
  <si>
    <t>PT-XPB</t>
  </si>
  <si>
    <t>PT-XPA</t>
  </si>
  <si>
    <t>PT-MXQ</t>
  </si>
  <si>
    <t>321-231</t>
  </si>
  <si>
    <t>PT-MXP</t>
  </si>
  <si>
    <t>PT-MXO</t>
  </si>
  <si>
    <t>PT-MXN</t>
  </si>
  <si>
    <t>PT-MXM</t>
  </si>
  <si>
    <t>PT-MXL</t>
  </si>
  <si>
    <t>PT-MXJ</t>
  </si>
  <si>
    <t>PT-MXI</t>
  </si>
  <si>
    <t>PT-MXH</t>
  </si>
  <si>
    <t>PT-MXG</t>
  </si>
  <si>
    <t>PT-MXF</t>
  </si>
  <si>
    <t>PT-MXE</t>
  </si>
  <si>
    <t>PT-MXD</t>
  </si>
  <si>
    <t>PT-MXC</t>
  </si>
  <si>
    <t>PT-MXB</t>
  </si>
  <si>
    <t>PT-MXA</t>
  </si>
  <si>
    <t>PR-MAJ</t>
  </si>
  <si>
    <t>320-232</t>
  </si>
  <si>
    <t>PR-MBK</t>
  </si>
  <si>
    <t>320-233</t>
  </si>
  <si>
    <t>PT-MZV</t>
  </si>
  <si>
    <t>PT-MZN</t>
  </si>
  <si>
    <t>320-231</t>
  </si>
  <si>
    <t>PT-MZQ</t>
  </si>
  <si>
    <t>PT-MZR</t>
  </si>
  <si>
    <t>PT-MZS</t>
  </si>
  <si>
    <t>PT-MZO</t>
  </si>
  <si>
    <t>PT-MZP</t>
  </si>
  <si>
    <t>PR-TYH</t>
  </si>
  <si>
    <t>320-214</t>
  </si>
  <si>
    <t>PR-TYG</t>
  </si>
  <si>
    <t>PR-TYF</t>
  </si>
  <si>
    <t>PR-TYD</t>
  </si>
  <si>
    <t>PR-TYE</t>
  </si>
  <si>
    <t>PR-TYC</t>
  </si>
  <si>
    <t>PR-TYB</t>
  </si>
  <si>
    <t>PR-TYA</t>
  </si>
  <si>
    <t>PR-MYZ</t>
  </si>
  <si>
    <t>PR-MYY</t>
  </si>
  <si>
    <t>PR-MYX</t>
  </si>
  <si>
    <t>PR-MYW</t>
  </si>
  <si>
    <t>PR-MYV</t>
  </si>
  <si>
    <t>PR-MYU</t>
  </si>
  <si>
    <t>PR-MYT</t>
  </si>
  <si>
    <t>PR-MYS</t>
  </si>
  <si>
    <t>PR-MYR</t>
  </si>
  <si>
    <t>PR-MYQ</t>
  </si>
  <si>
    <t>PR-MYP</t>
  </si>
  <si>
    <t>PR-MYO</t>
  </si>
  <si>
    <t>PR-MYN</t>
  </si>
  <si>
    <t>PR-MYK</t>
  </si>
  <si>
    <t>PR-MYJ</t>
  </si>
  <si>
    <t>PR-MYI</t>
  </si>
  <si>
    <t>PR-MYH</t>
  </si>
  <si>
    <t>PR-MYG</t>
  </si>
  <si>
    <t>PR-MYF</t>
  </si>
  <si>
    <t>PR-MYE</t>
  </si>
  <si>
    <t>PR-MYD</t>
  </si>
  <si>
    <t>PR-MYA</t>
  </si>
  <si>
    <t>PR-MHZ</t>
  </si>
  <si>
    <t>PR-MHW</t>
  </si>
  <si>
    <t>PR-MHY</t>
  </si>
  <si>
    <t>PR-MHX</t>
  </si>
  <si>
    <t>PR-MHV</t>
  </si>
  <si>
    <t>PR-MHU</t>
  </si>
  <si>
    <t>PR-MHS</t>
  </si>
  <si>
    <t>320-216</t>
  </si>
  <si>
    <t>PR-MHR</t>
  </si>
  <si>
    <t>PR-MHQ</t>
  </si>
  <si>
    <t>PR-MHO</t>
  </si>
  <si>
    <t>PR-MHP</t>
  </si>
  <si>
    <t>PR-MHN</t>
  </si>
  <si>
    <t>PR-MHM</t>
  </si>
  <si>
    <t>PR-MHF</t>
  </si>
  <si>
    <t>PR-MBO</t>
  </si>
  <si>
    <t>PR-MHE</t>
  </si>
  <si>
    <t>PR-MHK</t>
  </si>
  <si>
    <t>PR-MHJ</t>
  </si>
  <si>
    <t>PR-MHL</t>
  </si>
  <si>
    <t>PR-MHI</t>
  </si>
  <si>
    <t>PR-MHG</t>
  </si>
  <si>
    <t>PR-MHA</t>
  </si>
  <si>
    <t>PR-MBH</t>
  </si>
  <si>
    <t>PR-MBF</t>
  </si>
  <si>
    <t>PR-MBE</t>
  </si>
  <si>
    <t>PR-MBD</t>
  </si>
  <si>
    <t>PR-MBC</t>
  </si>
  <si>
    <t>PR-MHH</t>
  </si>
  <si>
    <t>PR-MBB</t>
  </si>
  <si>
    <t>PR-MBA</t>
  </si>
  <si>
    <t>PR-MAY</t>
  </si>
  <si>
    <t>PR-MAX</t>
  </si>
  <si>
    <t>PR-MAZ</t>
  </si>
  <si>
    <t>PR-MBJ</t>
  </si>
  <si>
    <t>PR-MAW</t>
  </si>
  <si>
    <t>PR-MAV</t>
  </si>
  <si>
    <t>PR-MAS</t>
  </si>
  <si>
    <t>PR-MBL</t>
  </si>
  <si>
    <t>PR-MBT</t>
  </si>
  <si>
    <t>PR-MBY</t>
  </si>
  <si>
    <t>PR-MAR</t>
  </si>
  <si>
    <t>PR-MAP</t>
  </si>
  <si>
    <t>PR-MBS</t>
  </si>
  <si>
    <t>PR-MAG</t>
  </si>
  <si>
    <t>PR-MBZ</t>
  </si>
  <si>
    <t>PR-MAK</t>
  </si>
  <si>
    <t>PR-MAE</t>
  </si>
  <si>
    <t>PR-MBR</t>
  </si>
  <si>
    <t>PR-MHD</t>
  </si>
  <si>
    <t>PR-MAD</t>
  </si>
  <si>
    <t>PR-MHT</t>
  </si>
  <si>
    <t>PR-MHC</t>
  </si>
  <si>
    <t>PR-MHB</t>
  </si>
  <si>
    <t>PR-MAC</t>
  </si>
  <si>
    <t>PR-MAB</t>
  </si>
  <si>
    <t>PR-MBQ</t>
  </si>
  <si>
    <t>PT-MZY</t>
  </si>
  <si>
    <t>PT-MZX</t>
  </si>
  <si>
    <t>PR-MAA</t>
  </si>
  <si>
    <t>PT-MZZ</t>
  </si>
  <si>
    <t>PR-MBX</t>
  </si>
  <si>
    <t>PT-MZW</t>
  </si>
  <si>
    <t>PT-MZU</t>
  </si>
  <si>
    <t>PT-MZT</t>
  </si>
  <si>
    <t>PR-MBG</t>
  </si>
  <si>
    <t>PT-MZL</t>
  </si>
  <si>
    <t>PT-MZK</t>
  </si>
  <si>
    <t>PR-MBM</t>
  </si>
  <si>
    <t>PT-MZJ</t>
  </si>
  <si>
    <t>PT-MZI</t>
  </si>
  <si>
    <t>PR-MBP</t>
  </si>
  <si>
    <t>PT-MZH</t>
  </si>
  <si>
    <t>PT-MZG</t>
  </si>
  <si>
    <t>PT-MZM</t>
  </si>
  <si>
    <t>PR-MAF</t>
  </si>
  <si>
    <t>PR-MAH</t>
  </si>
  <si>
    <t>319-132</t>
  </si>
  <si>
    <t>PR-MBI</t>
  </si>
  <si>
    <t>PT-MZF</t>
  </si>
  <si>
    <t>PT-MZD</t>
  </si>
  <si>
    <t>PT-MZB</t>
  </si>
  <si>
    <t>PT-MZA</t>
  </si>
  <si>
    <t>PT-TMI</t>
  </si>
  <si>
    <t>PT-TMG</t>
  </si>
  <si>
    <t>PR-MYM</t>
  </si>
  <si>
    <t>319-112</t>
  </si>
  <si>
    <t>PR-MYL</t>
  </si>
  <si>
    <t>PT-TME</t>
  </si>
  <si>
    <t>PT-TMD</t>
  </si>
  <si>
    <t>PT-TMC</t>
  </si>
  <si>
    <t>PT-TMB</t>
  </si>
  <si>
    <t>PT-TMA</t>
  </si>
  <si>
    <t>PR-MYC</t>
  </si>
  <si>
    <t>PR-MYB</t>
  </si>
  <si>
    <t>PR-MBW</t>
  </si>
  <si>
    <t>PR-MBV</t>
  </si>
  <si>
    <t>PR-MBU</t>
  </si>
  <si>
    <t>PR-MBN</t>
  </si>
  <si>
    <t>PT-TML</t>
  </si>
  <si>
    <t>PT-TMH</t>
  </si>
  <si>
    <t>PT-TMF</t>
  </si>
  <si>
    <t>PR-MAQ</t>
  </si>
  <si>
    <t>PR-MAO</t>
  </si>
  <si>
    <t>PR-MAN</t>
  </si>
  <si>
    <t>PR-MAM</t>
  </si>
  <si>
    <t>PR-MAL</t>
  </si>
  <si>
    <t>PR-MAI</t>
  </si>
  <si>
    <t>PT-MZE</t>
  </si>
  <si>
    <t>PT-MZC</t>
  </si>
  <si>
    <t>ACTIVE</t>
  </si>
  <si>
    <t>PARKED</t>
  </si>
  <si>
    <t>PT-MOD</t>
  </si>
  <si>
    <t>PR-XTG</t>
  </si>
  <si>
    <t>PR-XTF</t>
  </si>
  <si>
    <t>PR-XTE</t>
  </si>
  <si>
    <t>PR-XTD</t>
  </si>
  <si>
    <t>PR-XTM</t>
  </si>
  <si>
    <t>PR-XTI</t>
  </si>
  <si>
    <t>PR-XTH</t>
  </si>
  <si>
    <t>PR-XTC</t>
  </si>
  <si>
    <t>PT-XPO</t>
  </si>
  <si>
    <t>PT-TMN</t>
  </si>
  <si>
    <t>320-271N</t>
  </si>
  <si>
    <t>PT-TMM</t>
  </si>
  <si>
    <t>PR-XBF</t>
  </si>
  <si>
    <t>PR-XBE</t>
  </si>
  <si>
    <t>PR-XBD</t>
  </si>
  <si>
    <t>PR-XBC</t>
  </si>
  <si>
    <t>PR-XBA</t>
  </si>
  <si>
    <t>PR-XBB</t>
  </si>
  <si>
    <t>PR-TYV</t>
  </si>
  <si>
    <t>PR-TYU</t>
  </si>
  <si>
    <t>PR-TYR</t>
  </si>
  <si>
    <t>PR-TYQ</t>
  </si>
  <si>
    <t>PR-TYP</t>
  </si>
  <si>
    <t>PR-TYT</t>
  </si>
  <si>
    <t>PR-TYS</t>
  </si>
  <si>
    <t>PR-TYO</t>
  </si>
  <si>
    <t>PR-TYN</t>
  </si>
  <si>
    <t>PR-TYM</t>
  </si>
  <si>
    <t>PR-TYL</t>
  </si>
  <si>
    <t>PR-TYK</t>
  </si>
  <si>
    <t>PR-TYJ</t>
  </si>
  <si>
    <t>PR-TYI</t>
  </si>
  <si>
    <t>PT-TMO</t>
  </si>
  <si>
    <t>END_DATE_ADJ</t>
  </si>
  <si>
    <t>END_DATE</t>
  </si>
  <si>
    <t>START_DATE</t>
  </si>
  <si>
    <t>REG</t>
  </si>
  <si>
    <t>TYPE</t>
  </si>
  <si>
    <t>MSN</t>
  </si>
  <si>
    <t>STATUS</t>
  </si>
  <si>
    <t>TOTAL</t>
  </si>
  <si>
    <t>Fonte: airfleets.net</t>
  </si>
  <si>
    <t>Frota TAM</t>
  </si>
  <si>
    <t>PR-VAB</t>
  </si>
  <si>
    <t>PR-VAN</t>
  </si>
  <si>
    <t>767-328ER</t>
  </si>
  <si>
    <t>PR-VAF</t>
  </si>
  <si>
    <t>767-38EER</t>
  </si>
  <si>
    <t>PR-VAO</t>
  </si>
  <si>
    <t>767-383ER</t>
  </si>
  <si>
    <t>PR-VAC</t>
  </si>
  <si>
    <t>767-27GER</t>
  </si>
  <si>
    <t>PR-GZR</t>
  </si>
  <si>
    <t>737-8K2</t>
  </si>
  <si>
    <t>PR-GZJ</t>
  </si>
  <si>
    <t>PR-GZL</t>
  </si>
  <si>
    <t>PR-GZD</t>
  </si>
  <si>
    <t>PR-GZQ</t>
  </si>
  <si>
    <t>PR-GYC</t>
  </si>
  <si>
    <t>737-8EH</t>
  </si>
  <si>
    <t>PR-GYB</t>
  </si>
  <si>
    <t>PR-GXZ</t>
  </si>
  <si>
    <t>PR-GXY</t>
  </si>
  <si>
    <t>PR-GXO</t>
  </si>
  <si>
    <t>PR-GXK</t>
  </si>
  <si>
    <t>PR-GXG</t>
  </si>
  <si>
    <t>PR-GUY</t>
  </si>
  <si>
    <t>PR-GUX</t>
  </si>
  <si>
    <t>PR-GUV</t>
  </si>
  <si>
    <t>PR-GUW</t>
  </si>
  <si>
    <t>PR-GUU</t>
  </si>
  <si>
    <t>PR-GUA</t>
  </si>
  <si>
    <t>PR-GGZ</t>
  </si>
  <si>
    <t>PR-GGY</t>
  </si>
  <si>
    <t>PR-GGV</t>
  </si>
  <si>
    <t>PR-GGQ</t>
  </si>
  <si>
    <t>PR-HSW</t>
  </si>
  <si>
    <t>PR-GGX</t>
  </si>
  <si>
    <t>PR-VBJ</t>
  </si>
  <si>
    <t>737-8HX</t>
  </si>
  <si>
    <t>PR-GUO</t>
  </si>
  <si>
    <t>PR-GUF</t>
  </si>
  <si>
    <t>PR-GUE</t>
  </si>
  <si>
    <t>PR-GUD</t>
  </si>
  <si>
    <t>PR-GUC</t>
  </si>
  <si>
    <t>PR-GUB</t>
  </si>
  <si>
    <t>PR-GGW</t>
  </si>
  <si>
    <t>PR-GGT</t>
  </si>
  <si>
    <t>PR-GGO</t>
  </si>
  <si>
    <t>PR-GGF</t>
  </si>
  <si>
    <t>PR-GGB</t>
  </si>
  <si>
    <t>PR-GGA</t>
  </si>
  <si>
    <t>PR-GTJ</t>
  </si>
  <si>
    <t>PR-GTK</t>
  </si>
  <si>
    <t>PR-GTI</t>
  </si>
  <si>
    <t>PR-GGD</t>
  </si>
  <si>
    <t>PR-GTZ</t>
  </si>
  <si>
    <t>PR-GTY</t>
  </si>
  <si>
    <t>PR-GTW</t>
  </si>
  <si>
    <t>PR-GTX</t>
  </si>
  <si>
    <t>PR-GTU</t>
  </si>
  <si>
    <t>PR-GTT</t>
  </si>
  <si>
    <t>PR-HSB</t>
  </si>
  <si>
    <t>PR-GOQ</t>
  </si>
  <si>
    <t>737-76N</t>
  </si>
  <si>
    <t>PR-GIE</t>
  </si>
  <si>
    <t>737-8BK</t>
  </si>
  <si>
    <t>PR-GIC</t>
  </si>
  <si>
    <t>737-83N</t>
  </si>
  <si>
    <t>PR-GOK</t>
  </si>
  <si>
    <t>737-8CX</t>
  </si>
  <si>
    <t>PR-GOJ</t>
  </si>
  <si>
    <t>PR-GIB</t>
  </si>
  <si>
    <t>737-83NBCF</t>
  </si>
  <si>
    <t>PR-GIX</t>
  </si>
  <si>
    <t>737-809</t>
  </si>
  <si>
    <t>PR-GIL</t>
  </si>
  <si>
    <t>737-7Q8</t>
  </si>
  <si>
    <t>PR-GOT</t>
  </si>
  <si>
    <t>PR-GIP</t>
  </si>
  <si>
    <t>737-85F</t>
  </si>
  <si>
    <t>PR-GIO</t>
  </si>
  <si>
    <t>PR-GOO</t>
  </si>
  <si>
    <t>PR-VBE</t>
  </si>
  <si>
    <t>737-8AS</t>
  </si>
  <si>
    <t>PR-VBD</t>
  </si>
  <si>
    <t>PR-VBC</t>
  </si>
  <si>
    <t>PR-VBB</t>
  </si>
  <si>
    <t>PR-VBA</t>
  </si>
  <si>
    <t>PR-GID</t>
  </si>
  <si>
    <t>PR-GIA</t>
  </si>
  <si>
    <t>PR-GOZ</t>
  </si>
  <si>
    <t>PR-GIQ</t>
  </si>
  <si>
    <t>737-86N</t>
  </si>
  <si>
    <t>PR-GOU</t>
  </si>
  <si>
    <t>PR-GIR</t>
  </si>
  <si>
    <t>737-8Q8</t>
  </si>
  <si>
    <t>PR-GTD</t>
  </si>
  <si>
    <t>PR-GOI</t>
  </si>
  <si>
    <t>PR-GOH</t>
  </si>
  <si>
    <t>PR-VBP</t>
  </si>
  <si>
    <t>737-7EA</t>
  </si>
  <si>
    <t>PR-VBM</t>
  </si>
  <si>
    <t>PR-GOG</t>
  </si>
  <si>
    <t>737-76Q</t>
  </si>
  <si>
    <t>PR-GOF</t>
  </si>
  <si>
    <t>PR-GIN</t>
  </si>
  <si>
    <t>737-73V</t>
  </si>
  <si>
    <t>PR-GIM</t>
  </si>
  <si>
    <t>PR-VBV</t>
  </si>
  <si>
    <t>PR-GIU</t>
  </si>
  <si>
    <t>PR-GIG</t>
  </si>
  <si>
    <t>737-73S</t>
  </si>
  <si>
    <t>PR-GIF</t>
  </si>
  <si>
    <t>PR-GOM</t>
  </si>
  <si>
    <t>PR-GOV</t>
  </si>
  <si>
    <t>PR-GIV</t>
  </si>
  <si>
    <t>PR-GIW</t>
  </si>
  <si>
    <t>PR-VBZ</t>
  </si>
  <si>
    <t>737-73A</t>
  </si>
  <si>
    <t>PR-VBY</t>
  </si>
  <si>
    <t>PR-GIT</t>
  </si>
  <si>
    <t>PR-GIK</t>
  </si>
  <si>
    <t>PR-GOE</t>
  </si>
  <si>
    <t>737-75B</t>
  </si>
  <si>
    <t>PR-GOD</t>
  </si>
  <si>
    <t>PR-GOC</t>
  </si>
  <si>
    <t>PR-GOB</t>
  </si>
  <si>
    <t>PR-GOY</t>
  </si>
  <si>
    <t>737-7K9</t>
  </si>
  <si>
    <t>PR-GOX</t>
  </si>
  <si>
    <t>PR-GIJ</t>
  </si>
  <si>
    <t>737-7L9</t>
  </si>
  <si>
    <t>PR-GII</t>
  </si>
  <si>
    <t>PR-GOA</t>
  </si>
  <si>
    <t>PR-GOL</t>
  </si>
  <si>
    <t>PR-XME</t>
  </si>
  <si>
    <t>737-8MAX</t>
  </si>
  <si>
    <t>PR-XMG</t>
  </si>
  <si>
    <t>PR-XMF</t>
  </si>
  <si>
    <t>PR-XMC</t>
  </si>
  <si>
    <t>PR-XMD</t>
  </si>
  <si>
    <t>PR-XMB</t>
  </si>
  <si>
    <t>PR-XMA</t>
  </si>
  <si>
    <t>PR-GZH</t>
  </si>
  <si>
    <t>737-85R</t>
  </si>
  <si>
    <t>PR-GYD</t>
  </si>
  <si>
    <t>PR-GYA</t>
  </si>
  <si>
    <t>PR-GXX</t>
  </si>
  <si>
    <t>PR-GXP</t>
  </si>
  <si>
    <t>PR-GZV</t>
  </si>
  <si>
    <t>737-8KN</t>
  </si>
  <si>
    <t>PR-GXW</t>
  </si>
  <si>
    <t>PR-GXV</t>
  </si>
  <si>
    <t>PR-GXU</t>
  </si>
  <si>
    <t>PR-GXT</t>
  </si>
  <si>
    <t>PR-GXR</t>
  </si>
  <si>
    <t>PR-GXQ</t>
  </si>
  <si>
    <t>PR-GXN</t>
  </si>
  <si>
    <t>PR-GXM</t>
  </si>
  <si>
    <t>PR-GXL</t>
  </si>
  <si>
    <t>PR-GXJ</t>
  </si>
  <si>
    <t>PR-GXI</t>
  </si>
  <si>
    <t>PR-GXH</t>
  </si>
  <si>
    <t>PR-GXF</t>
  </si>
  <si>
    <t>PR-GXE</t>
  </si>
  <si>
    <t>PR-GXD</t>
  </si>
  <si>
    <t>PR-GXC</t>
  </si>
  <si>
    <t>PR-GXB</t>
  </si>
  <si>
    <t>PR-GXA</t>
  </si>
  <si>
    <t>PR-GUZ</t>
  </si>
  <si>
    <t>PR-GUQ</t>
  </si>
  <si>
    <t>PR-GUT</t>
  </si>
  <si>
    <t>PR-GUR</t>
  </si>
  <si>
    <t>PR-GUP</t>
  </si>
  <si>
    <t>PR-GZI</t>
  </si>
  <si>
    <t>PR-GZG</t>
  </si>
  <si>
    <t>737-86J</t>
  </si>
  <si>
    <t>PR-GZF</t>
  </si>
  <si>
    <t>PR-GZE</t>
  </si>
  <si>
    <t>PR-GUN</t>
  </si>
  <si>
    <t>PR-GED</t>
  </si>
  <si>
    <t>737-7EH</t>
  </si>
  <si>
    <t>PR-GEC</t>
  </si>
  <si>
    <t>PR-GGU</t>
  </si>
  <si>
    <t>PR-GEA</t>
  </si>
  <si>
    <t>PR-GGG</t>
  </si>
  <si>
    <t>PR-GZK</t>
  </si>
  <si>
    <t>PR-GGR</t>
  </si>
  <si>
    <t>PR-GGM</t>
  </si>
  <si>
    <t>PR-GGL</t>
  </si>
  <si>
    <t>PR-GGH</t>
  </si>
  <si>
    <t>PR-GTQ</t>
  </si>
  <si>
    <t>PR-GUK</t>
  </si>
  <si>
    <t>PR-GUJ</t>
  </si>
  <si>
    <t>PR-GUM</t>
  </si>
  <si>
    <t>PR-GUL</t>
  </si>
  <si>
    <t>PR-GUI</t>
  </si>
  <si>
    <t>PR-GUH</t>
  </si>
  <si>
    <t>PR-GUG</t>
  </si>
  <si>
    <t>PR-GGP</t>
  </si>
  <si>
    <t>PR-GGN</t>
  </si>
  <si>
    <t>PR-GGJ</t>
  </si>
  <si>
    <t>PR-GGE</t>
  </si>
  <si>
    <t>PR-GEQ</t>
  </si>
  <si>
    <t>737-7K5</t>
  </si>
  <si>
    <t>PR-VBG</t>
  </si>
  <si>
    <t>PR-GGK</t>
  </si>
  <si>
    <t>PR-GZU</t>
  </si>
  <si>
    <t>PR-GZS</t>
  </si>
  <si>
    <t>PR-GTR</t>
  </si>
  <si>
    <t>PR-GTP</t>
  </si>
  <si>
    <t>PR-GTO</t>
  </si>
  <si>
    <t>PR-GTM</t>
  </si>
  <si>
    <t>PR-GTL</t>
  </si>
  <si>
    <t>PR-GEI</t>
  </si>
  <si>
    <t>PR-GEH</t>
  </si>
  <si>
    <t>PR-GEK</t>
  </si>
  <si>
    <t>PR-GEJ</t>
  </si>
  <si>
    <t>PR-GTH</t>
  </si>
  <si>
    <t>PR-GTG</t>
  </si>
  <si>
    <t>PR-GTB</t>
  </si>
  <si>
    <t>PR-GTA</t>
  </si>
  <si>
    <t>PR-GTF</t>
  </si>
  <si>
    <t>PR-GTE</t>
  </si>
  <si>
    <t>PR-GTC</t>
  </si>
  <si>
    <t>PR-VBF</t>
  </si>
  <si>
    <t>PR-VBL</t>
  </si>
  <si>
    <t>PR-VBK</t>
  </si>
  <si>
    <t>PR-GTV</t>
  </si>
  <si>
    <t>PR-GTN</t>
  </si>
  <si>
    <t>PR-GZZ</t>
  </si>
  <si>
    <t>PR-GOR</t>
  </si>
  <si>
    <t>PR-GIH</t>
  </si>
  <si>
    <t>PR-GZW</t>
  </si>
  <si>
    <t>PR-GEE</t>
  </si>
  <si>
    <t>PR-VBW</t>
  </si>
  <si>
    <t>737-7BX</t>
  </si>
  <si>
    <t>PR-VBX</t>
  </si>
  <si>
    <t>PR-GOP</t>
  </si>
  <si>
    <t>PR-VBO</t>
  </si>
  <si>
    <t>PR-VBI</t>
  </si>
  <si>
    <t>PR-VBH</t>
  </si>
  <si>
    <t>PR-VBQ</t>
  </si>
  <si>
    <t>PR-GON</t>
  </si>
  <si>
    <t>PR-VBU</t>
  </si>
  <si>
    <t>PR-GOW</t>
  </si>
  <si>
    <t>PR-VBN</t>
  </si>
  <si>
    <t>PR-GLM</t>
  </si>
  <si>
    <t>737-322</t>
  </si>
  <si>
    <t>PR-GLK</t>
  </si>
  <si>
    <t>PR-GLF</t>
  </si>
  <si>
    <t>PR-GLH</t>
  </si>
  <si>
    <t>PR-GLG</t>
  </si>
  <si>
    <t>PR-GLC</t>
  </si>
  <si>
    <t>PR-GLB</t>
  </si>
  <si>
    <t>PR-GLE</t>
  </si>
  <si>
    <t>PR-GLD</t>
  </si>
  <si>
    <t>PR-GLJ</t>
  </si>
  <si>
    <t>PR-GLI</t>
  </si>
  <si>
    <t>PR-GLO</t>
  </si>
  <si>
    <t>PR-GLA</t>
  </si>
  <si>
    <t>737-330</t>
  </si>
  <si>
    <t>PR-GLN</t>
  </si>
  <si>
    <t>PR-GLQ</t>
  </si>
  <si>
    <t>Frota GOL</t>
  </si>
  <si>
    <t>PR-AUD</t>
  </si>
  <si>
    <t>195AR</t>
  </si>
  <si>
    <t>PR-AUC</t>
  </si>
  <si>
    <t>195IGW</t>
  </si>
  <si>
    <t>PR-AUA</t>
  </si>
  <si>
    <t>PR-AXW</t>
  </si>
  <si>
    <t>195LR</t>
  </si>
  <si>
    <t>PR-AXV</t>
  </si>
  <si>
    <t>PR-AXQ</t>
  </si>
  <si>
    <t>PP-PJV</t>
  </si>
  <si>
    <t>190LR</t>
  </si>
  <si>
    <t>PP-PJU</t>
  </si>
  <si>
    <t>PP-PJT</t>
  </si>
  <si>
    <t>PP-PJR</t>
  </si>
  <si>
    <t>PP-PJQ</t>
  </si>
  <si>
    <t>PP-PJP</t>
  </si>
  <si>
    <t>PP-PJO</t>
  </si>
  <si>
    <t>PP-PJN</t>
  </si>
  <si>
    <t>PP-PJM</t>
  </si>
  <si>
    <t>PR-AYT</t>
  </si>
  <si>
    <t>PR-AYR</t>
  </si>
  <si>
    <t>PR-AYQ</t>
  </si>
  <si>
    <t>PR-AYM</t>
  </si>
  <si>
    <t>PR-AYD</t>
  </si>
  <si>
    <t>PR-AYC</t>
  </si>
  <si>
    <t>PR-AYB</t>
  </si>
  <si>
    <t>PR-AYA</t>
  </si>
  <si>
    <t>PP-PJL</t>
  </si>
  <si>
    <t>PP-PJK</t>
  </si>
  <si>
    <t>PP-PJJ</t>
  </si>
  <si>
    <t>190SR</t>
  </si>
  <si>
    <t>PR-AUB</t>
  </si>
  <si>
    <t>PR-AYU</t>
  </si>
  <si>
    <t>PR-AYS</t>
  </si>
  <si>
    <t>PR-AYP</t>
  </si>
  <si>
    <t>PR-AYI</t>
  </si>
  <si>
    <t>PR-AYH</t>
  </si>
  <si>
    <t>PR-AZI</t>
  </si>
  <si>
    <t>190AR</t>
  </si>
  <si>
    <t>PR-AZH</t>
  </si>
  <si>
    <t>PR-AZF</t>
  </si>
  <si>
    <t>190IGW</t>
  </si>
  <si>
    <t>PR-AZD</t>
  </si>
  <si>
    <t>PR-AZB</t>
  </si>
  <si>
    <t>PS-AEF</t>
  </si>
  <si>
    <t>195-E2</t>
  </si>
  <si>
    <t>PS-AEE</t>
  </si>
  <si>
    <t>PS-AED</t>
  </si>
  <si>
    <t>PS-AEC</t>
  </si>
  <si>
    <t>PS-AEB</t>
  </si>
  <si>
    <t>PS-AEA</t>
  </si>
  <si>
    <t>PR-PJN</t>
  </si>
  <si>
    <t>PR-AUQ</t>
  </si>
  <si>
    <t>PR-AUP</t>
  </si>
  <si>
    <t>PR-AUO</t>
  </si>
  <si>
    <t>PR-AUN</t>
  </si>
  <si>
    <t>PR-AUM</t>
  </si>
  <si>
    <t>PR-AUK</t>
  </si>
  <si>
    <t>PR-AUJ</t>
  </si>
  <si>
    <t>PR-AUI</t>
  </si>
  <si>
    <t>PR-AUH</t>
  </si>
  <si>
    <t>PR-AUF</t>
  </si>
  <si>
    <t>PR-AUE</t>
  </si>
  <si>
    <t>PR-AXZ</t>
  </si>
  <si>
    <t>PR-AXY</t>
  </si>
  <si>
    <t>PR-AXX</t>
  </si>
  <si>
    <t>PR-AXU</t>
  </si>
  <si>
    <t>PR-AXT</t>
  </si>
  <si>
    <t>PR-AXS</t>
  </si>
  <si>
    <t>PR-AXR</t>
  </si>
  <si>
    <t>PR-AXP</t>
  </si>
  <si>
    <t>PR-AXO</t>
  </si>
  <si>
    <t>PR-AXN</t>
  </si>
  <si>
    <t>PR-AXL</t>
  </si>
  <si>
    <t>PR-AXK</t>
  </si>
  <si>
    <t>PR-AXJ</t>
  </si>
  <si>
    <t>PR-AXI</t>
  </si>
  <si>
    <t>PR-AXH</t>
  </si>
  <si>
    <t>PR-AXG</t>
  </si>
  <si>
    <t>PR-AXF</t>
  </si>
  <si>
    <t>PR-AXE</t>
  </si>
  <si>
    <t>PR-AXD</t>
  </si>
  <si>
    <t>PR-AXC</t>
  </si>
  <si>
    <t>PR-AXB</t>
  </si>
  <si>
    <t>PR-AXA</t>
  </si>
  <si>
    <t>PR-AYZ</t>
  </si>
  <si>
    <t>PR-AYY</t>
  </si>
  <si>
    <t>PR-AYX</t>
  </si>
  <si>
    <t>PR-AYW</t>
  </si>
  <si>
    <t>PR-AYV</t>
  </si>
  <si>
    <t>PR-AYO</t>
  </si>
  <si>
    <t>PR-AYN</t>
  </si>
  <si>
    <t>PR-AYL</t>
  </si>
  <si>
    <t>PR-AYK</t>
  </si>
  <si>
    <t>PR-AYJ</t>
  </si>
  <si>
    <t>PR-AYG</t>
  </si>
  <si>
    <t>PR-AYF</t>
  </si>
  <si>
    <t>PR-AZG</t>
  </si>
  <si>
    <t>PR-AZE</t>
  </si>
  <si>
    <t>PR-AYE</t>
  </si>
  <si>
    <t>PR-AZC</t>
  </si>
  <si>
    <t>PR-AZA</t>
  </si>
  <si>
    <t>PR-AZL</t>
  </si>
  <si>
    <t>PR-AJZ</t>
  </si>
  <si>
    <t>737-48EF</t>
  </si>
  <si>
    <t>PR-AJY</t>
  </si>
  <si>
    <t>737-48ESF</t>
  </si>
  <si>
    <t>PR-ATG</t>
  </si>
  <si>
    <t>72-600</t>
  </si>
  <si>
    <t>PR-ATE</t>
  </si>
  <si>
    <t>PR-ATR</t>
  </si>
  <si>
    <t>PR-TKA</t>
  </si>
  <si>
    <t>72-212A</t>
  </si>
  <si>
    <t>PP-PTY</t>
  </si>
  <si>
    <t>PP-PTU</t>
  </si>
  <si>
    <t>PP-PTQ</t>
  </si>
  <si>
    <t>PP-PTP</t>
  </si>
  <si>
    <t>PP-PTT</t>
  </si>
  <si>
    <t>PP-PTO</t>
  </si>
  <si>
    <t>PP-PTN</t>
  </si>
  <si>
    <t>PP-PTM</t>
  </si>
  <si>
    <t>PP-PTR</t>
  </si>
  <si>
    <t>PP-PTL</t>
  </si>
  <si>
    <t>PP-PTX</t>
  </si>
  <si>
    <t>PR-TKC</t>
  </si>
  <si>
    <t>42-500</t>
  </si>
  <si>
    <t>PR-TKD</t>
  </si>
  <si>
    <t>PR-TKH</t>
  </si>
  <si>
    <t>PR-TKG</t>
  </si>
  <si>
    <t>PR-TKN</t>
  </si>
  <si>
    <t>PR-TKF</t>
  </si>
  <si>
    <t>PR-TKE</t>
  </si>
  <si>
    <t>PR-AZS</t>
  </si>
  <si>
    <t>72-212</t>
  </si>
  <si>
    <t>PR-AZR</t>
  </si>
  <si>
    <t>72-202</t>
  </si>
  <si>
    <t>PP-PTW</t>
  </si>
  <si>
    <t>PR-TTK</t>
  </si>
  <si>
    <t>PP-PTV</t>
  </si>
  <si>
    <t>PR-AZT</t>
  </si>
  <si>
    <t>PR-AZV</t>
  </si>
  <si>
    <t>72-202F</t>
  </si>
  <si>
    <t>PR-AZY</t>
  </si>
  <si>
    <t>PR-AZX</t>
  </si>
  <si>
    <t>PR-AZW</t>
  </si>
  <si>
    <t>PR-AZZ</t>
  </si>
  <si>
    <t>PR-AKG</t>
  </si>
  <si>
    <t>PR-AKE</t>
  </si>
  <si>
    <t>PR-AQY</t>
  </si>
  <si>
    <t>PR-AQX</t>
  </si>
  <si>
    <t>PR-AQW</t>
  </si>
  <si>
    <t>PR-AQG</t>
  </si>
  <si>
    <t>PR-AQF</t>
  </si>
  <si>
    <t>PR-AQD</t>
  </si>
  <si>
    <t>PR-AQC</t>
  </si>
  <si>
    <t>PR-ATZ</t>
  </si>
  <si>
    <t>PR-ATW</t>
  </si>
  <si>
    <t>PR-ATJ</t>
  </si>
  <si>
    <t>STORED/SCRAPPED</t>
  </si>
  <si>
    <t>PR-ATH</t>
  </si>
  <si>
    <t>PR-ATB</t>
  </si>
  <si>
    <t>PP-PTG</t>
  </si>
  <si>
    <t>42-300</t>
  </si>
  <si>
    <t>PR-ATU</t>
  </si>
  <si>
    <t>PR-ATQ</t>
  </si>
  <si>
    <t>PR-ATP</t>
  </si>
  <si>
    <t>PR-ATK</t>
  </si>
  <si>
    <t>PR-TKM</t>
  </si>
  <si>
    <t>PR-TKL</t>
  </si>
  <si>
    <t>PR-TKK</t>
  </si>
  <si>
    <t>PR-TKJ</t>
  </si>
  <si>
    <t>PR-TKI</t>
  </si>
  <si>
    <t>PR-AKL</t>
  </si>
  <si>
    <t>PR-AKJ</t>
  </si>
  <si>
    <t>PR-AKI</t>
  </si>
  <si>
    <t>PR-AKF</t>
  </si>
  <si>
    <t>PR-AKD</t>
  </si>
  <si>
    <t>PR-AKC</t>
  </si>
  <si>
    <t>PR-AKB</t>
  </si>
  <si>
    <t>PR-AKA</t>
  </si>
  <si>
    <t>PR-AQZ</t>
  </si>
  <si>
    <t>PR-AQV</t>
  </si>
  <si>
    <t>PR-AQT</t>
  </si>
  <si>
    <t>PR-AQS</t>
  </si>
  <si>
    <t>PR-AQR</t>
  </si>
  <si>
    <t>PR-AQQ</t>
  </si>
  <si>
    <t>PR-AQP</t>
  </si>
  <si>
    <t>PR-AQO</t>
  </si>
  <si>
    <t>PR-AQN</t>
  </si>
  <si>
    <t>PR-AQM</t>
  </si>
  <si>
    <t>PR-AQL</t>
  </si>
  <si>
    <t>PR-AQK</t>
  </si>
  <si>
    <t>PR-AQJ</t>
  </si>
  <si>
    <t>PR-AQI</t>
  </si>
  <si>
    <t>PR-AQH</t>
  </si>
  <si>
    <t>PR-AQE</t>
  </si>
  <si>
    <t>PR-AQB</t>
  </si>
  <si>
    <t>PR-AQA</t>
  </si>
  <si>
    <t>PR-ATV</t>
  </si>
  <si>
    <t>PR-ANW</t>
  </si>
  <si>
    <t>330-941N</t>
  </si>
  <si>
    <t>PR-ANX</t>
  </si>
  <si>
    <t>PR-ANY</t>
  </si>
  <si>
    <t>PR-ANZ</t>
  </si>
  <si>
    <t>PR-AIX</t>
  </si>
  <si>
    <t>PR-AIY</t>
  </si>
  <si>
    <t>PR-AIS</t>
  </si>
  <si>
    <t>PR-AIV</t>
  </si>
  <si>
    <t>PR-AIT</t>
  </si>
  <si>
    <t>PR-AIZ</t>
  </si>
  <si>
    <t>PR-AIU</t>
  </si>
  <si>
    <t>PR-AIW</t>
  </si>
  <si>
    <t>PR-YJC</t>
  </si>
  <si>
    <t>321-251NX</t>
  </si>
  <si>
    <t>PR-YJB</t>
  </si>
  <si>
    <t>PR-YJA</t>
  </si>
  <si>
    <t>PR-AJE</t>
  </si>
  <si>
    <t>PR-AJB</t>
  </si>
  <si>
    <t>PR-YSG</t>
  </si>
  <si>
    <t>320-251N</t>
  </si>
  <si>
    <t>PR-YSF</t>
  </si>
  <si>
    <t>PR-YSE</t>
  </si>
  <si>
    <t>PR-YSD</t>
  </si>
  <si>
    <t>PR-YSB</t>
  </si>
  <si>
    <t>PR-YSC</t>
  </si>
  <si>
    <t>PR-YSA</t>
  </si>
  <si>
    <t>PR-YRZ</t>
  </si>
  <si>
    <t>PR-YRY</t>
  </si>
  <si>
    <t>PR-YRX</t>
  </si>
  <si>
    <t>PR-YRW</t>
  </si>
  <si>
    <t>PR-YRV</t>
  </si>
  <si>
    <t>PR-YRS</t>
  </si>
  <si>
    <t>PR-YRU</t>
  </si>
  <si>
    <t>PR-YRR</t>
  </si>
  <si>
    <t>PR-YRT</t>
  </si>
  <si>
    <t>PR-YRQ</t>
  </si>
  <si>
    <t>PR-YRO</t>
  </si>
  <si>
    <t>PR-YYA</t>
  </si>
  <si>
    <t>PR-YYF</t>
  </si>
  <si>
    <t>PR-YRN</t>
  </si>
  <si>
    <t>PR-YRL</t>
  </si>
  <si>
    <t>PR-YYC</t>
  </si>
  <si>
    <t>PR-YRK</t>
  </si>
  <si>
    <t>PR-YYB</t>
  </si>
  <si>
    <t>PR-YYD</t>
  </si>
  <si>
    <t>PR-YYE</t>
  </si>
  <si>
    <t>PR-YRJ</t>
  </si>
  <si>
    <t>PR-YYG</t>
  </si>
  <si>
    <t>PR-YYH</t>
  </si>
  <si>
    <t>PR-YRI</t>
  </si>
  <si>
    <t>PR-YYI</t>
  </si>
  <si>
    <t>PR-YRH</t>
  </si>
  <si>
    <t>PR-YYJ</t>
  </si>
  <si>
    <t>PR-YRF</t>
  </si>
  <si>
    <t>PR-YRE</t>
  </si>
  <si>
    <t>PR-YRD</t>
  </si>
  <si>
    <t>PR-YRC</t>
  </si>
  <si>
    <t>PR-YRB</t>
  </si>
  <si>
    <t>PR-YRA</t>
  </si>
  <si>
    <t>PR-YYL</t>
  </si>
  <si>
    <t>Frota Azul</t>
  </si>
  <si>
    <t>Fonte: www.airfleets.net</t>
  </si>
  <si>
    <t>OPERACIONAIS</t>
  </si>
  <si>
    <t>ASKs</t>
  </si>
  <si>
    <t>RPKs</t>
  </si>
  <si>
    <t>ATKs</t>
  </si>
  <si>
    <t>RTKs</t>
  </si>
  <si>
    <t>FINANCEIRAS (AJUSTADAS IPCA)</t>
  </si>
  <si>
    <t>COMBUSTÍVEL (R$ '000)</t>
  </si>
  <si>
    <t>RECEITA DE VOO (R$ '000)</t>
  </si>
  <si>
    <t>CUSTOS DIRETOS (R$ '000)</t>
  </si>
  <si>
    <t>CUSTOS INDIRETOS (R$ '000)</t>
  </si>
  <si>
    <t>CUSTOS (R$ '000)</t>
  </si>
  <si>
    <t>DESPESAS (R$ '000)</t>
  </si>
  <si>
    <t>CUSTOS E DESPESAS (R$ '000)</t>
  </si>
  <si>
    <t>CASK INDIRETO</t>
  </si>
  <si>
    <t>CASK DIRETO</t>
  </si>
  <si>
    <t>CASK EX. COMBUSTÍVEL</t>
  </si>
  <si>
    <t>CASK APENAS COMBUSTÍVEL</t>
  </si>
  <si>
    <t>ASSENTOS DISPONÍVEIS</t>
  </si>
  <si>
    <t>ASKs/ LITRO DE COMBUSTÍVEL</t>
  </si>
  <si>
    <t>Dados e Métricas (Trimestral)</t>
  </si>
  <si>
    <t>Pessoal</t>
  </si>
  <si>
    <t>Fonte: ANAC</t>
  </si>
  <si>
    <t>DESPESAS TRIP TECNICOS + COMISS (R$ '000)</t>
  </si>
  <si>
    <t>PREÇO MÉDIO DO TRABALHO</t>
  </si>
  <si>
    <t>CUSTO DE CAPITAL (R$ '000)</t>
  </si>
  <si>
    <t>TARIFAS (R$ '000)</t>
  </si>
  <si>
    <t>CUSTO DO CAPITAL</t>
  </si>
  <si>
    <t>TARIFAS POR DECOLAGEM</t>
  </si>
  <si>
    <t>OUTROS INSUMOS (R$ '000)</t>
  </si>
  <si>
    <t>OUTROS INSUMOS / RPK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</si>
</sst>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0.0%"/>
    <numFmt numFmtId="165" formatCode="0.0000"/>
    <numFmt numFmtId="166" formatCode="_-* #,##0_-;\-* #,##0_-;_-* &quot;-&quot;??_-;_-@_-"/>
    <numFmt numFmtId="167" formatCode="0.0000000000000000E+00"/>
    <numFmt numFmtId="168" formatCode="#,##0_);\(#,##0\);&quot;-&quot;_)"/>
    <numFmt numFmtId="169" formatCode="#,##0.00000"/>
    <numFmt numFmtId="170" formatCode="0.000"/>
    <numFmt numFmtId="171" formatCode="#,##0.0"/>
    <numFmt numFmtId="172" formatCode="0.0"/>
    <numFmt numFmtId="173" formatCode="#,##0.000"/>
  </numFmts>
  <fonts count="1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theme="1"/>
      <name val="Arial"/>
      <family val="2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</cellStyleXfs>
  <cellXfs count="76">
    <xf numFmtId="0" fontId="0" fillId="0" borderId="0" xfId="0"/>
    <xf numFmtId="14" fontId="0" fillId="0" borderId="0" xfId="0" applyNumberFormat="1"/>
    <xf numFmtId="17" fontId="1" fillId="2" borderId="0" xfId="0" applyNumberFormat="1" applyFont="1" applyFill="1" applyAlignment="1">
      <alignment horizontal="right"/>
    </xf>
    <xf numFmtId="0" fontId="0" fillId="0" borderId="0" xfId="0" applyNumberFormat="1"/>
    <xf numFmtId="0" fontId="1" fillId="2" borderId="0" xfId="0" applyFont="1" applyFill="1"/>
    <xf numFmtId="0" fontId="2" fillId="0" borderId="0" xfId="0" applyFont="1"/>
    <xf numFmtId="0" fontId="2" fillId="3" borderId="1" xfId="0" applyFont="1" applyFill="1" applyBorder="1" applyAlignment="1">
      <alignment horizontal="center"/>
    </xf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3" fontId="2" fillId="0" borderId="0" xfId="0" applyNumberFormat="1" applyFont="1"/>
    <xf numFmtId="0" fontId="3" fillId="0" borderId="0" xfId="0" applyFont="1" applyAlignment="1">
      <alignment horizontal="left" indent="3"/>
    </xf>
    <xf numFmtId="0" fontId="3" fillId="0" borderId="0" xfId="0" applyFont="1"/>
    <xf numFmtId="49" fontId="0" fillId="0" borderId="0" xfId="0" applyNumberFormat="1"/>
    <xf numFmtId="49" fontId="2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3" fontId="3" fillId="0" borderId="0" xfId="0" applyNumberFormat="1" applyFont="1"/>
    <xf numFmtId="0" fontId="2" fillId="3" borderId="0" xfId="0" applyFont="1" applyFill="1"/>
    <xf numFmtId="3" fontId="2" fillId="3" borderId="0" xfId="0" applyNumberFormat="1" applyFont="1" applyFill="1"/>
    <xf numFmtId="10" fontId="0" fillId="0" borderId="0" xfId="0" applyNumberFormat="1"/>
    <xf numFmtId="0" fontId="2" fillId="4" borderId="0" xfId="0" applyFont="1" applyFill="1" applyAlignment="1">
      <alignment horizontal="center"/>
    </xf>
    <xf numFmtId="0" fontId="2" fillId="4" borderId="0" xfId="0" applyFont="1" applyFill="1"/>
    <xf numFmtId="0" fontId="6" fillId="0" borderId="0" xfId="2"/>
    <xf numFmtId="164" fontId="0" fillId="0" borderId="0" xfId="1" applyNumberFormat="1" applyFont="1"/>
    <xf numFmtId="0" fontId="0" fillId="0" borderId="0" xfId="0" applyAlignment="1">
      <alignment horizontal="right"/>
    </xf>
    <xf numFmtId="165" fontId="0" fillId="0" borderId="0" xfId="0" applyNumberFormat="1"/>
    <xf numFmtId="1" fontId="1" fillId="2" borderId="0" xfId="0" applyNumberFormat="1" applyFont="1" applyFill="1" applyAlignment="1">
      <alignment horizontal="right"/>
    </xf>
    <xf numFmtId="0" fontId="9" fillId="0" borderId="0" xfId="0" applyFont="1" applyAlignment="1">
      <alignment horizontal="left" indent="1"/>
    </xf>
    <xf numFmtId="166" fontId="0" fillId="0" borderId="0" xfId="3" applyNumberFormat="1" applyFont="1"/>
    <xf numFmtId="166" fontId="2" fillId="0" borderId="0" xfId="3" applyNumberFormat="1" applyFont="1"/>
    <xf numFmtId="166" fontId="2" fillId="0" borderId="0" xfId="0" applyNumberFormat="1" applyFont="1"/>
    <xf numFmtId="9" fontId="0" fillId="0" borderId="0" xfId="0" applyNumberFormat="1"/>
    <xf numFmtId="167" fontId="0" fillId="0" borderId="0" xfId="0" applyNumberFormat="1"/>
    <xf numFmtId="0" fontId="10" fillId="0" borderId="2" xfId="0" applyFont="1" applyBorder="1" applyAlignment="1">
      <alignment horizontal="center" vertical="center"/>
    </xf>
    <xf numFmtId="168" fontId="0" fillId="0" borderId="0" xfId="0" applyNumberFormat="1"/>
    <xf numFmtId="0" fontId="2" fillId="0" borderId="2" xfId="0" applyFont="1" applyBorder="1"/>
    <xf numFmtId="168" fontId="2" fillId="0" borderId="2" xfId="0" applyNumberFormat="1" applyFont="1" applyBorder="1"/>
    <xf numFmtId="0" fontId="0" fillId="0" borderId="0" xfId="0" applyAlignment="1">
      <alignment horizontal="left" indent="2"/>
    </xf>
    <xf numFmtId="168" fontId="0" fillId="5" borderId="0" xfId="0" applyNumberFormat="1" applyFill="1"/>
    <xf numFmtId="0" fontId="2" fillId="0" borderId="3" xfId="0" applyFont="1" applyBorder="1"/>
    <xf numFmtId="168" fontId="2" fillId="0" borderId="3" xfId="0" applyNumberFormat="1" applyFont="1" applyBorder="1"/>
    <xf numFmtId="168" fontId="2" fillId="0" borderId="0" xfId="0" applyNumberFormat="1" applyFont="1"/>
    <xf numFmtId="0" fontId="11" fillId="0" borderId="0" xfId="0" applyFont="1"/>
    <xf numFmtId="0" fontId="11" fillId="0" borderId="0" xfId="0" applyFont="1" applyAlignment="1">
      <alignment horizontal="left" indent="3"/>
    </xf>
    <xf numFmtId="168" fontId="11" fillId="0" borderId="0" xfId="0" applyNumberFormat="1" applyFont="1"/>
    <xf numFmtId="168" fontId="11" fillId="5" borderId="0" xfId="0" applyNumberFormat="1" applyFont="1" applyFill="1"/>
    <xf numFmtId="0" fontId="0" fillId="0" borderId="0" xfId="0" quotePrefix="1"/>
    <xf numFmtId="0" fontId="2" fillId="0" borderId="4" xfId="0" applyFont="1" applyBorder="1"/>
    <xf numFmtId="168" fontId="2" fillId="0" borderId="4" xfId="0" applyNumberFormat="1" applyFont="1" applyBorder="1"/>
    <xf numFmtId="169" fontId="0" fillId="0" borderId="0" xfId="0" applyNumberFormat="1"/>
    <xf numFmtId="9" fontId="2" fillId="0" borderId="2" xfId="0" applyNumberFormat="1" applyFont="1" applyBorder="1"/>
    <xf numFmtId="164" fontId="0" fillId="0" borderId="0" xfId="0" applyNumberFormat="1"/>
    <xf numFmtId="9" fontId="2" fillId="0" borderId="3" xfId="0" applyNumberFormat="1" applyFont="1" applyBorder="1"/>
    <xf numFmtId="166" fontId="2" fillId="0" borderId="0" xfId="3" quotePrefix="1" applyNumberFormat="1" applyFont="1"/>
    <xf numFmtId="166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170" fontId="12" fillId="0" borderId="0" xfId="0" applyNumberFormat="1" applyFont="1"/>
    <xf numFmtId="0" fontId="2" fillId="0" borderId="0" xfId="0" applyFont="1" applyAlignment="1">
      <alignment horizontal="center"/>
    </xf>
    <xf numFmtId="0" fontId="2" fillId="6" borderId="0" xfId="0" applyFont="1" applyFill="1" applyAlignment="1">
      <alignment horizontal="center"/>
    </xf>
    <xf numFmtId="171" fontId="0" fillId="0" borderId="0" xfId="0" applyNumberFormat="1"/>
    <xf numFmtId="2" fontId="0" fillId="0" borderId="0" xfId="0" applyNumberFormat="1"/>
    <xf numFmtId="172" fontId="0" fillId="0" borderId="0" xfId="0" applyNumberFormat="1"/>
    <xf numFmtId="1" fontId="0" fillId="0" borderId="0" xfId="0" applyNumberFormat="1"/>
    <xf numFmtId="0" fontId="13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17" fontId="0" fillId="0" borderId="0" xfId="0" applyNumberFormat="1"/>
    <xf numFmtId="0" fontId="3" fillId="0" borderId="0" xfId="0" applyFont="1" applyAlignment="1">
      <alignment horizontal="left" indent="1"/>
    </xf>
    <xf numFmtId="0" fontId="16" fillId="0" borderId="0" xfId="0" applyFont="1" applyAlignment="1">
      <alignment horizontal="left"/>
    </xf>
    <xf numFmtId="173" fontId="0" fillId="0" borderId="0" xfId="0" applyNumberFormat="1"/>
    <xf numFmtId="0" fontId="13" fillId="0" borderId="4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</cellXfs>
  <cellStyles count="6">
    <cellStyle name="Comma" xfId="3" builtinId="3"/>
    <cellStyle name="Hyperlink" xfId="2" builtinId="8"/>
    <cellStyle name="Normal" xfId="0" builtinId="0"/>
    <cellStyle name="Normal 2" xfId="5" xr:uid="{8938DF63-06EB-4756-9609-D7D910FB93AB}"/>
    <cellStyle name="Normal 4" xfId="4" xr:uid="{3A21B45C-C8B2-400B-857D-DF586D3F3DB8}"/>
    <cellStyle name="Percent" xfId="1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srv.30456b6ad78a4a1d9291bf7a903f0c37">
      <tp t="e">
        <v>#N/A</v>
        <stp/>
        <stp>8927c30b-d106-47be-baa1-d717c3c8f765</stp>
        <stp>1</stp>
        <tr r="D50" s="7"/>
      </tp>
      <tp t="e">
        <v>#N/A</v>
        <stp/>
        <stp>ac11595a-17d8-49ec-be48-d6cc29db620d</stp>
        <stp>1</stp>
        <tr r="F101" s="7"/>
      </tp>
      <tp t="e">
        <v>#N/A</v>
        <stp/>
        <stp>cec3b3a0-f50d-4ed1-87fb-5f57e361fdfb</stp>
        <stp>1</stp>
        <tr r="D114" s="7"/>
      </tp>
      <tp t="e">
        <v>#N/A</v>
        <stp/>
        <stp>8d569225-060a-451b-b446-c5ec07350708</stp>
        <stp>1</stp>
        <tr r="D70" s="7"/>
      </tp>
      <tp t="e">
        <v>#N/A</v>
        <stp/>
        <stp>9abd9397-b8d7-4da9-ab2b-6a1cd9bbcae9</stp>
        <stp>1</stp>
        <tr r="D30" s="7"/>
      </tp>
      <tp t="e">
        <v>#N/A</v>
        <stp/>
        <stp>2b399f96-1762-4286-80b5-aef145299711</stp>
        <stp>1</stp>
        <tr r="C93" s="7"/>
      </tp>
      <tp t="e">
        <v>#N/A</v>
        <stp/>
        <stp>84a1ad9c-45db-4dfb-8b72-0674b911108e</stp>
        <stp>1</stp>
        <tr r="D128" s="7"/>
      </tp>
      <tp t="e">
        <v>#N/A</v>
        <stp/>
        <stp>e3c86aba-4c08-4117-b0e0-b486a9935de5</stp>
        <stp>1</stp>
        <tr r="D112" s="7"/>
      </tp>
      <tp t="e">
        <v>#N/A</v>
        <stp/>
        <stp>38aaa6d2-2454-4d54-820f-1de2e283d181</stp>
        <stp>1</stp>
        <tr r="C95" s="7"/>
      </tp>
      <tp t="e">
        <v>#N/A</v>
        <stp/>
        <stp>f39f2361-3059-4498-9cb1-ae2a84f79b83</stp>
        <stp>1</stp>
        <tr r="C99" s="7"/>
      </tp>
      <tp t="e">
        <v>#N/A</v>
        <stp/>
        <stp>15cb57d9-c9bb-4a41-8574-cec1d2eb5c59</stp>
        <stp>1</stp>
        <tr r="C126" s="7"/>
      </tp>
      <tp t="e">
        <v>#N/A</v>
        <stp/>
        <stp>f080316d-e2f2-4871-a213-470124840ecd</stp>
        <stp>1</stp>
        <tr r="F107" s="7"/>
      </tp>
      <tp t="e">
        <v>#N/A</v>
        <stp/>
        <stp>ad1f8ed1-a341-45a1-8d32-1012094cec74</stp>
        <stp>1</stp>
        <tr r="D25" s="7"/>
      </tp>
      <tp t="e">
        <v>#N/A</v>
        <stp/>
        <stp>30ba179f-bef0-47df-b933-015ca14e2bb9</stp>
        <stp>1</stp>
        <tr r="C107" s="7"/>
      </tp>
      <tp t="e">
        <v>#N/A</v>
        <stp/>
        <stp>5de7d54d-79d2-49cf-addb-f3317c6e6500</stp>
        <stp>1</stp>
        <tr r="F126" s="7"/>
      </tp>
      <tp t="e">
        <v>#N/A</v>
        <stp/>
        <stp>9f6235d9-74d8-421d-b7d8-1290712335a7</stp>
        <stp>1</stp>
        <tr r="D27" s="7"/>
      </tp>
      <tp t="e">
        <v>#N/A</v>
        <stp/>
        <stp>c3487d0b-7381-4dde-8621-bf9ca4ad58f2</stp>
        <stp>1</stp>
        <tr r="F22" s="7"/>
      </tp>
      <tp t="e">
        <v>#N/A</v>
        <stp/>
        <stp>35078d24-a86c-4986-b24a-0488ef0e0928</stp>
        <stp>1</stp>
        <tr r="D79" s="7"/>
      </tp>
      <tp t="e">
        <v>#N/A</v>
        <stp/>
        <stp>1efb267d-d37a-49c8-9171-32f64d351e79</stp>
        <stp>1</stp>
        <tr r="F69" s="7"/>
      </tp>
      <tp t="e">
        <v>#N/A</v>
        <stp/>
        <stp>852a2788-53cd-4d6a-a97c-3a7fc1ca4d03</stp>
        <stp>1</stp>
        <tr r="C54" s="7"/>
      </tp>
      <tp t="e">
        <v>#N/A</v>
        <stp/>
        <stp>fae51c4d-8bf8-4078-8df0-b1bca031d9cf</stp>
        <stp>1</stp>
        <tr r="F33" s="7"/>
      </tp>
      <tp t="e">
        <v>#N/A</v>
        <stp/>
        <stp>c4e28b15-36cb-443c-9c75-a35be2e77c07</stp>
        <stp>1</stp>
        <tr r="D45" s="7"/>
      </tp>
      <tp t="e">
        <v>#N/A</v>
        <stp/>
        <stp>de40359a-55a1-4a15-b070-b6126a42ae58</stp>
        <stp>1</stp>
        <tr r="F24" s="7"/>
      </tp>
      <tp t="e">
        <v>#N/A</v>
        <stp/>
        <stp>c8a87eee-0b46-4ba7-bf7e-cd94f705132c</stp>
        <stp>1</stp>
        <tr r="D86" s="7"/>
      </tp>
      <tp t="e">
        <v>#N/A</v>
        <stp/>
        <stp>533607d7-8c26-4989-bb35-9bf7eb7eef91</stp>
        <stp>1</stp>
        <tr r="D83" s="7"/>
      </tp>
      <tp t="e">
        <v>#N/A</v>
        <stp/>
        <stp>8f736f1e-31ad-48db-b4ac-9df1edbf22e1</stp>
        <stp>1</stp>
        <tr r="D41" s="7"/>
      </tp>
      <tp t="e">
        <v>#N/A</v>
        <stp/>
        <stp>7632f356-1ec3-4009-8956-e60c4ba51f81</stp>
        <stp>1</stp>
        <tr r="D67" s="7"/>
      </tp>
      <tp t="e">
        <v>#N/A</v>
        <stp/>
        <stp>df82195a-646e-4a4a-87f5-72f38af04907</stp>
        <stp>1</stp>
        <tr r="C119" s="7"/>
      </tp>
      <tp t="e">
        <v>#N/A</v>
        <stp/>
        <stp>1cd2f89d-0c1b-4b26-888a-499f026e3e26</stp>
        <stp>1</stp>
        <tr r="D18" s="7"/>
      </tp>
      <tp t="e">
        <v>#N/A</v>
        <stp/>
        <stp>85ec1d3c-5a52-4d06-8ec6-6c1b01e0ef23</stp>
        <stp>1</stp>
        <tr r="F29" s="7"/>
      </tp>
      <tp t="e">
        <v>#N/A</v>
        <stp/>
        <stp>6a568e02-ef40-41d5-97ea-a161729183d0</stp>
        <stp>1</stp>
        <tr r="F103" s="7"/>
      </tp>
      <tp t="e">
        <v>#N/A</v>
        <stp/>
        <stp>b6760b87-bf8d-4d40-b66a-177365145740</stp>
        <stp>1</stp>
        <tr r="F40" s="7"/>
      </tp>
      <tp t="e">
        <v>#N/A</v>
        <stp/>
        <stp>f15116a5-5bbf-472a-ab37-2b181dce834e</stp>
        <stp>1</stp>
        <tr r="F21" s="7"/>
      </tp>
      <tp t="e">
        <v>#N/A</v>
        <stp/>
        <stp>a2749e8a-c863-423c-81ad-bf5c7794ef46</stp>
        <stp>1</stp>
        <tr r="F10" s="7"/>
      </tp>
      <tp t="e">
        <v>#N/A</v>
        <stp/>
        <stp>e103443c-e87c-4831-b6bc-866ab845415a</stp>
        <stp>1</stp>
        <tr r="D44" s="7"/>
      </tp>
      <tp t="e">
        <v>#N/A</v>
        <stp/>
        <stp>9f3de1dc-5380-4a5c-a829-0de38f611015</stp>
        <stp>1</stp>
        <tr r="C133" s="7"/>
      </tp>
      <tp t="e">
        <v>#N/A</v>
        <stp/>
        <stp>1af8c7e4-6f4a-49d2-96f6-9927f2aac78f</stp>
        <stp>1</stp>
        <tr r="C19" s="7"/>
      </tp>
      <tp t="e">
        <v>#N/A</v>
        <stp/>
        <stp>ed936e29-7f8e-470f-9889-d94510457864</stp>
        <stp>1</stp>
        <tr r="C33" s="7"/>
      </tp>
      <tp t="e">
        <v>#N/A</v>
        <stp/>
        <stp>d03fc67c-d8cf-4c96-a558-61ce98c12388</stp>
        <stp>1</stp>
        <tr r="F97" s="7"/>
      </tp>
      <tp t="e">
        <v>#N/A</v>
        <stp/>
        <stp>beedde38-ef52-4bec-9346-acd01cb3d799</stp>
        <stp>1</stp>
        <tr r="C15" s="7"/>
      </tp>
      <tp t="e">
        <v>#N/A</v>
        <stp/>
        <stp>867911bb-283b-412a-8dc0-7fbe09d92b54</stp>
        <stp>1</stp>
        <tr r="F78" s="7"/>
      </tp>
      <tp t="e">
        <v>#N/A</v>
        <stp/>
        <stp>edd24a7d-2c79-49b3-a79d-94a286da394c</stp>
        <stp>1</stp>
        <tr r="D21" s="7"/>
      </tp>
      <tp t="e">
        <v>#N/A</v>
        <stp/>
        <stp>a280cb27-95b9-4e62-97fa-9d20809958a9</stp>
        <stp>1</stp>
        <tr r="C16" s="7"/>
      </tp>
      <tp t="e">
        <v>#N/A</v>
        <stp/>
        <stp>a82c600f-d6e8-4eb1-8230-e1c9cb9453c9</stp>
        <stp>1</stp>
        <tr r="F55" s="7"/>
      </tp>
      <tp t="e">
        <v>#N/A</v>
        <stp/>
        <stp>c82e1aab-84b0-4bab-9311-661520178b95</stp>
        <stp>1</stp>
        <tr r="F56" s="7"/>
      </tp>
      <tp t="e">
        <v>#N/A</v>
        <stp/>
        <stp>327c8a31-62a4-4e85-a583-63a9d2aca84d</stp>
        <stp>1</stp>
        <tr r="F94" s="7"/>
      </tp>
      <tp t="e">
        <v>#N/A</v>
        <stp/>
        <stp>aacc04a1-cdbc-417e-96b6-7b5e640f4142</stp>
        <stp>1</stp>
        <tr r="C63" s="7"/>
      </tp>
      <tp t="e">
        <v>#N/A</v>
        <stp/>
        <stp>c33be5db-f230-4c7e-8ea1-673e7e86ce02</stp>
        <stp>1</stp>
        <tr r="D31" s="7"/>
      </tp>
      <tp t="e">
        <v>#N/A</v>
        <stp/>
        <stp>d94120b5-d06c-4563-83ba-4ce357e74d32</stp>
        <stp>1</stp>
        <tr r="F137" s="7"/>
      </tp>
      <tp t="e">
        <v>#N/A</v>
        <stp/>
        <stp>fa38142f-f9d2-41e4-a3dd-96f36c3cb123</stp>
        <stp>1</stp>
        <tr r="D99" s="7"/>
      </tp>
      <tp t="e">
        <v>#N/A</v>
        <stp/>
        <stp>ae96e2e6-2d8a-44fa-84a2-0ba6f05237b9</stp>
        <stp>1</stp>
        <tr r="D121" s="7"/>
      </tp>
      <tp t="e">
        <v>#N/A</v>
        <stp/>
        <stp>53f14e4d-1fec-40cd-af7c-f0d3b41b1049</stp>
        <stp>1</stp>
        <tr r="C87" s="7"/>
      </tp>
      <tp t="e">
        <v>#N/A</v>
        <stp/>
        <stp>1fc4077a-d23f-4969-84df-dca86e23eece</stp>
        <stp>1</stp>
        <tr r="F16" s="7"/>
      </tp>
      <tp t="e">
        <v>#N/A</v>
        <stp/>
        <stp>0cfa18a2-ec1d-4c41-9423-a39a366bf252</stp>
        <stp>1</stp>
        <tr r="F129" s="7"/>
      </tp>
      <tp t="e">
        <v>#N/A</v>
        <stp/>
        <stp>ec37b1b6-7aea-474e-87be-b83219faf211</stp>
        <stp>1</stp>
        <tr r="D71" s="7"/>
      </tp>
      <tp t="e">
        <v>#N/A</v>
        <stp/>
        <stp>84d9e924-4ee9-4b55-a34f-597040ae4cc7</stp>
        <stp>1</stp>
        <tr r="C100" s="7"/>
      </tp>
      <tp t="e">
        <v>#N/A</v>
        <stp/>
        <stp>c8c9f6d8-4826-4060-9e9d-5331f326db54</stp>
        <stp>1</stp>
        <tr r="C125" s="7"/>
      </tp>
      <tp t="e">
        <v>#N/A</v>
        <stp/>
        <stp>55193fe4-431e-40ba-b062-3581e44b1c24</stp>
        <stp>1</stp>
        <tr r="F98" s="7"/>
      </tp>
      <tp t="e">
        <v>#N/A</v>
        <stp/>
        <stp>db92556f-e34d-4aba-ad01-de8526680f5d</stp>
        <stp>1</stp>
        <tr r="D35" s="7"/>
      </tp>
      <tp t="e">
        <v>#N/A</v>
        <stp/>
        <stp>0d33e681-0ea2-43d2-8dcd-ccb0287ac7e0</stp>
        <stp>1</stp>
        <tr r="D55" s="7"/>
      </tp>
      <tp t="e">
        <v>#N/A</v>
        <stp/>
        <stp>361083d0-aff0-45e3-8416-ff2412257e4d</stp>
        <stp>1</stp>
        <tr r="C69" s="7"/>
      </tp>
      <tp t="e">
        <v>#N/A</v>
        <stp/>
        <stp>0b2a8a6e-4902-4b81-8894-475034135e5c</stp>
        <stp>1</stp>
        <tr r="C48" s="7"/>
      </tp>
      <tp t="e">
        <v>#N/A</v>
        <stp/>
        <stp>5f88f8f9-0c02-4797-8daa-5f81a178e049</stp>
        <stp>1</stp>
        <tr r="D17" s="7"/>
      </tp>
      <tp t="e">
        <v>#N/A</v>
        <stp/>
        <stp>45f4e7be-5519-4872-b61e-2ee63b7ad96c</stp>
        <stp>1</stp>
        <tr r="F119" s="7"/>
      </tp>
      <tp t="e">
        <v>#N/A</v>
        <stp/>
        <stp>f47a3971-7ceb-46fd-9fc8-44d168817c64</stp>
        <stp>1</stp>
        <tr r="C114" s="7"/>
      </tp>
      <tp t="e">
        <v>#N/A</v>
        <stp/>
        <stp>90c0f120-2c98-4b78-9103-b9d9fcc7dedb</stp>
        <stp>1</stp>
        <tr r="D15" s="7"/>
      </tp>
      <tp t="e">
        <v>#N/A</v>
        <stp/>
        <stp>359da3a2-b0f2-4856-9746-e76576587d82</stp>
        <stp>1</stp>
        <tr r="D136" s="7"/>
      </tp>
      <tp t="e">
        <v>#N/A</v>
        <stp/>
        <stp>8c2c8124-9ee6-4b86-8850-2842fd10df4d</stp>
        <stp>1</stp>
        <tr r="F110" s="7"/>
      </tp>
      <tp t="e">
        <v>#N/A</v>
        <stp/>
        <stp>81aa71a7-b6ce-459c-8615-1dd194cf576a</stp>
        <stp>1</stp>
        <tr r="F31" s="7"/>
      </tp>
      <tp t="e">
        <v>#N/A</v>
        <stp/>
        <stp>ba43cafc-2383-4738-83f1-555ca4a29768</stp>
        <stp>1</stp>
        <tr r="C140" s="7"/>
      </tp>
      <tp t="e">
        <v>#N/A</v>
        <stp/>
        <stp>f66e69c5-e74a-4435-9682-c507906c8a93</stp>
        <stp>1</stp>
        <tr r="F117" s="7"/>
      </tp>
      <tp t="e">
        <v>#N/A</v>
        <stp/>
        <stp>b5f7ca62-5f14-4f75-bed2-a587f3d85151</stp>
        <stp>1</stp>
        <tr r="C123" s="7"/>
      </tp>
      <tp t="e">
        <v>#N/A</v>
        <stp/>
        <stp>d0655a90-a9ac-4d72-891f-c5a506a3fe31</stp>
        <stp>1</stp>
        <tr r="D49" s="7"/>
      </tp>
      <tp t="e">
        <v>#N/A</v>
        <stp/>
        <stp>0f0423f8-4b81-47cc-9171-b5e77fe11e23</stp>
        <stp>1</stp>
        <tr r="D101" s="7"/>
      </tp>
      <tp t="e">
        <v>#N/A</v>
        <stp/>
        <stp>0b4cbab1-dc1d-4208-97db-a86035d2faae</stp>
        <stp>1</stp>
        <tr r="C128" s="7"/>
      </tp>
      <tp t="e">
        <v>#N/A</v>
        <stp/>
        <stp>53d1bd32-a1f1-4151-952f-55eb5d868a96</stp>
        <stp>1</stp>
        <tr r="F81" s="7"/>
      </tp>
      <tp t="e">
        <v>#N/A</v>
        <stp/>
        <stp>468fab37-ade9-4b2b-97f7-a96ba0d457e6</stp>
        <stp>1</stp>
        <tr r="C81" s="7"/>
      </tp>
      <tp t="e">
        <v>#N/A</v>
        <stp/>
        <stp>19ea6aee-711a-449b-9496-844f7c4a7f80</stp>
        <stp>1</stp>
        <tr r="F28" s="7"/>
      </tp>
      <tp t="e">
        <v>#N/A</v>
        <stp/>
        <stp>b256a423-4ca3-4e3a-8d23-545c77df7e53</stp>
        <stp>1</stp>
        <tr r="C138" s="7"/>
      </tp>
      <tp t="e">
        <v>#N/A</v>
        <stp/>
        <stp>5a01c7a3-d9e1-4371-98eb-c08b4c3b498a</stp>
        <stp>1</stp>
        <tr r="C111" s="7"/>
      </tp>
      <tp t="e">
        <v>#N/A</v>
        <stp/>
        <stp>e4760bb4-1641-407a-8984-8e5e80c1c5bf</stp>
        <stp>1</stp>
        <tr r="F135" s="7"/>
      </tp>
      <tp t="e">
        <v>#N/A</v>
        <stp/>
        <stp>2f8b1f6e-25c2-4c5a-858a-ed57ec1f9dab</stp>
        <stp>1</stp>
        <tr r="C117" s="7"/>
      </tp>
      <tp t="e">
        <v>#N/A</v>
        <stp/>
        <stp>891f4aef-9836-4f19-a8ab-6638799212a2</stp>
        <stp>1</stp>
        <tr r="F102" s="7"/>
      </tp>
      <tp t="e">
        <v>#N/A</v>
        <stp/>
        <stp>43363666-437a-40de-83c7-4426492c3e5f</stp>
        <stp>1</stp>
        <tr r="D134" s="7"/>
      </tp>
      <tp t="e">
        <v>#N/A</v>
        <stp/>
        <stp>2e7e4f83-59cb-4751-9dd2-134544a46f36</stp>
        <stp>1</stp>
        <tr r="C20" s="7"/>
      </tp>
      <tp t="e">
        <v>#N/A</v>
        <stp/>
        <stp>74fee241-0de3-407a-9ba1-e2cce0ff11c1</stp>
        <stp>1</stp>
        <tr r="D100" s="7"/>
      </tp>
      <tp t="e">
        <v>#N/A</v>
        <stp/>
        <stp>08f10abf-06d4-497e-bf25-26d44362971b</stp>
        <stp>1</stp>
        <tr r="D34" s="7"/>
      </tp>
      <tp t="e">
        <v>#N/A</v>
        <stp/>
        <stp>9a7b9ce7-834e-4e60-971b-417d3e369c6c</stp>
        <stp>1</stp>
        <tr r="F105" s="7"/>
      </tp>
      <tp t="e">
        <v>#N/A</v>
        <stp/>
        <stp>c98a2808-9f2b-4062-a894-5be35732e537</stp>
        <stp>1</stp>
        <tr r="F47" s="7"/>
      </tp>
      <tp t="e">
        <v>#N/A</v>
        <stp/>
        <stp>fe8da580-5704-48f3-a9b8-c156ff4c700d</stp>
        <stp>1</stp>
        <tr r="F148" s="7"/>
      </tp>
      <tp t="e">
        <v>#N/A</v>
        <stp/>
        <stp>6dea559b-13ba-434e-97aa-bca1925cdd95</stp>
        <stp>1</stp>
        <tr r="F27" s="7"/>
      </tp>
      <tp t="e">
        <v>#N/A</v>
        <stp/>
        <stp>b7403982-0088-4614-b710-5cee339c4fed</stp>
        <stp>1</stp>
        <tr r="F111" s="7"/>
      </tp>
      <tp t="e">
        <v>#N/A</v>
        <stp/>
        <stp>b57d9aac-c15c-4ce9-8b0b-fb831c54561b</stp>
        <stp>1</stp>
        <tr r="D90" s="7"/>
      </tp>
      <tp t="e">
        <v>#N/A</v>
        <stp/>
        <stp>ae9179de-a30b-42d2-8583-47d6e5d6f42b</stp>
        <stp>1</stp>
        <tr r="C102" s="7"/>
      </tp>
      <tp t="e">
        <v>#N/A</v>
        <stp/>
        <stp>d20b45c1-b9ae-4aee-8bdc-026253d1fc4d</stp>
        <stp>1</stp>
        <tr r="D69" s="7"/>
      </tp>
      <tp t="e">
        <v>#N/A</v>
        <stp/>
        <stp>6d63954c-b32b-446f-9d2f-0100f16e8a26</stp>
        <stp>1</stp>
        <tr r="F134" s="7"/>
      </tp>
      <tp t="e">
        <v>#N/A</v>
        <stp/>
        <stp>98bdf7b9-7d6f-484c-8eec-bb7c8d14b320</stp>
        <stp>1</stp>
        <tr r="D40" s="7"/>
      </tp>
      <tp t="e">
        <v>#N/A</v>
        <stp/>
        <stp>618e17df-8ac5-407c-9625-63b7c5c4321f</stp>
        <stp>1</stp>
        <tr r="F45" s="7"/>
      </tp>
      <tp t="e">
        <v>#N/A</v>
        <stp/>
        <stp>ba5e9e0e-6b72-465f-9616-ee5e3b16572f</stp>
        <stp>1</stp>
        <tr r="C23" s="7"/>
      </tp>
      <tp t="e">
        <v>#N/A</v>
        <stp/>
        <stp>66db2ab5-6ecf-4ea2-8ba1-9f1cae5a756f</stp>
        <stp>1</stp>
        <tr r="D103" s="7"/>
      </tp>
      <tp t="e">
        <v>#N/A</v>
        <stp/>
        <stp>f35f0eda-b186-4740-a613-8ae331ebd565</stp>
        <stp>1</stp>
        <tr r="D127" s="7"/>
      </tp>
      <tp t="e">
        <v>#N/A</v>
        <stp/>
        <stp>cbb64e58-0e41-40a9-8b30-f25daf6bc9d9</stp>
        <stp>1</stp>
        <tr r="C39" s="7"/>
      </tp>
      <tp t="e">
        <v>#N/A</v>
        <stp/>
        <stp>61270478-826a-425c-b18d-b833977299ae</stp>
        <stp>1</stp>
        <tr r="C40" s="7"/>
      </tp>
      <tp t="e">
        <v>#N/A</v>
        <stp/>
        <stp>1542df6a-af85-4998-83e2-2bcda8d19a32</stp>
        <stp>1</stp>
        <tr r="F13" s="7"/>
      </tp>
      <tp t="e">
        <v>#N/A</v>
        <stp/>
        <stp>bdc31fa6-318e-41a2-a3ba-5afdc0215405</stp>
        <stp>1</stp>
        <tr r="C43" s="7"/>
      </tp>
      <tp t="e">
        <v>#N/A</v>
        <stp/>
        <stp>aec4d259-ae65-41af-9e5a-f9e3cf497e34</stp>
        <stp>1</stp>
        <tr r="C103" s="7"/>
      </tp>
      <tp t="e">
        <v>#N/A</v>
        <stp/>
        <stp>4470ec08-b5c3-40ed-8c18-caa8d363838e</stp>
        <stp>1</stp>
        <tr r="C66" s="7"/>
      </tp>
      <tp t="e">
        <v>#N/A</v>
        <stp/>
        <stp>6e10f4dd-b3b7-4e8a-a648-205963365c20</stp>
        <stp>1</stp>
        <tr r="F79" s="7"/>
      </tp>
      <tp t="e">
        <v>#N/A</v>
        <stp/>
        <stp>0dc9cca1-9845-419d-bacd-26eb28acb2ec</stp>
        <stp>1</stp>
        <tr r="C64" s="7"/>
      </tp>
      <tp t="e">
        <v>#N/A</v>
        <stp/>
        <stp>ced442e6-f164-4a0a-9dae-7b747b7ee8e0</stp>
        <stp>1</stp>
        <tr r="F127" s="7"/>
      </tp>
      <tp t="e">
        <v>#N/A</v>
        <stp/>
        <stp>750f0c97-9b54-46cd-9aac-701fb92165a1</stp>
        <stp>1</stp>
        <tr r="D78" s="7"/>
      </tp>
      <tp t="e">
        <v>#N/A</v>
        <stp/>
        <stp>b3d1c85f-955b-4994-83c4-4459913249fe</stp>
        <stp>1</stp>
        <tr r="D91" s="7"/>
      </tp>
      <tp t="e">
        <v>#N/A</v>
        <stp/>
        <stp>b43ee4f3-af70-4a16-a1f8-cbbca0e6b159</stp>
        <stp>1</stp>
        <tr r="C28" s="7"/>
      </tp>
      <tp t="e">
        <v>#N/A</v>
        <stp/>
        <stp>df6956d1-a7f6-4a4b-a5dd-bec2ca3c2312</stp>
        <stp>1</stp>
        <tr r="F63" s="7"/>
      </tp>
      <tp t="e">
        <v>#N/A</v>
        <stp/>
        <stp>42db7ed0-e124-48c1-a465-a00cdaa609da</stp>
        <stp>1</stp>
        <tr r="F34" s="7"/>
      </tp>
      <tp t="e">
        <v>#N/A</v>
        <stp/>
        <stp>eae943c9-5d5b-467e-a8f2-84dbc431eb63</stp>
        <stp>1</stp>
        <tr r="D110" s="7"/>
      </tp>
      <tp t="e">
        <v>#N/A</v>
        <stp/>
        <stp>b919b86b-2cb2-4637-800d-d120098fe82c</stp>
        <stp>1</stp>
        <tr r="D96" s="7"/>
      </tp>
      <tp t="e">
        <v>#N/A</v>
        <stp/>
        <stp>5c14a530-6350-4ead-92f7-ba98bd6a7c86</stp>
        <stp>1</stp>
        <tr r="C120" s="7"/>
      </tp>
      <tp t="e">
        <v>#N/A</v>
        <stp/>
        <stp>85c3a75a-7f9f-4ab1-b8f3-1db9eb9a6b52</stp>
        <stp>1</stp>
        <tr r="F71" s="7"/>
      </tp>
      <tp t="e">
        <v>#N/A</v>
        <stp/>
        <stp>87c231ed-9bba-4081-bce0-e086b04b0d80</stp>
        <stp>1</stp>
        <tr r="D115" s="7"/>
      </tp>
      <tp t="e">
        <v>#N/A</v>
        <stp/>
        <stp>994b69b1-c699-4d43-ae79-17fc2a67b829</stp>
        <stp>1</stp>
        <tr r="C49" s="7"/>
      </tp>
      <tp t="e">
        <v>#N/A</v>
        <stp/>
        <stp>9cd707ac-3ef9-49c7-87ab-25fa0e0dcdd4</stp>
        <stp>1</stp>
        <tr r="C137" s="7"/>
      </tp>
      <tp t="e">
        <v>#N/A</v>
        <stp/>
        <stp>5327ba1e-597b-481e-9eee-f95fbf18a098</stp>
        <stp>1</stp>
        <tr r="F83" s="7"/>
      </tp>
      <tp t="e">
        <v>#N/A</v>
        <stp/>
        <stp>d033a7a0-6d83-49e0-938a-a4c891d6c067</stp>
        <stp>1</stp>
        <tr r="C122" s="7"/>
      </tp>
      <tp t="e">
        <v>#N/A</v>
        <stp/>
        <stp>e438954c-eff7-4dae-864e-298b3356b4a7</stp>
        <stp>1</stp>
        <tr r="D37" s="7"/>
      </tp>
      <tp t="e">
        <v>#N/A</v>
        <stp/>
        <stp>ee0573aa-8894-4c4f-9a64-00c1106a837d</stp>
        <stp>1</stp>
        <tr r="D52" s="7"/>
      </tp>
      <tp t="e">
        <v>#N/A</v>
        <stp/>
        <stp>8eab5cd9-5c65-4d84-8690-32deeeeaa096</stp>
        <stp>1</stp>
        <tr r="D93" s="7"/>
      </tp>
      <tp t="e">
        <v>#N/A</v>
        <stp/>
        <stp>62b801b3-33e3-4e22-b50f-087f7c043958</stp>
        <stp>1</stp>
        <tr r="C85" s="7"/>
      </tp>
      <tp t="e">
        <v>#N/A</v>
        <stp/>
        <stp>83a4ef4a-fc86-487d-a97e-26447f8723f4</stp>
        <stp>1</stp>
        <tr r="D138" s="7"/>
      </tp>
      <tp t="e">
        <v>#N/A</v>
        <stp/>
        <stp>3b749bf5-6e0f-457c-a528-9fea4d405a97</stp>
        <stp>1</stp>
        <tr r="C29" s="7"/>
      </tp>
      <tp t="e">
        <v>#N/A</v>
        <stp/>
        <stp>aad272c2-d26a-4f07-aa41-fbc4dedc26ce</stp>
        <stp>1</stp>
        <tr r="D85" s="7"/>
      </tp>
      <tp t="e">
        <v>#N/A</v>
        <stp/>
        <stp>e38ee95e-f7e5-4a17-a6a5-c39349043d9a</stp>
        <stp>1</stp>
        <tr r="D10" s="7"/>
      </tp>
      <tp t="e">
        <v>#N/A</v>
        <stp/>
        <stp>24857cbc-dd10-44b2-8bfc-1e38a64a0ac1</stp>
        <stp>1</stp>
        <tr r="D135" s="7"/>
      </tp>
      <tp t="e">
        <v>#N/A</v>
        <stp/>
        <stp>59b5054f-9b42-4718-bbac-6b218104a1c7</stp>
        <stp>1</stp>
        <tr r="F32" s="7"/>
      </tp>
      <tp t="e">
        <v>#N/A</v>
        <stp/>
        <stp>8956703f-07a0-4b74-9d0a-5c89f3ea5802</stp>
        <stp>1</stp>
        <tr r="D29" s="7"/>
      </tp>
      <tp t="e">
        <v>#N/A</v>
        <stp/>
        <stp>6799fdf6-1418-4f7a-969f-38f5f1f2597f</stp>
        <stp>1</stp>
        <tr r="F36" s="7"/>
      </tp>
      <tp t="e">
        <v>#N/A</v>
        <stp/>
        <stp>80636b31-2a86-4709-9b85-1a031863c2b4</stp>
        <stp>1</stp>
        <tr r="F15" s="7"/>
      </tp>
      <tp t="e">
        <v>#N/A</v>
        <stp/>
        <stp>46e90ff5-4625-4b70-abfd-a72936de84ca</stp>
        <stp>1</stp>
        <tr r="C86" s="7"/>
      </tp>
      <tp t="e">
        <v>#N/A</v>
        <stp/>
        <stp>662ef60a-f8c9-4051-bebd-2995a5e4fe64</stp>
        <stp>1</stp>
        <tr r="D42" s="7"/>
      </tp>
      <tp t="e">
        <v>#N/A</v>
        <stp/>
        <stp>baf1a403-7879-4b6c-9fa1-aab81e32951d</stp>
        <stp>1</stp>
        <tr r="C62" s="7"/>
      </tp>
      <tp t="e">
        <v>#N/A</v>
        <stp/>
        <stp>83e26536-4228-4212-a68e-2f04a3e5c1cd</stp>
        <stp>1</stp>
        <tr r="D108" s="7"/>
      </tp>
      <tp t="e">
        <v>#N/A</v>
        <stp/>
        <stp>0c875c50-645c-4d24-af8f-4031579b617d</stp>
        <stp>1</stp>
        <tr r="C92" s="7"/>
      </tp>
      <tp t="e">
        <v>#N/A</v>
        <stp/>
        <stp>e3b50c1f-3e34-4bd0-9748-53cc8169db2a</stp>
        <stp>1</stp>
        <tr r="C56" s="7"/>
      </tp>
      <tp t="e">
        <v>#N/A</v>
        <stp/>
        <stp>e7944dd1-dedd-4821-91f2-ac659a531e6f</stp>
        <stp>1</stp>
        <tr r="F20" s="7"/>
      </tp>
      <tp t="e">
        <v>#N/A</v>
        <stp/>
        <stp>522659e2-fc63-4da9-bd49-8fbc90badbe6</stp>
        <stp>1</stp>
        <tr r="C104" s="7"/>
      </tp>
      <tp t="e">
        <v>#N/A</v>
        <stp/>
        <stp>aaabfab1-d1e1-446f-aa41-ecc65f9ebc80</stp>
        <stp>1</stp>
        <tr r="C78" s="7"/>
      </tp>
      <tp t="e">
        <v>#N/A</v>
        <stp/>
        <stp>9cf48e5b-0a11-4f62-be6c-6ff7087f4012</stp>
        <stp>1</stp>
        <tr r="F46" s="7"/>
      </tp>
      <tp t="e">
        <v>#N/A</v>
        <stp/>
        <stp>6d5ef735-683a-4ed2-bd20-1d8c0132e545</stp>
        <stp>1</stp>
        <tr r="F61" s="7"/>
      </tp>
      <tp t="e">
        <v>#N/A</v>
        <stp/>
        <stp>8b67aea4-d8aa-4be9-a004-f470298d3504</stp>
        <stp>1</stp>
        <tr r="D111" s="7"/>
      </tp>
      <tp t="e">
        <v>#N/A</v>
        <stp/>
        <stp>96723345-d85a-49d9-8ed2-e55e3caf5441</stp>
        <stp>1</stp>
        <tr r="C41" s="7"/>
      </tp>
      <tp t="e">
        <v>#N/A</v>
        <stp/>
        <stp>e3245995-193d-4b94-b5f4-d7245013ad64</stp>
        <stp>1</stp>
        <tr r="F118" s="7"/>
      </tp>
      <tp t="e">
        <v>#N/A</v>
        <stp/>
        <stp>3fcb641b-03f7-4810-9852-ef9e48f2ef91</stp>
        <stp>1</stp>
        <tr r="F87" s="7"/>
      </tp>
      <tp t="e">
        <v>#N/A</v>
        <stp/>
        <stp>0470939f-062f-4ab6-8284-d7646bd0af18</stp>
        <stp>1</stp>
        <tr r="F18" s="7"/>
      </tp>
      <tp t="e">
        <v>#N/A</v>
        <stp/>
        <stp>21b9daa1-d8cc-4afa-86b1-c1cf07b3558f</stp>
        <stp>1</stp>
        <tr r="C59" s="7"/>
      </tp>
      <tp t="e">
        <v>#N/A</v>
        <stp/>
        <stp>3aa01b67-149d-4077-9e5b-5af46c7a558c</stp>
        <stp>1</stp>
        <tr r="C60" s="7"/>
      </tp>
      <tp t="e">
        <v>#N/A</v>
        <stp/>
        <stp>cdf4efd0-7df1-4ea3-b765-152640f6b7cd</stp>
        <stp>1</stp>
        <tr r="F136" s="7"/>
      </tp>
      <tp t="e">
        <v>#N/A</v>
        <stp/>
        <stp>964f263e-6e2b-41a2-a544-da9559bb7657</stp>
        <stp>1</stp>
        <tr r="F100" s="7"/>
      </tp>
      <tp t="e">
        <v>#N/A</v>
        <stp/>
        <stp>61de8702-b032-4c5f-9924-33a8c4d68a51</stp>
        <stp>1</stp>
        <tr r="C17" s="7"/>
      </tp>
      <tp t="e">
        <v>#N/A</v>
        <stp/>
        <stp>b00000a8-c852-4fc9-b2e6-c38929a831f9</stp>
        <stp>1</stp>
        <tr r="C96" s="7"/>
      </tp>
      <tp t="e">
        <v>#N/A</v>
        <stp/>
        <stp>cca84b93-03f3-4b3a-8227-28456fb43647</stp>
        <stp>1</stp>
        <tr r="D46" s="7"/>
      </tp>
      <tp t="e">
        <v>#N/A</v>
        <stp/>
        <stp>1d8e2009-e3f4-43ad-8c51-1c5577ead02d</stp>
        <stp>1</stp>
        <tr r="D143" s="7"/>
      </tp>
      <tp t="e">
        <v>#N/A</v>
        <stp/>
        <stp>6bc74c28-44e7-488e-bb32-6f97e1be797d</stp>
        <stp>1</stp>
        <tr r="C22" s="7"/>
      </tp>
      <tp t="e">
        <v>#N/A</v>
        <stp/>
        <stp>f2e681fd-f2a5-4857-812c-1c89fd2536b9</stp>
        <stp>1</stp>
        <tr r="F54" s="7"/>
      </tp>
      <tp t="e">
        <v>#N/A</v>
        <stp/>
        <stp>6978d942-20fb-41a9-9b52-50cc93ab4a5c</stp>
        <stp>1</stp>
        <tr r="D82" s="7"/>
      </tp>
      <tp t="e">
        <v>#N/A</v>
        <stp/>
        <stp>cadcebaa-ec83-42c2-836a-b0466cd98019</stp>
        <stp>1</stp>
        <tr r="F128" s="7"/>
      </tp>
      <tp t="e">
        <v>#N/A</v>
        <stp/>
        <stp>384cadb1-de08-4ff7-bcdf-f05e35d26f27</stp>
        <stp>1</stp>
        <tr r="D65" s="7"/>
      </tp>
      <tp t="e">
        <v>#N/A</v>
        <stp/>
        <stp>9b695b46-3ca3-41e6-bdaa-02d971af833d</stp>
        <stp>1</stp>
        <tr r="F114" s="7"/>
      </tp>
      <tp t="e">
        <v>#N/A</v>
        <stp/>
        <stp>5d9c9257-216d-47b4-b944-e4f6084ab21f</stp>
        <stp>1</stp>
        <tr r="D73" s="7"/>
      </tp>
      <tp t="e">
        <v>#N/A</v>
        <stp/>
        <stp>9919dc80-88ac-4b27-a11b-c8d8fc44b0ea</stp>
        <stp>1</stp>
        <tr r="C53" s="7"/>
      </tp>
      <tp t="e">
        <v>#N/A</v>
        <stp/>
        <stp>2df877aa-239b-4517-ba0a-eb9373ba629c</stp>
        <stp>1</stp>
        <tr r="D77" s="7"/>
      </tp>
      <tp t="e">
        <v>#N/A</v>
        <stp/>
        <stp>ddaabbf0-73fb-4135-a2e6-4ef5fca0d72d</stp>
        <stp>1</stp>
        <tr r="D58" s="7"/>
      </tp>
      <tp t="e">
        <v>#N/A</v>
        <stp/>
        <stp>3e013f5a-ef51-474b-ad5c-748160be27aa</stp>
        <stp>1</stp>
        <tr r="F138" s="7"/>
      </tp>
      <tp t="e">
        <v>#N/A</v>
        <stp/>
        <stp>6a61c3b4-8af5-419b-b75f-76d51e729f61</stp>
        <stp>1</stp>
        <tr r="D12" s="7"/>
      </tp>
      <tp t="e">
        <v>#N/A</v>
        <stp/>
        <stp>68280298-c905-4304-8e94-6259475746c3</stp>
        <stp>1</stp>
        <tr r="C90" s="7"/>
      </tp>
      <tp t="e">
        <v>#N/A</v>
        <stp/>
        <stp>a89a1863-8649-46fa-a69d-8ee3ca4f5b0b</stp>
        <stp>1</stp>
        <tr r="D140" s="7"/>
      </tp>
      <tp t="e">
        <v>#N/A</v>
        <stp/>
        <stp>57429645-016b-4aa0-8dd5-c099f9b28cee</stp>
        <stp>1</stp>
        <tr r="F52" s="7"/>
      </tp>
      <tp t="e">
        <v>#N/A</v>
        <stp/>
        <stp>9b681be8-17be-48b1-bf41-f84b7e38718e</stp>
        <stp>1</stp>
        <tr r="C124" s="7"/>
      </tp>
      <tp t="e">
        <v>#N/A</v>
        <stp/>
        <stp>2ef4378a-a9fe-4960-89af-0fe34021abd7</stp>
        <stp>1</stp>
        <tr r="D36" s="7"/>
      </tp>
      <tp t="e">
        <v>#N/A</v>
        <stp/>
        <stp>a24ade99-af14-45d2-9421-f8f00307738e</stp>
        <stp>1</stp>
        <tr r="F82" s="7"/>
      </tp>
      <tp t="e">
        <v>#N/A</v>
        <stp/>
        <stp>f4399285-d1e1-4810-a826-ae59f9498a97</stp>
        <stp>1</stp>
        <tr r="F99" s="7"/>
      </tp>
      <tp t="e">
        <v>#N/A</v>
        <stp/>
        <stp>af7e467c-59d7-4686-8ef0-c519bf2aa2e3</stp>
        <stp>1</stp>
        <tr r="C13" s="7"/>
      </tp>
      <tp t="e">
        <v>#N/A</v>
        <stp/>
        <stp>bfb90a94-e25d-4dd7-83e9-92c4a173e60d</stp>
        <stp>1</stp>
        <tr r="D139" s="7"/>
      </tp>
      <tp t="e">
        <v>#N/A</v>
        <stp/>
        <stp>77e3c640-1d05-4edd-a7af-251ce11191ab</stp>
        <stp>1</stp>
        <tr r="C142" s="7"/>
      </tp>
      <tp t="e">
        <v>#N/A</v>
        <stp/>
        <stp>01871f1d-b6e5-4141-8af0-df98ba375597</stp>
        <stp>1</stp>
        <tr r="F109" s="7"/>
      </tp>
      <tp t="e">
        <v>#N/A</v>
        <stp/>
        <stp>338d75c5-19d0-415a-a306-d760b097615f</stp>
        <stp>1</stp>
        <tr r="F14" s="7"/>
      </tp>
      <tp t="e">
        <v>#N/A</v>
        <stp/>
        <stp>26a70c80-99b2-489a-8870-f05002e7f68f</stp>
        <stp>1</stp>
        <tr r="D88" s="7"/>
      </tp>
      <tp t="e">
        <v>#N/A</v>
        <stp/>
        <stp>3820b61a-74ef-4f94-97f0-69db9e391814</stp>
        <stp>1</stp>
        <tr r="C108" s="7"/>
      </tp>
      <tp t="e">
        <v>#N/A</v>
        <stp/>
        <stp>441d200e-dff6-4e72-914c-005870da628f</stp>
        <stp>1</stp>
        <tr r="C71" s="7"/>
      </tp>
      <tp t="e">
        <v>#N/A</v>
        <stp/>
        <stp>83acbc03-dfcf-4086-a08d-6d921c1269af</stp>
        <stp>1</stp>
        <tr r="D105" s="7"/>
      </tp>
      <tp t="e">
        <v>#N/A</v>
        <stp/>
        <stp>a9a24f24-9200-486f-b62a-c6f3533c7288</stp>
        <stp>1</stp>
        <tr r="F30" s="7"/>
      </tp>
      <tp t="e">
        <v>#N/A</v>
        <stp/>
        <stp>f77507f7-a524-4be4-b9ea-208a1a40926e</stp>
        <stp>1</stp>
        <tr r="D137" s="7"/>
      </tp>
      <tp t="e">
        <v>#N/A</v>
        <stp/>
        <stp>0459746f-430e-490e-9c5e-af11eadb1328</stp>
        <stp>1</stp>
        <tr r="C18" s="7"/>
      </tp>
      <tp t="e">
        <v>#N/A</v>
        <stp/>
        <stp>4a889820-ee86-43af-a7be-8a866d768f6f</stp>
        <stp>1</stp>
        <tr r="C42" s="7"/>
      </tp>
      <tp t="e">
        <v>#N/A</v>
        <stp/>
        <stp>7072b8ff-79d9-42ba-8c15-e8997697ed00</stp>
        <stp>1</stp>
        <tr r="D117" s="7"/>
      </tp>
      <tp t="e">
        <v>#N/A</v>
        <stp/>
        <stp>50637cf6-808b-48e4-9a7f-71893b3e043d</stp>
        <stp>1</stp>
        <tr r="D28" s="7"/>
      </tp>
      <tp t="e">
        <v>#N/A</v>
        <stp/>
        <stp>5288a37b-dc5b-4cd7-8e7c-4f8ee7146c7a</stp>
        <stp>1</stp>
        <tr r="F76" s="7"/>
      </tp>
      <tp t="e">
        <v>#N/A</v>
        <stp/>
        <stp>7f00c978-d8ac-4a81-88e0-bb212b137686</stp>
        <stp>1</stp>
        <tr r="F143" s="7"/>
      </tp>
      <tp t="e">
        <v>#N/A</v>
        <stp/>
        <stp>477fc4d2-c9ee-4527-a818-86eaaa6d683d</stp>
        <stp>1</stp>
        <tr r="D97" s="7"/>
      </tp>
      <tp t="e">
        <v>#N/A</v>
        <stp/>
        <stp>adc747c4-fd0f-41f6-a9bd-329a160597c3</stp>
        <stp>1</stp>
        <tr r="F142" s="7"/>
      </tp>
      <tp t="e">
        <v>#N/A</v>
        <stp/>
        <stp>8dd67c0d-1f1c-4a11-86b4-9a99b917f770</stp>
        <stp>1</stp>
        <tr r="D98" s="7"/>
      </tp>
      <tp t="e">
        <v>#N/A</v>
        <stp/>
        <stp>3832353b-6692-4ebb-9dd8-183eb71a27a5</stp>
        <stp>1</stp>
        <tr r="C11" s="7"/>
      </tp>
      <tp t="e">
        <v>#N/A</v>
        <stp/>
        <stp>08f302b7-1059-4740-a01d-009656a1223e</stp>
        <stp>1</stp>
        <tr r="D60" s="7"/>
      </tp>
      <tp t="e">
        <v>#N/A</v>
        <stp/>
        <stp>674b2abe-af87-4291-846a-d3935957ef04</stp>
        <stp>1</stp>
        <tr r="C84" s="7"/>
      </tp>
      <tp t="e">
        <v>#N/A</v>
        <stp/>
        <stp>6af21f25-f0b8-48e3-aafd-3b1d7719648d</stp>
        <stp>1</stp>
        <tr r="D94" s="7"/>
      </tp>
      <tp t="e">
        <v>#N/A</v>
        <stp/>
        <stp>e399a463-06a4-4795-b1ee-cd7faae85fae</stp>
        <stp>1</stp>
        <tr r="D54" s="7"/>
      </tp>
      <tp t="e">
        <v>#N/A</v>
        <stp/>
        <stp>d25dc5c8-b121-4694-873c-ca8137d7f33c</stp>
        <stp>1</stp>
        <tr r="D92" s="7"/>
      </tp>
      <tp t="e">
        <v>#N/A</v>
        <stp/>
        <stp>053eb240-598e-4af8-9bf7-98c417479ae3</stp>
        <stp>1</stp>
        <tr r="D146" s="7"/>
      </tp>
      <tp t="e">
        <v>#N/A</v>
        <stp/>
        <stp>2e7684bc-e957-4732-ab84-366b8123e45b</stp>
        <stp>1</stp>
        <tr r="D59" s="7"/>
      </tp>
      <tp t="e">
        <v>#N/A</v>
        <stp/>
        <stp>f48ebc02-59d3-43e9-993d-80b9e9f72962</stp>
        <stp>1</stp>
        <tr r="F90" s="7"/>
      </tp>
      <tp t="e">
        <v>#N/A</v>
        <stp/>
        <stp>bd59b16c-8959-4bae-879c-98da54e30b5b</stp>
        <stp>1</stp>
        <tr r="D66" s="7"/>
      </tp>
      <tp t="e">
        <v>#N/A</v>
        <stp/>
        <stp>a7b760f3-ee5b-4f78-bd32-e41efcab5d37</stp>
        <stp>1</stp>
        <tr r="F64" s="7"/>
      </tp>
      <tp t="e">
        <v>#N/A</v>
        <stp/>
        <stp>b03c4db4-0e30-46c2-90cb-229b3a08c224</stp>
        <stp>1</stp>
        <tr r="C82" s="7"/>
      </tp>
      <tp t="e">
        <v>#N/A</v>
        <stp/>
        <stp>f1fda7cb-67db-4f68-9a2d-5e88292eca7e</stp>
        <stp>1</stp>
        <tr r="C106" s="7"/>
      </tp>
      <tp t="e">
        <v>#N/A</v>
        <stp/>
        <stp>4848493e-acce-43bf-8f4c-47f540705435</stp>
        <stp>1</stp>
        <tr r="C72" s="7"/>
      </tp>
      <tp t="e">
        <v>#N/A</v>
        <stp/>
        <stp>0b55fd51-3d74-4543-b6bc-7a3efe85e511</stp>
        <stp>1</stp>
        <tr r="D129" s="7"/>
      </tp>
      <tp t="e">
        <v>#N/A</v>
        <stp/>
        <stp>5f3a2ae3-a3de-45d6-982e-1f82775770ce</stp>
        <stp>1</stp>
        <tr r="C32" s="7"/>
      </tp>
      <tp t="e">
        <v>#N/A</v>
        <stp/>
        <stp>f052753d-d534-4ebb-813e-3cfc50753624</stp>
        <stp>1</stp>
        <tr r="F123" s="7"/>
      </tp>
      <tp t="e">
        <v>#N/A</v>
        <stp/>
        <stp>f7c3a28d-d232-483b-b60f-ced8b4990c8e</stp>
        <stp>1</stp>
        <tr r="D106" s="7"/>
      </tp>
      <tp t="e">
        <v>#N/A</v>
        <stp/>
        <stp>30c00e48-3d84-4247-9514-c74c0197ea35</stp>
        <stp>1</stp>
        <tr r="F41" s="7"/>
      </tp>
      <tp t="e">
        <v>#N/A</v>
        <stp/>
        <stp>d49ce902-2c83-4dad-bf7a-5f2373070391</stp>
        <stp>1</stp>
        <tr r="F104" s="7"/>
      </tp>
      <tp t="e">
        <v>#N/A</v>
        <stp/>
        <stp>fe51c25e-af31-48a9-a03f-d4046642180b</stp>
        <stp>1</stp>
        <tr r="F37" s="7"/>
      </tp>
      <tp t="e">
        <v>#N/A</v>
        <stp/>
        <stp>5562e928-f3f9-4270-adc6-f55bf636a8f1</stp>
        <stp>1</stp>
        <tr r="C24" s="7"/>
      </tp>
      <tp t="e">
        <v>#N/A</v>
        <stp/>
        <stp>2a385374-4c21-46f8-ad1b-6de0d96e8aff</stp>
        <stp>1</stp>
        <tr r="C45" s="7"/>
      </tp>
      <tp t="e">
        <v>#N/A</v>
        <stp/>
        <stp>15267e9a-8462-4219-9f1b-0dd8273126f9</stp>
        <stp>1</stp>
        <tr r="F130" s="7"/>
      </tp>
      <tp t="e">
        <v>#N/A</v>
        <stp/>
        <stp>7320a8db-b6ce-471c-b660-c0e95e811f96</stp>
        <stp>1</stp>
        <tr r="F122" s="7"/>
      </tp>
      <tp t="e">
        <v>#N/A</v>
        <stp/>
        <stp>53ca4ee0-b2de-4551-8f7c-67430c80ab5a</stp>
        <stp>1</stp>
        <tr r="C98" s="7"/>
      </tp>
      <tp t="e">
        <v>#N/A</v>
        <stp/>
        <stp>e5740645-ea29-4277-a7ce-943aaa3bdbd9</stp>
        <stp>1</stp>
        <tr r="D147" s="7"/>
      </tp>
      <tp t="e">
        <v>#N/A</v>
        <stp/>
        <stp>bcad41bf-f35f-471a-8425-dd7c79a01fc1</stp>
        <stp>1</stp>
        <tr r="C110" s="7"/>
      </tp>
      <tp t="e">
        <v>#N/A</v>
        <stp/>
        <stp>ca2f240d-2a8b-4eeb-aa5a-5d135bdebc72</stp>
        <stp>1</stp>
        <tr r="C74" s="7"/>
      </tp>
      <tp t="e">
        <v>#N/A</v>
        <stp/>
        <stp>83ed5b97-c301-461c-ac2d-364808ea99e7</stp>
        <stp>1</stp>
        <tr r="F51" s="7"/>
      </tp>
      <tp t="e">
        <v>#N/A</v>
        <stp/>
        <stp>46d46e2a-5db4-4bdd-80b8-8836a99353d3</stp>
        <stp>1</stp>
        <tr r="F70" s="7"/>
      </tp>
      <tp t="e">
        <v>#N/A</v>
        <stp/>
        <stp>966bce39-8076-46b7-b3e7-589a9d2138e3</stp>
        <stp>1</stp>
        <tr r="D22" s="7"/>
      </tp>
      <tp t="e">
        <v>#N/A</v>
        <stp/>
        <stp>132ba3a5-5393-4f05-be2c-b1acb917610e</stp>
        <stp>1</stp>
        <tr r="C130" s="7"/>
      </tp>
      <tp t="e">
        <v>#N/A</v>
        <stp/>
        <stp>5cfc74d1-0a5a-4216-832b-cef0a5a7d5a1</stp>
        <stp>1</stp>
        <tr r="F88" s="7"/>
      </tp>
      <tp t="e">
        <v>#N/A</v>
        <stp/>
        <stp>b3f9fb6d-70b8-4e75-b327-84a444150ddb</stp>
        <stp>1</stp>
        <tr r="D132" s="7"/>
      </tp>
      <tp t="e">
        <v>#N/A</v>
        <stp/>
        <stp>631c443a-5211-4209-9773-78c0d166cffe</stp>
        <stp>1</stp>
        <tr r="F44" s="7"/>
      </tp>
      <tp t="e">
        <v>#N/A</v>
        <stp/>
        <stp>9e17d8b8-5d94-41be-8eb3-63f6a90dbc06</stp>
        <stp>1</stp>
        <tr r="C80" s="7"/>
      </tp>
      <tp t="e">
        <v>#N/A</v>
        <stp/>
        <stp>cef8a798-e842-4d93-9615-5c15b4573a80</stp>
        <stp>1</stp>
        <tr r="D39" s="7"/>
      </tp>
      <tp t="e">
        <v>#N/A</v>
        <stp/>
        <stp>9541a648-8e10-4a49-8d9f-5e09a3603ae3</stp>
        <stp>1</stp>
        <tr r="F141" s="7"/>
      </tp>
      <tp t="e">
        <v>#N/A</v>
        <stp/>
        <stp>464d10fd-a3d7-4139-8935-708ef6e64a4e</stp>
        <stp>1</stp>
        <tr r="C115" s="7"/>
      </tp>
      <tp t="e">
        <v>#N/A</v>
        <stp/>
        <stp>bc9943ea-8d56-481a-8a1f-68a16d15cd22</stp>
        <stp>1</stp>
        <tr r="D53" s="7"/>
      </tp>
      <tp t="e">
        <v>#N/A</v>
        <stp/>
        <stp>e9d920be-1305-40ef-b286-5d25e86a6651</stp>
        <stp>1</stp>
        <tr r="F85" s="7"/>
      </tp>
      <tp t="e">
        <v>#N/A</v>
        <stp/>
        <stp>e254f56c-cc81-4d69-9290-f7af8b688347</stp>
        <stp>1</stp>
        <tr r="F80" s="7"/>
      </tp>
      <tp t="e">
        <v>#N/A</v>
        <stp/>
        <stp>86df5fae-8bca-4422-a99b-1518997ffc33</stp>
        <stp>1</stp>
        <tr r="F145" s="7"/>
      </tp>
      <tp t="e">
        <v>#N/A</v>
        <stp/>
        <stp>f0636f5d-3f4e-4a4b-99a9-59a30a5d5504</stp>
        <stp>1</stp>
        <tr r="D62" s="7"/>
      </tp>
      <tp t="e">
        <v>#N/A</v>
        <stp/>
        <stp>aa1c5127-a7fe-4bf0-9e4e-34d595c00e14</stp>
        <stp>1</stp>
        <tr r="F23" s="7"/>
      </tp>
      <tp t="e">
        <v>#N/A</v>
        <stp/>
        <stp>2882ca2b-0b44-4ff4-a63c-1a88210b8aea</stp>
        <stp>1</stp>
        <tr r="D43" s="7"/>
      </tp>
      <tp t="e">
        <v>#N/A</v>
        <stp/>
        <stp>af5e0e00-fd0a-4421-91cf-92fe0fd380bf</stp>
        <stp>1</stp>
        <tr r="F62" s="7"/>
      </tp>
      <tp t="e">
        <v>#N/A</v>
        <stp/>
        <stp>49f2d66d-a5b7-4d5d-a7c5-a20951f41b9d</stp>
        <stp>1</stp>
        <tr r="F74" s="7"/>
      </tp>
      <tp t="e">
        <v>#N/A</v>
        <stp/>
        <stp>0560ec1e-f73b-48da-b9e1-3537ecd2c05a</stp>
        <stp>1</stp>
        <tr r="C70" s="7"/>
      </tp>
      <tp t="e">
        <v>#N/A</v>
        <stp/>
        <stp>6f677710-a805-4459-8bca-93a14b0b0640</stp>
        <stp>1</stp>
        <tr r="C146" s="7"/>
      </tp>
      <tp t="e">
        <v>#N/A</v>
        <stp/>
        <stp>2003a5ae-00bc-4d6f-aaf1-915798284a9f</stp>
        <stp>1</stp>
        <tr r="F38" s="7"/>
      </tp>
      <tp t="e">
        <v>#N/A</v>
        <stp/>
        <stp>d0214c1d-3bbe-4c77-8cd7-ddb0d61f543b</stp>
        <stp>1</stp>
        <tr r="D26" s="7"/>
      </tp>
      <tp t="e">
        <v>#N/A</v>
        <stp/>
        <stp>9b92d03e-a695-4086-9977-5798bf6c65ce</stp>
        <stp>1</stp>
        <tr r="F115" s="7"/>
      </tp>
      <tp t="e">
        <v>#N/A</v>
        <stp/>
        <stp>96e4e6b8-40bb-4efe-833c-b71f20b55259</stp>
        <stp>1</stp>
        <tr r="D113" s="7"/>
      </tp>
      <tp t="e">
        <v>#N/A</v>
        <stp/>
        <stp>add13e69-5e29-4b8e-a760-b74c5af009e3</stp>
        <stp>1</stp>
        <tr r="F35" s="7"/>
      </tp>
      <tp t="e">
        <v>#N/A</v>
        <stp/>
        <stp>2c78040d-83a3-4a0d-a4ac-06930091763f</stp>
        <stp>1</stp>
        <tr r="F113" s="7"/>
      </tp>
      <tp t="e">
        <v>#N/A</v>
        <stp/>
        <stp>69e3a582-887c-484b-8357-f8dfef4918d0</stp>
        <stp>1</stp>
        <tr r="C147" s="7"/>
      </tp>
      <tp t="e">
        <v>#N/A</v>
        <stp/>
        <stp>e6d89536-ea2c-46ca-a6e7-d46711548151</stp>
        <stp>1</stp>
        <tr r="C144" s="7"/>
      </tp>
      <tp t="e">
        <v>#N/A</v>
        <stp/>
        <stp>7c579fef-def6-4d58-8249-75d491d17aa7</stp>
        <stp>1</stp>
        <tr r="C51" s="7"/>
      </tp>
      <tp t="e">
        <v>#N/A</v>
        <stp/>
        <stp>66101580-f3dc-4835-ac26-654ea1a3fe12</stp>
        <stp>1</stp>
        <tr r="C136" s="7"/>
      </tp>
      <tp t="e">
        <v>#N/A</v>
        <stp/>
        <stp>15873cea-6f78-4447-9210-d34c82cde082</stp>
        <stp>1</stp>
        <tr r="D104" s="7"/>
      </tp>
      <tp t="e">
        <v>#N/A</v>
        <stp/>
        <stp>3952ddbc-e027-4af1-93b8-297f123f277b</stp>
        <stp>1</stp>
        <tr r="D20" s="7"/>
      </tp>
      <tp t="e">
        <v>#N/A</v>
        <stp/>
        <stp>f54bd1ac-8150-49a9-8fc5-e3f3313f94e9</stp>
        <stp>1</stp>
        <tr r="D81" s="7"/>
      </tp>
      <tp t="e">
        <v>#N/A</v>
        <stp/>
        <stp>3b379bb1-c1a5-4311-a132-b6c1406e4ca8</stp>
        <stp>1</stp>
        <tr r="C88" s="7"/>
      </tp>
      <tp t="e">
        <v>#N/A</v>
        <stp/>
        <stp>a06ef59a-6793-47eb-ba0f-9f17551cabce</stp>
        <stp>1</stp>
        <tr r="C127" s="7"/>
      </tp>
      <tp t="e">
        <v>#N/A</v>
        <stp/>
        <stp>162c1b6f-b320-45eb-a98d-49c6b6e8fb24</stp>
        <stp>1</stp>
        <tr r="D61" s="7"/>
      </tp>
      <tp t="e">
        <v>#N/A</v>
        <stp/>
        <stp>05abad59-0b6e-4aee-973f-d74a74e5f2e8</stp>
        <stp>1</stp>
        <tr r="D130" s="7"/>
      </tp>
      <tp t="e">
        <v>#N/A</v>
        <stp/>
        <stp>c4ed6baf-f53d-45ca-9a0a-5e76eddd0c46</stp>
        <stp>1</stp>
        <tr r="F59" s="7"/>
      </tp>
      <tp t="e">
        <v>#N/A</v>
        <stp/>
        <stp>cc1d7a4f-d6e1-4d57-9630-c6dea1d36fc5</stp>
        <stp>1</stp>
        <tr r="C37" s="7"/>
      </tp>
      <tp t="e">
        <v>#N/A</v>
        <stp/>
        <stp>9ebf946b-3eed-4f2a-947f-5663fc1ca8c7</stp>
        <stp>1</stp>
        <tr r="C61" s="7"/>
      </tp>
      <tp t="e">
        <v>#N/A</v>
        <stp/>
        <stp>c06234eb-3a57-4b95-83ec-232c984d326a</stp>
        <stp>1</stp>
        <tr r="C26" s="7"/>
      </tp>
      <tp t="e">
        <v>#N/A</v>
        <stp/>
        <stp>8328f68d-02a7-4dc8-b0fe-48bec1f0e120</stp>
        <stp>1</stp>
        <tr r="D76" s="7"/>
      </tp>
      <tp t="e">
        <v>#N/A</v>
        <stp/>
        <stp>9bcc6664-a490-4cf7-82d4-1ab54c4fa988</stp>
        <stp>1</stp>
        <tr r="F147" s="7"/>
      </tp>
      <tp t="e">
        <v>#N/A</v>
        <stp/>
        <stp>b009d229-ee26-440c-b377-70d589a90316</stp>
        <stp>1</stp>
        <tr r="F65" s="7"/>
      </tp>
      <tp t="e">
        <v>#N/A</v>
        <stp/>
        <stp>75c653bb-655a-4ad2-935d-b47dda4e3caf</stp>
        <stp>1</stp>
        <tr r="C145" s="7"/>
      </tp>
      <tp t="e">
        <v>#N/A</v>
        <stp/>
        <stp>b717656c-8c93-4966-8be9-8ddf3900c3ad</stp>
        <stp>1</stp>
        <tr r="C139" s="7"/>
      </tp>
      <tp t="e">
        <v>#N/A</v>
        <stp/>
        <stp>e5e782db-c093-4a0e-8638-e107ebee2a99</stp>
        <stp>1</stp>
        <tr r="D122" s="7"/>
      </tp>
      <tp t="e">
        <v>#N/A</v>
        <stp/>
        <stp>1e2f957a-c150-4d7c-96dd-d4b6536711b0</stp>
        <stp>1</stp>
        <tr r="D116" s="7"/>
      </tp>
      <tp t="e">
        <v>#N/A</v>
        <stp/>
        <stp>1fafc0e4-e47c-45d6-8cde-e6f5578b7c2a</stp>
        <stp>1</stp>
        <tr r="C132" s="7"/>
      </tp>
      <tp t="e">
        <v>#N/A</v>
        <stp/>
        <stp>b0751e44-987c-4cd1-9388-181565ca189f</stp>
        <stp>1</stp>
        <tr r="D80" s="7"/>
      </tp>
      <tp t="e">
        <v>#N/A</v>
        <stp/>
        <stp>fca4c314-811b-4f35-b8da-ac31b69c8eb9</stp>
        <stp>1</stp>
        <tr r="D14" s="7"/>
      </tp>
      <tp t="e">
        <v>#N/A</v>
        <stp/>
        <stp>0fa9f33c-dca1-44fe-b9b3-f9305607d9e5</stp>
        <stp>1</stp>
        <tr r="F49" s="7"/>
      </tp>
      <tp t="e">
        <v>#N/A</v>
        <stp/>
        <stp>f65b4c39-e772-4b68-a1da-7e6edfeb5ff7</stp>
        <stp>1</stp>
        <tr r="C101" s="7"/>
      </tp>
      <tp t="e">
        <v>#N/A</v>
        <stp/>
        <stp>f3d84d9a-4427-434a-8029-b9296f5547c3</stp>
        <stp>1</stp>
        <tr r="F108" s="7"/>
      </tp>
      <tp t="e">
        <v>#N/A</v>
        <stp/>
        <stp>67a3d3dd-21d6-417c-8330-1ecb592dc0bc</stp>
        <stp>1</stp>
        <tr r="F139" s="7"/>
      </tp>
      <tp t="e">
        <v>#N/A</v>
        <stp/>
        <stp>292a188a-a225-467f-bc44-13610449dda1</stp>
        <stp>1</stp>
        <tr r="D24" s="7"/>
      </tp>
      <tp t="e">
        <v>#N/A</v>
        <stp/>
        <stp>e04cc4a3-b239-4d43-8414-7185da7c6b76</stp>
        <stp>1</stp>
        <tr r="C36" s="7"/>
      </tp>
      <tp t="e">
        <v>#N/A</v>
        <stp/>
        <stp>f4d5b878-c459-4bf5-b63d-c4c271b7a25b</stp>
        <stp>1</stp>
        <tr r="F19" s="7"/>
      </tp>
      <tp t="e">
        <v>#N/A</v>
        <stp/>
        <stp>f610e080-4ce4-4ea9-baef-7da6f4237228</stp>
        <stp>1</stp>
        <tr r="C97" s="7"/>
      </tp>
      <tp t="e">
        <v>#N/A</v>
        <stp/>
        <stp>fb98cdbc-cfa2-4700-a68f-1c4a659da436</stp>
        <stp>1</stp>
        <tr r="C14" s="7"/>
      </tp>
      <tp t="e">
        <v>#N/A</v>
        <stp/>
        <stp>404c3291-f75f-4b54-8fe2-e4fcd9a11fe3</stp>
        <stp>1</stp>
        <tr r="C76" s="7"/>
      </tp>
      <tp t="e">
        <v>#N/A</v>
        <stp/>
        <stp>8a13a46f-999c-40ea-a0c5-b7745384940a</stp>
        <stp>1</stp>
        <tr r="F67" s="7"/>
      </tp>
      <tp t="e">
        <v>#N/A</v>
        <stp/>
        <stp>610fc557-9c4f-45b9-8f80-ea82424e7e7c</stp>
        <stp>1</stp>
        <tr r="F146" s="7"/>
      </tp>
      <tp t="e">
        <v>#N/A</v>
        <stp/>
        <stp>a0d171b2-768b-4051-92d2-329020ef8f69</stp>
        <stp>1</stp>
        <tr r="C89" s="7"/>
      </tp>
      <tp t="e">
        <v>#N/A</v>
        <stp/>
        <stp>3ff60321-9a15-4d7a-a7a8-940932b15caf</stp>
        <stp>1</stp>
        <tr r="F133" s="7"/>
      </tp>
      <tp t="e">
        <v>#N/A</v>
        <stp/>
        <stp>63345733-e331-49a2-9149-297cb0a210c8</stp>
        <stp>1</stp>
        <tr r="F57" s="7"/>
      </tp>
      <tp t="e">
        <v>#N/A</v>
        <stp/>
        <stp>0a9829c3-cfc1-4378-9b63-c5981f065131</stp>
        <stp>1</stp>
        <tr r="C67" s="7"/>
      </tp>
      <tp t="e">
        <v>#N/A</v>
        <stp/>
        <stp>31025426-3139-4e91-9cb2-01a7d16d704e</stp>
        <stp>1</stp>
        <tr r="D16" s="7"/>
      </tp>
      <tp t="e">
        <v>#N/A</v>
        <stp/>
        <stp>f8e2f965-c77c-4705-b4c7-69662576fca8</stp>
        <stp>1</stp>
        <tr r="D148" s="7"/>
      </tp>
      <tp t="e">
        <v>#N/A</v>
        <stp/>
        <stp>64f3b726-eab6-45ad-8ec5-4efbc0d1589d</stp>
        <stp>1</stp>
        <tr r="D89" s="7"/>
      </tp>
      <tp t="e">
        <v>#N/A</v>
        <stp/>
        <stp>64806195-4a80-4a02-b949-de9c550b516b</stp>
        <stp>1</stp>
        <tr r="C12" s="7"/>
      </tp>
      <tp t="e">
        <v>#N/A</v>
        <stp/>
        <stp>85c00b53-ab8f-4456-a49d-2e7b6ffb7c23</stp>
        <stp>1</stp>
        <tr r="F75" s="7"/>
      </tp>
      <tp t="e">
        <v>#N/A</v>
        <stp/>
        <stp>18beb9fb-9bf5-4de8-a018-5edb3678d7ec</stp>
        <stp>1</stp>
        <tr r="F124" s="7"/>
      </tp>
      <tp t="e">
        <v>#N/A</v>
        <stp/>
        <stp>90040fe9-0f3a-4b34-9910-9f91afd05ac6</stp>
        <stp>1</stp>
        <tr r="F84" s="7"/>
      </tp>
      <tp t="e">
        <v>#N/A</v>
        <stp/>
        <stp>a4808e10-395f-49b8-9e17-4ea764624cbb</stp>
        <stp>1</stp>
        <tr r="F12" s="7"/>
      </tp>
      <tp t="e">
        <v>#N/A</v>
        <stp/>
        <stp>d0807228-043a-46c4-a4a1-37f00f17e0e9</stp>
        <stp>1</stp>
        <tr r="C94" s="7"/>
      </tp>
      <tp t="e">
        <v>#N/A</v>
        <stp/>
        <stp>f594a4f8-2bec-4530-a0df-cba9318d40d2</stp>
        <stp>1</stp>
        <tr r="C38" s="7"/>
      </tp>
      <tp t="e">
        <v>#N/A</v>
        <stp/>
        <stp>0b6a52e2-a0a9-4b5a-8271-bdf28c61be99</stp>
        <stp>1</stp>
        <tr r="F42" s="7"/>
      </tp>
      <tp t="e">
        <v>#N/A</v>
        <stp/>
        <stp>6fba112a-aaef-466a-af70-60ce7d3c09cf</stp>
        <stp>1</stp>
        <tr r="D126" s="7"/>
      </tp>
      <tp t="e">
        <v>#N/A</v>
        <stp/>
        <stp>02403112-4970-4a7c-9ee2-b1a7eaf0cbb8</stp>
        <stp>1</stp>
        <tr r="C47" s="7"/>
      </tp>
      <tp t="e">
        <v>#N/A</v>
        <stp/>
        <stp>4ce2b3ac-2e0b-42e9-b623-b8e25dcc5432</stp>
        <stp>1</stp>
        <tr r="D141" s="7"/>
      </tp>
      <tp t="e">
        <v>#N/A</v>
        <stp/>
        <stp>aa319914-5d50-42c6-ab2d-ab7601bac2df</stp>
        <stp>1</stp>
        <tr r="D63" s="7"/>
      </tp>
      <tp t="e">
        <v>#N/A</v>
        <stp/>
        <stp>9b9fdf72-b9a1-44ab-b097-10dcc94474df</stp>
        <stp>1</stp>
        <tr r="F92" s="7"/>
      </tp>
      <tp t="e">
        <v>#N/A</v>
        <stp/>
        <stp>d7706cc4-4181-4d88-9430-401b0f643b7e</stp>
        <stp>1</stp>
        <tr r="D56" s="7"/>
      </tp>
      <tp t="e">
        <v>#N/A</v>
        <stp/>
        <stp>beabd15b-3b65-450d-8b14-130da714a3c9</stp>
        <stp>1</stp>
        <tr r="D95" s="7"/>
      </tp>
      <tp t="e">
        <v>#N/A</v>
        <stp/>
        <stp>431a1395-85f3-4664-9218-1bbfacb957f0</stp>
        <stp>1</stp>
        <tr r="C44" s="7"/>
      </tp>
      <tp t="e">
        <v>#N/A</v>
        <stp/>
        <stp>c68d3e40-a73b-41cc-9d0c-b91a7a2e5839</stp>
        <stp>1</stp>
        <tr r="D47" s="7"/>
      </tp>
      <tp t="e">
        <v>#N/A</v>
        <stp/>
        <stp>1d11eb7d-bcbd-451a-8cea-f40c9d5836f2</stp>
        <stp>1</stp>
        <tr r="D119" s="7"/>
      </tp>
      <tp t="e">
        <v>#N/A</v>
        <stp/>
        <stp>abcda56e-183e-493e-820d-c0517723713b</stp>
        <stp>1</stp>
        <tr r="D11" s="7"/>
      </tp>
      <tp t="e">
        <v>#N/A</v>
        <stp/>
        <stp>f3abe84d-b8d9-4804-9729-830c128c3f20</stp>
        <stp>1</stp>
        <tr r="C109" s="7"/>
      </tp>
      <tp t="e">
        <v>#N/A</v>
        <stp/>
        <stp>8f2c68d7-65f9-4f43-8039-0a966de92690</stp>
        <stp>1</stp>
        <tr r="D144" s="7"/>
      </tp>
      <tp t="e">
        <v>#N/A</v>
        <stp/>
        <stp>cd5d821f-9d6d-4a64-a6d0-3fe1dffa3397</stp>
        <stp>1</stp>
        <tr r="C21" s="7"/>
      </tp>
      <tp t="e">
        <v>#N/A</v>
        <stp/>
        <stp>bc4a9ac2-8920-4dff-a2e4-ef9d792264ea</stp>
        <stp>1</stp>
        <tr r="C35" s="7"/>
      </tp>
      <tp t="e">
        <v>#N/A</v>
        <stp/>
        <stp>c7246496-c4a3-4107-bc3d-eefc06ca999a</stp>
        <stp>1</stp>
        <tr r="C112" s="7"/>
      </tp>
      <tp t="e">
        <v>#N/A</v>
        <stp/>
        <stp>176e588f-7592-407c-8182-4683cac69fbd</stp>
        <stp>1</stp>
        <tr r="F58" s="7"/>
      </tp>
      <tp t="e">
        <v>#N/A</v>
        <stp/>
        <stp>73d8ba45-0618-4dee-87d3-1afb2f27a6af</stp>
        <stp>1</stp>
        <tr r="D142" s="7"/>
      </tp>
      <tp t="e">
        <v>#N/A</v>
        <stp/>
        <stp>80c02bb6-2d5d-45cc-a5da-542aede045be</stp>
        <stp>1</stp>
        <tr r="F60" s="7"/>
      </tp>
      <tp t="e">
        <v>#N/A</v>
        <stp/>
        <stp>cc7b7861-6d26-4dbb-b2cb-14991ad8df05</stp>
        <stp>1</stp>
        <tr r="D19" s="7"/>
      </tp>
      <tp t="e">
        <v>#N/A</v>
        <stp/>
        <stp>28dc37bb-bcd7-4934-ade6-7499712246ae</stp>
        <stp>1</stp>
        <tr r="F53" s="7"/>
      </tp>
      <tp t="e">
        <v>#N/A</v>
        <stp/>
        <stp>018a8d2a-4a7b-4f0a-b07e-69f2f09f1327</stp>
        <stp>1</stp>
        <tr r="C91" s="7"/>
      </tp>
      <tp t="e">
        <v>#N/A</v>
        <stp/>
        <stp>1e0a92f2-b354-4b3b-ada8-fb69efb5a009</stp>
        <stp>1</stp>
        <tr r="D72" s="7"/>
      </tp>
      <tp t="e">
        <v>#N/A</v>
        <stp/>
        <stp>4c820281-0b3c-4e55-abad-c0befe9e91dd</stp>
        <stp>1</stp>
        <tr r="C57" s="7"/>
      </tp>
      <tp t="e">
        <v>#N/A</v>
        <stp/>
        <stp>597c0423-ae02-4322-8698-c54bcc98048a</stp>
        <stp>1</stp>
        <tr r="F89" s="7"/>
      </tp>
      <tp t="e">
        <v>#N/A</v>
        <stp/>
        <stp>036320a9-3840-4978-9464-e9a86e2ea763</stp>
        <stp>1</stp>
        <tr r="F25" s="7"/>
      </tp>
      <tp t="e">
        <v>#N/A</v>
        <stp/>
        <stp>980878f9-e1e0-4723-b8ec-0155ea52ccaf</stp>
        <stp>1</stp>
        <tr r="D120" s="7"/>
      </tp>
      <tp t="e">
        <v>#N/A</v>
        <stp/>
        <stp>53632b38-c609-46f6-ad8e-5eb898647a20</stp>
        <stp>1</stp>
        <tr r="C134" s="7"/>
      </tp>
      <tp t="e">
        <v>#N/A</v>
        <stp/>
        <stp>a41c0b25-a801-447b-bb44-7fb512c4791a</stp>
        <stp>1</stp>
        <tr r="D131" s="7"/>
      </tp>
      <tp t="e">
        <v>#N/A</v>
        <stp/>
        <stp>31c9377a-71f1-47dc-b6d3-88c786c88194</stp>
        <stp>1</stp>
        <tr r="C77" s="7"/>
      </tp>
      <tp t="e">
        <v>#N/A</v>
        <stp/>
        <stp>1a228400-447a-4b59-b7e9-30e7717c3921</stp>
        <stp>1</stp>
        <tr r="F39" s="7"/>
      </tp>
      <tp t="e">
        <v>#N/A</v>
        <stp/>
        <stp>4f1ea47e-ff2e-4ed4-a78f-acd9fb6999bf</stp>
        <stp>1</stp>
        <tr r="D124" s="7"/>
      </tp>
      <tp t="e">
        <v>#N/A</v>
        <stp/>
        <stp>3762fe97-d293-473b-baa7-a2677ea70fe9</stp>
        <stp>1</stp>
        <tr r="D13" s="7"/>
      </tp>
      <tp t="e">
        <v>#N/A</v>
        <stp/>
        <stp>562e6cdc-acad-4585-a9b6-43024fb346cb</stp>
        <stp>1</stp>
        <tr r="F140" s="7"/>
      </tp>
      <tp t="e">
        <v>#N/A</v>
        <stp/>
        <stp>abf5c2ef-a117-48a4-8e8b-5103588bf27c</stp>
        <stp>1</stp>
        <tr r="F132" s="7"/>
      </tp>
      <tp t="e">
        <v>#N/A</v>
        <stp/>
        <stp>d874dc12-4353-4c0d-a00d-b04735ab66e4</stp>
        <stp>1</stp>
        <tr r="D87" s="7"/>
      </tp>
      <tp t="e">
        <v>#N/A</v>
        <stp/>
        <stp>b6964c7d-104e-42f3-9df7-deab1cdf0ed9</stp>
        <stp>1</stp>
        <tr r="D48" s="7"/>
      </tp>
      <tp t="e">
        <v>#N/A</v>
        <stp/>
        <stp>6acede09-1b5d-4b5d-83bd-ed9c9304ca95</stp>
        <stp>1</stp>
        <tr r="F77" s="7"/>
      </tp>
      <tp t="e">
        <v>#N/A</v>
        <stp/>
        <stp>61683970-6b9d-4f23-b8e0-2fce8970b691</stp>
        <stp>1</stp>
        <tr r="D32" s="7"/>
      </tp>
      <tp t="e">
        <v>#N/A</v>
        <stp/>
        <stp>435a1bb6-394e-4c32-b33a-0d232191ee61</stp>
        <stp>1</stp>
        <tr r="F112" s="7"/>
      </tp>
      <tp t="e">
        <v>#N/A</v>
        <stp/>
        <stp>88487732-e536-4d3a-9e3e-92b35bc4d492</stp>
        <stp>1</stp>
        <tr r="C135" s="7"/>
      </tp>
      <tp t="e">
        <v>#N/A</v>
        <stp/>
        <stp>b5047976-da40-46c2-b0c3-c6f24b5de8fe</stp>
        <stp>1</stp>
        <tr r="F96" s="7"/>
      </tp>
      <tp t="e">
        <v>#N/A</v>
        <stp/>
        <stp>98873b22-f99c-41bd-b118-eb1548c91572</stp>
        <stp>1</stp>
        <tr r="C105" s="7"/>
      </tp>
      <tp t="e">
        <v>#N/A</v>
        <stp/>
        <stp>8843bbe3-02e7-4eaa-8b71-312d76d83645</stp>
        <stp>1</stp>
        <tr r="F120" s="7"/>
      </tp>
      <tp t="e">
        <v>#N/A</v>
        <stp/>
        <stp>5d0b9d57-edd6-4a6f-a808-d54e154025d5</stp>
        <stp>1</stp>
        <tr r="C148" s="7"/>
      </tp>
      <tp t="e">
        <v>#N/A</v>
        <stp/>
        <stp>f5de912f-6780-43a5-9011-0d648695aeaa</stp>
        <stp>1</stp>
        <tr r="C68" s="7"/>
      </tp>
      <tp t="e">
        <v>#N/A</v>
        <stp/>
        <stp>19bee341-5d05-44d0-927d-46687a7198f6</stp>
        <stp>1</stp>
        <tr r="C50" s="7"/>
      </tp>
      <tp t="e">
        <v>#N/A</v>
        <stp/>
        <stp>8b198a09-41a3-443a-ac6d-53f44f03a38e</stp>
        <stp>1</stp>
        <tr r="D74" s="7"/>
      </tp>
      <tp t="e">
        <v>#N/A</v>
        <stp/>
        <stp>54525e08-4d40-4c2b-9307-c7ec6572f73c</stp>
        <stp>1</stp>
        <tr r="D145" s="7"/>
      </tp>
      <tp t="e">
        <v>#N/A</v>
        <stp/>
        <stp>e2a45fc9-77f5-45a4-b6f7-efe104b8e6ec</stp>
        <stp>1</stp>
        <tr r="F17" s="7"/>
      </tp>
      <tp t="e">
        <v>#N/A</v>
        <stp/>
        <stp>6fc22646-a44b-4d2b-852e-437ffef82eed</stp>
        <stp>1</stp>
        <tr r="D118" s="7"/>
      </tp>
      <tp t="e">
        <v>#N/A</v>
        <stp/>
        <stp>fe1f068c-3525-436e-b7c9-b7a218f215f0</stp>
        <stp>1</stp>
        <tr r="F116" s="7"/>
      </tp>
      <tp t="e">
        <v>#N/A</v>
        <stp/>
        <stp>6d8b23c1-80bb-49a9-954b-9d1cb2b63702</stp>
        <stp>1</stp>
        <tr r="C75" s="7"/>
      </tp>
      <tp t="e">
        <v>#N/A</v>
        <stp/>
        <stp>00fd021d-4f0c-42c7-b01a-b50b8396371b</stp>
        <stp>1</stp>
        <tr r="D33" s="7"/>
      </tp>
      <tp t="e">
        <v>#N/A</v>
        <stp/>
        <stp>21c39f81-4783-4a4f-8d01-f11c7f60a80f</stp>
        <stp>1</stp>
        <tr r="C131" s="7"/>
      </tp>
      <tp t="e">
        <v>#N/A</v>
        <stp/>
        <stp>786a7b2f-97b9-427c-84bf-4d84ad650b98</stp>
        <stp>1</stp>
        <tr r="D107" s="7"/>
      </tp>
      <tp t="e">
        <v>#N/A</v>
        <stp/>
        <stp>6252b8d6-1d7d-4cec-9a10-62bad98f90e8</stp>
        <stp>1</stp>
        <tr r="F48" s="7"/>
      </tp>
      <tp t="e">
        <v>#N/A</v>
        <stp/>
        <stp>4e258454-b501-48bc-853a-ada6b2f0576a</stp>
        <stp>1</stp>
        <tr r="F72" s="7"/>
      </tp>
      <tp t="e">
        <v>#N/A</v>
        <stp/>
        <stp>0a643050-c366-4035-a98b-d1759fbb741b</stp>
        <stp>1</stp>
        <tr r="C121" s="7"/>
      </tp>
      <tp t="e">
        <v>#N/A</v>
        <stp/>
        <stp>c2dc90aa-45ad-495b-833f-f8b3b53064e6</stp>
        <stp>1</stp>
        <tr r="C31" s="7"/>
      </tp>
      <tp t="e">
        <v>#N/A</v>
        <stp/>
        <stp>f3029822-93a0-49fe-8dae-6572f0515384</stp>
        <stp>1</stp>
        <tr r="D102" s="7"/>
      </tp>
      <tp t="e">
        <v>#N/A</v>
        <stp/>
        <stp>6e63cb4a-64e6-40c5-9b85-a0e69b4947ef</stp>
        <stp>1</stp>
        <tr r="F43" s="7"/>
      </tp>
      <tp t="e">
        <v>#N/A</v>
        <stp/>
        <stp>b7e5be4e-1c28-4ed7-bab8-e98616eee78a</stp>
        <stp>1</stp>
        <tr r="C129" s="7"/>
      </tp>
      <tp t="e">
        <v>#N/A</v>
        <stp/>
        <stp>af26ab4d-66c2-4871-9655-decb9785b220</stp>
        <stp>1</stp>
        <tr r="D75" s="7"/>
      </tp>
      <tp t="e">
        <v>#N/A</v>
        <stp/>
        <stp>256ffcc9-019a-4408-b659-c8fd72cadf8b</stp>
        <stp>1</stp>
        <tr r="C52" s="7"/>
      </tp>
      <tp t="e">
        <v>#N/A</v>
        <stp/>
        <stp>8da82af0-2e35-4c34-8623-76c0821b617e</stp>
        <stp>1</stp>
        <tr r="F106" s="7"/>
      </tp>
      <tp t="e">
        <v>#N/A</v>
        <stp/>
        <stp>3d84de46-a392-4616-8a5d-4ccc04e432e5</stp>
        <stp>1</stp>
        <tr r="D109" s="7"/>
      </tp>
      <tp t="e">
        <v>#N/A</v>
        <stp/>
        <stp>ab767fc4-87bd-4c86-b581-949111755992</stp>
        <stp>1</stp>
        <tr r="D57" s="7"/>
      </tp>
      <tp t="e">
        <v>#N/A</v>
        <stp/>
        <stp>990996ab-6fa1-4b2e-9e57-2012e5d70a33</stp>
        <stp>1</stp>
        <tr r="C30" s="7"/>
      </tp>
      <tp t="e">
        <v>#N/A</v>
        <stp/>
        <stp>5b83e5ce-327c-48d0-9619-fe3db50fedf5</stp>
        <stp>1</stp>
        <tr r="F50" s="7"/>
      </tp>
      <tp t="e">
        <v>#N/A</v>
        <stp/>
        <stp>5acb591d-b97b-4489-88e1-513e76c9daa6</stp>
        <stp>1</stp>
        <tr r="C58" s="7"/>
      </tp>
      <tp t="e">
        <v>#N/A</v>
        <stp/>
        <stp>65f0f14b-41d5-4543-ac45-d04864340b79</stp>
        <stp>1</stp>
        <tr r="F66" s="7"/>
      </tp>
      <tp t="e">
        <v>#N/A</v>
        <stp/>
        <stp>608db1cc-c09f-47aa-a730-e0f14296cb88</stp>
        <stp>1</stp>
        <tr r="F86" s="7"/>
      </tp>
      <tp t="e">
        <v>#N/A</v>
        <stp/>
        <stp>365e080e-d74a-4028-b09a-590af8c5e3de</stp>
        <stp>1</stp>
        <tr r="C34" s="7"/>
      </tp>
      <tp t="e">
        <v>#N/A</v>
        <stp/>
        <stp>dc5c16bd-6086-40b9-b623-4e243a948739</stp>
        <stp>1</stp>
        <tr r="C79" s="7"/>
      </tp>
      <tp t="e">
        <v>#N/A</v>
        <stp/>
        <stp>3d5ac583-e296-4910-bcdf-3a9c224a8f8f</stp>
        <stp>1</stp>
        <tr r="F125" s="7"/>
      </tp>
      <tp t="e">
        <v>#N/A</v>
        <stp/>
        <stp>54b5c2ca-f14f-4e04-ae3d-649be2df5b34</stp>
        <stp>1</stp>
        <tr r="D133" s="7"/>
      </tp>
      <tp t="e">
        <v>#N/A</v>
        <stp/>
        <stp>e4fd043f-6781-46f4-8ed3-d16459bd6bf0</stp>
        <stp>1</stp>
        <tr r="D123" s="7"/>
      </tp>
      <tp t="e">
        <v>#N/A</v>
        <stp/>
        <stp>3e417f0f-9387-401d-8531-cf1db9360cfa</stp>
        <stp>1</stp>
        <tr r="F73" s="7"/>
      </tp>
      <tp t="e">
        <v>#N/A</v>
        <stp/>
        <stp>ca7b6e69-144f-40f6-befe-db2c63628f38</stp>
        <stp>1</stp>
        <tr r="C55" s="7"/>
      </tp>
      <tp t="e">
        <v>#N/A</v>
        <stp/>
        <stp>f6f1c16d-730b-4925-8798-062c8337376d</stp>
        <stp>1</stp>
        <tr r="F93" s="7"/>
      </tp>
      <tp t="e">
        <v>#N/A</v>
        <stp/>
        <stp>e6a22a45-8e7d-4992-8ebf-5cd1f425e57a</stp>
        <stp>1</stp>
        <tr r="F95" s="7"/>
      </tp>
      <tp t="e">
        <v>#N/A</v>
        <stp/>
        <stp>87cb702a-1490-4efd-82f2-ce3c5f1ce063</stp>
        <stp>1</stp>
        <tr r="C118" s="7"/>
      </tp>
      <tp t="e">
        <v>#N/A</v>
        <stp/>
        <stp>5c994033-2c79-4267-8e71-05a221a270ac</stp>
        <stp>1</stp>
        <tr r="D125" s="7"/>
      </tp>
      <tp t="e">
        <v>#N/A</v>
        <stp/>
        <stp>d53df291-f742-4a89-b957-e80173d50972</stp>
        <stp>1</stp>
        <tr r="C73" s="7"/>
      </tp>
      <tp t="e">
        <v>#N/A</v>
        <stp/>
        <stp>6aec6299-1bc3-4d54-ae95-ce192b0da765</stp>
        <stp>1</stp>
        <tr r="C143" s="7"/>
      </tp>
      <tp t="e">
        <v>#N/A</v>
        <stp/>
        <stp>dd3bd9e0-062b-4715-bafd-0640f22a5190</stp>
        <stp>1</stp>
        <tr r="C65" s="7"/>
      </tp>
      <tp t="e">
        <v>#N/A</v>
        <stp/>
        <stp>03e0440f-4fc3-43e5-97db-e3861068f65e</stp>
        <stp>1</stp>
        <tr r="D23" s="7"/>
      </tp>
      <tp t="e">
        <v>#N/A</v>
        <stp/>
        <stp>5c20a901-8f8b-4e36-ad39-6ac87a7d6eb5</stp>
        <stp>1</stp>
        <tr r="D84" s="7"/>
      </tp>
      <tp t="e">
        <v>#N/A</v>
        <stp/>
        <stp>550c71b9-9543-492c-ac1f-f872b6f61b1f</stp>
        <stp>1</stp>
        <tr r="D38" s="7"/>
      </tp>
      <tp t="e">
        <v>#N/A</v>
        <stp/>
        <stp>61fdd9c1-c225-4e7c-93e5-baeeadf94003</stp>
        <stp>1</stp>
        <tr r="C141" s="7"/>
      </tp>
      <tp t="e">
        <v>#N/A</v>
        <stp/>
        <stp>689003cc-82d8-4662-a1c3-4127d5b3b1f1</stp>
        <stp>1</stp>
        <tr r="F68" s="7"/>
      </tp>
      <tp t="e">
        <v>#N/A</v>
        <stp/>
        <stp>65e69224-720e-468c-85d0-ed58275786af</stp>
        <stp>1</stp>
        <tr r="D64" s="7"/>
      </tp>
      <tp t="e">
        <v>#N/A</v>
        <stp/>
        <stp>8d302e22-1b0e-421b-b412-97fee603921a</stp>
        <stp>1</stp>
        <tr r="F26" s="7"/>
      </tp>
      <tp t="e">
        <v>#N/A</v>
        <stp/>
        <stp>598e544a-51ba-4d4d-b884-cb3102132667</stp>
        <stp>1</stp>
        <tr r="C116" s="7"/>
      </tp>
      <tp t="e">
        <v>#N/A</v>
        <stp/>
        <stp>d54c2b46-cc8b-4917-aab9-6d01da1a4570</stp>
        <stp>1</stp>
        <tr r="C27" s="7"/>
      </tp>
      <tp t="e">
        <v>#N/A</v>
        <stp/>
        <stp>0ff85459-0b06-4f04-888a-181988c02163</stp>
        <stp>1</stp>
        <tr r="F144" s="7"/>
      </tp>
      <tp t="e">
        <v>#N/A</v>
        <stp/>
        <stp>6d127cca-21d9-4a09-ac85-f27e13139e64</stp>
        <stp>1</stp>
        <tr r="F121" s="7"/>
      </tp>
      <tp t="e">
        <v>#N/A</v>
        <stp/>
        <stp>ca16543b-4674-4a35-9366-2d7a5848ab67</stp>
        <stp>1</stp>
        <tr r="C10" s="7"/>
      </tp>
      <tp t="e">
        <v>#N/A</v>
        <stp/>
        <stp>16ac17a1-0caf-46a8-b6a8-3524cb67eb61</stp>
        <stp>1</stp>
        <tr r="D51" s="7"/>
      </tp>
      <tp t="e">
        <v>#N/A</v>
        <stp/>
        <stp>a0469f19-9967-412a-8e0f-7f4daa6e5e6d</stp>
        <stp>1</stp>
        <tr r="C25" s="7"/>
      </tp>
      <tp t="e">
        <v>#N/A</v>
        <stp/>
        <stp>2a3f834b-25aa-4d40-8d44-a3aef678e2e1</stp>
        <stp>1</stp>
        <tr r="C113" s="7"/>
      </tp>
      <tp t="e">
        <v>#N/A</v>
        <stp/>
        <stp>6c0c8d2d-1a32-4c91-bc2c-9be8f2c9a33a</stp>
        <stp>1</stp>
        <tr r="D68" s="7"/>
      </tp>
      <tp t="e">
        <v>#N/A</v>
        <stp/>
        <stp>0119fa17-1ed8-40b7-8f92-68560ab14f10</stp>
        <stp>1</stp>
        <tr r="F91" s="7"/>
      </tp>
      <tp t="e">
        <v>#N/A</v>
        <stp/>
        <stp>79458c91-8825-4b82-b1af-8c56deca1394</stp>
        <stp>1</stp>
        <tr r="F131" s="7"/>
      </tp>
      <tp t="e">
        <v>#N/A</v>
        <stp/>
        <stp>bc9c6c85-bf94-44a5-96f1-ddb07a0d780c</stp>
        <stp>1</stp>
        <tr r="F11" s="7"/>
      </tp>
      <tp t="e">
        <v>#N/A</v>
        <stp/>
        <stp>2dbb7a8b-243e-4819-a977-243959e19a97</stp>
        <stp>1</stp>
        <tr r="C83" s="7"/>
      </tp>
      <tp t="e">
        <v>#N/A</v>
        <stp/>
        <stp>f187c3b7-0112-4993-9c23-b99a9eedb7aa</stp>
        <stp>1</stp>
        <tr r="C46" s="7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DROS_Q!$C$11</c:f>
              <c:strCache>
                <c:ptCount val="1"/>
                <c:pt idx="0">
                  <c:v>(+) Custos Diretos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DROS_Q!$D$11:$AU$11</c:f>
              <c:numCache>
                <c:formatCode>#,##0</c:formatCode>
                <c:ptCount val="44"/>
                <c:pt idx="0">
                  <c:v>-1073783.4210000001</c:v>
                </c:pt>
                <c:pt idx="1">
                  <c:v>-995318.2620000001</c:v>
                </c:pt>
                <c:pt idx="2">
                  <c:v>-1086649.2369999997</c:v>
                </c:pt>
                <c:pt idx="3">
                  <c:v>-1036757.9230000001</c:v>
                </c:pt>
                <c:pt idx="4">
                  <c:v>-1146308.4029999999</c:v>
                </c:pt>
                <c:pt idx="5">
                  <c:v>-1161026.0289999999</c:v>
                </c:pt>
                <c:pt idx="6">
                  <c:v>-1196461.916</c:v>
                </c:pt>
                <c:pt idx="7">
                  <c:v>-1178630.9359999998</c:v>
                </c:pt>
                <c:pt idx="8">
                  <c:v>-1299156.699</c:v>
                </c:pt>
                <c:pt idx="9">
                  <c:v>-1372632.4360000002</c:v>
                </c:pt>
                <c:pt idx="10">
                  <c:v>-1413608.5780000002</c:v>
                </c:pt>
                <c:pt idx="11">
                  <c:v>-1461277.9990000003</c:v>
                </c:pt>
                <c:pt idx="12">
                  <c:v>-1502116.6480000003</c:v>
                </c:pt>
                <c:pt idx="13">
                  <c:v>-1515305.344</c:v>
                </c:pt>
                <c:pt idx="14">
                  <c:v>-1515045.054</c:v>
                </c:pt>
                <c:pt idx="15">
                  <c:v>-1598260.8750000002</c:v>
                </c:pt>
                <c:pt idx="16">
                  <c:v>-1588443.9005299998</c:v>
                </c:pt>
                <c:pt idx="17">
                  <c:v>-1542451.1091100001</c:v>
                </c:pt>
                <c:pt idx="18">
                  <c:v>-1703742.6944000002</c:v>
                </c:pt>
                <c:pt idx="19">
                  <c:v>-1829730.3952299999</c:v>
                </c:pt>
                <c:pt idx="20">
                  <c:v>-1843823.26015</c:v>
                </c:pt>
                <c:pt idx="21">
                  <c:v>-1715140.41298</c:v>
                </c:pt>
                <c:pt idx="22">
                  <c:v>-1762947.2244999998</c:v>
                </c:pt>
                <c:pt idx="23">
                  <c:v>-1829035.7437500001</c:v>
                </c:pt>
                <c:pt idx="24">
                  <c:v>-1566781.1707299999</c:v>
                </c:pt>
                <c:pt idx="25">
                  <c:v>-1599209.23122</c:v>
                </c:pt>
                <c:pt idx="26">
                  <c:v>-1503058.5667000001</c:v>
                </c:pt>
                <c:pt idx="27">
                  <c:v>-1793237.6145900001</c:v>
                </c:pt>
                <c:pt idx="28">
                  <c:v>-1663247.1952</c:v>
                </c:pt>
                <c:pt idx="29">
                  <c:v>-1436299.5863899998</c:v>
                </c:pt>
                <c:pt idx="30">
                  <c:v>-1354342.9671200002</c:v>
                </c:pt>
                <c:pt idx="31">
                  <c:v>-1384577.4301200002</c:v>
                </c:pt>
                <c:pt idx="32">
                  <c:v>-1426066.3740699999</c:v>
                </c:pt>
                <c:pt idx="33">
                  <c:v>-1453687.9308600002</c:v>
                </c:pt>
                <c:pt idx="34">
                  <c:v>-1461192.9126800003</c:v>
                </c:pt>
                <c:pt idx="35">
                  <c:v>-1834662.2279900003</c:v>
                </c:pt>
                <c:pt idx="36">
                  <c:v>-1723164.8438400002</c:v>
                </c:pt>
                <c:pt idx="37">
                  <c:v>-1616776.09192</c:v>
                </c:pt>
                <c:pt idx="38">
                  <c:v>-1952439.5130899998</c:v>
                </c:pt>
                <c:pt idx="39">
                  <c:v>-2240884.3115400001</c:v>
                </c:pt>
                <c:pt idx="40">
                  <c:v>-1817469.72755</c:v>
                </c:pt>
                <c:pt idx="41">
                  <c:v>-1996380.4492700002</c:v>
                </c:pt>
                <c:pt idx="42">
                  <c:v>-1997211.7834399999</c:v>
                </c:pt>
                <c:pt idx="43">
                  <c:v>-1858401.7471700003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3D-4CD4-9853-BF91748B6E80}"/>
            </c:ext>
          </c:extLst>
        </c:ser>
        <c:ser>
          <c:idx val="2"/>
          <c:order val="1"/>
          <c:tx>
            <c:strRef>
              <c:f>DROS_Q!$C$22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DROS_Q!$D$22:$AU$22</c:f>
              <c:numCache>
                <c:formatCode>#,##0</c:formatCode>
                <c:ptCount val="44"/>
                <c:pt idx="0">
                  <c:v>-195330.93900000001</c:v>
                </c:pt>
                <c:pt idx="1">
                  <c:v>-259454.50099999996</c:v>
                </c:pt>
                <c:pt idx="2">
                  <c:v>-173593.52499999999</c:v>
                </c:pt>
                <c:pt idx="3">
                  <c:v>-270195.70900000003</c:v>
                </c:pt>
                <c:pt idx="4">
                  <c:v>-268420.06700000004</c:v>
                </c:pt>
                <c:pt idx="5">
                  <c:v>-239005.82500000001</c:v>
                </c:pt>
                <c:pt idx="6">
                  <c:v>-295820.48099999997</c:v>
                </c:pt>
                <c:pt idx="7">
                  <c:v>-331849.95999999996</c:v>
                </c:pt>
                <c:pt idx="8">
                  <c:v>-302875.54952</c:v>
                </c:pt>
                <c:pt idx="9">
                  <c:v>-317280.03999999998</c:v>
                </c:pt>
                <c:pt idx="10">
                  <c:v>-354013.52500000002</c:v>
                </c:pt>
                <c:pt idx="11">
                  <c:v>-342418.18000000005</c:v>
                </c:pt>
                <c:pt idx="12">
                  <c:v>-216636.62</c:v>
                </c:pt>
                <c:pt idx="13">
                  <c:v>-230504.92499999999</c:v>
                </c:pt>
                <c:pt idx="14">
                  <c:v>-249302.34203</c:v>
                </c:pt>
                <c:pt idx="15">
                  <c:v>-439658.85619999998</c:v>
                </c:pt>
                <c:pt idx="16">
                  <c:v>-276350.11433999997</c:v>
                </c:pt>
                <c:pt idx="17">
                  <c:v>-292625.41090000002</c:v>
                </c:pt>
                <c:pt idx="18">
                  <c:v>-398177.91153000004</c:v>
                </c:pt>
                <c:pt idx="19">
                  <c:v>-487517.39285000006</c:v>
                </c:pt>
                <c:pt idx="20">
                  <c:v>-373907.16819</c:v>
                </c:pt>
                <c:pt idx="21">
                  <c:v>-452885.75899999996</c:v>
                </c:pt>
                <c:pt idx="22">
                  <c:v>-348273.4669</c:v>
                </c:pt>
                <c:pt idx="23">
                  <c:v>-504866.63523000001</c:v>
                </c:pt>
                <c:pt idx="24">
                  <c:v>-349005.52596</c:v>
                </c:pt>
                <c:pt idx="25">
                  <c:v>-337568.07126</c:v>
                </c:pt>
                <c:pt idx="26">
                  <c:v>-454492.99119999999</c:v>
                </c:pt>
                <c:pt idx="27">
                  <c:v>-316893.40009999997</c:v>
                </c:pt>
                <c:pt idx="28">
                  <c:v>-358233.33988000004</c:v>
                </c:pt>
                <c:pt idx="29">
                  <c:v>-364160.95311</c:v>
                </c:pt>
                <c:pt idx="30">
                  <c:v>-451981.71106</c:v>
                </c:pt>
                <c:pt idx="31">
                  <c:v>-620556.75014999998</c:v>
                </c:pt>
                <c:pt idx="32">
                  <c:v>-409506.88728000002</c:v>
                </c:pt>
                <c:pt idx="33">
                  <c:v>-357105.72203</c:v>
                </c:pt>
                <c:pt idx="34">
                  <c:v>-546524.78770999995</c:v>
                </c:pt>
                <c:pt idx="35">
                  <c:v>-474465.61032000004</c:v>
                </c:pt>
                <c:pt idx="36">
                  <c:v>-411449.85518000001</c:v>
                </c:pt>
                <c:pt idx="37">
                  <c:v>-398175.82822999998</c:v>
                </c:pt>
                <c:pt idx="38">
                  <c:v>-482837.30765999999</c:v>
                </c:pt>
                <c:pt idx="39">
                  <c:v>-254073.81433999998</c:v>
                </c:pt>
                <c:pt idx="40">
                  <c:v>-415367.61838</c:v>
                </c:pt>
                <c:pt idx="41">
                  <c:v>-440049.14919999999</c:v>
                </c:pt>
                <c:pt idx="42">
                  <c:v>-416649.52975999995</c:v>
                </c:pt>
                <c:pt idx="43">
                  <c:v>-503910.34031999996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3D-4CD4-9853-BF91748B6E80}"/>
            </c:ext>
          </c:extLst>
        </c:ser>
        <c:ser>
          <c:idx val="1"/>
          <c:order val="2"/>
          <c:tx>
            <c:strRef>
              <c:f>DROS_Q!$C$19</c:f>
              <c:strCache>
                <c:ptCount val="1"/>
                <c:pt idx="0">
                  <c:v>(+) Custos Indiretos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DROS_Q!$D$19:$AU$19</c:f>
              <c:numCache>
                <c:formatCode>#,##0</c:formatCode>
                <c:ptCount val="44"/>
                <c:pt idx="0">
                  <c:v>-97568.054000000004</c:v>
                </c:pt>
                <c:pt idx="1">
                  <c:v>-116099.014</c:v>
                </c:pt>
                <c:pt idx="2">
                  <c:v>-114085.62699999999</c:v>
                </c:pt>
                <c:pt idx="3">
                  <c:v>-122138.51562000002</c:v>
                </c:pt>
                <c:pt idx="4">
                  <c:v>-121747.613</c:v>
                </c:pt>
                <c:pt idx="5">
                  <c:v>-122129.492</c:v>
                </c:pt>
                <c:pt idx="6">
                  <c:v>-125070.716</c:v>
                </c:pt>
                <c:pt idx="7">
                  <c:v>-131277.29999999999</c:v>
                </c:pt>
                <c:pt idx="8">
                  <c:v>-136731.06299999999</c:v>
                </c:pt>
                <c:pt idx="9">
                  <c:v>-136409.00499999998</c:v>
                </c:pt>
                <c:pt idx="10">
                  <c:v>-136440.40599999999</c:v>
                </c:pt>
                <c:pt idx="11">
                  <c:v>-144260.95000000001</c:v>
                </c:pt>
                <c:pt idx="12">
                  <c:v>-158427.23300000001</c:v>
                </c:pt>
                <c:pt idx="13">
                  <c:v>-153373.72700000001</c:v>
                </c:pt>
                <c:pt idx="14">
                  <c:v>-146724.26499999998</c:v>
                </c:pt>
                <c:pt idx="15">
                  <c:v>-147408.67600000001</c:v>
                </c:pt>
                <c:pt idx="16">
                  <c:v>-148034.30955000001</c:v>
                </c:pt>
                <c:pt idx="17">
                  <c:v>-151882.08412000001</c:v>
                </c:pt>
                <c:pt idx="18">
                  <c:v>-162432.48656000002</c:v>
                </c:pt>
                <c:pt idx="19">
                  <c:v>-163873.04785</c:v>
                </c:pt>
                <c:pt idx="20">
                  <c:v>-177271.11835</c:v>
                </c:pt>
                <c:pt idx="21">
                  <c:v>-187699.09901000001</c:v>
                </c:pt>
                <c:pt idx="22">
                  <c:v>-187170.05665000001</c:v>
                </c:pt>
                <c:pt idx="23">
                  <c:v>-202643.36642000003</c:v>
                </c:pt>
                <c:pt idx="24">
                  <c:v>-267871.84927999997</c:v>
                </c:pt>
                <c:pt idx="25">
                  <c:v>-264562.11866000004</c:v>
                </c:pt>
                <c:pt idx="26">
                  <c:v>-404197.65146000008</c:v>
                </c:pt>
                <c:pt idx="27">
                  <c:v>-413673.94558000006</c:v>
                </c:pt>
                <c:pt idx="28">
                  <c:v>-241709.11534999998</c:v>
                </c:pt>
                <c:pt idx="29">
                  <c:v>-149938.83908000001</c:v>
                </c:pt>
                <c:pt idx="30">
                  <c:v>-244253.68747000003</c:v>
                </c:pt>
                <c:pt idx="31">
                  <c:v>-8694.8356700000004</c:v>
                </c:pt>
                <c:pt idx="32">
                  <c:v>-264292.54311000003</c:v>
                </c:pt>
                <c:pt idx="33">
                  <c:v>-168408.47741999998</c:v>
                </c:pt>
                <c:pt idx="34">
                  <c:v>-198960.94574000005</c:v>
                </c:pt>
                <c:pt idx="35">
                  <c:v>-349594.20708999998</c:v>
                </c:pt>
                <c:pt idx="36">
                  <c:v>-200301.41983999999</c:v>
                </c:pt>
                <c:pt idx="37">
                  <c:v>-206135.08944000001</c:v>
                </c:pt>
                <c:pt idx="38">
                  <c:v>-214730.67814000003</c:v>
                </c:pt>
                <c:pt idx="39">
                  <c:v>-233010.21908000001</c:v>
                </c:pt>
                <c:pt idx="40">
                  <c:v>-224828.86744</c:v>
                </c:pt>
                <c:pt idx="41">
                  <c:v>-229262.03829999999</c:v>
                </c:pt>
                <c:pt idx="42">
                  <c:v>-246181.42610000001</c:v>
                </c:pt>
                <c:pt idx="43">
                  <c:v>-332496.08768999996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3D-4CD4-9853-BF91748B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1808854622338873"/>
          <c:y val="0.14937254901960789"/>
          <c:w val="0.83152358559346751"/>
          <c:h val="0.63639277443260767"/>
        </c:manualLayout>
      </c:layout>
      <c:areaChart>
        <c:grouping val="stacked"/>
        <c:varyColors val="0"/>
        <c:ser>
          <c:idx val="0"/>
          <c:order val="0"/>
          <c:tx>
            <c:strRef>
              <c:f>DROS_Q!$C$29</c:f>
              <c:strCache>
                <c:ptCount val="1"/>
                <c:pt idx="0">
                  <c:v>(+) Custos Diretos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DROS_Q!$D$29:$AU$29</c:f>
              <c:numCache>
                <c:formatCode>#,##0</c:formatCode>
                <c:ptCount val="44"/>
                <c:pt idx="0">
                  <c:v>-1676309.8459000001</c:v>
                </c:pt>
                <c:pt idx="1">
                  <c:v>-1569327.7170500001</c:v>
                </c:pt>
                <c:pt idx="2">
                  <c:v>-1601486.8879900002</c:v>
                </c:pt>
                <c:pt idx="3">
                  <c:v>-1569279.65255</c:v>
                </c:pt>
                <c:pt idx="4">
                  <c:v>-1733828.1157300002</c:v>
                </c:pt>
                <c:pt idx="5">
                  <c:v>-1773062.52813</c:v>
                </c:pt>
                <c:pt idx="6">
                  <c:v>-1777902.9598499998</c:v>
                </c:pt>
                <c:pt idx="7">
                  <c:v>-1931609.24682</c:v>
                </c:pt>
                <c:pt idx="8">
                  <c:v>-2070705.27498</c:v>
                </c:pt>
                <c:pt idx="9">
                  <c:v>-2025439.6947599999</c:v>
                </c:pt>
                <c:pt idx="10">
                  <c:v>-1823599.2965300002</c:v>
                </c:pt>
                <c:pt idx="11">
                  <c:v>-2278575.5171399997</c:v>
                </c:pt>
                <c:pt idx="12">
                  <c:v>-2316309.3627900002</c:v>
                </c:pt>
                <c:pt idx="13">
                  <c:v>-2530822.0411799997</c:v>
                </c:pt>
                <c:pt idx="14">
                  <c:v>-2565385.4338999996</c:v>
                </c:pt>
                <c:pt idx="15">
                  <c:v>-2715390.2086800002</c:v>
                </c:pt>
                <c:pt idx="16">
                  <c:v>-2593833.0969699998</c:v>
                </c:pt>
                <c:pt idx="17">
                  <c:v>-2524234.3455000003</c:v>
                </c:pt>
                <c:pt idx="18">
                  <c:v>-2686804.2977099991</c:v>
                </c:pt>
                <c:pt idx="19">
                  <c:v>-2702005.0105399992</c:v>
                </c:pt>
                <c:pt idx="20">
                  <c:v>-2945250.8325799997</c:v>
                </c:pt>
                <c:pt idx="21">
                  <c:v>-2830789.2639199998</c:v>
                </c:pt>
                <c:pt idx="22">
                  <c:v>-2562524.1955500003</c:v>
                </c:pt>
                <c:pt idx="23">
                  <c:v>-2661010.1558700004</c:v>
                </c:pt>
                <c:pt idx="24">
                  <c:v>-2565632.4895000001</c:v>
                </c:pt>
                <c:pt idx="25">
                  <c:v>-2587237.0408600001</c:v>
                </c:pt>
                <c:pt idx="26">
                  <c:v>-3036632.3496500002</c:v>
                </c:pt>
                <c:pt idx="27">
                  <c:v>-2435786.4664399996</c:v>
                </c:pt>
                <c:pt idx="28">
                  <c:v>-2624798.3423199998</c:v>
                </c:pt>
                <c:pt idx="29">
                  <c:v>-2818940.9778800001</c:v>
                </c:pt>
                <c:pt idx="30">
                  <c:v>-2260583.6354</c:v>
                </c:pt>
                <c:pt idx="31">
                  <c:v>-1872679.2580300001</c:v>
                </c:pt>
                <c:pt idx="32">
                  <c:v>-2487178.2323000003</c:v>
                </c:pt>
                <c:pt idx="33">
                  <c:v>-2322946.4385899999</c:v>
                </c:pt>
                <c:pt idx="34">
                  <c:v>-2094700.7864299999</c:v>
                </c:pt>
                <c:pt idx="35">
                  <c:v>-2266864.6018500002</c:v>
                </c:pt>
                <c:pt idx="36">
                  <c:v>-2330597.4708799999</c:v>
                </c:pt>
                <c:pt idx="37">
                  <c:v>-2514074.1346100001</c:v>
                </c:pt>
                <c:pt idx="38">
                  <c:v>-2925819.62427</c:v>
                </c:pt>
                <c:pt idx="39">
                  <c:v>-2993212.9495500005</c:v>
                </c:pt>
                <c:pt idx="40">
                  <c:v>-2821846.6479799999</c:v>
                </c:pt>
                <c:pt idx="41">
                  <c:v>-2777277.5969800004</c:v>
                </c:pt>
                <c:pt idx="42">
                  <c:v>-2873138.7492300002</c:v>
                </c:pt>
                <c:pt idx="43">
                  <c:v>-2897767.0050300006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C-4050-880F-EB96983C8A56}"/>
            </c:ext>
          </c:extLst>
        </c:ser>
        <c:ser>
          <c:idx val="2"/>
          <c:order val="1"/>
          <c:tx>
            <c:strRef>
              <c:f>DROS_Q!$C$40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DROS_Q!$D$40:$AU$40</c:f>
              <c:numCache>
                <c:formatCode>#,##0</c:formatCode>
                <c:ptCount val="44"/>
                <c:pt idx="0">
                  <c:v>-476450.47106000001</c:v>
                </c:pt>
                <c:pt idx="1">
                  <c:v>-639017.14104999998</c:v>
                </c:pt>
                <c:pt idx="2">
                  <c:v>-491336.44470999995</c:v>
                </c:pt>
                <c:pt idx="3">
                  <c:v>-621818.02707000007</c:v>
                </c:pt>
                <c:pt idx="4">
                  <c:v>-600987.76637999993</c:v>
                </c:pt>
                <c:pt idx="5">
                  <c:v>-663952.88907000003</c:v>
                </c:pt>
                <c:pt idx="6">
                  <c:v>-622851.38360000006</c:v>
                </c:pt>
                <c:pt idx="7">
                  <c:v>-843676.929</c:v>
                </c:pt>
                <c:pt idx="8">
                  <c:v>-641159.43477000005</c:v>
                </c:pt>
                <c:pt idx="9">
                  <c:v>-699939.43751000008</c:v>
                </c:pt>
                <c:pt idx="10">
                  <c:v>-695241.70682000008</c:v>
                </c:pt>
                <c:pt idx="11">
                  <c:v>-723355.23352000001</c:v>
                </c:pt>
                <c:pt idx="12">
                  <c:v>-622931.78621000005</c:v>
                </c:pt>
                <c:pt idx="13">
                  <c:v>-643634.93883999996</c:v>
                </c:pt>
                <c:pt idx="14">
                  <c:v>-695228.80156000005</c:v>
                </c:pt>
                <c:pt idx="15">
                  <c:v>-832664.21571999998</c:v>
                </c:pt>
                <c:pt idx="16">
                  <c:v>-512317.52514000004</c:v>
                </c:pt>
                <c:pt idx="17">
                  <c:v>-775576.25109000003</c:v>
                </c:pt>
                <c:pt idx="18">
                  <c:v>-755359.07887999993</c:v>
                </c:pt>
                <c:pt idx="19">
                  <c:v>-945511.3809300001</c:v>
                </c:pt>
                <c:pt idx="20">
                  <c:v>-703924.70525</c:v>
                </c:pt>
                <c:pt idx="21">
                  <c:v>-708856.3983</c:v>
                </c:pt>
                <c:pt idx="22">
                  <c:v>-611147.0747</c:v>
                </c:pt>
                <c:pt idx="23">
                  <c:v>-753230.49824999995</c:v>
                </c:pt>
                <c:pt idx="24">
                  <c:v>-580191.51007000008</c:v>
                </c:pt>
                <c:pt idx="25">
                  <c:v>-565636.24744000006</c:v>
                </c:pt>
                <c:pt idx="26">
                  <c:v>-492501.32782999991</c:v>
                </c:pt>
                <c:pt idx="27">
                  <c:v>-466512.77675000002</c:v>
                </c:pt>
                <c:pt idx="28">
                  <c:v>-505941.16253999993</c:v>
                </c:pt>
                <c:pt idx="29">
                  <c:v>-550953.22720000008</c:v>
                </c:pt>
                <c:pt idx="30">
                  <c:v>-507944.70996999997</c:v>
                </c:pt>
                <c:pt idx="31">
                  <c:v>-541503.28982000006</c:v>
                </c:pt>
                <c:pt idx="32">
                  <c:v>-432219.55488000007</c:v>
                </c:pt>
                <c:pt idx="33">
                  <c:v>-495828.01805000001</c:v>
                </c:pt>
                <c:pt idx="34">
                  <c:v>-563730.58344000007</c:v>
                </c:pt>
                <c:pt idx="35">
                  <c:v>-432501.55244</c:v>
                </c:pt>
                <c:pt idx="36">
                  <c:v>-406105.56682000001</c:v>
                </c:pt>
                <c:pt idx="37">
                  <c:v>-399005.94710999995</c:v>
                </c:pt>
                <c:pt idx="38">
                  <c:v>-447876.95925999997</c:v>
                </c:pt>
                <c:pt idx="39">
                  <c:v>-546027.58977999992</c:v>
                </c:pt>
                <c:pt idx="40">
                  <c:v>-459660.14477999997</c:v>
                </c:pt>
                <c:pt idx="41">
                  <c:v>-506085.63714999997</c:v>
                </c:pt>
                <c:pt idx="42">
                  <c:v>-649813.39767000009</c:v>
                </c:pt>
                <c:pt idx="43">
                  <c:v>-693248.20695999998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8C-4050-880F-EB96983C8A56}"/>
            </c:ext>
          </c:extLst>
        </c:ser>
        <c:ser>
          <c:idx val="1"/>
          <c:order val="2"/>
          <c:tx>
            <c:strRef>
              <c:f>DROS_Q!$C$37</c:f>
              <c:strCache>
                <c:ptCount val="1"/>
                <c:pt idx="0">
                  <c:v>(+) Custos Indiretos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DROS_Q!$D$37:$AU$37</c:f>
              <c:numCache>
                <c:formatCode>#,##0</c:formatCode>
                <c:ptCount val="44"/>
                <c:pt idx="0">
                  <c:v>-201760.73480999999</c:v>
                </c:pt>
                <c:pt idx="1">
                  <c:v>-202409.76188000001</c:v>
                </c:pt>
                <c:pt idx="2">
                  <c:v>-188868.73748000001</c:v>
                </c:pt>
                <c:pt idx="3">
                  <c:v>-181997.22836999997</c:v>
                </c:pt>
                <c:pt idx="4">
                  <c:v>-195413.20241000003</c:v>
                </c:pt>
                <c:pt idx="5">
                  <c:v>-191411.19800999999</c:v>
                </c:pt>
                <c:pt idx="6">
                  <c:v>-203586.91460000002</c:v>
                </c:pt>
                <c:pt idx="7">
                  <c:v>-220501.16672000001</c:v>
                </c:pt>
                <c:pt idx="8">
                  <c:v>-236802.579</c:v>
                </c:pt>
                <c:pt idx="9">
                  <c:v>-262600.79980000004</c:v>
                </c:pt>
                <c:pt idx="10">
                  <c:v>-234800.16283000002</c:v>
                </c:pt>
                <c:pt idx="11">
                  <c:v>-272966.34559000004</c:v>
                </c:pt>
                <c:pt idx="12">
                  <c:v>-258988.77672000002</c:v>
                </c:pt>
                <c:pt idx="13">
                  <c:v>-264422.11429</c:v>
                </c:pt>
                <c:pt idx="14">
                  <c:v>-275119.60665999999</c:v>
                </c:pt>
                <c:pt idx="15">
                  <c:v>-283858.24329000001</c:v>
                </c:pt>
                <c:pt idx="16">
                  <c:v>-296992.44897999999</c:v>
                </c:pt>
                <c:pt idx="17">
                  <c:v>-283799.73823000002</c:v>
                </c:pt>
                <c:pt idx="18">
                  <c:v>-267207.40472999995</c:v>
                </c:pt>
                <c:pt idx="19">
                  <c:v>-269155.84453</c:v>
                </c:pt>
                <c:pt idx="20">
                  <c:v>-294933.64879000001</c:v>
                </c:pt>
                <c:pt idx="21">
                  <c:v>-275517.15164</c:v>
                </c:pt>
                <c:pt idx="22">
                  <c:v>-298169.61541000003</c:v>
                </c:pt>
                <c:pt idx="23">
                  <c:v>-317337.96062999999</c:v>
                </c:pt>
                <c:pt idx="24">
                  <c:v>-254841.25572999998</c:v>
                </c:pt>
                <c:pt idx="25">
                  <c:v>-286494.15390000003</c:v>
                </c:pt>
                <c:pt idx="26">
                  <c:v>-283208.70735000004</c:v>
                </c:pt>
                <c:pt idx="27">
                  <c:v>-449567.53134999995</c:v>
                </c:pt>
                <c:pt idx="28">
                  <c:v>-362644.96268</c:v>
                </c:pt>
                <c:pt idx="29">
                  <c:v>-197798.55369999996</c:v>
                </c:pt>
                <c:pt idx="30">
                  <c:v>-663679.85632999998</c:v>
                </c:pt>
                <c:pt idx="31">
                  <c:v>-1241566.9557500002</c:v>
                </c:pt>
                <c:pt idx="32">
                  <c:v>-386916.47304999997</c:v>
                </c:pt>
                <c:pt idx="33">
                  <c:v>-408840.85605</c:v>
                </c:pt>
                <c:pt idx="34">
                  <c:v>-551877.56906000001</c:v>
                </c:pt>
                <c:pt idx="35">
                  <c:v>-615505.73970999999</c:v>
                </c:pt>
                <c:pt idx="36">
                  <c:v>-568034.53038000001</c:v>
                </c:pt>
                <c:pt idx="37">
                  <c:v>-671713.26976000005</c:v>
                </c:pt>
                <c:pt idx="38">
                  <c:v>-684481.93430000008</c:v>
                </c:pt>
                <c:pt idx="39">
                  <c:v>-675367.17529000004</c:v>
                </c:pt>
                <c:pt idx="40">
                  <c:v>-719229.33720999991</c:v>
                </c:pt>
                <c:pt idx="41">
                  <c:v>-702466.65125999996</c:v>
                </c:pt>
                <c:pt idx="42">
                  <c:v>-713542.67523000005</c:v>
                </c:pt>
                <c:pt idx="43">
                  <c:v>-693992.28034000006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8C-4050-880F-EB96983C8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AZU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DROS_Q!$C$47</c:f>
              <c:strCache>
                <c:ptCount val="1"/>
                <c:pt idx="0">
                  <c:v>(+) Custos Diretos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DROS_Q!$D$47:$AU$47</c:f>
              <c:numCache>
                <c:formatCode>#,##0</c:formatCode>
                <c:ptCount val="44"/>
                <c:pt idx="0">
                  <c:v>-46563.679270000001</c:v>
                </c:pt>
                <c:pt idx="1">
                  <c:v>-79422.358069999987</c:v>
                </c:pt>
                <c:pt idx="2">
                  <c:v>-103295.50286000001</c:v>
                </c:pt>
                <c:pt idx="3">
                  <c:v>-121156.20264999999</c:v>
                </c:pt>
                <c:pt idx="4">
                  <c:v>-126807.21849000001</c:v>
                </c:pt>
                <c:pt idx="5">
                  <c:v>-134876.00133999999</c:v>
                </c:pt>
                <c:pt idx="6">
                  <c:v>-174741.78836000001</c:v>
                </c:pt>
                <c:pt idx="7">
                  <c:v>-209914.90096</c:v>
                </c:pt>
                <c:pt idx="8">
                  <c:v>-252144.96658000001</c:v>
                </c:pt>
                <c:pt idx="9">
                  <c:v>-280162.51286999998</c:v>
                </c:pt>
                <c:pt idx="10">
                  <c:v>-336940.46881999995</c:v>
                </c:pt>
                <c:pt idx="11">
                  <c:v>-373983.80493000004</c:v>
                </c:pt>
                <c:pt idx="12">
                  <c:v>-416727.40916999994</c:v>
                </c:pt>
                <c:pt idx="13">
                  <c:v>-459618.08563999995</c:v>
                </c:pt>
                <c:pt idx="14">
                  <c:v>-501797.39911</c:v>
                </c:pt>
                <c:pt idx="15">
                  <c:v>-494808.88920000003</c:v>
                </c:pt>
                <c:pt idx="16">
                  <c:v>-543705.47235000005</c:v>
                </c:pt>
                <c:pt idx="17">
                  <c:v>-611574.75638000004</c:v>
                </c:pt>
                <c:pt idx="18">
                  <c:v>-689360.12172000005</c:v>
                </c:pt>
                <c:pt idx="19">
                  <c:v>-720062.70511999994</c:v>
                </c:pt>
                <c:pt idx="20">
                  <c:v>-830372.23300999997</c:v>
                </c:pt>
                <c:pt idx="21">
                  <c:v>-880570.31088</c:v>
                </c:pt>
                <c:pt idx="22">
                  <c:v>-1024863.65702</c:v>
                </c:pt>
                <c:pt idx="23">
                  <c:v>-1090404.0618799999</c:v>
                </c:pt>
                <c:pt idx="24">
                  <c:v>-1103018.4396599999</c:v>
                </c:pt>
                <c:pt idx="25">
                  <c:v>-1110610.9793400001</c:v>
                </c:pt>
                <c:pt idx="26">
                  <c:v>-1218139.6813000001</c:v>
                </c:pt>
                <c:pt idx="27">
                  <c:v>-1261534.5322099999</c:v>
                </c:pt>
                <c:pt idx="28">
                  <c:v>-1236715.6887100001</c:v>
                </c:pt>
                <c:pt idx="29">
                  <c:v>-1012934.9909</c:v>
                </c:pt>
                <c:pt idx="30">
                  <c:v>-1126659.55553</c:v>
                </c:pt>
                <c:pt idx="31">
                  <c:v>-1141447.7997700002</c:v>
                </c:pt>
                <c:pt idx="32">
                  <c:v>-1173033.4132300001</c:v>
                </c:pt>
                <c:pt idx="33">
                  <c:v>-1117248.5491200001</c:v>
                </c:pt>
                <c:pt idx="34">
                  <c:v>-1189381.1948500001</c:v>
                </c:pt>
                <c:pt idx="35">
                  <c:v>-1233266.6328099999</c:v>
                </c:pt>
                <c:pt idx="36">
                  <c:v>-1364203.8995499997</c:v>
                </c:pt>
                <c:pt idx="37">
                  <c:v>-1410953.2220099999</c:v>
                </c:pt>
                <c:pt idx="38">
                  <c:v>-1684390.0142700002</c:v>
                </c:pt>
                <c:pt idx="39">
                  <c:v>-1581508.1544000001</c:v>
                </c:pt>
                <c:pt idx="40">
                  <c:v>-1453724.0444700001</c:v>
                </c:pt>
                <c:pt idx="41">
                  <c:v>-1524823.0564299999</c:v>
                </c:pt>
                <c:pt idx="42">
                  <c:v>-1614768.87289</c:v>
                </c:pt>
                <c:pt idx="43">
                  <c:v>-3764100.9280400001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B4-4886-AE55-31AFAB2A8172}"/>
            </c:ext>
          </c:extLst>
        </c:ser>
        <c:ser>
          <c:idx val="2"/>
          <c:order val="1"/>
          <c:tx>
            <c:strRef>
              <c:f>DROS_Q!$C$58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DROS_Q!$D$58:$AU$58</c:f>
              <c:numCache>
                <c:formatCode>#,##0</c:formatCode>
                <c:ptCount val="44"/>
                <c:pt idx="0">
                  <c:v>-10041.794600000001</c:v>
                </c:pt>
                <c:pt idx="1">
                  <c:v>-17271.407420000003</c:v>
                </c:pt>
                <c:pt idx="2">
                  <c:v>-23513.035130000004</c:v>
                </c:pt>
                <c:pt idx="3">
                  <c:v>-65578.220079999999</c:v>
                </c:pt>
                <c:pt idx="4">
                  <c:v>-35974.106459999995</c:v>
                </c:pt>
                <c:pt idx="5">
                  <c:v>-34179.543009999994</c:v>
                </c:pt>
                <c:pt idx="6">
                  <c:v>-42479.24381</c:v>
                </c:pt>
                <c:pt idx="7">
                  <c:v>-50005.155629999994</c:v>
                </c:pt>
                <c:pt idx="8">
                  <c:v>-57544.104429999999</c:v>
                </c:pt>
                <c:pt idx="9">
                  <c:v>-62529.080840000002</c:v>
                </c:pt>
                <c:pt idx="10">
                  <c:v>-68159.244159999987</c:v>
                </c:pt>
                <c:pt idx="11">
                  <c:v>-70892.186100000006</c:v>
                </c:pt>
                <c:pt idx="12">
                  <c:v>-87981.100079999989</c:v>
                </c:pt>
                <c:pt idx="13">
                  <c:v>-99470.813000000009</c:v>
                </c:pt>
                <c:pt idx="14">
                  <c:v>-117920.73394000001</c:v>
                </c:pt>
                <c:pt idx="15">
                  <c:v>-120630.31625999999</c:v>
                </c:pt>
                <c:pt idx="16">
                  <c:v>-110070.76757</c:v>
                </c:pt>
                <c:pt idx="17">
                  <c:v>-117050.72357</c:v>
                </c:pt>
                <c:pt idx="18">
                  <c:v>-144735.16411999997</c:v>
                </c:pt>
                <c:pt idx="19">
                  <c:v>-162218.31474999999</c:v>
                </c:pt>
                <c:pt idx="20">
                  <c:v>-157458.28753</c:v>
                </c:pt>
                <c:pt idx="21">
                  <c:v>-182905.13545</c:v>
                </c:pt>
                <c:pt idx="22">
                  <c:v>-213538.62808999998</c:v>
                </c:pt>
                <c:pt idx="23">
                  <c:v>-171571.03594</c:v>
                </c:pt>
                <c:pt idx="24">
                  <c:v>-185943.23027999999</c:v>
                </c:pt>
                <c:pt idx="25">
                  <c:v>-213360.47299000001</c:v>
                </c:pt>
                <c:pt idx="26">
                  <c:v>-199444.54597000001</c:v>
                </c:pt>
                <c:pt idx="27">
                  <c:v>-210838.32679000002</c:v>
                </c:pt>
                <c:pt idx="28">
                  <c:v>-205249.79061</c:v>
                </c:pt>
                <c:pt idx="29">
                  <c:v>-218202.94605</c:v>
                </c:pt>
                <c:pt idx="30">
                  <c:v>-223342.92227999997</c:v>
                </c:pt>
                <c:pt idx="31">
                  <c:v>-230543.82863999996</c:v>
                </c:pt>
                <c:pt idx="32">
                  <c:v>-202579.38427000001</c:v>
                </c:pt>
                <c:pt idx="33">
                  <c:v>-202681.55080000003</c:v>
                </c:pt>
                <c:pt idx="34">
                  <c:v>-249193.02260000003</c:v>
                </c:pt>
                <c:pt idx="35">
                  <c:v>-282279.86848</c:v>
                </c:pt>
                <c:pt idx="36">
                  <c:v>-247584.79650999999</c:v>
                </c:pt>
                <c:pt idx="37">
                  <c:v>-259887.36974999998</c:v>
                </c:pt>
                <c:pt idx="38">
                  <c:v>-291354.38842000003</c:v>
                </c:pt>
                <c:pt idx="39">
                  <c:v>-267032.11564000003</c:v>
                </c:pt>
                <c:pt idx="40">
                  <c:v>-288036.70730999997</c:v>
                </c:pt>
                <c:pt idx="41">
                  <c:v>-302725.27415000001</c:v>
                </c:pt>
                <c:pt idx="42">
                  <c:v>-345170.5404</c:v>
                </c:pt>
                <c:pt idx="43">
                  <c:v>-423186.34545000002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B4-4886-AE55-31AFAB2A8172}"/>
            </c:ext>
          </c:extLst>
        </c:ser>
        <c:ser>
          <c:idx val="1"/>
          <c:order val="2"/>
          <c:tx>
            <c:strRef>
              <c:f>DROS_Q!$C$55</c:f>
              <c:strCache>
                <c:ptCount val="1"/>
                <c:pt idx="0">
                  <c:v>(+) Custos Indiretos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DROS_Q!$D$55:$AU$55</c:f>
              <c:numCache>
                <c:formatCode>#,##0</c:formatCode>
                <c:ptCount val="44"/>
                <c:pt idx="0">
                  <c:v>-7524.1214599999994</c:v>
                </c:pt>
                <c:pt idx="1">
                  <c:v>-11746.027240000001</c:v>
                </c:pt>
                <c:pt idx="2">
                  <c:v>-13606.631649999999</c:v>
                </c:pt>
                <c:pt idx="3">
                  <c:v>-15063.674289999999</c:v>
                </c:pt>
                <c:pt idx="4">
                  <c:v>-22868.37401</c:v>
                </c:pt>
                <c:pt idx="5">
                  <c:v>-24332.304759999999</c:v>
                </c:pt>
                <c:pt idx="6">
                  <c:v>-29037.78728</c:v>
                </c:pt>
                <c:pt idx="7">
                  <c:v>-35530.573489999995</c:v>
                </c:pt>
                <c:pt idx="8">
                  <c:v>-44223.811810000007</c:v>
                </c:pt>
                <c:pt idx="9">
                  <c:v>-43838.247539999997</c:v>
                </c:pt>
                <c:pt idx="10">
                  <c:v>-50842.4182</c:v>
                </c:pt>
                <c:pt idx="11">
                  <c:v>-55590.290540000002</c:v>
                </c:pt>
                <c:pt idx="12">
                  <c:v>-66845.666839999991</c:v>
                </c:pt>
                <c:pt idx="13">
                  <c:v>-72529.313370000003</c:v>
                </c:pt>
                <c:pt idx="14">
                  <c:v>-79291.932140000004</c:v>
                </c:pt>
                <c:pt idx="15">
                  <c:v>-80941.307159999997</c:v>
                </c:pt>
                <c:pt idx="16">
                  <c:v>-63795.610130000001</c:v>
                </c:pt>
                <c:pt idx="17">
                  <c:v>-84172.241349999997</c:v>
                </c:pt>
                <c:pt idx="18">
                  <c:v>-85672.775330000004</c:v>
                </c:pt>
                <c:pt idx="19">
                  <c:v>-98084.730060000002</c:v>
                </c:pt>
                <c:pt idx="20">
                  <c:v>-93779.117070000008</c:v>
                </c:pt>
                <c:pt idx="21">
                  <c:v>-115359.59035</c:v>
                </c:pt>
                <c:pt idx="22">
                  <c:v>-123980.82239</c:v>
                </c:pt>
                <c:pt idx="23">
                  <c:v>-130982.04809000001</c:v>
                </c:pt>
                <c:pt idx="24">
                  <c:v>-137055.48316999999</c:v>
                </c:pt>
                <c:pt idx="25">
                  <c:v>-129439.22836000001</c:v>
                </c:pt>
                <c:pt idx="26">
                  <c:v>-90374.482770000002</c:v>
                </c:pt>
                <c:pt idx="27">
                  <c:v>-215123.58546</c:v>
                </c:pt>
                <c:pt idx="28">
                  <c:v>-167234.58679</c:v>
                </c:pt>
                <c:pt idx="29">
                  <c:v>-122444.61635999999</c:v>
                </c:pt>
                <c:pt idx="30">
                  <c:v>-154093.18979999999</c:v>
                </c:pt>
                <c:pt idx="31">
                  <c:v>-160739.64317</c:v>
                </c:pt>
                <c:pt idx="32">
                  <c:v>-173499.14865000002</c:v>
                </c:pt>
                <c:pt idx="33">
                  <c:v>-159669.97979999997</c:v>
                </c:pt>
                <c:pt idx="34">
                  <c:v>-175701.08121999999</c:v>
                </c:pt>
                <c:pt idx="35">
                  <c:v>-160738.70956000002</c:v>
                </c:pt>
                <c:pt idx="36">
                  <c:v>-181736.97485999999</c:v>
                </c:pt>
                <c:pt idx="37">
                  <c:v>-406978.16222999996</c:v>
                </c:pt>
                <c:pt idx="38">
                  <c:v>-135325.01436999999</c:v>
                </c:pt>
                <c:pt idx="39">
                  <c:v>-183881.61906</c:v>
                </c:pt>
                <c:pt idx="40">
                  <c:v>-217537.99498999998</c:v>
                </c:pt>
                <c:pt idx="41">
                  <c:v>-207221.27018000002</c:v>
                </c:pt>
                <c:pt idx="42">
                  <c:v>-262322.48739999998</c:v>
                </c:pt>
                <c:pt idx="43">
                  <c:v>-381615.17359999998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B4-4886-AE55-31AFAB2A8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DROS_Q!$C$11</c:f>
              <c:strCache>
                <c:ptCount val="1"/>
                <c:pt idx="0">
                  <c:v>(+) Custos Diretos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DROS_Q!$D$11:$AU$11</c:f>
              <c:numCache>
                <c:formatCode>#,##0</c:formatCode>
                <c:ptCount val="44"/>
                <c:pt idx="0">
                  <c:v>-1073783.4210000001</c:v>
                </c:pt>
                <c:pt idx="1">
                  <c:v>-995318.2620000001</c:v>
                </c:pt>
                <c:pt idx="2">
                  <c:v>-1086649.2369999997</c:v>
                </c:pt>
                <c:pt idx="3">
                  <c:v>-1036757.9230000001</c:v>
                </c:pt>
                <c:pt idx="4">
                  <c:v>-1146308.4029999999</c:v>
                </c:pt>
                <c:pt idx="5">
                  <c:v>-1161026.0289999999</c:v>
                </c:pt>
                <c:pt idx="6">
                  <c:v>-1196461.916</c:v>
                </c:pt>
                <c:pt idx="7">
                  <c:v>-1178630.9359999998</c:v>
                </c:pt>
                <c:pt idx="8">
                  <c:v>-1299156.699</c:v>
                </c:pt>
                <c:pt idx="9">
                  <c:v>-1372632.4360000002</c:v>
                </c:pt>
                <c:pt idx="10">
                  <c:v>-1413608.5780000002</c:v>
                </c:pt>
                <c:pt idx="11">
                  <c:v>-1461277.9990000003</c:v>
                </c:pt>
                <c:pt idx="12">
                  <c:v>-1502116.6480000003</c:v>
                </c:pt>
                <c:pt idx="13">
                  <c:v>-1515305.344</c:v>
                </c:pt>
                <c:pt idx="14">
                  <c:v>-1515045.054</c:v>
                </c:pt>
                <c:pt idx="15">
                  <c:v>-1598260.8750000002</c:v>
                </c:pt>
                <c:pt idx="16">
                  <c:v>-1588443.9005299998</c:v>
                </c:pt>
                <c:pt idx="17">
                  <c:v>-1542451.1091100001</c:v>
                </c:pt>
                <c:pt idx="18">
                  <c:v>-1703742.6944000002</c:v>
                </c:pt>
                <c:pt idx="19">
                  <c:v>-1829730.3952299999</c:v>
                </c:pt>
                <c:pt idx="20">
                  <c:v>-1843823.26015</c:v>
                </c:pt>
                <c:pt idx="21">
                  <c:v>-1715140.41298</c:v>
                </c:pt>
                <c:pt idx="22">
                  <c:v>-1762947.2244999998</c:v>
                </c:pt>
                <c:pt idx="23">
                  <c:v>-1829035.7437500001</c:v>
                </c:pt>
                <c:pt idx="24">
                  <c:v>-1566781.1707299999</c:v>
                </c:pt>
                <c:pt idx="25">
                  <c:v>-1599209.23122</c:v>
                </c:pt>
                <c:pt idx="26">
                  <c:v>-1503058.5667000001</c:v>
                </c:pt>
                <c:pt idx="27">
                  <c:v>-1793237.6145900001</c:v>
                </c:pt>
                <c:pt idx="28">
                  <c:v>-1663247.1952</c:v>
                </c:pt>
                <c:pt idx="29">
                  <c:v>-1436299.5863899998</c:v>
                </c:pt>
                <c:pt idx="30">
                  <c:v>-1354342.9671200002</c:v>
                </c:pt>
                <c:pt idx="31">
                  <c:v>-1384577.4301200002</c:v>
                </c:pt>
                <c:pt idx="32">
                  <c:v>-1426066.3740699999</c:v>
                </c:pt>
                <c:pt idx="33">
                  <c:v>-1453687.9308600002</c:v>
                </c:pt>
                <c:pt idx="34">
                  <c:v>-1461192.9126800003</c:v>
                </c:pt>
                <c:pt idx="35">
                  <c:v>-1834662.2279900003</c:v>
                </c:pt>
                <c:pt idx="36">
                  <c:v>-1723164.8438400002</c:v>
                </c:pt>
                <c:pt idx="37">
                  <c:v>-1616776.09192</c:v>
                </c:pt>
                <c:pt idx="38">
                  <c:v>-1952439.5130899998</c:v>
                </c:pt>
                <c:pt idx="39">
                  <c:v>-2240884.3115400001</c:v>
                </c:pt>
                <c:pt idx="40">
                  <c:v>-1817469.72755</c:v>
                </c:pt>
                <c:pt idx="41">
                  <c:v>-1996380.4492700002</c:v>
                </c:pt>
                <c:pt idx="42">
                  <c:v>-1997211.7834399999</c:v>
                </c:pt>
                <c:pt idx="43">
                  <c:v>-1858401.7471700003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B-49FB-8ACB-5C2228B181C9}"/>
            </c:ext>
          </c:extLst>
        </c:ser>
        <c:ser>
          <c:idx val="2"/>
          <c:order val="1"/>
          <c:tx>
            <c:strRef>
              <c:f>DROS_Q!$C$22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DROS_Q!$D$22:$AU$22</c:f>
              <c:numCache>
                <c:formatCode>#,##0</c:formatCode>
                <c:ptCount val="44"/>
                <c:pt idx="0">
                  <c:v>-195330.93900000001</c:v>
                </c:pt>
                <c:pt idx="1">
                  <c:v>-259454.50099999996</c:v>
                </c:pt>
                <c:pt idx="2">
                  <c:v>-173593.52499999999</c:v>
                </c:pt>
                <c:pt idx="3">
                  <c:v>-270195.70900000003</c:v>
                </c:pt>
                <c:pt idx="4">
                  <c:v>-268420.06700000004</c:v>
                </c:pt>
                <c:pt idx="5">
                  <c:v>-239005.82500000001</c:v>
                </c:pt>
                <c:pt idx="6">
                  <c:v>-295820.48099999997</c:v>
                </c:pt>
                <c:pt idx="7">
                  <c:v>-331849.95999999996</c:v>
                </c:pt>
                <c:pt idx="8">
                  <c:v>-302875.54952</c:v>
                </c:pt>
                <c:pt idx="9">
                  <c:v>-317280.03999999998</c:v>
                </c:pt>
                <c:pt idx="10">
                  <c:v>-354013.52500000002</c:v>
                </c:pt>
                <c:pt idx="11">
                  <c:v>-342418.18000000005</c:v>
                </c:pt>
                <c:pt idx="12">
                  <c:v>-216636.62</c:v>
                </c:pt>
                <c:pt idx="13">
                  <c:v>-230504.92499999999</c:v>
                </c:pt>
                <c:pt idx="14">
                  <c:v>-249302.34203</c:v>
                </c:pt>
                <c:pt idx="15">
                  <c:v>-439658.85619999998</c:v>
                </c:pt>
                <c:pt idx="16">
                  <c:v>-276350.11433999997</c:v>
                </c:pt>
                <c:pt idx="17">
                  <c:v>-292625.41090000002</c:v>
                </c:pt>
                <c:pt idx="18">
                  <c:v>-398177.91153000004</c:v>
                </c:pt>
                <c:pt idx="19">
                  <c:v>-487517.39285000006</c:v>
                </c:pt>
                <c:pt idx="20">
                  <c:v>-373907.16819</c:v>
                </c:pt>
                <c:pt idx="21">
                  <c:v>-452885.75899999996</c:v>
                </c:pt>
                <c:pt idx="22">
                  <c:v>-348273.4669</c:v>
                </c:pt>
                <c:pt idx="23">
                  <c:v>-504866.63523000001</c:v>
                </c:pt>
                <c:pt idx="24">
                  <c:v>-349005.52596</c:v>
                </c:pt>
                <c:pt idx="25">
                  <c:v>-337568.07126</c:v>
                </c:pt>
                <c:pt idx="26">
                  <c:v>-454492.99119999999</c:v>
                </c:pt>
                <c:pt idx="27">
                  <c:v>-316893.40009999997</c:v>
                </c:pt>
                <c:pt idx="28">
                  <c:v>-358233.33988000004</c:v>
                </c:pt>
                <c:pt idx="29">
                  <c:v>-364160.95311</c:v>
                </c:pt>
                <c:pt idx="30">
                  <c:v>-451981.71106</c:v>
                </c:pt>
                <c:pt idx="31">
                  <c:v>-620556.75014999998</c:v>
                </c:pt>
                <c:pt idx="32">
                  <c:v>-409506.88728000002</c:v>
                </c:pt>
                <c:pt idx="33">
                  <c:v>-357105.72203</c:v>
                </c:pt>
                <c:pt idx="34">
                  <c:v>-546524.78770999995</c:v>
                </c:pt>
                <c:pt idx="35">
                  <c:v>-474465.61032000004</c:v>
                </c:pt>
                <c:pt idx="36">
                  <c:v>-411449.85518000001</c:v>
                </c:pt>
                <c:pt idx="37">
                  <c:v>-398175.82822999998</c:v>
                </c:pt>
                <c:pt idx="38">
                  <c:v>-482837.30765999999</c:v>
                </c:pt>
                <c:pt idx="39">
                  <c:v>-254073.81433999998</c:v>
                </c:pt>
                <c:pt idx="40">
                  <c:v>-415367.61838</c:v>
                </c:pt>
                <c:pt idx="41">
                  <c:v>-440049.14919999999</c:v>
                </c:pt>
                <c:pt idx="42">
                  <c:v>-416649.52975999995</c:v>
                </c:pt>
                <c:pt idx="43">
                  <c:v>-503910.34031999996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B-49FB-8ACB-5C2228B181C9}"/>
            </c:ext>
          </c:extLst>
        </c:ser>
        <c:ser>
          <c:idx val="1"/>
          <c:order val="2"/>
          <c:tx>
            <c:strRef>
              <c:f>DROS_Q!$C$19</c:f>
              <c:strCache>
                <c:ptCount val="1"/>
                <c:pt idx="0">
                  <c:v>(+) Custos Indiretos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DROS_Q!$D$19:$AU$19</c:f>
              <c:numCache>
                <c:formatCode>#,##0</c:formatCode>
                <c:ptCount val="44"/>
                <c:pt idx="0">
                  <c:v>-97568.054000000004</c:v>
                </c:pt>
                <c:pt idx="1">
                  <c:v>-116099.014</c:v>
                </c:pt>
                <c:pt idx="2">
                  <c:v>-114085.62699999999</c:v>
                </c:pt>
                <c:pt idx="3">
                  <c:v>-122138.51562000002</c:v>
                </c:pt>
                <c:pt idx="4">
                  <c:v>-121747.613</c:v>
                </c:pt>
                <c:pt idx="5">
                  <c:v>-122129.492</c:v>
                </c:pt>
                <c:pt idx="6">
                  <c:v>-125070.716</c:v>
                </c:pt>
                <c:pt idx="7">
                  <c:v>-131277.29999999999</c:v>
                </c:pt>
                <c:pt idx="8">
                  <c:v>-136731.06299999999</c:v>
                </c:pt>
                <c:pt idx="9">
                  <c:v>-136409.00499999998</c:v>
                </c:pt>
                <c:pt idx="10">
                  <c:v>-136440.40599999999</c:v>
                </c:pt>
                <c:pt idx="11">
                  <c:v>-144260.95000000001</c:v>
                </c:pt>
                <c:pt idx="12">
                  <c:v>-158427.23300000001</c:v>
                </c:pt>
                <c:pt idx="13">
                  <c:v>-153373.72700000001</c:v>
                </c:pt>
                <c:pt idx="14">
                  <c:v>-146724.26499999998</c:v>
                </c:pt>
                <c:pt idx="15">
                  <c:v>-147408.67600000001</c:v>
                </c:pt>
                <c:pt idx="16">
                  <c:v>-148034.30955000001</c:v>
                </c:pt>
                <c:pt idx="17">
                  <c:v>-151882.08412000001</c:v>
                </c:pt>
                <c:pt idx="18">
                  <c:v>-162432.48656000002</c:v>
                </c:pt>
                <c:pt idx="19">
                  <c:v>-163873.04785</c:v>
                </c:pt>
                <c:pt idx="20">
                  <c:v>-177271.11835</c:v>
                </c:pt>
                <c:pt idx="21">
                  <c:v>-187699.09901000001</c:v>
                </c:pt>
                <c:pt idx="22">
                  <c:v>-187170.05665000001</c:v>
                </c:pt>
                <c:pt idx="23">
                  <c:v>-202643.36642000003</c:v>
                </c:pt>
                <c:pt idx="24">
                  <c:v>-267871.84927999997</c:v>
                </c:pt>
                <c:pt idx="25">
                  <c:v>-264562.11866000004</c:v>
                </c:pt>
                <c:pt idx="26">
                  <c:v>-404197.65146000008</c:v>
                </c:pt>
                <c:pt idx="27">
                  <c:v>-413673.94558000006</c:v>
                </c:pt>
                <c:pt idx="28">
                  <c:v>-241709.11534999998</c:v>
                </c:pt>
                <c:pt idx="29">
                  <c:v>-149938.83908000001</c:v>
                </c:pt>
                <c:pt idx="30">
                  <c:v>-244253.68747000003</c:v>
                </c:pt>
                <c:pt idx="31">
                  <c:v>-8694.8356700000004</c:v>
                </c:pt>
                <c:pt idx="32">
                  <c:v>-264292.54311000003</c:v>
                </c:pt>
                <c:pt idx="33">
                  <c:v>-168408.47741999998</c:v>
                </c:pt>
                <c:pt idx="34">
                  <c:v>-198960.94574000005</c:v>
                </c:pt>
                <c:pt idx="35">
                  <c:v>-349594.20708999998</c:v>
                </c:pt>
                <c:pt idx="36">
                  <c:v>-200301.41983999999</c:v>
                </c:pt>
                <c:pt idx="37">
                  <c:v>-206135.08944000001</c:v>
                </c:pt>
                <c:pt idx="38">
                  <c:v>-214730.67814000003</c:v>
                </c:pt>
                <c:pt idx="39">
                  <c:v>-233010.21908000001</c:v>
                </c:pt>
                <c:pt idx="40">
                  <c:v>-224828.86744</c:v>
                </c:pt>
                <c:pt idx="41">
                  <c:v>-229262.03829999999</c:v>
                </c:pt>
                <c:pt idx="42">
                  <c:v>-246181.42610000001</c:v>
                </c:pt>
                <c:pt idx="43">
                  <c:v>-332496.08768999996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B-49FB-8ACB-5C2228B1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1808854622338873"/>
          <c:y val="0.14937254901960789"/>
          <c:w val="0.83152358559346751"/>
          <c:h val="0.63639277443260767"/>
        </c:manualLayout>
      </c:layout>
      <c:areaChart>
        <c:grouping val="percentStacked"/>
        <c:varyColors val="0"/>
        <c:ser>
          <c:idx val="0"/>
          <c:order val="0"/>
          <c:tx>
            <c:strRef>
              <c:f>DROS_Q!$C$29</c:f>
              <c:strCache>
                <c:ptCount val="1"/>
                <c:pt idx="0">
                  <c:v>(+) Custos Diretos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DROS_Q!$D$29:$AU$29</c:f>
              <c:numCache>
                <c:formatCode>#,##0</c:formatCode>
                <c:ptCount val="44"/>
                <c:pt idx="0">
                  <c:v>-1676309.8459000001</c:v>
                </c:pt>
                <c:pt idx="1">
                  <c:v>-1569327.7170500001</c:v>
                </c:pt>
                <c:pt idx="2">
                  <c:v>-1601486.8879900002</c:v>
                </c:pt>
                <c:pt idx="3">
                  <c:v>-1569279.65255</c:v>
                </c:pt>
                <c:pt idx="4">
                  <c:v>-1733828.1157300002</c:v>
                </c:pt>
                <c:pt idx="5">
                  <c:v>-1773062.52813</c:v>
                </c:pt>
                <c:pt idx="6">
                  <c:v>-1777902.9598499998</c:v>
                </c:pt>
                <c:pt idx="7">
                  <c:v>-1931609.24682</c:v>
                </c:pt>
                <c:pt idx="8">
                  <c:v>-2070705.27498</c:v>
                </c:pt>
                <c:pt idx="9">
                  <c:v>-2025439.6947599999</c:v>
                </c:pt>
                <c:pt idx="10">
                  <c:v>-1823599.2965300002</c:v>
                </c:pt>
                <c:pt idx="11">
                  <c:v>-2278575.5171399997</c:v>
                </c:pt>
                <c:pt idx="12">
                  <c:v>-2316309.3627900002</c:v>
                </c:pt>
                <c:pt idx="13">
                  <c:v>-2530822.0411799997</c:v>
                </c:pt>
                <c:pt idx="14">
                  <c:v>-2565385.4338999996</c:v>
                </c:pt>
                <c:pt idx="15">
                  <c:v>-2715390.2086800002</c:v>
                </c:pt>
                <c:pt idx="16">
                  <c:v>-2593833.0969699998</c:v>
                </c:pt>
                <c:pt idx="17">
                  <c:v>-2524234.3455000003</c:v>
                </c:pt>
                <c:pt idx="18">
                  <c:v>-2686804.2977099991</c:v>
                </c:pt>
                <c:pt idx="19">
                  <c:v>-2702005.0105399992</c:v>
                </c:pt>
                <c:pt idx="20">
                  <c:v>-2945250.8325799997</c:v>
                </c:pt>
                <c:pt idx="21">
                  <c:v>-2830789.2639199998</c:v>
                </c:pt>
                <c:pt idx="22">
                  <c:v>-2562524.1955500003</c:v>
                </c:pt>
                <c:pt idx="23">
                  <c:v>-2661010.1558700004</c:v>
                </c:pt>
                <c:pt idx="24">
                  <c:v>-2565632.4895000001</c:v>
                </c:pt>
                <c:pt idx="25">
                  <c:v>-2587237.0408600001</c:v>
                </c:pt>
                <c:pt idx="26">
                  <c:v>-3036632.3496500002</c:v>
                </c:pt>
                <c:pt idx="27">
                  <c:v>-2435786.4664399996</c:v>
                </c:pt>
                <c:pt idx="28">
                  <c:v>-2624798.3423199998</c:v>
                </c:pt>
                <c:pt idx="29">
                  <c:v>-2818940.9778800001</c:v>
                </c:pt>
                <c:pt idx="30">
                  <c:v>-2260583.6354</c:v>
                </c:pt>
                <c:pt idx="31">
                  <c:v>-1872679.2580300001</c:v>
                </c:pt>
                <c:pt idx="32">
                  <c:v>-2487178.2323000003</c:v>
                </c:pt>
                <c:pt idx="33">
                  <c:v>-2322946.4385899999</c:v>
                </c:pt>
                <c:pt idx="34">
                  <c:v>-2094700.7864299999</c:v>
                </c:pt>
                <c:pt idx="35">
                  <c:v>-2266864.6018500002</c:v>
                </c:pt>
                <c:pt idx="36">
                  <c:v>-2330597.4708799999</c:v>
                </c:pt>
                <c:pt idx="37">
                  <c:v>-2514074.1346100001</c:v>
                </c:pt>
                <c:pt idx="38">
                  <c:v>-2925819.62427</c:v>
                </c:pt>
                <c:pt idx="39">
                  <c:v>-2993212.9495500005</c:v>
                </c:pt>
                <c:pt idx="40">
                  <c:v>-2821846.6479799999</c:v>
                </c:pt>
                <c:pt idx="41">
                  <c:v>-2777277.5969800004</c:v>
                </c:pt>
                <c:pt idx="42">
                  <c:v>-2873138.7492300002</c:v>
                </c:pt>
                <c:pt idx="43">
                  <c:v>-2897767.0050300006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2-4468-AF08-D5C67BC7FA3C}"/>
            </c:ext>
          </c:extLst>
        </c:ser>
        <c:ser>
          <c:idx val="2"/>
          <c:order val="1"/>
          <c:tx>
            <c:strRef>
              <c:f>DROS_Q!$C$40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DROS_Q!$D$40:$AU$40</c:f>
              <c:numCache>
                <c:formatCode>#,##0</c:formatCode>
                <c:ptCount val="44"/>
                <c:pt idx="0">
                  <c:v>-476450.47106000001</c:v>
                </c:pt>
                <c:pt idx="1">
                  <c:v>-639017.14104999998</c:v>
                </c:pt>
                <c:pt idx="2">
                  <c:v>-491336.44470999995</c:v>
                </c:pt>
                <c:pt idx="3">
                  <c:v>-621818.02707000007</c:v>
                </c:pt>
                <c:pt idx="4">
                  <c:v>-600987.76637999993</c:v>
                </c:pt>
                <c:pt idx="5">
                  <c:v>-663952.88907000003</c:v>
                </c:pt>
                <c:pt idx="6">
                  <c:v>-622851.38360000006</c:v>
                </c:pt>
                <c:pt idx="7">
                  <c:v>-843676.929</c:v>
                </c:pt>
                <c:pt idx="8">
                  <c:v>-641159.43477000005</c:v>
                </c:pt>
                <c:pt idx="9">
                  <c:v>-699939.43751000008</c:v>
                </c:pt>
                <c:pt idx="10">
                  <c:v>-695241.70682000008</c:v>
                </c:pt>
                <c:pt idx="11">
                  <c:v>-723355.23352000001</c:v>
                </c:pt>
                <c:pt idx="12">
                  <c:v>-622931.78621000005</c:v>
                </c:pt>
                <c:pt idx="13">
                  <c:v>-643634.93883999996</c:v>
                </c:pt>
                <c:pt idx="14">
                  <c:v>-695228.80156000005</c:v>
                </c:pt>
                <c:pt idx="15">
                  <c:v>-832664.21571999998</c:v>
                </c:pt>
                <c:pt idx="16">
                  <c:v>-512317.52514000004</c:v>
                </c:pt>
                <c:pt idx="17">
                  <c:v>-775576.25109000003</c:v>
                </c:pt>
                <c:pt idx="18">
                  <c:v>-755359.07887999993</c:v>
                </c:pt>
                <c:pt idx="19">
                  <c:v>-945511.3809300001</c:v>
                </c:pt>
                <c:pt idx="20">
                  <c:v>-703924.70525</c:v>
                </c:pt>
                <c:pt idx="21">
                  <c:v>-708856.3983</c:v>
                </c:pt>
                <c:pt idx="22">
                  <c:v>-611147.0747</c:v>
                </c:pt>
                <c:pt idx="23">
                  <c:v>-753230.49824999995</c:v>
                </c:pt>
                <c:pt idx="24">
                  <c:v>-580191.51007000008</c:v>
                </c:pt>
                <c:pt idx="25">
                  <c:v>-565636.24744000006</c:v>
                </c:pt>
                <c:pt idx="26">
                  <c:v>-492501.32782999991</c:v>
                </c:pt>
                <c:pt idx="27">
                  <c:v>-466512.77675000002</c:v>
                </c:pt>
                <c:pt idx="28">
                  <c:v>-505941.16253999993</c:v>
                </c:pt>
                <c:pt idx="29">
                  <c:v>-550953.22720000008</c:v>
                </c:pt>
                <c:pt idx="30">
                  <c:v>-507944.70996999997</c:v>
                </c:pt>
                <c:pt idx="31">
                  <c:v>-541503.28982000006</c:v>
                </c:pt>
                <c:pt idx="32">
                  <c:v>-432219.55488000007</c:v>
                </c:pt>
                <c:pt idx="33">
                  <c:v>-495828.01805000001</c:v>
                </c:pt>
                <c:pt idx="34">
                  <c:v>-563730.58344000007</c:v>
                </c:pt>
                <c:pt idx="35">
                  <c:v>-432501.55244</c:v>
                </c:pt>
                <c:pt idx="36">
                  <c:v>-406105.56682000001</c:v>
                </c:pt>
                <c:pt idx="37">
                  <c:v>-399005.94710999995</c:v>
                </c:pt>
                <c:pt idx="38">
                  <c:v>-447876.95925999997</c:v>
                </c:pt>
                <c:pt idx="39">
                  <c:v>-546027.58977999992</c:v>
                </c:pt>
                <c:pt idx="40">
                  <c:v>-459660.14477999997</c:v>
                </c:pt>
                <c:pt idx="41">
                  <c:v>-506085.63714999997</c:v>
                </c:pt>
                <c:pt idx="42">
                  <c:v>-649813.39767000009</c:v>
                </c:pt>
                <c:pt idx="43">
                  <c:v>-693248.20695999998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2-4468-AF08-D5C67BC7FA3C}"/>
            </c:ext>
          </c:extLst>
        </c:ser>
        <c:ser>
          <c:idx val="1"/>
          <c:order val="2"/>
          <c:tx>
            <c:strRef>
              <c:f>DROS_Q!$C$37</c:f>
              <c:strCache>
                <c:ptCount val="1"/>
                <c:pt idx="0">
                  <c:v>(+) Custos Indiretos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DROS_Q!$D$37:$AU$37</c:f>
              <c:numCache>
                <c:formatCode>#,##0</c:formatCode>
                <c:ptCount val="44"/>
                <c:pt idx="0">
                  <c:v>-201760.73480999999</c:v>
                </c:pt>
                <c:pt idx="1">
                  <c:v>-202409.76188000001</c:v>
                </c:pt>
                <c:pt idx="2">
                  <c:v>-188868.73748000001</c:v>
                </c:pt>
                <c:pt idx="3">
                  <c:v>-181997.22836999997</c:v>
                </c:pt>
                <c:pt idx="4">
                  <c:v>-195413.20241000003</c:v>
                </c:pt>
                <c:pt idx="5">
                  <c:v>-191411.19800999999</c:v>
                </c:pt>
                <c:pt idx="6">
                  <c:v>-203586.91460000002</c:v>
                </c:pt>
                <c:pt idx="7">
                  <c:v>-220501.16672000001</c:v>
                </c:pt>
                <c:pt idx="8">
                  <c:v>-236802.579</c:v>
                </c:pt>
                <c:pt idx="9">
                  <c:v>-262600.79980000004</c:v>
                </c:pt>
                <c:pt idx="10">
                  <c:v>-234800.16283000002</c:v>
                </c:pt>
                <c:pt idx="11">
                  <c:v>-272966.34559000004</c:v>
                </c:pt>
                <c:pt idx="12">
                  <c:v>-258988.77672000002</c:v>
                </c:pt>
                <c:pt idx="13">
                  <c:v>-264422.11429</c:v>
                </c:pt>
                <c:pt idx="14">
                  <c:v>-275119.60665999999</c:v>
                </c:pt>
                <c:pt idx="15">
                  <c:v>-283858.24329000001</c:v>
                </c:pt>
                <c:pt idx="16">
                  <c:v>-296992.44897999999</c:v>
                </c:pt>
                <c:pt idx="17">
                  <c:v>-283799.73823000002</c:v>
                </c:pt>
                <c:pt idx="18">
                  <c:v>-267207.40472999995</c:v>
                </c:pt>
                <c:pt idx="19">
                  <c:v>-269155.84453</c:v>
                </c:pt>
                <c:pt idx="20">
                  <c:v>-294933.64879000001</c:v>
                </c:pt>
                <c:pt idx="21">
                  <c:v>-275517.15164</c:v>
                </c:pt>
                <c:pt idx="22">
                  <c:v>-298169.61541000003</c:v>
                </c:pt>
                <c:pt idx="23">
                  <c:v>-317337.96062999999</c:v>
                </c:pt>
                <c:pt idx="24">
                  <c:v>-254841.25572999998</c:v>
                </c:pt>
                <c:pt idx="25">
                  <c:v>-286494.15390000003</c:v>
                </c:pt>
                <c:pt idx="26">
                  <c:v>-283208.70735000004</c:v>
                </c:pt>
                <c:pt idx="27">
                  <c:v>-449567.53134999995</c:v>
                </c:pt>
                <c:pt idx="28">
                  <c:v>-362644.96268</c:v>
                </c:pt>
                <c:pt idx="29">
                  <c:v>-197798.55369999996</c:v>
                </c:pt>
                <c:pt idx="30">
                  <c:v>-663679.85632999998</c:v>
                </c:pt>
                <c:pt idx="31">
                  <c:v>-1241566.9557500002</c:v>
                </c:pt>
                <c:pt idx="32">
                  <c:v>-386916.47304999997</c:v>
                </c:pt>
                <c:pt idx="33">
                  <c:v>-408840.85605</c:v>
                </c:pt>
                <c:pt idx="34">
                  <c:v>-551877.56906000001</c:v>
                </c:pt>
                <c:pt idx="35">
                  <c:v>-615505.73970999999</c:v>
                </c:pt>
                <c:pt idx="36">
                  <c:v>-568034.53038000001</c:v>
                </c:pt>
                <c:pt idx="37">
                  <c:v>-671713.26976000005</c:v>
                </c:pt>
                <c:pt idx="38">
                  <c:v>-684481.93430000008</c:v>
                </c:pt>
                <c:pt idx="39">
                  <c:v>-675367.17529000004</c:v>
                </c:pt>
                <c:pt idx="40">
                  <c:v>-719229.33720999991</c:v>
                </c:pt>
                <c:pt idx="41">
                  <c:v>-702466.65125999996</c:v>
                </c:pt>
                <c:pt idx="42">
                  <c:v>-713542.67523000005</c:v>
                </c:pt>
                <c:pt idx="43">
                  <c:v>-693992.28034000006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D2-4468-AF08-D5C67BC7F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AZU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DROS_Q!$C$47</c:f>
              <c:strCache>
                <c:ptCount val="1"/>
                <c:pt idx="0">
                  <c:v>(+) Custos Diretos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DROS_Q!$D$47:$AU$47</c:f>
              <c:numCache>
                <c:formatCode>#,##0</c:formatCode>
                <c:ptCount val="44"/>
                <c:pt idx="0">
                  <c:v>-46563.679270000001</c:v>
                </c:pt>
                <c:pt idx="1">
                  <c:v>-79422.358069999987</c:v>
                </c:pt>
                <c:pt idx="2">
                  <c:v>-103295.50286000001</c:v>
                </c:pt>
                <c:pt idx="3">
                  <c:v>-121156.20264999999</c:v>
                </c:pt>
                <c:pt idx="4">
                  <c:v>-126807.21849000001</c:v>
                </c:pt>
                <c:pt idx="5">
                  <c:v>-134876.00133999999</c:v>
                </c:pt>
                <c:pt idx="6">
                  <c:v>-174741.78836000001</c:v>
                </c:pt>
                <c:pt idx="7">
                  <c:v>-209914.90096</c:v>
                </c:pt>
                <c:pt idx="8">
                  <c:v>-252144.96658000001</c:v>
                </c:pt>
                <c:pt idx="9">
                  <c:v>-280162.51286999998</c:v>
                </c:pt>
                <c:pt idx="10">
                  <c:v>-336940.46881999995</c:v>
                </c:pt>
                <c:pt idx="11">
                  <c:v>-373983.80493000004</c:v>
                </c:pt>
                <c:pt idx="12">
                  <c:v>-416727.40916999994</c:v>
                </c:pt>
                <c:pt idx="13">
                  <c:v>-459618.08563999995</c:v>
                </c:pt>
                <c:pt idx="14">
                  <c:v>-501797.39911</c:v>
                </c:pt>
                <c:pt idx="15">
                  <c:v>-494808.88920000003</c:v>
                </c:pt>
                <c:pt idx="16">
                  <c:v>-543705.47235000005</c:v>
                </c:pt>
                <c:pt idx="17">
                  <c:v>-611574.75638000004</c:v>
                </c:pt>
                <c:pt idx="18">
                  <c:v>-689360.12172000005</c:v>
                </c:pt>
                <c:pt idx="19">
                  <c:v>-720062.70511999994</c:v>
                </c:pt>
                <c:pt idx="20">
                  <c:v>-830372.23300999997</c:v>
                </c:pt>
                <c:pt idx="21">
                  <c:v>-880570.31088</c:v>
                </c:pt>
                <c:pt idx="22">
                  <c:v>-1024863.65702</c:v>
                </c:pt>
                <c:pt idx="23">
                  <c:v>-1090404.0618799999</c:v>
                </c:pt>
                <c:pt idx="24">
                  <c:v>-1103018.4396599999</c:v>
                </c:pt>
                <c:pt idx="25">
                  <c:v>-1110610.9793400001</c:v>
                </c:pt>
                <c:pt idx="26">
                  <c:v>-1218139.6813000001</c:v>
                </c:pt>
                <c:pt idx="27">
                  <c:v>-1261534.5322099999</c:v>
                </c:pt>
                <c:pt idx="28">
                  <c:v>-1236715.6887100001</c:v>
                </c:pt>
                <c:pt idx="29">
                  <c:v>-1012934.9909</c:v>
                </c:pt>
                <c:pt idx="30">
                  <c:v>-1126659.55553</c:v>
                </c:pt>
                <c:pt idx="31">
                  <c:v>-1141447.7997700002</c:v>
                </c:pt>
                <c:pt idx="32">
                  <c:v>-1173033.4132300001</c:v>
                </c:pt>
                <c:pt idx="33">
                  <c:v>-1117248.5491200001</c:v>
                </c:pt>
                <c:pt idx="34">
                  <c:v>-1189381.1948500001</c:v>
                </c:pt>
                <c:pt idx="35">
                  <c:v>-1233266.6328099999</c:v>
                </c:pt>
                <c:pt idx="36">
                  <c:v>-1364203.8995499997</c:v>
                </c:pt>
                <c:pt idx="37">
                  <c:v>-1410953.2220099999</c:v>
                </c:pt>
                <c:pt idx="38">
                  <c:v>-1684390.0142700002</c:v>
                </c:pt>
                <c:pt idx="39">
                  <c:v>-1581508.1544000001</c:v>
                </c:pt>
                <c:pt idx="40">
                  <c:v>-1453724.0444700001</c:v>
                </c:pt>
                <c:pt idx="41">
                  <c:v>-1524823.0564299999</c:v>
                </c:pt>
                <c:pt idx="42">
                  <c:v>-1614768.87289</c:v>
                </c:pt>
                <c:pt idx="43">
                  <c:v>-3764100.9280400001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9-4C07-945E-4B574DBB3340}"/>
            </c:ext>
          </c:extLst>
        </c:ser>
        <c:ser>
          <c:idx val="2"/>
          <c:order val="1"/>
          <c:tx>
            <c:strRef>
              <c:f>DROS_Q!$C$58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DROS_Q!$D$58:$AU$58</c:f>
              <c:numCache>
                <c:formatCode>#,##0</c:formatCode>
                <c:ptCount val="44"/>
                <c:pt idx="0">
                  <c:v>-10041.794600000001</c:v>
                </c:pt>
                <c:pt idx="1">
                  <c:v>-17271.407420000003</c:v>
                </c:pt>
                <c:pt idx="2">
                  <c:v>-23513.035130000004</c:v>
                </c:pt>
                <c:pt idx="3">
                  <c:v>-65578.220079999999</c:v>
                </c:pt>
                <c:pt idx="4">
                  <c:v>-35974.106459999995</c:v>
                </c:pt>
                <c:pt idx="5">
                  <c:v>-34179.543009999994</c:v>
                </c:pt>
                <c:pt idx="6">
                  <c:v>-42479.24381</c:v>
                </c:pt>
                <c:pt idx="7">
                  <c:v>-50005.155629999994</c:v>
                </c:pt>
                <c:pt idx="8">
                  <c:v>-57544.104429999999</c:v>
                </c:pt>
                <c:pt idx="9">
                  <c:v>-62529.080840000002</c:v>
                </c:pt>
                <c:pt idx="10">
                  <c:v>-68159.244159999987</c:v>
                </c:pt>
                <c:pt idx="11">
                  <c:v>-70892.186100000006</c:v>
                </c:pt>
                <c:pt idx="12">
                  <c:v>-87981.100079999989</c:v>
                </c:pt>
                <c:pt idx="13">
                  <c:v>-99470.813000000009</c:v>
                </c:pt>
                <c:pt idx="14">
                  <c:v>-117920.73394000001</c:v>
                </c:pt>
                <c:pt idx="15">
                  <c:v>-120630.31625999999</c:v>
                </c:pt>
                <c:pt idx="16">
                  <c:v>-110070.76757</c:v>
                </c:pt>
                <c:pt idx="17">
                  <c:v>-117050.72357</c:v>
                </c:pt>
                <c:pt idx="18">
                  <c:v>-144735.16411999997</c:v>
                </c:pt>
                <c:pt idx="19">
                  <c:v>-162218.31474999999</c:v>
                </c:pt>
                <c:pt idx="20">
                  <c:v>-157458.28753</c:v>
                </c:pt>
                <c:pt idx="21">
                  <c:v>-182905.13545</c:v>
                </c:pt>
                <c:pt idx="22">
                  <c:v>-213538.62808999998</c:v>
                </c:pt>
                <c:pt idx="23">
                  <c:v>-171571.03594</c:v>
                </c:pt>
                <c:pt idx="24">
                  <c:v>-185943.23027999999</c:v>
                </c:pt>
                <c:pt idx="25">
                  <c:v>-213360.47299000001</c:v>
                </c:pt>
                <c:pt idx="26">
                  <c:v>-199444.54597000001</c:v>
                </c:pt>
                <c:pt idx="27">
                  <c:v>-210838.32679000002</c:v>
                </c:pt>
                <c:pt idx="28">
                  <c:v>-205249.79061</c:v>
                </c:pt>
                <c:pt idx="29">
                  <c:v>-218202.94605</c:v>
                </c:pt>
                <c:pt idx="30">
                  <c:v>-223342.92227999997</c:v>
                </c:pt>
                <c:pt idx="31">
                  <c:v>-230543.82863999996</c:v>
                </c:pt>
                <c:pt idx="32">
                  <c:v>-202579.38427000001</c:v>
                </c:pt>
                <c:pt idx="33">
                  <c:v>-202681.55080000003</c:v>
                </c:pt>
                <c:pt idx="34">
                  <c:v>-249193.02260000003</c:v>
                </c:pt>
                <c:pt idx="35">
                  <c:v>-282279.86848</c:v>
                </c:pt>
                <c:pt idx="36">
                  <c:v>-247584.79650999999</c:v>
                </c:pt>
                <c:pt idx="37">
                  <c:v>-259887.36974999998</c:v>
                </c:pt>
                <c:pt idx="38">
                  <c:v>-291354.38842000003</c:v>
                </c:pt>
                <c:pt idx="39">
                  <c:v>-267032.11564000003</c:v>
                </c:pt>
                <c:pt idx="40">
                  <c:v>-288036.70730999997</c:v>
                </c:pt>
                <c:pt idx="41">
                  <c:v>-302725.27415000001</c:v>
                </c:pt>
                <c:pt idx="42">
                  <c:v>-345170.5404</c:v>
                </c:pt>
                <c:pt idx="43">
                  <c:v>-423186.34545000002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9-4C07-945E-4B574DBB3340}"/>
            </c:ext>
          </c:extLst>
        </c:ser>
        <c:ser>
          <c:idx val="1"/>
          <c:order val="2"/>
          <c:tx>
            <c:strRef>
              <c:f>DROS_Q!$C$55</c:f>
              <c:strCache>
                <c:ptCount val="1"/>
                <c:pt idx="0">
                  <c:v>(+) Custos Indiretos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DROS_Q!$D$55:$AU$55</c:f>
              <c:numCache>
                <c:formatCode>#,##0</c:formatCode>
                <c:ptCount val="44"/>
                <c:pt idx="0">
                  <c:v>-7524.1214599999994</c:v>
                </c:pt>
                <c:pt idx="1">
                  <c:v>-11746.027240000001</c:v>
                </c:pt>
                <c:pt idx="2">
                  <c:v>-13606.631649999999</c:v>
                </c:pt>
                <c:pt idx="3">
                  <c:v>-15063.674289999999</c:v>
                </c:pt>
                <c:pt idx="4">
                  <c:v>-22868.37401</c:v>
                </c:pt>
                <c:pt idx="5">
                  <c:v>-24332.304759999999</c:v>
                </c:pt>
                <c:pt idx="6">
                  <c:v>-29037.78728</c:v>
                </c:pt>
                <c:pt idx="7">
                  <c:v>-35530.573489999995</c:v>
                </c:pt>
                <c:pt idx="8">
                  <c:v>-44223.811810000007</c:v>
                </c:pt>
                <c:pt idx="9">
                  <c:v>-43838.247539999997</c:v>
                </c:pt>
                <c:pt idx="10">
                  <c:v>-50842.4182</c:v>
                </c:pt>
                <c:pt idx="11">
                  <c:v>-55590.290540000002</c:v>
                </c:pt>
                <c:pt idx="12">
                  <c:v>-66845.666839999991</c:v>
                </c:pt>
                <c:pt idx="13">
                  <c:v>-72529.313370000003</c:v>
                </c:pt>
                <c:pt idx="14">
                  <c:v>-79291.932140000004</c:v>
                </c:pt>
                <c:pt idx="15">
                  <c:v>-80941.307159999997</c:v>
                </c:pt>
                <c:pt idx="16">
                  <c:v>-63795.610130000001</c:v>
                </c:pt>
                <c:pt idx="17">
                  <c:v>-84172.241349999997</c:v>
                </c:pt>
                <c:pt idx="18">
                  <c:v>-85672.775330000004</c:v>
                </c:pt>
                <c:pt idx="19">
                  <c:v>-98084.730060000002</c:v>
                </c:pt>
                <c:pt idx="20">
                  <c:v>-93779.117070000008</c:v>
                </c:pt>
                <c:pt idx="21">
                  <c:v>-115359.59035</c:v>
                </c:pt>
                <c:pt idx="22">
                  <c:v>-123980.82239</c:v>
                </c:pt>
                <c:pt idx="23">
                  <c:v>-130982.04809000001</c:v>
                </c:pt>
                <c:pt idx="24">
                  <c:v>-137055.48316999999</c:v>
                </c:pt>
                <c:pt idx="25">
                  <c:v>-129439.22836000001</c:v>
                </c:pt>
                <c:pt idx="26">
                  <c:v>-90374.482770000002</c:v>
                </c:pt>
                <c:pt idx="27">
                  <c:v>-215123.58546</c:v>
                </c:pt>
                <c:pt idx="28">
                  <c:v>-167234.58679</c:v>
                </c:pt>
                <c:pt idx="29">
                  <c:v>-122444.61635999999</c:v>
                </c:pt>
                <c:pt idx="30">
                  <c:v>-154093.18979999999</c:v>
                </c:pt>
                <c:pt idx="31">
                  <c:v>-160739.64317</c:v>
                </c:pt>
                <c:pt idx="32">
                  <c:v>-173499.14865000002</c:v>
                </c:pt>
                <c:pt idx="33">
                  <c:v>-159669.97979999997</c:v>
                </c:pt>
                <c:pt idx="34">
                  <c:v>-175701.08121999999</c:v>
                </c:pt>
                <c:pt idx="35">
                  <c:v>-160738.70956000002</c:v>
                </c:pt>
                <c:pt idx="36">
                  <c:v>-181736.97485999999</c:v>
                </c:pt>
                <c:pt idx="37">
                  <c:v>-406978.16222999996</c:v>
                </c:pt>
                <c:pt idx="38">
                  <c:v>-135325.01436999999</c:v>
                </c:pt>
                <c:pt idx="39">
                  <c:v>-183881.61906</c:v>
                </c:pt>
                <c:pt idx="40">
                  <c:v>-217537.99498999998</c:v>
                </c:pt>
                <c:pt idx="41">
                  <c:v>-207221.27018000002</c:v>
                </c:pt>
                <c:pt idx="42">
                  <c:v>-262322.48739999998</c:v>
                </c:pt>
                <c:pt idx="43">
                  <c:v>-381615.17359999998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9-4C07-945E-4B574DBB3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GLO -</a:t>
            </a:r>
            <a:r>
              <a:rPr lang="pt-BR" baseline="0"/>
              <a:t> Custos e Despesas (R$)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DROS_Q!$C$14</c:f>
              <c:strCache>
                <c:ptCount val="1"/>
                <c:pt idx="0">
                  <c:v>(+) Custo com Combustível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DROS_Q!$D$14:$AU$14</c:f>
              <c:numCache>
                <c:formatCode>#,##0</c:formatCode>
                <c:ptCount val="44"/>
                <c:pt idx="0">
                  <c:v>-434890.44800000003</c:v>
                </c:pt>
                <c:pt idx="1">
                  <c:v>-439652.66899999999</c:v>
                </c:pt>
                <c:pt idx="2">
                  <c:v>-485371.98599999998</c:v>
                </c:pt>
                <c:pt idx="3">
                  <c:v>-453188.93099999998</c:v>
                </c:pt>
                <c:pt idx="4">
                  <c:v>-555327.21</c:v>
                </c:pt>
                <c:pt idx="5">
                  <c:v>-567356.31700000004</c:v>
                </c:pt>
                <c:pt idx="6">
                  <c:v>-580095.50900000008</c:v>
                </c:pt>
                <c:pt idx="7">
                  <c:v>-584631.223</c:v>
                </c:pt>
                <c:pt idx="8">
                  <c:v>-669050.37899999996</c:v>
                </c:pt>
                <c:pt idx="9">
                  <c:v>-730913.06</c:v>
                </c:pt>
                <c:pt idx="10">
                  <c:v>-745335.06400000001</c:v>
                </c:pt>
                <c:pt idx="11">
                  <c:v>-788211.78599999996</c:v>
                </c:pt>
                <c:pt idx="12">
                  <c:v>-810902.0120000001</c:v>
                </c:pt>
                <c:pt idx="13">
                  <c:v>-796424.076</c:v>
                </c:pt>
                <c:pt idx="14">
                  <c:v>-810619.66200000001</c:v>
                </c:pt>
                <c:pt idx="15">
                  <c:v>-870384.71499999997</c:v>
                </c:pt>
                <c:pt idx="16">
                  <c:v>-907407.88760000002</c:v>
                </c:pt>
                <c:pt idx="17">
                  <c:v>-817235.02284999995</c:v>
                </c:pt>
                <c:pt idx="18">
                  <c:v>-913696.43894000002</c:v>
                </c:pt>
                <c:pt idx="19">
                  <c:v>-971988.31615999993</c:v>
                </c:pt>
                <c:pt idx="20">
                  <c:v>-1011183.2864399999</c:v>
                </c:pt>
                <c:pt idx="21">
                  <c:v>-907987.82666000002</c:v>
                </c:pt>
                <c:pt idx="22">
                  <c:v>-931592.39903999993</c:v>
                </c:pt>
                <c:pt idx="23">
                  <c:v>-991320.59594999999</c:v>
                </c:pt>
                <c:pt idx="24">
                  <c:v>-786806.29521999997</c:v>
                </c:pt>
                <c:pt idx="25">
                  <c:v>-821557.58919000009</c:v>
                </c:pt>
                <c:pt idx="26">
                  <c:v>-822683.28922000004</c:v>
                </c:pt>
                <c:pt idx="27">
                  <c:v>-870320.41564000002</c:v>
                </c:pt>
                <c:pt idx="28">
                  <c:v>-756886.94082000002</c:v>
                </c:pt>
                <c:pt idx="29">
                  <c:v>-591673.77321000001</c:v>
                </c:pt>
                <c:pt idx="30">
                  <c:v>-668117.31438</c:v>
                </c:pt>
                <c:pt idx="31">
                  <c:v>-678712.02873999998</c:v>
                </c:pt>
                <c:pt idx="32">
                  <c:v>-735811.36938000005</c:v>
                </c:pt>
                <c:pt idx="33">
                  <c:v>-629728.13852000004</c:v>
                </c:pt>
                <c:pt idx="34">
                  <c:v>-699260.73957000009</c:v>
                </c:pt>
                <c:pt idx="35">
                  <c:v>-955809.0070300001</c:v>
                </c:pt>
                <c:pt idx="36">
                  <c:v>-884213.18111</c:v>
                </c:pt>
                <c:pt idx="37">
                  <c:v>-792691.42978999997</c:v>
                </c:pt>
                <c:pt idx="38">
                  <c:v>-1063238.1917999999</c:v>
                </c:pt>
                <c:pt idx="39">
                  <c:v>-1127530.5045</c:v>
                </c:pt>
                <c:pt idx="40">
                  <c:v>-995186.28287999996</c:v>
                </c:pt>
                <c:pt idx="41">
                  <c:v>-976237.99420000007</c:v>
                </c:pt>
                <c:pt idx="42">
                  <c:v>-1066603.16922</c:v>
                </c:pt>
                <c:pt idx="43">
                  <c:v>-1009316.3642300001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9-4969-B27F-2C4A424C3243}"/>
            </c:ext>
          </c:extLst>
        </c:ser>
        <c:ser>
          <c:idx val="9"/>
          <c:order val="1"/>
          <c:tx>
            <c:strRef>
              <c:f>DROS_Q!$C$22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DROS_Q!$D$22:$AU$22</c:f>
              <c:numCache>
                <c:formatCode>#,##0</c:formatCode>
                <c:ptCount val="44"/>
                <c:pt idx="0">
                  <c:v>-195330.93900000001</c:v>
                </c:pt>
                <c:pt idx="1">
                  <c:v>-259454.50099999996</c:v>
                </c:pt>
                <c:pt idx="2">
                  <c:v>-173593.52499999999</c:v>
                </c:pt>
                <c:pt idx="3">
                  <c:v>-270195.70900000003</c:v>
                </c:pt>
                <c:pt idx="4">
                  <c:v>-268420.06700000004</c:v>
                </c:pt>
                <c:pt idx="5">
                  <c:v>-239005.82500000001</c:v>
                </c:pt>
                <c:pt idx="6">
                  <c:v>-295820.48099999997</c:v>
                </c:pt>
                <c:pt idx="7">
                  <c:v>-331849.95999999996</c:v>
                </c:pt>
                <c:pt idx="8">
                  <c:v>-302875.54952</c:v>
                </c:pt>
                <c:pt idx="9">
                  <c:v>-317280.03999999998</c:v>
                </c:pt>
                <c:pt idx="10">
                  <c:v>-354013.52500000002</c:v>
                </c:pt>
                <c:pt idx="11">
                  <c:v>-342418.18000000005</c:v>
                </c:pt>
                <c:pt idx="12">
                  <c:v>-216636.62</c:v>
                </c:pt>
                <c:pt idx="13">
                  <c:v>-230504.92499999999</c:v>
                </c:pt>
                <c:pt idx="14">
                  <c:v>-249302.34203</c:v>
                </c:pt>
                <c:pt idx="15">
                  <c:v>-439658.85619999998</c:v>
                </c:pt>
                <c:pt idx="16">
                  <c:v>-276350.11433999997</c:v>
                </c:pt>
                <c:pt idx="17">
                  <c:v>-292625.41090000002</c:v>
                </c:pt>
                <c:pt idx="18">
                  <c:v>-398177.91153000004</c:v>
                </c:pt>
                <c:pt idx="19">
                  <c:v>-487517.39285000006</c:v>
                </c:pt>
                <c:pt idx="20">
                  <c:v>-373907.16819</c:v>
                </c:pt>
                <c:pt idx="21">
                  <c:v>-452885.75899999996</c:v>
                </c:pt>
                <c:pt idx="22">
                  <c:v>-348273.4669</c:v>
                </c:pt>
                <c:pt idx="23">
                  <c:v>-504866.63523000001</c:v>
                </c:pt>
                <c:pt idx="24">
                  <c:v>-349005.52596</c:v>
                </c:pt>
                <c:pt idx="25">
                  <c:v>-337568.07126</c:v>
                </c:pt>
                <c:pt idx="26">
                  <c:v>-454492.99119999999</c:v>
                </c:pt>
                <c:pt idx="27">
                  <c:v>-316893.40009999997</c:v>
                </c:pt>
                <c:pt idx="28">
                  <c:v>-358233.33988000004</c:v>
                </c:pt>
                <c:pt idx="29">
                  <c:v>-364160.95311</c:v>
                </c:pt>
                <c:pt idx="30">
                  <c:v>-451981.71106</c:v>
                </c:pt>
                <c:pt idx="31">
                  <c:v>-620556.75014999998</c:v>
                </c:pt>
                <c:pt idx="32">
                  <c:v>-409506.88728000002</c:v>
                </c:pt>
                <c:pt idx="33">
                  <c:v>-357105.72203</c:v>
                </c:pt>
                <c:pt idx="34">
                  <c:v>-546524.78770999995</c:v>
                </c:pt>
                <c:pt idx="35">
                  <c:v>-474465.61032000004</c:v>
                </c:pt>
                <c:pt idx="36">
                  <c:v>-411449.85518000001</c:v>
                </c:pt>
                <c:pt idx="37">
                  <c:v>-398175.82822999998</c:v>
                </c:pt>
                <c:pt idx="38">
                  <c:v>-482837.30765999999</c:v>
                </c:pt>
                <c:pt idx="39">
                  <c:v>-254073.81433999998</c:v>
                </c:pt>
                <c:pt idx="40">
                  <c:v>-415367.61838</c:v>
                </c:pt>
                <c:pt idx="41">
                  <c:v>-440049.14919999999</c:v>
                </c:pt>
                <c:pt idx="42">
                  <c:v>-416649.52975999995</c:v>
                </c:pt>
                <c:pt idx="43">
                  <c:v>-503910.34031999996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9-4969-B27F-2C4A424C3243}"/>
            </c:ext>
          </c:extLst>
        </c:ser>
        <c:ser>
          <c:idx val="3"/>
          <c:order val="2"/>
          <c:tx>
            <c:strRef>
              <c:f>DROS_Q!$C$15</c:f>
              <c:strCache>
                <c:ptCount val="1"/>
                <c:pt idx="0">
                  <c:v>(+) Depreciação e Arrendamento de Aeronaves/Equip. Voo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DROS_Q!$D$15:$AU$15</c:f>
              <c:numCache>
                <c:formatCode>#,##0</c:formatCode>
                <c:ptCount val="44"/>
                <c:pt idx="0">
                  <c:v>-241757.31899999999</c:v>
                </c:pt>
                <c:pt idx="1">
                  <c:v>-182950.35200000001</c:v>
                </c:pt>
                <c:pt idx="2">
                  <c:v>-188695.26400000002</c:v>
                </c:pt>
                <c:pt idx="3">
                  <c:v>-174785.18600000002</c:v>
                </c:pt>
                <c:pt idx="4">
                  <c:v>-197230.77100000001</c:v>
                </c:pt>
                <c:pt idx="5">
                  <c:v>-206696.95699999999</c:v>
                </c:pt>
                <c:pt idx="6">
                  <c:v>-180671.658</c:v>
                </c:pt>
                <c:pt idx="7">
                  <c:v>-203947.81599999999</c:v>
                </c:pt>
                <c:pt idx="8">
                  <c:v>-203449.48800000001</c:v>
                </c:pt>
                <c:pt idx="9">
                  <c:v>-187147.071</c:v>
                </c:pt>
                <c:pt idx="10">
                  <c:v>-183172.41499999998</c:v>
                </c:pt>
                <c:pt idx="11">
                  <c:v>-205128.16600000003</c:v>
                </c:pt>
                <c:pt idx="12">
                  <c:v>-211675.014</c:v>
                </c:pt>
                <c:pt idx="13">
                  <c:v>-217722.435</c:v>
                </c:pt>
                <c:pt idx="14">
                  <c:v>-233821.80900000001</c:v>
                </c:pt>
                <c:pt idx="15">
                  <c:v>-247744.22200000001</c:v>
                </c:pt>
                <c:pt idx="16">
                  <c:v>-252169.27886000002</c:v>
                </c:pt>
                <c:pt idx="17">
                  <c:v>-258079.15625999999</c:v>
                </c:pt>
                <c:pt idx="18">
                  <c:v>-302728.38141999999</c:v>
                </c:pt>
                <c:pt idx="19">
                  <c:v>-366041.86438000004</c:v>
                </c:pt>
                <c:pt idx="20">
                  <c:v>-333346.27801000001</c:v>
                </c:pt>
                <c:pt idx="21">
                  <c:v>-321906.55066000001</c:v>
                </c:pt>
                <c:pt idx="22">
                  <c:v>-290390.43423000001</c:v>
                </c:pt>
                <c:pt idx="23">
                  <c:v>-295914.19443999999</c:v>
                </c:pt>
                <c:pt idx="24">
                  <c:v>-292683.59187999996</c:v>
                </c:pt>
                <c:pt idx="25">
                  <c:v>-327868.63176999998</c:v>
                </c:pt>
                <c:pt idx="26">
                  <c:v>-352907.91994000005</c:v>
                </c:pt>
                <c:pt idx="27">
                  <c:v>-481847.86955</c:v>
                </c:pt>
                <c:pt idx="28">
                  <c:v>-423672.08299000002</c:v>
                </c:pt>
                <c:pt idx="29">
                  <c:v>-382119.42265000002</c:v>
                </c:pt>
                <c:pt idx="30">
                  <c:v>-352024.97058000002</c:v>
                </c:pt>
                <c:pt idx="31">
                  <c:v>-217677.28340000001</c:v>
                </c:pt>
                <c:pt idx="32">
                  <c:v>-332343.7</c:v>
                </c:pt>
                <c:pt idx="33">
                  <c:v>-345035.46651</c:v>
                </c:pt>
                <c:pt idx="34">
                  <c:v>-349423.22386999999</c:v>
                </c:pt>
                <c:pt idx="35">
                  <c:v>-482328.94232000003</c:v>
                </c:pt>
                <c:pt idx="36">
                  <c:v>-367781.38022000005</c:v>
                </c:pt>
                <c:pt idx="37">
                  <c:v>-415035.10850000003</c:v>
                </c:pt>
                <c:pt idx="38">
                  <c:v>-447791.72746000002</c:v>
                </c:pt>
                <c:pt idx="39">
                  <c:v>-465480.74583000003</c:v>
                </c:pt>
                <c:pt idx="40">
                  <c:v>-377770.18165999994</c:v>
                </c:pt>
                <c:pt idx="41">
                  <c:v>-387827.37542999996</c:v>
                </c:pt>
                <c:pt idx="42">
                  <c:v>-415741.01176000002</c:v>
                </c:pt>
                <c:pt idx="43">
                  <c:v>-417638.96335000003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9-4969-B27F-2C4A424C3243}"/>
            </c:ext>
          </c:extLst>
        </c:ser>
        <c:ser>
          <c:idx val="7"/>
          <c:order val="3"/>
          <c:tx>
            <c:strRef>
              <c:f>DROS_Q!$C$20</c:f>
              <c:strCache>
                <c:ptCount val="1"/>
                <c:pt idx="0">
                  <c:v>(+) Custo Organização Terrestre/Outros Custos Ind.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DROS_Q!$D$20:$AU$20</c:f>
              <c:numCache>
                <c:formatCode>#,##0</c:formatCode>
                <c:ptCount val="44"/>
                <c:pt idx="0">
                  <c:v>-93990.915000000008</c:v>
                </c:pt>
                <c:pt idx="1">
                  <c:v>-112328.223</c:v>
                </c:pt>
                <c:pt idx="2">
                  <c:v>-113958.817</c:v>
                </c:pt>
                <c:pt idx="3">
                  <c:v>-121936.40062000001</c:v>
                </c:pt>
                <c:pt idx="4">
                  <c:v>-121515.43799999999</c:v>
                </c:pt>
                <c:pt idx="5">
                  <c:v>-121946.027</c:v>
                </c:pt>
                <c:pt idx="6">
                  <c:v>-124887.716</c:v>
                </c:pt>
                <c:pt idx="7">
                  <c:v>-131033.984</c:v>
                </c:pt>
                <c:pt idx="8">
                  <c:v>-136449.42199999999</c:v>
                </c:pt>
                <c:pt idx="9">
                  <c:v>-135990.97999999998</c:v>
                </c:pt>
                <c:pt idx="10">
                  <c:v>-136132.29799999998</c:v>
                </c:pt>
                <c:pt idx="11">
                  <c:v>-143938.46400000001</c:v>
                </c:pt>
                <c:pt idx="12">
                  <c:v>-143173.21799999999</c:v>
                </c:pt>
                <c:pt idx="13">
                  <c:v>-139852.20600000001</c:v>
                </c:pt>
                <c:pt idx="14">
                  <c:v>-134659.94799999997</c:v>
                </c:pt>
                <c:pt idx="15">
                  <c:v>-136028.67300000001</c:v>
                </c:pt>
                <c:pt idx="16">
                  <c:v>-134085.22248</c:v>
                </c:pt>
                <c:pt idx="17">
                  <c:v>-140459.79493</c:v>
                </c:pt>
                <c:pt idx="18">
                  <c:v>-149667.16965000003</c:v>
                </c:pt>
                <c:pt idx="19">
                  <c:v>-149687.62163000001</c:v>
                </c:pt>
                <c:pt idx="20">
                  <c:v>-161525.19837</c:v>
                </c:pt>
                <c:pt idx="21">
                  <c:v>-173333.66281000001</c:v>
                </c:pt>
                <c:pt idx="22">
                  <c:v>-170607.58025</c:v>
                </c:pt>
                <c:pt idx="23">
                  <c:v>-185631.76521000004</c:v>
                </c:pt>
                <c:pt idx="24">
                  <c:v>-267189.53648999997</c:v>
                </c:pt>
                <c:pt idx="25">
                  <c:v>-263267.96367000003</c:v>
                </c:pt>
                <c:pt idx="26">
                  <c:v>-402497.26759000006</c:v>
                </c:pt>
                <c:pt idx="27">
                  <c:v>-411770.36921000003</c:v>
                </c:pt>
                <c:pt idx="28">
                  <c:v>-240666.68437999999</c:v>
                </c:pt>
                <c:pt idx="29">
                  <c:v>-147804.31950000001</c:v>
                </c:pt>
                <c:pt idx="30">
                  <c:v>-242107.22451000003</c:v>
                </c:pt>
                <c:pt idx="31">
                  <c:v>-8421.8572600000007</c:v>
                </c:pt>
                <c:pt idx="32">
                  <c:v>-262440.45039000001</c:v>
                </c:pt>
                <c:pt idx="33">
                  <c:v>-166818.25693999999</c:v>
                </c:pt>
                <c:pt idx="34">
                  <c:v>-196666.83021000004</c:v>
                </c:pt>
                <c:pt idx="35">
                  <c:v>-270459.17491</c:v>
                </c:pt>
                <c:pt idx="36">
                  <c:v>-198220.42937</c:v>
                </c:pt>
                <c:pt idx="37">
                  <c:v>-204446.07675000001</c:v>
                </c:pt>
                <c:pt idx="38">
                  <c:v>-212764.82238000003</c:v>
                </c:pt>
                <c:pt idx="39">
                  <c:v>-231103.69026</c:v>
                </c:pt>
                <c:pt idx="40">
                  <c:v>-223398.07886000001</c:v>
                </c:pt>
                <c:pt idx="41">
                  <c:v>-228086.62243999998</c:v>
                </c:pt>
                <c:pt idx="42">
                  <c:v>-244615.59002</c:v>
                </c:pt>
                <c:pt idx="43">
                  <c:v>-331310.72268999997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9-4969-B27F-2C4A424C3243}"/>
            </c:ext>
          </c:extLst>
        </c:ser>
        <c:ser>
          <c:idx val="4"/>
          <c:order val="4"/>
          <c:tx>
            <c:strRef>
              <c:f>DROS_Q!$C$16</c:f>
              <c:strCache>
                <c:ptCount val="1"/>
                <c:pt idx="0">
                  <c:v>(+) Custo com Manutenções e Revisões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DROS_Q!$D$16:$AU$16</c:f>
              <c:numCache>
                <c:formatCode>#,##0</c:formatCode>
                <c:ptCount val="44"/>
                <c:pt idx="0">
                  <c:v>-158242.63</c:v>
                </c:pt>
                <c:pt idx="1">
                  <c:v>-129623.258</c:v>
                </c:pt>
                <c:pt idx="2">
                  <c:v>-165022.57199999999</c:v>
                </c:pt>
                <c:pt idx="3">
                  <c:v>-156697.34500000003</c:v>
                </c:pt>
                <c:pt idx="4">
                  <c:v>-133345.11000000002</c:v>
                </c:pt>
                <c:pt idx="5">
                  <c:v>-120999.883</c:v>
                </c:pt>
                <c:pt idx="6">
                  <c:v>-148095.58499999999</c:v>
                </c:pt>
                <c:pt idx="7">
                  <c:v>-70005.725999999995</c:v>
                </c:pt>
                <c:pt idx="8">
                  <c:v>-105221.54300000001</c:v>
                </c:pt>
                <c:pt idx="9">
                  <c:v>-119201.44799999999</c:v>
                </c:pt>
                <c:pt idx="10">
                  <c:v>-137738.09699999998</c:v>
                </c:pt>
                <c:pt idx="11">
                  <c:v>-106037.05</c:v>
                </c:pt>
                <c:pt idx="12">
                  <c:v>-115900.164</c:v>
                </c:pt>
                <c:pt idx="13">
                  <c:v>-162349.527</c:v>
                </c:pt>
                <c:pt idx="14">
                  <c:v>-130502.72300000001</c:v>
                </c:pt>
                <c:pt idx="15">
                  <c:v>-136781.617</c:v>
                </c:pt>
                <c:pt idx="16">
                  <c:v>-117429.27679</c:v>
                </c:pt>
                <c:pt idx="17">
                  <c:v>-136262.01714000001</c:v>
                </c:pt>
                <c:pt idx="18">
                  <c:v>-146695.1759</c:v>
                </c:pt>
                <c:pt idx="19">
                  <c:v>-152036.46627</c:v>
                </c:pt>
                <c:pt idx="20">
                  <c:v>-132181.03907</c:v>
                </c:pt>
                <c:pt idx="21">
                  <c:v>-135592.83862000002</c:v>
                </c:pt>
                <c:pt idx="22">
                  <c:v>-169208.21617999999</c:v>
                </c:pt>
                <c:pt idx="23">
                  <c:v>-150099.04512</c:v>
                </c:pt>
                <c:pt idx="24">
                  <c:v>-147096.87631999998</c:v>
                </c:pt>
                <c:pt idx="25">
                  <c:v>-123570.05906</c:v>
                </c:pt>
                <c:pt idx="26">
                  <c:v>-122395.30514</c:v>
                </c:pt>
                <c:pt idx="27">
                  <c:v>-207841.70553000001</c:v>
                </c:pt>
                <c:pt idx="28">
                  <c:v>-128171.18527</c:v>
                </c:pt>
                <c:pt idx="29">
                  <c:v>-157267.47063</c:v>
                </c:pt>
                <c:pt idx="30">
                  <c:v>-104347.2175</c:v>
                </c:pt>
                <c:pt idx="31">
                  <c:v>-203338.91493999999</c:v>
                </c:pt>
                <c:pt idx="32">
                  <c:v>-88244.069579999996</c:v>
                </c:pt>
                <c:pt idx="33">
                  <c:v>-132149.53875000001</c:v>
                </c:pt>
                <c:pt idx="34">
                  <c:v>-90206.790099999998</c:v>
                </c:pt>
                <c:pt idx="35">
                  <c:v>-58111.495439999999</c:v>
                </c:pt>
                <c:pt idx="36">
                  <c:v>-110324.43739000001</c:v>
                </c:pt>
                <c:pt idx="37">
                  <c:v>-88781.897209999996</c:v>
                </c:pt>
                <c:pt idx="38">
                  <c:v>-89647.680040000007</c:v>
                </c:pt>
                <c:pt idx="39">
                  <c:v>-281579.47382999997</c:v>
                </c:pt>
                <c:pt idx="40">
                  <c:v>-44294.186990000002</c:v>
                </c:pt>
                <c:pt idx="41">
                  <c:v>-276461.76439999999</c:v>
                </c:pt>
                <c:pt idx="42">
                  <c:v>-91497.247189999995</c:v>
                </c:pt>
                <c:pt idx="43">
                  <c:v>-52961.534009999996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C9-4969-B27F-2C4A424C3243}"/>
            </c:ext>
          </c:extLst>
        </c:ser>
        <c:ser>
          <c:idx val="0"/>
          <c:order val="5"/>
          <c:tx>
            <c:strRef>
              <c:f>DROS_Q!$C$12</c:f>
              <c:strCache>
                <c:ptCount val="1"/>
                <c:pt idx="0">
                  <c:v>(+) Custo com Tripulantes Técnicos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DROS_Q!$D$12:$AU$12</c:f>
              <c:numCache>
                <c:formatCode>#,##0</c:formatCode>
                <c:ptCount val="44"/>
                <c:pt idx="0">
                  <c:v>-87991.502000000008</c:v>
                </c:pt>
                <c:pt idx="1">
                  <c:v>-89540.927000000011</c:v>
                </c:pt>
                <c:pt idx="2">
                  <c:v>-95907.876000000004</c:v>
                </c:pt>
                <c:pt idx="3">
                  <c:v>-102548.811</c:v>
                </c:pt>
                <c:pt idx="4">
                  <c:v>-101745.17599999999</c:v>
                </c:pt>
                <c:pt idx="5">
                  <c:v>-107511.55900000001</c:v>
                </c:pt>
                <c:pt idx="6">
                  <c:v>-117000.003</c:v>
                </c:pt>
                <c:pt idx="7">
                  <c:v>-131345.405</c:v>
                </c:pt>
                <c:pt idx="8">
                  <c:v>-137864.62</c:v>
                </c:pt>
                <c:pt idx="9">
                  <c:v>-145639.29200000002</c:v>
                </c:pt>
                <c:pt idx="10">
                  <c:v>-149792.486</c:v>
                </c:pt>
                <c:pt idx="11">
                  <c:v>-158756.09300000002</c:v>
                </c:pt>
                <c:pt idx="12">
                  <c:v>-143401.538</c:v>
                </c:pt>
                <c:pt idx="13">
                  <c:v>-130296.781</c:v>
                </c:pt>
                <c:pt idx="14">
                  <c:v>-126723.00300000001</c:v>
                </c:pt>
                <c:pt idx="15">
                  <c:v>-132025.32699999999</c:v>
                </c:pt>
                <c:pt idx="16">
                  <c:v>-114400.72334</c:v>
                </c:pt>
                <c:pt idx="17">
                  <c:v>-129238.46642</c:v>
                </c:pt>
                <c:pt idx="18">
                  <c:v>-125419.4154</c:v>
                </c:pt>
                <c:pt idx="19">
                  <c:v>-121113.94379999999</c:v>
                </c:pt>
                <c:pt idx="20">
                  <c:v>-141547.75221000001</c:v>
                </c:pt>
                <c:pt idx="21">
                  <c:v>-136522.99828</c:v>
                </c:pt>
                <c:pt idx="22">
                  <c:v>-144894.42737999998</c:v>
                </c:pt>
                <c:pt idx="23">
                  <c:v>-150533.75050999998</c:v>
                </c:pt>
                <c:pt idx="24">
                  <c:v>-109940.86847</c:v>
                </c:pt>
                <c:pt idx="25">
                  <c:v>-105038.1623</c:v>
                </c:pt>
                <c:pt idx="26">
                  <c:v>-8497.7444500000001</c:v>
                </c:pt>
                <c:pt idx="27">
                  <c:v>-42800.304960000001</c:v>
                </c:pt>
                <c:pt idx="28">
                  <c:v>-102566.38429</c:v>
                </c:pt>
                <c:pt idx="29">
                  <c:v>-87774.57127</c:v>
                </c:pt>
                <c:pt idx="30">
                  <c:v>-28578.56136</c:v>
                </c:pt>
                <c:pt idx="31">
                  <c:v>-66455.424320000006</c:v>
                </c:pt>
                <c:pt idx="32">
                  <c:v>-128053.73871999999</c:v>
                </c:pt>
                <c:pt idx="33">
                  <c:v>-61182.143490000002</c:v>
                </c:pt>
                <c:pt idx="34">
                  <c:v>-96060.678360000005</c:v>
                </c:pt>
                <c:pt idx="35">
                  <c:v>-98583.992069999993</c:v>
                </c:pt>
                <c:pt idx="36">
                  <c:v>-108228.48497</c:v>
                </c:pt>
                <c:pt idx="37">
                  <c:v>-92417.870209999994</c:v>
                </c:pt>
                <c:pt idx="38">
                  <c:v>-102462.80755</c:v>
                </c:pt>
                <c:pt idx="39">
                  <c:v>-107474.6911</c:v>
                </c:pt>
                <c:pt idx="40">
                  <c:v>-122651.86926000001</c:v>
                </c:pt>
                <c:pt idx="41">
                  <c:v>-109223.34655</c:v>
                </c:pt>
                <c:pt idx="42">
                  <c:v>-127889.76279000001</c:v>
                </c:pt>
                <c:pt idx="43">
                  <c:v>-139384.42442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C9-4969-B27F-2C4A424C3243}"/>
            </c:ext>
          </c:extLst>
        </c:ser>
        <c:ser>
          <c:idx val="1"/>
          <c:order val="6"/>
          <c:tx>
            <c:strRef>
              <c:f>DROS_Q!$C$13</c:f>
              <c:strCache>
                <c:ptCount val="1"/>
                <c:pt idx="0">
                  <c:v>(+) Custo com Comissários de Bordo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DROS_Q!$D$13:$AU$13</c:f>
              <c:numCache>
                <c:formatCode>#,##0</c:formatCode>
                <c:ptCount val="44"/>
                <c:pt idx="0">
                  <c:v>-54899.32</c:v>
                </c:pt>
                <c:pt idx="1">
                  <c:v>-59116.517</c:v>
                </c:pt>
                <c:pt idx="2">
                  <c:v>-60756.583999999995</c:v>
                </c:pt>
                <c:pt idx="3">
                  <c:v>-61908.020000000004</c:v>
                </c:pt>
                <c:pt idx="4">
                  <c:v>-67276.891000000003</c:v>
                </c:pt>
                <c:pt idx="5">
                  <c:v>-69986.123999999996</c:v>
                </c:pt>
                <c:pt idx="6">
                  <c:v>-75448.874000000011</c:v>
                </c:pt>
                <c:pt idx="7">
                  <c:v>-84070.013999999996</c:v>
                </c:pt>
                <c:pt idx="8">
                  <c:v>-89997.546999999991</c:v>
                </c:pt>
                <c:pt idx="9">
                  <c:v>-84641.272000000012</c:v>
                </c:pt>
                <c:pt idx="10">
                  <c:v>-88874.274999999994</c:v>
                </c:pt>
                <c:pt idx="11">
                  <c:v>-96789.044999999984</c:v>
                </c:pt>
                <c:pt idx="12">
                  <c:v>-89420.880000000019</c:v>
                </c:pt>
                <c:pt idx="13">
                  <c:v>-85636.487000000008</c:v>
                </c:pt>
                <c:pt idx="14">
                  <c:v>-78645.897000000012</c:v>
                </c:pt>
                <c:pt idx="15">
                  <c:v>-79706.858999999997</c:v>
                </c:pt>
                <c:pt idx="16">
                  <c:v>-58858.009159999994</c:v>
                </c:pt>
                <c:pt idx="17">
                  <c:v>-62552.093949999995</c:v>
                </c:pt>
                <c:pt idx="18">
                  <c:v>-62809.944169999995</c:v>
                </c:pt>
                <c:pt idx="19">
                  <c:v>-64357.416919999996</c:v>
                </c:pt>
                <c:pt idx="20">
                  <c:v>-69605.690690000003</c:v>
                </c:pt>
                <c:pt idx="21">
                  <c:v>-66116.577519999992</c:v>
                </c:pt>
                <c:pt idx="22">
                  <c:v>-66139.429709999997</c:v>
                </c:pt>
                <c:pt idx="23">
                  <c:v>-70011.634900000005</c:v>
                </c:pt>
                <c:pt idx="24">
                  <c:v>-54880.979310000002</c:v>
                </c:pt>
                <c:pt idx="25">
                  <c:v>-52512.298990000003</c:v>
                </c:pt>
                <c:pt idx="26">
                  <c:v>-16343.5821</c:v>
                </c:pt>
                <c:pt idx="27">
                  <c:v>-378.32463999999999</c:v>
                </c:pt>
                <c:pt idx="28">
                  <c:v>-52543.196080000002</c:v>
                </c:pt>
                <c:pt idx="29">
                  <c:v>-46863.34014</c:v>
                </c:pt>
                <c:pt idx="30">
                  <c:v>-15679.297970000001</c:v>
                </c:pt>
                <c:pt idx="31">
                  <c:v>-35365.351000000002</c:v>
                </c:pt>
                <c:pt idx="32">
                  <c:v>-69539.541930000007</c:v>
                </c:pt>
                <c:pt idx="33">
                  <c:v>-32587.80458</c:v>
                </c:pt>
                <c:pt idx="34">
                  <c:v>-51458.823960000002</c:v>
                </c:pt>
                <c:pt idx="35">
                  <c:v>-53091.822560000001</c:v>
                </c:pt>
                <c:pt idx="36">
                  <c:v>-57165.646119999998</c:v>
                </c:pt>
                <c:pt idx="37">
                  <c:v>-51336.914250000002</c:v>
                </c:pt>
                <c:pt idx="38">
                  <c:v>-54094.858540000001</c:v>
                </c:pt>
                <c:pt idx="39">
                  <c:v>-56498.869049999994</c:v>
                </c:pt>
                <c:pt idx="40">
                  <c:v>-62983.851820000003</c:v>
                </c:pt>
                <c:pt idx="41">
                  <c:v>-55441.215960000001</c:v>
                </c:pt>
                <c:pt idx="42">
                  <c:v>-63022.967539999998</c:v>
                </c:pt>
                <c:pt idx="43">
                  <c:v>-67232.726200000005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C9-4969-B27F-2C4A424C3243}"/>
            </c:ext>
          </c:extLst>
        </c:ser>
        <c:ser>
          <c:idx val="5"/>
          <c:order val="7"/>
          <c:tx>
            <c:strRef>
              <c:f>DROS_Q!$C$17</c:f>
              <c:strCache>
                <c:ptCount val="1"/>
                <c:pt idx="0">
                  <c:v>(+) Custo com Seguro de Aeronaves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DROS_Q!$D$17:$AU$17</c:f>
              <c:numCache>
                <c:formatCode>#,##0</c:formatCode>
                <c:ptCount val="44"/>
                <c:pt idx="0">
                  <c:v>-18184.242000000002</c:v>
                </c:pt>
                <c:pt idx="1">
                  <c:v>-13029.382</c:v>
                </c:pt>
                <c:pt idx="2">
                  <c:v>-13299.162999999999</c:v>
                </c:pt>
                <c:pt idx="3">
                  <c:v>-11811.553</c:v>
                </c:pt>
                <c:pt idx="4">
                  <c:v>-13277.663</c:v>
                </c:pt>
                <c:pt idx="5">
                  <c:v>-11284.635</c:v>
                </c:pt>
                <c:pt idx="6">
                  <c:v>-11492.178</c:v>
                </c:pt>
                <c:pt idx="7">
                  <c:v>-11702.852999999999</c:v>
                </c:pt>
                <c:pt idx="8">
                  <c:v>-8441.2609999999986</c:v>
                </c:pt>
                <c:pt idx="9">
                  <c:v>-8328.0229999999992</c:v>
                </c:pt>
                <c:pt idx="10">
                  <c:v>-8786.0869999999995</c:v>
                </c:pt>
                <c:pt idx="11">
                  <c:v>-6365.7619999999997</c:v>
                </c:pt>
                <c:pt idx="12">
                  <c:v>-5938.6390000000001</c:v>
                </c:pt>
                <c:pt idx="13">
                  <c:v>-5960.2070000000003</c:v>
                </c:pt>
                <c:pt idx="14">
                  <c:v>-6055.192</c:v>
                </c:pt>
                <c:pt idx="15">
                  <c:v>-4833.8130000000001</c:v>
                </c:pt>
                <c:pt idx="16">
                  <c:v>-4643.5094100000006</c:v>
                </c:pt>
                <c:pt idx="17">
                  <c:v>-4634.6186899999993</c:v>
                </c:pt>
                <c:pt idx="18">
                  <c:v>-4685.5485699999999</c:v>
                </c:pt>
                <c:pt idx="19">
                  <c:v>-4805.8406000000004</c:v>
                </c:pt>
                <c:pt idx="20">
                  <c:v>-4872.9078099999997</c:v>
                </c:pt>
                <c:pt idx="21">
                  <c:v>-4764.3393700000006</c:v>
                </c:pt>
                <c:pt idx="22">
                  <c:v>-6405.9859200000001</c:v>
                </c:pt>
                <c:pt idx="23">
                  <c:v>-6331.9225900000001</c:v>
                </c:pt>
                <c:pt idx="24">
                  <c:v>-6447.2383399999999</c:v>
                </c:pt>
                <c:pt idx="25">
                  <c:v>-6518.8743299999996</c:v>
                </c:pt>
                <c:pt idx="26">
                  <c:v>-8576.9603100000004</c:v>
                </c:pt>
                <c:pt idx="27">
                  <c:v>-8248.4029599999994</c:v>
                </c:pt>
                <c:pt idx="28">
                  <c:v>-8108.9249600000003</c:v>
                </c:pt>
                <c:pt idx="29">
                  <c:v>-9483.2657799999997</c:v>
                </c:pt>
                <c:pt idx="30">
                  <c:v>-8498.6766199999984</c:v>
                </c:pt>
                <c:pt idx="31">
                  <c:v>-9847.1754600000004</c:v>
                </c:pt>
                <c:pt idx="32">
                  <c:v>-140.18146999999999</c:v>
                </c:pt>
                <c:pt idx="33">
                  <c:v>-5081.2658799999999</c:v>
                </c:pt>
                <c:pt idx="34">
                  <c:v>-4899.0910700000004</c:v>
                </c:pt>
                <c:pt idx="35">
                  <c:v>-2374.4615800000029</c:v>
                </c:pt>
                <c:pt idx="36">
                  <c:v>-4916.5098099999996</c:v>
                </c:pt>
                <c:pt idx="37">
                  <c:v>-4971.13771</c:v>
                </c:pt>
                <c:pt idx="38">
                  <c:v>-5025.76559</c:v>
                </c:pt>
                <c:pt idx="39">
                  <c:v>-5629.6779900000001</c:v>
                </c:pt>
                <c:pt idx="40">
                  <c:v>-6188.4818299999997</c:v>
                </c:pt>
                <c:pt idx="41">
                  <c:v>-6334.2314500000002</c:v>
                </c:pt>
                <c:pt idx="42">
                  <c:v>-6403.8383899999999</c:v>
                </c:pt>
                <c:pt idx="43">
                  <c:v>-7334.36492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C9-4969-B27F-2C4A424C3243}"/>
            </c:ext>
          </c:extLst>
        </c:ser>
        <c:ser>
          <c:idx val="6"/>
          <c:order val="8"/>
          <c:tx>
            <c:strRef>
              <c:f>DROS_Q!$C$18</c:f>
              <c:strCache>
                <c:ptCount val="1"/>
                <c:pt idx="0">
                  <c:v>(+) Custo com Tarifas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DROS_Q!$D$18:$AU$18</c:f>
              <c:numCache>
                <c:formatCode>#,##0</c:formatCode>
                <c:ptCount val="44"/>
                <c:pt idx="0">
                  <c:v>-77817.959999999992</c:v>
                </c:pt>
                <c:pt idx="1">
                  <c:v>-81405.157000000007</c:v>
                </c:pt>
                <c:pt idx="2">
                  <c:v>-77595.792000000001</c:v>
                </c:pt>
                <c:pt idx="3">
                  <c:v>-75818.077000000005</c:v>
                </c:pt>
                <c:pt idx="4">
                  <c:v>-78105.581999999995</c:v>
                </c:pt>
                <c:pt idx="5">
                  <c:v>-77190.554000000004</c:v>
                </c:pt>
                <c:pt idx="6">
                  <c:v>-83658.108999999997</c:v>
                </c:pt>
                <c:pt idx="7">
                  <c:v>-92927.899000000005</c:v>
                </c:pt>
                <c:pt idx="8">
                  <c:v>-85131.86099999999</c:v>
                </c:pt>
                <c:pt idx="9">
                  <c:v>-96762.270000000019</c:v>
                </c:pt>
                <c:pt idx="10">
                  <c:v>-99910.15400000001</c:v>
                </c:pt>
                <c:pt idx="11">
                  <c:v>-99990.097000000009</c:v>
                </c:pt>
                <c:pt idx="12">
                  <c:v>-124878.40100000001</c:v>
                </c:pt>
                <c:pt idx="13">
                  <c:v>-116915.83100000001</c:v>
                </c:pt>
                <c:pt idx="14">
                  <c:v>-128676.76800000001</c:v>
                </c:pt>
                <c:pt idx="15">
                  <c:v>-126784.32199999999</c:v>
                </c:pt>
                <c:pt idx="16">
                  <c:v>-133535.21536999999</c:v>
                </c:pt>
                <c:pt idx="17">
                  <c:v>-134449.73379999999</c:v>
                </c:pt>
                <c:pt idx="18">
                  <c:v>-147707.78999999998</c:v>
                </c:pt>
                <c:pt idx="19">
                  <c:v>-149386.5471</c:v>
                </c:pt>
                <c:pt idx="20">
                  <c:v>-151086.30591999998</c:v>
                </c:pt>
                <c:pt idx="21">
                  <c:v>-142249.28187000001</c:v>
                </c:pt>
                <c:pt idx="22">
                  <c:v>-154316.33204000001</c:v>
                </c:pt>
                <c:pt idx="23">
                  <c:v>-164824.60024</c:v>
                </c:pt>
                <c:pt idx="24">
                  <c:v>-168925.32118999999</c:v>
                </c:pt>
                <c:pt idx="25">
                  <c:v>-162143.61558000001</c:v>
                </c:pt>
                <c:pt idx="26">
                  <c:v>-171653.76553999999</c:v>
                </c:pt>
                <c:pt idx="27">
                  <c:v>-181800.59130999999</c:v>
                </c:pt>
                <c:pt idx="28">
                  <c:v>-191298.48079</c:v>
                </c:pt>
                <c:pt idx="29">
                  <c:v>-161117.74271000002</c:v>
                </c:pt>
                <c:pt idx="30">
                  <c:v>-177096.92871000001</c:v>
                </c:pt>
                <c:pt idx="31">
                  <c:v>-173181.25226000001</c:v>
                </c:pt>
                <c:pt idx="32">
                  <c:v>-71933.772989999998</c:v>
                </c:pt>
                <c:pt idx="33">
                  <c:v>-247923.57313</c:v>
                </c:pt>
                <c:pt idx="34">
                  <c:v>-169883.56575000001</c:v>
                </c:pt>
                <c:pt idx="35">
                  <c:v>-184362.50698999999</c:v>
                </c:pt>
                <c:pt idx="36">
                  <c:v>-190535.20422000001</c:v>
                </c:pt>
                <c:pt idx="37">
                  <c:v>-171541.73424999998</c:v>
                </c:pt>
                <c:pt idx="38">
                  <c:v>-190178.48210999998</c:v>
                </c:pt>
                <c:pt idx="39">
                  <c:v>-196690.34924000001</c:v>
                </c:pt>
                <c:pt idx="40">
                  <c:v>-208394.87310999999</c:v>
                </c:pt>
                <c:pt idx="41">
                  <c:v>-184854.52128000002</c:v>
                </c:pt>
                <c:pt idx="42">
                  <c:v>-226053.78654999999</c:v>
                </c:pt>
                <c:pt idx="43">
                  <c:v>-164533.37004000001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C9-4969-B27F-2C4A424C3243}"/>
            </c:ext>
          </c:extLst>
        </c:ser>
        <c:ser>
          <c:idx val="8"/>
          <c:order val="9"/>
          <c:tx>
            <c:strRef>
              <c:f>DROS_Q!$C$21</c:f>
              <c:strCache>
                <c:ptCount val="1"/>
                <c:pt idx="0">
                  <c:v>(+) Custo Serviço de Bordo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DROS_Q!$D$21:$AU$21</c:f>
              <c:numCache>
                <c:formatCode>#,##0</c:formatCode>
                <c:ptCount val="44"/>
                <c:pt idx="0">
                  <c:v>-3577.1390000000001</c:v>
                </c:pt>
                <c:pt idx="1">
                  <c:v>-3770.7910000000006</c:v>
                </c:pt>
                <c:pt idx="2">
                  <c:v>-126.81</c:v>
                </c:pt>
                <c:pt idx="3">
                  <c:v>-202.11499999999998</c:v>
                </c:pt>
                <c:pt idx="4">
                  <c:v>-232.17500000000001</c:v>
                </c:pt>
                <c:pt idx="5">
                  <c:v>-183.465</c:v>
                </c:pt>
                <c:pt idx="6">
                  <c:v>-182.99999999999997</c:v>
                </c:pt>
                <c:pt idx="7">
                  <c:v>-243.316</c:v>
                </c:pt>
                <c:pt idx="8">
                  <c:v>-281.64099999999996</c:v>
                </c:pt>
                <c:pt idx="9">
                  <c:v>-418.02499999999998</c:v>
                </c:pt>
                <c:pt idx="10">
                  <c:v>-308.108</c:v>
                </c:pt>
                <c:pt idx="11">
                  <c:v>-322.48600000000005</c:v>
                </c:pt>
                <c:pt idx="12">
                  <c:v>-15254.014999999999</c:v>
                </c:pt>
                <c:pt idx="13">
                  <c:v>-13521.521000000001</c:v>
                </c:pt>
                <c:pt idx="14">
                  <c:v>-12064.316999999999</c:v>
                </c:pt>
                <c:pt idx="15">
                  <c:v>-11380.003000000001</c:v>
                </c:pt>
                <c:pt idx="16">
                  <c:v>-13949.087070000001</c:v>
                </c:pt>
                <c:pt idx="17">
                  <c:v>-11422.289190000001</c:v>
                </c:pt>
                <c:pt idx="18">
                  <c:v>-12765.31691</c:v>
                </c:pt>
                <c:pt idx="19">
                  <c:v>-14185.426219999999</c:v>
                </c:pt>
                <c:pt idx="20">
                  <c:v>-15745.919979999999</c:v>
                </c:pt>
                <c:pt idx="21">
                  <c:v>-14365.4362</c:v>
                </c:pt>
                <c:pt idx="22">
                  <c:v>-16562.476400000003</c:v>
                </c:pt>
                <c:pt idx="23">
                  <c:v>-17011.601210000001</c:v>
                </c:pt>
                <c:pt idx="24">
                  <c:v>-682.31278999999995</c:v>
                </c:pt>
                <c:pt idx="25">
                  <c:v>-1294.15499</c:v>
                </c:pt>
                <c:pt idx="26">
                  <c:v>-1700.3838700000001</c:v>
                </c:pt>
                <c:pt idx="27">
                  <c:v>-1903.57637</c:v>
                </c:pt>
                <c:pt idx="28">
                  <c:v>-1042.4309699999999</c:v>
                </c:pt>
                <c:pt idx="29">
                  <c:v>-2134.5195800000001</c:v>
                </c:pt>
                <c:pt idx="30">
                  <c:v>-2146.4629600000003</c:v>
                </c:pt>
                <c:pt idx="31">
                  <c:v>-272.97841000000005</c:v>
                </c:pt>
                <c:pt idx="32">
                  <c:v>-1852.0927200000001</c:v>
                </c:pt>
                <c:pt idx="33">
                  <c:v>-1590.22048</c:v>
                </c:pt>
                <c:pt idx="34">
                  <c:v>-2294.11553</c:v>
                </c:pt>
                <c:pt idx="35">
                  <c:v>-79135.032179999995</c:v>
                </c:pt>
                <c:pt idx="36">
                  <c:v>-2080.9904700000002</c:v>
                </c:pt>
                <c:pt idx="37">
                  <c:v>-1689.01269</c:v>
                </c:pt>
                <c:pt idx="38">
                  <c:v>-1965.8557599999999</c:v>
                </c:pt>
                <c:pt idx="39">
                  <c:v>-1906.52882</c:v>
                </c:pt>
                <c:pt idx="40">
                  <c:v>-1430.7885799999999</c:v>
                </c:pt>
                <c:pt idx="41">
                  <c:v>-1175.4158600000001</c:v>
                </c:pt>
                <c:pt idx="42">
                  <c:v>-1565.83608</c:v>
                </c:pt>
                <c:pt idx="43">
                  <c:v>-1185.365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C9-4969-B27F-2C4A424C3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GLO - Custos e Despesas (% do total)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areaChart>
        <c:grouping val="percentStacked"/>
        <c:varyColors val="0"/>
        <c:ser>
          <c:idx val="2"/>
          <c:order val="0"/>
          <c:tx>
            <c:strRef>
              <c:f>DROS_Q!$C$14</c:f>
              <c:strCache>
                <c:ptCount val="1"/>
                <c:pt idx="0">
                  <c:v>(+) Custo com Combustível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DROS_Q!$D$14:$AU$14</c:f>
              <c:numCache>
                <c:formatCode>#,##0</c:formatCode>
                <c:ptCount val="44"/>
                <c:pt idx="0">
                  <c:v>-434890.44800000003</c:v>
                </c:pt>
                <c:pt idx="1">
                  <c:v>-439652.66899999999</c:v>
                </c:pt>
                <c:pt idx="2">
                  <c:v>-485371.98599999998</c:v>
                </c:pt>
                <c:pt idx="3">
                  <c:v>-453188.93099999998</c:v>
                </c:pt>
                <c:pt idx="4">
                  <c:v>-555327.21</c:v>
                </c:pt>
                <c:pt idx="5">
                  <c:v>-567356.31700000004</c:v>
                </c:pt>
                <c:pt idx="6">
                  <c:v>-580095.50900000008</c:v>
                </c:pt>
                <c:pt idx="7">
                  <c:v>-584631.223</c:v>
                </c:pt>
                <c:pt idx="8">
                  <c:v>-669050.37899999996</c:v>
                </c:pt>
                <c:pt idx="9">
                  <c:v>-730913.06</c:v>
                </c:pt>
                <c:pt idx="10">
                  <c:v>-745335.06400000001</c:v>
                </c:pt>
                <c:pt idx="11">
                  <c:v>-788211.78599999996</c:v>
                </c:pt>
                <c:pt idx="12">
                  <c:v>-810902.0120000001</c:v>
                </c:pt>
                <c:pt idx="13">
                  <c:v>-796424.076</c:v>
                </c:pt>
                <c:pt idx="14">
                  <c:v>-810619.66200000001</c:v>
                </c:pt>
                <c:pt idx="15">
                  <c:v>-870384.71499999997</c:v>
                </c:pt>
                <c:pt idx="16">
                  <c:v>-907407.88760000002</c:v>
                </c:pt>
                <c:pt idx="17">
                  <c:v>-817235.02284999995</c:v>
                </c:pt>
                <c:pt idx="18">
                  <c:v>-913696.43894000002</c:v>
                </c:pt>
                <c:pt idx="19">
                  <c:v>-971988.31615999993</c:v>
                </c:pt>
                <c:pt idx="20">
                  <c:v>-1011183.2864399999</c:v>
                </c:pt>
                <c:pt idx="21">
                  <c:v>-907987.82666000002</c:v>
                </c:pt>
                <c:pt idx="22">
                  <c:v>-931592.39903999993</c:v>
                </c:pt>
                <c:pt idx="23">
                  <c:v>-991320.59594999999</c:v>
                </c:pt>
                <c:pt idx="24">
                  <c:v>-786806.29521999997</c:v>
                </c:pt>
                <c:pt idx="25">
                  <c:v>-821557.58919000009</c:v>
                </c:pt>
                <c:pt idx="26">
                  <c:v>-822683.28922000004</c:v>
                </c:pt>
                <c:pt idx="27">
                  <c:v>-870320.41564000002</c:v>
                </c:pt>
                <c:pt idx="28">
                  <c:v>-756886.94082000002</c:v>
                </c:pt>
                <c:pt idx="29">
                  <c:v>-591673.77321000001</c:v>
                </c:pt>
                <c:pt idx="30">
                  <c:v>-668117.31438</c:v>
                </c:pt>
                <c:pt idx="31">
                  <c:v>-678712.02873999998</c:v>
                </c:pt>
                <c:pt idx="32">
                  <c:v>-735811.36938000005</c:v>
                </c:pt>
                <c:pt idx="33">
                  <c:v>-629728.13852000004</c:v>
                </c:pt>
                <c:pt idx="34">
                  <c:v>-699260.73957000009</c:v>
                </c:pt>
                <c:pt idx="35">
                  <c:v>-955809.0070300001</c:v>
                </c:pt>
                <c:pt idx="36">
                  <c:v>-884213.18111</c:v>
                </c:pt>
                <c:pt idx="37">
                  <c:v>-792691.42978999997</c:v>
                </c:pt>
                <c:pt idx="38">
                  <c:v>-1063238.1917999999</c:v>
                </c:pt>
                <c:pt idx="39">
                  <c:v>-1127530.5045</c:v>
                </c:pt>
                <c:pt idx="40">
                  <c:v>-995186.28287999996</c:v>
                </c:pt>
                <c:pt idx="41">
                  <c:v>-976237.99420000007</c:v>
                </c:pt>
                <c:pt idx="42">
                  <c:v>-1066603.16922</c:v>
                </c:pt>
                <c:pt idx="43">
                  <c:v>-1009316.3642300001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0-4A33-9F75-48ECBEED5CB3}"/>
            </c:ext>
          </c:extLst>
        </c:ser>
        <c:ser>
          <c:idx val="9"/>
          <c:order val="1"/>
          <c:tx>
            <c:strRef>
              <c:f>DROS_Q!$C$22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DROS_Q!$D$22:$AU$22</c:f>
              <c:numCache>
                <c:formatCode>#,##0</c:formatCode>
                <c:ptCount val="44"/>
                <c:pt idx="0">
                  <c:v>-195330.93900000001</c:v>
                </c:pt>
                <c:pt idx="1">
                  <c:v>-259454.50099999996</c:v>
                </c:pt>
                <c:pt idx="2">
                  <c:v>-173593.52499999999</c:v>
                </c:pt>
                <c:pt idx="3">
                  <c:v>-270195.70900000003</c:v>
                </c:pt>
                <c:pt idx="4">
                  <c:v>-268420.06700000004</c:v>
                </c:pt>
                <c:pt idx="5">
                  <c:v>-239005.82500000001</c:v>
                </c:pt>
                <c:pt idx="6">
                  <c:v>-295820.48099999997</c:v>
                </c:pt>
                <c:pt idx="7">
                  <c:v>-331849.95999999996</c:v>
                </c:pt>
                <c:pt idx="8">
                  <c:v>-302875.54952</c:v>
                </c:pt>
                <c:pt idx="9">
                  <c:v>-317280.03999999998</c:v>
                </c:pt>
                <c:pt idx="10">
                  <c:v>-354013.52500000002</c:v>
                </c:pt>
                <c:pt idx="11">
                  <c:v>-342418.18000000005</c:v>
                </c:pt>
                <c:pt idx="12">
                  <c:v>-216636.62</c:v>
                </c:pt>
                <c:pt idx="13">
                  <c:v>-230504.92499999999</c:v>
                </c:pt>
                <c:pt idx="14">
                  <c:v>-249302.34203</c:v>
                </c:pt>
                <c:pt idx="15">
                  <c:v>-439658.85619999998</c:v>
                </c:pt>
                <c:pt idx="16">
                  <c:v>-276350.11433999997</c:v>
                </c:pt>
                <c:pt idx="17">
                  <c:v>-292625.41090000002</c:v>
                </c:pt>
                <c:pt idx="18">
                  <c:v>-398177.91153000004</c:v>
                </c:pt>
                <c:pt idx="19">
                  <c:v>-487517.39285000006</c:v>
                </c:pt>
                <c:pt idx="20">
                  <c:v>-373907.16819</c:v>
                </c:pt>
                <c:pt idx="21">
                  <c:v>-452885.75899999996</c:v>
                </c:pt>
                <c:pt idx="22">
                  <c:v>-348273.4669</c:v>
                </c:pt>
                <c:pt idx="23">
                  <c:v>-504866.63523000001</c:v>
                </c:pt>
                <c:pt idx="24">
                  <c:v>-349005.52596</c:v>
                </c:pt>
                <c:pt idx="25">
                  <c:v>-337568.07126</c:v>
                </c:pt>
                <c:pt idx="26">
                  <c:v>-454492.99119999999</c:v>
                </c:pt>
                <c:pt idx="27">
                  <c:v>-316893.40009999997</c:v>
                </c:pt>
                <c:pt idx="28">
                  <c:v>-358233.33988000004</c:v>
                </c:pt>
                <c:pt idx="29">
                  <c:v>-364160.95311</c:v>
                </c:pt>
                <c:pt idx="30">
                  <c:v>-451981.71106</c:v>
                </c:pt>
                <c:pt idx="31">
                  <c:v>-620556.75014999998</c:v>
                </c:pt>
                <c:pt idx="32">
                  <c:v>-409506.88728000002</c:v>
                </c:pt>
                <c:pt idx="33">
                  <c:v>-357105.72203</c:v>
                </c:pt>
                <c:pt idx="34">
                  <c:v>-546524.78770999995</c:v>
                </c:pt>
                <c:pt idx="35">
                  <c:v>-474465.61032000004</c:v>
                </c:pt>
                <c:pt idx="36">
                  <c:v>-411449.85518000001</c:v>
                </c:pt>
                <c:pt idx="37">
                  <c:v>-398175.82822999998</c:v>
                </c:pt>
                <c:pt idx="38">
                  <c:v>-482837.30765999999</c:v>
                </c:pt>
                <c:pt idx="39">
                  <c:v>-254073.81433999998</c:v>
                </c:pt>
                <c:pt idx="40">
                  <c:v>-415367.61838</c:v>
                </c:pt>
                <c:pt idx="41">
                  <c:v>-440049.14919999999</c:v>
                </c:pt>
                <c:pt idx="42">
                  <c:v>-416649.52975999995</c:v>
                </c:pt>
                <c:pt idx="43">
                  <c:v>-503910.34031999996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0-4A33-9F75-48ECBEED5CB3}"/>
            </c:ext>
          </c:extLst>
        </c:ser>
        <c:ser>
          <c:idx val="3"/>
          <c:order val="2"/>
          <c:tx>
            <c:strRef>
              <c:f>DROS_Q!$C$15</c:f>
              <c:strCache>
                <c:ptCount val="1"/>
                <c:pt idx="0">
                  <c:v>(+) Depreciação e Arrendamento de Aeronaves/Equip. Voo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DROS_Q!$D$15:$AU$15</c:f>
              <c:numCache>
                <c:formatCode>#,##0</c:formatCode>
                <c:ptCount val="44"/>
                <c:pt idx="0">
                  <c:v>-241757.31899999999</c:v>
                </c:pt>
                <c:pt idx="1">
                  <c:v>-182950.35200000001</c:v>
                </c:pt>
                <c:pt idx="2">
                  <c:v>-188695.26400000002</c:v>
                </c:pt>
                <c:pt idx="3">
                  <c:v>-174785.18600000002</c:v>
                </c:pt>
                <c:pt idx="4">
                  <c:v>-197230.77100000001</c:v>
                </c:pt>
                <c:pt idx="5">
                  <c:v>-206696.95699999999</c:v>
                </c:pt>
                <c:pt idx="6">
                  <c:v>-180671.658</c:v>
                </c:pt>
                <c:pt idx="7">
                  <c:v>-203947.81599999999</c:v>
                </c:pt>
                <c:pt idx="8">
                  <c:v>-203449.48800000001</c:v>
                </c:pt>
                <c:pt idx="9">
                  <c:v>-187147.071</c:v>
                </c:pt>
                <c:pt idx="10">
                  <c:v>-183172.41499999998</c:v>
                </c:pt>
                <c:pt idx="11">
                  <c:v>-205128.16600000003</c:v>
                </c:pt>
                <c:pt idx="12">
                  <c:v>-211675.014</c:v>
                </c:pt>
                <c:pt idx="13">
                  <c:v>-217722.435</c:v>
                </c:pt>
                <c:pt idx="14">
                  <c:v>-233821.80900000001</c:v>
                </c:pt>
                <c:pt idx="15">
                  <c:v>-247744.22200000001</c:v>
                </c:pt>
                <c:pt idx="16">
                  <c:v>-252169.27886000002</c:v>
                </c:pt>
                <c:pt idx="17">
                  <c:v>-258079.15625999999</c:v>
                </c:pt>
                <c:pt idx="18">
                  <c:v>-302728.38141999999</c:v>
                </c:pt>
                <c:pt idx="19">
                  <c:v>-366041.86438000004</c:v>
                </c:pt>
                <c:pt idx="20">
                  <c:v>-333346.27801000001</c:v>
                </c:pt>
                <c:pt idx="21">
                  <c:v>-321906.55066000001</c:v>
                </c:pt>
                <c:pt idx="22">
                  <c:v>-290390.43423000001</c:v>
                </c:pt>
                <c:pt idx="23">
                  <c:v>-295914.19443999999</c:v>
                </c:pt>
                <c:pt idx="24">
                  <c:v>-292683.59187999996</c:v>
                </c:pt>
                <c:pt idx="25">
                  <c:v>-327868.63176999998</c:v>
                </c:pt>
                <c:pt idx="26">
                  <c:v>-352907.91994000005</c:v>
                </c:pt>
                <c:pt idx="27">
                  <c:v>-481847.86955</c:v>
                </c:pt>
                <c:pt idx="28">
                  <c:v>-423672.08299000002</c:v>
                </c:pt>
                <c:pt idx="29">
                  <c:v>-382119.42265000002</c:v>
                </c:pt>
                <c:pt idx="30">
                  <c:v>-352024.97058000002</c:v>
                </c:pt>
                <c:pt idx="31">
                  <c:v>-217677.28340000001</c:v>
                </c:pt>
                <c:pt idx="32">
                  <c:v>-332343.7</c:v>
                </c:pt>
                <c:pt idx="33">
                  <c:v>-345035.46651</c:v>
                </c:pt>
                <c:pt idx="34">
                  <c:v>-349423.22386999999</c:v>
                </c:pt>
                <c:pt idx="35">
                  <c:v>-482328.94232000003</c:v>
                </c:pt>
                <c:pt idx="36">
                  <c:v>-367781.38022000005</c:v>
                </c:pt>
                <c:pt idx="37">
                  <c:v>-415035.10850000003</c:v>
                </c:pt>
                <c:pt idx="38">
                  <c:v>-447791.72746000002</c:v>
                </c:pt>
                <c:pt idx="39">
                  <c:v>-465480.74583000003</c:v>
                </c:pt>
                <c:pt idx="40">
                  <c:v>-377770.18165999994</c:v>
                </c:pt>
                <c:pt idx="41">
                  <c:v>-387827.37542999996</c:v>
                </c:pt>
                <c:pt idx="42">
                  <c:v>-415741.01176000002</c:v>
                </c:pt>
                <c:pt idx="43">
                  <c:v>-417638.96335000003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0-4A33-9F75-48ECBEED5CB3}"/>
            </c:ext>
          </c:extLst>
        </c:ser>
        <c:ser>
          <c:idx val="7"/>
          <c:order val="3"/>
          <c:tx>
            <c:strRef>
              <c:f>DROS_Q!$C$20</c:f>
              <c:strCache>
                <c:ptCount val="1"/>
                <c:pt idx="0">
                  <c:v>(+) Custo Organização Terrestre/Outros Custos Ind.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DROS_Q!$D$20:$AU$20</c:f>
              <c:numCache>
                <c:formatCode>#,##0</c:formatCode>
                <c:ptCount val="44"/>
                <c:pt idx="0">
                  <c:v>-93990.915000000008</c:v>
                </c:pt>
                <c:pt idx="1">
                  <c:v>-112328.223</c:v>
                </c:pt>
                <c:pt idx="2">
                  <c:v>-113958.817</c:v>
                </c:pt>
                <c:pt idx="3">
                  <c:v>-121936.40062000001</c:v>
                </c:pt>
                <c:pt idx="4">
                  <c:v>-121515.43799999999</c:v>
                </c:pt>
                <c:pt idx="5">
                  <c:v>-121946.027</c:v>
                </c:pt>
                <c:pt idx="6">
                  <c:v>-124887.716</c:v>
                </c:pt>
                <c:pt idx="7">
                  <c:v>-131033.984</c:v>
                </c:pt>
                <c:pt idx="8">
                  <c:v>-136449.42199999999</c:v>
                </c:pt>
                <c:pt idx="9">
                  <c:v>-135990.97999999998</c:v>
                </c:pt>
                <c:pt idx="10">
                  <c:v>-136132.29799999998</c:v>
                </c:pt>
                <c:pt idx="11">
                  <c:v>-143938.46400000001</c:v>
                </c:pt>
                <c:pt idx="12">
                  <c:v>-143173.21799999999</c:v>
                </c:pt>
                <c:pt idx="13">
                  <c:v>-139852.20600000001</c:v>
                </c:pt>
                <c:pt idx="14">
                  <c:v>-134659.94799999997</c:v>
                </c:pt>
                <c:pt idx="15">
                  <c:v>-136028.67300000001</c:v>
                </c:pt>
                <c:pt idx="16">
                  <c:v>-134085.22248</c:v>
                </c:pt>
                <c:pt idx="17">
                  <c:v>-140459.79493</c:v>
                </c:pt>
                <c:pt idx="18">
                  <c:v>-149667.16965000003</c:v>
                </c:pt>
                <c:pt idx="19">
                  <c:v>-149687.62163000001</c:v>
                </c:pt>
                <c:pt idx="20">
                  <c:v>-161525.19837</c:v>
                </c:pt>
                <c:pt idx="21">
                  <c:v>-173333.66281000001</c:v>
                </c:pt>
                <c:pt idx="22">
                  <c:v>-170607.58025</c:v>
                </c:pt>
                <c:pt idx="23">
                  <c:v>-185631.76521000004</c:v>
                </c:pt>
                <c:pt idx="24">
                  <c:v>-267189.53648999997</c:v>
                </c:pt>
                <c:pt idx="25">
                  <c:v>-263267.96367000003</c:v>
                </c:pt>
                <c:pt idx="26">
                  <c:v>-402497.26759000006</c:v>
                </c:pt>
                <c:pt idx="27">
                  <c:v>-411770.36921000003</c:v>
                </c:pt>
                <c:pt idx="28">
                  <c:v>-240666.68437999999</c:v>
                </c:pt>
                <c:pt idx="29">
                  <c:v>-147804.31950000001</c:v>
                </c:pt>
                <c:pt idx="30">
                  <c:v>-242107.22451000003</c:v>
                </c:pt>
                <c:pt idx="31">
                  <c:v>-8421.8572600000007</c:v>
                </c:pt>
                <c:pt idx="32">
                  <c:v>-262440.45039000001</c:v>
                </c:pt>
                <c:pt idx="33">
                  <c:v>-166818.25693999999</c:v>
                </c:pt>
                <c:pt idx="34">
                  <c:v>-196666.83021000004</c:v>
                </c:pt>
                <c:pt idx="35">
                  <c:v>-270459.17491</c:v>
                </c:pt>
                <c:pt idx="36">
                  <c:v>-198220.42937</c:v>
                </c:pt>
                <c:pt idx="37">
                  <c:v>-204446.07675000001</c:v>
                </c:pt>
                <c:pt idx="38">
                  <c:v>-212764.82238000003</c:v>
                </c:pt>
                <c:pt idx="39">
                  <c:v>-231103.69026</c:v>
                </c:pt>
                <c:pt idx="40">
                  <c:v>-223398.07886000001</c:v>
                </c:pt>
                <c:pt idx="41">
                  <c:v>-228086.62243999998</c:v>
                </c:pt>
                <c:pt idx="42">
                  <c:v>-244615.59002</c:v>
                </c:pt>
                <c:pt idx="43">
                  <c:v>-331310.72268999997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00-4A33-9F75-48ECBEED5CB3}"/>
            </c:ext>
          </c:extLst>
        </c:ser>
        <c:ser>
          <c:idx val="4"/>
          <c:order val="4"/>
          <c:tx>
            <c:strRef>
              <c:f>DROS_Q!$C$16</c:f>
              <c:strCache>
                <c:ptCount val="1"/>
                <c:pt idx="0">
                  <c:v>(+) Custo com Manutenções e Revisões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DROS_Q!$D$16:$AU$16</c:f>
              <c:numCache>
                <c:formatCode>#,##0</c:formatCode>
                <c:ptCount val="44"/>
                <c:pt idx="0">
                  <c:v>-158242.63</c:v>
                </c:pt>
                <c:pt idx="1">
                  <c:v>-129623.258</c:v>
                </c:pt>
                <c:pt idx="2">
                  <c:v>-165022.57199999999</c:v>
                </c:pt>
                <c:pt idx="3">
                  <c:v>-156697.34500000003</c:v>
                </c:pt>
                <c:pt idx="4">
                  <c:v>-133345.11000000002</c:v>
                </c:pt>
                <c:pt idx="5">
                  <c:v>-120999.883</c:v>
                </c:pt>
                <c:pt idx="6">
                  <c:v>-148095.58499999999</c:v>
                </c:pt>
                <c:pt idx="7">
                  <c:v>-70005.725999999995</c:v>
                </c:pt>
                <c:pt idx="8">
                  <c:v>-105221.54300000001</c:v>
                </c:pt>
                <c:pt idx="9">
                  <c:v>-119201.44799999999</c:v>
                </c:pt>
                <c:pt idx="10">
                  <c:v>-137738.09699999998</c:v>
                </c:pt>
                <c:pt idx="11">
                  <c:v>-106037.05</c:v>
                </c:pt>
                <c:pt idx="12">
                  <c:v>-115900.164</c:v>
                </c:pt>
                <c:pt idx="13">
                  <c:v>-162349.527</c:v>
                </c:pt>
                <c:pt idx="14">
                  <c:v>-130502.72300000001</c:v>
                </c:pt>
                <c:pt idx="15">
                  <c:v>-136781.617</c:v>
                </c:pt>
                <c:pt idx="16">
                  <c:v>-117429.27679</c:v>
                </c:pt>
                <c:pt idx="17">
                  <c:v>-136262.01714000001</c:v>
                </c:pt>
                <c:pt idx="18">
                  <c:v>-146695.1759</c:v>
                </c:pt>
                <c:pt idx="19">
                  <c:v>-152036.46627</c:v>
                </c:pt>
                <c:pt idx="20">
                  <c:v>-132181.03907</c:v>
                </c:pt>
                <c:pt idx="21">
                  <c:v>-135592.83862000002</c:v>
                </c:pt>
                <c:pt idx="22">
                  <c:v>-169208.21617999999</c:v>
                </c:pt>
                <c:pt idx="23">
                  <c:v>-150099.04512</c:v>
                </c:pt>
                <c:pt idx="24">
                  <c:v>-147096.87631999998</c:v>
                </c:pt>
                <c:pt idx="25">
                  <c:v>-123570.05906</c:v>
                </c:pt>
                <c:pt idx="26">
                  <c:v>-122395.30514</c:v>
                </c:pt>
                <c:pt idx="27">
                  <c:v>-207841.70553000001</c:v>
                </c:pt>
                <c:pt idx="28">
                  <c:v>-128171.18527</c:v>
                </c:pt>
                <c:pt idx="29">
                  <c:v>-157267.47063</c:v>
                </c:pt>
                <c:pt idx="30">
                  <c:v>-104347.2175</c:v>
                </c:pt>
                <c:pt idx="31">
                  <c:v>-203338.91493999999</c:v>
                </c:pt>
                <c:pt idx="32">
                  <c:v>-88244.069579999996</c:v>
                </c:pt>
                <c:pt idx="33">
                  <c:v>-132149.53875000001</c:v>
                </c:pt>
                <c:pt idx="34">
                  <c:v>-90206.790099999998</c:v>
                </c:pt>
                <c:pt idx="35">
                  <c:v>-58111.495439999999</c:v>
                </c:pt>
                <c:pt idx="36">
                  <c:v>-110324.43739000001</c:v>
                </c:pt>
                <c:pt idx="37">
                  <c:v>-88781.897209999996</c:v>
                </c:pt>
                <c:pt idx="38">
                  <c:v>-89647.680040000007</c:v>
                </c:pt>
                <c:pt idx="39">
                  <c:v>-281579.47382999997</c:v>
                </c:pt>
                <c:pt idx="40">
                  <c:v>-44294.186990000002</c:v>
                </c:pt>
                <c:pt idx="41">
                  <c:v>-276461.76439999999</c:v>
                </c:pt>
                <c:pt idx="42">
                  <c:v>-91497.247189999995</c:v>
                </c:pt>
                <c:pt idx="43">
                  <c:v>-52961.534009999996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00-4A33-9F75-48ECBEED5CB3}"/>
            </c:ext>
          </c:extLst>
        </c:ser>
        <c:ser>
          <c:idx val="0"/>
          <c:order val="5"/>
          <c:tx>
            <c:strRef>
              <c:f>DROS_Q!$C$12</c:f>
              <c:strCache>
                <c:ptCount val="1"/>
                <c:pt idx="0">
                  <c:v>(+) Custo com Tripulantes Técnicos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DROS_Q!$D$12:$AU$12</c:f>
              <c:numCache>
                <c:formatCode>#,##0</c:formatCode>
                <c:ptCount val="44"/>
                <c:pt idx="0">
                  <c:v>-87991.502000000008</c:v>
                </c:pt>
                <c:pt idx="1">
                  <c:v>-89540.927000000011</c:v>
                </c:pt>
                <c:pt idx="2">
                  <c:v>-95907.876000000004</c:v>
                </c:pt>
                <c:pt idx="3">
                  <c:v>-102548.811</c:v>
                </c:pt>
                <c:pt idx="4">
                  <c:v>-101745.17599999999</c:v>
                </c:pt>
                <c:pt idx="5">
                  <c:v>-107511.55900000001</c:v>
                </c:pt>
                <c:pt idx="6">
                  <c:v>-117000.003</c:v>
                </c:pt>
                <c:pt idx="7">
                  <c:v>-131345.405</c:v>
                </c:pt>
                <c:pt idx="8">
                  <c:v>-137864.62</c:v>
                </c:pt>
                <c:pt idx="9">
                  <c:v>-145639.29200000002</c:v>
                </c:pt>
                <c:pt idx="10">
                  <c:v>-149792.486</c:v>
                </c:pt>
                <c:pt idx="11">
                  <c:v>-158756.09300000002</c:v>
                </c:pt>
                <c:pt idx="12">
                  <c:v>-143401.538</c:v>
                </c:pt>
                <c:pt idx="13">
                  <c:v>-130296.781</c:v>
                </c:pt>
                <c:pt idx="14">
                  <c:v>-126723.00300000001</c:v>
                </c:pt>
                <c:pt idx="15">
                  <c:v>-132025.32699999999</c:v>
                </c:pt>
                <c:pt idx="16">
                  <c:v>-114400.72334</c:v>
                </c:pt>
                <c:pt idx="17">
                  <c:v>-129238.46642</c:v>
                </c:pt>
                <c:pt idx="18">
                  <c:v>-125419.4154</c:v>
                </c:pt>
                <c:pt idx="19">
                  <c:v>-121113.94379999999</c:v>
                </c:pt>
                <c:pt idx="20">
                  <c:v>-141547.75221000001</c:v>
                </c:pt>
                <c:pt idx="21">
                  <c:v>-136522.99828</c:v>
                </c:pt>
                <c:pt idx="22">
                  <c:v>-144894.42737999998</c:v>
                </c:pt>
                <c:pt idx="23">
                  <c:v>-150533.75050999998</c:v>
                </c:pt>
                <c:pt idx="24">
                  <c:v>-109940.86847</c:v>
                </c:pt>
                <c:pt idx="25">
                  <c:v>-105038.1623</c:v>
                </c:pt>
                <c:pt idx="26">
                  <c:v>-8497.7444500000001</c:v>
                </c:pt>
                <c:pt idx="27">
                  <c:v>-42800.304960000001</c:v>
                </c:pt>
                <c:pt idx="28">
                  <c:v>-102566.38429</c:v>
                </c:pt>
                <c:pt idx="29">
                  <c:v>-87774.57127</c:v>
                </c:pt>
                <c:pt idx="30">
                  <c:v>-28578.56136</c:v>
                </c:pt>
                <c:pt idx="31">
                  <c:v>-66455.424320000006</c:v>
                </c:pt>
                <c:pt idx="32">
                  <c:v>-128053.73871999999</c:v>
                </c:pt>
                <c:pt idx="33">
                  <c:v>-61182.143490000002</c:v>
                </c:pt>
                <c:pt idx="34">
                  <c:v>-96060.678360000005</c:v>
                </c:pt>
                <c:pt idx="35">
                  <c:v>-98583.992069999993</c:v>
                </c:pt>
                <c:pt idx="36">
                  <c:v>-108228.48497</c:v>
                </c:pt>
                <c:pt idx="37">
                  <c:v>-92417.870209999994</c:v>
                </c:pt>
                <c:pt idx="38">
                  <c:v>-102462.80755</c:v>
                </c:pt>
                <c:pt idx="39">
                  <c:v>-107474.6911</c:v>
                </c:pt>
                <c:pt idx="40">
                  <c:v>-122651.86926000001</c:v>
                </c:pt>
                <c:pt idx="41">
                  <c:v>-109223.34655</c:v>
                </c:pt>
                <c:pt idx="42">
                  <c:v>-127889.76279000001</c:v>
                </c:pt>
                <c:pt idx="43">
                  <c:v>-139384.42442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00-4A33-9F75-48ECBEED5CB3}"/>
            </c:ext>
          </c:extLst>
        </c:ser>
        <c:ser>
          <c:idx val="1"/>
          <c:order val="6"/>
          <c:tx>
            <c:strRef>
              <c:f>DROS_Q!$C$13</c:f>
              <c:strCache>
                <c:ptCount val="1"/>
                <c:pt idx="0">
                  <c:v>(+) Custo com Comissários de Bordo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DROS_Q!$D$13:$AU$13</c:f>
              <c:numCache>
                <c:formatCode>#,##0</c:formatCode>
                <c:ptCount val="44"/>
                <c:pt idx="0">
                  <c:v>-54899.32</c:v>
                </c:pt>
                <c:pt idx="1">
                  <c:v>-59116.517</c:v>
                </c:pt>
                <c:pt idx="2">
                  <c:v>-60756.583999999995</c:v>
                </c:pt>
                <c:pt idx="3">
                  <c:v>-61908.020000000004</c:v>
                </c:pt>
                <c:pt idx="4">
                  <c:v>-67276.891000000003</c:v>
                </c:pt>
                <c:pt idx="5">
                  <c:v>-69986.123999999996</c:v>
                </c:pt>
                <c:pt idx="6">
                  <c:v>-75448.874000000011</c:v>
                </c:pt>
                <c:pt idx="7">
                  <c:v>-84070.013999999996</c:v>
                </c:pt>
                <c:pt idx="8">
                  <c:v>-89997.546999999991</c:v>
                </c:pt>
                <c:pt idx="9">
                  <c:v>-84641.272000000012</c:v>
                </c:pt>
                <c:pt idx="10">
                  <c:v>-88874.274999999994</c:v>
                </c:pt>
                <c:pt idx="11">
                  <c:v>-96789.044999999984</c:v>
                </c:pt>
                <c:pt idx="12">
                  <c:v>-89420.880000000019</c:v>
                </c:pt>
                <c:pt idx="13">
                  <c:v>-85636.487000000008</c:v>
                </c:pt>
                <c:pt idx="14">
                  <c:v>-78645.897000000012</c:v>
                </c:pt>
                <c:pt idx="15">
                  <c:v>-79706.858999999997</c:v>
                </c:pt>
                <c:pt idx="16">
                  <c:v>-58858.009159999994</c:v>
                </c:pt>
                <c:pt idx="17">
                  <c:v>-62552.093949999995</c:v>
                </c:pt>
                <c:pt idx="18">
                  <c:v>-62809.944169999995</c:v>
                </c:pt>
                <c:pt idx="19">
                  <c:v>-64357.416919999996</c:v>
                </c:pt>
                <c:pt idx="20">
                  <c:v>-69605.690690000003</c:v>
                </c:pt>
                <c:pt idx="21">
                  <c:v>-66116.577519999992</c:v>
                </c:pt>
                <c:pt idx="22">
                  <c:v>-66139.429709999997</c:v>
                </c:pt>
                <c:pt idx="23">
                  <c:v>-70011.634900000005</c:v>
                </c:pt>
                <c:pt idx="24">
                  <c:v>-54880.979310000002</c:v>
                </c:pt>
                <c:pt idx="25">
                  <c:v>-52512.298990000003</c:v>
                </c:pt>
                <c:pt idx="26">
                  <c:v>-16343.5821</c:v>
                </c:pt>
                <c:pt idx="27">
                  <c:v>-378.32463999999999</c:v>
                </c:pt>
                <c:pt idx="28">
                  <c:v>-52543.196080000002</c:v>
                </c:pt>
                <c:pt idx="29">
                  <c:v>-46863.34014</c:v>
                </c:pt>
                <c:pt idx="30">
                  <c:v>-15679.297970000001</c:v>
                </c:pt>
                <c:pt idx="31">
                  <c:v>-35365.351000000002</c:v>
                </c:pt>
                <c:pt idx="32">
                  <c:v>-69539.541930000007</c:v>
                </c:pt>
                <c:pt idx="33">
                  <c:v>-32587.80458</c:v>
                </c:pt>
                <c:pt idx="34">
                  <c:v>-51458.823960000002</c:v>
                </c:pt>
                <c:pt idx="35">
                  <c:v>-53091.822560000001</c:v>
                </c:pt>
                <c:pt idx="36">
                  <c:v>-57165.646119999998</c:v>
                </c:pt>
                <c:pt idx="37">
                  <c:v>-51336.914250000002</c:v>
                </c:pt>
                <c:pt idx="38">
                  <c:v>-54094.858540000001</c:v>
                </c:pt>
                <c:pt idx="39">
                  <c:v>-56498.869049999994</c:v>
                </c:pt>
                <c:pt idx="40">
                  <c:v>-62983.851820000003</c:v>
                </c:pt>
                <c:pt idx="41">
                  <c:v>-55441.215960000001</c:v>
                </c:pt>
                <c:pt idx="42">
                  <c:v>-63022.967539999998</c:v>
                </c:pt>
                <c:pt idx="43">
                  <c:v>-67232.726200000005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00-4A33-9F75-48ECBEED5CB3}"/>
            </c:ext>
          </c:extLst>
        </c:ser>
        <c:ser>
          <c:idx val="5"/>
          <c:order val="7"/>
          <c:tx>
            <c:strRef>
              <c:f>DROS_Q!$C$17</c:f>
              <c:strCache>
                <c:ptCount val="1"/>
                <c:pt idx="0">
                  <c:v>(+) Custo com Seguro de Aeronaves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DROS_Q!$D$8:$AU$8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DROS_Q!$D$17:$AU$17</c:f>
              <c:numCache>
                <c:formatCode>#,##0</c:formatCode>
                <c:ptCount val="44"/>
                <c:pt idx="0">
                  <c:v>-18184.242000000002</c:v>
                </c:pt>
                <c:pt idx="1">
                  <c:v>-13029.382</c:v>
                </c:pt>
                <c:pt idx="2">
                  <c:v>-13299.162999999999</c:v>
                </c:pt>
                <c:pt idx="3">
                  <c:v>-11811.553</c:v>
                </c:pt>
                <c:pt idx="4">
                  <c:v>-13277.663</c:v>
                </c:pt>
                <c:pt idx="5">
                  <c:v>-11284.635</c:v>
                </c:pt>
                <c:pt idx="6">
                  <c:v>-11492.178</c:v>
                </c:pt>
                <c:pt idx="7">
                  <c:v>-11702.852999999999</c:v>
                </c:pt>
                <c:pt idx="8">
                  <c:v>-8441.2609999999986</c:v>
                </c:pt>
                <c:pt idx="9">
                  <c:v>-8328.0229999999992</c:v>
                </c:pt>
                <c:pt idx="10">
                  <c:v>-8786.0869999999995</c:v>
                </c:pt>
                <c:pt idx="11">
                  <c:v>-6365.7619999999997</c:v>
                </c:pt>
                <c:pt idx="12">
                  <c:v>-5938.6390000000001</c:v>
                </c:pt>
                <c:pt idx="13">
                  <c:v>-5960.2070000000003</c:v>
                </c:pt>
                <c:pt idx="14">
                  <c:v>-6055.192</c:v>
                </c:pt>
                <c:pt idx="15">
                  <c:v>-4833.8130000000001</c:v>
                </c:pt>
                <c:pt idx="16">
                  <c:v>-4643.5094100000006</c:v>
                </c:pt>
                <c:pt idx="17">
                  <c:v>-4634.6186899999993</c:v>
                </c:pt>
                <c:pt idx="18">
                  <c:v>-4685.5485699999999</c:v>
                </c:pt>
                <c:pt idx="19">
                  <c:v>-4805.8406000000004</c:v>
                </c:pt>
                <c:pt idx="20">
                  <c:v>-4872.9078099999997</c:v>
                </c:pt>
                <c:pt idx="21">
                  <c:v>-4764.3393700000006</c:v>
                </c:pt>
                <c:pt idx="22">
                  <c:v>-6405.9859200000001</c:v>
                </c:pt>
                <c:pt idx="23">
                  <c:v>-6331.9225900000001</c:v>
                </c:pt>
                <c:pt idx="24">
                  <c:v>-6447.2383399999999</c:v>
                </c:pt>
                <c:pt idx="25">
                  <c:v>-6518.8743299999996</c:v>
                </c:pt>
                <c:pt idx="26">
                  <c:v>-8576.9603100000004</c:v>
                </c:pt>
                <c:pt idx="27">
                  <c:v>-8248.4029599999994</c:v>
                </c:pt>
                <c:pt idx="28">
                  <c:v>-8108.9249600000003</c:v>
                </c:pt>
                <c:pt idx="29">
                  <c:v>-9483.2657799999997</c:v>
                </c:pt>
                <c:pt idx="30">
                  <c:v>-8498.6766199999984</c:v>
                </c:pt>
                <c:pt idx="31">
                  <c:v>-9847.1754600000004</c:v>
                </c:pt>
                <c:pt idx="32">
                  <c:v>-140.18146999999999</c:v>
                </c:pt>
                <c:pt idx="33">
                  <c:v>-5081.2658799999999</c:v>
                </c:pt>
                <c:pt idx="34">
                  <c:v>-4899.0910700000004</c:v>
                </c:pt>
                <c:pt idx="35">
                  <c:v>-2374.4615800000029</c:v>
                </c:pt>
                <c:pt idx="36">
                  <c:v>-4916.5098099999996</c:v>
                </c:pt>
                <c:pt idx="37">
                  <c:v>-4971.13771</c:v>
                </c:pt>
                <c:pt idx="38">
                  <c:v>-5025.76559</c:v>
                </c:pt>
                <c:pt idx="39">
                  <c:v>-5629.6779900000001</c:v>
                </c:pt>
                <c:pt idx="40">
                  <c:v>-6188.4818299999997</c:v>
                </c:pt>
                <c:pt idx="41">
                  <c:v>-6334.2314500000002</c:v>
                </c:pt>
                <c:pt idx="42">
                  <c:v>-6403.8383899999999</c:v>
                </c:pt>
                <c:pt idx="43">
                  <c:v>-7334.36492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00-4A33-9F75-48ECBEED5CB3}"/>
            </c:ext>
          </c:extLst>
        </c:ser>
        <c:ser>
          <c:idx val="6"/>
          <c:order val="8"/>
          <c:tx>
            <c:strRef>
              <c:f>DROS_Q!$C$18</c:f>
              <c:strCache>
                <c:ptCount val="1"/>
                <c:pt idx="0">
                  <c:v>(+) Custo com Tarifas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DROS_Q!$D$18:$AU$18</c:f>
              <c:numCache>
                <c:formatCode>#,##0</c:formatCode>
                <c:ptCount val="44"/>
                <c:pt idx="0">
                  <c:v>-77817.959999999992</c:v>
                </c:pt>
                <c:pt idx="1">
                  <c:v>-81405.157000000007</c:v>
                </c:pt>
                <c:pt idx="2">
                  <c:v>-77595.792000000001</c:v>
                </c:pt>
                <c:pt idx="3">
                  <c:v>-75818.077000000005</c:v>
                </c:pt>
                <c:pt idx="4">
                  <c:v>-78105.581999999995</c:v>
                </c:pt>
                <c:pt idx="5">
                  <c:v>-77190.554000000004</c:v>
                </c:pt>
                <c:pt idx="6">
                  <c:v>-83658.108999999997</c:v>
                </c:pt>
                <c:pt idx="7">
                  <c:v>-92927.899000000005</c:v>
                </c:pt>
                <c:pt idx="8">
                  <c:v>-85131.86099999999</c:v>
                </c:pt>
                <c:pt idx="9">
                  <c:v>-96762.270000000019</c:v>
                </c:pt>
                <c:pt idx="10">
                  <c:v>-99910.15400000001</c:v>
                </c:pt>
                <c:pt idx="11">
                  <c:v>-99990.097000000009</c:v>
                </c:pt>
                <c:pt idx="12">
                  <c:v>-124878.40100000001</c:v>
                </c:pt>
                <c:pt idx="13">
                  <c:v>-116915.83100000001</c:v>
                </c:pt>
                <c:pt idx="14">
                  <c:v>-128676.76800000001</c:v>
                </c:pt>
                <c:pt idx="15">
                  <c:v>-126784.32199999999</c:v>
                </c:pt>
                <c:pt idx="16">
                  <c:v>-133535.21536999999</c:v>
                </c:pt>
                <c:pt idx="17">
                  <c:v>-134449.73379999999</c:v>
                </c:pt>
                <c:pt idx="18">
                  <c:v>-147707.78999999998</c:v>
                </c:pt>
                <c:pt idx="19">
                  <c:v>-149386.5471</c:v>
                </c:pt>
                <c:pt idx="20">
                  <c:v>-151086.30591999998</c:v>
                </c:pt>
                <c:pt idx="21">
                  <c:v>-142249.28187000001</c:v>
                </c:pt>
                <c:pt idx="22">
                  <c:v>-154316.33204000001</c:v>
                </c:pt>
                <c:pt idx="23">
                  <c:v>-164824.60024</c:v>
                </c:pt>
                <c:pt idx="24">
                  <c:v>-168925.32118999999</c:v>
                </c:pt>
                <c:pt idx="25">
                  <c:v>-162143.61558000001</c:v>
                </c:pt>
                <c:pt idx="26">
                  <c:v>-171653.76553999999</c:v>
                </c:pt>
                <c:pt idx="27">
                  <c:v>-181800.59130999999</c:v>
                </c:pt>
                <c:pt idx="28">
                  <c:v>-191298.48079</c:v>
                </c:pt>
                <c:pt idx="29">
                  <c:v>-161117.74271000002</c:v>
                </c:pt>
                <c:pt idx="30">
                  <c:v>-177096.92871000001</c:v>
                </c:pt>
                <c:pt idx="31">
                  <c:v>-173181.25226000001</c:v>
                </c:pt>
                <c:pt idx="32">
                  <c:v>-71933.772989999998</c:v>
                </c:pt>
                <c:pt idx="33">
                  <c:v>-247923.57313</c:v>
                </c:pt>
                <c:pt idx="34">
                  <c:v>-169883.56575000001</c:v>
                </c:pt>
                <c:pt idx="35">
                  <c:v>-184362.50698999999</c:v>
                </c:pt>
                <c:pt idx="36">
                  <c:v>-190535.20422000001</c:v>
                </c:pt>
                <c:pt idx="37">
                  <c:v>-171541.73424999998</c:v>
                </c:pt>
                <c:pt idx="38">
                  <c:v>-190178.48210999998</c:v>
                </c:pt>
                <c:pt idx="39">
                  <c:v>-196690.34924000001</c:v>
                </c:pt>
                <c:pt idx="40">
                  <c:v>-208394.87310999999</c:v>
                </c:pt>
                <c:pt idx="41">
                  <c:v>-184854.52128000002</c:v>
                </c:pt>
                <c:pt idx="42">
                  <c:v>-226053.78654999999</c:v>
                </c:pt>
                <c:pt idx="43">
                  <c:v>-164533.37004000001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00-4A33-9F75-48ECBEED5CB3}"/>
            </c:ext>
          </c:extLst>
        </c:ser>
        <c:ser>
          <c:idx val="8"/>
          <c:order val="9"/>
          <c:tx>
            <c:strRef>
              <c:f>DROS_Q!$C$21</c:f>
              <c:strCache>
                <c:ptCount val="1"/>
                <c:pt idx="0">
                  <c:v>(+) Custo Serviço de Bordo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DROS_Q!$D$21:$AU$21</c:f>
              <c:numCache>
                <c:formatCode>#,##0</c:formatCode>
                <c:ptCount val="44"/>
                <c:pt idx="0">
                  <c:v>-3577.1390000000001</c:v>
                </c:pt>
                <c:pt idx="1">
                  <c:v>-3770.7910000000006</c:v>
                </c:pt>
                <c:pt idx="2">
                  <c:v>-126.81</c:v>
                </c:pt>
                <c:pt idx="3">
                  <c:v>-202.11499999999998</c:v>
                </c:pt>
                <c:pt idx="4">
                  <c:v>-232.17500000000001</c:v>
                </c:pt>
                <c:pt idx="5">
                  <c:v>-183.465</c:v>
                </c:pt>
                <c:pt idx="6">
                  <c:v>-182.99999999999997</c:v>
                </c:pt>
                <c:pt idx="7">
                  <c:v>-243.316</c:v>
                </c:pt>
                <c:pt idx="8">
                  <c:v>-281.64099999999996</c:v>
                </c:pt>
                <c:pt idx="9">
                  <c:v>-418.02499999999998</c:v>
                </c:pt>
                <c:pt idx="10">
                  <c:v>-308.108</c:v>
                </c:pt>
                <c:pt idx="11">
                  <c:v>-322.48600000000005</c:v>
                </c:pt>
                <c:pt idx="12">
                  <c:v>-15254.014999999999</c:v>
                </c:pt>
                <c:pt idx="13">
                  <c:v>-13521.521000000001</c:v>
                </c:pt>
                <c:pt idx="14">
                  <c:v>-12064.316999999999</c:v>
                </c:pt>
                <c:pt idx="15">
                  <c:v>-11380.003000000001</c:v>
                </c:pt>
                <c:pt idx="16">
                  <c:v>-13949.087070000001</c:v>
                </c:pt>
                <c:pt idx="17">
                  <c:v>-11422.289190000001</c:v>
                </c:pt>
                <c:pt idx="18">
                  <c:v>-12765.31691</c:v>
                </c:pt>
                <c:pt idx="19">
                  <c:v>-14185.426219999999</c:v>
                </c:pt>
                <c:pt idx="20">
                  <c:v>-15745.919979999999</c:v>
                </c:pt>
                <c:pt idx="21">
                  <c:v>-14365.4362</c:v>
                </c:pt>
                <c:pt idx="22">
                  <c:v>-16562.476400000003</c:v>
                </c:pt>
                <c:pt idx="23">
                  <c:v>-17011.601210000001</c:v>
                </c:pt>
                <c:pt idx="24">
                  <c:v>-682.31278999999995</c:v>
                </c:pt>
                <c:pt idx="25">
                  <c:v>-1294.15499</c:v>
                </c:pt>
                <c:pt idx="26">
                  <c:v>-1700.3838700000001</c:v>
                </c:pt>
                <c:pt idx="27">
                  <c:v>-1903.57637</c:v>
                </c:pt>
                <c:pt idx="28">
                  <c:v>-1042.4309699999999</c:v>
                </c:pt>
                <c:pt idx="29">
                  <c:v>-2134.5195800000001</c:v>
                </c:pt>
                <c:pt idx="30">
                  <c:v>-2146.4629600000003</c:v>
                </c:pt>
                <c:pt idx="31">
                  <c:v>-272.97841000000005</c:v>
                </c:pt>
                <c:pt idx="32">
                  <c:v>-1852.0927200000001</c:v>
                </c:pt>
                <c:pt idx="33">
                  <c:v>-1590.22048</c:v>
                </c:pt>
                <c:pt idx="34">
                  <c:v>-2294.11553</c:v>
                </c:pt>
                <c:pt idx="35">
                  <c:v>-79135.032179999995</c:v>
                </c:pt>
                <c:pt idx="36">
                  <c:v>-2080.9904700000002</c:v>
                </c:pt>
                <c:pt idx="37">
                  <c:v>-1689.01269</c:v>
                </c:pt>
                <c:pt idx="38">
                  <c:v>-1965.8557599999999</c:v>
                </c:pt>
                <c:pt idx="39">
                  <c:v>-1906.52882</c:v>
                </c:pt>
                <c:pt idx="40">
                  <c:v>-1430.7885799999999</c:v>
                </c:pt>
                <c:pt idx="41">
                  <c:v>-1175.4158600000001</c:v>
                </c:pt>
                <c:pt idx="42">
                  <c:v>-1565.83608</c:v>
                </c:pt>
                <c:pt idx="43">
                  <c:v>-1185.365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700-4A33-9F75-48ECBEED5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TAM - Custos e Despesas (R$)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DROS_Q!$C$32</c:f>
              <c:strCache>
                <c:ptCount val="1"/>
                <c:pt idx="0">
                  <c:v>(+) Custo com Combustível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DROS_Q!$D$32:$AU$32</c:f>
              <c:numCache>
                <c:formatCode>#,##0</c:formatCode>
                <c:ptCount val="44"/>
                <c:pt idx="0">
                  <c:v>-680062.50341999996</c:v>
                </c:pt>
                <c:pt idx="1">
                  <c:v>-609182.16424000007</c:v>
                </c:pt>
                <c:pt idx="2">
                  <c:v>-691223.81160000002</c:v>
                </c:pt>
                <c:pt idx="3">
                  <c:v>-714449.69952999987</c:v>
                </c:pt>
                <c:pt idx="4">
                  <c:v>-781150.26127999998</c:v>
                </c:pt>
                <c:pt idx="5">
                  <c:v>-832890.58391999989</c:v>
                </c:pt>
                <c:pt idx="6">
                  <c:v>-854409.18134999997</c:v>
                </c:pt>
                <c:pt idx="7">
                  <c:v>-906408.81123000011</c:v>
                </c:pt>
                <c:pt idx="8">
                  <c:v>-1014636.52833</c:v>
                </c:pt>
                <c:pt idx="9">
                  <c:v>-1028634.28165</c:v>
                </c:pt>
                <c:pt idx="10">
                  <c:v>-769805.37811000005</c:v>
                </c:pt>
                <c:pt idx="11">
                  <c:v>-1197213.5840099999</c:v>
                </c:pt>
                <c:pt idx="12">
                  <c:v>-1233095.1971100001</c:v>
                </c:pt>
                <c:pt idx="13">
                  <c:v>-1315006.0006200001</c:v>
                </c:pt>
                <c:pt idx="14">
                  <c:v>-1329961.1338799999</c:v>
                </c:pt>
                <c:pt idx="15">
                  <c:v>-1483680.8135100002</c:v>
                </c:pt>
                <c:pt idx="16">
                  <c:v>-1387234.4680400002</c:v>
                </c:pt>
                <c:pt idx="17">
                  <c:v>-1170050.5021500001</c:v>
                </c:pt>
                <c:pt idx="18">
                  <c:v>-1354238.9388599999</c:v>
                </c:pt>
                <c:pt idx="19">
                  <c:v>-1367132.7527899998</c:v>
                </c:pt>
                <c:pt idx="20">
                  <c:v>-1404372.97251</c:v>
                </c:pt>
                <c:pt idx="21">
                  <c:v>-1255150.3944599999</c:v>
                </c:pt>
                <c:pt idx="22">
                  <c:v>-1292172.0773400001</c:v>
                </c:pt>
                <c:pt idx="23">
                  <c:v>-1289377.2804400001</c:v>
                </c:pt>
                <c:pt idx="24">
                  <c:v>-973455.98832</c:v>
                </c:pt>
                <c:pt idx="25">
                  <c:v>-1068070.58761</c:v>
                </c:pt>
                <c:pt idx="26">
                  <c:v>-1139139.15968</c:v>
                </c:pt>
                <c:pt idx="27">
                  <c:v>-964405.3311699999</c:v>
                </c:pt>
                <c:pt idx="28">
                  <c:v>-859122.41173000005</c:v>
                </c:pt>
                <c:pt idx="29">
                  <c:v>-782893.83633000008</c:v>
                </c:pt>
                <c:pt idx="30">
                  <c:v>-647094.69558000006</c:v>
                </c:pt>
                <c:pt idx="31">
                  <c:v>-789103.59036000003</c:v>
                </c:pt>
                <c:pt idx="32">
                  <c:v>-927772.52832000004</c:v>
                </c:pt>
                <c:pt idx="33">
                  <c:v>-862511.52644000005</c:v>
                </c:pt>
                <c:pt idx="34">
                  <c:v>-830658.40237000003</c:v>
                </c:pt>
                <c:pt idx="35">
                  <c:v>-915378.93888000003</c:v>
                </c:pt>
                <c:pt idx="36">
                  <c:v>-1053001.5303700001</c:v>
                </c:pt>
                <c:pt idx="37">
                  <c:v>-1120495.4702899999</c:v>
                </c:pt>
                <c:pt idx="38">
                  <c:v>-1409256.2760000001</c:v>
                </c:pt>
                <c:pt idx="39">
                  <c:v>-1447540.5429799999</c:v>
                </c:pt>
                <c:pt idx="40">
                  <c:v>-1265393.4341</c:v>
                </c:pt>
                <c:pt idx="41">
                  <c:v>-1245448.3326600001</c:v>
                </c:pt>
                <c:pt idx="42">
                  <c:v>-1313085.9529600001</c:v>
                </c:pt>
                <c:pt idx="43">
                  <c:v>-1415972.0343900002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4-4EDC-A2FE-129A7A7BFD92}"/>
            </c:ext>
          </c:extLst>
        </c:ser>
        <c:ser>
          <c:idx val="9"/>
          <c:order val="1"/>
          <c:tx>
            <c:strRef>
              <c:f>DROS_Q!$C$40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DROS_Q!$D$40:$AU$40</c:f>
              <c:numCache>
                <c:formatCode>#,##0</c:formatCode>
                <c:ptCount val="44"/>
                <c:pt idx="0">
                  <c:v>-476450.47106000001</c:v>
                </c:pt>
                <c:pt idx="1">
                  <c:v>-639017.14104999998</c:v>
                </c:pt>
                <c:pt idx="2">
                  <c:v>-491336.44470999995</c:v>
                </c:pt>
                <c:pt idx="3">
                  <c:v>-621818.02707000007</c:v>
                </c:pt>
                <c:pt idx="4">
                  <c:v>-600987.76637999993</c:v>
                </c:pt>
                <c:pt idx="5">
                  <c:v>-663952.88907000003</c:v>
                </c:pt>
                <c:pt idx="6">
                  <c:v>-622851.38360000006</c:v>
                </c:pt>
                <c:pt idx="7">
                  <c:v>-843676.929</c:v>
                </c:pt>
                <c:pt idx="8">
                  <c:v>-641159.43477000005</c:v>
                </c:pt>
                <c:pt idx="9">
                  <c:v>-699939.43751000008</c:v>
                </c:pt>
                <c:pt idx="10">
                  <c:v>-695241.70682000008</c:v>
                </c:pt>
                <c:pt idx="11">
                  <c:v>-723355.23352000001</c:v>
                </c:pt>
                <c:pt idx="12">
                  <c:v>-622931.78621000005</c:v>
                </c:pt>
                <c:pt idx="13">
                  <c:v>-643634.93883999996</c:v>
                </c:pt>
                <c:pt idx="14">
                  <c:v>-695228.80156000005</c:v>
                </c:pt>
                <c:pt idx="15">
                  <c:v>-832664.21571999998</c:v>
                </c:pt>
                <c:pt idx="16">
                  <c:v>-512317.52514000004</c:v>
                </c:pt>
                <c:pt idx="17">
                  <c:v>-775576.25109000003</c:v>
                </c:pt>
                <c:pt idx="18">
                  <c:v>-755359.07887999993</c:v>
                </c:pt>
                <c:pt idx="19">
                  <c:v>-945511.3809300001</c:v>
                </c:pt>
                <c:pt idx="20">
                  <c:v>-703924.70525</c:v>
                </c:pt>
                <c:pt idx="21">
                  <c:v>-708856.3983</c:v>
                </c:pt>
                <c:pt idx="22">
                  <c:v>-611147.0747</c:v>
                </c:pt>
                <c:pt idx="23">
                  <c:v>-753230.49824999995</c:v>
                </c:pt>
                <c:pt idx="24">
                  <c:v>-580191.51007000008</c:v>
                </c:pt>
                <c:pt idx="25">
                  <c:v>-565636.24744000006</c:v>
                </c:pt>
                <c:pt idx="26">
                  <c:v>-492501.32782999991</c:v>
                </c:pt>
                <c:pt idx="27">
                  <c:v>-466512.77675000002</c:v>
                </c:pt>
                <c:pt idx="28">
                  <c:v>-505941.16253999993</c:v>
                </c:pt>
                <c:pt idx="29">
                  <c:v>-550953.22720000008</c:v>
                </c:pt>
                <c:pt idx="30">
                  <c:v>-507944.70996999997</c:v>
                </c:pt>
                <c:pt idx="31">
                  <c:v>-541503.28982000006</c:v>
                </c:pt>
                <c:pt idx="32">
                  <c:v>-432219.55488000007</c:v>
                </c:pt>
                <c:pt idx="33">
                  <c:v>-495828.01805000001</c:v>
                </c:pt>
                <c:pt idx="34">
                  <c:v>-563730.58344000007</c:v>
                </c:pt>
                <c:pt idx="35">
                  <c:v>-432501.55244</c:v>
                </c:pt>
                <c:pt idx="36">
                  <c:v>-406105.56682000001</c:v>
                </c:pt>
                <c:pt idx="37">
                  <c:v>-399005.94710999995</c:v>
                </c:pt>
                <c:pt idx="38">
                  <c:v>-447876.95925999997</c:v>
                </c:pt>
                <c:pt idx="39">
                  <c:v>-546027.58977999992</c:v>
                </c:pt>
                <c:pt idx="40">
                  <c:v>-459660.14477999997</c:v>
                </c:pt>
                <c:pt idx="41">
                  <c:v>-506085.63714999997</c:v>
                </c:pt>
                <c:pt idx="42">
                  <c:v>-649813.39767000009</c:v>
                </c:pt>
                <c:pt idx="43">
                  <c:v>-693248.20695999998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94-4EDC-A2FE-129A7A7BFD92}"/>
            </c:ext>
          </c:extLst>
        </c:ser>
        <c:ser>
          <c:idx val="3"/>
          <c:order val="2"/>
          <c:tx>
            <c:strRef>
              <c:f>DROS_Q!$C$33</c:f>
              <c:strCache>
                <c:ptCount val="1"/>
                <c:pt idx="0">
                  <c:v>(+) Depreciação e Arrendamento de Aeronaves/Equip. Voo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DROS_Q!$D$33:$AU$33</c:f>
              <c:numCache>
                <c:formatCode>#,##0</c:formatCode>
                <c:ptCount val="44"/>
                <c:pt idx="0">
                  <c:v>-287431.93266000005</c:v>
                </c:pt>
                <c:pt idx="1">
                  <c:v>-225441.95663999999</c:v>
                </c:pt>
                <c:pt idx="2">
                  <c:v>-242912.79947999999</c:v>
                </c:pt>
                <c:pt idx="3">
                  <c:v>-186335.08747999999</c:v>
                </c:pt>
                <c:pt idx="4">
                  <c:v>-257620.22258</c:v>
                </c:pt>
                <c:pt idx="5">
                  <c:v>-247312.75316999998</c:v>
                </c:pt>
                <c:pt idx="6">
                  <c:v>-242943.42504</c:v>
                </c:pt>
                <c:pt idx="7">
                  <c:v>-235393.77668000001</c:v>
                </c:pt>
                <c:pt idx="8">
                  <c:v>-222365.87651</c:v>
                </c:pt>
                <c:pt idx="9">
                  <c:v>-246209.01060000001</c:v>
                </c:pt>
                <c:pt idx="10">
                  <c:v>-238590.47218000001</c:v>
                </c:pt>
                <c:pt idx="11">
                  <c:v>-252486.39804</c:v>
                </c:pt>
                <c:pt idx="12">
                  <c:v>-257441.40258999998</c:v>
                </c:pt>
                <c:pt idx="13">
                  <c:v>-273440.67261999997</c:v>
                </c:pt>
                <c:pt idx="14">
                  <c:v>-278297.21552000003</c:v>
                </c:pt>
                <c:pt idx="15">
                  <c:v>-313752.61602999998</c:v>
                </c:pt>
                <c:pt idx="16">
                  <c:v>-310875.63188999996</c:v>
                </c:pt>
                <c:pt idx="17">
                  <c:v>-313191.03123000002</c:v>
                </c:pt>
                <c:pt idx="18">
                  <c:v>-379434.08841000003</c:v>
                </c:pt>
                <c:pt idx="19">
                  <c:v>-388116.90631999995</c:v>
                </c:pt>
                <c:pt idx="20">
                  <c:v>-388499.81341999996</c:v>
                </c:pt>
                <c:pt idx="21">
                  <c:v>-400290.97892999998</c:v>
                </c:pt>
                <c:pt idx="22">
                  <c:v>-288831.90165000001</c:v>
                </c:pt>
                <c:pt idx="23">
                  <c:v>-381879.63517999998</c:v>
                </c:pt>
                <c:pt idx="24">
                  <c:v>-412978.94063999999</c:v>
                </c:pt>
                <c:pt idx="25">
                  <c:v>-463234.79403000005</c:v>
                </c:pt>
                <c:pt idx="26">
                  <c:v>-646592.03599999996</c:v>
                </c:pt>
                <c:pt idx="27">
                  <c:v>-672130.18505999993</c:v>
                </c:pt>
                <c:pt idx="28">
                  <c:v>-575199.12823999999</c:v>
                </c:pt>
                <c:pt idx="29">
                  <c:v>-607017.97433</c:v>
                </c:pt>
                <c:pt idx="30">
                  <c:v>-560897.56940000004</c:v>
                </c:pt>
                <c:pt idx="31">
                  <c:v>-361728.29087000003</c:v>
                </c:pt>
                <c:pt idx="32">
                  <c:v>-524284.58554999996</c:v>
                </c:pt>
                <c:pt idx="33">
                  <c:v>-389504.08898999996</c:v>
                </c:pt>
                <c:pt idx="34">
                  <c:v>-375454.27639999997</c:v>
                </c:pt>
                <c:pt idx="35">
                  <c:v>-408210.25617000001</c:v>
                </c:pt>
                <c:pt idx="36">
                  <c:v>-392043.29864000005</c:v>
                </c:pt>
                <c:pt idx="37">
                  <c:v>-480839.52338000003</c:v>
                </c:pt>
                <c:pt idx="38">
                  <c:v>-534627.35136999993</c:v>
                </c:pt>
                <c:pt idx="39">
                  <c:v>-516785.07059999998</c:v>
                </c:pt>
                <c:pt idx="40">
                  <c:v>-505198.55589000002</c:v>
                </c:pt>
                <c:pt idx="41">
                  <c:v>-495327.66729000001</c:v>
                </c:pt>
                <c:pt idx="42">
                  <c:v>-562929.52210000006</c:v>
                </c:pt>
                <c:pt idx="43">
                  <c:v>-260868.21271000002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94-4EDC-A2FE-129A7A7BFD92}"/>
            </c:ext>
          </c:extLst>
        </c:ser>
        <c:ser>
          <c:idx val="7"/>
          <c:order val="3"/>
          <c:tx>
            <c:strRef>
              <c:f>DROS_Q!$C$38</c:f>
              <c:strCache>
                <c:ptCount val="1"/>
                <c:pt idx="0">
                  <c:v>(+) Custo Organização Terrestre/Outros Custos Ind.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DROS_Q!$D$38:$AU$38</c:f>
              <c:numCache>
                <c:formatCode>#,##0</c:formatCode>
                <c:ptCount val="44"/>
                <c:pt idx="0">
                  <c:v>-133362.12161999999</c:v>
                </c:pt>
                <c:pt idx="1">
                  <c:v>-129430.05226</c:v>
                </c:pt>
                <c:pt idx="2">
                  <c:v>-118135.48136000001</c:v>
                </c:pt>
                <c:pt idx="3">
                  <c:v>-111027.99672999998</c:v>
                </c:pt>
                <c:pt idx="4">
                  <c:v>-125826.54419000002</c:v>
                </c:pt>
                <c:pt idx="5">
                  <c:v>-127039.08964000001</c:v>
                </c:pt>
                <c:pt idx="6">
                  <c:v>-115907.57545</c:v>
                </c:pt>
                <c:pt idx="7">
                  <c:v>-137872.17251</c:v>
                </c:pt>
                <c:pt idx="8">
                  <c:v>-157169.66021</c:v>
                </c:pt>
                <c:pt idx="9">
                  <c:v>-172882.30929</c:v>
                </c:pt>
                <c:pt idx="10">
                  <c:v>-154800.10155000002</c:v>
                </c:pt>
                <c:pt idx="11">
                  <c:v>-188451.04227000001</c:v>
                </c:pt>
                <c:pt idx="12">
                  <c:v>-180229.46939000001</c:v>
                </c:pt>
                <c:pt idx="13">
                  <c:v>-179428.26407999999</c:v>
                </c:pt>
                <c:pt idx="14">
                  <c:v>-187603.33736</c:v>
                </c:pt>
                <c:pt idx="15">
                  <c:v>-186811.46217999997</c:v>
                </c:pt>
                <c:pt idx="16">
                  <c:v>-212490.18807</c:v>
                </c:pt>
                <c:pt idx="17">
                  <c:v>-190513.76004999998</c:v>
                </c:pt>
                <c:pt idx="18">
                  <c:v>-177611.03438</c:v>
                </c:pt>
                <c:pt idx="19">
                  <c:v>-186866.58870000002</c:v>
                </c:pt>
                <c:pt idx="20">
                  <c:v>-219363.71163999999</c:v>
                </c:pt>
                <c:pt idx="21">
                  <c:v>-204242.63227</c:v>
                </c:pt>
                <c:pt idx="22">
                  <c:v>-208432.24303000001</c:v>
                </c:pt>
                <c:pt idx="23">
                  <c:v>-239651.84365999998</c:v>
                </c:pt>
                <c:pt idx="24">
                  <c:v>-157773.20905999999</c:v>
                </c:pt>
                <c:pt idx="25">
                  <c:v>-195064.61194999999</c:v>
                </c:pt>
                <c:pt idx="26">
                  <c:v>-175715.76844000001</c:v>
                </c:pt>
                <c:pt idx="27">
                  <c:v>-363470.76399999997</c:v>
                </c:pt>
                <c:pt idx="28">
                  <c:v>-257281.38673</c:v>
                </c:pt>
                <c:pt idx="29">
                  <c:v>-133980.60190999997</c:v>
                </c:pt>
                <c:pt idx="30">
                  <c:v>-582039.42012999998</c:v>
                </c:pt>
                <c:pt idx="31">
                  <c:v>-1159331.4682900002</c:v>
                </c:pt>
                <c:pt idx="32">
                  <c:v>-297944.59739999997</c:v>
                </c:pt>
                <c:pt idx="33">
                  <c:v>-343460.76251999999</c:v>
                </c:pt>
                <c:pt idx="34">
                  <c:v>-495641.91463000001</c:v>
                </c:pt>
                <c:pt idx="35">
                  <c:v>-531504.53529000003</c:v>
                </c:pt>
                <c:pt idx="36">
                  <c:v>-496732.04384000006</c:v>
                </c:pt>
                <c:pt idx="37">
                  <c:v>-599288.95837000001</c:v>
                </c:pt>
                <c:pt idx="38">
                  <c:v>-593520.77548000007</c:v>
                </c:pt>
                <c:pt idx="39">
                  <c:v>-674792.64075000002</c:v>
                </c:pt>
                <c:pt idx="40">
                  <c:v>-644084.21936999995</c:v>
                </c:pt>
                <c:pt idx="41">
                  <c:v>-627399.83134999999</c:v>
                </c:pt>
                <c:pt idx="42">
                  <c:v>-631261.42625000002</c:v>
                </c:pt>
                <c:pt idx="43">
                  <c:v>-608617.19585000002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94-4EDC-A2FE-129A7A7BFD92}"/>
            </c:ext>
          </c:extLst>
        </c:ser>
        <c:ser>
          <c:idx val="4"/>
          <c:order val="4"/>
          <c:tx>
            <c:strRef>
              <c:f>DROS_Q!$C$34</c:f>
              <c:strCache>
                <c:ptCount val="1"/>
                <c:pt idx="0">
                  <c:v>(+) Custo com Manutenções e Revisões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DROS_Q!$D$34:$AU$34</c:f>
              <c:numCache>
                <c:formatCode>#,##0</c:formatCode>
                <c:ptCount val="44"/>
                <c:pt idx="0">
                  <c:v>-245100.48784000002</c:v>
                </c:pt>
                <c:pt idx="1">
                  <c:v>-268081.59721000004</c:v>
                </c:pt>
                <c:pt idx="2">
                  <c:v>-222178.56731000001</c:v>
                </c:pt>
                <c:pt idx="3">
                  <c:v>-242512.56317000001</c:v>
                </c:pt>
                <c:pt idx="4">
                  <c:v>-212423.89460999999</c:v>
                </c:pt>
                <c:pt idx="5">
                  <c:v>-231856.94704999999</c:v>
                </c:pt>
                <c:pt idx="6">
                  <c:v>-193333.22691000003</c:v>
                </c:pt>
                <c:pt idx="7">
                  <c:v>-212583.56185</c:v>
                </c:pt>
                <c:pt idx="8">
                  <c:v>-259981.53378000003</c:v>
                </c:pt>
                <c:pt idx="9">
                  <c:v>-192848.59293999997</c:v>
                </c:pt>
                <c:pt idx="10">
                  <c:v>-223787.65857000003</c:v>
                </c:pt>
                <c:pt idx="11">
                  <c:v>-236077.20202000003</c:v>
                </c:pt>
                <c:pt idx="12">
                  <c:v>-218940.02503999998</c:v>
                </c:pt>
                <c:pt idx="13">
                  <c:v>-304716.96337999997</c:v>
                </c:pt>
                <c:pt idx="14">
                  <c:v>-319167.73468999995</c:v>
                </c:pt>
                <c:pt idx="15">
                  <c:v>-271834.31372999999</c:v>
                </c:pt>
                <c:pt idx="16">
                  <c:v>-287545.22375</c:v>
                </c:pt>
                <c:pt idx="17">
                  <c:v>-433407.02356</c:v>
                </c:pt>
                <c:pt idx="18">
                  <c:v>-314227.34603999997</c:v>
                </c:pt>
                <c:pt idx="19">
                  <c:v>-349421.59221999999</c:v>
                </c:pt>
                <c:pt idx="20">
                  <c:v>-550157.25705999997</c:v>
                </c:pt>
                <c:pt idx="21">
                  <c:v>-585522.20338999992</c:v>
                </c:pt>
                <c:pt idx="22">
                  <c:v>-376979.83142</c:v>
                </c:pt>
                <c:pt idx="23">
                  <c:v>-391257.03480000002</c:v>
                </c:pt>
                <c:pt idx="24">
                  <c:v>-415927.28123999998</c:v>
                </c:pt>
                <c:pt idx="25">
                  <c:v>-318665.99731999997</c:v>
                </c:pt>
                <c:pt idx="26">
                  <c:v>-389959.05895999999</c:v>
                </c:pt>
                <c:pt idx="27">
                  <c:v>-408.32711999999998</c:v>
                </c:pt>
                <c:pt idx="28">
                  <c:v>-439825.15019999997</c:v>
                </c:pt>
                <c:pt idx="29">
                  <c:v>-613694.93648999999</c:v>
                </c:pt>
                <c:pt idx="30">
                  <c:v>-231909.72213000001</c:v>
                </c:pt>
                <c:pt idx="31">
                  <c:v>-10601.92511</c:v>
                </c:pt>
                <c:pt idx="32">
                  <c:v>-285137.57742000005</c:v>
                </c:pt>
                <c:pt idx="33">
                  <c:v>-343254.84161</c:v>
                </c:pt>
                <c:pt idx="34">
                  <c:v>-306202.86067999998</c:v>
                </c:pt>
                <c:pt idx="35">
                  <c:v>-312612.68023</c:v>
                </c:pt>
                <c:pt idx="36">
                  <c:v>-288124.09233999997</c:v>
                </c:pt>
                <c:pt idx="37">
                  <c:v>-321397.71016000002</c:v>
                </c:pt>
                <c:pt idx="38">
                  <c:v>-310950.25300999999</c:v>
                </c:pt>
                <c:pt idx="39">
                  <c:v>-390328.49923000002</c:v>
                </c:pt>
                <c:pt idx="40">
                  <c:v>-338309.99935</c:v>
                </c:pt>
                <c:pt idx="41">
                  <c:v>-410798.50391999999</c:v>
                </c:pt>
                <c:pt idx="42">
                  <c:v>-351624.76436999999</c:v>
                </c:pt>
                <c:pt idx="43">
                  <c:v>-536705.08958000003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94-4EDC-A2FE-129A7A7BFD92}"/>
            </c:ext>
          </c:extLst>
        </c:ser>
        <c:ser>
          <c:idx val="0"/>
          <c:order val="5"/>
          <c:tx>
            <c:strRef>
              <c:f>DROS_Q!$C$30</c:f>
              <c:strCache>
                <c:ptCount val="1"/>
                <c:pt idx="0">
                  <c:v>(+) Custo com Tripulantes Técnicos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DROS_Q!$D$30:$AU$30</c:f>
              <c:numCache>
                <c:formatCode>#,##0</c:formatCode>
                <c:ptCount val="44"/>
                <c:pt idx="0">
                  <c:v>-179269.85703999997</c:v>
                </c:pt>
                <c:pt idx="1">
                  <c:v>-172515.17683000001</c:v>
                </c:pt>
                <c:pt idx="2">
                  <c:v>-168935.61428000001</c:v>
                </c:pt>
                <c:pt idx="3">
                  <c:v>-160376.49587000001</c:v>
                </c:pt>
                <c:pt idx="4">
                  <c:v>-195759.99473000003</c:v>
                </c:pt>
                <c:pt idx="5">
                  <c:v>-182907.70594000001</c:v>
                </c:pt>
                <c:pt idx="6">
                  <c:v>-205905.04590999999</c:v>
                </c:pt>
                <c:pt idx="7">
                  <c:v>-234231.10013000001</c:v>
                </c:pt>
                <c:pt idx="8">
                  <c:v>-234793.02403</c:v>
                </c:pt>
                <c:pt idx="9">
                  <c:v>-232797.20753000001</c:v>
                </c:pt>
                <c:pt idx="10">
                  <c:v>-232075.40703</c:v>
                </c:pt>
                <c:pt idx="11">
                  <c:v>-239974.80411</c:v>
                </c:pt>
                <c:pt idx="12">
                  <c:v>-232990.07289999997</c:v>
                </c:pt>
                <c:pt idx="13">
                  <c:v>-248458.86577000003</c:v>
                </c:pt>
                <c:pt idx="14">
                  <c:v>-252914.60165</c:v>
                </c:pt>
                <c:pt idx="15">
                  <c:v>-251107.76981</c:v>
                </c:pt>
                <c:pt idx="16">
                  <c:v>-222774.28072000001</c:v>
                </c:pt>
                <c:pt idx="17">
                  <c:v>-228861.90300999998</c:v>
                </c:pt>
                <c:pt idx="18">
                  <c:v>-240083.83841999999</c:v>
                </c:pt>
                <c:pt idx="19">
                  <c:v>-219959.73621</c:v>
                </c:pt>
                <c:pt idx="20">
                  <c:v>-221166.38974999997</c:v>
                </c:pt>
                <c:pt idx="21">
                  <c:v>-224572.7205</c:v>
                </c:pt>
                <c:pt idx="22">
                  <c:v>-225836.10891000001</c:v>
                </c:pt>
                <c:pt idx="23">
                  <c:v>-216574.03412</c:v>
                </c:pt>
                <c:pt idx="24">
                  <c:v>-67360.559340000007</c:v>
                </c:pt>
                <c:pt idx="25">
                  <c:v>-82394.373930000002</c:v>
                </c:pt>
                <c:pt idx="26">
                  <c:v>-86122.088340000002</c:v>
                </c:pt>
                <c:pt idx="27">
                  <c:v>-81768.879220000003</c:v>
                </c:pt>
                <c:pt idx="28">
                  <c:v>-87101.363310000001</c:v>
                </c:pt>
                <c:pt idx="29">
                  <c:v>-20632.824679999998</c:v>
                </c:pt>
                <c:pt idx="30">
                  <c:v>-148301.39562</c:v>
                </c:pt>
                <c:pt idx="31">
                  <c:v>-27091.536700000001</c:v>
                </c:pt>
                <c:pt idx="32">
                  <c:v>-98366.580390000003</c:v>
                </c:pt>
                <c:pt idx="33">
                  <c:v>-95173.929839999997</c:v>
                </c:pt>
                <c:pt idx="34">
                  <c:v>-164044.48983999999</c:v>
                </c:pt>
                <c:pt idx="35">
                  <c:v>-217254.82279000001</c:v>
                </c:pt>
                <c:pt idx="36">
                  <c:v>-161936.19534999999</c:v>
                </c:pt>
                <c:pt idx="37">
                  <c:v>-175343.64851</c:v>
                </c:pt>
                <c:pt idx="38">
                  <c:v>-181730.97287</c:v>
                </c:pt>
                <c:pt idx="39">
                  <c:v>-162002.00922000001</c:v>
                </c:pt>
                <c:pt idx="40">
                  <c:v>-175661.82138000001</c:v>
                </c:pt>
                <c:pt idx="41">
                  <c:v>-164271.54079</c:v>
                </c:pt>
                <c:pt idx="42">
                  <c:v>-163546.23703999998</c:v>
                </c:pt>
                <c:pt idx="43">
                  <c:v>-165050.86668000001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94-4EDC-A2FE-129A7A7BFD92}"/>
            </c:ext>
          </c:extLst>
        </c:ser>
        <c:ser>
          <c:idx val="1"/>
          <c:order val="6"/>
          <c:tx>
            <c:strRef>
              <c:f>DROS_Q!$C$31</c:f>
              <c:strCache>
                <c:ptCount val="1"/>
                <c:pt idx="0">
                  <c:v>(+) Custo com Comissários de Bordo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DROS_Q!$D$31:$AU$31</c:f>
              <c:numCache>
                <c:formatCode>#,##0</c:formatCode>
                <c:ptCount val="44"/>
                <c:pt idx="0">
                  <c:v>-126835.46587</c:v>
                </c:pt>
                <c:pt idx="1">
                  <c:v>-125255.22758000001</c:v>
                </c:pt>
                <c:pt idx="2">
                  <c:v>-120559.00995000001</c:v>
                </c:pt>
                <c:pt idx="3">
                  <c:v>-111067.84262000001</c:v>
                </c:pt>
                <c:pt idx="4">
                  <c:v>-130545.50624999999</c:v>
                </c:pt>
                <c:pt idx="5">
                  <c:v>-128172.98887999999</c:v>
                </c:pt>
                <c:pt idx="6">
                  <c:v>-143969.94601000001</c:v>
                </c:pt>
                <c:pt idx="7">
                  <c:v>-163209.90802999999</c:v>
                </c:pt>
                <c:pt idx="8">
                  <c:v>-169796.32295000003</c:v>
                </c:pt>
                <c:pt idx="9">
                  <c:v>-164213.06573999999</c:v>
                </c:pt>
                <c:pt idx="10">
                  <c:v>-169629.43771</c:v>
                </c:pt>
                <c:pt idx="11">
                  <c:v>-168175.24819999997</c:v>
                </c:pt>
                <c:pt idx="12">
                  <c:v>-170939.40181999997</c:v>
                </c:pt>
                <c:pt idx="13">
                  <c:v>-174859.98533</c:v>
                </c:pt>
                <c:pt idx="14">
                  <c:v>-171842.59401</c:v>
                </c:pt>
                <c:pt idx="15">
                  <c:v>-170586.02338999999</c:v>
                </c:pt>
                <c:pt idx="16">
                  <c:v>-163142.87407000002</c:v>
                </c:pt>
                <c:pt idx="17">
                  <c:v>-159405.91967</c:v>
                </c:pt>
                <c:pt idx="18">
                  <c:v>-161360.26255999997</c:v>
                </c:pt>
                <c:pt idx="19">
                  <c:v>-150695.58494</c:v>
                </c:pt>
                <c:pt idx="20">
                  <c:v>-157975.60859000002</c:v>
                </c:pt>
                <c:pt idx="21">
                  <c:v>-150441.1747</c:v>
                </c:pt>
                <c:pt idx="22">
                  <c:v>-156578.86343999999</c:v>
                </c:pt>
                <c:pt idx="23">
                  <c:v>-137797.8676</c:v>
                </c:pt>
                <c:pt idx="24">
                  <c:v>-434806.35074000002</c:v>
                </c:pt>
                <c:pt idx="25">
                  <c:v>-404757.28649000003</c:v>
                </c:pt>
                <c:pt idx="26">
                  <c:v>-449756.87137999997</c:v>
                </c:pt>
                <c:pt idx="27">
                  <c:v>-398069.40213999996</c:v>
                </c:pt>
                <c:pt idx="28">
                  <c:v>-348863.98741</c:v>
                </c:pt>
                <c:pt idx="29">
                  <c:v>-518452.66525000002</c:v>
                </c:pt>
                <c:pt idx="30">
                  <c:v>-400926.36664999998</c:v>
                </c:pt>
                <c:pt idx="31">
                  <c:v>-392524.21893999999</c:v>
                </c:pt>
                <c:pt idx="32">
                  <c:v>-378247.19095999998</c:v>
                </c:pt>
                <c:pt idx="33">
                  <c:v>-345917.72551999998</c:v>
                </c:pt>
                <c:pt idx="34">
                  <c:v>-122795.47497</c:v>
                </c:pt>
                <c:pt idx="35">
                  <c:v>-117736.53174999999</c:v>
                </c:pt>
                <c:pt idx="36">
                  <c:v>-128426.29162999999</c:v>
                </c:pt>
                <c:pt idx="37">
                  <c:v>-98639.165970000002</c:v>
                </c:pt>
                <c:pt idx="38">
                  <c:v>-140934.69812000002</c:v>
                </c:pt>
                <c:pt idx="39">
                  <c:v>-153025.57762999999</c:v>
                </c:pt>
                <c:pt idx="40">
                  <c:v>-160045.20996000001</c:v>
                </c:pt>
                <c:pt idx="41">
                  <c:v>-119317.92079</c:v>
                </c:pt>
                <c:pt idx="42">
                  <c:v>-126429.02674</c:v>
                </c:pt>
                <c:pt idx="43">
                  <c:v>-135819.20108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94-4EDC-A2FE-129A7A7BFD92}"/>
            </c:ext>
          </c:extLst>
        </c:ser>
        <c:ser>
          <c:idx val="5"/>
          <c:order val="7"/>
          <c:tx>
            <c:strRef>
              <c:f>DROS_Q!$C$35</c:f>
              <c:strCache>
                <c:ptCount val="1"/>
                <c:pt idx="0">
                  <c:v>(+) Custo com Seguro de Aeronaves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DROS_Q!$D$35:$AU$35</c:f>
              <c:numCache>
                <c:formatCode>#,##0</c:formatCode>
                <c:ptCount val="44"/>
                <c:pt idx="0">
                  <c:v>-15851.479359999999</c:v>
                </c:pt>
                <c:pt idx="1">
                  <c:v>-15851.47941</c:v>
                </c:pt>
                <c:pt idx="2">
                  <c:v>-15851.479370000001</c:v>
                </c:pt>
                <c:pt idx="3">
                  <c:v>-15941.85743</c:v>
                </c:pt>
                <c:pt idx="4">
                  <c:v>-12865.805380000002</c:v>
                </c:pt>
                <c:pt idx="5">
                  <c:v>-12876.015230000001</c:v>
                </c:pt>
                <c:pt idx="6">
                  <c:v>8584.0101400000003</c:v>
                </c:pt>
                <c:pt idx="7">
                  <c:v>-12517.63062</c:v>
                </c:pt>
                <c:pt idx="8">
                  <c:v>-11929.81913</c:v>
                </c:pt>
                <c:pt idx="9">
                  <c:v>-12463.52196</c:v>
                </c:pt>
                <c:pt idx="10">
                  <c:v>-11897.579729999999</c:v>
                </c:pt>
                <c:pt idx="11">
                  <c:v>-10128.931629999999</c:v>
                </c:pt>
                <c:pt idx="12">
                  <c:v>-9770.498090000001</c:v>
                </c:pt>
                <c:pt idx="13">
                  <c:v>-7750.6458300000004</c:v>
                </c:pt>
                <c:pt idx="14">
                  <c:v>-7904.5606600000001</c:v>
                </c:pt>
                <c:pt idx="15">
                  <c:v>-7899.5219799999995</c:v>
                </c:pt>
                <c:pt idx="16">
                  <c:v>-7798.4598100000003</c:v>
                </c:pt>
                <c:pt idx="17">
                  <c:v>-8262.56041</c:v>
                </c:pt>
                <c:pt idx="18">
                  <c:v>-8179.2940299999991</c:v>
                </c:pt>
                <c:pt idx="19">
                  <c:v>-7857.8976600000005</c:v>
                </c:pt>
                <c:pt idx="20">
                  <c:v>-8684.7347800000007</c:v>
                </c:pt>
                <c:pt idx="21">
                  <c:v>-10034.127280000001</c:v>
                </c:pt>
                <c:pt idx="22">
                  <c:v>-7222.5673699999998</c:v>
                </c:pt>
                <c:pt idx="23">
                  <c:v>-8723.164209999999</c:v>
                </c:pt>
                <c:pt idx="24">
                  <c:v>-8605.6755299999986</c:v>
                </c:pt>
                <c:pt idx="25">
                  <c:v>-14346.98482</c:v>
                </c:pt>
                <c:pt idx="26">
                  <c:v>-14118.449720000001</c:v>
                </c:pt>
                <c:pt idx="27">
                  <c:v>-13154.61485</c:v>
                </c:pt>
                <c:pt idx="28">
                  <c:v>-13075.371730000001</c:v>
                </c:pt>
                <c:pt idx="29">
                  <c:v>-12437.17049</c:v>
                </c:pt>
                <c:pt idx="30">
                  <c:v>-12033.1245</c:v>
                </c:pt>
                <c:pt idx="31">
                  <c:v>-11154.09384</c:v>
                </c:pt>
                <c:pt idx="32">
                  <c:v>-12590.236429999999</c:v>
                </c:pt>
                <c:pt idx="33">
                  <c:v>-11665.0038</c:v>
                </c:pt>
                <c:pt idx="34">
                  <c:v>-12745.01784</c:v>
                </c:pt>
                <c:pt idx="35">
                  <c:v>-11726.14545</c:v>
                </c:pt>
                <c:pt idx="36">
                  <c:v>-12624.22011</c:v>
                </c:pt>
                <c:pt idx="37">
                  <c:v>-11634.446199999998</c:v>
                </c:pt>
                <c:pt idx="38">
                  <c:v>-11756.373150000001</c:v>
                </c:pt>
                <c:pt idx="39">
                  <c:v>-11899.611289999999</c:v>
                </c:pt>
                <c:pt idx="40">
                  <c:v>-13250.66792</c:v>
                </c:pt>
                <c:pt idx="41">
                  <c:v>-15130.026750000001</c:v>
                </c:pt>
                <c:pt idx="42">
                  <c:v>-13693.49087</c:v>
                </c:pt>
                <c:pt idx="43">
                  <c:v>-13700.23841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94-4EDC-A2FE-129A7A7BFD92}"/>
            </c:ext>
          </c:extLst>
        </c:ser>
        <c:ser>
          <c:idx val="6"/>
          <c:order val="8"/>
          <c:tx>
            <c:strRef>
              <c:f>DROS_Q!$C$36</c:f>
              <c:strCache>
                <c:ptCount val="1"/>
                <c:pt idx="0">
                  <c:v>(+) Custo com Tarifas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DROS_Q!$D$36:$AU$36</c:f>
              <c:numCache>
                <c:formatCode>#,##0</c:formatCode>
                <c:ptCount val="44"/>
                <c:pt idx="0">
                  <c:v>-141758.11971</c:v>
                </c:pt>
                <c:pt idx="1">
                  <c:v>-153000.11514000001</c:v>
                </c:pt>
                <c:pt idx="2">
                  <c:v>-139825.606</c:v>
                </c:pt>
                <c:pt idx="3">
                  <c:v>-138596.10644999999</c:v>
                </c:pt>
                <c:pt idx="4">
                  <c:v>-143462.43089999998</c:v>
                </c:pt>
                <c:pt idx="5">
                  <c:v>-137045.53393999999</c:v>
                </c:pt>
                <c:pt idx="6">
                  <c:v>-145926.14477000001</c:v>
                </c:pt>
                <c:pt idx="7">
                  <c:v>-167264.45828000002</c:v>
                </c:pt>
                <c:pt idx="8">
                  <c:v>-157202.17025</c:v>
                </c:pt>
                <c:pt idx="9">
                  <c:v>-148274.01433999999</c:v>
                </c:pt>
                <c:pt idx="10">
                  <c:v>-177813.36319999999</c:v>
                </c:pt>
                <c:pt idx="11">
                  <c:v>-174519.34912999999</c:v>
                </c:pt>
                <c:pt idx="12">
                  <c:v>-193132.76524000004</c:v>
                </c:pt>
                <c:pt idx="13">
                  <c:v>-206588.90763</c:v>
                </c:pt>
                <c:pt idx="14">
                  <c:v>-205297.59349</c:v>
                </c:pt>
                <c:pt idx="15">
                  <c:v>-216529.15023000003</c:v>
                </c:pt>
                <c:pt idx="16">
                  <c:v>-214462.15869000001</c:v>
                </c:pt>
                <c:pt idx="17">
                  <c:v>-211055.40547</c:v>
                </c:pt>
                <c:pt idx="18">
                  <c:v>-229280.52938999998</c:v>
                </c:pt>
                <c:pt idx="19">
                  <c:v>-218820.5404</c:v>
                </c:pt>
                <c:pt idx="20">
                  <c:v>-214394.05647000001</c:v>
                </c:pt>
                <c:pt idx="21">
                  <c:v>-204777.66466000001</c:v>
                </c:pt>
                <c:pt idx="22">
                  <c:v>-214902.84542000003</c:v>
                </c:pt>
                <c:pt idx="23">
                  <c:v>-235401.13952</c:v>
                </c:pt>
                <c:pt idx="24">
                  <c:v>-252497.69368999999</c:v>
                </c:pt>
                <c:pt idx="25">
                  <c:v>-235767.01665999999</c:v>
                </c:pt>
                <c:pt idx="26">
                  <c:v>-310944.68556999997</c:v>
                </c:pt>
                <c:pt idx="27">
                  <c:v>-305849.72687999997</c:v>
                </c:pt>
                <c:pt idx="28">
                  <c:v>-301610.92969999998</c:v>
                </c:pt>
                <c:pt idx="29">
                  <c:v>-263811.57030999998</c:v>
                </c:pt>
                <c:pt idx="30">
                  <c:v>-259420.76152</c:v>
                </c:pt>
                <c:pt idx="31">
                  <c:v>-280475.60221000004</c:v>
                </c:pt>
                <c:pt idx="32">
                  <c:v>-260779.53323</c:v>
                </c:pt>
                <c:pt idx="33">
                  <c:v>-274919.32238999999</c:v>
                </c:pt>
                <c:pt idx="34">
                  <c:v>-282800.26433000003</c:v>
                </c:pt>
                <c:pt idx="35">
                  <c:v>-283945.22658000002</c:v>
                </c:pt>
                <c:pt idx="36">
                  <c:v>-294441.84244000004</c:v>
                </c:pt>
                <c:pt idx="37">
                  <c:v>-305724.17009999999</c:v>
                </c:pt>
                <c:pt idx="38">
                  <c:v>-336563.69975000003</c:v>
                </c:pt>
                <c:pt idx="39">
                  <c:v>-311631.63860000001</c:v>
                </c:pt>
                <c:pt idx="40">
                  <c:v>-363986.95938000001</c:v>
                </c:pt>
                <c:pt idx="41">
                  <c:v>-326983.60477999999</c:v>
                </c:pt>
                <c:pt idx="42">
                  <c:v>-341829.75514999998</c:v>
                </c:pt>
                <c:pt idx="43">
                  <c:v>-369651.36217999994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94-4EDC-A2FE-129A7A7BFD92}"/>
            </c:ext>
          </c:extLst>
        </c:ser>
        <c:ser>
          <c:idx val="8"/>
          <c:order val="9"/>
          <c:tx>
            <c:strRef>
              <c:f>DROS_Q!$C$39</c:f>
              <c:strCache>
                <c:ptCount val="1"/>
                <c:pt idx="0">
                  <c:v>(+) Custo Serviço de Bordo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DROS_Q!$D$39:$AU$39</c:f>
              <c:numCache>
                <c:formatCode>#,##0</c:formatCode>
                <c:ptCount val="44"/>
                <c:pt idx="0">
                  <c:v>-68398.613190000004</c:v>
                </c:pt>
                <c:pt idx="1">
                  <c:v>-72979.709620000009</c:v>
                </c:pt>
                <c:pt idx="2">
                  <c:v>-70733.256120000005</c:v>
                </c:pt>
                <c:pt idx="3">
                  <c:v>-70969.231639999998</c:v>
                </c:pt>
                <c:pt idx="4">
                  <c:v>-69586.658219999998</c:v>
                </c:pt>
                <c:pt idx="5">
                  <c:v>-64372.108370000002</c:v>
                </c:pt>
                <c:pt idx="6">
                  <c:v>-87679.339150000014</c:v>
                </c:pt>
                <c:pt idx="7">
                  <c:v>-82628.994210000004</c:v>
                </c:pt>
                <c:pt idx="8">
                  <c:v>-79632.918789999996</c:v>
                </c:pt>
                <c:pt idx="9">
                  <c:v>-89718.490510000003</c:v>
                </c:pt>
                <c:pt idx="10">
                  <c:v>-80000.061279999994</c:v>
                </c:pt>
                <c:pt idx="11">
                  <c:v>-84515.303320000006</c:v>
                </c:pt>
                <c:pt idx="12">
                  <c:v>-78759.307330000011</c:v>
                </c:pt>
                <c:pt idx="13">
                  <c:v>-84993.850210000004</c:v>
                </c:pt>
                <c:pt idx="14">
                  <c:v>-87516.2693</c:v>
                </c:pt>
                <c:pt idx="15">
                  <c:v>-97046.781110000011</c:v>
                </c:pt>
                <c:pt idx="16">
                  <c:v>-84502.260909999997</c:v>
                </c:pt>
                <c:pt idx="17">
                  <c:v>-93285.978180000006</c:v>
                </c:pt>
                <c:pt idx="18">
                  <c:v>-89596.370349999983</c:v>
                </c:pt>
                <c:pt idx="19">
                  <c:v>-82289.255830000009</c:v>
                </c:pt>
                <c:pt idx="20">
                  <c:v>-75569.937150000012</c:v>
                </c:pt>
                <c:pt idx="21">
                  <c:v>-71274.519369999995</c:v>
                </c:pt>
                <c:pt idx="22">
                  <c:v>-89737.372380000001</c:v>
                </c:pt>
                <c:pt idx="23">
                  <c:v>-77686.116970000003</c:v>
                </c:pt>
                <c:pt idx="24">
                  <c:v>-97068.046669999996</c:v>
                </c:pt>
                <c:pt idx="25">
                  <c:v>-91429.541950000013</c:v>
                </c:pt>
                <c:pt idx="26">
                  <c:v>-107492.93891000001</c:v>
                </c:pt>
                <c:pt idx="27">
                  <c:v>-86096.767349999995</c:v>
                </c:pt>
                <c:pt idx="28">
                  <c:v>-105363.57595000001</c:v>
                </c:pt>
                <c:pt idx="29">
                  <c:v>-63817.951789999999</c:v>
                </c:pt>
                <c:pt idx="30">
                  <c:v>-81640.436199999996</c:v>
                </c:pt>
                <c:pt idx="31">
                  <c:v>-82235.487460000004</c:v>
                </c:pt>
                <c:pt idx="32">
                  <c:v>-88971.875650000002</c:v>
                </c:pt>
                <c:pt idx="33">
                  <c:v>-65380.093529999998</c:v>
                </c:pt>
                <c:pt idx="34">
                  <c:v>-56235.654429999995</c:v>
                </c:pt>
                <c:pt idx="35">
                  <c:v>-84001.204419999995</c:v>
                </c:pt>
                <c:pt idx="36">
                  <c:v>-71302.486539999998</c:v>
                </c:pt>
                <c:pt idx="37">
                  <c:v>-72424.311389999988</c:v>
                </c:pt>
                <c:pt idx="38">
                  <c:v>-90961.158820000011</c:v>
                </c:pt>
                <c:pt idx="39">
                  <c:v>-574.53453999999999</c:v>
                </c:pt>
                <c:pt idx="40">
                  <c:v>-75145.117840000006</c:v>
                </c:pt>
                <c:pt idx="41">
                  <c:v>-75066.819910000006</c:v>
                </c:pt>
                <c:pt idx="42">
                  <c:v>-82281.248980000004</c:v>
                </c:pt>
                <c:pt idx="43">
                  <c:v>-85375.084490000008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194-4EDC-A2FE-129A7A7BF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AZU - Custos e Despesas (R$)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DROS_Q!$C$32</c:f>
              <c:strCache>
                <c:ptCount val="1"/>
                <c:pt idx="0">
                  <c:v>(+) Custo com Combustível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DROS_Q!$D$32:$AU$32</c:f>
              <c:numCache>
                <c:formatCode>#,##0</c:formatCode>
                <c:ptCount val="44"/>
                <c:pt idx="0">
                  <c:v>-680062.50341999996</c:v>
                </c:pt>
                <c:pt idx="1">
                  <c:v>-609182.16424000007</c:v>
                </c:pt>
                <c:pt idx="2">
                  <c:v>-691223.81160000002</c:v>
                </c:pt>
                <c:pt idx="3">
                  <c:v>-714449.69952999987</c:v>
                </c:pt>
                <c:pt idx="4">
                  <c:v>-781150.26127999998</c:v>
                </c:pt>
                <c:pt idx="5">
                  <c:v>-832890.58391999989</c:v>
                </c:pt>
                <c:pt idx="6">
                  <c:v>-854409.18134999997</c:v>
                </c:pt>
                <c:pt idx="7">
                  <c:v>-906408.81123000011</c:v>
                </c:pt>
                <c:pt idx="8">
                  <c:v>-1014636.52833</c:v>
                </c:pt>
                <c:pt idx="9">
                  <c:v>-1028634.28165</c:v>
                </c:pt>
                <c:pt idx="10">
                  <c:v>-769805.37811000005</c:v>
                </c:pt>
                <c:pt idx="11">
                  <c:v>-1197213.5840099999</c:v>
                </c:pt>
                <c:pt idx="12">
                  <c:v>-1233095.1971100001</c:v>
                </c:pt>
                <c:pt idx="13">
                  <c:v>-1315006.0006200001</c:v>
                </c:pt>
                <c:pt idx="14">
                  <c:v>-1329961.1338799999</c:v>
                </c:pt>
                <c:pt idx="15">
                  <c:v>-1483680.8135100002</c:v>
                </c:pt>
                <c:pt idx="16">
                  <c:v>-1387234.4680400002</c:v>
                </c:pt>
                <c:pt idx="17">
                  <c:v>-1170050.5021500001</c:v>
                </c:pt>
                <c:pt idx="18">
                  <c:v>-1354238.9388599999</c:v>
                </c:pt>
                <c:pt idx="19">
                  <c:v>-1367132.7527899998</c:v>
                </c:pt>
                <c:pt idx="20">
                  <c:v>-1404372.97251</c:v>
                </c:pt>
                <c:pt idx="21">
                  <c:v>-1255150.3944599999</c:v>
                </c:pt>
                <c:pt idx="22">
                  <c:v>-1292172.0773400001</c:v>
                </c:pt>
                <c:pt idx="23">
                  <c:v>-1289377.2804400001</c:v>
                </c:pt>
                <c:pt idx="24">
                  <c:v>-973455.98832</c:v>
                </c:pt>
                <c:pt idx="25">
                  <c:v>-1068070.58761</c:v>
                </c:pt>
                <c:pt idx="26">
                  <c:v>-1139139.15968</c:v>
                </c:pt>
                <c:pt idx="27">
                  <c:v>-964405.3311699999</c:v>
                </c:pt>
                <c:pt idx="28">
                  <c:v>-859122.41173000005</c:v>
                </c:pt>
                <c:pt idx="29">
                  <c:v>-782893.83633000008</c:v>
                </c:pt>
                <c:pt idx="30">
                  <c:v>-647094.69558000006</c:v>
                </c:pt>
                <c:pt idx="31">
                  <c:v>-789103.59036000003</c:v>
                </c:pt>
                <c:pt idx="32">
                  <c:v>-927772.52832000004</c:v>
                </c:pt>
                <c:pt idx="33">
                  <c:v>-862511.52644000005</c:v>
                </c:pt>
                <c:pt idx="34">
                  <c:v>-830658.40237000003</c:v>
                </c:pt>
                <c:pt idx="35">
                  <c:v>-915378.93888000003</c:v>
                </c:pt>
                <c:pt idx="36">
                  <c:v>-1053001.5303700001</c:v>
                </c:pt>
                <c:pt idx="37">
                  <c:v>-1120495.4702899999</c:v>
                </c:pt>
                <c:pt idx="38">
                  <c:v>-1409256.2760000001</c:v>
                </c:pt>
                <c:pt idx="39">
                  <c:v>-1447540.5429799999</c:v>
                </c:pt>
                <c:pt idx="40">
                  <c:v>-1265393.4341</c:v>
                </c:pt>
                <c:pt idx="41">
                  <c:v>-1245448.3326600001</c:v>
                </c:pt>
                <c:pt idx="42">
                  <c:v>-1313085.9529600001</c:v>
                </c:pt>
                <c:pt idx="43">
                  <c:v>-1415972.0343900002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8-4BCE-8A36-BFEFF6CAA1B0}"/>
            </c:ext>
          </c:extLst>
        </c:ser>
        <c:ser>
          <c:idx val="9"/>
          <c:order val="1"/>
          <c:tx>
            <c:strRef>
              <c:f>DROS_Q!$C$40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DROS_Q!$D$40:$AU$40</c:f>
              <c:numCache>
                <c:formatCode>#,##0</c:formatCode>
                <c:ptCount val="44"/>
                <c:pt idx="0">
                  <c:v>-476450.47106000001</c:v>
                </c:pt>
                <c:pt idx="1">
                  <c:v>-639017.14104999998</c:v>
                </c:pt>
                <c:pt idx="2">
                  <c:v>-491336.44470999995</c:v>
                </c:pt>
                <c:pt idx="3">
                  <c:v>-621818.02707000007</c:v>
                </c:pt>
                <c:pt idx="4">
                  <c:v>-600987.76637999993</c:v>
                </c:pt>
                <c:pt idx="5">
                  <c:v>-663952.88907000003</c:v>
                </c:pt>
                <c:pt idx="6">
                  <c:v>-622851.38360000006</c:v>
                </c:pt>
                <c:pt idx="7">
                  <c:v>-843676.929</c:v>
                </c:pt>
                <c:pt idx="8">
                  <c:v>-641159.43477000005</c:v>
                </c:pt>
                <c:pt idx="9">
                  <c:v>-699939.43751000008</c:v>
                </c:pt>
                <c:pt idx="10">
                  <c:v>-695241.70682000008</c:v>
                </c:pt>
                <c:pt idx="11">
                  <c:v>-723355.23352000001</c:v>
                </c:pt>
                <c:pt idx="12">
                  <c:v>-622931.78621000005</c:v>
                </c:pt>
                <c:pt idx="13">
                  <c:v>-643634.93883999996</c:v>
                </c:pt>
                <c:pt idx="14">
                  <c:v>-695228.80156000005</c:v>
                </c:pt>
                <c:pt idx="15">
                  <c:v>-832664.21571999998</c:v>
                </c:pt>
                <c:pt idx="16">
                  <c:v>-512317.52514000004</c:v>
                </c:pt>
                <c:pt idx="17">
                  <c:v>-775576.25109000003</c:v>
                </c:pt>
                <c:pt idx="18">
                  <c:v>-755359.07887999993</c:v>
                </c:pt>
                <c:pt idx="19">
                  <c:v>-945511.3809300001</c:v>
                </c:pt>
                <c:pt idx="20">
                  <c:v>-703924.70525</c:v>
                </c:pt>
                <c:pt idx="21">
                  <c:v>-708856.3983</c:v>
                </c:pt>
                <c:pt idx="22">
                  <c:v>-611147.0747</c:v>
                </c:pt>
                <c:pt idx="23">
                  <c:v>-753230.49824999995</c:v>
                </c:pt>
                <c:pt idx="24">
                  <c:v>-580191.51007000008</c:v>
                </c:pt>
                <c:pt idx="25">
                  <c:v>-565636.24744000006</c:v>
                </c:pt>
                <c:pt idx="26">
                  <c:v>-492501.32782999991</c:v>
                </c:pt>
                <c:pt idx="27">
                  <c:v>-466512.77675000002</c:v>
                </c:pt>
                <c:pt idx="28">
                  <c:v>-505941.16253999993</c:v>
                </c:pt>
                <c:pt idx="29">
                  <c:v>-550953.22720000008</c:v>
                </c:pt>
                <c:pt idx="30">
                  <c:v>-507944.70996999997</c:v>
                </c:pt>
                <c:pt idx="31">
                  <c:v>-541503.28982000006</c:v>
                </c:pt>
                <c:pt idx="32">
                  <c:v>-432219.55488000007</c:v>
                </c:pt>
                <c:pt idx="33">
                  <c:v>-495828.01805000001</c:v>
                </c:pt>
                <c:pt idx="34">
                  <c:v>-563730.58344000007</c:v>
                </c:pt>
                <c:pt idx="35">
                  <c:v>-432501.55244</c:v>
                </c:pt>
                <c:pt idx="36">
                  <c:v>-406105.56682000001</c:v>
                </c:pt>
                <c:pt idx="37">
                  <c:v>-399005.94710999995</c:v>
                </c:pt>
                <c:pt idx="38">
                  <c:v>-447876.95925999997</c:v>
                </c:pt>
                <c:pt idx="39">
                  <c:v>-546027.58977999992</c:v>
                </c:pt>
                <c:pt idx="40">
                  <c:v>-459660.14477999997</c:v>
                </c:pt>
                <c:pt idx="41">
                  <c:v>-506085.63714999997</c:v>
                </c:pt>
                <c:pt idx="42">
                  <c:v>-649813.39767000009</c:v>
                </c:pt>
                <c:pt idx="43">
                  <c:v>-693248.20695999998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58-4BCE-8A36-BFEFF6CAA1B0}"/>
            </c:ext>
          </c:extLst>
        </c:ser>
        <c:ser>
          <c:idx val="3"/>
          <c:order val="2"/>
          <c:tx>
            <c:strRef>
              <c:f>DROS_Q!$C$33</c:f>
              <c:strCache>
                <c:ptCount val="1"/>
                <c:pt idx="0">
                  <c:v>(+) Depreciação e Arrendamento de Aeronaves/Equip. Voo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DROS_Q!$D$33:$AU$33</c:f>
              <c:numCache>
                <c:formatCode>#,##0</c:formatCode>
                <c:ptCount val="44"/>
                <c:pt idx="0">
                  <c:v>-287431.93266000005</c:v>
                </c:pt>
                <c:pt idx="1">
                  <c:v>-225441.95663999999</c:v>
                </c:pt>
                <c:pt idx="2">
                  <c:v>-242912.79947999999</c:v>
                </c:pt>
                <c:pt idx="3">
                  <c:v>-186335.08747999999</c:v>
                </c:pt>
                <c:pt idx="4">
                  <c:v>-257620.22258</c:v>
                </c:pt>
                <c:pt idx="5">
                  <c:v>-247312.75316999998</c:v>
                </c:pt>
                <c:pt idx="6">
                  <c:v>-242943.42504</c:v>
                </c:pt>
                <c:pt idx="7">
                  <c:v>-235393.77668000001</c:v>
                </c:pt>
                <c:pt idx="8">
                  <c:v>-222365.87651</c:v>
                </c:pt>
                <c:pt idx="9">
                  <c:v>-246209.01060000001</c:v>
                </c:pt>
                <c:pt idx="10">
                  <c:v>-238590.47218000001</c:v>
                </c:pt>
                <c:pt idx="11">
                  <c:v>-252486.39804</c:v>
                </c:pt>
                <c:pt idx="12">
                  <c:v>-257441.40258999998</c:v>
                </c:pt>
                <c:pt idx="13">
                  <c:v>-273440.67261999997</c:v>
                </c:pt>
                <c:pt idx="14">
                  <c:v>-278297.21552000003</c:v>
                </c:pt>
                <c:pt idx="15">
                  <c:v>-313752.61602999998</c:v>
                </c:pt>
                <c:pt idx="16">
                  <c:v>-310875.63188999996</c:v>
                </c:pt>
                <c:pt idx="17">
                  <c:v>-313191.03123000002</c:v>
                </c:pt>
                <c:pt idx="18">
                  <c:v>-379434.08841000003</c:v>
                </c:pt>
                <c:pt idx="19">
                  <c:v>-388116.90631999995</c:v>
                </c:pt>
                <c:pt idx="20">
                  <c:v>-388499.81341999996</c:v>
                </c:pt>
                <c:pt idx="21">
                  <c:v>-400290.97892999998</c:v>
                </c:pt>
                <c:pt idx="22">
                  <c:v>-288831.90165000001</c:v>
                </c:pt>
                <c:pt idx="23">
                  <c:v>-381879.63517999998</c:v>
                </c:pt>
                <c:pt idx="24">
                  <c:v>-412978.94063999999</c:v>
                </c:pt>
                <c:pt idx="25">
                  <c:v>-463234.79403000005</c:v>
                </c:pt>
                <c:pt idx="26">
                  <c:v>-646592.03599999996</c:v>
                </c:pt>
                <c:pt idx="27">
                  <c:v>-672130.18505999993</c:v>
                </c:pt>
                <c:pt idx="28">
                  <c:v>-575199.12823999999</c:v>
                </c:pt>
                <c:pt idx="29">
                  <c:v>-607017.97433</c:v>
                </c:pt>
                <c:pt idx="30">
                  <c:v>-560897.56940000004</c:v>
                </c:pt>
                <c:pt idx="31">
                  <c:v>-361728.29087000003</c:v>
                </c:pt>
                <c:pt idx="32">
                  <c:v>-524284.58554999996</c:v>
                </c:pt>
                <c:pt idx="33">
                  <c:v>-389504.08898999996</c:v>
                </c:pt>
                <c:pt idx="34">
                  <c:v>-375454.27639999997</c:v>
                </c:pt>
                <c:pt idx="35">
                  <c:v>-408210.25617000001</c:v>
                </c:pt>
                <c:pt idx="36">
                  <c:v>-392043.29864000005</c:v>
                </c:pt>
                <c:pt idx="37">
                  <c:v>-480839.52338000003</c:v>
                </c:pt>
                <c:pt idx="38">
                  <c:v>-534627.35136999993</c:v>
                </c:pt>
                <c:pt idx="39">
                  <c:v>-516785.07059999998</c:v>
                </c:pt>
                <c:pt idx="40">
                  <c:v>-505198.55589000002</c:v>
                </c:pt>
                <c:pt idx="41">
                  <c:v>-495327.66729000001</c:v>
                </c:pt>
                <c:pt idx="42">
                  <c:v>-562929.52210000006</c:v>
                </c:pt>
                <c:pt idx="43">
                  <c:v>-260868.21271000002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58-4BCE-8A36-BFEFF6CAA1B0}"/>
            </c:ext>
          </c:extLst>
        </c:ser>
        <c:ser>
          <c:idx val="7"/>
          <c:order val="3"/>
          <c:tx>
            <c:strRef>
              <c:f>DROS_Q!$C$56</c:f>
              <c:strCache>
                <c:ptCount val="1"/>
                <c:pt idx="0">
                  <c:v>(+) Custo Organização Terrestre/Outros Custos Ind.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DROS_Q!$D$56:$AU$56</c:f>
              <c:numCache>
                <c:formatCode>#,##0</c:formatCode>
                <c:ptCount val="44"/>
                <c:pt idx="0">
                  <c:v>-5947.9850399999996</c:v>
                </c:pt>
                <c:pt idx="1">
                  <c:v>-8690.8398100000013</c:v>
                </c:pt>
                <c:pt idx="2">
                  <c:v>-10586.69903</c:v>
                </c:pt>
                <c:pt idx="3">
                  <c:v>-11207.5602</c:v>
                </c:pt>
                <c:pt idx="4">
                  <c:v>-18905.676059999998</c:v>
                </c:pt>
                <c:pt idx="5">
                  <c:v>-20060.88103</c:v>
                </c:pt>
                <c:pt idx="6">
                  <c:v>-24220.249029999999</c:v>
                </c:pt>
                <c:pt idx="7">
                  <c:v>-29335.653339999997</c:v>
                </c:pt>
                <c:pt idx="8">
                  <c:v>-36962.103610000006</c:v>
                </c:pt>
                <c:pt idx="9">
                  <c:v>-36348.42181</c:v>
                </c:pt>
                <c:pt idx="10">
                  <c:v>-42432.578589999997</c:v>
                </c:pt>
                <c:pt idx="11">
                  <c:v>-46700.961029999999</c:v>
                </c:pt>
                <c:pt idx="12">
                  <c:v>-58301.132429999998</c:v>
                </c:pt>
                <c:pt idx="13">
                  <c:v>-64637.834990000003</c:v>
                </c:pt>
                <c:pt idx="14">
                  <c:v>-69439.630780000007</c:v>
                </c:pt>
                <c:pt idx="15">
                  <c:v>-71172.425529999993</c:v>
                </c:pt>
                <c:pt idx="16">
                  <c:v>-57637.549339999998</c:v>
                </c:pt>
                <c:pt idx="17">
                  <c:v>-76265.135419999991</c:v>
                </c:pt>
                <c:pt idx="18">
                  <c:v>-74407.124830000001</c:v>
                </c:pt>
                <c:pt idx="19">
                  <c:v>-85356.770539999998</c:v>
                </c:pt>
                <c:pt idx="20">
                  <c:v>-82684.553620000006</c:v>
                </c:pt>
                <c:pt idx="21">
                  <c:v>-104754.73905999999</c:v>
                </c:pt>
                <c:pt idx="22">
                  <c:v>-112072.05928</c:v>
                </c:pt>
                <c:pt idx="23">
                  <c:v>-117235.85593000001</c:v>
                </c:pt>
                <c:pt idx="24">
                  <c:v>-114870.18113</c:v>
                </c:pt>
                <c:pt idx="25">
                  <c:v>-109742.88659000001</c:v>
                </c:pt>
                <c:pt idx="26">
                  <c:v>-68110.564880000005</c:v>
                </c:pt>
                <c:pt idx="27">
                  <c:v>-192518.46538000001</c:v>
                </c:pt>
                <c:pt idx="28">
                  <c:v>-143487.44790999999</c:v>
                </c:pt>
                <c:pt idx="29">
                  <c:v>-104095.89575999998</c:v>
                </c:pt>
                <c:pt idx="30">
                  <c:v>-132009.39799999999</c:v>
                </c:pt>
                <c:pt idx="31">
                  <c:v>-139915.46860999998</c:v>
                </c:pt>
                <c:pt idx="32">
                  <c:v>-153100.76408000002</c:v>
                </c:pt>
                <c:pt idx="33">
                  <c:v>-139657.20049999998</c:v>
                </c:pt>
                <c:pt idx="34">
                  <c:v>-152557.93578</c:v>
                </c:pt>
                <c:pt idx="35">
                  <c:v>-131344.89652000001</c:v>
                </c:pt>
                <c:pt idx="36">
                  <c:v>-156482.43732999999</c:v>
                </c:pt>
                <c:pt idx="37">
                  <c:v>-381715.56909999996</c:v>
                </c:pt>
                <c:pt idx="38">
                  <c:v>-106667.62007999999</c:v>
                </c:pt>
                <c:pt idx="39">
                  <c:v>-157768.85289000001</c:v>
                </c:pt>
                <c:pt idx="40">
                  <c:v>-188747.38496999998</c:v>
                </c:pt>
                <c:pt idx="41">
                  <c:v>-176579.11473000003</c:v>
                </c:pt>
                <c:pt idx="42">
                  <c:v>-224928.02492</c:v>
                </c:pt>
                <c:pt idx="43">
                  <c:v>-339395.51199999999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58-4BCE-8A36-BFEFF6CAA1B0}"/>
            </c:ext>
          </c:extLst>
        </c:ser>
        <c:ser>
          <c:idx val="4"/>
          <c:order val="4"/>
          <c:tx>
            <c:strRef>
              <c:f>DROS_Q!$C$34</c:f>
              <c:strCache>
                <c:ptCount val="1"/>
                <c:pt idx="0">
                  <c:v>(+) Custo com Manutenções e Revisões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DROS_Q!$D$34:$AU$34</c:f>
              <c:numCache>
                <c:formatCode>#,##0</c:formatCode>
                <c:ptCount val="44"/>
                <c:pt idx="0">
                  <c:v>-245100.48784000002</c:v>
                </c:pt>
                <c:pt idx="1">
                  <c:v>-268081.59721000004</c:v>
                </c:pt>
                <c:pt idx="2">
                  <c:v>-222178.56731000001</c:v>
                </c:pt>
                <c:pt idx="3">
                  <c:v>-242512.56317000001</c:v>
                </c:pt>
                <c:pt idx="4">
                  <c:v>-212423.89460999999</c:v>
                </c:pt>
                <c:pt idx="5">
                  <c:v>-231856.94704999999</c:v>
                </c:pt>
                <c:pt idx="6">
                  <c:v>-193333.22691000003</c:v>
                </c:pt>
                <c:pt idx="7">
                  <c:v>-212583.56185</c:v>
                </c:pt>
                <c:pt idx="8">
                  <c:v>-259981.53378000003</c:v>
                </c:pt>
                <c:pt idx="9">
                  <c:v>-192848.59293999997</c:v>
                </c:pt>
                <c:pt idx="10">
                  <c:v>-223787.65857000003</c:v>
                </c:pt>
                <c:pt idx="11">
                  <c:v>-236077.20202000003</c:v>
                </c:pt>
                <c:pt idx="12">
                  <c:v>-218940.02503999998</c:v>
                </c:pt>
                <c:pt idx="13">
                  <c:v>-304716.96337999997</c:v>
                </c:pt>
                <c:pt idx="14">
                  <c:v>-319167.73468999995</c:v>
                </c:pt>
                <c:pt idx="15">
                  <c:v>-271834.31372999999</c:v>
                </c:pt>
                <c:pt idx="16">
                  <c:v>-287545.22375</c:v>
                </c:pt>
                <c:pt idx="17">
                  <c:v>-433407.02356</c:v>
                </c:pt>
                <c:pt idx="18">
                  <c:v>-314227.34603999997</c:v>
                </c:pt>
                <c:pt idx="19">
                  <c:v>-349421.59221999999</c:v>
                </c:pt>
                <c:pt idx="20">
                  <c:v>-550157.25705999997</c:v>
                </c:pt>
                <c:pt idx="21">
                  <c:v>-585522.20338999992</c:v>
                </c:pt>
                <c:pt idx="22">
                  <c:v>-376979.83142</c:v>
                </c:pt>
                <c:pt idx="23">
                  <c:v>-391257.03480000002</c:v>
                </c:pt>
                <c:pt idx="24">
                  <c:v>-415927.28123999998</c:v>
                </c:pt>
                <c:pt idx="25">
                  <c:v>-318665.99731999997</c:v>
                </c:pt>
                <c:pt idx="26">
                  <c:v>-389959.05895999999</c:v>
                </c:pt>
                <c:pt idx="27">
                  <c:v>-408.32711999999998</c:v>
                </c:pt>
                <c:pt idx="28">
                  <c:v>-439825.15019999997</c:v>
                </c:pt>
                <c:pt idx="29">
                  <c:v>-613694.93648999999</c:v>
                </c:pt>
                <c:pt idx="30">
                  <c:v>-231909.72213000001</c:v>
                </c:pt>
                <c:pt idx="31">
                  <c:v>-10601.92511</c:v>
                </c:pt>
                <c:pt idx="32">
                  <c:v>-285137.57742000005</c:v>
                </c:pt>
                <c:pt idx="33">
                  <c:v>-343254.84161</c:v>
                </c:pt>
                <c:pt idx="34">
                  <c:v>-306202.86067999998</c:v>
                </c:pt>
                <c:pt idx="35">
                  <c:v>-312612.68023</c:v>
                </c:pt>
                <c:pt idx="36">
                  <c:v>-288124.09233999997</c:v>
                </c:pt>
                <c:pt idx="37">
                  <c:v>-321397.71016000002</c:v>
                </c:pt>
                <c:pt idx="38">
                  <c:v>-310950.25300999999</c:v>
                </c:pt>
                <c:pt idx="39">
                  <c:v>-390328.49923000002</c:v>
                </c:pt>
                <c:pt idx="40">
                  <c:v>-338309.99935</c:v>
                </c:pt>
                <c:pt idx="41">
                  <c:v>-410798.50391999999</c:v>
                </c:pt>
                <c:pt idx="42">
                  <c:v>-351624.76436999999</c:v>
                </c:pt>
                <c:pt idx="43">
                  <c:v>-536705.08958000003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58-4BCE-8A36-BFEFF6CAA1B0}"/>
            </c:ext>
          </c:extLst>
        </c:ser>
        <c:ser>
          <c:idx val="0"/>
          <c:order val="5"/>
          <c:tx>
            <c:strRef>
              <c:f>DROS_Q!$C$30</c:f>
              <c:strCache>
                <c:ptCount val="1"/>
                <c:pt idx="0">
                  <c:v>(+) Custo com Tripulantes Técnicos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DROS_Q!$D$30:$AU$30</c:f>
              <c:numCache>
                <c:formatCode>#,##0</c:formatCode>
                <c:ptCount val="44"/>
                <c:pt idx="0">
                  <c:v>-179269.85703999997</c:v>
                </c:pt>
                <c:pt idx="1">
                  <c:v>-172515.17683000001</c:v>
                </c:pt>
                <c:pt idx="2">
                  <c:v>-168935.61428000001</c:v>
                </c:pt>
                <c:pt idx="3">
                  <c:v>-160376.49587000001</c:v>
                </c:pt>
                <c:pt idx="4">
                  <c:v>-195759.99473000003</c:v>
                </c:pt>
                <c:pt idx="5">
                  <c:v>-182907.70594000001</c:v>
                </c:pt>
                <c:pt idx="6">
                  <c:v>-205905.04590999999</c:v>
                </c:pt>
                <c:pt idx="7">
                  <c:v>-234231.10013000001</c:v>
                </c:pt>
                <c:pt idx="8">
                  <c:v>-234793.02403</c:v>
                </c:pt>
                <c:pt idx="9">
                  <c:v>-232797.20753000001</c:v>
                </c:pt>
                <c:pt idx="10">
                  <c:v>-232075.40703</c:v>
                </c:pt>
                <c:pt idx="11">
                  <c:v>-239974.80411</c:v>
                </c:pt>
                <c:pt idx="12">
                  <c:v>-232990.07289999997</c:v>
                </c:pt>
                <c:pt idx="13">
                  <c:v>-248458.86577000003</c:v>
                </c:pt>
                <c:pt idx="14">
                  <c:v>-252914.60165</c:v>
                </c:pt>
                <c:pt idx="15">
                  <c:v>-251107.76981</c:v>
                </c:pt>
                <c:pt idx="16">
                  <c:v>-222774.28072000001</c:v>
                </c:pt>
                <c:pt idx="17">
                  <c:v>-228861.90300999998</c:v>
                </c:pt>
                <c:pt idx="18">
                  <c:v>-240083.83841999999</c:v>
                </c:pt>
                <c:pt idx="19">
                  <c:v>-219959.73621</c:v>
                </c:pt>
                <c:pt idx="20">
                  <c:v>-221166.38974999997</c:v>
                </c:pt>
                <c:pt idx="21">
                  <c:v>-224572.7205</c:v>
                </c:pt>
                <c:pt idx="22">
                  <c:v>-225836.10891000001</c:v>
                </c:pt>
                <c:pt idx="23">
                  <c:v>-216574.03412</c:v>
                </c:pt>
                <c:pt idx="24">
                  <c:v>-67360.559340000007</c:v>
                </c:pt>
                <c:pt idx="25">
                  <c:v>-82394.373930000002</c:v>
                </c:pt>
                <c:pt idx="26">
                  <c:v>-86122.088340000002</c:v>
                </c:pt>
                <c:pt idx="27">
                  <c:v>-81768.879220000003</c:v>
                </c:pt>
                <c:pt idx="28">
                  <c:v>-87101.363310000001</c:v>
                </c:pt>
                <c:pt idx="29">
                  <c:v>-20632.824679999998</c:v>
                </c:pt>
                <c:pt idx="30">
                  <c:v>-148301.39562</c:v>
                </c:pt>
                <c:pt idx="31">
                  <c:v>-27091.536700000001</c:v>
                </c:pt>
                <c:pt idx="32">
                  <c:v>-98366.580390000003</c:v>
                </c:pt>
                <c:pt idx="33">
                  <c:v>-95173.929839999997</c:v>
                </c:pt>
                <c:pt idx="34">
                  <c:v>-164044.48983999999</c:v>
                </c:pt>
                <c:pt idx="35">
                  <c:v>-217254.82279000001</c:v>
                </c:pt>
                <c:pt idx="36">
                  <c:v>-161936.19534999999</c:v>
                </c:pt>
                <c:pt idx="37">
                  <c:v>-175343.64851</c:v>
                </c:pt>
                <c:pt idx="38">
                  <c:v>-181730.97287</c:v>
                </c:pt>
                <c:pt idx="39">
                  <c:v>-162002.00922000001</c:v>
                </c:pt>
                <c:pt idx="40">
                  <c:v>-175661.82138000001</c:v>
                </c:pt>
                <c:pt idx="41">
                  <c:v>-164271.54079</c:v>
                </c:pt>
                <c:pt idx="42">
                  <c:v>-163546.23703999998</c:v>
                </c:pt>
                <c:pt idx="43">
                  <c:v>-165050.86668000001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58-4BCE-8A36-BFEFF6CAA1B0}"/>
            </c:ext>
          </c:extLst>
        </c:ser>
        <c:ser>
          <c:idx val="1"/>
          <c:order val="6"/>
          <c:tx>
            <c:strRef>
              <c:f>DROS_Q!$C$49</c:f>
              <c:strCache>
                <c:ptCount val="1"/>
                <c:pt idx="0">
                  <c:v>(+) Custo com Comissários de Bordo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DROS_Q!$D$49:$AU$49</c:f>
              <c:numCache>
                <c:formatCode>#,##0</c:formatCode>
                <c:ptCount val="44"/>
                <c:pt idx="0">
                  <c:v>-2038.5299399999999</c:v>
                </c:pt>
                <c:pt idx="1">
                  <c:v>-4370.0219899999993</c:v>
                </c:pt>
                <c:pt idx="2">
                  <c:v>-5546.6360800000002</c:v>
                </c:pt>
                <c:pt idx="3">
                  <c:v>-17456.769030000003</c:v>
                </c:pt>
                <c:pt idx="4">
                  <c:v>-5290.1239500000001</c:v>
                </c:pt>
                <c:pt idx="5">
                  <c:v>-6303.4170699999995</c:v>
                </c:pt>
                <c:pt idx="6">
                  <c:v>-8134.4337400000004</c:v>
                </c:pt>
                <c:pt idx="7">
                  <c:v>-10386.227200000001</c:v>
                </c:pt>
                <c:pt idx="8">
                  <c:v>-12802.5962</c:v>
                </c:pt>
                <c:pt idx="9">
                  <c:v>-13024.48559</c:v>
                </c:pt>
                <c:pt idx="10">
                  <c:v>-15337.641959999999</c:v>
                </c:pt>
                <c:pt idx="11">
                  <c:v>-16137.316170000002</c:v>
                </c:pt>
                <c:pt idx="12">
                  <c:v>-13790.892939999998</c:v>
                </c:pt>
                <c:pt idx="13">
                  <c:v>-14074.864310000001</c:v>
                </c:pt>
                <c:pt idx="14">
                  <c:v>-14072.97552</c:v>
                </c:pt>
                <c:pt idx="15">
                  <c:v>-13401.822560000001</c:v>
                </c:pt>
                <c:pt idx="16">
                  <c:v>-20678.032080000001</c:v>
                </c:pt>
                <c:pt idx="17">
                  <c:v>-29176.250329999999</c:v>
                </c:pt>
                <c:pt idx="18">
                  <c:v>-30761.820769999998</c:v>
                </c:pt>
                <c:pt idx="19">
                  <c:v>-28851.229930000001</c:v>
                </c:pt>
                <c:pt idx="20">
                  <c:v>-41906.989379999999</c:v>
                </c:pt>
                <c:pt idx="21">
                  <c:v>-43391.488440000001</c:v>
                </c:pt>
                <c:pt idx="22">
                  <c:v>-49349.842629999999</c:v>
                </c:pt>
                <c:pt idx="23">
                  <c:v>-47021.665529999998</c:v>
                </c:pt>
                <c:pt idx="24">
                  <c:v>-25893.750070000002</c:v>
                </c:pt>
                <c:pt idx="25">
                  <c:v>-17386.61375</c:v>
                </c:pt>
                <c:pt idx="26">
                  <c:v>-31985.817850000003</c:v>
                </c:pt>
                <c:pt idx="27">
                  <c:v>-31840.00993</c:v>
                </c:pt>
                <c:pt idx="28">
                  <c:v>-35153.357969999997</c:v>
                </c:pt>
                <c:pt idx="29">
                  <c:v>-21876.70925</c:v>
                </c:pt>
                <c:pt idx="30">
                  <c:v>-4249.5323899999994</c:v>
                </c:pt>
                <c:pt idx="31">
                  <c:v>-25200.726719999999</c:v>
                </c:pt>
                <c:pt idx="32">
                  <c:v>-32218.93417</c:v>
                </c:pt>
                <c:pt idx="33">
                  <c:v>-29624.977159999999</c:v>
                </c:pt>
                <c:pt idx="34">
                  <c:v>-30028.879920000003</c:v>
                </c:pt>
                <c:pt idx="35">
                  <c:v>-39308.254560000001</c:v>
                </c:pt>
                <c:pt idx="36">
                  <c:v>-46211.770549999994</c:v>
                </c:pt>
                <c:pt idx="37">
                  <c:v>-45744.939359999997</c:v>
                </c:pt>
                <c:pt idx="38">
                  <c:v>-47213.916170000004</c:v>
                </c:pt>
                <c:pt idx="39">
                  <c:v>-47270.181039999996</c:v>
                </c:pt>
                <c:pt idx="40">
                  <c:v>-53232.634060000004</c:v>
                </c:pt>
                <c:pt idx="41">
                  <c:v>-52374.554229999994</c:v>
                </c:pt>
                <c:pt idx="42">
                  <c:v>-58800.039229999995</c:v>
                </c:pt>
                <c:pt idx="43">
                  <c:v>-60416.775379999999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58-4BCE-8A36-BFEFF6CAA1B0}"/>
            </c:ext>
          </c:extLst>
        </c:ser>
        <c:ser>
          <c:idx val="5"/>
          <c:order val="7"/>
          <c:tx>
            <c:strRef>
              <c:f>DROS_Q!$C$35</c:f>
              <c:strCache>
                <c:ptCount val="1"/>
                <c:pt idx="0">
                  <c:v>(+) Custo com Seguro de Aeronaves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DROS_Q!$D$35:$AU$35</c:f>
              <c:numCache>
                <c:formatCode>#,##0</c:formatCode>
                <c:ptCount val="44"/>
                <c:pt idx="0">
                  <c:v>-15851.479359999999</c:v>
                </c:pt>
                <c:pt idx="1">
                  <c:v>-15851.47941</c:v>
                </c:pt>
                <c:pt idx="2">
                  <c:v>-15851.479370000001</c:v>
                </c:pt>
                <c:pt idx="3">
                  <c:v>-15941.85743</c:v>
                </c:pt>
                <c:pt idx="4">
                  <c:v>-12865.805380000002</c:v>
                </c:pt>
                <c:pt idx="5">
                  <c:v>-12876.015230000001</c:v>
                </c:pt>
                <c:pt idx="6">
                  <c:v>8584.0101400000003</c:v>
                </c:pt>
                <c:pt idx="7">
                  <c:v>-12517.63062</c:v>
                </c:pt>
                <c:pt idx="8">
                  <c:v>-11929.81913</c:v>
                </c:pt>
                <c:pt idx="9">
                  <c:v>-12463.52196</c:v>
                </c:pt>
                <c:pt idx="10">
                  <c:v>-11897.579729999999</c:v>
                </c:pt>
                <c:pt idx="11">
                  <c:v>-10128.931629999999</c:v>
                </c:pt>
                <c:pt idx="12">
                  <c:v>-9770.498090000001</c:v>
                </c:pt>
                <c:pt idx="13">
                  <c:v>-7750.6458300000004</c:v>
                </c:pt>
                <c:pt idx="14">
                  <c:v>-7904.5606600000001</c:v>
                </c:pt>
                <c:pt idx="15">
                  <c:v>-7899.5219799999995</c:v>
                </c:pt>
                <c:pt idx="16">
                  <c:v>-7798.4598100000003</c:v>
                </c:pt>
                <c:pt idx="17">
                  <c:v>-8262.56041</c:v>
                </c:pt>
                <c:pt idx="18">
                  <c:v>-8179.2940299999991</c:v>
                </c:pt>
                <c:pt idx="19">
                  <c:v>-7857.8976600000005</c:v>
                </c:pt>
                <c:pt idx="20">
                  <c:v>-8684.7347800000007</c:v>
                </c:pt>
                <c:pt idx="21">
                  <c:v>-10034.127280000001</c:v>
                </c:pt>
                <c:pt idx="22">
                  <c:v>-7222.5673699999998</c:v>
                </c:pt>
                <c:pt idx="23">
                  <c:v>-8723.164209999999</c:v>
                </c:pt>
                <c:pt idx="24">
                  <c:v>-8605.6755299999986</c:v>
                </c:pt>
                <c:pt idx="25">
                  <c:v>-14346.98482</c:v>
                </c:pt>
                <c:pt idx="26">
                  <c:v>-14118.449720000001</c:v>
                </c:pt>
                <c:pt idx="27">
                  <c:v>-13154.61485</c:v>
                </c:pt>
                <c:pt idx="28">
                  <c:v>-13075.371730000001</c:v>
                </c:pt>
                <c:pt idx="29">
                  <c:v>-12437.17049</c:v>
                </c:pt>
                <c:pt idx="30">
                  <c:v>-12033.1245</c:v>
                </c:pt>
                <c:pt idx="31">
                  <c:v>-11154.09384</c:v>
                </c:pt>
                <c:pt idx="32">
                  <c:v>-12590.236429999999</c:v>
                </c:pt>
                <c:pt idx="33">
                  <c:v>-11665.0038</c:v>
                </c:pt>
                <c:pt idx="34">
                  <c:v>-12745.01784</c:v>
                </c:pt>
                <c:pt idx="35">
                  <c:v>-11726.14545</c:v>
                </c:pt>
                <c:pt idx="36">
                  <c:v>-12624.22011</c:v>
                </c:pt>
                <c:pt idx="37">
                  <c:v>-11634.446199999998</c:v>
                </c:pt>
                <c:pt idx="38">
                  <c:v>-11756.373150000001</c:v>
                </c:pt>
                <c:pt idx="39">
                  <c:v>-11899.611289999999</c:v>
                </c:pt>
                <c:pt idx="40">
                  <c:v>-13250.66792</c:v>
                </c:pt>
                <c:pt idx="41">
                  <c:v>-15130.026750000001</c:v>
                </c:pt>
                <c:pt idx="42">
                  <c:v>-13693.49087</c:v>
                </c:pt>
                <c:pt idx="43">
                  <c:v>-13700.23841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58-4BCE-8A36-BFEFF6CAA1B0}"/>
            </c:ext>
          </c:extLst>
        </c:ser>
        <c:ser>
          <c:idx val="6"/>
          <c:order val="8"/>
          <c:tx>
            <c:strRef>
              <c:f>DROS_Q!$C$36</c:f>
              <c:strCache>
                <c:ptCount val="1"/>
                <c:pt idx="0">
                  <c:v>(+) Custo com Tarifas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DROS_Q!$D$36:$AU$36</c:f>
              <c:numCache>
                <c:formatCode>#,##0</c:formatCode>
                <c:ptCount val="44"/>
                <c:pt idx="0">
                  <c:v>-141758.11971</c:v>
                </c:pt>
                <c:pt idx="1">
                  <c:v>-153000.11514000001</c:v>
                </c:pt>
                <c:pt idx="2">
                  <c:v>-139825.606</c:v>
                </c:pt>
                <c:pt idx="3">
                  <c:v>-138596.10644999999</c:v>
                </c:pt>
                <c:pt idx="4">
                  <c:v>-143462.43089999998</c:v>
                </c:pt>
                <c:pt idx="5">
                  <c:v>-137045.53393999999</c:v>
                </c:pt>
                <c:pt idx="6">
                  <c:v>-145926.14477000001</c:v>
                </c:pt>
                <c:pt idx="7">
                  <c:v>-167264.45828000002</c:v>
                </c:pt>
                <c:pt idx="8">
                  <c:v>-157202.17025</c:v>
                </c:pt>
                <c:pt idx="9">
                  <c:v>-148274.01433999999</c:v>
                </c:pt>
                <c:pt idx="10">
                  <c:v>-177813.36319999999</c:v>
                </c:pt>
                <c:pt idx="11">
                  <c:v>-174519.34912999999</c:v>
                </c:pt>
                <c:pt idx="12">
                  <c:v>-193132.76524000004</c:v>
                </c:pt>
                <c:pt idx="13">
                  <c:v>-206588.90763</c:v>
                </c:pt>
                <c:pt idx="14">
                  <c:v>-205297.59349</c:v>
                </c:pt>
                <c:pt idx="15">
                  <c:v>-216529.15023000003</c:v>
                </c:pt>
                <c:pt idx="16">
                  <c:v>-214462.15869000001</c:v>
                </c:pt>
                <c:pt idx="17">
                  <c:v>-211055.40547</c:v>
                </c:pt>
                <c:pt idx="18">
                  <c:v>-229280.52938999998</c:v>
                </c:pt>
                <c:pt idx="19">
                  <c:v>-218820.5404</c:v>
                </c:pt>
                <c:pt idx="20">
                  <c:v>-214394.05647000001</c:v>
                </c:pt>
                <c:pt idx="21">
                  <c:v>-204777.66466000001</c:v>
                </c:pt>
                <c:pt idx="22">
                  <c:v>-214902.84542000003</c:v>
                </c:pt>
                <c:pt idx="23">
                  <c:v>-235401.13952</c:v>
                </c:pt>
                <c:pt idx="24">
                  <c:v>-252497.69368999999</c:v>
                </c:pt>
                <c:pt idx="25">
                  <c:v>-235767.01665999999</c:v>
                </c:pt>
                <c:pt idx="26">
                  <c:v>-310944.68556999997</c:v>
                </c:pt>
                <c:pt idx="27">
                  <c:v>-305849.72687999997</c:v>
                </c:pt>
                <c:pt idx="28">
                  <c:v>-301610.92969999998</c:v>
                </c:pt>
                <c:pt idx="29">
                  <c:v>-263811.57030999998</c:v>
                </c:pt>
                <c:pt idx="30">
                  <c:v>-259420.76152</c:v>
                </c:pt>
                <c:pt idx="31">
                  <c:v>-280475.60221000004</c:v>
                </c:pt>
                <c:pt idx="32">
                  <c:v>-260779.53323</c:v>
                </c:pt>
                <c:pt idx="33">
                  <c:v>-274919.32238999999</c:v>
                </c:pt>
                <c:pt idx="34">
                  <c:v>-282800.26433000003</c:v>
                </c:pt>
                <c:pt idx="35">
                  <c:v>-283945.22658000002</c:v>
                </c:pt>
                <c:pt idx="36">
                  <c:v>-294441.84244000004</c:v>
                </c:pt>
                <c:pt idx="37">
                  <c:v>-305724.17009999999</c:v>
                </c:pt>
                <c:pt idx="38">
                  <c:v>-336563.69975000003</c:v>
                </c:pt>
                <c:pt idx="39">
                  <c:v>-311631.63860000001</c:v>
                </c:pt>
                <c:pt idx="40">
                  <c:v>-363986.95938000001</c:v>
                </c:pt>
                <c:pt idx="41">
                  <c:v>-326983.60477999999</c:v>
                </c:pt>
                <c:pt idx="42">
                  <c:v>-341829.75514999998</c:v>
                </c:pt>
                <c:pt idx="43">
                  <c:v>-369651.36217999994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58-4BCE-8A36-BFEFF6CAA1B0}"/>
            </c:ext>
          </c:extLst>
        </c:ser>
        <c:ser>
          <c:idx val="8"/>
          <c:order val="9"/>
          <c:tx>
            <c:strRef>
              <c:f>DROS_Q!$C$39</c:f>
              <c:strCache>
                <c:ptCount val="1"/>
                <c:pt idx="0">
                  <c:v>(+) Custo Serviço de Bordo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DROS_Q!$D$39:$AU$39</c:f>
              <c:numCache>
                <c:formatCode>#,##0</c:formatCode>
                <c:ptCount val="44"/>
                <c:pt idx="0">
                  <c:v>-68398.613190000004</c:v>
                </c:pt>
                <c:pt idx="1">
                  <c:v>-72979.709620000009</c:v>
                </c:pt>
                <c:pt idx="2">
                  <c:v>-70733.256120000005</c:v>
                </c:pt>
                <c:pt idx="3">
                  <c:v>-70969.231639999998</c:v>
                </c:pt>
                <c:pt idx="4">
                  <c:v>-69586.658219999998</c:v>
                </c:pt>
                <c:pt idx="5">
                  <c:v>-64372.108370000002</c:v>
                </c:pt>
                <c:pt idx="6">
                  <c:v>-87679.339150000014</c:v>
                </c:pt>
                <c:pt idx="7">
                  <c:v>-82628.994210000004</c:v>
                </c:pt>
                <c:pt idx="8">
                  <c:v>-79632.918789999996</c:v>
                </c:pt>
                <c:pt idx="9">
                  <c:v>-89718.490510000003</c:v>
                </c:pt>
                <c:pt idx="10">
                  <c:v>-80000.061279999994</c:v>
                </c:pt>
                <c:pt idx="11">
                  <c:v>-84515.303320000006</c:v>
                </c:pt>
                <c:pt idx="12">
                  <c:v>-78759.307330000011</c:v>
                </c:pt>
                <c:pt idx="13">
                  <c:v>-84993.850210000004</c:v>
                </c:pt>
                <c:pt idx="14">
                  <c:v>-87516.2693</c:v>
                </c:pt>
                <c:pt idx="15">
                  <c:v>-97046.781110000011</c:v>
                </c:pt>
                <c:pt idx="16">
                  <c:v>-84502.260909999997</c:v>
                </c:pt>
                <c:pt idx="17">
                  <c:v>-93285.978180000006</c:v>
                </c:pt>
                <c:pt idx="18">
                  <c:v>-89596.370349999983</c:v>
                </c:pt>
                <c:pt idx="19">
                  <c:v>-82289.255830000009</c:v>
                </c:pt>
                <c:pt idx="20">
                  <c:v>-75569.937150000012</c:v>
                </c:pt>
                <c:pt idx="21">
                  <c:v>-71274.519369999995</c:v>
                </c:pt>
                <c:pt idx="22">
                  <c:v>-89737.372380000001</c:v>
                </c:pt>
                <c:pt idx="23">
                  <c:v>-77686.116970000003</c:v>
                </c:pt>
                <c:pt idx="24">
                  <c:v>-97068.046669999996</c:v>
                </c:pt>
                <c:pt idx="25">
                  <c:v>-91429.541950000013</c:v>
                </c:pt>
                <c:pt idx="26">
                  <c:v>-107492.93891000001</c:v>
                </c:pt>
                <c:pt idx="27">
                  <c:v>-86096.767349999995</c:v>
                </c:pt>
                <c:pt idx="28">
                  <c:v>-105363.57595000001</c:v>
                </c:pt>
                <c:pt idx="29">
                  <c:v>-63817.951789999999</c:v>
                </c:pt>
                <c:pt idx="30">
                  <c:v>-81640.436199999996</c:v>
                </c:pt>
                <c:pt idx="31">
                  <c:v>-82235.487460000004</c:v>
                </c:pt>
                <c:pt idx="32">
                  <c:v>-88971.875650000002</c:v>
                </c:pt>
                <c:pt idx="33">
                  <c:v>-65380.093529999998</c:v>
                </c:pt>
                <c:pt idx="34">
                  <c:v>-56235.654429999995</c:v>
                </c:pt>
                <c:pt idx="35">
                  <c:v>-84001.204419999995</c:v>
                </c:pt>
                <c:pt idx="36">
                  <c:v>-71302.486539999998</c:v>
                </c:pt>
                <c:pt idx="37">
                  <c:v>-72424.311389999988</c:v>
                </c:pt>
                <c:pt idx="38">
                  <c:v>-90961.158820000011</c:v>
                </c:pt>
                <c:pt idx="39">
                  <c:v>-574.53453999999999</c:v>
                </c:pt>
                <c:pt idx="40">
                  <c:v>-75145.117840000006</c:v>
                </c:pt>
                <c:pt idx="41">
                  <c:v>-75066.819910000006</c:v>
                </c:pt>
                <c:pt idx="42">
                  <c:v>-82281.248980000004</c:v>
                </c:pt>
                <c:pt idx="43">
                  <c:v>-85375.084490000008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558-4BCE-8A36-BFEFF6CAA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TAM - Custos e Despesas (%</a:t>
            </a:r>
            <a:r>
              <a:rPr lang="pt-BR" baseline="0"/>
              <a:t> do total</a:t>
            </a:r>
            <a:r>
              <a:rPr lang="pt-BR"/>
              <a:t>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percentStacked"/>
        <c:varyColors val="0"/>
        <c:ser>
          <c:idx val="2"/>
          <c:order val="0"/>
          <c:tx>
            <c:strRef>
              <c:f>DROS_Q!$C$32</c:f>
              <c:strCache>
                <c:ptCount val="1"/>
                <c:pt idx="0">
                  <c:v>(+) Custo com Combustível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DROS_Q!$D$32:$AU$32</c:f>
              <c:numCache>
                <c:formatCode>#,##0</c:formatCode>
                <c:ptCount val="44"/>
                <c:pt idx="0">
                  <c:v>-680062.50341999996</c:v>
                </c:pt>
                <c:pt idx="1">
                  <c:v>-609182.16424000007</c:v>
                </c:pt>
                <c:pt idx="2">
                  <c:v>-691223.81160000002</c:v>
                </c:pt>
                <c:pt idx="3">
                  <c:v>-714449.69952999987</c:v>
                </c:pt>
                <c:pt idx="4">
                  <c:v>-781150.26127999998</c:v>
                </c:pt>
                <c:pt idx="5">
                  <c:v>-832890.58391999989</c:v>
                </c:pt>
                <c:pt idx="6">
                  <c:v>-854409.18134999997</c:v>
                </c:pt>
                <c:pt idx="7">
                  <c:v>-906408.81123000011</c:v>
                </c:pt>
                <c:pt idx="8">
                  <c:v>-1014636.52833</c:v>
                </c:pt>
                <c:pt idx="9">
                  <c:v>-1028634.28165</c:v>
                </c:pt>
                <c:pt idx="10">
                  <c:v>-769805.37811000005</c:v>
                </c:pt>
                <c:pt idx="11">
                  <c:v>-1197213.5840099999</c:v>
                </c:pt>
                <c:pt idx="12">
                  <c:v>-1233095.1971100001</c:v>
                </c:pt>
                <c:pt idx="13">
                  <c:v>-1315006.0006200001</c:v>
                </c:pt>
                <c:pt idx="14">
                  <c:v>-1329961.1338799999</c:v>
                </c:pt>
                <c:pt idx="15">
                  <c:v>-1483680.8135100002</c:v>
                </c:pt>
                <c:pt idx="16">
                  <c:v>-1387234.4680400002</c:v>
                </c:pt>
                <c:pt idx="17">
                  <c:v>-1170050.5021500001</c:v>
                </c:pt>
                <c:pt idx="18">
                  <c:v>-1354238.9388599999</c:v>
                </c:pt>
                <c:pt idx="19">
                  <c:v>-1367132.7527899998</c:v>
                </c:pt>
                <c:pt idx="20">
                  <c:v>-1404372.97251</c:v>
                </c:pt>
                <c:pt idx="21">
                  <c:v>-1255150.3944599999</c:v>
                </c:pt>
                <c:pt idx="22">
                  <c:v>-1292172.0773400001</c:v>
                </c:pt>
                <c:pt idx="23">
                  <c:v>-1289377.2804400001</c:v>
                </c:pt>
                <c:pt idx="24">
                  <c:v>-973455.98832</c:v>
                </c:pt>
                <c:pt idx="25">
                  <c:v>-1068070.58761</c:v>
                </c:pt>
                <c:pt idx="26">
                  <c:v>-1139139.15968</c:v>
                </c:pt>
                <c:pt idx="27">
                  <c:v>-964405.3311699999</c:v>
                </c:pt>
                <c:pt idx="28">
                  <c:v>-859122.41173000005</c:v>
                </c:pt>
                <c:pt idx="29">
                  <c:v>-782893.83633000008</c:v>
                </c:pt>
                <c:pt idx="30">
                  <c:v>-647094.69558000006</c:v>
                </c:pt>
                <c:pt idx="31">
                  <c:v>-789103.59036000003</c:v>
                </c:pt>
                <c:pt idx="32">
                  <c:v>-927772.52832000004</c:v>
                </c:pt>
                <c:pt idx="33">
                  <c:v>-862511.52644000005</c:v>
                </c:pt>
                <c:pt idx="34">
                  <c:v>-830658.40237000003</c:v>
                </c:pt>
                <c:pt idx="35">
                  <c:v>-915378.93888000003</c:v>
                </c:pt>
                <c:pt idx="36">
                  <c:v>-1053001.5303700001</c:v>
                </c:pt>
                <c:pt idx="37">
                  <c:v>-1120495.4702899999</c:v>
                </c:pt>
                <c:pt idx="38">
                  <c:v>-1409256.2760000001</c:v>
                </c:pt>
                <c:pt idx="39">
                  <c:v>-1447540.5429799999</c:v>
                </c:pt>
                <c:pt idx="40">
                  <c:v>-1265393.4341</c:v>
                </c:pt>
                <c:pt idx="41">
                  <c:v>-1245448.3326600001</c:v>
                </c:pt>
                <c:pt idx="42">
                  <c:v>-1313085.9529600001</c:v>
                </c:pt>
                <c:pt idx="43">
                  <c:v>-1415972.0343900002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9-4E74-90C5-5D19B4FE3A18}"/>
            </c:ext>
          </c:extLst>
        </c:ser>
        <c:ser>
          <c:idx val="9"/>
          <c:order val="1"/>
          <c:tx>
            <c:strRef>
              <c:f>DROS_Q!$C$40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DROS_Q!$D$40:$AU$40</c:f>
              <c:numCache>
                <c:formatCode>#,##0</c:formatCode>
                <c:ptCount val="44"/>
                <c:pt idx="0">
                  <c:v>-476450.47106000001</c:v>
                </c:pt>
                <c:pt idx="1">
                  <c:v>-639017.14104999998</c:v>
                </c:pt>
                <c:pt idx="2">
                  <c:v>-491336.44470999995</c:v>
                </c:pt>
                <c:pt idx="3">
                  <c:v>-621818.02707000007</c:v>
                </c:pt>
                <c:pt idx="4">
                  <c:v>-600987.76637999993</c:v>
                </c:pt>
                <c:pt idx="5">
                  <c:v>-663952.88907000003</c:v>
                </c:pt>
                <c:pt idx="6">
                  <c:v>-622851.38360000006</c:v>
                </c:pt>
                <c:pt idx="7">
                  <c:v>-843676.929</c:v>
                </c:pt>
                <c:pt idx="8">
                  <c:v>-641159.43477000005</c:v>
                </c:pt>
                <c:pt idx="9">
                  <c:v>-699939.43751000008</c:v>
                </c:pt>
                <c:pt idx="10">
                  <c:v>-695241.70682000008</c:v>
                </c:pt>
                <c:pt idx="11">
                  <c:v>-723355.23352000001</c:v>
                </c:pt>
                <c:pt idx="12">
                  <c:v>-622931.78621000005</c:v>
                </c:pt>
                <c:pt idx="13">
                  <c:v>-643634.93883999996</c:v>
                </c:pt>
                <c:pt idx="14">
                  <c:v>-695228.80156000005</c:v>
                </c:pt>
                <c:pt idx="15">
                  <c:v>-832664.21571999998</c:v>
                </c:pt>
                <c:pt idx="16">
                  <c:v>-512317.52514000004</c:v>
                </c:pt>
                <c:pt idx="17">
                  <c:v>-775576.25109000003</c:v>
                </c:pt>
                <c:pt idx="18">
                  <c:v>-755359.07887999993</c:v>
                </c:pt>
                <c:pt idx="19">
                  <c:v>-945511.3809300001</c:v>
                </c:pt>
                <c:pt idx="20">
                  <c:v>-703924.70525</c:v>
                </c:pt>
                <c:pt idx="21">
                  <c:v>-708856.3983</c:v>
                </c:pt>
                <c:pt idx="22">
                  <c:v>-611147.0747</c:v>
                </c:pt>
                <c:pt idx="23">
                  <c:v>-753230.49824999995</c:v>
                </c:pt>
                <c:pt idx="24">
                  <c:v>-580191.51007000008</c:v>
                </c:pt>
                <c:pt idx="25">
                  <c:v>-565636.24744000006</c:v>
                </c:pt>
                <c:pt idx="26">
                  <c:v>-492501.32782999991</c:v>
                </c:pt>
                <c:pt idx="27">
                  <c:v>-466512.77675000002</c:v>
                </c:pt>
                <c:pt idx="28">
                  <c:v>-505941.16253999993</c:v>
                </c:pt>
                <c:pt idx="29">
                  <c:v>-550953.22720000008</c:v>
                </c:pt>
                <c:pt idx="30">
                  <c:v>-507944.70996999997</c:v>
                </c:pt>
                <c:pt idx="31">
                  <c:v>-541503.28982000006</c:v>
                </c:pt>
                <c:pt idx="32">
                  <c:v>-432219.55488000007</c:v>
                </c:pt>
                <c:pt idx="33">
                  <c:v>-495828.01805000001</c:v>
                </c:pt>
                <c:pt idx="34">
                  <c:v>-563730.58344000007</c:v>
                </c:pt>
                <c:pt idx="35">
                  <c:v>-432501.55244</c:v>
                </c:pt>
                <c:pt idx="36">
                  <c:v>-406105.56682000001</c:v>
                </c:pt>
                <c:pt idx="37">
                  <c:v>-399005.94710999995</c:v>
                </c:pt>
                <c:pt idx="38">
                  <c:v>-447876.95925999997</c:v>
                </c:pt>
                <c:pt idx="39">
                  <c:v>-546027.58977999992</c:v>
                </c:pt>
                <c:pt idx="40">
                  <c:v>-459660.14477999997</c:v>
                </c:pt>
                <c:pt idx="41">
                  <c:v>-506085.63714999997</c:v>
                </c:pt>
                <c:pt idx="42">
                  <c:v>-649813.39767000009</c:v>
                </c:pt>
                <c:pt idx="43">
                  <c:v>-693248.20695999998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19-4E74-90C5-5D19B4FE3A18}"/>
            </c:ext>
          </c:extLst>
        </c:ser>
        <c:ser>
          <c:idx val="3"/>
          <c:order val="2"/>
          <c:tx>
            <c:strRef>
              <c:f>DROS_Q!$C$33</c:f>
              <c:strCache>
                <c:ptCount val="1"/>
                <c:pt idx="0">
                  <c:v>(+) Depreciação e Arrendamento de Aeronaves/Equip. Voo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DROS_Q!$D$33:$AU$33</c:f>
              <c:numCache>
                <c:formatCode>#,##0</c:formatCode>
                <c:ptCount val="44"/>
                <c:pt idx="0">
                  <c:v>-287431.93266000005</c:v>
                </c:pt>
                <c:pt idx="1">
                  <c:v>-225441.95663999999</c:v>
                </c:pt>
                <c:pt idx="2">
                  <c:v>-242912.79947999999</c:v>
                </c:pt>
                <c:pt idx="3">
                  <c:v>-186335.08747999999</c:v>
                </c:pt>
                <c:pt idx="4">
                  <c:v>-257620.22258</c:v>
                </c:pt>
                <c:pt idx="5">
                  <c:v>-247312.75316999998</c:v>
                </c:pt>
                <c:pt idx="6">
                  <c:v>-242943.42504</c:v>
                </c:pt>
                <c:pt idx="7">
                  <c:v>-235393.77668000001</c:v>
                </c:pt>
                <c:pt idx="8">
                  <c:v>-222365.87651</c:v>
                </c:pt>
                <c:pt idx="9">
                  <c:v>-246209.01060000001</c:v>
                </c:pt>
                <c:pt idx="10">
                  <c:v>-238590.47218000001</c:v>
                </c:pt>
                <c:pt idx="11">
                  <c:v>-252486.39804</c:v>
                </c:pt>
                <c:pt idx="12">
                  <c:v>-257441.40258999998</c:v>
                </c:pt>
                <c:pt idx="13">
                  <c:v>-273440.67261999997</c:v>
                </c:pt>
                <c:pt idx="14">
                  <c:v>-278297.21552000003</c:v>
                </c:pt>
                <c:pt idx="15">
                  <c:v>-313752.61602999998</c:v>
                </c:pt>
                <c:pt idx="16">
                  <c:v>-310875.63188999996</c:v>
                </c:pt>
                <c:pt idx="17">
                  <c:v>-313191.03123000002</c:v>
                </c:pt>
                <c:pt idx="18">
                  <c:v>-379434.08841000003</c:v>
                </c:pt>
                <c:pt idx="19">
                  <c:v>-388116.90631999995</c:v>
                </c:pt>
                <c:pt idx="20">
                  <c:v>-388499.81341999996</c:v>
                </c:pt>
                <c:pt idx="21">
                  <c:v>-400290.97892999998</c:v>
                </c:pt>
                <c:pt idx="22">
                  <c:v>-288831.90165000001</c:v>
                </c:pt>
                <c:pt idx="23">
                  <c:v>-381879.63517999998</c:v>
                </c:pt>
                <c:pt idx="24">
                  <c:v>-412978.94063999999</c:v>
                </c:pt>
                <c:pt idx="25">
                  <c:v>-463234.79403000005</c:v>
                </c:pt>
                <c:pt idx="26">
                  <c:v>-646592.03599999996</c:v>
                </c:pt>
                <c:pt idx="27">
                  <c:v>-672130.18505999993</c:v>
                </c:pt>
                <c:pt idx="28">
                  <c:v>-575199.12823999999</c:v>
                </c:pt>
                <c:pt idx="29">
                  <c:v>-607017.97433</c:v>
                </c:pt>
                <c:pt idx="30">
                  <c:v>-560897.56940000004</c:v>
                </c:pt>
                <c:pt idx="31">
                  <c:v>-361728.29087000003</c:v>
                </c:pt>
                <c:pt idx="32">
                  <c:v>-524284.58554999996</c:v>
                </c:pt>
                <c:pt idx="33">
                  <c:v>-389504.08898999996</c:v>
                </c:pt>
                <c:pt idx="34">
                  <c:v>-375454.27639999997</c:v>
                </c:pt>
                <c:pt idx="35">
                  <c:v>-408210.25617000001</c:v>
                </c:pt>
                <c:pt idx="36">
                  <c:v>-392043.29864000005</c:v>
                </c:pt>
                <c:pt idx="37">
                  <c:v>-480839.52338000003</c:v>
                </c:pt>
                <c:pt idx="38">
                  <c:v>-534627.35136999993</c:v>
                </c:pt>
                <c:pt idx="39">
                  <c:v>-516785.07059999998</c:v>
                </c:pt>
                <c:pt idx="40">
                  <c:v>-505198.55589000002</c:v>
                </c:pt>
                <c:pt idx="41">
                  <c:v>-495327.66729000001</c:v>
                </c:pt>
                <c:pt idx="42">
                  <c:v>-562929.52210000006</c:v>
                </c:pt>
                <c:pt idx="43">
                  <c:v>-260868.21271000002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19-4E74-90C5-5D19B4FE3A18}"/>
            </c:ext>
          </c:extLst>
        </c:ser>
        <c:ser>
          <c:idx val="7"/>
          <c:order val="3"/>
          <c:tx>
            <c:strRef>
              <c:f>DROS_Q!$C$38</c:f>
              <c:strCache>
                <c:ptCount val="1"/>
                <c:pt idx="0">
                  <c:v>(+) Custo Organização Terrestre/Outros Custos Ind.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DROS_Q!$D$38:$AU$38</c:f>
              <c:numCache>
                <c:formatCode>#,##0</c:formatCode>
                <c:ptCount val="44"/>
                <c:pt idx="0">
                  <c:v>-133362.12161999999</c:v>
                </c:pt>
                <c:pt idx="1">
                  <c:v>-129430.05226</c:v>
                </c:pt>
                <c:pt idx="2">
                  <c:v>-118135.48136000001</c:v>
                </c:pt>
                <c:pt idx="3">
                  <c:v>-111027.99672999998</c:v>
                </c:pt>
                <c:pt idx="4">
                  <c:v>-125826.54419000002</c:v>
                </c:pt>
                <c:pt idx="5">
                  <c:v>-127039.08964000001</c:v>
                </c:pt>
                <c:pt idx="6">
                  <c:v>-115907.57545</c:v>
                </c:pt>
                <c:pt idx="7">
                  <c:v>-137872.17251</c:v>
                </c:pt>
                <c:pt idx="8">
                  <c:v>-157169.66021</c:v>
                </c:pt>
                <c:pt idx="9">
                  <c:v>-172882.30929</c:v>
                </c:pt>
                <c:pt idx="10">
                  <c:v>-154800.10155000002</c:v>
                </c:pt>
                <c:pt idx="11">
                  <c:v>-188451.04227000001</c:v>
                </c:pt>
                <c:pt idx="12">
                  <c:v>-180229.46939000001</c:v>
                </c:pt>
                <c:pt idx="13">
                  <c:v>-179428.26407999999</c:v>
                </c:pt>
                <c:pt idx="14">
                  <c:v>-187603.33736</c:v>
                </c:pt>
                <c:pt idx="15">
                  <c:v>-186811.46217999997</c:v>
                </c:pt>
                <c:pt idx="16">
                  <c:v>-212490.18807</c:v>
                </c:pt>
                <c:pt idx="17">
                  <c:v>-190513.76004999998</c:v>
                </c:pt>
                <c:pt idx="18">
                  <c:v>-177611.03438</c:v>
                </c:pt>
                <c:pt idx="19">
                  <c:v>-186866.58870000002</c:v>
                </c:pt>
                <c:pt idx="20">
                  <c:v>-219363.71163999999</c:v>
                </c:pt>
                <c:pt idx="21">
                  <c:v>-204242.63227</c:v>
                </c:pt>
                <c:pt idx="22">
                  <c:v>-208432.24303000001</c:v>
                </c:pt>
                <c:pt idx="23">
                  <c:v>-239651.84365999998</c:v>
                </c:pt>
                <c:pt idx="24">
                  <c:v>-157773.20905999999</c:v>
                </c:pt>
                <c:pt idx="25">
                  <c:v>-195064.61194999999</c:v>
                </c:pt>
                <c:pt idx="26">
                  <c:v>-175715.76844000001</c:v>
                </c:pt>
                <c:pt idx="27">
                  <c:v>-363470.76399999997</c:v>
                </c:pt>
                <c:pt idx="28">
                  <c:v>-257281.38673</c:v>
                </c:pt>
                <c:pt idx="29">
                  <c:v>-133980.60190999997</c:v>
                </c:pt>
                <c:pt idx="30">
                  <c:v>-582039.42012999998</c:v>
                </c:pt>
                <c:pt idx="31">
                  <c:v>-1159331.4682900002</c:v>
                </c:pt>
                <c:pt idx="32">
                  <c:v>-297944.59739999997</c:v>
                </c:pt>
                <c:pt idx="33">
                  <c:v>-343460.76251999999</c:v>
                </c:pt>
                <c:pt idx="34">
                  <c:v>-495641.91463000001</c:v>
                </c:pt>
                <c:pt idx="35">
                  <c:v>-531504.53529000003</c:v>
                </c:pt>
                <c:pt idx="36">
                  <c:v>-496732.04384000006</c:v>
                </c:pt>
                <c:pt idx="37">
                  <c:v>-599288.95837000001</c:v>
                </c:pt>
                <c:pt idx="38">
                  <c:v>-593520.77548000007</c:v>
                </c:pt>
                <c:pt idx="39">
                  <c:v>-674792.64075000002</c:v>
                </c:pt>
                <c:pt idx="40">
                  <c:v>-644084.21936999995</c:v>
                </c:pt>
                <c:pt idx="41">
                  <c:v>-627399.83134999999</c:v>
                </c:pt>
                <c:pt idx="42">
                  <c:v>-631261.42625000002</c:v>
                </c:pt>
                <c:pt idx="43">
                  <c:v>-608617.19585000002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19-4E74-90C5-5D19B4FE3A18}"/>
            </c:ext>
          </c:extLst>
        </c:ser>
        <c:ser>
          <c:idx val="4"/>
          <c:order val="4"/>
          <c:tx>
            <c:strRef>
              <c:f>DROS_Q!$C$34</c:f>
              <c:strCache>
                <c:ptCount val="1"/>
                <c:pt idx="0">
                  <c:v>(+) Custo com Manutenções e Revisões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DROS_Q!$D$34:$AU$34</c:f>
              <c:numCache>
                <c:formatCode>#,##0</c:formatCode>
                <c:ptCount val="44"/>
                <c:pt idx="0">
                  <c:v>-245100.48784000002</c:v>
                </c:pt>
                <c:pt idx="1">
                  <c:v>-268081.59721000004</c:v>
                </c:pt>
                <c:pt idx="2">
                  <c:v>-222178.56731000001</c:v>
                </c:pt>
                <c:pt idx="3">
                  <c:v>-242512.56317000001</c:v>
                </c:pt>
                <c:pt idx="4">
                  <c:v>-212423.89460999999</c:v>
                </c:pt>
                <c:pt idx="5">
                  <c:v>-231856.94704999999</c:v>
                </c:pt>
                <c:pt idx="6">
                  <c:v>-193333.22691000003</c:v>
                </c:pt>
                <c:pt idx="7">
                  <c:v>-212583.56185</c:v>
                </c:pt>
                <c:pt idx="8">
                  <c:v>-259981.53378000003</c:v>
                </c:pt>
                <c:pt idx="9">
                  <c:v>-192848.59293999997</c:v>
                </c:pt>
                <c:pt idx="10">
                  <c:v>-223787.65857000003</c:v>
                </c:pt>
                <c:pt idx="11">
                  <c:v>-236077.20202000003</c:v>
                </c:pt>
                <c:pt idx="12">
                  <c:v>-218940.02503999998</c:v>
                </c:pt>
                <c:pt idx="13">
                  <c:v>-304716.96337999997</c:v>
                </c:pt>
                <c:pt idx="14">
                  <c:v>-319167.73468999995</c:v>
                </c:pt>
                <c:pt idx="15">
                  <c:v>-271834.31372999999</c:v>
                </c:pt>
                <c:pt idx="16">
                  <c:v>-287545.22375</c:v>
                </c:pt>
                <c:pt idx="17">
                  <c:v>-433407.02356</c:v>
                </c:pt>
                <c:pt idx="18">
                  <c:v>-314227.34603999997</c:v>
                </c:pt>
                <c:pt idx="19">
                  <c:v>-349421.59221999999</c:v>
                </c:pt>
                <c:pt idx="20">
                  <c:v>-550157.25705999997</c:v>
                </c:pt>
                <c:pt idx="21">
                  <c:v>-585522.20338999992</c:v>
                </c:pt>
                <c:pt idx="22">
                  <c:v>-376979.83142</c:v>
                </c:pt>
                <c:pt idx="23">
                  <c:v>-391257.03480000002</c:v>
                </c:pt>
                <c:pt idx="24">
                  <c:v>-415927.28123999998</c:v>
                </c:pt>
                <c:pt idx="25">
                  <c:v>-318665.99731999997</c:v>
                </c:pt>
                <c:pt idx="26">
                  <c:v>-389959.05895999999</c:v>
                </c:pt>
                <c:pt idx="27">
                  <c:v>-408.32711999999998</c:v>
                </c:pt>
                <c:pt idx="28">
                  <c:v>-439825.15019999997</c:v>
                </c:pt>
                <c:pt idx="29">
                  <c:v>-613694.93648999999</c:v>
                </c:pt>
                <c:pt idx="30">
                  <c:v>-231909.72213000001</c:v>
                </c:pt>
                <c:pt idx="31">
                  <c:v>-10601.92511</c:v>
                </c:pt>
                <c:pt idx="32">
                  <c:v>-285137.57742000005</c:v>
                </c:pt>
                <c:pt idx="33">
                  <c:v>-343254.84161</c:v>
                </c:pt>
                <c:pt idx="34">
                  <c:v>-306202.86067999998</c:v>
                </c:pt>
                <c:pt idx="35">
                  <c:v>-312612.68023</c:v>
                </c:pt>
                <c:pt idx="36">
                  <c:v>-288124.09233999997</c:v>
                </c:pt>
                <c:pt idx="37">
                  <c:v>-321397.71016000002</c:v>
                </c:pt>
                <c:pt idx="38">
                  <c:v>-310950.25300999999</c:v>
                </c:pt>
                <c:pt idx="39">
                  <c:v>-390328.49923000002</c:v>
                </c:pt>
                <c:pt idx="40">
                  <c:v>-338309.99935</c:v>
                </c:pt>
                <c:pt idx="41">
                  <c:v>-410798.50391999999</c:v>
                </c:pt>
                <c:pt idx="42">
                  <c:v>-351624.76436999999</c:v>
                </c:pt>
                <c:pt idx="43">
                  <c:v>-536705.08958000003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19-4E74-90C5-5D19B4FE3A18}"/>
            </c:ext>
          </c:extLst>
        </c:ser>
        <c:ser>
          <c:idx val="0"/>
          <c:order val="5"/>
          <c:tx>
            <c:strRef>
              <c:f>DROS_Q!$C$30</c:f>
              <c:strCache>
                <c:ptCount val="1"/>
                <c:pt idx="0">
                  <c:v>(+) Custo com Tripulantes Técnicos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DROS_Q!$D$30:$AU$30</c:f>
              <c:numCache>
                <c:formatCode>#,##0</c:formatCode>
                <c:ptCount val="44"/>
                <c:pt idx="0">
                  <c:v>-179269.85703999997</c:v>
                </c:pt>
                <c:pt idx="1">
                  <c:v>-172515.17683000001</c:v>
                </c:pt>
                <c:pt idx="2">
                  <c:v>-168935.61428000001</c:v>
                </c:pt>
                <c:pt idx="3">
                  <c:v>-160376.49587000001</c:v>
                </c:pt>
                <c:pt idx="4">
                  <c:v>-195759.99473000003</c:v>
                </c:pt>
                <c:pt idx="5">
                  <c:v>-182907.70594000001</c:v>
                </c:pt>
                <c:pt idx="6">
                  <c:v>-205905.04590999999</c:v>
                </c:pt>
                <c:pt idx="7">
                  <c:v>-234231.10013000001</c:v>
                </c:pt>
                <c:pt idx="8">
                  <c:v>-234793.02403</c:v>
                </c:pt>
                <c:pt idx="9">
                  <c:v>-232797.20753000001</c:v>
                </c:pt>
                <c:pt idx="10">
                  <c:v>-232075.40703</c:v>
                </c:pt>
                <c:pt idx="11">
                  <c:v>-239974.80411</c:v>
                </c:pt>
                <c:pt idx="12">
                  <c:v>-232990.07289999997</c:v>
                </c:pt>
                <c:pt idx="13">
                  <c:v>-248458.86577000003</c:v>
                </c:pt>
                <c:pt idx="14">
                  <c:v>-252914.60165</c:v>
                </c:pt>
                <c:pt idx="15">
                  <c:v>-251107.76981</c:v>
                </c:pt>
                <c:pt idx="16">
                  <c:v>-222774.28072000001</c:v>
                </c:pt>
                <c:pt idx="17">
                  <c:v>-228861.90300999998</c:v>
                </c:pt>
                <c:pt idx="18">
                  <c:v>-240083.83841999999</c:v>
                </c:pt>
                <c:pt idx="19">
                  <c:v>-219959.73621</c:v>
                </c:pt>
                <c:pt idx="20">
                  <c:v>-221166.38974999997</c:v>
                </c:pt>
                <c:pt idx="21">
                  <c:v>-224572.7205</c:v>
                </c:pt>
                <c:pt idx="22">
                  <c:v>-225836.10891000001</c:v>
                </c:pt>
                <c:pt idx="23">
                  <c:v>-216574.03412</c:v>
                </c:pt>
                <c:pt idx="24">
                  <c:v>-67360.559340000007</c:v>
                </c:pt>
                <c:pt idx="25">
                  <c:v>-82394.373930000002</c:v>
                </c:pt>
                <c:pt idx="26">
                  <c:v>-86122.088340000002</c:v>
                </c:pt>
                <c:pt idx="27">
                  <c:v>-81768.879220000003</c:v>
                </c:pt>
                <c:pt idx="28">
                  <c:v>-87101.363310000001</c:v>
                </c:pt>
                <c:pt idx="29">
                  <c:v>-20632.824679999998</c:v>
                </c:pt>
                <c:pt idx="30">
                  <c:v>-148301.39562</c:v>
                </c:pt>
                <c:pt idx="31">
                  <c:v>-27091.536700000001</c:v>
                </c:pt>
                <c:pt idx="32">
                  <c:v>-98366.580390000003</c:v>
                </c:pt>
                <c:pt idx="33">
                  <c:v>-95173.929839999997</c:v>
                </c:pt>
                <c:pt idx="34">
                  <c:v>-164044.48983999999</c:v>
                </c:pt>
                <c:pt idx="35">
                  <c:v>-217254.82279000001</c:v>
                </c:pt>
                <c:pt idx="36">
                  <c:v>-161936.19534999999</c:v>
                </c:pt>
                <c:pt idx="37">
                  <c:v>-175343.64851</c:v>
                </c:pt>
                <c:pt idx="38">
                  <c:v>-181730.97287</c:v>
                </c:pt>
                <c:pt idx="39">
                  <c:v>-162002.00922000001</c:v>
                </c:pt>
                <c:pt idx="40">
                  <c:v>-175661.82138000001</c:v>
                </c:pt>
                <c:pt idx="41">
                  <c:v>-164271.54079</c:v>
                </c:pt>
                <c:pt idx="42">
                  <c:v>-163546.23703999998</c:v>
                </c:pt>
                <c:pt idx="43">
                  <c:v>-165050.86668000001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19-4E74-90C5-5D19B4FE3A18}"/>
            </c:ext>
          </c:extLst>
        </c:ser>
        <c:ser>
          <c:idx val="1"/>
          <c:order val="6"/>
          <c:tx>
            <c:strRef>
              <c:f>DROS_Q!$C$31</c:f>
              <c:strCache>
                <c:ptCount val="1"/>
                <c:pt idx="0">
                  <c:v>(+) Custo com Comissários de Bordo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DROS_Q!$D$31:$AU$31</c:f>
              <c:numCache>
                <c:formatCode>#,##0</c:formatCode>
                <c:ptCount val="44"/>
                <c:pt idx="0">
                  <c:v>-126835.46587</c:v>
                </c:pt>
                <c:pt idx="1">
                  <c:v>-125255.22758000001</c:v>
                </c:pt>
                <c:pt idx="2">
                  <c:v>-120559.00995000001</c:v>
                </c:pt>
                <c:pt idx="3">
                  <c:v>-111067.84262000001</c:v>
                </c:pt>
                <c:pt idx="4">
                  <c:v>-130545.50624999999</c:v>
                </c:pt>
                <c:pt idx="5">
                  <c:v>-128172.98887999999</c:v>
                </c:pt>
                <c:pt idx="6">
                  <c:v>-143969.94601000001</c:v>
                </c:pt>
                <c:pt idx="7">
                  <c:v>-163209.90802999999</c:v>
                </c:pt>
                <c:pt idx="8">
                  <c:v>-169796.32295000003</c:v>
                </c:pt>
                <c:pt idx="9">
                  <c:v>-164213.06573999999</c:v>
                </c:pt>
                <c:pt idx="10">
                  <c:v>-169629.43771</c:v>
                </c:pt>
                <c:pt idx="11">
                  <c:v>-168175.24819999997</c:v>
                </c:pt>
                <c:pt idx="12">
                  <c:v>-170939.40181999997</c:v>
                </c:pt>
                <c:pt idx="13">
                  <c:v>-174859.98533</c:v>
                </c:pt>
                <c:pt idx="14">
                  <c:v>-171842.59401</c:v>
                </c:pt>
                <c:pt idx="15">
                  <c:v>-170586.02338999999</c:v>
                </c:pt>
                <c:pt idx="16">
                  <c:v>-163142.87407000002</c:v>
                </c:pt>
                <c:pt idx="17">
                  <c:v>-159405.91967</c:v>
                </c:pt>
                <c:pt idx="18">
                  <c:v>-161360.26255999997</c:v>
                </c:pt>
                <c:pt idx="19">
                  <c:v>-150695.58494</c:v>
                </c:pt>
                <c:pt idx="20">
                  <c:v>-157975.60859000002</c:v>
                </c:pt>
                <c:pt idx="21">
                  <c:v>-150441.1747</c:v>
                </c:pt>
                <c:pt idx="22">
                  <c:v>-156578.86343999999</c:v>
                </c:pt>
                <c:pt idx="23">
                  <c:v>-137797.8676</c:v>
                </c:pt>
                <c:pt idx="24">
                  <c:v>-434806.35074000002</c:v>
                </c:pt>
                <c:pt idx="25">
                  <c:v>-404757.28649000003</c:v>
                </c:pt>
                <c:pt idx="26">
                  <c:v>-449756.87137999997</c:v>
                </c:pt>
                <c:pt idx="27">
                  <c:v>-398069.40213999996</c:v>
                </c:pt>
                <c:pt idx="28">
                  <c:v>-348863.98741</c:v>
                </c:pt>
                <c:pt idx="29">
                  <c:v>-518452.66525000002</c:v>
                </c:pt>
                <c:pt idx="30">
                  <c:v>-400926.36664999998</c:v>
                </c:pt>
                <c:pt idx="31">
                  <c:v>-392524.21893999999</c:v>
                </c:pt>
                <c:pt idx="32">
                  <c:v>-378247.19095999998</c:v>
                </c:pt>
                <c:pt idx="33">
                  <c:v>-345917.72551999998</c:v>
                </c:pt>
                <c:pt idx="34">
                  <c:v>-122795.47497</c:v>
                </c:pt>
                <c:pt idx="35">
                  <c:v>-117736.53174999999</c:v>
                </c:pt>
                <c:pt idx="36">
                  <c:v>-128426.29162999999</c:v>
                </c:pt>
                <c:pt idx="37">
                  <c:v>-98639.165970000002</c:v>
                </c:pt>
                <c:pt idx="38">
                  <c:v>-140934.69812000002</c:v>
                </c:pt>
                <c:pt idx="39">
                  <c:v>-153025.57762999999</c:v>
                </c:pt>
                <c:pt idx="40">
                  <c:v>-160045.20996000001</c:v>
                </c:pt>
                <c:pt idx="41">
                  <c:v>-119317.92079</c:v>
                </c:pt>
                <c:pt idx="42">
                  <c:v>-126429.02674</c:v>
                </c:pt>
                <c:pt idx="43">
                  <c:v>-135819.20108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19-4E74-90C5-5D19B4FE3A18}"/>
            </c:ext>
          </c:extLst>
        </c:ser>
        <c:ser>
          <c:idx val="5"/>
          <c:order val="7"/>
          <c:tx>
            <c:strRef>
              <c:f>DROS_Q!$C$35</c:f>
              <c:strCache>
                <c:ptCount val="1"/>
                <c:pt idx="0">
                  <c:v>(+) Custo com Seguro de Aeronaves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DROS_Q!$D$35:$AU$35</c:f>
              <c:numCache>
                <c:formatCode>#,##0</c:formatCode>
                <c:ptCount val="44"/>
                <c:pt idx="0">
                  <c:v>-15851.479359999999</c:v>
                </c:pt>
                <c:pt idx="1">
                  <c:v>-15851.47941</c:v>
                </c:pt>
                <c:pt idx="2">
                  <c:v>-15851.479370000001</c:v>
                </c:pt>
                <c:pt idx="3">
                  <c:v>-15941.85743</c:v>
                </c:pt>
                <c:pt idx="4">
                  <c:v>-12865.805380000002</c:v>
                </c:pt>
                <c:pt idx="5">
                  <c:v>-12876.015230000001</c:v>
                </c:pt>
                <c:pt idx="6">
                  <c:v>8584.0101400000003</c:v>
                </c:pt>
                <c:pt idx="7">
                  <c:v>-12517.63062</c:v>
                </c:pt>
                <c:pt idx="8">
                  <c:v>-11929.81913</c:v>
                </c:pt>
                <c:pt idx="9">
                  <c:v>-12463.52196</c:v>
                </c:pt>
                <c:pt idx="10">
                  <c:v>-11897.579729999999</c:v>
                </c:pt>
                <c:pt idx="11">
                  <c:v>-10128.931629999999</c:v>
                </c:pt>
                <c:pt idx="12">
                  <c:v>-9770.498090000001</c:v>
                </c:pt>
                <c:pt idx="13">
                  <c:v>-7750.6458300000004</c:v>
                </c:pt>
                <c:pt idx="14">
                  <c:v>-7904.5606600000001</c:v>
                </c:pt>
                <c:pt idx="15">
                  <c:v>-7899.5219799999995</c:v>
                </c:pt>
                <c:pt idx="16">
                  <c:v>-7798.4598100000003</c:v>
                </c:pt>
                <c:pt idx="17">
                  <c:v>-8262.56041</c:v>
                </c:pt>
                <c:pt idx="18">
                  <c:v>-8179.2940299999991</c:v>
                </c:pt>
                <c:pt idx="19">
                  <c:v>-7857.8976600000005</c:v>
                </c:pt>
                <c:pt idx="20">
                  <c:v>-8684.7347800000007</c:v>
                </c:pt>
                <c:pt idx="21">
                  <c:v>-10034.127280000001</c:v>
                </c:pt>
                <c:pt idx="22">
                  <c:v>-7222.5673699999998</c:v>
                </c:pt>
                <c:pt idx="23">
                  <c:v>-8723.164209999999</c:v>
                </c:pt>
                <c:pt idx="24">
                  <c:v>-8605.6755299999986</c:v>
                </c:pt>
                <c:pt idx="25">
                  <c:v>-14346.98482</c:v>
                </c:pt>
                <c:pt idx="26">
                  <c:v>-14118.449720000001</c:v>
                </c:pt>
                <c:pt idx="27">
                  <c:v>-13154.61485</c:v>
                </c:pt>
                <c:pt idx="28">
                  <c:v>-13075.371730000001</c:v>
                </c:pt>
                <c:pt idx="29">
                  <c:v>-12437.17049</c:v>
                </c:pt>
                <c:pt idx="30">
                  <c:v>-12033.1245</c:v>
                </c:pt>
                <c:pt idx="31">
                  <c:v>-11154.09384</c:v>
                </c:pt>
                <c:pt idx="32">
                  <c:v>-12590.236429999999</c:v>
                </c:pt>
                <c:pt idx="33">
                  <c:v>-11665.0038</c:v>
                </c:pt>
                <c:pt idx="34">
                  <c:v>-12745.01784</c:v>
                </c:pt>
                <c:pt idx="35">
                  <c:v>-11726.14545</c:v>
                </c:pt>
                <c:pt idx="36">
                  <c:v>-12624.22011</c:v>
                </c:pt>
                <c:pt idx="37">
                  <c:v>-11634.446199999998</c:v>
                </c:pt>
                <c:pt idx="38">
                  <c:v>-11756.373150000001</c:v>
                </c:pt>
                <c:pt idx="39">
                  <c:v>-11899.611289999999</c:v>
                </c:pt>
                <c:pt idx="40">
                  <c:v>-13250.66792</c:v>
                </c:pt>
                <c:pt idx="41">
                  <c:v>-15130.026750000001</c:v>
                </c:pt>
                <c:pt idx="42">
                  <c:v>-13693.49087</c:v>
                </c:pt>
                <c:pt idx="43">
                  <c:v>-13700.23841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19-4E74-90C5-5D19B4FE3A18}"/>
            </c:ext>
          </c:extLst>
        </c:ser>
        <c:ser>
          <c:idx val="6"/>
          <c:order val="8"/>
          <c:tx>
            <c:strRef>
              <c:f>DROS_Q!$C$36</c:f>
              <c:strCache>
                <c:ptCount val="1"/>
                <c:pt idx="0">
                  <c:v>(+) Custo com Tarifas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DROS_Q!$D$36:$AU$36</c:f>
              <c:numCache>
                <c:formatCode>#,##0</c:formatCode>
                <c:ptCount val="44"/>
                <c:pt idx="0">
                  <c:v>-141758.11971</c:v>
                </c:pt>
                <c:pt idx="1">
                  <c:v>-153000.11514000001</c:v>
                </c:pt>
                <c:pt idx="2">
                  <c:v>-139825.606</c:v>
                </c:pt>
                <c:pt idx="3">
                  <c:v>-138596.10644999999</c:v>
                </c:pt>
                <c:pt idx="4">
                  <c:v>-143462.43089999998</c:v>
                </c:pt>
                <c:pt idx="5">
                  <c:v>-137045.53393999999</c:v>
                </c:pt>
                <c:pt idx="6">
                  <c:v>-145926.14477000001</c:v>
                </c:pt>
                <c:pt idx="7">
                  <c:v>-167264.45828000002</c:v>
                </c:pt>
                <c:pt idx="8">
                  <c:v>-157202.17025</c:v>
                </c:pt>
                <c:pt idx="9">
                  <c:v>-148274.01433999999</c:v>
                </c:pt>
                <c:pt idx="10">
                  <c:v>-177813.36319999999</c:v>
                </c:pt>
                <c:pt idx="11">
                  <c:v>-174519.34912999999</c:v>
                </c:pt>
                <c:pt idx="12">
                  <c:v>-193132.76524000004</c:v>
                </c:pt>
                <c:pt idx="13">
                  <c:v>-206588.90763</c:v>
                </c:pt>
                <c:pt idx="14">
                  <c:v>-205297.59349</c:v>
                </c:pt>
                <c:pt idx="15">
                  <c:v>-216529.15023000003</c:v>
                </c:pt>
                <c:pt idx="16">
                  <c:v>-214462.15869000001</c:v>
                </c:pt>
                <c:pt idx="17">
                  <c:v>-211055.40547</c:v>
                </c:pt>
                <c:pt idx="18">
                  <c:v>-229280.52938999998</c:v>
                </c:pt>
                <c:pt idx="19">
                  <c:v>-218820.5404</c:v>
                </c:pt>
                <c:pt idx="20">
                  <c:v>-214394.05647000001</c:v>
                </c:pt>
                <c:pt idx="21">
                  <c:v>-204777.66466000001</c:v>
                </c:pt>
                <c:pt idx="22">
                  <c:v>-214902.84542000003</c:v>
                </c:pt>
                <c:pt idx="23">
                  <c:v>-235401.13952</c:v>
                </c:pt>
                <c:pt idx="24">
                  <c:v>-252497.69368999999</c:v>
                </c:pt>
                <c:pt idx="25">
                  <c:v>-235767.01665999999</c:v>
                </c:pt>
                <c:pt idx="26">
                  <c:v>-310944.68556999997</c:v>
                </c:pt>
                <c:pt idx="27">
                  <c:v>-305849.72687999997</c:v>
                </c:pt>
                <c:pt idx="28">
                  <c:v>-301610.92969999998</c:v>
                </c:pt>
                <c:pt idx="29">
                  <c:v>-263811.57030999998</c:v>
                </c:pt>
                <c:pt idx="30">
                  <c:v>-259420.76152</c:v>
                </c:pt>
                <c:pt idx="31">
                  <c:v>-280475.60221000004</c:v>
                </c:pt>
                <c:pt idx="32">
                  <c:v>-260779.53323</c:v>
                </c:pt>
                <c:pt idx="33">
                  <c:v>-274919.32238999999</c:v>
                </c:pt>
                <c:pt idx="34">
                  <c:v>-282800.26433000003</c:v>
                </c:pt>
                <c:pt idx="35">
                  <c:v>-283945.22658000002</c:v>
                </c:pt>
                <c:pt idx="36">
                  <c:v>-294441.84244000004</c:v>
                </c:pt>
                <c:pt idx="37">
                  <c:v>-305724.17009999999</c:v>
                </c:pt>
                <c:pt idx="38">
                  <c:v>-336563.69975000003</c:v>
                </c:pt>
                <c:pt idx="39">
                  <c:v>-311631.63860000001</c:v>
                </c:pt>
                <c:pt idx="40">
                  <c:v>-363986.95938000001</c:v>
                </c:pt>
                <c:pt idx="41">
                  <c:v>-326983.60477999999</c:v>
                </c:pt>
                <c:pt idx="42">
                  <c:v>-341829.75514999998</c:v>
                </c:pt>
                <c:pt idx="43">
                  <c:v>-369651.36217999994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19-4E74-90C5-5D19B4FE3A18}"/>
            </c:ext>
          </c:extLst>
        </c:ser>
        <c:ser>
          <c:idx val="8"/>
          <c:order val="9"/>
          <c:tx>
            <c:strRef>
              <c:f>DROS_Q!$C$39</c:f>
              <c:strCache>
                <c:ptCount val="1"/>
                <c:pt idx="0">
                  <c:v>(+) Custo Serviço de Bordo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DROS_Q!$D$26:$AU$26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DROS_Q!$D$39:$AU$39</c:f>
              <c:numCache>
                <c:formatCode>#,##0</c:formatCode>
                <c:ptCount val="44"/>
                <c:pt idx="0">
                  <c:v>-68398.613190000004</c:v>
                </c:pt>
                <c:pt idx="1">
                  <c:v>-72979.709620000009</c:v>
                </c:pt>
                <c:pt idx="2">
                  <c:v>-70733.256120000005</c:v>
                </c:pt>
                <c:pt idx="3">
                  <c:v>-70969.231639999998</c:v>
                </c:pt>
                <c:pt idx="4">
                  <c:v>-69586.658219999998</c:v>
                </c:pt>
                <c:pt idx="5">
                  <c:v>-64372.108370000002</c:v>
                </c:pt>
                <c:pt idx="6">
                  <c:v>-87679.339150000014</c:v>
                </c:pt>
                <c:pt idx="7">
                  <c:v>-82628.994210000004</c:v>
                </c:pt>
                <c:pt idx="8">
                  <c:v>-79632.918789999996</c:v>
                </c:pt>
                <c:pt idx="9">
                  <c:v>-89718.490510000003</c:v>
                </c:pt>
                <c:pt idx="10">
                  <c:v>-80000.061279999994</c:v>
                </c:pt>
                <c:pt idx="11">
                  <c:v>-84515.303320000006</c:v>
                </c:pt>
                <c:pt idx="12">
                  <c:v>-78759.307330000011</c:v>
                </c:pt>
                <c:pt idx="13">
                  <c:v>-84993.850210000004</c:v>
                </c:pt>
                <c:pt idx="14">
                  <c:v>-87516.2693</c:v>
                </c:pt>
                <c:pt idx="15">
                  <c:v>-97046.781110000011</c:v>
                </c:pt>
                <c:pt idx="16">
                  <c:v>-84502.260909999997</c:v>
                </c:pt>
                <c:pt idx="17">
                  <c:v>-93285.978180000006</c:v>
                </c:pt>
                <c:pt idx="18">
                  <c:v>-89596.370349999983</c:v>
                </c:pt>
                <c:pt idx="19">
                  <c:v>-82289.255830000009</c:v>
                </c:pt>
                <c:pt idx="20">
                  <c:v>-75569.937150000012</c:v>
                </c:pt>
                <c:pt idx="21">
                  <c:v>-71274.519369999995</c:v>
                </c:pt>
                <c:pt idx="22">
                  <c:v>-89737.372380000001</c:v>
                </c:pt>
                <c:pt idx="23">
                  <c:v>-77686.116970000003</c:v>
                </c:pt>
                <c:pt idx="24">
                  <c:v>-97068.046669999996</c:v>
                </c:pt>
                <c:pt idx="25">
                  <c:v>-91429.541950000013</c:v>
                </c:pt>
                <c:pt idx="26">
                  <c:v>-107492.93891000001</c:v>
                </c:pt>
                <c:pt idx="27">
                  <c:v>-86096.767349999995</c:v>
                </c:pt>
                <c:pt idx="28">
                  <c:v>-105363.57595000001</c:v>
                </c:pt>
                <c:pt idx="29">
                  <c:v>-63817.951789999999</c:v>
                </c:pt>
                <c:pt idx="30">
                  <c:v>-81640.436199999996</c:v>
                </c:pt>
                <c:pt idx="31">
                  <c:v>-82235.487460000004</c:v>
                </c:pt>
                <c:pt idx="32">
                  <c:v>-88971.875650000002</c:v>
                </c:pt>
                <c:pt idx="33">
                  <c:v>-65380.093529999998</c:v>
                </c:pt>
                <c:pt idx="34">
                  <c:v>-56235.654429999995</c:v>
                </c:pt>
                <c:pt idx="35">
                  <c:v>-84001.204419999995</c:v>
                </c:pt>
                <c:pt idx="36">
                  <c:v>-71302.486539999998</c:v>
                </c:pt>
                <c:pt idx="37">
                  <c:v>-72424.311389999988</c:v>
                </c:pt>
                <c:pt idx="38">
                  <c:v>-90961.158820000011</c:v>
                </c:pt>
                <c:pt idx="39">
                  <c:v>-574.53453999999999</c:v>
                </c:pt>
                <c:pt idx="40">
                  <c:v>-75145.117840000006</c:v>
                </c:pt>
                <c:pt idx="41">
                  <c:v>-75066.819910000006</c:v>
                </c:pt>
                <c:pt idx="42">
                  <c:v>-82281.248980000004</c:v>
                </c:pt>
                <c:pt idx="43">
                  <c:v>-85375.084490000008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19-4E74-90C5-5D19B4FE3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AZU - Custos e Despesas (%</a:t>
            </a:r>
            <a:r>
              <a:rPr lang="pt-BR" baseline="0"/>
              <a:t> do total</a:t>
            </a:r>
            <a:r>
              <a:rPr lang="pt-BR"/>
              <a:t>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percentStacked"/>
        <c:varyColors val="0"/>
        <c:ser>
          <c:idx val="2"/>
          <c:order val="0"/>
          <c:tx>
            <c:strRef>
              <c:f>DROS_Q!$C$32</c:f>
              <c:strCache>
                <c:ptCount val="1"/>
                <c:pt idx="0">
                  <c:v>(+) Custo com Combustível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DROS_Q!$D$32:$AU$32</c:f>
              <c:numCache>
                <c:formatCode>#,##0</c:formatCode>
                <c:ptCount val="44"/>
                <c:pt idx="0">
                  <c:v>-680062.50341999996</c:v>
                </c:pt>
                <c:pt idx="1">
                  <c:v>-609182.16424000007</c:v>
                </c:pt>
                <c:pt idx="2">
                  <c:v>-691223.81160000002</c:v>
                </c:pt>
                <c:pt idx="3">
                  <c:v>-714449.69952999987</c:v>
                </c:pt>
                <c:pt idx="4">
                  <c:v>-781150.26127999998</c:v>
                </c:pt>
                <c:pt idx="5">
                  <c:v>-832890.58391999989</c:v>
                </c:pt>
                <c:pt idx="6">
                  <c:v>-854409.18134999997</c:v>
                </c:pt>
                <c:pt idx="7">
                  <c:v>-906408.81123000011</c:v>
                </c:pt>
                <c:pt idx="8">
                  <c:v>-1014636.52833</c:v>
                </c:pt>
                <c:pt idx="9">
                  <c:v>-1028634.28165</c:v>
                </c:pt>
                <c:pt idx="10">
                  <c:v>-769805.37811000005</c:v>
                </c:pt>
                <c:pt idx="11">
                  <c:v>-1197213.5840099999</c:v>
                </c:pt>
                <c:pt idx="12">
                  <c:v>-1233095.1971100001</c:v>
                </c:pt>
                <c:pt idx="13">
                  <c:v>-1315006.0006200001</c:v>
                </c:pt>
                <c:pt idx="14">
                  <c:v>-1329961.1338799999</c:v>
                </c:pt>
                <c:pt idx="15">
                  <c:v>-1483680.8135100002</c:v>
                </c:pt>
                <c:pt idx="16">
                  <c:v>-1387234.4680400002</c:v>
                </c:pt>
                <c:pt idx="17">
                  <c:v>-1170050.5021500001</c:v>
                </c:pt>
                <c:pt idx="18">
                  <c:v>-1354238.9388599999</c:v>
                </c:pt>
                <c:pt idx="19">
                  <c:v>-1367132.7527899998</c:v>
                </c:pt>
                <c:pt idx="20">
                  <c:v>-1404372.97251</c:v>
                </c:pt>
                <c:pt idx="21">
                  <c:v>-1255150.3944599999</c:v>
                </c:pt>
                <c:pt idx="22">
                  <c:v>-1292172.0773400001</c:v>
                </c:pt>
                <c:pt idx="23">
                  <c:v>-1289377.2804400001</c:v>
                </c:pt>
                <c:pt idx="24">
                  <c:v>-973455.98832</c:v>
                </c:pt>
                <c:pt idx="25">
                  <c:v>-1068070.58761</c:v>
                </c:pt>
                <c:pt idx="26">
                  <c:v>-1139139.15968</c:v>
                </c:pt>
                <c:pt idx="27">
                  <c:v>-964405.3311699999</c:v>
                </c:pt>
                <c:pt idx="28">
                  <c:v>-859122.41173000005</c:v>
                </c:pt>
                <c:pt idx="29">
                  <c:v>-782893.83633000008</c:v>
                </c:pt>
                <c:pt idx="30">
                  <c:v>-647094.69558000006</c:v>
                </c:pt>
                <c:pt idx="31">
                  <c:v>-789103.59036000003</c:v>
                </c:pt>
                <c:pt idx="32">
                  <c:v>-927772.52832000004</c:v>
                </c:pt>
                <c:pt idx="33">
                  <c:v>-862511.52644000005</c:v>
                </c:pt>
                <c:pt idx="34">
                  <c:v>-830658.40237000003</c:v>
                </c:pt>
                <c:pt idx="35">
                  <c:v>-915378.93888000003</c:v>
                </c:pt>
                <c:pt idx="36">
                  <c:v>-1053001.5303700001</c:v>
                </c:pt>
                <c:pt idx="37">
                  <c:v>-1120495.4702899999</c:v>
                </c:pt>
                <c:pt idx="38">
                  <c:v>-1409256.2760000001</c:v>
                </c:pt>
                <c:pt idx="39">
                  <c:v>-1447540.5429799999</c:v>
                </c:pt>
                <c:pt idx="40">
                  <c:v>-1265393.4341</c:v>
                </c:pt>
                <c:pt idx="41">
                  <c:v>-1245448.3326600001</c:v>
                </c:pt>
                <c:pt idx="42">
                  <c:v>-1313085.9529600001</c:v>
                </c:pt>
                <c:pt idx="43">
                  <c:v>-1415972.0343900002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F-480A-A0D7-DC6139EF356D}"/>
            </c:ext>
          </c:extLst>
        </c:ser>
        <c:ser>
          <c:idx val="9"/>
          <c:order val="1"/>
          <c:tx>
            <c:strRef>
              <c:f>DROS_Q!$C$40</c:f>
              <c:strCache>
                <c:ptCount val="1"/>
                <c:pt idx="0">
                  <c:v>(+) Despesas (Administrativas, Gerais e Operacionais)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DROS_Q!$D$40:$AU$40</c:f>
              <c:numCache>
                <c:formatCode>#,##0</c:formatCode>
                <c:ptCount val="44"/>
                <c:pt idx="0">
                  <c:v>-476450.47106000001</c:v>
                </c:pt>
                <c:pt idx="1">
                  <c:v>-639017.14104999998</c:v>
                </c:pt>
                <c:pt idx="2">
                  <c:v>-491336.44470999995</c:v>
                </c:pt>
                <c:pt idx="3">
                  <c:v>-621818.02707000007</c:v>
                </c:pt>
                <c:pt idx="4">
                  <c:v>-600987.76637999993</c:v>
                </c:pt>
                <c:pt idx="5">
                  <c:v>-663952.88907000003</c:v>
                </c:pt>
                <c:pt idx="6">
                  <c:v>-622851.38360000006</c:v>
                </c:pt>
                <c:pt idx="7">
                  <c:v>-843676.929</c:v>
                </c:pt>
                <c:pt idx="8">
                  <c:v>-641159.43477000005</c:v>
                </c:pt>
                <c:pt idx="9">
                  <c:v>-699939.43751000008</c:v>
                </c:pt>
                <c:pt idx="10">
                  <c:v>-695241.70682000008</c:v>
                </c:pt>
                <c:pt idx="11">
                  <c:v>-723355.23352000001</c:v>
                </c:pt>
                <c:pt idx="12">
                  <c:v>-622931.78621000005</c:v>
                </c:pt>
                <c:pt idx="13">
                  <c:v>-643634.93883999996</c:v>
                </c:pt>
                <c:pt idx="14">
                  <c:v>-695228.80156000005</c:v>
                </c:pt>
                <c:pt idx="15">
                  <c:v>-832664.21571999998</c:v>
                </c:pt>
                <c:pt idx="16">
                  <c:v>-512317.52514000004</c:v>
                </c:pt>
                <c:pt idx="17">
                  <c:v>-775576.25109000003</c:v>
                </c:pt>
                <c:pt idx="18">
                  <c:v>-755359.07887999993</c:v>
                </c:pt>
                <c:pt idx="19">
                  <c:v>-945511.3809300001</c:v>
                </c:pt>
                <c:pt idx="20">
                  <c:v>-703924.70525</c:v>
                </c:pt>
                <c:pt idx="21">
                  <c:v>-708856.3983</c:v>
                </c:pt>
                <c:pt idx="22">
                  <c:v>-611147.0747</c:v>
                </c:pt>
                <c:pt idx="23">
                  <c:v>-753230.49824999995</c:v>
                </c:pt>
                <c:pt idx="24">
                  <c:v>-580191.51007000008</c:v>
                </c:pt>
                <c:pt idx="25">
                  <c:v>-565636.24744000006</c:v>
                </c:pt>
                <c:pt idx="26">
                  <c:v>-492501.32782999991</c:v>
                </c:pt>
                <c:pt idx="27">
                  <c:v>-466512.77675000002</c:v>
                </c:pt>
                <c:pt idx="28">
                  <c:v>-505941.16253999993</c:v>
                </c:pt>
                <c:pt idx="29">
                  <c:v>-550953.22720000008</c:v>
                </c:pt>
                <c:pt idx="30">
                  <c:v>-507944.70996999997</c:v>
                </c:pt>
                <c:pt idx="31">
                  <c:v>-541503.28982000006</c:v>
                </c:pt>
                <c:pt idx="32">
                  <c:v>-432219.55488000007</c:v>
                </c:pt>
                <c:pt idx="33">
                  <c:v>-495828.01805000001</c:v>
                </c:pt>
                <c:pt idx="34">
                  <c:v>-563730.58344000007</c:v>
                </c:pt>
                <c:pt idx="35">
                  <c:v>-432501.55244</c:v>
                </c:pt>
                <c:pt idx="36">
                  <c:v>-406105.56682000001</c:v>
                </c:pt>
                <c:pt idx="37">
                  <c:v>-399005.94710999995</c:v>
                </c:pt>
                <c:pt idx="38">
                  <c:v>-447876.95925999997</c:v>
                </c:pt>
                <c:pt idx="39">
                  <c:v>-546027.58977999992</c:v>
                </c:pt>
                <c:pt idx="40">
                  <c:v>-459660.14477999997</c:v>
                </c:pt>
                <c:pt idx="41">
                  <c:v>-506085.63714999997</c:v>
                </c:pt>
                <c:pt idx="42">
                  <c:v>-649813.39767000009</c:v>
                </c:pt>
                <c:pt idx="43">
                  <c:v>-693248.20695999998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5F-480A-A0D7-DC6139EF356D}"/>
            </c:ext>
          </c:extLst>
        </c:ser>
        <c:ser>
          <c:idx val="3"/>
          <c:order val="2"/>
          <c:tx>
            <c:strRef>
              <c:f>DROS_Q!$C$33</c:f>
              <c:strCache>
                <c:ptCount val="1"/>
                <c:pt idx="0">
                  <c:v>(+) Depreciação e Arrendamento de Aeronaves/Equip. Voo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DROS_Q!$D$33:$AU$33</c:f>
              <c:numCache>
                <c:formatCode>#,##0</c:formatCode>
                <c:ptCount val="44"/>
                <c:pt idx="0">
                  <c:v>-287431.93266000005</c:v>
                </c:pt>
                <c:pt idx="1">
                  <c:v>-225441.95663999999</c:v>
                </c:pt>
                <c:pt idx="2">
                  <c:v>-242912.79947999999</c:v>
                </c:pt>
                <c:pt idx="3">
                  <c:v>-186335.08747999999</c:v>
                </c:pt>
                <c:pt idx="4">
                  <c:v>-257620.22258</c:v>
                </c:pt>
                <c:pt idx="5">
                  <c:v>-247312.75316999998</c:v>
                </c:pt>
                <c:pt idx="6">
                  <c:v>-242943.42504</c:v>
                </c:pt>
                <c:pt idx="7">
                  <c:v>-235393.77668000001</c:v>
                </c:pt>
                <c:pt idx="8">
                  <c:v>-222365.87651</c:v>
                </c:pt>
                <c:pt idx="9">
                  <c:v>-246209.01060000001</c:v>
                </c:pt>
                <c:pt idx="10">
                  <c:v>-238590.47218000001</c:v>
                </c:pt>
                <c:pt idx="11">
                  <c:v>-252486.39804</c:v>
                </c:pt>
                <c:pt idx="12">
                  <c:v>-257441.40258999998</c:v>
                </c:pt>
                <c:pt idx="13">
                  <c:v>-273440.67261999997</c:v>
                </c:pt>
                <c:pt idx="14">
                  <c:v>-278297.21552000003</c:v>
                </c:pt>
                <c:pt idx="15">
                  <c:v>-313752.61602999998</c:v>
                </c:pt>
                <c:pt idx="16">
                  <c:v>-310875.63188999996</c:v>
                </c:pt>
                <c:pt idx="17">
                  <c:v>-313191.03123000002</c:v>
                </c:pt>
                <c:pt idx="18">
                  <c:v>-379434.08841000003</c:v>
                </c:pt>
                <c:pt idx="19">
                  <c:v>-388116.90631999995</c:v>
                </c:pt>
                <c:pt idx="20">
                  <c:v>-388499.81341999996</c:v>
                </c:pt>
                <c:pt idx="21">
                  <c:v>-400290.97892999998</c:v>
                </c:pt>
                <c:pt idx="22">
                  <c:v>-288831.90165000001</c:v>
                </c:pt>
                <c:pt idx="23">
                  <c:v>-381879.63517999998</c:v>
                </c:pt>
                <c:pt idx="24">
                  <c:v>-412978.94063999999</c:v>
                </c:pt>
                <c:pt idx="25">
                  <c:v>-463234.79403000005</c:v>
                </c:pt>
                <c:pt idx="26">
                  <c:v>-646592.03599999996</c:v>
                </c:pt>
                <c:pt idx="27">
                  <c:v>-672130.18505999993</c:v>
                </c:pt>
                <c:pt idx="28">
                  <c:v>-575199.12823999999</c:v>
                </c:pt>
                <c:pt idx="29">
                  <c:v>-607017.97433</c:v>
                </c:pt>
                <c:pt idx="30">
                  <c:v>-560897.56940000004</c:v>
                </c:pt>
                <c:pt idx="31">
                  <c:v>-361728.29087000003</c:v>
                </c:pt>
                <c:pt idx="32">
                  <c:v>-524284.58554999996</c:v>
                </c:pt>
                <c:pt idx="33">
                  <c:v>-389504.08898999996</c:v>
                </c:pt>
                <c:pt idx="34">
                  <c:v>-375454.27639999997</c:v>
                </c:pt>
                <c:pt idx="35">
                  <c:v>-408210.25617000001</c:v>
                </c:pt>
                <c:pt idx="36">
                  <c:v>-392043.29864000005</c:v>
                </c:pt>
                <c:pt idx="37">
                  <c:v>-480839.52338000003</c:v>
                </c:pt>
                <c:pt idx="38">
                  <c:v>-534627.35136999993</c:v>
                </c:pt>
                <c:pt idx="39">
                  <c:v>-516785.07059999998</c:v>
                </c:pt>
                <c:pt idx="40">
                  <c:v>-505198.55589000002</c:v>
                </c:pt>
                <c:pt idx="41">
                  <c:v>-495327.66729000001</c:v>
                </c:pt>
                <c:pt idx="42">
                  <c:v>-562929.52210000006</c:v>
                </c:pt>
                <c:pt idx="43">
                  <c:v>-260868.21271000002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5F-480A-A0D7-DC6139EF356D}"/>
            </c:ext>
          </c:extLst>
        </c:ser>
        <c:ser>
          <c:idx val="7"/>
          <c:order val="3"/>
          <c:tx>
            <c:strRef>
              <c:f>DROS_Q!$C$56</c:f>
              <c:strCache>
                <c:ptCount val="1"/>
                <c:pt idx="0">
                  <c:v>(+) Custo Organização Terrestre/Outros Custos Ind.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DROS_Q!$D$56:$AU$56</c:f>
              <c:numCache>
                <c:formatCode>#,##0</c:formatCode>
                <c:ptCount val="44"/>
                <c:pt idx="0">
                  <c:v>-5947.9850399999996</c:v>
                </c:pt>
                <c:pt idx="1">
                  <c:v>-8690.8398100000013</c:v>
                </c:pt>
                <c:pt idx="2">
                  <c:v>-10586.69903</c:v>
                </c:pt>
                <c:pt idx="3">
                  <c:v>-11207.5602</c:v>
                </c:pt>
                <c:pt idx="4">
                  <c:v>-18905.676059999998</c:v>
                </c:pt>
                <c:pt idx="5">
                  <c:v>-20060.88103</c:v>
                </c:pt>
                <c:pt idx="6">
                  <c:v>-24220.249029999999</c:v>
                </c:pt>
                <c:pt idx="7">
                  <c:v>-29335.653339999997</c:v>
                </c:pt>
                <c:pt idx="8">
                  <c:v>-36962.103610000006</c:v>
                </c:pt>
                <c:pt idx="9">
                  <c:v>-36348.42181</c:v>
                </c:pt>
                <c:pt idx="10">
                  <c:v>-42432.578589999997</c:v>
                </c:pt>
                <c:pt idx="11">
                  <c:v>-46700.961029999999</c:v>
                </c:pt>
                <c:pt idx="12">
                  <c:v>-58301.132429999998</c:v>
                </c:pt>
                <c:pt idx="13">
                  <c:v>-64637.834990000003</c:v>
                </c:pt>
                <c:pt idx="14">
                  <c:v>-69439.630780000007</c:v>
                </c:pt>
                <c:pt idx="15">
                  <c:v>-71172.425529999993</c:v>
                </c:pt>
                <c:pt idx="16">
                  <c:v>-57637.549339999998</c:v>
                </c:pt>
                <c:pt idx="17">
                  <c:v>-76265.135419999991</c:v>
                </c:pt>
                <c:pt idx="18">
                  <c:v>-74407.124830000001</c:v>
                </c:pt>
                <c:pt idx="19">
                  <c:v>-85356.770539999998</c:v>
                </c:pt>
                <c:pt idx="20">
                  <c:v>-82684.553620000006</c:v>
                </c:pt>
                <c:pt idx="21">
                  <c:v>-104754.73905999999</c:v>
                </c:pt>
                <c:pt idx="22">
                  <c:v>-112072.05928</c:v>
                </c:pt>
                <c:pt idx="23">
                  <c:v>-117235.85593000001</c:v>
                </c:pt>
                <c:pt idx="24">
                  <c:v>-114870.18113</c:v>
                </c:pt>
                <c:pt idx="25">
                  <c:v>-109742.88659000001</c:v>
                </c:pt>
                <c:pt idx="26">
                  <c:v>-68110.564880000005</c:v>
                </c:pt>
                <c:pt idx="27">
                  <c:v>-192518.46538000001</c:v>
                </c:pt>
                <c:pt idx="28">
                  <c:v>-143487.44790999999</c:v>
                </c:pt>
                <c:pt idx="29">
                  <c:v>-104095.89575999998</c:v>
                </c:pt>
                <c:pt idx="30">
                  <c:v>-132009.39799999999</c:v>
                </c:pt>
                <c:pt idx="31">
                  <c:v>-139915.46860999998</c:v>
                </c:pt>
                <c:pt idx="32">
                  <c:v>-153100.76408000002</c:v>
                </c:pt>
                <c:pt idx="33">
                  <c:v>-139657.20049999998</c:v>
                </c:pt>
                <c:pt idx="34">
                  <c:v>-152557.93578</c:v>
                </c:pt>
                <c:pt idx="35">
                  <c:v>-131344.89652000001</c:v>
                </c:pt>
                <c:pt idx="36">
                  <c:v>-156482.43732999999</c:v>
                </c:pt>
                <c:pt idx="37">
                  <c:v>-381715.56909999996</c:v>
                </c:pt>
                <c:pt idx="38">
                  <c:v>-106667.62007999999</c:v>
                </c:pt>
                <c:pt idx="39">
                  <c:v>-157768.85289000001</c:v>
                </c:pt>
                <c:pt idx="40">
                  <c:v>-188747.38496999998</c:v>
                </c:pt>
                <c:pt idx="41">
                  <c:v>-176579.11473000003</c:v>
                </c:pt>
                <c:pt idx="42">
                  <c:v>-224928.02492</c:v>
                </c:pt>
                <c:pt idx="43">
                  <c:v>-339395.51199999999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5F-480A-A0D7-DC6139EF356D}"/>
            </c:ext>
          </c:extLst>
        </c:ser>
        <c:ser>
          <c:idx val="4"/>
          <c:order val="4"/>
          <c:tx>
            <c:strRef>
              <c:f>DROS_Q!$C$34</c:f>
              <c:strCache>
                <c:ptCount val="1"/>
                <c:pt idx="0">
                  <c:v>(+) Custo com Manutenções e Revisões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DROS_Q!$D$34:$AU$34</c:f>
              <c:numCache>
                <c:formatCode>#,##0</c:formatCode>
                <c:ptCount val="44"/>
                <c:pt idx="0">
                  <c:v>-245100.48784000002</c:v>
                </c:pt>
                <c:pt idx="1">
                  <c:v>-268081.59721000004</c:v>
                </c:pt>
                <c:pt idx="2">
                  <c:v>-222178.56731000001</c:v>
                </c:pt>
                <c:pt idx="3">
                  <c:v>-242512.56317000001</c:v>
                </c:pt>
                <c:pt idx="4">
                  <c:v>-212423.89460999999</c:v>
                </c:pt>
                <c:pt idx="5">
                  <c:v>-231856.94704999999</c:v>
                </c:pt>
                <c:pt idx="6">
                  <c:v>-193333.22691000003</c:v>
                </c:pt>
                <c:pt idx="7">
                  <c:v>-212583.56185</c:v>
                </c:pt>
                <c:pt idx="8">
                  <c:v>-259981.53378000003</c:v>
                </c:pt>
                <c:pt idx="9">
                  <c:v>-192848.59293999997</c:v>
                </c:pt>
                <c:pt idx="10">
                  <c:v>-223787.65857000003</c:v>
                </c:pt>
                <c:pt idx="11">
                  <c:v>-236077.20202000003</c:v>
                </c:pt>
                <c:pt idx="12">
                  <c:v>-218940.02503999998</c:v>
                </c:pt>
                <c:pt idx="13">
                  <c:v>-304716.96337999997</c:v>
                </c:pt>
                <c:pt idx="14">
                  <c:v>-319167.73468999995</c:v>
                </c:pt>
                <c:pt idx="15">
                  <c:v>-271834.31372999999</c:v>
                </c:pt>
                <c:pt idx="16">
                  <c:v>-287545.22375</c:v>
                </c:pt>
                <c:pt idx="17">
                  <c:v>-433407.02356</c:v>
                </c:pt>
                <c:pt idx="18">
                  <c:v>-314227.34603999997</c:v>
                </c:pt>
                <c:pt idx="19">
                  <c:v>-349421.59221999999</c:v>
                </c:pt>
                <c:pt idx="20">
                  <c:v>-550157.25705999997</c:v>
                </c:pt>
                <c:pt idx="21">
                  <c:v>-585522.20338999992</c:v>
                </c:pt>
                <c:pt idx="22">
                  <c:v>-376979.83142</c:v>
                </c:pt>
                <c:pt idx="23">
                  <c:v>-391257.03480000002</c:v>
                </c:pt>
                <c:pt idx="24">
                  <c:v>-415927.28123999998</c:v>
                </c:pt>
                <c:pt idx="25">
                  <c:v>-318665.99731999997</c:v>
                </c:pt>
                <c:pt idx="26">
                  <c:v>-389959.05895999999</c:v>
                </c:pt>
                <c:pt idx="27">
                  <c:v>-408.32711999999998</c:v>
                </c:pt>
                <c:pt idx="28">
                  <c:v>-439825.15019999997</c:v>
                </c:pt>
                <c:pt idx="29">
                  <c:v>-613694.93648999999</c:v>
                </c:pt>
                <c:pt idx="30">
                  <c:v>-231909.72213000001</c:v>
                </c:pt>
                <c:pt idx="31">
                  <c:v>-10601.92511</c:v>
                </c:pt>
                <c:pt idx="32">
                  <c:v>-285137.57742000005</c:v>
                </c:pt>
                <c:pt idx="33">
                  <c:v>-343254.84161</c:v>
                </c:pt>
                <c:pt idx="34">
                  <c:v>-306202.86067999998</c:v>
                </c:pt>
                <c:pt idx="35">
                  <c:v>-312612.68023</c:v>
                </c:pt>
                <c:pt idx="36">
                  <c:v>-288124.09233999997</c:v>
                </c:pt>
                <c:pt idx="37">
                  <c:v>-321397.71016000002</c:v>
                </c:pt>
                <c:pt idx="38">
                  <c:v>-310950.25300999999</c:v>
                </c:pt>
                <c:pt idx="39">
                  <c:v>-390328.49923000002</c:v>
                </c:pt>
                <c:pt idx="40">
                  <c:v>-338309.99935</c:v>
                </c:pt>
                <c:pt idx="41">
                  <c:v>-410798.50391999999</c:v>
                </c:pt>
                <c:pt idx="42">
                  <c:v>-351624.76436999999</c:v>
                </c:pt>
                <c:pt idx="43">
                  <c:v>-536705.08958000003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5F-480A-A0D7-DC6139EF356D}"/>
            </c:ext>
          </c:extLst>
        </c:ser>
        <c:ser>
          <c:idx val="0"/>
          <c:order val="5"/>
          <c:tx>
            <c:strRef>
              <c:f>DROS_Q!$C$30</c:f>
              <c:strCache>
                <c:ptCount val="1"/>
                <c:pt idx="0">
                  <c:v>(+) Custo com Tripulantes Técnicos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DROS_Q!$D$30:$AU$30</c:f>
              <c:numCache>
                <c:formatCode>#,##0</c:formatCode>
                <c:ptCount val="44"/>
                <c:pt idx="0">
                  <c:v>-179269.85703999997</c:v>
                </c:pt>
                <c:pt idx="1">
                  <c:v>-172515.17683000001</c:v>
                </c:pt>
                <c:pt idx="2">
                  <c:v>-168935.61428000001</c:v>
                </c:pt>
                <c:pt idx="3">
                  <c:v>-160376.49587000001</c:v>
                </c:pt>
                <c:pt idx="4">
                  <c:v>-195759.99473000003</c:v>
                </c:pt>
                <c:pt idx="5">
                  <c:v>-182907.70594000001</c:v>
                </c:pt>
                <c:pt idx="6">
                  <c:v>-205905.04590999999</c:v>
                </c:pt>
                <c:pt idx="7">
                  <c:v>-234231.10013000001</c:v>
                </c:pt>
                <c:pt idx="8">
                  <c:v>-234793.02403</c:v>
                </c:pt>
                <c:pt idx="9">
                  <c:v>-232797.20753000001</c:v>
                </c:pt>
                <c:pt idx="10">
                  <c:v>-232075.40703</c:v>
                </c:pt>
                <c:pt idx="11">
                  <c:v>-239974.80411</c:v>
                </c:pt>
                <c:pt idx="12">
                  <c:v>-232990.07289999997</c:v>
                </c:pt>
                <c:pt idx="13">
                  <c:v>-248458.86577000003</c:v>
                </c:pt>
                <c:pt idx="14">
                  <c:v>-252914.60165</c:v>
                </c:pt>
                <c:pt idx="15">
                  <c:v>-251107.76981</c:v>
                </c:pt>
                <c:pt idx="16">
                  <c:v>-222774.28072000001</c:v>
                </c:pt>
                <c:pt idx="17">
                  <c:v>-228861.90300999998</c:v>
                </c:pt>
                <c:pt idx="18">
                  <c:v>-240083.83841999999</c:v>
                </c:pt>
                <c:pt idx="19">
                  <c:v>-219959.73621</c:v>
                </c:pt>
                <c:pt idx="20">
                  <c:v>-221166.38974999997</c:v>
                </c:pt>
                <c:pt idx="21">
                  <c:v>-224572.7205</c:v>
                </c:pt>
                <c:pt idx="22">
                  <c:v>-225836.10891000001</c:v>
                </c:pt>
                <c:pt idx="23">
                  <c:v>-216574.03412</c:v>
                </c:pt>
                <c:pt idx="24">
                  <c:v>-67360.559340000007</c:v>
                </c:pt>
                <c:pt idx="25">
                  <c:v>-82394.373930000002</c:v>
                </c:pt>
                <c:pt idx="26">
                  <c:v>-86122.088340000002</c:v>
                </c:pt>
                <c:pt idx="27">
                  <c:v>-81768.879220000003</c:v>
                </c:pt>
                <c:pt idx="28">
                  <c:v>-87101.363310000001</c:v>
                </c:pt>
                <c:pt idx="29">
                  <c:v>-20632.824679999998</c:v>
                </c:pt>
                <c:pt idx="30">
                  <c:v>-148301.39562</c:v>
                </c:pt>
                <c:pt idx="31">
                  <c:v>-27091.536700000001</c:v>
                </c:pt>
                <c:pt idx="32">
                  <c:v>-98366.580390000003</c:v>
                </c:pt>
                <c:pt idx="33">
                  <c:v>-95173.929839999997</c:v>
                </c:pt>
                <c:pt idx="34">
                  <c:v>-164044.48983999999</c:v>
                </c:pt>
                <c:pt idx="35">
                  <c:v>-217254.82279000001</c:v>
                </c:pt>
                <c:pt idx="36">
                  <c:v>-161936.19534999999</c:v>
                </c:pt>
                <c:pt idx="37">
                  <c:v>-175343.64851</c:v>
                </c:pt>
                <c:pt idx="38">
                  <c:v>-181730.97287</c:v>
                </c:pt>
                <c:pt idx="39">
                  <c:v>-162002.00922000001</c:v>
                </c:pt>
                <c:pt idx="40">
                  <c:v>-175661.82138000001</c:v>
                </c:pt>
                <c:pt idx="41">
                  <c:v>-164271.54079</c:v>
                </c:pt>
                <c:pt idx="42">
                  <c:v>-163546.23703999998</c:v>
                </c:pt>
                <c:pt idx="43">
                  <c:v>-165050.86668000001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5F-480A-A0D7-DC6139EF356D}"/>
            </c:ext>
          </c:extLst>
        </c:ser>
        <c:ser>
          <c:idx val="1"/>
          <c:order val="6"/>
          <c:tx>
            <c:strRef>
              <c:f>DROS_Q!$C$49</c:f>
              <c:strCache>
                <c:ptCount val="1"/>
                <c:pt idx="0">
                  <c:v>(+) Custo com Comissários de Bordo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DROS_Q!$D$49:$AU$49</c:f>
              <c:numCache>
                <c:formatCode>#,##0</c:formatCode>
                <c:ptCount val="44"/>
                <c:pt idx="0">
                  <c:v>-2038.5299399999999</c:v>
                </c:pt>
                <c:pt idx="1">
                  <c:v>-4370.0219899999993</c:v>
                </c:pt>
                <c:pt idx="2">
                  <c:v>-5546.6360800000002</c:v>
                </c:pt>
                <c:pt idx="3">
                  <c:v>-17456.769030000003</c:v>
                </c:pt>
                <c:pt idx="4">
                  <c:v>-5290.1239500000001</c:v>
                </c:pt>
                <c:pt idx="5">
                  <c:v>-6303.4170699999995</c:v>
                </c:pt>
                <c:pt idx="6">
                  <c:v>-8134.4337400000004</c:v>
                </c:pt>
                <c:pt idx="7">
                  <c:v>-10386.227200000001</c:v>
                </c:pt>
                <c:pt idx="8">
                  <c:v>-12802.5962</c:v>
                </c:pt>
                <c:pt idx="9">
                  <c:v>-13024.48559</c:v>
                </c:pt>
                <c:pt idx="10">
                  <c:v>-15337.641959999999</c:v>
                </c:pt>
                <c:pt idx="11">
                  <c:v>-16137.316170000002</c:v>
                </c:pt>
                <c:pt idx="12">
                  <c:v>-13790.892939999998</c:v>
                </c:pt>
                <c:pt idx="13">
                  <c:v>-14074.864310000001</c:v>
                </c:pt>
                <c:pt idx="14">
                  <c:v>-14072.97552</c:v>
                </c:pt>
                <c:pt idx="15">
                  <c:v>-13401.822560000001</c:v>
                </c:pt>
                <c:pt idx="16">
                  <c:v>-20678.032080000001</c:v>
                </c:pt>
                <c:pt idx="17">
                  <c:v>-29176.250329999999</c:v>
                </c:pt>
                <c:pt idx="18">
                  <c:v>-30761.820769999998</c:v>
                </c:pt>
                <c:pt idx="19">
                  <c:v>-28851.229930000001</c:v>
                </c:pt>
                <c:pt idx="20">
                  <c:v>-41906.989379999999</c:v>
                </c:pt>
                <c:pt idx="21">
                  <c:v>-43391.488440000001</c:v>
                </c:pt>
                <c:pt idx="22">
                  <c:v>-49349.842629999999</c:v>
                </c:pt>
                <c:pt idx="23">
                  <c:v>-47021.665529999998</c:v>
                </c:pt>
                <c:pt idx="24">
                  <c:v>-25893.750070000002</c:v>
                </c:pt>
                <c:pt idx="25">
                  <c:v>-17386.61375</c:v>
                </c:pt>
                <c:pt idx="26">
                  <c:v>-31985.817850000003</c:v>
                </c:pt>
                <c:pt idx="27">
                  <c:v>-31840.00993</c:v>
                </c:pt>
                <c:pt idx="28">
                  <c:v>-35153.357969999997</c:v>
                </c:pt>
                <c:pt idx="29">
                  <c:v>-21876.70925</c:v>
                </c:pt>
                <c:pt idx="30">
                  <c:v>-4249.5323899999994</c:v>
                </c:pt>
                <c:pt idx="31">
                  <c:v>-25200.726719999999</c:v>
                </c:pt>
                <c:pt idx="32">
                  <c:v>-32218.93417</c:v>
                </c:pt>
                <c:pt idx="33">
                  <c:v>-29624.977159999999</c:v>
                </c:pt>
                <c:pt idx="34">
                  <c:v>-30028.879920000003</c:v>
                </c:pt>
                <c:pt idx="35">
                  <c:v>-39308.254560000001</c:v>
                </c:pt>
                <c:pt idx="36">
                  <c:v>-46211.770549999994</c:v>
                </c:pt>
                <c:pt idx="37">
                  <c:v>-45744.939359999997</c:v>
                </c:pt>
                <c:pt idx="38">
                  <c:v>-47213.916170000004</c:v>
                </c:pt>
                <c:pt idx="39">
                  <c:v>-47270.181039999996</c:v>
                </c:pt>
                <c:pt idx="40">
                  <c:v>-53232.634060000004</c:v>
                </c:pt>
                <c:pt idx="41">
                  <c:v>-52374.554229999994</c:v>
                </c:pt>
                <c:pt idx="42">
                  <c:v>-58800.039229999995</c:v>
                </c:pt>
                <c:pt idx="43">
                  <c:v>-60416.775379999999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5F-480A-A0D7-DC6139EF356D}"/>
            </c:ext>
          </c:extLst>
        </c:ser>
        <c:ser>
          <c:idx val="5"/>
          <c:order val="7"/>
          <c:tx>
            <c:strRef>
              <c:f>DROS_Q!$C$35</c:f>
              <c:strCache>
                <c:ptCount val="1"/>
                <c:pt idx="0">
                  <c:v>(+) Custo com Seguro de Aeronaves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DROS_Q!$D$35:$AU$35</c:f>
              <c:numCache>
                <c:formatCode>#,##0</c:formatCode>
                <c:ptCount val="44"/>
                <c:pt idx="0">
                  <c:v>-15851.479359999999</c:v>
                </c:pt>
                <c:pt idx="1">
                  <c:v>-15851.47941</c:v>
                </c:pt>
                <c:pt idx="2">
                  <c:v>-15851.479370000001</c:v>
                </c:pt>
                <c:pt idx="3">
                  <c:v>-15941.85743</c:v>
                </c:pt>
                <c:pt idx="4">
                  <c:v>-12865.805380000002</c:v>
                </c:pt>
                <c:pt idx="5">
                  <c:v>-12876.015230000001</c:v>
                </c:pt>
                <c:pt idx="6">
                  <c:v>8584.0101400000003</c:v>
                </c:pt>
                <c:pt idx="7">
                  <c:v>-12517.63062</c:v>
                </c:pt>
                <c:pt idx="8">
                  <c:v>-11929.81913</c:v>
                </c:pt>
                <c:pt idx="9">
                  <c:v>-12463.52196</c:v>
                </c:pt>
                <c:pt idx="10">
                  <c:v>-11897.579729999999</c:v>
                </c:pt>
                <c:pt idx="11">
                  <c:v>-10128.931629999999</c:v>
                </c:pt>
                <c:pt idx="12">
                  <c:v>-9770.498090000001</c:v>
                </c:pt>
                <c:pt idx="13">
                  <c:v>-7750.6458300000004</c:v>
                </c:pt>
                <c:pt idx="14">
                  <c:v>-7904.5606600000001</c:v>
                </c:pt>
                <c:pt idx="15">
                  <c:v>-7899.5219799999995</c:v>
                </c:pt>
                <c:pt idx="16">
                  <c:v>-7798.4598100000003</c:v>
                </c:pt>
                <c:pt idx="17">
                  <c:v>-8262.56041</c:v>
                </c:pt>
                <c:pt idx="18">
                  <c:v>-8179.2940299999991</c:v>
                </c:pt>
                <c:pt idx="19">
                  <c:v>-7857.8976600000005</c:v>
                </c:pt>
                <c:pt idx="20">
                  <c:v>-8684.7347800000007</c:v>
                </c:pt>
                <c:pt idx="21">
                  <c:v>-10034.127280000001</c:v>
                </c:pt>
                <c:pt idx="22">
                  <c:v>-7222.5673699999998</c:v>
                </c:pt>
                <c:pt idx="23">
                  <c:v>-8723.164209999999</c:v>
                </c:pt>
                <c:pt idx="24">
                  <c:v>-8605.6755299999986</c:v>
                </c:pt>
                <c:pt idx="25">
                  <c:v>-14346.98482</c:v>
                </c:pt>
                <c:pt idx="26">
                  <c:v>-14118.449720000001</c:v>
                </c:pt>
                <c:pt idx="27">
                  <c:v>-13154.61485</c:v>
                </c:pt>
                <c:pt idx="28">
                  <c:v>-13075.371730000001</c:v>
                </c:pt>
                <c:pt idx="29">
                  <c:v>-12437.17049</c:v>
                </c:pt>
                <c:pt idx="30">
                  <c:v>-12033.1245</c:v>
                </c:pt>
                <c:pt idx="31">
                  <c:v>-11154.09384</c:v>
                </c:pt>
                <c:pt idx="32">
                  <c:v>-12590.236429999999</c:v>
                </c:pt>
                <c:pt idx="33">
                  <c:v>-11665.0038</c:v>
                </c:pt>
                <c:pt idx="34">
                  <c:v>-12745.01784</c:v>
                </c:pt>
                <c:pt idx="35">
                  <c:v>-11726.14545</c:v>
                </c:pt>
                <c:pt idx="36">
                  <c:v>-12624.22011</c:v>
                </c:pt>
                <c:pt idx="37">
                  <c:v>-11634.446199999998</c:v>
                </c:pt>
                <c:pt idx="38">
                  <c:v>-11756.373150000001</c:v>
                </c:pt>
                <c:pt idx="39">
                  <c:v>-11899.611289999999</c:v>
                </c:pt>
                <c:pt idx="40">
                  <c:v>-13250.66792</c:v>
                </c:pt>
                <c:pt idx="41">
                  <c:v>-15130.026750000001</c:v>
                </c:pt>
                <c:pt idx="42">
                  <c:v>-13693.49087</c:v>
                </c:pt>
                <c:pt idx="43">
                  <c:v>-13700.23841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5F-480A-A0D7-DC6139EF356D}"/>
            </c:ext>
          </c:extLst>
        </c:ser>
        <c:ser>
          <c:idx val="6"/>
          <c:order val="8"/>
          <c:tx>
            <c:strRef>
              <c:f>DROS_Q!$C$36</c:f>
              <c:strCache>
                <c:ptCount val="1"/>
                <c:pt idx="0">
                  <c:v>(+) Custo com Tarifas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DROS_Q!$D$36:$AU$36</c:f>
              <c:numCache>
                <c:formatCode>#,##0</c:formatCode>
                <c:ptCount val="44"/>
                <c:pt idx="0">
                  <c:v>-141758.11971</c:v>
                </c:pt>
                <c:pt idx="1">
                  <c:v>-153000.11514000001</c:v>
                </c:pt>
                <c:pt idx="2">
                  <c:v>-139825.606</c:v>
                </c:pt>
                <c:pt idx="3">
                  <c:v>-138596.10644999999</c:v>
                </c:pt>
                <c:pt idx="4">
                  <c:v>-143462.43089999998</c:v>
                </c:pt>
                <c:pt idx="5">
                  <c:v>-137045.53393999999</c:v>
                </c:pt>
                <c:pt idx="6">
                  <c:v>-145926.14477000001</c:v>
                </c:pt>
                <c:pt idx="7">
                  <c:v>-167264.45828000002</c:v>
                </c:pt>
                <c:pt idx="8">
                  <c:v>-157202.17025</c:v>
                </c:pt>
                <c:pt idx="9">
                  <c:v>-148274.01433999999</c:v>
                </c:pt>
                <c:pt idx="10">
                  <c:v>-177813.36319999999</c:v>
                </c:pt>
                <c:pt idx="11">
                  <c:v>-174519.34912999999</c:v>
                </c:pt>
                <c:pt idx="12">
                  <c:v>-193132.76524000004</c:v>
                </c:pt>
                <c:pt idx="13">
                  <c:v>-206588.90763</c:v>
                </c:pt>
                <c:pt idx="14">
                  <c:v>-205297.59349</c:v>
                </c:pt>
                <c:pt idx="15">
                  <c:v>-216529.15023000003</c:v>
                </c:pt>
                <c:pt idx="16">
                  <c:v>-214462.15869000001</c:v>
                </c:pt>
                <c:pt idx="17">
                  <c:v>-211055.40547</c:v>
                </c:pt>
                <c:pt idx="18">
                  <c:v>-229280.52938999998</c:v>
                </c:pt>
                <c:pt idx="19">
                  <c:v>-218820.5404</c:v>
                </c:pt>
                <c:pt idx="20">
                  <c:v>-214394.05647000001</c:v>
                </c:pt>
                <c:pt idx="21">
                  <c:v>-204777.66466000001</c:v>
                </c:pt>
                <c:pt idx="22">
                  <c:v>-214902.84542000003</c:v>
                </c:pt>
                <c:pt idx="23">
                  <c:v>-235401.13952</c:v>
                </c:pt>
                <c:pt idx="24">
                  <c:v>-252497.69368999999</c:v>
                </c:pt>
                <c:pt idx="25">
                  <c:v>-235767.01665999999</c:v>
                </c:pt>
                <c:pt idx="26">
                  <c:v>-310944.68556999997</c:v>
                </c:pt>
                <c:pt idx="27">
                  <c:v>-305849.72687999997</c:v>
                </c:pt>
                <c:pt idx="28">
                  <c:v>-301610.92969999998</c:v>
                </c:pt>
                <c:pt idx="29">
                  <c:v>-263811.57030999998</c:v>
                </c:pt>
                <c:pt idx="30">
                  <c:v>-259420.76152</c:v>
                </c:pt>
                <c:pt idx="31">
                  <c:v>-280475.60221000004</c:v>
                </c:pt>
                <c:pt idx="32">
                  <c:v>-260779.53323</c:v>
                </c:pt>
                <c:pt idx="33">
                  <c:v>-274919.32238999999</c:v>
                </c:pt>
                <c:pt idx="34">
                  <c:v>-282800.26433000003</c:v>
                </c:pt>
                <c:pt idx="35">
                  <c:v>-283945.22658000002</c:v>
                </c:pt>
                <c:pt idx="36">
                  <c:v>-294441.84244000004</c:v>
                </c:pt>
                <c:pt idx="37">
                  <c:v>-305724.17009999999</c:v>
                </c:pt>
                <c:pt idx="38">
                  <c:v>-336563.69975000003</c:v>
                </c:pt>
                <c:pt idx="39">
                  <c:v>-311631.63860000001</c:v>
                </c:pt>
                <c:pt idx="40">
                  <c:v>-363986.95938000001</c:v>
                </c:pt>
                <c:pt idx="41">
                  <c:v>-326983.60477999999</c:v>
                </c:pt>
                <c:pt idx="42">
                  <c:v>-341829.75514999998</c:v>
                </c:pt>
                <c:pt idx="43">
                  <c:v>-369651.36217999994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75F-480A-A0D7-DC6139EF356D}"/>
            </c:ext>
          </c:extLst>
        </c:ser>
        <c:ser>
          <c:idx val="8"/>
          <c:order val="9"/>
          <c:tx>
            <c:strRef>
              <c:f>DROS_Q!$C$39</c:f>
              <c:strCache>
                <c:ptCount val="1"/>
                <c:pt idx="0">
                  <c:v>(+) Custo Serviço de Bordo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DROS_Q!$D$44:$AU$44</c:f>
              <c:strCache>
                <c:ptCount val="44"/>
                <c:pt idx="0">
                  <c:v>1T09</c:v>
                </c:pt>
                <c:pt idx="1">
                  <c:v>2T09</c:v>
                </c:pt>
                <c:pt idx="2">
                  <c:v>3T09</c:v>
                </c:pt>
                <c:pt idx="3">
                  <c:v>4T09</c:v>
                </c:pt>
                <c:pt idx="4">
                  <c:v>1T10</c:v>
                </c:pt>
                <c:pt idx="5">
                  <c:v>2T10</c:v>
                </c:pt>
                <c:pt idx="6">
                  <c:v>3T10</c:v>
                </c:pt>
                <c:pt idx="7">
                  <c:v>4T10</c:v>
                </c:pt>
                <c:pt idx="8">
                  <c:v>1T11</c:v>
                </c:pt>
                <c:pt idx="9">
                  <c:v>2T11</c:v>
                </c:pt>
                <c:pt idx="10">
                  <c:v>3T11</c:v>
                </c:pt>
                <c:pt idx="11">
                  <c:v>4T11</c:v>
                </c:pt>
                <c:pt idx="12">
                  <c:v>1T12</c:v>
                </c:pt>
                <c:pt idx="13">
                  <c:v>2T12</c:v>
                </c:pt>
                <c:pt idx="14">
                  <c:v>3T12</c:v>
                </c:pt>
                <c:pt idx="15">
                  <c:v>4T12</c:v>
                </c:pt>
                <c:pt idx="16">
                  <c:v>1T13</c:v>
                </c:pt>
                <c:pt idx="17">
                  <c:v>2T13</c:v>
                </c:pt>
                <c:pt idx="18">
                  <c:v>3T13</c:v>
                </c:pt>
                <c:pt idx="19">
                  <c:v>4T13</c:v>
                </c:pt>
                <c:pt idx="20">
                  <c:v>1T14</c:v>
                </c:pt>
                <c:pt idx="21">
                  <c:v>2T14</c:v>
                </c:pt>
                <c:pt idx="22">
                  <c:v>3T14</c:v>
                </c:pt>
                <c:pt idx="23">
                  <c:v>4T14</c:v>
                </c:pt>
                <c:pt idx="24">
                  <c:v>1T15</c:v>
                </c:pt>
                <c:pt idx="25">
                  <c:v>2T15</c:v>
                </c:pt>
                <c:pt idx="26">
                  <c:v>3T15</c:v>
                </c:pt>
                <c:pt idx="27">
                  <c:v>4T15</c:v>
                </c:pt>
                <c:pt idx="28">
                  <c:v>1T16</c:v>
                </c:pt>
                <c:pt idx="29">
                  <c:v>2T16</c:v>
                </c:pt>
                <c:pt idx="30">
                  <c:v>3T16</c:v>
                </c:pt>
                <c:pt idx="31">
                  <c:v>4T16</c:v>
                </c:pt>
                <c:pt idx="32">
                  <c:v>1T17</c:v>
                </c:pt>
                <c:pt idx="33">
                  <c:v>2T17</c:v>
                </c:pt>
                <c:pt idx="34">
                  <c:v>3T17</c:v>
                </c:pt>
                <c:pt idx="35">
                  <c:v>4T17</c:v>
                </c:pt>
                <c:pt idx="36">
                  <c:v>1T18</c:v>
                </c:pt>
                <c:pt idx="37">
                  <c:v>2T18</c:v>
                </c:pt>
                <c:pt idx="38">
                  <c:v>3T18</c:v>
                </c:pt>
                <c:pt idx="39">
                  <c:v>4T18</c:v>
                </c:pt>
                <c:pt idx="40">
                  <c:v>1T19</c:v>
                </c:pt>
                <c:pt idx="41">
                  <c:v>2T19</c:v>
                </c:pt>
                <c:pt idx="42">
                  <c:v>3T19</c:v>
                </c:pt>
                <c:pt idx="43">
                  <c:v>4T19</c:v>
                </c:pt>
              </c:strCache>
            </c:strRef>
          </c:cat>
          <c:val>
            <c:numRef>
              <c:f>DROS_Q!$D$39:$AU$39</c:f>
              <c:numCache>
                <c:formatCode>#,##0</c:formatCode>
                <c:ptCount val="44"/>
                <c:pt idx="0">
                  <c:v>-68398.613190000004</c:v>
                </c:pt>
                <c:pt idx="1">
                  <c:v>-72979.709620000009</c:v>
                </c:pt>
                <c:pt idx="2">
                  <c:v>-70733.256120000005</c:v>
                </c:pt>
                <c:pt idx="3">
                  <c:v>-70969.231639999998</c:v>
                </c:pt>
                <c:pt idx="4">
                  <c:v>-69586.658219999998</c:v>
                </c:pt>
                <c:pt idx="5">
                  <c:v>-64372.108370000002</c:v>
                </c:pt>
                <c:pt idx="6">
                  <c:v>-87679.339150000014</c:v>
                </c:pt>
                <c:pt idx="7">
                  <c:v>-82628.994210000004</c:v>
                </c:pt>
                <c:pt idx="8">
                  <c:v>-79632.918789999996</c:v>
                </c:pt>
                <c:pt idx="9">
                  <c:v>-89718.490510000003</c:v>
                </c:pt>
                <c:pt idx="10">
                  <c:v>-80000.061279999994</c:v>
                </c:pt>
                <c:pt idx="11">
                  <c:v>-84515.303320000006</c:v>
                </c:pt>
                <c:pt idx="12">
                  <c:v>-78759.307330000011</c:v>
                </c:pt>
                <c:pt idx="13">
                  <c:v>-84993.850210000004</c:v>
                </c:pt>
                <c:pt idx="14">
                  <c:v>-87516.2693</c:v>
                </c:pt>
                <c:pt idx="15">
                  <c:v>-97046.781110000011</c:v>
                </c:pt>
                <c:pt idx="16">
                  <c:v>-84502.260909999997</c:v>
                </c:pt>
                <c:pt idx="17">
                  <c:v>-93285.978180000006</c:v>
                </c:pt>
                <c:pt idx="18">
                  <c:v>-89596.370349999983</c:v>
                </c:pt>
                <c:pt idx="19">
                  <c:v>-82289.255830000009</c:v>
                </c:pt>
                <c:pt idx="20">
                  <c:v>-75569.937150000012</c:v>
                </c:pt>
                <c:pt idx="21">
                  <c:v>-71274.519369999995</c:v>
                </c:pt>
                <c:pt idx="22">
                  <c:v>-89737.372380000001</c:v>
                </c:pt>
                <c:pt idx="23">
                  <c:v>-77686.116970000003</c:v>
                </c:pt>
                <c:pt idx="24">
                  <c:v>-97068.046669999996</c:v>
                </c:pt>
                <c:pt idx="25">
                  <c:v>-91429.541950000013</c:v>
                </c:pt>
                <c:pt idx="26">
                  <c:v>-107492.93891000001</c:v>
                </c:pt>
                <c:pt idx="27">
                  <c:v>-86096.767349999995</c:v>
                </c:pt>
                <c:pt idx="28">
                  <c:v>-105363.57595000001</c:v>
                </c:pt>
                <c:pt idx="29">
                  <c:v>-63817.951789999999</c:v>
                </c:pt>
                <c:pt idx="30">
                  <c:v>-81640.436199999996</c:v>
                </c:pt>
                <c:pt idx="31">
                  <c:v>-82235.487460000004</c:v>
                </c:pt>
                <c:pt idx="32">
                  <c:v>-88971.875650000002</c:v>
                </c:pt>
                <c:pt idx="33">
                  <c:v>-65380.093529999998</c:v>
                </c:pt>
                <c:pt idx="34">
                  <c:v>-56235.654429999995</c:v>
                </c:pt>
                <c:pt idx="35">
                  <c:v>-84001.204419999995</c:v>
                </c:pt>
                <c:pt idx="36">
                  <c:v>-71302.486539999998</c:v>
                </c:pt>
                <c:pt idx="37">
                  <c:v>-72424.311389999988</c:v>
                </c:pt>
                <c:pt idx="38">
                  <c:v>-90961.158820000011</c:v>
                </c:pt>
                <c:pt idx="39">
                  <c:v>-574.53453999999999</c:v>
                </c:pt>
                <c:pt idx="40">
                  <c:v>-75145.117840000006</c:v>
                </c:pt>
                <c:pt idx="41">
                  <c:v>-75066.819910000006</c:v>
                </c:pt>
                <c:pt idx="42">
                  <c:v>-82281.248980000004</c:v>
                </c:pt>
                <c:pt idx="43">
                  <c:v>-85375.084490000008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75F-480A-A0D7-DC6139EF3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4976"/>
        <c:axId val="582937392"/>
      </c:areaChart>
      <c:catAx>
        <c:axId val="102844976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937392"/>
        <c:crosses val="autoZero"/>
        <c:auto val="1"/>
        <c:lblAlgn val="ctr"/>
        <c:lblOffset val="100"/>
        <c:noMultiLvlLbl val="0"/>
      </c:catAx>
      <c:valAx>
        <c:axId val="5829373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84497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ASK (bilhões)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MÉTRICAS_A!$C$35:$M$35</c:f>
              <c:numCache>
                <c:formatCode>#,##0.0</c:formatCode>
                <c:ptCount val="11"/>
                <c:pt idx="0">
                  <c:v>63.730610749999997</c:v>
                </c:pt>
                <c:pt idx="1">
                  <c:v>70.079092916999997</c:v>
                </c:pt>
                <c:pt idx="2">
                  <c:v>75.744835000999998</c:v>
                </c:pt>
                <c:pt idx="3">
                  <c:v>76.727257554999994</c:v>
                </c:pt>
                <c:pt idx="4">
                  <c:v>74.351934416999995</c:v>
                </c:pt>
                <c:pt idx="5">
                  <c:v>72.712870511000006</c:v>
                </c:pt>
                <c:pt idx="6">
                  <c:v>73.845703624999999</c:v>
                </c:pt>
                <c:pt idx="7">
                  <c:v>68.311669484000006</c:v>
                </c:pt>
                <c:pt idx="8">
                  <c:v>68.597265867999994</c:v>
                </c:pt>
                <c:pt idx="9">
                  <c:v>72.983551008999996</c:v>
                </c:pt>
                <c:pt idx="10">
                  <c:v>75.460164868000007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C-4A09-97F7-6388EB670FBC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MÉTRICAS_A!$C$5:$M$5</c:f>
              <c:numCache>
                <c:formatCode>#,##0.0</c:formatCode>
                <c:ptCount val="11"/>
                <c:pt idx="0">
                  <c:v>40.581235431000003</c:v>
                </c:pt>
                <c:pt idx="1">
                  <c:v>46.879966054</c:v>
                </c:pt>
                <c:pt idx="2">
                  <c:v>48.868130854</c:v>
                </c:pt>
                <c:pt idx="3">
                  <c:v>46.330552693000001</c:v>
                </c:pt>
                <c:pt idx="4">
                  <c:v>49.819228311000003</c:v>
                </c:pt>
                <c:pt idx="5">
                  <c:v>49.747833808999999</c:v>
                </c:pt>
                <c:pt idx="6">
                  <c:v>49.944004786999997</c:v>
                </c:pt>
                <c:pt idx="7">
                  <c:v>46.562929664999999</c:v>
                </c:pt>
                <c:pt idx="8">
                  <c:v>46.854770403000003</c:v>
                </c:pt>
                <c:pt idx="9">
                  <c:v>48.225719056000003</c:v>
                </c:pt>
                <c:pt idx="10">
                  <c:v>51.294433130000002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C-4A09-97F7-6388EB670FBC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MÉTRICAS_A!$C$65:$M$65</c:f>
              <c:numCache>
                <c:formatCode>#,##0.0</c:formatCode>
                <c:ptCount val="11"/>
                <c:pt idx="0">
                  <c:v>2.619577338</c:v>
                </c:pt>
                <c:pt idx="1">
                  <c:v>5.0914489539999996</c:v>
                </c:pt>
                <c:pt idx="2">
                  <c:v>8.6049014079999999</c:v>
                </c:pt>
                <c:pt idx="3">
                  <c:v>11.053515536000001</c:v>
                </c:pt>
                <c:pt idx="4">
                  <c:v>14.506960833000001</c:v>
                </c:pt>
                <c:pt idx="5">
                  <c:v>19.666692025</c:v>
                </c:pt>
                <c:pt idx="6">
                  <c:v>23.378043180999999</c:v>
                </c:pt>
                <c:pt idx="7">
                  <c:v>22.858857575999998</c:v>
                </c:pt>
                <c:pt idx="8">
                  <c:v>25.282607329000001</c:v>
                </c:pt>
                <c:pt idx="9">
                  <c:v>29.295677356999999</c:v>
                </c:pt>
                <c:pt idx="10">
                  <c:v>35.706050275000003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6C-4A09-97F7-6388EB670FB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RPK (bilhões)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MÉTRICAS_A!$C$37:$M$37</c:f>
              <c:numCache>
                <c:formatCode>#,##0.0</c:formatCode>
                <c:ptCount val="11"/>
                <c:pt idx="0">
                  <c:v>43.412167985000004</c:v>
                </c:pt>
                <c:pt idx="1">
                  <c:v>50.386130305000002</c:v>
                </c:pt>
                <c:pt idx="2">
                  <c:v>55.808300170999999</c:v>
                </c:pt>
                <c:pt idx="3">
                  <c:v>58.731355645999997</c:v>
                </c:pt>
                <c:pt idx="4">
                  <c:v>59.258175541</c:v>
                </c:pt>
                <c:pt idx="5">
                  <c:v>60.242989745000003</c:v>
                </c:pt>
                <c:pt idx="6">
                  <c:v>60.628577215</c:v>
                </c:pt>
                <c:pt idx="7">
                  <c:v>57.005394527999997</c:v>
                </c:pt>
                <c:pt idx="8">
                  <c:v>57.66588805</c:v>
                </c:pt>
                <c:pt idx="9">
                  <c:v>60.152072879999999</c:v>
                </c:pt>
                <c:pt idx="10">
                  <c:v>63.360232250999999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5-41D4-B6D4-439521AE72BB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MÉTRICAS_A!$C$7:$M$7</c:f>
              <c:numCache>
                <c:formatCode>#,##0.0</c:formatCode>
                <c:ptCount val="11"/>
                <c:pt idx="0">
                  <c:v>26.116235637999999</c:v>
                </c:pt>
                <c:pt idx="1">
                  <c:v>30.240043067999999</c:v>
                </c:pt>
                <c:pt idx="2">
                  <c:v>32.757655573000001</c:v>
                </c:pt>
                <c:pt idx="3">
                  <c:v>31.827068318999999</c:v>
                </c:pt>
                <c:pt idx="4">
                  <c:v>34.319378121</c:v>
                </c:pt>
                <c:pt idx="5">
                  <c:v>37.965381512999997</c:v>
                </c:pt>
                <c:pt idx="6">
                  <c:v>38.300788926999999</c:v>
                </c:pt>
                <c:pt idx="7">
                  <c:v>35.886943891999998</c:v>
                </c:pt>
                <c:pt idx="8">
                  <c:v>37.190986098000003</c:v>
                </c:pt>
                <c:pt idx="9">
                  <c:v>38.418157252999997</c:v>
                </c:pt>
                <c:pt idx="10">
                  <c:v>41.874302129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5-41D4-B6D4-439521AE72BB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2.0763998250218723E-2"/>
                  <c:y val="-3.00579615048119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05-41D4-B6D4-439521AE72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MÉTRICAS_A!$C$65:$M$65</c:f>
              <c:numCache>
                <c:formatCode>#,##0.0</c:formatCode>
                <c:ptCount val="11"/>
                <c:pt idx="0">
                  <c:v>2.619577338</c:v>
                </c:pt>
                <c:pt idx="1">
                  <c:v>5.0914489539999996</c:v>
                </c:pt>
                <c:pt idx="2">
                  <c:v>8.6049014079999999</c:v>
                </c:pt>
                <c:pt idx="3">
                  <c:v>11.053515536000001</c:v>
                </c:pt>
                <c:pt idx="4">
                  <c:v>14.506960833000001</c:v>
                </c:pt>
                <c:pt idx="5">
                  <c:v>19.666692025</c:v>
                </c:pt>
                <c:pt idx="6">
                  <c:v>23.378043180999999</c:v>
                </c:pt>
                <c:pt idx="7">
                  <c:v>22.858857575999998</c:v>
                </c:pt>
                <c:pt idx="8">
                  <c:v>25.282607329000001</c:v>
                </c:pt>
                <c:pt idx="9">
                  <c:v>29.295677356999999</c:v>
                </c:pt>
                <c:pt idx="10">
                  <c:v>35.706050275000003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5-41D4-B6D4-439521AE72B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Load Factor</a:t>
            </a:r>
            <a:r>
              <a:rPr lang="pt-BR" baseline="0"/>
              <a:t> (RPK/ASK)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MÉTRICAS_A!$C$117:$M$117</c:f>
              <c:numCache>
                <c:formatCode>0%</c:formatCode>
                <c:ptCount val="11"/>
                <c:pt idx="0">
                  <c:v>0.68118236235481233</c:v>
                </c:pt>
                <c:pt idx="1">
                  <c:v>0.71898947614342168</c:v>
                </c:pt>
                <c:pt idx="2">
                  <c:v>0.73679347470046253</c:v>
                </c:pt>
                <c:pt idx="3">
                  <c:v>0.76545620836115391</c:v>
                </c:pt>
                <c:pt idx="4">
                  <c:v>0.79699574739579437</c:v>
                </c:pt>
                <c:pt idx="5">
                  <c:v>0.82850517826670644</c:v>
                </c:pt>
                <c:pt idx="6">
                  <c:v>0.82101698865084105</c:v>
                </c:pt>
                <c:pt idx="7">
                  <c:v>0.83448984571152718</c:v>
                </c:pt>
                <c:pt idx="8">
                  <c:v>0.84064411781316506</c:v>
                </c:pt>
                <c:pt idx="9">
                  <c:v>0.82418671123007314</c:v>
                </c:pt>
                <c:pt idx="10">
                  <c:v>0.83965138907175707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D-4E2D-A840-379A7A83F85D}"/>
            </c:ext>
          </c:extLst>
        </c:ser>
        <c:ser>
          <c:idx val="0"/>
          <c:order val="1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MÉTRICAS_A!$C$94:$M$94</c:f>
              <c:numCache>
                <c:formatCode>0%</c:formatCode>
                <c:ptCount val="11"/>
                <c:pt idx="0">
                  <c:v>0.64355447439261082</c:v>
                </c:pt>
                <c:pt idx="1">
                  <c:v>0.64505258031047119</c:v>
                </c:pt>
                <c:pt idx="2">
                  <c:v>0.67032757342137406</c:v>
                </c:pt>
                <c:pt idx="3">
                  <c:v>0.68695637045160252</c:v>
                </c:pt>
                <c:pt idx="4">
                  <c:v>0.68887815577469191</c:v>
                </c:pt>
                <c:pt idx="5">
                  <c:v>0.76315647549123222</c:v>
                </c:pt>
                <c:pt idx="6">
                  <c:v>0.76687460467666324</c:v>
                </c:pt>
                <c:pt idx="7">
                  <c:v>0.77071919980531578</c:v>
                </c:pt>
                <c:pt idx="8">
                  <c:v>0.7937502580445629</c:v>
                </c:pt>
                <c:pt idx="9">
                  <c:v>0.79663212918377846</c:v>
                </c:pt>
                <c:pt idx="10">
                  <c:v>0.81635178661345698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D-4E2D-A840-379A7A83F85D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MÉTRICAS_A!$C$140:$M$140</c:f>
              <c:numCache>
                <c:formatCode>0%</c:formatCode>
                <c:ptCount val="11"/>
                <c:pt idx="0">
                  <c:v>0.74320969408233595</c:v>
                </c:pt>
                <c:pt idx="1">
                  <c:v>0.82593080201585378</c:v>
                </c:pt>
                <c:pt idx="2">
                  <c:v>0.80545280362612615</c:v>
                </c:pt>
                <c:pt idx="3">
                  <c:v>0.78571648763818225</c:v>
                </c:pt>
                <c:pt idx="4">
                  <c:v>0.78724564417523579</c:v>
                </c:pt>
                <c:pt idx="5">
                  <c:v>0.79212530471300757</c:v>
                </c:pt>
                <c:pt idx="6">
                  <c:v>0.79520766593112235</c:v>
                </c:pt>
                <c:pt idx="7">
                  <c:v>0.79323999301862569</c:v>
                </c:pt>
                <c:pt idx="8">
                  <c:v>0.82011648415773253</c:v>
                </c:pt>
                <c:pt idx="9">
                  <c:v>0.82185227136409034</c:v>
                </c:pt>
                <c:pt idx="10">
                  <c:v>0.83185821563121631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8D-4E2D-A840-379A7A83F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Distância</a:t>
            </a:r>
            <a:r>
              <a:rPr lang="pt-BR" baseline="0"/>
              <a:t> Voada (milhões km)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MÉTRICAS_A!$C$49:$M$49</c:f>
              <c:numCache>
                <c:formatCode>#,##0.0</c:formatCode>
                <c:ptCount val="11"/>
                <c:pt idx="0">
                  <c:v>334.001013</c:v>
                </c:pt>
                <c:pt idx="1">
                  <c:v>367.78282400000001</c:v>
                </c:pt>
                <c:pt idx="2">
                  <c:v>397.565472</c:v>
                </c:pt>
                <c:pt idx="3">
                  <c:v>402.35233199999999</c:v>
                </c:pt>
                <c:pt idx="4">
                  <c:v>373.80104699999998</c:v>
                </c:pt>
                <c:pt idx="5">
                  <c:v>359.722286</c:v>
                </c:pt>
                <c:pt idx="6">
                  <c:v>358.80650900000001</c:v>
                </c:pt>
                <c:pt idx="7">
                  <c:v>322.18495200000001</c:v>
                </c:pt>
                <c:pt idx="8">
                  <c:v>316.49895600000002</c:v>
                </c:pt>
                <c:pt idx="9">
                  <c:v>335.45779700000003</c:v>
                </c:pt>
                <c:pt idx="10">
                  <c:v>350.53358900000001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1-4D3C-8D5D-1560266947DA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MÉTRICAS_A!$C$19:$M$19</c:f>
              <c:numCache>
                <c:formatCode>#,##0.0</c:formatCode>
                <c:ptCount val="11"/>
                <c:pt idx="0">
                  <c:v>243.109397</c:v>
                </c:pt>
                <c:pt idx="1">
                  <c:v>272.52394500000003</c:v>
                </c:pt>
                <c:pt idx="2">
                  <c:v>284.66344400000003</c:v>
                </c:pt>
                <c:pt idx="3">
                  <c:v>270.09450099999998</c:v>
                </c:pt>
                <c:pt idx="4">
                  <c:v>285.03960499999999</c:v>
                </c:pt>
                <c:pt idx="5">
                  <c:v>291.08698199999998</c:v>
                </c:pt>
                <c:pt idx="6">
                  <c:v>295.513892</c:v>
                </c:pt>
                <c:pt idx="7">
                  <c:v>274.019992</c:v>
                </c:pt>
                <c:pt idx="8">
                  <c:v>275.11065300000001</c:v>
                </c:pt>
                <c:pt idx="9">
                  <c:v>275.56364000000002</c:v>
                </c:pt>
                <c:pt idx="10">
                  <c:v>290.32480700000002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1-4D3C-8D5D-1560266947DA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4.8577235150577103E-2"/>
                  <c:y val="-4.5202474690663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5B1-4D3C-8D5D-1560266947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MÉTRICAS_A!$C$79:$M$79</c:f>
              <c:numCache>
                <c:formatCode>#,##0.0</c:formatCode>
                <c:ptCount val="11"/>
                <c:pt idx="0">
                  <c:v>23.488095999999999</c:v>
                </c:pt>
                <c:pt idx="1">
                  <c:v>45.752057000000001</c:v>
                </c:pt>
                <c:pt idx="2">
                  <c:v>77.010008999999997</c:v>
                </c:pt>
                <c:pt idx="3">
                  <c:v>99.864238999999998</c:v>
                </c:pt>
                <c:pt idx="4">
                  <c:v>132.55245600000001</c:v>
                </c:pt>
                <c:pt idx="5">
                  <c:v>189.78842299999999</c:v>
                </c:pt>
                <c:pt idx="6">
                  <c:v>203.16289</c:v>
                </c:pt>
                <c:pt idx="7">
                  <c:v>191.82096200000001</c:v>
                </c:pt>
                <c:pt idx="8">
                  <c:v>196.98348899999999</c:v>
                </c:pt>
                <c:pt idx="9">
                  <c:v>213.41523000000001</c:v>
                </c:pt>
                <c:pt idx="10">
                  <c:v>247.81697700000001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1-4D3C-8D5D-1560266947D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Decolagens</a:t>
            </a:r>
            <a:r>
              <a:rPr lang="pt-BR" baseline="0"/>
              <a:t> (milhares)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MÉTRICAS_A!$C$51:$M$51</c:f>
              <c:numCache>
                <c:formatCode>#,##0.0</c:formatCode>
                <c:ptCount val="11"/>
                <c:pt idx="0">
                  <c:v>278.92500000000001</c:v>
                </c:pt>
                <c:pt idx="1">
                  <c:v>297.06</c:v>
                </c:pt>
                <c:pt idx="2">
                  <c:v>306.92399999999998</c:v>
                </c:pt>
                <c:pt idx="3">
                  <c:v>300.02</c:v>
                </c:pt>
                <c:pt idx="4">
                  <c:v>279.35199999999998</c:v>
                </c:pt>
                <c:pt idx="5">
                  <c:v>271.77</c:v>
                </c:pt>
                <c:pt idx="6">
                  <c:v>264.39299999999997</c:v>
                </c:pt>
                <c:pt idx="7">
                  <c:v>236.40100000000001</c:v>
                </c:pt>
                <c:pt idx="8">
                  <c:v>227.26599999999999</c:v>
                </c:pt>
                <c:pt idx="9">
                  <c:v>232.387</c:v>
                </c:pt>
                <c:pt idx="10">
                  <c:v>248.14599999999999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D-4A1D-BE0A-41CD64B93DE4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MÉTRICAS_A!$C$21:$M$21</c:f>
              <c:numCache>
                <c:formatCode>#,##0.0</c:formatCode>
                <c:ptCount val="11"/>
                <c:pt idx="0">
                  <c:v>276.125</c:v>
                </c:pt>
                <c:pt idx="1">
                  <c:v>297.70699999999999</c:v>
                </c:pt>
                <c:pt idx="2">
                  <c:v>314.041</c:v>
                </c:pt>
                <c:pt idx="3">
                  <c:v>306.14600000000002</c:v>
                </c:pt>
                <c:pt idx="4">
                  <c:v>317.86</c:v>
                </c:pt>
                <c:pt idx="5">
                  <c:v>319.23399999999998</c:v>
                </c:pt>
                <c:pt idx="6">
                  <c:v>317.27999999999997</c:v>
                </c:pt>
                <c:pt idx="7">
                  <c:v>262.97300000000001</c:v>
                </c:pt>
                <c:pt idx="8">
                  <c:v>251.89</c:v>
                </c:pt>
                <c:pt idx="9">
                  <c:v>251.453</c:v>
                </c:pt>
                <c:pt idx="10">
                  <c:v>260.84300000000002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0D-4A1D-BE0A-41CD64B93DE4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MÉTRICAS_A!$C$81:$M$81</c:f>
              <c:numCache>
                <c:formatCode>#,##0.0</c:formatCode>
                <c:ptCount val="11"/>
                <c:pt idx="0">
                  <c:v>23.818999999999999</c:v>
                </c:pt>
                <c:pt idx="1">
                  <c:v>47.56</c:v>
                </c:pt>
                <c:pt idx="2">
                  <c:v>92.704999999999998</c:v>
                </c:pt>
                <c:pt idx="3">
                  <c:v>131.32</c:v>
                </c:pt>
                <c:pt idx="4">
                  <c:v>176.50899999999999</c:v>
                </c:pt>
                <c:pt idx="5">
                  <c:v>282.07799999999997</c:v>
                </c:pt>
                <c:pt idx="6">
                  <c:v>279.03199999999998</c:v>
                </c:pt>
                <c:pt idx="7">
                  <c:v>259.81200000000001</c:v>
                </c:pt>
                <c:pt idx="8">
                  <c:v>258.14499999999998</c:v>
                </c:pt>
                <c:pt idx="9">
                  <c:v>261.43799999999999</c:v>
                </c:pt>
                <c:pt idx="10">
                  <c:v>291.839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0D-4A1D-BE0A-41CD64B93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Etapa Média</a:t>
            </a:r>
            <a:r>
              <a:rPr lang="pt-BR" baseline="0"/>
              <a:t> (km)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MÉTRICAS_A!$C$135:$M$135</c:f>
              <c:numCache>
                <c:formatCode>0.0</c:formatCode>
                <c:ptCount val="11"/>
                <c:pt idx="0">
                  <c:v>1197.4581446625436</c:v>
                </c:pt>
                <c:pt idx="1">
                  <c:v>1238.0758903925132</c:v>
                </c:pt>
                <c:pt idx="2">
                  <c:v>1295.322203542245</c:v>
                </c:pt>
                <c:pt idx="3">
                  <c:v>1341.0850343310447</c:v>
                </c:pt>
                <c:pt idx="4">
                  <c:v>1338.1004861250321</c:v>
                </c:pt>
                <c:pt idx="5">
                  <c:v>1323.6276483791441</c:v>
                </c:pt>
                <c:pt idx="6">
                  <c:v>1357.0953429175509</c:v>
                </c:pt>
                <c:pt idx="7">
                  <c:v>1362.8747424926291</c:v>
                </c:pt>
                <c:pt idx="8">
                  <c:v>1392.636628444202</c:v>
                </c:pt>
                <c:pt idx="9">
                  <c:v>1443.5308214314914</c:v>
                </c:pt>
                <c:pt idx="10">
                  <c:v>1412.6102737904298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5-4404-A5A7-425EDC4F4825}"/>
            </c:ext>
          </c:extLst>
        </c:ser>
        <c:ser>
          <c:idx val="0"/>
          <c:order val="1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MÉTRICAS_A!$C$112:$M$112</c:f>
              <c:numCache>
                <c:formatCode>0.0</c:formatCode>
                <c:ptCount val="11"/>
                <c:pt idx="0">
                  <c:v>880.43240199185152</c:v>
                </c:pt>
                <c:pt idx="1">
                  <c:v>915.40993325652403</c:v>
                </c:pt>
                <c:pt idx="2">
                  <c:v>906.45311917870595</c:v>
                </c:pt>
                <c:pt idx="3">
                  <c:v>882.24082953884749</c:v>
                </c:pt>
                <c:pt idx="4">
                  <c:v>896.74575284716536</c:v>
                </c:pt>
                <c:pt idx="5">
                  <c:v>911.82951064109716</c:v>
                </c:pt>
                <c:pt idx="6">
                  <c:v>931.39779374684827</c:v>
                </c:pt>
                <c:pt idx="7">
                  <c:v>1042.0080844801557</c:v>
                </c:pt>
                <c:pt idx="8">
                  <c:v>1092.185688197229</c:v>
                </c:pt>
                <c:pt idx="9">
                  <c:v>1095.8852747829615</c:v>
                </c:pt>
                <c:pt idx="10">
                  <c:v>1113.0251032230115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55-4404-A5A7-425EDC4F4825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MÉTRICAS_A!$C$158:$M$158</c:f>
              <c:numCache>
                <c:formatCode>0.0</c:formatCode>
                <c:ptCount val="11"/>
                <c:pt idx="0">
                  <c:v>986.10756119064615</c:v>
                </c:pt>
                <c:pt idx="1">
                  <c:v>961.98605971404538</c:v>
                </c:pt>
                <c:pt idx="2">
                  <c:v>830.69962785178791</c:v>
                </c:pt>
                <c:pt idx="3">
                  <c:v>760.46481114833989</c:v>
                </c:pt>
                <c:pt idx="4">
                  <c:v>750.9671234894538</c:v>
                </c:pt>
                <c:pt idx="5">
                  <c:v>672.82249236026917</c:v>
                </c:pt>
                <c:pt idx="6">
                  <c:v>728.0988918833682</c:v>
                </c:pt>
                <c:pt idx="7">
                  <c:v>738.30678336643416</c:v>
                </c:pt>
                <c:pt idx="8">
                  <c:v>763.07303647175036</c:v>
                </c:pt>
                <c:pt idx="9">
                  <c:v>816.31296904046087</c:v>
                </c:pt>
                <c:pt idx="10">
                  <c:v>849.15647668748863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55-4404-A5A7-425EDC4F4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Passageiros </a:t>
            </a:r>
            <a:r>
              <a:rPr lang="pt-BR" baseline="0"/>
              <a:t>(milhões)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MÉTRICAS_A!$C$41:$M$41</c:f>
              <c:numCache>
                <c:formatCode>#,##0.0</c:formatCode>
                <c:ptCount val="11"/>
                <c:pt idx="0">
                  <c:v>27.038943</c:v>
                </c:pt>
                <c:pt idx="1">
                  <c:v>31.565695000000002</c:v>
                </c:pt>
                <c:pt idx="2">
                  <c:v>33.422412999999999</c:v>
                </c:pt>
                <c:pt idx="3">
                  <c:v>35.373981999999998</c:v>
                </c:pt>
                <c:pt idx="4">
                  <c:v>35.902830000000002</c:v>
                </c:pt>
                <c:pt idx="5">
                  <c:v>36.621186000000002</c:v>
                </c:pt>
                <c:pt idx="6">
                  <c:v>36.313681000000003</c:v>
                </c:pt>
                <c:pt idx="7">
                  <c:v>33.789825999999998</c:v>
                </c:pt>
                <c:pt idx="8">
                  <c:v>33.548164999999997</c:v>
                </c:pt>
                <c:pt idx="9">
                  <c:v>34.113048999999997</c:v>
                </c:pt>
                <c:pt idx="10">
                  <c:v>37.044840999999998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B-4752-B552-4B974877B6BA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MÉTRICAS_A!$C$11:$M$11</c:f>
              <c:numCache>
                <c:formatCode>#,##0.0</c:formatCode>
                <c:ptCount val="11"/>
                <c:pt idx="0">
                  <c:v>25.483007000000001</c:v>
                </c:pt>
                <c:pt idx="1">
                  <c:v>29.004956</c:v>
                </c:pt>
                <c:pt idx="2">
                  <c:v>32.097248999999998</c:v>
                </c:pt>
                <c:pt idx="3">
                  <c:v>32.015554000000002</c:v>
                </c:pt>
                <c:pt idx="4">
                  <c:v>34.157052</c:v>
                </c:pt>
                <c:pt idx="5">
                  <c:v>37.587026999999999</c:v>
                </c:pt>
                <c:pt idx="6">
                  <c:v>36.954678999999999</c:v>
                </c:pt>
                <c:pt idx="7">
                  <c:v>32.096881000000003</c:v>
                </c:pt>
                <c:pt idx="8">
                  <c:v>32.263941000000003</c:v>
                </c:pt>
                <c:pt idx="9">
                  <c:v>33.379226000000003</c:v>
                </c:pt>
                <c:pt idx="10">
                  <c:v>36.291060999999999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2B-4752-B552-4B974877B6BA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MÉTRICAS_A!$C$71:$M$71</c:f>
              <c:numCache>
                <c:formatCode>#,##0.0</c:formatCode>
                <c:ptCount val="11"/>
                <c:pt idx="0">
                  <c:v>1.7967109999999999</c:v>
                </c:pt>
                <c:pt idx="1">
                  <c:v>4.1279880000000002</c:v>
                </c:pt>
                <c:pt idx="2">
                  <c:v>7.5264959999999999</c:v>
                </c:pt>
                <c:pt idx="3">
                  <c:v>10.142550999999999</c:v>
                </c:pt>
                <c:pt idx="4">
                  <c:v>13.341687</c:v>
                </c:pt>
                <c:pt idx="5">
                  <c:v>19.985488</c:v>
                </c:pt>
                <c:pt idx="6">
                  <c:v>20.561539</c:v>
                </c:pt>
                <c:pt idx="7">
                  <c:v>19.845842999999999</c:v>
                </c:pt>
                <c:pt idx="8">
                  <c:v>21.466439999999999</c:v>
                </c:pt>
                <c:pt idx="9">
                  <c:v>22.546111</c:v>
                </c:pt>
                <c:pt idx="10">
                  <c:v>26.941025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2B-4752-B552-4B974877B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Média</a:t>
            </a:r>
            <a:r>
              <a:rPr lang="pt-BR" baseline="0"/>
              <a:t> de passageiros por voo</a:t>
            </a:r>
            <a:r>
              <a:rPr lang="pt-BR"/>
              <a:t> (PAX/decolagem)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2009</c:v>
              </c:pt>
              <c:pt idx="1">
                <c:v>2010</c:v>
              </c:pt>
              <c:pt idx="2">
                <c:v>2011</c:v>
              </c:pt>
              <c:pt idx="3">
                <c:v>2012</c:v>
              </c:pt>
              <c:pt idx="4">
                <c:v>2013</c:v>
              </c:pt>
              <c:pt idx="5">
                <c:v>2014</c:v>
              </c:pt>
              <c:pt idx="6">
                <c:v>2015</c:v>
              </c:pt>
              <c:pt idx="7">
                <c:v>2016</c:v>
              </c:pt>
              <c:pt idx="8">
                <c:v>2017</c:v>
              </c:pt>
              <c:pt idx="9">
                <c:v>2018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MÉTRICAS_A!$C$136:$M$136</c15:sqref>
                  </c15:fullRef>
                </c:ext>
              </c:extLst>
              <c:f>MÉTRICAS_A!$C$136:$L$136</c:f>
              <c:numCache>
                <c:formatCode>0.00</c:formatCode>
                <c:ptCount val="10"/>
                <c:pt idx="0">
                  <c:v>96.939833288518415</c:v>
                </c:pt>
                <c:pt idx="1">
                  <c:v>106.26033461253618</c:v>
                </c:pt>
                <c:pt idx="2">
                  <c:v>108.89475244685981</c:v>
                </c:pt>
                <c:pt idx="3">
                  <c:v>117.9054129724685</c:v>
                </c:pt>
                <c:pt idx="4">
                  <c:v>128.52182909018012</c:v>
                </c:pt>
                <c:pt idx="5">
                  <c:v>134.75065680538691</c:v>
                </c:pt>
                <c:pt idx="6">
                  <c:v>137.34736169263181</c:v>
                </c:pt>
                <c:pt idx="7">
                  <c:v>142.93436152977355</c:v>
                </c:pt>
                <c:pt idx="8">
                  <c:v>147.61629544234509</c:v>
                </c:pt>
                <c:pt idx="9">
                  <c:v>146.79413650505407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0-4A7F-B09F-3966CEB37BA1}"/>
            </c:ext>
          </c:extLst>
        </c:ser>
        <c:ser>
          <c:idx val="0"/>
          <c:order val="1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MÉTRICAS_A!$C$3:$M$3</c15:sqref>
                  </c15:fullRef>
                </c:ext>
              </c:extLst>
              <c:f>MÉTRICAS_A!$C$3:$L$3</c:f>
              <c:numCache>
                <c:formatCode>0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MÉTRICAS_A!$C$113:$M$113</c15:sqref>
                  </c15:fullRef>
                </c:ext>
              </c:extLst>
              <c:f>MÉTRICAS_A!$C$113:$L$113</c:f>
              <c:numCache>
                <c:formatCode>0.0</c:formatCode>
                <c:ptCount val="10"/>
                <c:pt idx="0">
                  <c:v>92.287938433680395</c:v>
                </c:pt>
                <c:pt idx="1">
                  <c:v>97.427860278730435</c:v>
                </c:pt>
                <c:pt idx="2">
                  <c:v>102.20719269140017</c:v>
                </c:pt>
                <c:pt idx="3">
                  <c:v>104.57609767888523</c:v>
                </c:pt>
                <c:pt idx="4">
                  <c:v>107.4594223872145</c:v>
                </c:pt>
                <c:pt idx="5">
                  <c:v>117.74130261814217</c:v>
                </c:pt>
                <c:pt idx="6">
                  <c:v>116.47339573877963</c:v>
                </c:pt>
                <c:pt idx="7">
                  <c:v>122.05390287215798</c:v>
                </c:pt>
                <c:pt idx="8">
                  <c:v>128.08742308150383</c:v>
                </c:pt>
                <c:pt idx="9">
                  <c:v>132.74538780607111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0-4A7F-B09F-3966CEB37BA1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2009</c:v>
              </c:pt>
              <c:pt idx="1">
                <c:v>2010</c:v>
              </c:pt>
              <c:pt idx="2">
                <c:v>2011</c:v>
              </c:pt>
              <c:pt idx="3">
                <c:v>2012</c:v>
              </c:pt>
              <c:pt idx="4">
                <c:v>2013</c:v>
              </c:pt>
              <c:pt idx="5">
                <c:v>2014</c:v>
              </c:pt>
              <c:pt idx="6">
                <c:v>2015</c:v>
              </c:pt>
              <c:pt idx="7">
                <c:v>2016</c:v>
              </c:pt>
              <c:pt idx="8">
                <c:v>2017</c:v>
              </c:pt>
              <c:pt idx="9">
                <c:v>2018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MÉTRICAS_A!$C$159:$M$159</c15:sqref>
                  </c15:fullRef>
                </c:ext>
              </c:extLst>
              <c:f>MÉTRICAS_A!$C$159:$L$159</c:f>
              <c:numCache>
                <c:formatCode>0.0</c:formatCode>
                <c:ptCount val="10"/>
                <c:pt idx="0">
                  <c:v>75.431840127629201</c:v>
                </c:pt>
                <c:pt idx="1">
                  <c:v>86.795374264087471</c:v>
                </c:pt>
                <c:pt idx="2">
                  <c:v>81.187595059597655</c:v>
                </c:pt>
                <c:pt idx="3">
                  <c:v>77.235386841303679</c:v>
                </c:pt>
                <c:pt idx="4">
                  <c:v>75.586440351483489</c:v>
                </c:pt>
                <c:pt idx="5">
                  <c:v>70.850927757570602</c:v>
                </c:pt>
                <c:pt idx="6">
                  <c:v>73.68882063705955</c:v>
                </c:pt>
                <c:pt idx="7">
                  <c:v>76.385397903099161</c:v>
                </c:pt>
                <c:pt idx="8">
                  <c:v>83.156520560150298</c:v>
                </c:pt>
                <c:pt idx="9">
                  <c:v>86.23884439140447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00-4A7F-B09F-3966CEB37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Combustível Consumido ()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MÉTRICAS_A!$C$47:$M$47</c:f>
              <c:numCache>
                <c:formatCode>#,##0.00</c:formatCode>
                <c:ptCount val="11"/>
                <c:pt idx="0">
                  <c:v>2.1582123059999998</c:v>
                </c:pt>
                <c:pt idx="1">
                  <c:v>2.3981434949999998</c:v>
                </c:pt>
                <c:pt idx="2">
                  <c:v>2.5773103060000002</c:v>
                </c:pt>
                <c:pt idx="3">
                  <c:v>2.6036762530000002</c:v>
                </c:pt>
                <c:pt idx="4">
                  <c:v>2.4864301320000002</c:v>
                </c:pt>
                <c:pt idx="5">
                  <c:v>2.3696831330000001</c:v>
                </c:pt>
                <c:pt idx="6">
                  <c:v>2.3689722639999999</c:v>
                </c:pt>
                <c:pt idx="7">
                  <c:v>1.7756855549999999</c:v>
                </c:pt>
                <c:pt idx="8">
                  <c:v>1.6172326770000001</c:v>
                </c:pt>
                <c:pt idx="9">
                  <c:v>2.171374369</c:v>
                </c:pt>
                <c:pt idx="10">
                  <c:v>2.2364309449999999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C-40E3-A42C-1CAF5E36AC5A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MÉTRICAS_A!$C$17:$M$17</c:f>
              <c:numCache>
                <c:formatCode>#,##0.00</c:formatCode>
                <c:ptCount val="11"/>
                <c:pt idx="0">
                  <c:v>1.1935231509999999</c:v>
                </c:pt>
                <c:pt idx="1">
                  <c:v>1.330386683</c:v>
                </c:pt>
                <c:pt idx="2">
                  <c:v>1.3832528609999999</c:v>
                </c:pt>
                <c:pt idx="3">
                  <c:v>1.324575507</c:v>
                </c:pt>
                <c:pt idx="4">
                  <c:v>1.395988987</c:v>
                </c:pt>
                <c:pt idx="5">
                  <c:v>1.4084320749999999</c:v>
                </c:pt>
                <c:pt idx="6">
                  <c:v>1.4235370030000001</c:v>
                </c:pt>
                <c:pt idx="7">
                  <c:v>1.281745981</c:v>
                </c:pt>
                <c:pt idx="8">
                  <c:v>1.2765963309999999</c:v>
                </c:pt>
                <c:pt idx="9">
                  <c:v>1.304476008</c:v>
                </c:pt>
                <c:pt idx="10">
                  <c:v>1.373117717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C-40E3-A42C-1CAF5E36AC5A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MÉTRICAS_A!$C$77:$M$77</c:f>
              <c:numCache>
                <c:formatCode>#,##0.00</c:formatCode>
                <c:ptCount val="11"/>
                <c:pt idx="0">
                  <c:v>8.0899517000000004E-2</c:v>
                </c:pt>
                <c:pt idx="1">
                  <c:v>0.12347196000000001</c:v>
                </c:pt>
                <c:pt idx="2">
                  <c:v>0.213939886</c:v>
                </c:pt>
                <c:pt idx="3">
                  <c:v>0.34693742799999999</c:v>
                </c:pt>
                <c:pt idx="4">
                  <c:v>0.563881458</c:v>
                </c:pt>
                <c:pt idx="5">
                  <c:v>0.77797325399999995</c:v>
                </c:pt>
                <c:pt idx="6">
                  <c:v>0.90145762500000004</c:v>
                </c:pt>
                <c:pt idx="7">
                  <c:v>0.87709320599999996</c:v>
                </c:pt>
                <c:pt idx="8">
                  <c:v>0.93186462699999995</c:v>
                </c:pt>
                <c:pt idx="9">
                  <c:v>1.0262604550000001</c:v>
                </c:pt>
                <c:pt idx="10">
                  <c:v>1.1565498320000001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3C-40E3-A42C-1CAF5E36A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Distância</a:t>
            </a:r>
            <a:r>
              <a:rPr lang="pt-BR" baseline="0"/>
              <a:t> Voada (milhões km)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MÉTRICAS_A!$C$49:$M$49</c:f>
              <c:numCache>
                <c:formatCode>#,##0.0</c:formatCode>
                <c:ptCount val="11"/>
                <c:pt idx="0">
                  <c:v>334.001013</c:v>
                </c:pt>
                <c:pt idx="1">
                  <c:v>367.78282400000001</c:v>
                </c:pt>
                <c:pt idx="2">
                  <c:v>397.565472</c:v>
                </c:pt>
                <c:pt idx="3">
                  <c:v>402.35233199999999</c:v>
                </c:pt>
                <c:pt idx="4">
                  <c:v>373.80104699999998</c:v>
                </c:pt>
                <c:pt idx="5">
                  <c:v>359.722286</c:v>
                </c:pt>
                <c:pt idx="6">
                  <c:v>358.80650900000001</c:v>
                </c:pt>
                <c:pt idx="7">
                  <c:v>322.18495200000001</c:v>
                </c:pt>
                <c:pt idx="8">
                  <c:v>316.49895600000002</c:v>
                </c:pt>
                <c:pt idx="9">
                  <c:v>335.45779700000003</c:v>
                </c:pt>
                <c:pt idx="10">
                  <c:v>350.53358900000001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E-43C0-9E15-2558CCA98BF6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MÉTRICAS_A!$C$19:$M$19</c:f>
              <c:numCache>
                <c:formatCode>#,##0.0</c:formatCode>
                <c:ptCount val="11"/>
                <c:pt idx="0">
                  <c:v>243.109397</c:v>
                </c:pt>
                <c:pt idx="1">
                  <c:v>272.52394500000003</c:v>
                </c:pt>
                <c:pt idx="2">
                  <c:v>284.66344400000003</c:v>
                </c:pt>
                <c:pt idx="3">
                  <c:v>270.09450099999998</c:v>
                </c:pt>
                <c:pt idx="4">
                  <c:v>285.03960499999999</c:v>
                </c:pt>
                <c:pt idx="5">
                  <c:v>291.08698199999998</c:v>
                </c:pt>
                <c:pt idx="6">
                  <c:v>295.513892</c:v>
                </c:pt>
                <c:pt idx="7">
                  <c:v>274.019992</c:v>
                </c:pt>
                <c:pt idx="8">
                  <c:v>275.11065300000001</c:v>
                </c:pt>
                <c:pt idx="9">
                  <c:v>275.56364000000002</c:v>
                </c:pt>
                <c:pt idx="10">
                  <c:v>290.32480700000002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E-43C0-9E15-2558CCA98BF6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4.8577235150577103E-2"/>
                  <c:y val="-4.5202474690663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75E-43C0-9E15-2558CCA98B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MÉTRICAS_A!$C$79:$M$79</c:f>
              <c:numCache>
                <c:formatCode>#,##0.0</c:formatCode>
                <c:ptCount val="11"/>
                <c:pt idx="0">
                  <c:v>23.488095999999999</c:v>
                </c:pt>
                <c:pt idx="1">
                  <c:v>45.752057000000001</c:v>
                </c:pt>
                <c:pt idx="2">
                  <c:v>77.010008999999997</c:v>
                </c:pt>
                <c:pt idx="3">
                  <c:v>99.864238999999998</c:v>
                </c:pt>
                <c:pt idx="4">
                  <c:v>132.55245600000001</c:v>
                </c:pt>
                <c:pt idx="5">
                  <c:v>189.78842299999999</c:v>
                </c:pt>
                <c:pt idx="6">
                  <c:v>203.16289</c:v>
                </c:pt>
                <c:pt idx="7">
                  <c:v>191.82096200000001</c:v>
                </c:pt>
                <c:pt idx="8">
                  <c:v>196.98348899999999</c:v>
                </c:pt>
                <c:pt idx="9">
                  <c:v>213.41523000000001</c:v>
                </c:pt>
                <c:pt idx="10">
                  <c:v>247.81697700000001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5E-43C0-9E15-2558CCA98BF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Consumo de Combustível por km voado (L/km)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MÉTRICAS_A!$C$132:$M$132</c:f>
              <c:numCache>
                <c:formatCode>0.00</c:formatCode>
                <c:ptCount val="11"/>
                <c:pt idx="0">
                  <c:v>6.4616938931260064</c:v>
                </c:pt>
                <c:pt idx="1">
                  <c:v>6.520542392159129</c:v>
                </c:pt>
                <c:pt idx="2">
                  <c:v>6.4827317448734583</c:v>
                </c:pt>
                <c:pt idx="3">
                  <c:v>6.4711349877301068</c:v>
                </c:pt>
                <c:pt idx="4">
                  <c:v>6.6517473719114548</c:v>
                </c:pt>
                <c:pt idx="5">
                  <c:v>6.5875349546733384</c:v>
                </c:pt>
                <c:pt idx="6">
                  <c:v>6.602367026736407</c:v>
                </c:pt>
                <c:pt idx="7">
                  <c:v>5.5113857552229817</c:v>
                </c:pt>
                <c:pt idx="8">
                  <c:v>5.1097567506668176</c:v>
                </c:pt>
                <c:pt idx="9">
                  <c:v>6.4728689820853971</c:v>
                </c:pt>
                <c:pt idx="10">
                  <c:v>6.3800760189061361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6-48BB-9858-2A8B1B139921}"/>
            </c:ext>
          </c:extLst>
        </c:ser>
        <c:ser>
          <c:idx val="0"/>
          <c:order val="1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MÉTRICAS_A!$C$109:$M$109</c:f>
              <c:numCache>
                <c:formatCode>0.00</c:formatCode>
                <c:ptCount val="11"/>
                <c:pt idx="0">
                  <c:v>4.9094077223185248</c:v>
                </c:pt>
                <c:pt idx="1">
                  <c:v>4.881724000435999</c:v>
                </c:pt>
                <c:pt idx="2">
                  <c:v>4.8592570987091683</c:v>
                </c:pt>
                <c:pt idx="3">
                  <c:v>4.9041187513847238</c:v>
                </c:pt>
                <c:pt idx="4">
                  <c:v>4.8975263876049793</c:v>
                </c:pt>
                <c:pt idx="5">
                  <c:v>4.8385264958362173</c:v>
                </c:pt>
                <c:pt idx="6">
                  <c:v>4.8171576414417769</c:v>
                </c:pt>
                <c:pt idx="7">
                  <c:v>4.6775637487063353</c:v>
                </c:pt>
                <c:pt idx="8">
                  <c:v>4.6403013372222999</c:v>
                </c:pt>
                <c:pt idx="9">
                  <c:v>4.7338466279513511</c:v>
                </c:pt>
                <c:pt idx="10">
                  <c:v>4.729591422754309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E6-48BB-9858-2A8B1B139921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MÉTRICAS_A!$C$155:$M$155</c:f>
              <c:numCache>
                <c:formatCode>0.00</c:formatCode>
                <c:ptCount val="11"/>
                <c:pt idx="0">
                  <c:v>3.4442773479808664</c:v>
                </c:pt>
                <c:pt idx="1">
                  <c:v>2.6987193165981589</c:v>
                </c:pt>
                <c:pt idx="2">
                  <c:v>2.7780789637357399</c:v>
                </c:pt>
                <c:pt idx="3">
                  <c:v>3.4740907403299794</c:v>
                </c:pt>
                <c:pt idx="4">
                  <c:v>4.2540249725738768</c:v>
                </c:pt>
                <c:pt idx="5">
                  <c:v>4.0991607480715508</c:v>
                </c:pt>
                <c:pt idx="6">
                  <c:v>4.4371175513402079</c:v>
                </c:pt>
                <c:pt idx="7">
                  <c:v>4.5724575502858755</c:v>
                </c:pt>
                <c:pt idx="8">
                  <c:v>4.7306737825117917</c:v>
                </c:pt>
                <c:pt idx="9">
                  <c:v>4.8087498488275644</c:v>
                </c:pt>
                <c:pt idx="10">
                  <c:v>4.6669515785433866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E6-48BB-9858-2A8B1B139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</a:t>
            </a:r>
            <a:r>
              <a:rPr lang="pt-BR" baseline="0"/>
              <a:t> de Voo (R$ bilhões)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MÉTRICAS_A!$C$54:$M$54</c:f>
              <c:numCache>
                <c:formatCode>#,##0.00</c:formatCode>
                <c:ptCount val="11"/>
                <c:pt idx="0">
                  <c:v>8.369622022202849</c:v>
                </c:pt>
                <c:pt idx="1">
                  <c:v>9.5093844941269907</c:v>
                </c:pt>
                <c:pt idx="2">
                  <c:v>9.9716556804785981</c:v>
                </c:pt>
                <c:pt idx="3">
                  <c:v>10.00952159420973</c:v>
                </c:pt>
                <c:pt idx="4">
                  <c:v>10.266513304582205</c:v>
                </c:pt>
                <c:pt idx="5">
                  <c:v>10.090268001092202</c:v>
                </c:pt>
                <c:pt idx="6">
                  <c:v>9.3196687775157052</c:v>
                </c:pt>
                <c:pt idx="7">
                  <c:v>8.5149173654846138</c:v>
                </c:pt>
                <c:pt idx="8">
                  <c:v>8.5711675160319771</c:v>
                </c:pt>
                <c:pt idx="9">
                  <c:v>9.0973236452046837</c:v>
                </c:pt>
                <c:pt idx="10">
                  <c:v>10.088990590940702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8-4724-8448-8F61D7C59334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MÉTRICAS_A!$C$24:$M$24</c:f>
              <c:numCache>
                <c:formatCode>#,##0.00</c:formatCode>
                <c:ptCount val="11"/>
                <c:pt idx="0">
                  <c:v>5.6711990667469658</c:v>
                </c:pt>
                <c:pt idx="1">
                  <c:v>6.3931772562889364</c:v>
                </c:pt>
                <c:pt idx="2">
                  <c:v>6.2232537303430302</c:v>
                </c:pt>
                <c:pt idx="3">
                  <c:v>5.8421304516146</c:v>
                </c:pt>
                <c:pt idx="4">
                  <c:v>6.7464647306484657</c:v>
                </c:pt>
                <c:pt idx="5">
                  <c:v>7.0268438644018438</c:v>
                </c:pt>
                <c:pt idx="6">
                  <c:v>6.1449061214484919</c:v>
                </c:pt>
                <c:pt idx="7">
                  <c:v>5.5794643235188568</c:v>
                </c:pt>
                <c:pt idx="8">
                  <c:v>5.7052304201675916</c:v>
                </c:pt>
                <c:pt idx="9">
                  <c:v>6.0711794885132964</c:v>
                </c:pt>
                <c:pt idx="10">
                  <c:v>7.18491238239615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8-4724-8448-8F61D7C59334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MÉTRICAS_A!$C$84:$M$84</c:f>
              <c:numCache>
                <c:formatCode>#,##0.00</c:formatCode>
                <c:ptCount val="11"/>
                <c:pt idx="0">
                  <c:v>0.36467175258620932</c:v>
                </c:pt>
                <c:pt idx="1">
                  <c:v>0.80103552209611684</c:v>
                </c:pt>
                <c:pt idx="2">
                  <c:v>1.4847613312016081</c:v>
                </c:pt>
                <c:pt idx="3">
                  <c:v>2.0957298534358655</c:v>
                </c:pt>
                <c:pt idx="4">
                  <c:v>2.9250722535173286</c:v>
                </c:pt>
                <c:pt idx="5">
                  <c:v>3.8964800847747298</c:v>
                </c:pt>
                <c:pt idx="6">
                  <c:v>4.1649082614307273</c:v>
                </c:pt>
                <c:pt idx="7">
                  <c:v>4.1032983310469993</c:v>
                </c:pt>
                <c:pt idx="8">
                  <c:v>4.6237176532651958</c:v>
                </c:pt>
                <c:pt idx="9">
                  <c:v>5.2302181250666386</c:v>
                </c:pt>
                <c:pt idx="10">
                  <c:v>6.2905125272999829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E8-4724-8448-8F61D7C59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ASK (bilhões)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MÉTRICAS_A!$C$35:$M$35</c:f>
              <c:numCache>
                <c:formatCode>#,##0.0</c:formatCode>
                <c:ptCount val="11"/>
                <c:pt idx="0">
                  <c:v>63.730610749999997</c:v>
                </c:pt>
                <c:pt idx="1">
                  <c:v>70.079092916999997</c:v>
                </c:pt>
                <c:pt idx="2">
                  <c:v>75.744835000999998</c:v>
                </c:pt>
                <c:pt idx="3">
                  <c:v>76.727257554999994</c:v>
                </c:pt>
                <c:pt idx="4">
                  <c:v>74.351934416999995</c:v>
                </c:pt>
                <c:pt idx="5">
                  <c:v>72.712870511000006</c:v>
                </c:pt>
                <c:pt idx="6">
                  <c:v>73.845703624999999</c:v>
                </c:pt>
                <c:pt idx="7">
                  <c:v>68.311669484000006</c:v>
                </c:pt>
                <c:pt idx="8">
                  <c:v>68.597265867999994</c:v>
                </c:pt>
                <c:pt idx="9">
                  <c:v>72.983551008999996</c:v>
                </c:pt>
                <c:pt idx="10">
                  <c:v>75.460164868000007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8E-4045-A744-EBDFC33329C9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MÉTRICAS_A!$C$5:$M$5</c:f>
              <c:numCache>
                <c:formatCode>#,##0.0</c:formatCode>
                <c:ptCount val="11"/>
                <c:pt idx="0">
                  <c:v>40.581235431000003</c:v>
                </c:pt>
                <c:pt idx="1">
                  <c:v>46.879966054</c:v>
                </c:pt>
                <c:pt idx="2">
                  <c:v>48.868130854</c:v>
                </c:pt>
                <c:pt idx="3">
                  <c:v>46.330552693000001</c:v>
                </c:pt>
                <c:pt idx="4">
                  <c:v>49.819228311000003</c:v>
                </c:pt>
                <c:pt idx="5">
                  <c:v>49.747833808999999</c:v>
                </c:pt>
                <c:pt idx="6">
                  <c:v>49.944004786999997</c:v>
                </c:pt>
                <c:pt idx="7">
                  <c:v>46.562929664999999</c:v>
                </c:pt>
                <c:pt idx="8">
                  <c:v>46.854770403000003</c:v>
                </c:pt>
                <c:pt idx="9">
                  <c:v>48.225719056000003</c:v>
                </c:pt>
                <c:pt idx="10">
                  <c:v>51.294433130000002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8E-4045-A744-EBDFC33329C9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MÉTRICAS_A!$C$65:$M$65</c:f>
              <c:numCache>
                <c:formatCode>#,##0.0</c:formatCode>
                <c:ptCount val="11"/>
                <c:pt idx="0">
                  <c:v>2.619577338</c:v>
                </c:pt>
                <c:pt idx="1">
                  <c:v>5.0914489539999996</c:v>
                </c:pt>
                <c:pt idx="2">
                  <c:v>8.6049014079999999</c:v>
                </c:pt>
                <c:pt idx="3">
                  <c:v>11.053515536000001</c:v>
                </c:pt>
                <c:pt idx="4">
                  <c:v>14.506960833000001</c:v>
                </c:pt>
                <c:pt idx="5">
                  <c:v>19.666692025</c:v>
                </c:pt>
                <c:pt idx="6">
                  <c:v>23.378043180999999</c:v>
                </c:pt>
                <c:pt idx="7">
                  <c:v>22.858857575999998</c:v>
                </c:pt>
                <c:pt idx="8">
                  <c:v>25.282607329000001</c:v>
                </c:pt>
                <c:pt idx="9">
                  <c:v>29.295677356999999</c:v>
                </c:pt>
                <c:pt idx="10">
                  <c:v>35.706050275000003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8E-4045-A744-EBDFC33329C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RASK (R$/ASK)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MÉTRICAS_A!$C$118:$M$118</c:f>
              <c:numCache>
                <c:formatCode>0.0000</c:formatCode>
                <c:ptCount val="11"/>
                <c:pt idx="0">
                  <c:v>0.13132813139097133</c:v>
                </c:pt>
                <c:pt idx="1">
                  <c:v>0.13569502826455929</c:v>
                </c:pt>
                <c:pt idx="2">
                  <c:v>0.13164799527712945</c:v>
                </c:pt>
                <c:pt idx="3">
                  <c:v>0.13045587595822328</c:v>
                </c:pt>
                <c:pt idx="4">
                  <c:v>0.13807997579461559</c:v>
                </c:pt>
                <c:pt idx="5">
                  <c:v>0.13876866543957642</c:v>
                </c:pt>
                <c:pt idx="6">
                  <c:v>0.12620461746620273</c:v>
                </c:pt>
                <c:pt idx="7">
                  <c:v>0.12464806422977238</c:v>
                </c:pt>
                <c:pt idx="8">
                  <c:v>0.12494911287754908</c:v>
                </c:pt>
                <c:pt idx="9">
                  <c:v>0.12464895883296831</c:v>
                </c:pt>
                <c:pt idx="10">
                  <c:v>0.13369955669443664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5-4C80-A511-425AA578F395}"/>
            </c:ext>
          </c:extLst>
        </c:ser>
        <c:ser>
          <c:idx val="0"/>
          <c:order val="1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MÉTRICAS_A!$C$95:$M$95</c:f>
              <c:numCache>
                <c:formatCode>0.0000</c:formatCode>
                <c:ptCount val="11"/>
                <c:pt idx="0">
                  <c:v>0.13974929561692784</c:v>
                </c:pt>
                <c:pt idx="1">
                  <c:v>0.13637333373758795</c:v>
                </c:pt>
                <c:pt idx="2">
                  <c:v>0.12734789773187402</c:v>
                </c:pt>
                <c:pt idx="3">
                  <c:v>0.12609671398323891</c:v>
                </c:pt>
                <c:pt idx="4">
                  <c:v>0.13541889265191323</c:v>
                </c:pt>
                <c:pt idx="5">
                  <c:v>0.14124924295961205</c:v>
                </c:pt>
                <c:pt idx="6">
                  <c:v>0.12303591086968578</c:v>
                </c:pt>
                <c:pt idx="7">
                  <c:v>0.11982631599129764</c:v>
                </c:pt>
                <c:pt idx="8">
                  <c:v>0.12176413140213146</c:v>
                </c:pt>
                <c:pt idx="9">
                  <c:v>0.12589090649873785</c:v>
                </c:pt>
                <c:pt idx="10">
                  <c:v>0.14007197163455912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5-4C80-A511-425AA578F395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MÉTRICAS_A!$C$141:$M$141</c:f>
              <c:numCache>
                <c:formatCode>0.0000</c:formatCode>
                <c:ptCount val="11"/>
                <c:pt idx="0">
                  <c:v>0.13921014939937967</c:v>
                </c:pt>
                <c:pt idx="1">
                  <c:v>0.15732957932668626</c:v>
                </c:pt>
                <c:pt idx="2">
                  <c:v>0.17254832575085888</c:v>
                </c:pt>
                <c:pt idx="3">
                  <c:v>0.1895984898750375</c:v>
                </c:pt>
                <c:pt idx="4">
                  <c:v>0.20163232583240054</c:v>
                </c:pt>
                <c:pt idx="5">
                  <c:v>0.19812585054067983</c:v>
                </c:pt>
                <c:pt idx="6">
                  <c:v>0.17815469965491665</c:v>
                </c:pt>
                <c:pt idx="7">
                  <c:v>0.17950583564399733</c:v>
                </c:pt>
                <c:pt idx="8">
                  <c:v>0.18288136160551907</c:v>
                </c:pt>
                <c:pt idx="9">
                  <c:v>0.1785320769795041</c:v>
                </c:pt>
                <c:pt idx="10">
                  <c:v>0.17617497535716958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95-4C80-A511-425AA578F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Custos</a:t>
            </a:r>
            <a:r>
              <a:rPr lang="pt-BR" baseline="0"/>
              <a:t> (R$ bilhões)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MÉTRICAS_A!$C$57:$M$57</c:f>
              <c:numCache>
                <c:formatCode>#,##0.00</c:formatCode>
                <c:ptCount val="11"/>
                <c:pt idx="0">
                  <c:v>6.9960523457724806</c:v>
                </c:pt>
                <c:pt idx="1">
                  <c:v>7.4205240251023348</c:v>
                </c:pt>
                <c:pt idx="2">
                  <c:v>7.9763854534732532</c:v>
                </c:pt>
                <c:pt idx="3">
                  <c:v>9.2189754503103281</c:v>
                </c:pt>
                <c:pt idx="4">
                  <c:v>9.0014763211367761</c:v>
                </c:pt>
                <c:pt idx="5">
                  <c:v>8.8702203600519134</c:v>
                </c:pt>
                <c:pt idx="6">
                  <c:v>7.9195408764591884</c:v>
                </c:pt>
                <c:pt idx="7">
                  <c:v>7.4052852359186696</c:v>
                </c:pt>
                <c:pt idx="8">
                  <c:v>6.6307516159144555</c:v>
                </c:pt>
                <c:pt idx="9">
                  <c:v>7.6568235147043673</c:v>
                </c:pt>
                <c:pt idx="10">
                  <c:v>7.8467205362522847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9-41FE-99F2-E37F4BFA0493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MÉTRICAS_A!$C$27:$M$27</c:f>
              <c:numCache>
                <c:formatCode>#,##0.00</c:formatCode>
                <c:ptCount val="11"/>
                <c:pt idx="0">
                  <c:v>4.5150039330323244</c:v>
                </c:pt>
                <c:pt idx="1">
                  <c:v>4.792876942972681</c:v>
                </c:pt>
                <c:pt idx="2">
                  <c:v>5.2849849848972434</c:v>
                </c:pt>
                <c:pt idx="3">
                  <c:v>5.5431125946612587</c:v>
                </c:pt>
                <c:pt idx="4">
                  <c:v>5.6423119103297843</c:v>
                </c:pt>
                <c:pt idx="5">
                  <c:v>5.7515266705502928</c:v>
                </c:pt>
                <c:pt idx="6">
                  <c:v>5.1933082612354724</c:v>
                </c:pt>
                <c:pt idx="7">
                  <c:v>3.9926830823067885</c:v>
                </c:pt>
                <c:pt idx="8">
                  <c:v>4.258426107425838</c:v>
                </c:pt>
                <c:pt idx="9">
                  <c:v>4.806238058730731</c:v>
                </c:pt>
                <c:pt idx="10">
                  <c:v>4.8085265719018881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9-41FE-99F2-E37F4BFA0493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MÉTRICAS_A!$C$87:$M$87</c:f>
              <c:numCache>
                <c:formatCode>#,##0.00</c:formatCode>
                <c:ptCount val="11"/>
                <c:pt idx="0">
                  <c:v>0.38616570418230634</c:v>
                </c:pt>
                <c:pt idx="1">
                  <c:v>0.69937697182706127</c:v>
                </c:pt>
                <c:pt idx="2">
                  <c:v>1.2437071133557094</c:v>
                </c:pt>
                <c:pt idx="3">
                  <c:v>1.7862986380927932</c:v>
                </c:pt>
                <c:pt idx="4">
                  <c:v>2.2401439703903794</c:v>
                </c:pt>
                <c:pt idx="5">
                  <c:v>3.1166024803214993</c:v>
                </c:pt>
                <c:pt idx="6">
                  <c:v>3.5001645085598692</c:v>
                </c:pt>
                <c:pt idx="7">
                  <c:v>3.1512293772875766</c:v>
                </c:pt>
                <c:pt idx="8">
                  <c:v>3.2049176585132493</c:v>
                </c:pt>
                <c:pt idx="9">
                  <c:v>3.9831362816904048</c:v>
                </c:pt>
                <c:pt idx="10">
                  <c:v>5.1875921589331764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09-41FE-99F2-E37F4BFA0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ASK (bilhões)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MÉTRICAS_A!$C$35:$M$35</c:f>
              <c:numCache>
                <c:formatCode>#,##0.0</c:formatCode>
                <c:ptCount val="11"/>
                <c:pt idx="0">
                  <c:v>63.730610749999997</c:v>
                </c:pt>
                <c:pt idx="1">
                  <c:v>70.079092916999997</c:v>
                </c:pt>
                <c:pt idx="2">
                  <c:v>75.744835000999998</c:v>
                </c:pt>
                <c:pt idx="3">
                  <c:v>76.727257554999994</c:v>
                </c:pt>
                <c:pt idx="4">
                  <c:v>74.351934416999995</c:v>
                </c:pt>
                <c:pt idx="5">
                  <c:v>72.712870511000006</c:v>
                </c:pt>
                <c:pt idx="6">
                  <c:v>73.845703624999999</c:v>
                </c:pt>
                <c:pt idx="7">
                  <c:v>68.311669484000006</c:v>
                </c:pt>
                <c:pt idx="8">
                  <c:v>68.597265867999994</c:v>
                </c:pt>
                <c:pt idx="9">
                  <c:v>72.983551008999996</c:v>
                </c:pt>
                <c:pt idx="10">
                  <c:v>75.460164868000007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8-47AC-A238-8D1AD58E5615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MÉTRICAS_A!$C$5:$M$5</c:f>
              <c:numCache>
                <c:formatCode>#,##0.0</c:formatCode>
                <c:ptCount val="11"/>
                <c:pt idx="0">
                  <c:v>40.581235431000003</c:v>
                </c:pt>
                <c:pt idx="1">
                  <c:v>46.879966054</c:v>
                </c:pt>
                <c:pt idx="2">
                  <c:v>48.868130854</c:v>
                </c:pt>
                <c:pt idx="3">
                  <c:v>46.330552693000001</c:v>
                </c:pt>
                <c:pt idx="4">
                  <c:v>49.819228311000003</c:v>
                </c:pt>
                <c:pt idx="5">
                  <c:v>49.747833808999999</c:v>
                </c:pt>
                <c:pt idx="6">
                  <c:v>49.944004786999997</c:v>
                </c:pt>
                <c:pt idx="7">
                  <c:v>46.562929664999999</c:v>
                </c:pt>
                <c:pt idx="8">
                  <c:v>46.854770403000003</c:v>
                </c:pt>
                <c:pt idx="9">
                  <c:v>48.225719056000003</c:v>
                </c:pt>
                <c:pt idx="10">
                  <c:v>51.294433130000002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78-47AC-A238-8D1AD58E5615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MÉTRICAS_A!$C$65:$M$65</c:f>
              <c:numCache>
                <c:formatCode>#,##0.0</c:formatCode>
                <c:ptCount val="11"/>
                <c:pt idx="0">
                  <c:v>2.619577338</c:v>
                </c:pt>
                <c:pt idx="1">
                  <c:v>5.0914489539999996</c:v>
                </c:pt>
                <c:pt idx="2">
                  <c:v>8.6049014079999999</c:v>
                </c:pt>
                <c:pt idx="3">
                  <c:v>11.053515536000001</c:v>
                </c:pt>
                <c:pt idx="4">
                  <c:v>14.506960833000001</c:v>
                </c:pt>
                <c:pt idx="5">
                  <c:v>19.666692025</c:v>
                </c:pt>
                <c:pt idx="6">
                  <c:v>23.378043180999999</c:v>
                </c:pt>
                <c:pt idx="7">
                  <c:v>22.858857575999998</c:v>
                </c:pt>
                <c:pt idx="8">
                  <c:v>25.282607329000001</c:v>
                </c:pt>
                <c:pt idx="9">
                  <c:v>29.295677356999999</c:v>
                </c:pt>
                <c:pt idx="10">
                  <c:v>35.706050275000003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78-47AC-A238-8D1AD58E561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CASK (R$/ASK)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MÉTRICAS_A!$C$121:$M$121</c:f>
              <c:numCache>
                <c:formatCode>0.0000</c:formatCode>
                <c:ptCount val="11"/>
                <c:pt idx="0">
                  <c:v>0.10977538522604667</c:v>
                </c:pt>
                <c:pt idx="1">
                  <c:v>0.10588784352404541</c:v>
                </c:pt>
                <c:pt idx="2">
                  <c:v>0.10530599813661153</c:v>
                </c:pt>
                <c:pt idx="3">
                  <c:v>0.12015254740079739</c:v>
                </c:pt>
                <c:pt idx="4">
                  <c:v>0.12106579864690994</c:v>
                </c:pt>
                <c:pt idx="5">
                  <c:v>0.12198968762634708</c:v>
                </c:pt>
                <c:pt idx="6">
                  <c:v>0.10724443654401145</c:v>
                </c:pt>
                <c:pt idx="7">
                  <c:v>0.10840439549868035</c:v>
                </c:pt>
                <c:pt idx="8">
                  <c:v>9.6662039397806973E-2</c:v>
                </c:pt>
                <c:pt idx="9">
                  <c:v>0.1049116329480894</c:v>
                </c:pt>
                <c:pt idx="10">
                  <c:v>0.10398493761547296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2-4349-A608-BDDBDD5EC6B5}"/>
            </c:ext>
          </c:extLst>
        </c:ser>
        <c:ser>
          <c:idx val="0"/>
          <c:order val="1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MÉTRICAS_A!$C$98:$M$98</c:f>
              <c:numCache>
                <c:formatCode>0.0000</c:formatCode>
                <c:ptCount val="11"/>
                <c:pt idx="0">
                  <c:v>0.11125841500585056</c:v>
                </c:pt>
                <c:pt idx="1">
                  <c:v>0.10223721018594321</c:v>
                </c:pt>
                <c:pt idx="2">
                  <c:v>0.10814788477764445</c:v>
                </c:pt>
                <c:pt idx="3">
                  <c:v>0.11964270384149243</c:v>
                </c:pt>
                <c:pt idx="4">
                  <c:v>0.11325570671442881</c:v>
                </c:pt>
                <c:pt idx="5">
                  <c:v>0.11561361028567581</c:v>
                </c:pt>
                <c:pt idx="6">
                  <c:v>0.10398261579910882</c:v>
                </c:pt>
                <c:pt idx="7">
                  <c:v>8.5748107153746644E-2</c:v>
                </c:pt>
                <c:pt idx="8">
                  <c:v>9.0885646665193803E-2</c:v>
                </c:pt>
                <c:pt idx="9">
                  <c:v>9.9661304233736731E-2</c:v>
                </c:pt>
                <c:pt idx="10">
                  <c:v>9.3743634123321248E-2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B2-4349-A608-BDDBDD5EC6B5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MÉTRICAS_A!$C$144:$M$144</c:f>
              <c:numCache>
                <c:formatCode>0.0000</c:formatCode>
                <c:ptCount val="11"/>
                <c:pt idx="0">
                  <c:v>0.14741527138005281</c:v>
                </c:pt>
                <c:pt idx="1">
                  <c:v>0.13736305286486455</c:v>
                </c:pt>
                <c:pt idx="2">
                  <c:v>0.14453473135664652</c:v>
                </c:pt>
                <c:pt idx="3">
                  <c:v>0.16160457116788127</c:v>
                </c:pt>
                <c:pt idx="4">
                  <c:v>0.15441855783428926</c:v>
                </c:pt>
                <c:pt idx="5">
                  <c:v>0.15847110822499899</c:v>
                </c:pt>
                <c:pt idx="6">
                  <c:v>0.14972016611743419</c:v>
                </c:pt>
                <c:pt idx="7">
                  <c:v>0.13785594344820273</c:v>
                </c:pt>
                <c:pt idx="8">
                  <c:v>0.12676373195248344</c:v>
                </c:pt>
                <c:pt idx="9">
                  <c:v>0.13596327653228546</c:v>
                </c:pt>
                <c:pt idx="10">
                  <c:v>0.14528608230200493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B2-4349-A608-BDDBDD5EC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Frota</a:t>
            </a:r>
            <a:r>
              <a:rPr lang="pt-BR" baseline="0"/>
              <a:t> (nº de aeronaves)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2009</c:v>
              </c:pt>
              <c:pt idx="1">
                <c:v>2010</c:v>
              </c:pt>
              <c:pt idx="2">
                <c:v>2011</c:v>
              </c:pt>
              <c:pt idx="3">
                <c:v>2012</c:v>
              </c:pt>
              <c:pt idx="4">
                <c:v>2013</c:v>
              </c:pt>
              <c:pt idx="5">
                <c:v>2014</c:v>
              </c:pt>
              <c:pt idx="6">
                <c:v>2015</c:v>
              </c:pt>
              <c:pt idx="7">
                <c:v>2016</c:v>
              </c:pt>
              <c:pt idx="8">
                <c:v>2017</c:v>
              </c:pt>
              <c:pt idx="9">
                <c:v>2018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MÉTRICAS_A!$C$45:$M$45</c15:sqref>
                  </c15:fullRef>
                </c:ext>
              </c:extLst>
              <c:f>MÉTRICAS_A!$C$45:$L$45</c:f>
              <c:numCache>
                <c:formatCode>#,##0</c:formatCode>
                <c:ptCount val="10"/>
                <c:pt idx="0">
                  <c:v>132</c:v>
                </c:pt>
                <c:pt idx="1">
                  <c:v>146</c:v>
                </c:pt>
                <c:pt idx="2">
                  <c:v>156</c:v>
                </c:pt>
                <c:pt idx="3">
                  <c:v>158</c:v>
                </c:pt>
                <c:pt idx="4">
                  <c:v>203</c:v>
                </c:pt>
                <c:pt idx="5">
                  <c:v>163</c:v>
                </c:pt>
                <c:pt idx="6">
                  <c:v>168</c:v>
                </c:pt>
                <c:pt idx="7">
                  <c:v>165</c:v>
                </c:pt>
                <c:pt idx="8">
                  <c:v>162</c:v>
                </c:pt>
                <c:pt idx="9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1-4141-B297-BD09A98052CD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MÉTRICAS_A!$C$3:$M$3</c15:sqref>
                  </c15:fullRef>
                </c:ext>
              </c:extLst>
              <c:f>MÉTRICAS_A!$C$3:$L$3</c:f>
              <c:numCache>
                <c:formatCode>0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MÉTRICAS_A!$C$15:$M$15</c15:sqref>
                  </c15:fullRef>
                </c:ext>
              </c:extLst>
              <c:f>MÉTRICAS_A!$C$15:$L$15</c:f>
              <c:numCache>
                <c:formatCode>#,##0</c:formatCode>
                <c:ptCount val="10"/>
                <c:pt idx="0">
                  <c:v>127</c:v>
                </c:pt>
                <c:pt idx="1">
                  <c:v>123</c:v>
                </c:pt>
                <c:pt idx="2">
                  <c:v>122</c:v>
                </c:pt>
                <c:pt idx="3">
                  <c:v>126</c:v>
                </c:pt>
                <c:pt idx="4">
                  <c:v>147</c:v>
                </c:pt>
                <c:pt idx="5">
                  <c:v>141</c:v>
                </c:pt>
                <c:pt idx="6">
                  <c:v>139</c:v>
                </c:pt>
                <c:pt idx="7">
                  <c:v>128</c:v>
                </c:pt>
                <c:pt idx="8">
                  <c:v>125</c:v>
                </c:pt>
                <c:pt idx="9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1-4141-B297-BD09A98052CD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2009</c:v>
              </c:pt>
              <c:pt idx="1">
                <c:v>2010</c:v>
              </c:pt>
              <c:pt idx="2">
                <c:v>2011</c:v>
              </c:pt>
              <c:pt idx="3">
                <c:v>2012</c:v>
              </c:pt>
              <c:pt idx="4">
                <c:v>2013</c:v>
              </c:pt>
              <c:pt idx="5">
                <c:v>2014</c:v>
              </c:pt>
              <c:pt idx="6">
                <c:v>2015</c:v>
              </c:pt>
              <c:pt idx="7">
                <c:v>2016</c:v>
              </c:pt>
              <c:pt idx="8">
                <c:v>2017</c:v>
              </c:pt>
              <c:pt idx="9">
                <c:v>2018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MÉTRICAS_A!$C$75:$M$75</c15:sqref>
                  </c15:fullRef>
                </c:ext>
              </c:extLst>
              <c:f>MÉTRICAS_A!$C$75:$L$75</c:f>
              <c:numCache>
                <c:formatCode>#,##0</c:formatCode>
                <c:ptCount val="10"/>
                <c:pt idx="0">
                  <c:v>14</c:v>
                </c:pt>
                <c:pt idx="1">
                  <c:v>26</c:v>
                </c:pt>
                <c:pt idx="2">
                  <c:v>49</c:v>
                </c:pt>
                <c:pt idx="3">
                  <c:v>61</c:v>
                </c:pt>
                <c:pt idx="4">
                  <c:v>56</c:v>
                </c:pt>
                <c:pt idx="5">
                  <c:v>151</c:v>
                </c:pt>
                <c:pt idx="6">
                  <c:v>151</c:v>
                </c:pt>
                <c:pt idx="7">
                  <c:v>124</c:v>
                </c:pt>
                <c:pt idx="8">
                  <c:v>124</c:v>
                </c:pt>
                <c:pt idx="9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41-4141-B297-BD09A9805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Decolagens</a:t>
            </a:r>
            <a:r>
              <a:rPr lang="pt-BR" baseline="0"/>
              <a:t> (milhares)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MÉTRICAS_A!$B$32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MÉTRICAS_A!$C$51:$M$51</c:f>
              <c:numCache>
                <c:formatCode>#,##0.0</c:formatCode>
                <c:ptCount val="11"/>
                <c:pt idx="0">
                  <c:v>278.92500000000001</c:v>
                </c:pt>
                <c:pt idx="1">
                  <c:v>297.06</c:v>
                </c:pt>
                <c:pt idx="2">
                  <c:v>306.92399999999998</c:v>
                </c:pt>
                <c:pt idx="3">
                  <c:v>300.02</c:v>
                </c:pt>
                <c:pt idx="4">
                  <c:v>279.35199999999998</c:v>
                </c:pt>
                <c:pt idx="5">
                  <c:v>271.77</c:v>
                </c:pt>
                <c:pt idx="6">
                  <c:v>264.39299999999997</c:v>
                </c:pt>
                <c:pt idx="7">
                  <c:v>236.40100000000001</c:v>
                </c:pt>
                <c:pt idx="8">
                  <c:v>227.26599999999999</c:v>
                </c:pt>
                <c:pt idx="9">
                  <c:v>232.387</c:v>
                </c:pt>
                <c:pt idx="10">
                  <c:v>248.14599999999999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D-4CF3-BE5A-811811CD04C6}"/>
            </c:ext>
          </c:extLst>
        </c:ser>
        <c:ser>
          <c:idx val="0"/>
          <c:order val="1"/>
          <c:tx>
            <c:strRef>
              <c:f>MÉTRICAS_A!$B$2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MÉTRICAS_A!$C$3:$M$3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MÉTRICAS_A!$C$21:$M$21</c:f>
              <c:numCache>
                <c:formatCode>#,##0.0</c:formatCode>
                <c:ptCount val="11"/>
                <c:pt idx="0">
                  <c:v>276.125</c:v>
                </c:pt>
                <c:pt idx="1">
                  <c:v>297.70699999999999</c:v>
                </c:pt>
                <c:pt idx="2">
                  <c:v>314.041</c:v>
                </c:pt>
                <c:pt idx="3">
                  <c:v>306.14600000000002</c:v>
                </c:pt>
                <c:pt idx="4">
                  <c:v>317.86</c:v>
                </c:pt>
                <c:pt idx="5">
                  <c:v>319.23399999999998</c:v>
                </c:pt>
                <c:pt idx="6">
                  <c:v>317.27999999999997</c:v>
                </c:pt>
                <c:pt idx="7">
                  <c:v>262.97300000000001</c:v>
                </c:pt>
                <c:pt idx="8">
                  <c:v>251.89</c:v>
                </c:pt>
                <c:pt idx="9">
                  <c:v>251.453</c:v>
                </c:pt>
                <c:pt idx="10">
                  <c:v>260.84300000000002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3D-4CF3-BE5A-811811CD04C6}"/>
            </c:ext>
          </c:extLst>
        </c:ser>
        <c:ser>
          <c:idx val="2"/>
          <c:order val="2"/>
          <c:tx>
            <c:strRef>
              <c:f>MÉTRICAS_A!$B$62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MÉTRICAS_A!$C$81:$M$81</c:f>
              <c:numCache>
                <c:formatCode>#,##0.0</c:formatCode>
                <c:ptCount val="11"/>
                <c:pt idx="0">
                  <c:v>23.818999999999999</c:v>
                </c:pt>
                <c:pt idx="1">
                  <c:v>47.56</c:v>
                </c:pt>
                <c:pt idx="2">
                  <c:v>92.704999999999998</c:v>
                </c:pt>
                <c:pt idx="3">
                  <c:v>131.32</c:v>
                </c:pt>
                <c:pt idx="4">
                  <c:v>176.50899999999999</c:v>
                </c:pt>
                <c:pt idx="5">
                  <c:v>282.07799999999997</c:v>
                </c:pt>
                <c:pt idx="6">
                  <c:v>279.03199999999998</c:v>
                </c:pt>
                <c:pt idx="7">
                  <c:v>259.81200000000001</c:v>
                </c:pt>
                <c:pt idx="8">
                  <c:v>258.14499999999998</c:v>
                </c:pt>
                <c:pt idx="9">
                  <c:v>261.43799999999999</c:v>
                </c:pt>
                <c:pt idx="10">
                  <c:v>291.839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3D-4CF3-BE5A-811811CD0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319008"/>
        <c:axId val="1204300288"/>
      </c:lineChart>
      <c:catAx>
        <c:axId val="120431900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00288"/>
        <c:crosses val="autoZero"/>
        <c:auto val="1"/>
        <c:lblAlgn val="ctr"/>
        <c:lblOffset val="100"/>
        <c:noMultiLvlLbl val="0"/>
      </c:catAx>
      <c:valAx>
        <c:axId val="12043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43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Tamanho da aeronave (passageiros)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MÉTRICAS_A!$C$93:$M$93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MÉTRICAS_A!$C$159:$M$159</c:f>
              <c:numCache>
                <c:formatCode>0.0</c:formatCode>
                <c:ptCount val="11"/>
                <c:pt idx="0">
                  <c:v>75.431840127629201</c:v>
                </c:pt>
                <c:pt idx="1">
                  <c:v>86.795374264087471</c:v>
                </c:pt>
                <c:pt idx="2">
                  <c:v>81.187595059597655</c:v>
                </c:pt>
                <c:pt idx="3">
                  <c:v>77.235386841303679</c:v>
                </c:pt>
                <c:pt idx="4">
                  <c:v>75.586440351483489</c:v>
                </c:pt>
                <c:pt idx="5">
                  <c:v>70.850927757570602</c:v>
                </c:pt>
                <c:pt idx="6">
                  <c:v>73.68882063705955</c:v>
                </c:pt>
                <c:pt idx="7">
                  <c:v>76.385397903099161</c:v>
                </c:pt>
                <c:pt idx="8">
                  <c:v>83.156520560150298</c:v>
                </c:pt>
                <c:pt idx="9">
                  <c:v>86.23884439140447</c:v>
                </c:pt>
                <c:pt idx="10">
                  <c:v>92.314683781125893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F9-451B-B76B-FFC0854AC9C9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MÉTRICAS_A!$C$93:$M$93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MÉTRICAS_A!$C$136:$M$136</c:f>
              <c:numCache>
                <c:formatCode>0.00</c:formatCode>
                <c:ptCount val="11"/>
                <c:pt idx="0">
                  <c:v>96.939833288518415</c:v>
                </c:pt>
                <c:pt idx="1">
                  <c:v>106.26033461253618</c:v>
                </c:pt>
                <c:pt idx="2">
                  <c:v>108.89475244685981</c:v>
                </c:pt>
                <c:pt idx="3">
                  <c:v>117.9054129724685</c:v>
                </c:pt>
                <c:pt idx="4">
                  <c:v>128.52182909018012</c:v>
                </c:pt>
                <c:pt idx="5">
                  <c:v>134.75065680538691</c:v>
                </c:pt>
                <c:pt idx="6">
                  <c:v>137.34736169263181</c:v>
                </c:pt>
                <c:pt idx="7">
                  <c:v>142.93436152977355</c:v>
                </c:pt>
                <c:pt idx="8">
                  <c:v>147.61629544234509</c:v>
                </c:pt>
                <c:pt idx="9">
                  <c:v>146.79413650505407</c:v>
                </c:pt>
                <c:pt idx="10">
                  <c:v>149.28647247991103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F9-451B-B76B-FFC0854AC9C9}"/>
            </c:ext>
          </c:extLst>
        </c:ser>
        <c:ser>
          <c:idx val="2"/>
          <c:order val="2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MÉTRICAS_A!$C$93:$M$93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MÉTRICAS_A!$C$113:$M$113</c:f>
              <c:numCache>
                <c:formatCode>0.0</c:formatCode>
                <c:ptCount val="11"/>
                <c:pt idx="0">
                  <c:v>92.287938433680395</c:v>
                </c:pt>
                <c:pt idx="1">
                  <c:v>97.427860278730435</c:v>
                </c:pt>
                <c:pt idx="2">
                  <c:v>102.20719269140017</c:v>
                </c:pt>
                <c:pt idx="3">
                  <c:v>104.57609767888523</c:v>
                </c:pt>
                <c:pt idx="4">
                  <c:v>107.4594223872145</c:v>
                </c:pt>
                <c:pt idx="5">
                  <c:v>117.74130261814217</c:v>
                </c:pt>
                <c:pt idx="6">
                  <c:v>116.47339573877963</c:v>
                </c:pt>
                <c:pt idx="7">
                  <c:v>122.05390287215798</c:v>
                </c:pt>
                <c:pt idx="8">
                  <c:v>128.08742308150383</c:v>
                </c:pt>
                <c:pt idx="9">
                  <c:v>132.74538780607111</c:v>
                </c:pt>
                <c:pt idx="10">
                  <c:v>139.12990189500965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F9-451B-B76B-FFC0854AC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822720"/>
        <c:axId val="456827296"/>
      </c:lineChart>
      <c:catAx>
        <c:axId val="45682272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6827296"/>
        <c:crosses val="autoZero"/>
        <c:auto val="1"/>
        <c:lblAlgn val="ctr"/>
        <c:lblOffset val="100"/>
        <c:noMultiLvlLbl val="0"/>
      </c:catAx>
      <c:valAx>
        <c:axId val="45682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682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Load</a:t>
            </a:r>
            <a:r>
              <a:rPr lang="pt-BR" baseline="0"/>
              <a:t>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MÉTRICAS_A!$C$94:$M$94</c:f>
              <c:numCache>
                <c:formatCode>0%</c:formatCode>
                <c:ptCount val="11"/>
                <c:pt idx="0">
                  <c:v>0.64355447439261082</c:v>
                </c:pt>
                <c:pt idx="1">
                  <c:v>0.64505258031047119</c:v>
                </c:pt>
                <c:pt idx="2">
                  <c:v>0.67032757342137406</c:v>
                </c:pt>
                <c:pt idx="3">
                  <c:v>0.68695637045160252</c:v>
                </c:pt>
                <c:pt idx="4">
                  <c:v>0.68887815577469191</c:v>
                </c:pt>
                <c:pt idx="5">
                  <c:v>0.76315647549123222</c:v>
                </c:pt>
                <c:pt idx="6">
                  <c:v>0.76687460467666324</c:v>
                </c:pt>
                <c:pt idx="7">
                  <c:v>0.77071919980531578</c:v>
                </c:pt>
                <c:pt idx="8">
                  <c:v>0.7937502580445629</c:v>
                </c:pt>
                <c:pt idx="9">
                  <c:v>0.79663212918377846</c:v>
                </c:pt>
                <c:pt idx="10">
                  <c:v>0.81635178661345698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9-429B-A70A-582BE719BFC3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MÉTRICAS_A!$C$117:$M$117</c:f>
              <c:numCache>
                <c:formatCode>0%</c:formatCode>
                <c:ptCount val="11"/>
                <c:pt idx="0">
                  <c:v>0.68118236235481233</c:v>
                </c:pt>
                <c:pt idx="1">
                  <c:v>0.71898947614342168</c:v>
                </c:pt>
                <c:pt idx="2">
                  <c:v>0.73679347470046253</c:v>
                </c:pt>
                <c:pt idx="3">
                  <c:v>0.76545620836115391</c:v>
                </c:pt>
                <c:pt idx="4">
                  <c:v>0.79699574739579437</c:v>
                </c:pt>
                <c:pt idx="5">
                  <c:v>0.82850517826670644</c:v>
                </c:pt>
                <c:pt idx="6">
                  <c:v>0.82101698865084105</c:v>
                </c:pt>
                <c:pt idx="7">
                  <c:v>0.83448984571152718</c:v>
                </c:pt>
                <c:pt idx="8">
                  <c:v>0.84064411781316506</c:v>
                </c:pt>
                <c:pt idx="9">
                  <c:v>0.82418671123007314</c:v>
                </c:pt>
                <c:pt idx="10">
                  <c:v>0.83965138907175707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9-429B-A70A-582BE719BFC3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MÉTRICAS_A!$C$140:$M$140</c:f>
              <c:numCache>
                <c:formatCode>0%</c:formatCode>
                <c:ptCount val="11"/>
                <c:pt idx="0">
                  <c:v>0.74320969408233595</c:v>
                </c:pt>
                <c:pt idx="1">
                  <c:v>0.82593080201585378</c:v>
                </c:pt>
                <c:pt idx="2">
                  <c:v>0.80545280362612615</c:v>
                </c:pt>
                <c:pt idx="3">
                  <c:v>0.78571648763818225</c:v>
                </c:pt>
                <c:pt idx="4">
                  <c:v>0.78724564417523579</c:v>
                </c:pt>
                <c:pt idx="5">
                  <c:v>0.79212530471300757</c:v>
                </c:pt>
                <c:pt idx="6">
                  <c:v>0.79520766593112235</c:v>
                </c:pt>
                <c:pt idx="7">
                  <c:v>0.79323999301862569</c:v>
                </c:pt>
                <c:pt idx="8">
                  <c:v>0.82011648415773253</c:v>
                </c:pt>
                <c:pt idx="9">
                  <c:v>0.82185227136409034</c:v>
                </c:pt>
                <c:pt idx="10">
                  <c:v>0.83185821563121631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9-429B-A70A-582BE719B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RASK</a:t>
            </a:r>
            <a:endParaRPr lang="pt-BR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MÉTRICAS_A!$C$95:$M$95</c:f>
              <c:numCache>
                <c:formatCode>0.0000</c:formatCode>
                <c:ptCount val="11"/>
                <c:pt idx="0">
                  <c:v>0.13974929561692784</c:v>
                </c:pt>
                <c:pt idx="1">
                  <c:v>0.13637333373758795</c:v>
                </c:pt>
                <c:pt idx="2">
                  <c:v>0.12734789773187402</c:v>
                </c:pt>
                <c:pt idx="3">
                  <c:v>0.12609671398323891</c:v>
                </c:pt>
                <c:pt idx="4">
                  <c:v>0.13541889265191323</c:v>
                </c:pt>
                <c:pt idx="5">
                  <c:v>0.14124924295961205</c:v>
                </c:pt>
                <c:pt idx="6">
                  <c:v>0.12303591086968578</c:v>
                </c:pt>
                <c:pt idx="7">
                  <c:v>0.11982631599129764</c:v>
                </c:pt>
                <c:pt idx="8">
                  <c:v>0.12176413140213146</c:v>
                </c:pt>
                <c:pt idx="9">
                  <c:v>0.12589090649873785</c:v>
                </c:pt>
                <c:pt idx="10">
                  <c:v>0.14007197163455912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7A-4C6A-93E9-EB5C9FD00189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MÉTRICAS_A!$C$118:$M$118</c:f>
              <c:numCache>
                <c:formatCode>0.0000</c:formatCode>
                <c:ptCount val="11"/>
                <c:pt idx="0">
                  <c:v>0.13132813139097133</c:v>
                </c:pt>
                <c:pt idx="1">
                  <c:v>0.13569502826455929</c:v>
                </c:pt>
                <c:pt idx="2">
                  <c:v>0.13164799527712945</c:v>
                </c:pt>
                <c:pt idx="3">
                  <c:v>0.13045587595822328</c:v>
                </c:pt>
                <c:pt idx="4">
                  <c:v>0.13807997579461559</c:v>
                </c:pt>
                <c:pt idx="5">
                  <c:v>0.13876866543957642</c:v>
                </c:pt>
                <c:pt idx="6">
                  <c:v>0.12620461746620273</c:v>
                </c:pt>
                <c:pt idx="7">
                  <c:v>0.12464806422977238</c:v>
                </c:pt>
                <c:pt idx="8">
                  <c:v>0.12494911287754908</c:v>
                </c:pt>
                <c:pt idx="9">
                  <c:v>0.12464895883296831</c:v>
                </c:pt>
                <c:pt idx="10">
                  <c:v>0.13369955669443664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7A-4C6A-93E9-EB5C9FD00189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MÉTRICAS_A!$C$141:$M$141</c:f>
              <c:numCache>
                <c:formatCode>0.0000</c:formatCode>
                <c:ptCount val="11"/>
                <c:pt idx="0">
                  <c:v>0.13921014939937967</c:v>
                </c:pt>
                <c:pt idx="1">
                  <c:v>0.15732957932668626</c:v>
                </c:pt>
                <c:pt idx="2">
                  <c:v>0.17254832575085888</c:v>
                </c:pt>
                <c:pt idx="3">
                  <c:v>0.1895984898750375</c:v>
                </c:pt>
                <c:pt idx="4">
                  <c:v>0.20163232583240054</c:v>
                </c:pt>
                <c:pt idx="5">
                  <c:v>0.19812585054067983</c:v>
                </c:pt>
                <c:pt idx="6">
                  <c:v>0.17815469965491665</c:v>
                </c:pt>
                <c:pt idx="7">
                  <c:v>0.17950583564399733</c:v>
                </c:pt>
                <c:pt idx="8">
                  <c:v>0.18288136160551907</c:v>
                </c:pt>
                <c:pt idx="9">
                  <c:v>0.1785320769795041</c:v>
                </c:pt>
                <c:pt idx="10">
                  <c:v>0.17617497535716958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7A-4C6A-93E9-EB5C9FD00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CASK</a:t>
            </a:r>
            <a:endParaRPr lang="pt-BR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MÉTRICAS_A!$C$98:$M$98</c:f>
              <c:numCache>
                <c:formatCode>0.0000</c:formatCode>
                <c:ptCount val="11"/>
                <c:pt idx="0">
                  <c:v>0.11125841500585056</c:v>
                </c:pt>
                <c:pt idx="1">
                  <c:v>0.10223721018594321</c:v>
                </c:pt>
                <c:pt idx="2">
                  <c:v>0.10814788477764445</c:v>
                </c:pt>
                <c:pt idx="3">
                  <c:v>0.11964270384149243</c:v>
                </c:pt>
                <c:pt idx="4">
                  <c:v>0.11325570671442881</c:v>
                </c:pt>
                <c:pt idx="5">
                  <c:v>0.11561361028567581</c:v>
                </c:pt>
                <c:pt idx="6">
                  <c:v>0.10398261579910882</c:v>
                </c:pt>
                <c:pt idx="7">
                  <c:v>8.5748107153746644E-2</c:v>
                </c:pt>
                <c:pt idx="8">
                  <c:v>9.0885646665193803E-2</c:v>
                </c:pt>
                <c:pt idx="9">
                  <c:v>9.9661304233736731E-2</c:v>
                </c:pt>
                <c:pt idx="10">
                  <c:v>9.3743634123321248E-2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C6-4696-B762-7409161FC0F8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MÉTRICAS_A!$C$121:$M$121</c:f>
              <c:numCache>
                <c:formatCode>0.0000</c:formatCode>
                <c:ptCount val="11"/>
                <c:pt idx="0">
                  <c:v>0.10977538522604667</c:v>
                </c:pt>
                <c:pt idx="1">
                  <c:v>0.10588784352404541</c:v>
                </c:pt>
                <c:pt idx="2">
                  <c:v>0.10530599813661153</c:v>
                </c:pt>
                <c:pt idx="3">
                  <c:v>0.12015254740079739</c:v>
                </c:pt>
                <c:pt idx="4">
                  <c:v>0.12106579864690994</c:v>
                </c:pt>
                <c:pt idx="5">
                  <c:v>0.12198968762634708</c:v>
                </c:pt>
                <c:pt idx="6">
                  <c:v>0.10724443654401145</c:v>
                </c:pt>
                <c:pt idx="7">
                  <c:v>0.10840439549868035</c:v>
                </c:pt>
                <c:pt idx="8">
                  <c:v>9.6662039397806973E-2</c:v>
                </c:pt>
                <c:pt idx="9">
                  <c:v>0.1049116329480894</c:v>
                </c:pt>
                <c:pt idx="10">
                  <c:v>0.10398493761547296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C6-4696-B762-7409161FC0F8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MÉTRICAS_A!$C$144:$M$144</c:f>
              <c:numCache>
                <c:formatCode>0.0000</c:formatCode>
                <c:ptCount val="11"/>
                <c:pt idx="0">
                  <c:v>0.14741527138005281</c:v>
                </c:pt>
                <c:pt idx="1">
                  <c:v>0.13736305286486455</c:v>
                </c:pt>
                <c:pt idx="2">
                  <c:v>0.14453473135664652</c:v>
                </c:pt>
                <c:pt idx="3">
                  <c:v>0.16160457116788127</c:v>
                </c:pt>
                <c:pt idx="4">
                  <c:v>0.15441855783428926</c:v>
                </c:pt>
                <c:pt idx="5">
                  <c:v>0.15847110822499899</c:v>
                </c:pt>
                <c:pt idx="6">
                  <c:v>0.14972016611743419</c:v>
                </c:pt>
                <c:pt idx="7">
                  <c:v>0.13785594344820273</c:v>
                </c:pt>
                <c:pt idx="8">
                  <c:v>0.12676373195248344</c:v>
                </c:pt>
                <c:pt idx="9">
                  <c:v>0.13596327653228546</c:v>
                </c:pt>
                <c:pt idx="10">
                  <c:v>0.14528608230200493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C6-4696-B762-7409161FC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CASK ex. Fuel</a:t>
            </a:r>
            <a:endParaRPr lang="pt-BR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MÉTRICAS_A!$C$99:$M$99</c:f>
              <c:numCache>
                <c:formatCode>0.0000</c:formatCode>
                <c:ptCount val="11"/>
                <c:pt idx="0">
                  <c:v>6.7815935262800525E-2</c:v>
                </c:pt>
                <c:pt idx="1">
                  <c:v>5.7117878772571011E-2</c:v>
                </c:pt>
                <c:pt idx="2">
                  <c:v>5.6156071074045667E-2</c:v>
                </c:pt>
                <c:pt idx="3">
                  <c:v>6.1252846475388936E-2</c:v>
                </c:pt>
                <c:pt idx="4">
                  <c:v>5.7155041990463631E-2</c:v>
                </c:pt>
                <c:pt idx="5">
                  <c:v>5.9419825151927654E-2</c:v>
                </c:pt>
                <c:pt idx="6">
                  <c:v>6.0008216288430859E-2</c:v>
                </c:pt>
                <c:pt idx="7">
                  <c:v>5.0129389743486769E-2</c:v>
                </c:pt>
                <c:pt idx="8">
                  <c:v>5.2533360737052566E-2</c:v>
                </c:pt>
                <c:pt idx="9">
                  <c:v>5.3709139646752037E-2</c:v>
                </c:pt>
                <c:pt idx="10">
                  <c:v>5.0139250018530084E-2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C-4B97-9D37-3B9132FD1100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MÉTRICAS_A!$C$122:$M$122</c:f>
              <c:numCache>
                <c:formatCode>0.0000</c:formatCode>
                <c:ptCount val="11"/>
                <c:pt idx="0">
                  <c:v>6.8659808108050835E-2</c:v>
                </c:pt>
                <c:pt idx="1">
                  <c:v>6.137624383706218E-2</c:v>
                </c:pt>
                <c:pt idx="2">
                  <c:v>5.9437876609900728E-2</c:v>
                </c:pt>
                <c:pt idx="3">
                  <c:v>6.2698305778767199E-2</c:v>
                </c:pt>
                <c:pt idx="4">
                  <c:v>6.6084379051707595E-2</c:v>
                </c:pt>
                <c:pt idx="5">
                  <c:v>6.9526734439061225E-2</c:v>
                </c:pt>
                <c:pt idx="6">
                  <c:v>6.98712622551005E-2</c:v>
                </c:pt>
                <c:pt idx="7">
                  <c:v>8.0669774980798331E-2</c:v>
                </c:pt>
                <c:pt idx="8">
                  <c:v>6.5962252503114313E-2</c:v>
                </c:pt>
                <c:pt idx="9">
                  <c:v>6.5434410351132399E-2</c:v>
                </c:pt>
                <c:pt idx="10">
                  <c:v>6.5626984156015991E-2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C-4B97-9D37-3B9132FD1100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MÉTRICAS_A!$C$145:$M$145</c:f>
              <c:numCache>
                <c:formatCode>0.0000</c:formatCode>
                <c:ptCount val="11"/>
                <c:pt idx="0">
                  <c:v>8.5576219929600447E-2</c:v>
                </c:pt>
                <c:pt idx="1">
                  <c:v>7.5586330172634678E-2</c:v>
                </c:pt>
                <c:pt idx="2">
                  <c:v>7.5751081082057026E-2</c:v>
                </c:pt>
                <c:pt idx="3">
                  <c:v>8.525137606398217E-2</c:v>
                </c:pt>
                <c:pt idx="4">
                  <c:v>8.3533419369754891E-2</c:v>
                </c:pt>
                <c:pt idx="5">
                  <c:v>9.1539529757607249E-2</c:v>
                </c:pt>
                <c:pt idx="6">
                  <c:v>9.5138397737712405E-2</c:v>
                </c:pt>
                <c:pt idx="7">
                  <c:v>9.5892715274203233E-2</c:v>
                </c:pt>
                <c:pt idx="8">
                  <c:v>8.3251580972147826E-2</c:v>
                </c:pt>
                <c:pt idx="9">
                  <c:v>8.4256734309353445E-2</c:v>
                </c:pt>
                <c:pt idx="10">
                  <c:v>9.743247840135931E-2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C-4B97-9D37-3B9132FD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DASK</a:t>
            </a:r>
            <a:endParaRPr lang="pt-BR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MÉTRICAS_A!$C$101:$M$101</c:f>
              <c:numCache>
                <c:formatCode>0.0000</c:formatCode>
                <c:ptCount val="11"/>
                <c:pt idx="0">
                  <c:v>2.1515477434975706E-2</c:v>
                </c:pt>
                <c:pt idx="1">
                  <c:v>2.2365588330817213E-2</c:v>
                </c:pt>
                <c:pt idx="2">
                  <c:v>2.3336408767055127E-2</c:v>
                </c:pt>
                <c:pt idx="3">
                  <c:v>2.00859996981161E-2</c:v>
                </c:pt>
                <c:pt idx="4">
                  <c:v>2.2545559916404303E-2</c:v>
                </c:pt>
                <c:pt idx="5">
                  <c:v>2.4535969192131045E-2</c:v>
                </c:pt>
                <c:pt idx="6">
                  <c:v>1.9440704664429931E-2</c:v>
                </c:pt>
                <c:pt idx="7">
                  <c:v>2.3645402922576633E-2</c:v>
                </c:pt>
                <c:pt idx="8">
                  <c:v>2.2706222794098081E-2</c:v>
                </c:pt>
                <c:pt idx="9">
                  <c:v>1.8408389418783151E-2</c:v>
                </c:pt>
                <c:pt idx="10">
                  <c:v>1.9120284076225097E-2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3-475B-89A2-690612EEE144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MÉTRICAS_A!$C$124:$M$124</c:f>
              <c:numCache>
                <c:formatCode>0.0000</c:formatCode>
                <c:ptCount val="11"/>
                <c:pt idx="0">
                  <c:v>3.3983908841744806E-2</c:v>
                </c:pt>
                <c:pt idx="1">
                  <c:v>3.5987278748332407E-2</c:v>
                </c:pt>
                <c:pt idx="2">
                  <c:v>3.1563721143875456E-2</c:v>
                </c:pt>
                <c:pt idx="3">
                  <c:v>2.9920288294931586E-2</c:v>
                </c:pt>
                <c:pt idx="4">
                  <c:v>3.1050425667510918E-2</c:v>
                </c:pt>
                <c:pt idx="5">
                  <c:v>2.7781540619035726E-2</c:v>
                </c:pt>
                <c:pt idx="6">
                  <c:v>1.9014741558214015E-2</c:v>
                </c:pt>
                <c:pt idx="7">
                  <c:v>1.8958826411572614E-2</c:v>
                </c:pt>
                <c:pt idx="8">
                  <c:v>1.6707888037211301E-2</c:v>
                </c:pt>
                <c:pt idx="9">
                  <c:v>1.4123576250544379E-2</c:v>
                </c:pt>
                <c:pt idx="10">
                  <c:v>1.6884672752717583E-2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3-475B-89A2-690612EEE144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MÉTRICAS_A!$C$147:$M$147</c:f>
              <c:numCache>
                <c:formatCode>0.0000</c:formatCode>
                <c:ptCount val="11"/>
                <c:pt idx="0">
                  <c:v>4.2910249805648872E-2</c:v>
                </c:pt>
                <c:pt idx="1">
                  <c:v>2.9489765850648279E-2</c:v>
                </c:pt>
                <c:pt idx="2">
                  <c:v>2.6073851335752504E-2</c:v>
                </c:pt>
                <c:pt idx="3">
                  <c:v>3.1658913025742426E-2</c:v>
                </c:pt>
                <c:pt idx="4">
                  <c:v>2.845563731162936E-2</c:v>
                </c:pt>
                <c:pt idx="5">
                  <c:v>2.6824040384279949E-2</c:v>
                </c:pt>
                <c:pt idx="6">
                  <c:v>2.3037375892940085E-2</c:v>
                </c:pt>
                <c:pt idx="7">
                  <c:v>2.3590593366296569E-2</c:v>
                </c:pt>
                <c:pt idx="8">
                  <c:v>2.2041587049597158E-2</c:v>
                </c:pt>
                <c:pt idx="9">
                  <c:v>2.0857489556366987E-2</c:v>
                </c:pt>
                <c:pt idx="10">
                  <c:v>2.100451803883226E-2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3-475B-89A2-690612EEE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/>
              <a:t>C+D/ASK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MÉTRICAS_A!$C$102:$M$102</c:f>
              <c:numCache>
                <c:formatCode>0.0000</c:formatCode>
                <c:ptCount val="11"/>
                <c:pt idx="0">
                  <c:v>0.13277389244082627</c:v>
                </c:pt>
                <c:pt idx="1">
                  <c:v>0.12460279851676044</c:v>
                </c:pt>
                <c:pt idx="2">
                  <c:v>0.13148429354469957</c:v>
                </c:pt>
                <c:pt idx="3">
                  <c:v>0.13972870353960853</c:v>
                </c:pt>
                <c:pt idx="4">
                  <c:v>0.13580126663083311</c:v>
                </c:pt>
                <c:pt idx="5">
                  <c:v>0.14014957947780685</c:v>
                </c:pt>
                <c:pt idx="6">
                  <c:v>0.12342332046353875</c:v>
                </c:pt>
                <c:pt idx="7">
                  <c:v>0.10939351007632327</c:v>
                </c:pt>
                <c:pt idx="8">
                  <c:v>0.11359186945929189</c:v>
                </c:pt>
                <c:pt idx="9">
                  <c:v>0.11806969365251989</c:v>
                </c:pt>
                <c:pt idx="10">
                  <c:v>0.11286391819954636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CBD-B820-A42F605B9C9F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MÉTRICAS_A!$C$125:$M$125</c:f>
              <c:numCache>
                <c:formatCode>0.0000</c:formatCode>
                <c:ptCount val="11"/>
                <c:pt idx="0">
                  <c:v>0.14375929406779148</c:v>
                </c:pt>
                <c:pt idx="1">
                  <c:v>0.14187512227237781</c:v>
                </c:pt>
                <c:pt idx="2">
                  <c:v>0.136869719280487</c:v>
                </c:pt>
                <c:pt idx="3">
                  <c:v>0.15007283569572896</c:v>
                </c:pt>
                <c:pt idx="4">
                  <c:v>0.15211622431442084</c:v>
                </c:pt>
                <c:pt idx="5">
                  <c:v>0.14977122824538283</c:v>
                </c:pt>
                <c:pt idx="6">
                  <c:v>0.12625917810222548</c:v>
                </c:pt>
                <c:pt idx="7">
                  <c:v>0.12736322191025298</c:v>
                </c:pt>
                <c:pt idx="8">
                  <c:v>0.11336992743501828</c:v>
                </c:pt>
                <c:pt idx="9">
                  <c:v>0.11903520919863378</c:v>
                </c:pt>
                <c:pt idx="10">
                  <c:v>0.12086961036819055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8-4CBD-B820-A42F605B9C9F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MÉTRICAS_A!$C$148:$M$148</c:f>
              <c:numCache>
                <c:formatCode>0.0000</c:formatCode>
                <c:ptCount val="11"/>
                <c:pt idx="0">
                  <c:v>0.19032552118570167</c:v>
                </c:pt>
                <c:pt idx="1">
                  <c:v>0.16685281871551283</c:v>
                </c:pt>
                <c:pt idx="2">
                  <c:v>0.17060858269239901</c:v>
                </c:pt>
                <c:pt idx="3">
                  <c:v>0.19326348419362369</c:v>
                </c:pt>
                <c:pt idx="4">
                  <c:v>0.1828741951459186</c:v>
                </c:pt>
                <c:pt idx="5">
                  <c:v>0.18529514860927893</c:v>
                </c:pt>
                <c:pt idx="6">
                  <c:v>0.17275754201037427</c:v>
                </c:pt>
                <c:pt idx="7">
                  <c:v>0.1614465368144993</c:v>
                </c:pt>
                <c:pt idx="8">
                  <c:v>0.1488053190020806</c:v>
                </c:pt>
                <c:pt idx="9">
                  <c:v>0.15682076608865247</c:v>
                </c:pt>
                <c:pt idx="10">
                  <c:v>0.1662906003408372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8-4CBD-B820-A42F605B9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CASK Fuel</a:t>
            </a:r>
            <a:r>
              <a:rPr lang="pt-BR" baseline="0"/>
              <a:t> Only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MÉTRICAS_A!$C$100:$M$100</c:f>
              <c:numCache>
                <c:formatCode>0.0000</c:formatCode>
                <c:ptCount val="11"/>
                <c:pt idx="0">
                  <c:v>4.344247974305003E-2</c:v>
                </c:pt>
                <c:pt idx="1">
                  <c:v>4.5119331413372203E-2</c:v>
                </c:pt>
                <c:pt idx="2">
                  <c:v>5.1991813703598774E-2</c:v>
                </c:pt>
                <c:pt idx="3">
                  <c:v>5.8389857366103498E-2</c:v>
                </c:pt>
                <c:pt idx="4">
                  <c:v>5.6100664723965174E-2</c:v>
                </c:pt>
                <c:pt idx="5">
                  <c:v>5.6193785133748148E-2</c:v>
                </c:pt>
                <c:pt idx="6">
                  <c:v>4.3974399510677956E-2</c:v>
                </c:pt>
                <c:pt idx="7">
                  <c:v>3.5618717410259883E-2</c:v>
                </c:pt>
                <c:pt idx="8">
                  <c:v>3.8352285928141237E-2</c:v>
                </c:pt>
                <c:pt idx="9">
                  <c:v>4.5952164586984694E-2</c:v>
                </c:pt>
                <c:pt idx="10">
                  <c:v>4.3604384104791165E-2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4-441B-BD8E-A8811B333630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MÉTRICAS_A!$C$123:$M$123</c:f>
              <c:numCache>
                <c:formatCode>0.0000</c:formatCode>
                <c:ptCount val="11"/>
                <c:pt idx="0">
                  <c:v>4.1115577117995843E-2</c:v>
                </c:pt>
                <c:pt idx="1">
                  <c:v>4.4511599686983219E-2</c:v>
                </c:pt>
                <c:pt idx="2">
                  <c:v>4.5868121526710791E-2</c:v>
                </c:pt>
                <c:pt idx="3">
                  <c:v>5.7454241622030194E-2</c:v>
                </c:pt>
                <c:pt idx="4">
                  <c:v>5.4981419595202349E-2</c:v>
                </c:pt>
                <c:pt idx="5">
                  <c:v>5.2462953187285853E-2</c:v>
                </c:pt>
                <c:pt idx="6">
                  <c:v>3.737317428891096E-2</c:v>
                </c:pt>
                <c:pt idx="7">
                  <c:v>2.773462051788201E-2</c:v>
                </c:pt>
                <c:pt idx="8">
                  <c:v>3.0699786894692657E-2</c:v>
                </c:pt>
                <c:pt idx="9">
                  <c:v>3.9477222596956997E-2</c:v>
                </c:pt>
                <c:pt idx="10">
                  <c:v>3.835795345945698E-2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4-441B-BD8E-A8811B333630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MÉTRICAS_A!$C$146:$M$146</c:f>
              <c:numCache>
                <c:formatCode>0.0000</c:formatCode>
                <c:ptCount val="11"/>
                <c:pt idx="0">
                  <c:v>6.1839051450452369E-2</c:v>
                </c:pt>
                <c:pt idx="1">
                  <c:v>6.177672269222987E-2</c:v>
                </c:pt>
                <c:pt idx="2">
                  <c:v>6.8783650274589492E-2</c:v>
                </c:pt>
                <c:pt idx="3">
                  <c:v>7.6353195103899096E-2</c:v>
                </c:pt>
                <c:pt idx="4">
                  <c:v>7.0885138464534356E-2</c:v>
                </c:pt>
                <c:pt idx="5">
                  <c:v>6.6931578467391728E-2</c:v>
                </c:pt>
                <c:pt idx="6">
                  <c:v>5.4581768379721778E-2</c:v>
                </c:pt>
                <c:pt idx="7">
                  <c:v>4.1963228173999501E-2</c:v>
                </c:pt>
                <c:pt idx="8">
                  <c:v>4.3512150980335618E-2</c:v>
                </c:pt>
                <c:pt idx="9">
                  <c:v>5.1706542222932014E-2</c:v>
                </c:pt>
                <c:pt idx="10">
                  <c:v>4.7853603900645629E-2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54-441B-BD8E-A8811B333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/>
              <a:t>Spread RASK - (C+D)/ASK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MÉTRICAS_A!$C$103:$M$103</c:f>
              <c:numCache>
                <c:formatCode>0.0000</c:formatCode>
                <c:ptCount val="11"/>
                <c:pt idx="0">
                  <c:v>6.9754031761015689E-3</c:v>
                </c:pt>
                <c:pt idx="1">
                  <c:v>1.1770535220827508E-2</c:v>
                </c:pt>
                <c:pt idx="2">
                  <c:v>-4.136395812825544E-3</c:v>
                </c:pt>
                <c:pt idx="3">
                  <c:v>-1.3631989556369628E-2</c:v>
                </c:pt>
                <c:pt idx="4">
                  <c:v>-3.8237397891988101E-4</c:v>
                </c:pt>
                <c:pt idx="5">
                  <c:v>1.0996634818052076E-3</c:v>
                </c:pt>
                <c:pt idx="6">
                  <c:v>-3.8740959385297202E-4</c:v>
                </c:pt>
                <c:pt idx="7">
                  <c:v>1.0432805914974377E-2</c:v>
                </c:pt>
                <c:pt idx="8">
                  <c:v>8.1722619428395704E-3</c:v>
                </c:pt>
                <c:pt idx="9">
                  <c:v>7.8212128462179648E-3</c:v>
                </c:pt>
                <c:pt idx="10">
                  <c:v>2.7208053435012758E-2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8-438E-898A-322A3245FF56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MÉTRICAS_A!$C$126:$M$126</c:f>
              <c:numCache>
                <c:formatCode>0.0000</c:formatCode>
                <c:ptCount val="11"/>
                <c:pt idx="0">
                  <c:v>-1.2431162676820151E-2</c:v>
                </c:pt>
                <c:pt idx="1">
                  <c:v>-6.1800940078185207E-3</c:v>
                </c:pt>
                <c:pt idx="2">
                  <c:v>-5.2217240033575474E-3</c:v>
                </c:pt>
                <c:pt idx="3">
                  <c:v>-1.9616959737505685E-2</c:v>
                </c:pt>
                <c:pt idx="4">
                  <c:v>-1.4036248519805256E-2</c:v>
                </c:pt>
                <c:pt idx="5">
                  <c:v>-1.1002562805806415E-2</c:v>
                </c:pt>
                <c:pt idx="6">
                  <c:v>-5.4560636022743525E-5</c:v>
                </c:pt>
                <c:pt idx="7">
                  <c:v>-2.7151576804805982E-3</c:v>
                </c:pt>
                <c:pt idx="8">
                  <c:v>1.1579185442530796E-2</c:v>
                </c:pt>
                <c:pt idx="9">
                  <c:v>5.6137496343345306E-3</c:v>
                </c:pt>
                <c:pt idx="10">
                  <c:v>1.2829946326246094E-2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78-438E-898A-322A3245FF56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MÉTRICAS_A!$C$149:$M$149</c:f>
              <c:numCache>
                <c:formatCode>0.0000</c:formatCode>
                <c:ptCount val="11"/>
                <c:pt idx="0">
                  <c:v>-5.1115371786322E-2</c:v>
                </c:pt>
                <c:pt idx="1">
                  <c:v>-9.523239388826571E-3</c:v>
                </c:pt>
                <c:pt idx="2">
                  <c:v>1.9397430584598696E-3</c:v>
                </c:pt>
                <c:pt idx="3">
                  <c:v>-3.66499431858619E-3</c:v>
                </c:pt>
                <c:pt idx="4">
                  <c:v>1.8758130686481939E-2</c:v>
                </c:pt>
                <c:pt idx="5">
                  <c:v>1.2830701931400901E-2</c:v>
                </c:pt>
                <c:pt idx="6">
                  <c:v>5.3971576445423775E-3</c:v>
                </c:pt>
                <c:pt idx="7">
                  <c:v>1.8059298829498027E-2</c:v>
                </c:pt>
                <c:pt idx="8">
                  <c:v>3.4076042603438467E-2</c:v>
                </c:pt>
                <c:pt idx="9">
                  <c:v>2.1711310890851626E-2</c:v>
                </c:pt>
                <c:pt idx="10">
                  <c:v>9.8843750163323807E-3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78-438E-898A-322A3245F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Custo de</a:t>
            </a:r>
            <a:r>
              <a:rPr lang="pt-BR" baseline="0"/>
              <a:t> combustível (R$/L)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MÉTRICAS_A!$C$107:$M$107</c:f>
              <c:numCache>
                <c:formatCode>General</c:formatCode>
                <c:ptCount val="11"/>
                <c:pt idx="0">
                  <c:v>1.4770970271352211</c:v>
                </c:pt>
                <c:pt idx="1">
                  <c:v>1.5899082214716251</c:v>
                </c:pt>
                <c:pt idx="2">
                  <c:v>1.8367883609996418</c:v>
                </c:pt>
                <c:pt idx="3">
                  <c:v>2.0423406209314816</c:v>
                </c:pt>
                <c:pt idx="4">
                  <c:v>2.0020873017690111</c:v>
                </c:pt>
                <c:pt idx="5">
                  <c:v>1.9848448026379673</c:v>
                </c:pt>
                <c:pt idx="6">
                  <c:v>1.5428173732318151</c:v>
                </c:pt>
                <c:pt idx="7">
                  <c:v>1.2939473640771586</c:v>
                </c:pt>
                <c:pt idx="8">
                  <c:v>1.4076396022426494</c:v>
                </c:pt>
                <c:pt idx="9">
                  <c:v>1.6988247892612804</c:v>
                </c:pt>
                <c:pt idx="10">
                  <c:v>1.6288932383195267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4-415D-96F3-15189672BDF7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MÉTRICAS_A!$C$130:$M$130</c:f>
              <c:numCache>
                <c:formatCode>General</c:formatCode>
                <c:ptCount val="11"/>
                <c:pt idx="0">
                  <c:v>1.2141163470266116</c:v>
                </c:pt>
                <c:pt idx="1">
                  <c:v>1.300728057704656</c:v>
                </c:pt>
                <c:pt idx="2">
                  <c:v>1.3480228937735546</c:v>
                </c:pt>
                <c:pt idx="3">
                  <c:v>1.693108499753526</c:v>
                </c:pt>
                <c:pt idx="4">
                  <c:v>1.6441141262263483</c:v>
                </c:pt>
                <c:pt idx="5">
                  <c:v>1.6098067579619182</c:v>
                </c:pt>
                <c:pt idx="6">
                  <c:v>1.1649981698833385</c:v>
                </c:pt>
                <c:pt idx="7">
                  <c:v>1.0669671917682073</c:v>
                </c:pt>
                <c:pt idx="8">
                  <c:v>1.3021759167102054</c:v>
                </c:pt>
                <c:pt idx="9">
                  <c:v>1.3268959651695413</c:v>
                </c:pt>
                <c:pt idx="10">
                  <c:v>1.2942485429836039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4-415D-96F3-15189672BDF7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MÉTRICAS_A!$C$153:$M$153</c:f>
              <c:numCache>
                <c:formatCode>General</c:formatCode>
                <c:ptCount val="11"/>
                <c:pt idx="0">
                  <c:v>2.0023874528573646</c:v>
                </c:pt>
                <c:pt idx="1">
                  <c:v>2.5474045291975753</c:v>
                </c:pt>
                <c:pt idx="2">
                  <c:v>2.7665553168294887</c:v>
                </c:pt>
                <c:pt idx="3">
                  <c:v>2.4326324005151378</c:v>
                </c:pt>
                <c:pt idx="4">
                  <c:v>1.8236597652884372</c:v>
                </c:pt>
                <c:pt idx="5">
                  <c:v>1.6919897100541128</c:v>
                </c:pt>
                <c:pt idx="6">
                  <c:v>1.4155018524320275</c:v>
                </c:pt>
                <c:pt idx="7">
                  <c:v>1.0936482573308692</c:v>
                </c:pt>
                <c:pt idx="8">
                  <c:v>1.1805369529022673</c:v>
                </c:pt>
                <c:pt idx="9">
                  <c:v>1.4760172925196791</c:v>
                </c:pt>
                <c:pt idx="10">
                  <c:v>1.477379650612745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34-415D-96F3-15189672B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/>
              <a:t>Autonomia (km/L)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MÉTRICAS_A!$C$108:$M$108</c:f>
              <c:numCache>
                <c:formatCode>General</c:formatCode>
                <c:ptCount val="11"/>
                <c:pt idx="0">
                  <c:v>0.20369055832415939</c:v>
                </c:pt>
                <c:pt idx="1">
                  <c:v>0.20484566516064562</c:v>
                </c:pt>
                <c:pt idx="2">
                  <c:v>0.20579277442752386</c:v>
                </c:pt>
                <c:pt idx="3">
                  <c:v>0.20391023355982982</c:v>
                </c:pt>
                <c:pt idx="4">
                  <c:v>0.20418470894426904</c:v>
                </c:pt>
                <c:pt idx="5">
                  <c:v>0.20667449085182188</c:v>
                </c:pt>
                <c:pt idx="6">
                  <c:v>0.20759129645188437</c:v>
                </c:pt>
                <c:pt idx="7">
                  <c:v>0.21378650377059383</c:v>
                </c:pt>
                <c:pt idx="8">
                  <c:v>0.21550324587295089</c:v>
                </c:pt>
                <c:pt idx="9">
                  <c:v>0.21124469772540269</c:v>
                </c:pt>
                <c:pt idx="10">
                  <c:v>0.21143475421342917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2-4011-80CF-2354196066D2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MÉTRICAS_A!$C$131:$M$131</c:f>
              <c:numCache>
                <c:formatCode>General</c:formatCode>
                <c:ptCount val="11"/>
                <c:pt idx="0">
                  <c:v>0.15475818207108305</c:v>
                </c:pt>
                <c:pt idx="1">
                  <c:v>0.1533614751439217</c:v>
                </c:pt>
                <c:pt idx="2">
                  <c:v>0.15425595865366473</c:v>
                </c:pt>
                <c:pt idx="3">
                  <c:v>0.15453239685095366</c:v>
                </c:pt>
                <c:pt idx="4">
                  <c:v>0.15033643704250282</c:v>
                </c:pt>
                <c:pt idx="5">
                  <c:v>0.15180185105364466</c:v>
                </c:pt>
                <c:pt idx="6">
                  <c:v>0.15146083153973136</c:v>
                </c:pt>
                <c:pt idx="7">
                  <c:v>0.18144257078219009</c:v>
                </c:pt>
                <c:pt idx="8">
                  <c:v>0.19570403226523478</c:v>
                </c:pt>
                <c:pt idx="9">
                  <c:v>0.15449099970471283</c:v>
                </c:pt>
                <c:pt idx="10">
                  <c:v>0.15673794434998753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2-4011-80CF-2354196066D2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MÉTRICAS_A!$C$154:$M$154</c:f>
              <c:numCache>
                <c:formatCode>General</c:formatCode>
                <c:ptCount val="11"/>
                <c:pt idx="0">
                  <c:v>0.29033666542162423</c:v>
                </c:pt>
                <c:pt idx="1">
                  <c:v>0.37054613047367191</c:v>
                </c:pt>
                <c:pt idx="2">
                  <c:v>0.35996097053169412</c:v>
                </c:pt>
                <c:pt idx="3">
                  <c:v>0.28784510099037225</c:v>
                </c:pt>
                <c:pt idx="4">
                  <c:v>0.23507149263276539</c:v>
                </c:pt>
                <c:pt idx="5">
                  <c:v>0.24395237500028505</c:v>
                </c:pt>
                <c:pt idx="6">
                  <c:v>0.22537153646018579</c:v>
                </c:pt>
                <c:pt idx="7">
                  <c:v>0.21870077283439818</c:v>
                </c:pt>
                <c:pt idx="8">
                  <c:v>0.21138637876421937</c:v>
                </c:pt>
                <c:pt idx="9">
                  <c:v>0.20795425660243336</c:v>
                </c:pt>
                <c:pt idx="10">
                  <c:v>0.21427263239618022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2-4011-80CF-235419606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/>
              <a:t>Litros de Combutível por ASK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MÉTRICAS_A!$C$110:$M$110</c:f>
              <c:numCache>
                <c:formatCode>General</c:formatCode>
                <c:ptCount val="11"/>
                <c:pt idx="0">
                  <c:v>2.9410715034275864E-2</c:v>
                </c:pt>
                <c:pt idx="1">
                  <c:v>2.8378576073787187E-2</c:v>
                </c:pt>
                <c:pt idx="2">
                  <c:v>2.8305827066164056E-2</c:v>
                </c:pt>
                <c:pt idx="3">
                  <c:v>2.858967635842876E-2</c:v>
                </c:pt>
                <c:pt idx="4">
                  <c:v>2.8021088128572399E-2</c:v>
                </c:pt>
                <c:pt idx="5">
                  <c:v>2.8311425185013728E-2</c:v>
                </c:pt>
                <c:pt idx="6">
                  <c:v>2.8502660310703289E-2</c:v>
                </c:pt>
                <c:pt idx="7">
                  <c:v>2.7527176451774063E-2</c:v>
                </c:pt>
                <c:pt idx="8">
                  <c:v>2.7245813393597648E-2</c:v>
                </c:pt>
                <c:pt idx="9">
                  <c:v>2.7049384302289706E-2</c:v>
                </c:pt>
                <c:pt idx="10">
                  <c:v>2.6769332132397034E-2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F-4CED-A96F-2FF68049734E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MÉTRICAS_A!$C$133:$M$133</c:f>
              <c:numCache>
                <c:formatCode>General</c:formatCode>
                <c:ptCount val="11"/>
                <c:pt idx="0">
                  <c:v>3.3864610437614552E-2</c:v>
                </c:pt>
                <c:pt idx="1">
                  <c:v>3.4220527052773127E-2</c:v>
                </c:pt>
                <c:pt idx="2">
                  <c:v>3.4026218500125771E-2</c:v>
                </c:pt>
                <c:pt idx="3">
                  <c:v>3.3934175884412658E-2</c:v>
                </c:pt>
                <c:pt idx="4">
                  <c:v>3.3441364390803217E-2</c:v>
                </c:pt>
                <c:pt idx="5">
                  <c:v>3.2589596812046012E-2</c:v>
                </c:pt>
                <c:pt idx="6">
                  <c:v>3.2080028325412277E-2</c:v>
                </c:pt>
                <c:pt idx="7">
                  <c:v>2.5993883159536924E-2</c:v>
                </c:pt>
                <c:pt idx="8">
                  <c:v>2.3575760003496354E-2</c:v>
                </c:pt>
                <c:pt idx="9">
                  <c:v>2.9751558248135062E-2</c:v>
                </c:pt>
                <c:pt idx="10">
                  <c:v>2.9637239050724518E-2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F-4CED-A96F-2FF68049734E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MÉTRICAS_A!$C$139:$M$139</c:f>
              <c:numCache>
                <c:formatCode>0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MÉTRICAS_A!$C$156:$M$156</c:f>
              <c:numCache>
                <c:formatCode>General</c:formatCode>
                <c:ptCount val="11"/>
                <c:pt idx="0">
                  <c:v>3.088266027746496E-2</c:v>
                </c:pt>
                <c:pt idx="1">
                  <c:v>2.425084904425814E-2</c:v>
                </c:pt>
                <c:pt idx="2">
                  <c:v>2.4862560981942165E-2</c:v>
                </c:pt>
                <c:pt idx="3">
                  <c:v>3.1387066573531797E-2</c:v>
                </c:pt>
                <c:pt idx="4">
                  <c:v>3.8869716716770843E-2</c:v>
                </c:pt>
                <c:pt idx="5">
                  <c:v>3.9557911061557899E-2</c:v>
                </c:pt>
                <c:pt idx="6">
                  <c:v>3.8560011974511206E-2</c:v>
                </c:pt>
                <c:pt idx="7">
                  <c:v>3.8369949289192774E-2</c:v>
                </c:pt>
                <c:pt idx="8">
                  <c:v>3.685793220903763E-2</c:v>
                </c:pt>
                <c:pt idx="9">
                  <c:v>3.5031122253767658E-2</c:v>
                </c:pt>
                <c:pt idx="10">
                  <c:v>3.2390864379916354E-2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F-4CED-A96F-2FF680497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/>
              <a:t>Decolagens por aeronave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MÉTRICAS_A!$B$92</c:f>
              <c:strCache>
                <c:ptCount val="1"/>
                <c:pt idx="0">
                  <c:v>GLO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MÉTRICAS_A!$C$139:$M$139</c15:sqref>
                  </c15:fullRef>
                </c:ext>
              </c:extLst>
              <c:f>MÉTRICAS_A!$C$139:$L$139</c:f>
              <c:numCache>
                <c:formatCode>0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MÉTRICAS_A!$C$111:$M$111</c15:sqref>
                  </c15:fullRef>
                </c:ext>
              </c:extLst>
              <c:f>MÉTRICAS_A!$C$111:$L$111</c:f>
              <c:numCache>
                <c:formatCode>General</c:formatCode>
                <c:ptCount val="10"/>
                <c:pt idx="0">
                  <c:v>2174.212598425197</c:v>
                </c:pt>
                <c:pt idx="1">
                  <c:v>2420.3821138211383</c:v>
                </c:pt>
                <c:pt idx="2">
                  <c:v>2574.1065573770493</c:v>
                </c:pt>
                <c:pt idx="3">
                  <c:v>2429.7301587301586</c:v>
                </c:pt>
                <c:pt idx="4">
                  <c:v>2162.312925170068</c:v>
                </c:pt>
                <c:pt idx="5">
                  <c:v>2264.0709219858154</c:v>
                </c:pt>
                <c:pt idx="6">
                  <c:v>2282.5899280575541</c:v>
                </c:pt>
                <c:pt idx="7">
                  <c:v>2054.4765625</c:v>
                </c:pt>
                <c:pt idx="8">
                  <c:v>2015.12</c:v>
                </c:pt>
                <c:pt idx="9">
                  <c:v>2078.1239669421489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E5-415A-B21D-214107D881E4}"/>
            </c:ext>
          </c:extLst>
        </c:ser>
        <c:ser>
          <c:idx val="1"/>
          <c:order val="1"/>
          <c:tx>
            <c:strRef>
              <c:f>MÉTRICAS_A!$B$115</c:f>
              <c:strCache>
                <c:ptCount val="1"/>
                <c:pt idx="0">
                  <c:v>TAM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MÉTRICAS_A!$C$139:$M$139</c15:sqref>
                  </c15:fullRef>
                </c:ext>
              </c:extLst>
              <c:f>MÉTRICAS_A!$C$139:$L$139</c:f>
              <c:numCache>
                <c:formatCode>0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MÉTRICAS_A!$C$134:$M$134</c15:sqref>
                  </c15:fullRef>
                </c:ext>
              </c:extLst>
              <c:f>MÉTRICAS_A!$C$134:$L$134</c:f>
              <c:numCache>
                <c:formatCode>General</c:formatCode>
                <c:ptCount val="10"/>
                <c:pt idx="0">
                  <c:v>2113.068181818182</c:v>
                </c:pt>
                <c:pt idx="1">
                  <c:v>2034.6575342465753</c:v>
                </c:pt>
                <c:pt idx="2">
                  <c:v>1967.4615384615386</c:v>
                </c:pt>
                <c:pt idx="3">
                  <c:v>1898.8607594936709</c:v>
                </c:pt>
                <c:pt idx="4">
                  <c:v>1376.1182266009853</c:v>
                </c:pt>
                <c:pt idx="5">
                  <c:v>1667.3006134969326</c:v>
                </c:pt>
                <c:pt idx="6">
                  <c:v>1573.7678571428571</c:v>
                </c:pt>
                <c:pt idx="7">
                  <c:v>1432.7333333333333</c:v>
                </c:pt>
                <c:pt idx="8">
                  <c:v>1402.8765432098764</c:v>
                </c:pt>
                <c:pt idx="9">
                  <c:v>1489.6602564102564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E5-415A-B21D-214107D881E4}"/>
            </c:ext>
          </c:extLst>
        </c:ser>
        <c:ser>
          <c:idx val="2"/>
          <c:order val="2"/>
          <c:tx>
            <c:strRef>
              <c:f>MÉTRICAS_A!$B$138</c:f>
              <c:strCache>
                <c:ptCount val="1"/>
                <c:pt idx="0">
                  <c:v>AZU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MÉTRICAS_A!$C$139:$M$139</c15:sqref>
                  </c15:fullRef>
                </c:ext>
              </c:extLst>
              <c:f>MÉTRICAS_A!$C$139:$L$139</c:f>
              <c:numCache>
                <c:formatCode>0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MÉTRICAS_A!$C$157:$M$157</c15:sqref>
                  </c15:fullRef>
                </c:ext>
              </c:extLst>
              <c:f>MÉTRICAS_A!$C$157:$L$157</c:f>
              <c:numCache>
                <c:formatCode>General</c:formatCode>
                <c:ptCount val="10"/>
                <c:pt idx="0">
                  <c:v>1701.3571428571429</c:v>
                </c:pt>
                <c:pt idx="1">
                  <c:v>1829.2307692307693</c:v>
                </c:pt>
                <c:pt idx="2">
                  <c:v>1891.9387755102041</c:v>
                </c:pt>
                <c:pt idx="3">
                  <c:v>2152.7868852459014</c:v>
                </c:pt>
                <c:pt idx="4">
                  <c:v>3151.9464285714284</c:v>
                </c:pt>
                <c:pt idx="5">
                  <c:v>1868.0662251655629</c:v>
                </c:pt>
                <c:pt idx="6">
                  <c:v>1847.8940397350993</c:v>
                </c:pt>
                <c:pt idx="7">
                  <c:v>2095.2580645161293</c:v>
                </c:pt>
                <c:pt idx="8">
                  <c:v>2081.8145161290322</c:v>
                </c:pt>
                <c:pt idx="9">
                  <c:v>2042.484375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E5-415A-B21D-214107D88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74847"/>
        <c:axId val="659575263"/>
      </c:lineChart>
      <c:catAx>
        <c:axId val="65957484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5263"/>
        <c:crosses val="autoZero"/>
        <c:auto val="1"/>
        <c:lblAlgn val="ctr"/>
        <c:lblOffset val="100"/>
        <c:noMultiLvlLbl val="0"/>
      </c:catAx>
      <c:valAx>
        <c:axId val="6595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METRICAS_Q!BS:BS"/><Relationship Id="rId1" Type="http://schemas.openxmlformats.org/officeDocument/2006/relationships/hyperlink" Target="#METRICAS_Q!A:A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18" Type="http://schemas.openxmlformats.org/officeDocument/2006/relationships/chart" Target="../charts/chart3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17" Type="http://schemas.openxmlformats.org/officeDocument/2006/relationships/chart" Target="../charts/chart29.xml"/><Relationship Id="rId2" Type="http://schemas.openxmlformats.org/officeDocument/2006/relationships/chart" Target="../charts/chart14.xml"/><Relationship Id="rId16" Type="http://schemas.openxmlformats.org/officeDocument/2006/relationships/chart" Target="../charts/chart28.xml"/><Relationship Id="rId20" Type="http://schemas.openxmlformats.org/officeDocument/2006/relationships/chart" Target="../charts/chart32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19" Type="http://schemas.openxmlformats.org/officeDocument/2006/relationships/chart" Target="../charts/chart31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5" Type="http://schemas.openxmlformats.org/officeDocument/2006/relationships/chart" Target="../charts/chart37.xml"/><Relationship Id="rId10" Type="http://schemas.openxmlformats.org/officeDocument/2006/relationships/chart" Target="../charts/chart42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10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6884C-FE46-439B-B6C8-2CF0B9E5B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7</xdr:row>
      <xdr:rowOff>0</xdr:rowOff>
    </xdr:from>
    <xdr:to>
      <xdr:col>20</xdr:col>
      <xdr:colOff>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603C0F-4A38-4ACB-8340-FC9232394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7</xdr:row>
      <xdr:rowOff>0</xdr:rowOff>
    </xdr:from>
    <xdr:to>
      <xdr:col>30</xdr:col>
      <xdr:colOff>0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1502D1-9647-4B50-AD4B-E299B703B6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10</xdr:col>
      <xdr:colOff>0</xdr:colOff>
      <xdr:row>42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4A53CF-2D78-4885-832B-7BFF7C171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25</xdr:row>
      <xdr:rowOff>9525</xdr:rowOff>
    </xdr:from>
    <xdr:to>
      <xdr:col>20</xdr:col>
      <xdr:colOff>0</xdr:colOff>
      <xdr:row>42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ACE37B-A18B-4524-935B-FA93A2E5B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25</xdr:row>
      <xdr:rowOff>0</xdr:rowOff>
    </xdr:from>
    <xdr:to>
      <xdr:col>30</xdr:col>
      <xdr:colOff>0</xdr:colOff>
      <xdr:row>42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05A5A63-D9F9-41D7-B1B2-2154FA9F4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30</xdr:col>
      <xdr:colOff>0</xdr:colOff>
      <xdr:row>60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2B4337-8E70-47C6-AB25-ED665573D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30</xdr:col>
      <xdr:colOff>0</xdr:colOff>
      <xdr:row>78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34F7EC-136D-43C1-A2F2-E889B2062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78</xdr:row>
      <xdr:rowOff>180975</xdr:rowOff>
    </xdr:from>
    <xdr:to>
      <xdr:col>30</xdr:col>
      <xdr:colOff>0</xdr:colOff>
      <xdr:row>95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9C514CB-DD79-4B80-8D5A-D93DFBB5C3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115</xdr:row>
      <xdr:rowOff>0</xdr:rowOff>
    </xdr:from>
    <xdr:to>
      <xdr:col>30</xdr:col>
      <xdr:colOff>0</xdr:colOff>
      <xdr:row>132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5D66912-C5F7-45BB-9EE6-46246B3D4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30</xdr:col>
      <xdr:colOff>0</xdr:colOff>
      <xdr:row>114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702E490-A222-4437-BD4C-15806FF5A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30</xdr:col>
      <xdr:colOff>0</xdr:colOff>
      <xdr:row>150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40083D8-B998-4F86-9DCD-27FEE65C2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0</xdr:colOff>
      <xdr:row>5</xdr:row>
      <xdr:rowOff>9525</xdr:rowOff>
    </xdr:from>
    <xdr:to>
      <xdr:col>53</xdr:col>
      <xdr:colOff>0</xdr:colOff>
      <xdr:row>7</xdr:row>
      <xdr:rowOff>0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0D904-2216-46BB-9FA5-484BFB13248A}"/>
            </a:ext>
          </a:extLst>
        </xdr:cNvPr>
        <xdr:cNvSpPr/>
      </xdr:nvSpPr>
      <xdr:spPr>
        <a:xfrm>
          <a:off x="47663100" y="771525"/>
          <a:ext cx="1219200" cy="38100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Dados</a:t>
          </a:r>
          <a:endParaRPr lang="pt-BR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5</xdr:row>
      <xdr:rowOff>9525</xdr:rowOff>
    </xdr:from>
    <xdr:to>
      <xdr:col>4</xdr:col>
      <xdr:colOff>295275</xdr:colOff>
      <xdr:row>7</xdr:row>
      <xdr:rowOff>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C15460D-ED54-492A-9BF9-0C9EE66F1807}"/>
            </a:ext>
          </a:extLst>
        </xdr:cNvPr>
        <xdr:cNvSpPr/>
      </xdr:nvSpPr>
      <xdr:spPr>
        <a:xfrm>
          <a:off x="3514725" y="771525"/>
          <a:ext cx="1219200" cy="38100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Métricas</a:t>
          </a:r>
          <a:endParaRPr lang="pt-BR" sz="11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9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EFB08-4476-4D34-BE0C-FA04DD304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9</xdr:col>
      <xdr:colOff>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DB242D-EB34-4697-A851-156A7A0C5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9</xdr:col>
      <xdr:colOff>0</xdr:colOff>
      <xdr:row>48</xdr:row>
      <xdr:rowOff>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85EBF05-37CB-4446-A67B-7C5845C1393A}"/>
            </a:ext>
          </a:extLst>
        </xdr:cNvPr>
        <xdr:cNvGrpSpPr/>
      </xdr:nvGrpSpPr>
      <xdr:grpSpPr>
        <a:xfrm>
          <a:off x="609600" y="6217920"/>
          <a:ext cx="4876800" cy="2560320"/>
          <a:chOff x="605118" y="5905500"/>
          <a:chExt cx="4840941" cy="266700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3BA55A4C-2E62-4B9A-BB72-82A3306AD297}"/>
              </a:ext>
            </a:extLst>
          </xdr:cNvPr>
          <xdr:cNvGraphicFramePr>
            <a:graphicFrameLocks/>
          </xdr:cNvGraphicFramePr>
        </xdr:nvGraphicFramePr>
        <xdr:xfrm>
          <a:off x="605118" y="5905500"/>
          <a:ext cx="4840941" cy="2667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57F43449-8364-428E-BA44-1B208C8619E9}"/>
              </a:ext>
            </a:extLst>
          </xdr:cNvPr>
          <xdr:cNvSpPr txBox="1"/>
        </xdr:nvSpPr>
        <xdr:spPr>
          <a:xfrm>
            <a:off x="4040282" y="6076950"/>
            <a:ext cx="786092" cy="561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900" b="1"/>
              <a:t>AVG</a:t>
            </a:r>
            <a:r>
              <a:rPr lang="pt-BR" sz="900" b="1" baseline="0"/>
              <a:t> 2019</a:t>
            </a:r>
          </a:p>
          <a:p>
            <a:pPr algn="ctr"/>
            <a:r>
              <a:rPr lang="pt-BR" sz="900" b="1" baseline="0"/>
              <a:t>83%</a:t>
            </a:r>
            <a:endParaRPr lang="pt-BR" sz="900" b="1"/>
          </a:p>
        </xdr:txBody>
      </xdr:sp>
    </xdr:grpSp>
    <xdr:clientData/>
  </xdr:twoCellAnchor>
  <xdr:twoCellAnchor>
    <xdr:from>
      <xdr:col>11</xdr:col>
      <xdr:colOff>0</xdr:colOff>
      <xdr:row>4</xdr:row>
      <xdr:rowOff>0</xdr:rowOff>
    </xdr:from>
    <xdr:to>
      <xdr:col>19</xdr:col>
      <xdr:colOff>0</xdr:colOff>
      <xdr:row>18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C4917A-4352-48D1-B938-A8ABF038D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612913</xdr:colOff>
      <xdr:row>19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962DE5A-6017-4C48-8AAF-C152FE87C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57978</xdr:colOff>
      <xdr:row>20</xdr:row>
      <xdr:rowOff>57978</xdr:rowOff>
    </xdr:from>
    <xdr:to>
      <xdr:col>18</xdr:col>
      <xdr:colOff>241284</xdr:colOff>
      <xdr:row>23</xdr:row>
      <xdr:rowOff>48453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FE32DB0-A859-488D-8508-E0045D704636}"/>
            </a:ext>
          </a:extLst>
        </xdr:cNvPr>
        <xdr:cNvSpPr txBox="1"/>
      </xdr:nvSpPr>
      <xdr:spPr>
        <a:xfrm>
          <a:off x="10477500" y="3867978"/>
          <a:ext cx="796219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 b="1"/>
            <a:t>AVG</a:t>
          </a:r>
          <a:r>
            <a:rPr lang="pt-BR" sz="900" b="1" baseline="0"/>
            <a:t> 2019</a:t>
          </a:r>
        </a:p>
        <a:p>
          <a:pPr algn="ctr"/>
          <a:r>
            <a:rPr lang="pt-BR" sz="900" b="1" baseline="0"/>
            <a:t>266.9</a:t>
          </a:r>
          <a:endParaRPr lang="pt-BR" sz="900" b="1"/>
        </a:p>
      </xdr:txBody>
    </xdr:sp>
    <xdr:clientData/>
  </xdr:twoCellAnchor>
  <xdr:twoCellAnchor>
    <xdr:from>
      <xdr:col>10</xdr:col>
      <xdr:colOff>612913</xdr:colOff>
      <xdr:row>34</xdr:row>
      <xdr:rowOff>0</xdr:rowOff>
    </xdr:from>
    <xdr:to>
      <xdr:col>19</xdr:col>
      <xdr:colOff>0</xdr:colOff>
      <xdr:row>48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FEE10EB-1060-4E2D-9A9B-5C35547B5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132521</xdr:colOff>
      <xdr:row>35</xdr:row>
      <xdr:rowOff>16565</xdr:rowOff>
    </xdr:from>
    <xdr:to>
      <xdr:col>18</xdr:col>
      <xdr:colOff>315827</xdr:colOff>
      <xdr:row>38</xdr:row>
      <xdr:rowOff>7040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DB0F80-FAFF-49B1-B2D2-AFA51628356B}"/>
            </a:ext>
          </a:extLst>
        </xdr:cNvPr>
        <xdr:cNvSpPr txBox="1"/>
      </xdr:nvSpPr>
      <xdr:spPr>
        <a:xfrm>
          <a:off x="10552043" y="6684065"/>
          <a:ext cx="796219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 b="1"/>
            <a:t>AVG</a:t>
          </a:r>
          <a:r>
            <a:rPr lang="pt-BR" sz="900" b="1" baseline="0"/>
            <a:t> 2019</a:t>
          </a:r>
        </a:p>
        <a:p>
          <a:pPr algn="ctr"/>
          <a:r>
            <a:rPr lang="pt-BR" sz="900" b="1" baseline="0"/>
            <a:t>1124.9 km</a:t>
          </a:r>
          <a:endParaRPr lang="pt-BR" sz="900" b="1"/>
        </a:p>
      </xdr:txBody>
    </xdr:sp>
    <xdr:clientData/>
  </xdr:twoCellAnchor>
  <xdr:twoCellAnchor>
    <xdr:from>
      <xdr:col>21</xdr:col>
      <xdr:colOff>0</xdr:colOff>
      <xdr:row>4</xdr:row>
      <xdr:rowOff>0</xdr:rowOff>
    </xdr:from>
    <xdr:to>
      <xdr:col>29</xdr:col>
      <xdr:colOff>1</xdr:colOff>
      <xdr:row>18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BE77DF0-B580-4966-98D1-CB6AF6869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34</xdr:row>
      <xdr:rowOff>0</xdr:rowOff>
    </xdr:from>
    <xdr:to>
      <xdr:col>29</xdr:col>
      <xdr:colOff>1</xdr:colOff>
      <xdr:row>48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D9CC3DB-D2C9-4C18-87D0-044A80A9D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248479</xdr:colOff>
      <xdr:row>35</xdr:row>
      <xdr:rowOff>82826</xdr:rowOff>
    </xdr:from>
    <xdr:to>
      <xdr:col>28</xdr:col>
      <xdr:colOff>431785</xdr:colOff>
      <xdr:row>38</xdr:row>
      <xdr:rowOff>73301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414F3A9-F2AD-464E-8041-56BC156B7D9B}"/>
            </a:ext>
          </a:extLst>
        </xdr:cNvPr>
        <xdr:cNvSpPr txBox="1"/>
      </xdr:nvSpPr>
      <xdr:spPr>
        <a:xfrm>
          <a:off x="16797131" y="6750326"/>
          <a:ext cx="796219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 b="1"/>
            <a:t>AVG</a:t>
          </a:r>
          <a:r>
            <a:rPr lang="pt-BR" sz="900" b="1" baseline="0"/>
            <a:t> 2018</a:t>
          </a:r>
        </a:p>
        <a:p>
          <a:pPr algn="ctr"/>
          <a:r>
            <a:rPr lang="pt-BR" sz="900" b="1" baseline="0"/>
            <a:t>126.9</a:t>
          </a:r>
          <a:endParaRPr lang="pt-BR" sz="900" b="1"/>
        </a:p>
      </xdr:txBody>
    </xdr:sp>
    <xdr:clientData/>
  </xdr:twoCellAnchor>
  <xdr:twoCellAnchor>
    <xdr:from>
      <xdr:col>31</xdr:col>
      <xdr:colOff>0</xdr:colOff>
      <xdr:row>4</xdr:row>
      <xdr:rowOff>0</xdr:rowOff>
    </xdr:from>
    <xdr:to>
      <xdr:col>39</xdr:col>
      <xdr:colOff>0</xdr:colOff>
      <xdr:row>18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EAE051A-48F1-4CFA-95E0-B84A8C84F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0</xdr:colOff>
      <xdr:row>19</xdr:row>
      <xdr:rowOff>0</xdr:rowOff>
    </xdr:from>
    <xdr:to>
      <xdr:col>39</xdr:col>
      <xdr:colOff>0</xdr:colOff>
      <xdr:row>33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6C3C094-38DD-46FD-BE61-3B3DAADF5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34</xdr:row>
      <xdr:rowOff>0</xdr:rowOff>
    </xdr:from>
    <xdr:to>
      <xdr:col>39</xdr:col>
      <xdr:colOff>0</xdr:colOff>
      <xdr:row>48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76681DF-01D5-44E8-9F19-BFC38A1B2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289891</xdr:colOff>
      <xdr:row>35</xdr:row>
      <xdr:rowOff>157369</xdr:rowOff>
    </xdr:from>
    <xdr:to>
      <xdr:col>38</xdr:col>
      <xdr:colOff>473197</xdr:colOff>
      <xdr:row>38</xdr:row>
      <xdr:rowOff>147844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0917E7A-2B40-465B-B04C-B650CB84D91D}"/>
            </a:ext>
          </a:extLst>
        </xdr:cNvPr>
        <xdr:cNvSpPr txBox="1"/>
      </xdr:nvSpPr>
      <xdr:spPr>
        <a:xfrm>
          <a:off x="22967674" y="6824869"/>
          <a:ext cx="796219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 b="1"/>
            <a:t>AVG</a:t>
          </a:r>
          <a:r>
            <a:rPr lang="pt-BR" sz="900" b="1" baseline="0"/>
            <a:t> 2019</a:t>
          </a:r>
        </a:p>
        <a:p>
          <a:pPr algn="ctr"/>
          <a:r>
            <a:rPr lang="pt-BR" sz="900" b="1" baseline="0"/>
            <a:t>5.26 L/km</a:t>
          </a:r>
          <a:endParaRPr lang="pt-BR" sz="900" b="1"/>
        </a:p>
      </xdr:txBody>
    </xdr:sp>
    <xdr:clientData/>
  </xdr:twoCellAnchor>
  <xdr:twoCellAnchor>
    <xdr:from>
      <xdr:col>41</xdr:col>
      <xdr:colOff>0</xdr:colOff>
      <xdr:row>4</xdr:row>
      <xdr:rowOff>0</xdr:rowOff>
    </xdr:from>
    <xdr:to>
      <xdr:col>49</xdr:col>
      <xdr:colOff>0</xdr:colOff>
      <xdr:row>18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00F2FBA-3CD6-46AA-A68C-4465B5C33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41</xdr:col>
      <xdr:colOff>0</xdr:colOff>
      <xdr:row>19</xdr:row>
      <xdr:rowOff>0</xdr:rowOff>
    </xdr:from>
    <xdr:to>
      <xdr:col>49</xdr:col>
      <xdr:colOff>0</xdr:colOff>
      <xdr:row>33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8552E3D-97BC-46F9-B6A3-63CEC9E5D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41</xdr:col>
      <xdr:colOff>0</xdr:colOff>
      <xdr:row>34</xdr:row>
      <xdr:rowOff>0</xdr:rowOff>
    </xdr:from>
    <xdr:to>
      <xdr:col>49</xdr:col>
      <xdr:colOff>1</xdr:colOff>
      <xdr:row>48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EDA91AE-61D8-4907-B9CC-0441A6EA9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51</xdr:col>
      <xdr:colOff>0</xdr:colOff>
      <xdr:row>4</xdr:row>
      <xdr:rowOff>0</xdr:rowOff>
    </xdr:from>
    <xdr:to>
      <xdr:col>59</xdr:col>
      <xdr:colOff>0</xdr:colOff>
      <xdr:row>18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FCFF418-07D6-4F91-8E07-2FF0F4D01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51</xdr:col>
      <xdr:colOff>0</xdr:colOff>
      <xdr:row>19</xdr:row>
      <xdr:rowOff>0</xdr:rowOff>
    </xdr:from>
    <xdr:to>
      <xdr:col>59</xdr:col>
      <xdr:colOff>0</xdr:colOff>
      <xdr:row>33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F77104E-8B47-42C7-B210-5FE9E316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51</xdr:col>
      <xdr:colOff>0</xdr:colOff>
      <xdr:row>34</xdr:row>
      <xdr:rowOff>0</xdr:rowOff>
    </xdr:from>
    <xdr:to>
      <xdr:col>59</xdr:col>
      <xdr:colOff>1</xdr:colOff>
      <xdr:row>48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1747E2A-F79B-46D7-8EB8-35917E7D6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0</xdr:colOff>
      <xdr:row>67</xdr:row>
      <xdr:rowOff>0</xdr:rowOff>
    </xdr:from>
    <xdr:to>
      <xdr:col>31</xdr:col>
      <xdr:colOff>1</xdr:colOff>
      <xdr:row>81</xdr:row>
      <xdr:rowOff>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F0E4CC9-1B01-4143-A970-10478CAF6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0</xdr:colOff>
      <xdr:row>19</xdr:row>
      <xdr:rowOff>0</xdr:rowOff>
    </xdr:from>
    <xdr:to>
      <xdr:col>28</xdr:col>
      <xdr:colOff>597323</xdr:colOff>
      <xdr:row>33</xdr:row>
      <xdr:rowOff>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2F254F1-755F-4183-9537-941722C0A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129540</xdr:colOff>
      <xdr:row>50</xdr:row>
      <xdr:rowOff>114300</xdr:rowOff>
    </xdr:from>
    <xdr:to>
      <xdr:col>8</xdr:col>
      <xdr:colOff>434340</xdr:colOff>
      <xdr:row>65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C5F5120-CA45-444A-B325-A1A0F7EE8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1</xdr:row>
      <xdr:rowOff>91440</xdr:rowOff>
    </xdr:from>
    <xdr:to>
      <xdr:col>7</xdr:col>
      <xdr:colOff>525780</xdr:colOff>
      <xdr:row>16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402734-55C8-4070-B8AA-6C58608F1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358140</xdr:colOff>
      <xdr:row>1</xdr:row>
      <xdr:rowOff>68580</xdr:rowOff>
    </xdr:from>
    <xdr:to>
      <xdr:col>16</xdr:col>
      <xdr:colOff>53340</xdr:colOff>
      <xdr:row>16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AC8D7-2F10-40E4-820B-724EFECB3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205740</xdr:colOff>
      <xdr:row>17</xdr:row>
      <xdr:rowOff>68580</xdr:rowOff>
    </xdr:from>
    <xdr:to>
      <xdr:col>7</xdr:col>
      <xdr:colOff>510540</xdr:colOff>
      <xdr:row>32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A5C9D8-1FE1-4154-A7C4-5A86F4CDD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358140</xdr:colOff>
      <xdr:row>17</xdr:row>
      <xdr:rowOff>68580</xdr:rowOff>
    </xdr:from>
    <xdr:to>
      <xdr:col>16</xdr:col>
      <xdr:colOff>53340</xdr:colOff>
      <xdr:row>32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BBE9B9-45F1-4B25-A2C2-E0A08C756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205740</xdr:colOff>
      <xdr:row>33</xdr:row>
      <xdr:rowOff>68580</xdr:rowOff>
    </xdr:from>
    <xdr:to>
      <xdr:col>7</xdr:col>
      <xdr:colOff>510540</xdr:colOff>
      <xdr:row>48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7F3A2AF-D286-40BB-8E89-99256E0F0E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358140</xdr:colOff>
      <xdr:row>33</xdr:row>
      <xdr:rowOff>68580</xdr:rowOff>
    </xdr:from>
    <xdr:to>
      <xdr:col>16</xdr:col>
      <xdr:colOff>53340</xdr:colOff>
      <xdr:row>48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3FD14F-B1E6-46B0-9D94-83CCE82A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205740</xdr:colOff>
      <xdr:row>49</xdr:row>
      <xdr:rowOff>68580</xdr:rowOff>
    </xdr:from>
    <xdr:to>
      <xdr:col>7</xdr:col>
      <xdr:colOff>510540</xdr:colOff>
      <xdr:row>64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95C73D-BC73-48C1-B836-08D614D9A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358140</xdr:colOff>
      <xdr:row>49</xdr:row>
      <xdr:rowOff>68580</xdr:rowOff>
    </xdr:from>
    <xdr:to>
      <xdr:col>16</xdr:col>
      <xdr:colOff>53340</xdr:colOff>
      <xdr:row>64</xdr:row>
      <xdr:rowOff>68580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E1FA81D-2E10-4267-8842-20EC422BC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205740</xdr:colOff>
      <xdr:row>65</xdr:row>
      <xdr:rowOff>68580</xdr:rowOff>
    </xdr:from>
    <xdr:to>
      <xdr:col>7</xdr:col>
      <xdr:colOff>510540</xdr:colOff>
      <xdr:row>80</xdr:row>
      <xdr:rowOff>68580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2AFB858-2B77-43A7-89D2-7300A34AF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358140</xdr:colOff>
      <xdr:row>65</xdr:row>
      <xdr:rowOff>68580</xdr:rowOff>
    </xdr:from>
    <xdr:to>
      <xdr:col>16</xdr:col>
      <xdr:colOff>53340</xdr:colOff>
      <xdr:row>80</xdr:row>
      <xdr:rowOff>68580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AE6D63C-A5D2-48AE-9E46-C5B26F03F1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205740</xdr:colOff>
      <xdr:row>81</xdr:row>
      <xdr:rowOff>68580</xdr:rowOff>
    </xdr:from>
    <xdr:to>
      <xdr:col>7</xdr:col>
      <xdr:colOff>510540</xdr:colOff>
      <xdr:row>96</xdr:row>
      <xdr:rowOff>68580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E1C8F8A-C776-4034-BCAC-6F70450A91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335280</xdr:colOff>
      <xdr:row>81</xdr:row>
      <xdr:rowOff>68580</xdr:rowOff>
    </xdr:from>
    <xdr:to>
      <xdr:col>16</xdr:col>
      <xdr:colOff>30480</xdr:colOff>
      <xdr:row>96</xdr:row>
      <xdr:rowOff>68580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224D284-C17C-4668-8E08-B83FBA17A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imf.org/en/Research/commodity-price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B3090-8046-4825-A037-28984C24F2C3}">
  <sheetPr>
    <tabColor rgb="FFFFFF00"/>
  </sheetPr>
  <dimension ref="A1:AK256"/>
  <sheetViews>
    <sheetView showGridLines="0" topLeftCell="N1" workbookViewId="0">
      <selection activeCell="Y18" sqref="Y18"/>
    </sheetView>
  </sheetViews>
  <sheetFormatPr defaultRowHeight="14.4"/>
  <cols>
    <col min="1" max="2" width="10.6640625" hidden="1" customWidth="1"/>
    <col min="3" max="3" width="9.109375" hidden="1" customWidth="1"/>
    <col min="4" max="4" width="12" hidden="1" customWidth="1"/>
    <col min="5" max="7" width="9.109375" hidden="1" customWidth="1"/>
    <col min="8" max="9" width="10.6640625" hidden="1" customWidth="1"/>
    <col min="10" max="13" width="9.109375" hidden="1" customWidth="1"/>
    <col min="14" max="14" width="31.88671875" customWidth="1"/>
    <col min="16" max="16" width="10.6640625" bestFit="1" customWidth="1"/>
    <col min="21" max="21" width="15.6640625" bestFit="1" customWidth="1"/>
    <col min="24" max="24" width="10.6640625" bestFit="1" customWidth="1"/>
    <col min="30" max="30" width="10.88671875" customWidth="1"/>
    <col min="31" max="31" width="11.88671875" customWidth="1"/>
    <col min="32" max="32" width="12.6640625" customWidth="1"/>
    <col min="34" max="34" width="15.6640625" bestFit="1" customWidth="1"/>
    <col min="36" max="36" width="0" hidden="1" customWidth="1"/>
    <col min="43" max="43" width="15.6640625" bestFit="1" customWidth="1"/>
  </cols>
  <sheetData>
    <row r="1" spans="1:37" s="56" customFormat="1"/>
    <row r="2" spans="1:37" s="56" customFormat="1" ht="15" customHeight="1">
      <c r="N2" s="71" t="s">
        <v>276</v>
      </c>
      <c r="O2" s="71"/>
      <c r="P2" s="71"/>
      <c r="Q2" s="71"/>
      <c r="R2" s="71"/>
      <c r="S2" s="71"/>
      <c r="T2" s="71"/>
    </row>
    <row r="3" spans="1:37" s="56" customFormat="1" ht="15" customHeight="1">
      <c r="N3" s="72"/>
      <c r="O3" s="72"/>
      <c r="P3" s="72"/>
      <c r="Q3" s="72"/>
      <c r="R3" s="72"/>
      <c r="S3" s="72"/>
      <c r="T3" s="72"/>
    </row>
    <row r="4" spans="1:37" s="56" customFormat="1" ht="15" customHeight="1">
      <c r="N4" s="73"/>
      <c r="O4" s="73"/>
      <c r="P4" s="73"/>
      <c r="Q4" s="73"/>
      <c r="R4" s="73"/>
      <c r="S4" s="73"/>
      <c r="T4" s="73"/>
    </row>
    <row r="5" spans="1:37" s="56" customFormat="1">
      <c r="N5" s="56" t="s">
        <v>277</v>
      </c>
    </row>
    <row r="6" spans="1:37" s="56" customFormat="1"/>
    <row r="8" spans="1:37">
      <c r="AC8" t="s">
        <v>267</v>
      </c>
    </row>
    <row r="9" spans="1:37">
      <c r="C9" t="s">
        <v>124</v>
      </c>
      <c r="D9" t="s">
        <v>123</v>
      </c>
      <c r="E9" t="s">
        <v>125</v>
      </c>
      <c r="F9" t="s">
        <v>126</v>
      </c>
      <c r="J9" t="s">
        <v>124</v>
      </c>
      <c r="K9" t="s">
        <v>123</v>
      </c>
      <c r="L9" t="s">
        <v>125</v>
      </c>
      <c r="M9" t="s">
        <v>126</v>
      </c>
      <c r="P9" s="21" t="s">
        <v>131</v>
      </c>
      <c r="Q9" s="20" t="s">
        <v>127</v>
      </c>
      <c r="R9" s="20" t="s">
        <v>128</v>
      </c>
      <c r="S9" s="20" t="s">
        <v>129</v>
      </c>
      <c r="T9" s="20" t="s">
        <v>130</v>
      </c>
      <c r="U9" s="20" t="s">
        <v>268</v>
      </c>
      <c r="V9" s="22" t="s">
        <v>132</v>
      </c>
      <c r="AC9" s="21" t="s">
        <v>131</v>
      </c>
      <c r="AD9" s="20" t="s">
        <v>133</v>
      </c>
      <c r="AE9" s="20" t="s">
        <v>134</v>
      </c>
      <c r="AF9" s="20" t="s">
        <v>135</v>
      </c>
      <c r="AG9" s="20" t="s">
        <v>130</v>
      </c>
      <c r="AH9" s="20" t="s">
        <v>268</v>
      </c>
      <c r="AJ9" s="20" t="s">
        <v>123</v>
      </c>
    </row>
    <row r="10" spans="1:37">
      <c r="A10" s="1">
        <v>39814</v>
      </c>
      <c r="B10" s="1">
        <f>EOMONTH(A10,0)</f>
        <v>39844</v>
      </c>
      <c r="C10" s="19" t="e">
        <f t="array" ref="C10">_xll.ECONOMATICA(C$9,"RETURN","3m",$B10,,,,"decimal")</f>
        <v>#VALUE!</v>
      </c>
      <c r="D10" s="19" t="e">
        <f t="array" ref="D10">_xll.ECONOMATICA(D$9,"RETURN","3m",$B10,,,,"decimal")</f>
        <v>#VALUE!</v>
      </c>
      <c r="E10" s="19">
        <v>-1.80744609315298E-3</v>
      </c>
      <c r="F10" t="e">
        <f t="array" ref="F10">_xll.ECONOMATICA($F$9,"CLOSE",,B10)</f>
        <v>#VALUE!</v>
      </c>
      <c r="H10" s="1">
        <v>39814</v>
      </c>
      <c r="I10" s="1">
        <f>EOMONTH(H10,0)</f>
        <v>39844</v>
      </c>
      <c r="J10" s="19">
        <v>3.1828251312617802E-2</v>
      </c>
      <c r="K10" s="19">
        <v>1.1240843845371299E-2</v>
      </c>
      <c r="L10" s="19">
        <v>-1.80744609315298E-3</v>
      </c>
      <c r="M10">
        <v>2.3162000000011198</v>
      </c>
      <c r="O10" s="23"/>
      <c r="P10" s="1">
        <v>39903</v>
      </c>
      <c r="Q10" s="19">
        <f>_xlfn.XLOOKUP($P10,$I$10:$I$148,J$10:J$148,,0)</f>
        <v>2.8893440521642302E-2</v>
      </c>
      <c r="R10" s="19">
        <f t="shared" ref="R10:T25" si="0">_xlfn.XLOOKUP($P10,$I$10:$I$148,K$10:K$148,,0)</f>
        <v>1.23470444741542E-2</v>
      </c>
      <c r="S10" s="19">
        <f t="shared" si="0"/>
        <v>-9.1526453261394601E-3</v>
      </c>
      <c r="T10" s="7">
        <f t="shared" si="0"/>
        <v>2.3152000000009099</v>
      </c>
      <c r="U10" s="7">
        <v>46.796818181818168</v>
      </c>
      <c r="AC10" s="24" t="s">
        <v>0</v>
      </c>
      <c r="AD10" s="25">
        <f>(1+Q10)</f>
        <v>1.0288934405216423</v>
      </c>
      <c r="AE10" s="25">
        <f>(1+R10)</f>
        <v>1.0123470444741542</v>
      </c>
      <c r="AF10" s="25">
        <f>(1+S10)</f>
        <v>0.99084735467386054</v>
      </c>
      <c r="AG10" s="7">
        <f>T10/2.33699999999953</f>
        <v>0.99067180145544531</v>
      </c>
      <c r="AH10" s="7">
        <f>U10/40.9030434782609</f>
        <v>1.1440913487694304</v>
      </c>
      <c r="AJ10" s="20" t="s">
        <v>266</v>
      </c>
    </row>
    <row r="11" spans="1:37">
      <c r="A11" s="1">
        <v>39845</v>
      </c>
      <c r="B11" s="1">
        <f>EOMONTH(A11,0)</f>
        <v>39872</v>
      </c>
      <c r="C11" s="19" t="e">
        <f t="array" ref="C11">_xll.ECONOMATICA(C$9,"RETURN","3m",$B11,,,,"decimal")</f>
        <v>#VALUE!</v>
      </c>
      <c r="D11" s="19" t="e">
        <f t="array" ref="D11">_xll.ECONOMATICA(D$9,"RETURN","3m",$B11,,,,"decimal")</f>
        <v>#VALUE!</v>
      </c>
      <c r="E11" s="19">
        <v>-3.0453477756964302E-3</v>
      </c>
      <c r="F11" t="e">
        <f t="array" ref="F11">_xll.ECONOMATICA($F$9,"CLOSE",,B11)</f>
        <v>#VALUE!</v>
      </c>
      <c r="H11" s="1">
        <v>39845</v>
      </c>
      <c r="I11" s="1">
        <f>EOMONTH(H11,0)</f>
        <v>39872</v>
      </c>
      <c r="J11" s="19">
        <v>3.03660784829844E-2</v>
      </c>
      <c r="K11" s="19">
        <v>1.31553051451192E-2</v>
      </c>
      <c r="L11" s="19">
        <v>-3.0453477756964302E-3</v>
      </c>
      <c r="M11">
        <v>2.3784000000014198</v>
      </c>
      <c r="O11" s="23"/>
      <c r="P11" s="1">
        <v>39994</v>
      </c>
      <c r="Q11" s="19">
        <f t="shared" ref="Q11:Q53" si="1">_xlfn.XLOOKUP($P11,$I$10:$I$148,J$10:J$148,,0)</f>
        <v>2.3720229635728202E-2</v>
      </c>
      <c r="R11" s="19">
        <f t="shared" si="0"/>
        <v>1.3156843157048599E-2</v>
      </c>
      <c r="S11" s="19">
        <f t="shared" si="0"/>
        <v>-3.2417215952591501E-3</v>
      </c>
      <c r="T11" s="7">
        <f t="shared" si="0"/>
        <v>1.95160000000033</v>
      </c>
      <c r="U11" s="7">
        <v>69.149696969696961</v>
      </c>
      <c r="AC11" s="24" t="s">
        <v>1</v>
      </c>
      <c r="AD11" s="25">
        <f>(1+Q11)*AD10</f>
        <v>1.0532990292015101</v>
      </c>
      <c r="AE11" s="25">
        <f>(1+R11)*AE10</f>
        <v>1.0256663357588023</v>
      </c>
      <c r="AF11" s="25">
        <f>(1+S11)*AF10</f>
        <v>0.98763530340660888</v>
      </c>
      <c r="AG11" s="7">
        <f>AG10*(T11/T10)</f>
        <v>0.83508771929855485</v>
      </c>
      <c r="AH11" s="7">
        <f>AH10*(U11/U10)</f>
        <v>1.6905758371366315</v>
      </c>
      <c r="AJ11" s="20" t="s">
        <v>130</v>
      </c>
    </row>
    <row r="12" spans="1:37">
      <c r="A12" s="1">
        <v>39873</v>
      </c>
      <c r="B12" s="1">
        <f t="shared" ref="B12:B75" si="2">EOMONTH(A12,0)</f>
        <v>39903</v>
      </c>
      <c r="C12" s="19" t="e">
        <f t="array" ref="C12">_xll.ECONOMATICA(C$9,"RETURN","3m",$B12,,,,"decimal")</f>
        <v>#VALUE!</v>
      </c>
      <c r="D12" s="19" t="e">
        <f t="array" ref="D12">_xll.ECONOMATICA(D$9,"RETURN","3m",$B12,,,,"decimal")</f>
        <v>#VALUE!</v>
      </c>
      <c r="E12" s="19">
        <v>-9.1526453261394601E-3</v>
      </c>
      <c r="F12" t="e">
        <f t="array" ref="F12">_xll.ECONOMATICA($F$9,"CLOSE",,B12)</f>
        <v>#VALUE!</v>
      </c>
      <c r="H12" s="1">
        <v>39873</v>
      </c>
      <c r="I12" s="1">
        <f t="shared" ref="I12:I75" si="3">EOMONTH(H12,0)</f>
        <v>39903</v>
      </c>
      <c r="J12" s="19">
        <v>2.8893440521642302E-2</v>
      </c>
      <c r="K12" s="19">
        <v>1.23470444741542E-2</v>
      </c>
      <c r="L12" s="19">
        <v>-9.1526453261394601E-3</v>
      </c>
      <c r="M12">
        <v>2.3152000000009099</v>
      </c>
      <c r="O12" s="23"/>
      <c r="P12" s="1">
        <v>40086</v>
      </c>
      <c r="Q12" s="19">
        <f t="shared" si="1"/>
        <v>2.1827402018971001E-2</v>
      </c>
      <c r="R12" s="19">
        <f t="shared" si="0"/>
        <v>6.3129637655947599E-3</v>
      </c>
      <c r="S12" s="19">
        <f t="shared" si="0"/>
        <v>-3.7910284736426499E-3</v>
      </c>
      <c r="T12" s="7">
        <f t="shared" si="0"/>
        <v>1.7780999999995399</v>
      </c>
      <c r="U12" s="7">
        <v>68.324696969696959</v>
      </c>
      <c r="X12" s="1"/>
      <c r="AC12" s="24" t="s">
        <v>2</v>
      </c>
      <c r="AD12" s="25">
        <f t="shared" ref="AD12:AD53" si="4">(1+Q12)*AD11</f>
        <v>1.0762898105580834</v>
      </c>
      <c r="AE12" s="25">
        <f t="shared" ref="AE12:AE53" si="5">(1+R12)*AE11</f>
        <v>1.0321413301720379</v>
      </c>
      <c r="AF12" s="25">
        <f t="shared" ref="AF12:AF53" si="6">(1+S12)*AF11</f>
        <v>0.98389114984981973</v>
      </c>
      <c r="AG12" s="7">
        <f t="shared" ref="AG12:AG53" si="7">AG11*(T12/T11)</f>
        <v>0.76084724005130411</v>
      </c>
      <c r="AH12" s="7">
        <f t="shared" ref="AH12:AH53" si="8">AH11*(U12/U11)</f>
        <v>1.6704061888697863</v>
      </c>
      <c r="AJ12" s="20" t="s">
        <v>269</v>
      </c>
    </row>
    <row r="13" spans="1:37">
      <c r="A13" s="1">
        <v>39904</v>
      </c>
      <c r="B13" s="1">
        <f t="shared" si="2"/>
        <v>39933</v>
      </c>
      <c r="C13" s="19" t="e">
        <f t="array" ref="C13">_xll.ECONOMATICA(C$9,"RETURN","3m",$B13,,,,"decimal")</f>
        <v>#VALUE!</v>
      </c>
      <c r="D13" s="19" t="e">
        <f t="array" ref="D13">_xll.ECONOMATICA(D$9,"RETURN","3m",$B13,,,,"decimal")</f>
        <v>#VALUE!</v>
      </c>
      <c r="E13" s="19">
        <v>-6.3472773335888598E-3</v>
      </c>
      <c r="F13" t="e">
        <f t="array" ref="F13">_xll.ECONOMATICA($F$9,"CLOSE",,B13)</f>
        <v>#VALUE!</v>
      </c>
      <c r="H13" s="1">
        <v>39904</v>
      </c>
      <c r="I13" s="1">
        <f t="shared" si="3"/>
        <v>39933</v>
      </c>
      <c r="J13" s="19">
        <v>2.6783754696225501E-2</v>
      </c>
      <c r="K13" s="19">
        <v>1.23470445614657E-2</v>
      </c>
      <c r="L13" s="19">
        <v>-6.3472773335888598E-3</v>
      </c>
      <c r="M13">
        <v>2.17829999999958</v>
      </c>
      <c r="O13" s="23"/>
      <c r="P13" s="1">
        <v>40178</v>
      </c>
      <c r="Q13" s="19">
        <f t="shared" si="1"/>
        <v>2.0884604693492299E-2</v>
      </c>
      <c r="R13" s="19">
        <f t="shared" si="0"/>
        <v>1.0637058274369299E-2</v>
      </c>
      <c r="S13" s="19">
        <f t="shared" si="0"/>
        <v>-1.1013841385647499E-3</v>
      </c>
      <c r="T13" s="7">
        <f t="shared" si="0"/>
        <v>1.74120000000039</v>
      </c>
      <c r="U13" s="7">
        <v>74.923188405797106</v>
      </c>
      <c r="AC13" s="24" t="s">
        <v>3</v>
      </c>
      <c r="AD13" s="25">
        <f t="shared" si="4"/>
        <v>1.0987676977872227</v>
      </c>
      <c r="AE13" s="25">
        <f t="shared" si="5"/>
        <v>1.0431202776484629</v>
      </c>
      <c r="AF13" s="25">
        <f t="shared" si="6"/>
        <v>0.98280750774330095</v>
      </c>
      <c r="AG13" s="7">
        <f t="shared" si="7"/>
        <v>0.74505776636745413</v>
      </c>
      <c r="AH13" s="7">
        <f t="shared" si="8"/>
        <v>1.8317264935460655</v>
      </c>
      <c r="AJ13" s="56" t="s">
        <v>273</v>
      </c>
    </row>
    <row r="14" spans="1:37">
      <c r="A14" s="1">
        <v>39934</v>
      </c>
      <c r="B14" s="1">
        <f t="shared" si="2"/>
        <v>39964</v>
      </c>
      <c r="C14" s="19" t="e">
        <f t="array" ref="C14">_xll.ECONOMATICA(C$9,"RETURN","3m",$B14,,,,"decimal")</f>
        <v>#VALUE!</v>
      </c>
      <c r="D14" s="19" t="e">
        <f t="array" ref="D14">_xll.ECONOMATICA(D$9,"RETURN","3m",$B14,,,,"decimal")</f>
        <v>#VALUE!</v>
      </c>
      <c r="E14" s="19">
        <v>-9.6483136139795499E-3</v>
      </c>
      <c r="F14" t="e">
        <f t="array" ref="F14">_xll.ECONOMATICA($F$9,"CLOSE",,B14)</f>
        <v>#VALUE!</v>
      </c>
      <c r="H14" s="1">
        <v>39934</v>
      </c>
      <c r="I14" s="1">
        <f t="shared" si="3"/>
        <v>39964</v>
      </c>
      <c r="J14" s="19">
        <v>2.5905924001563101E-2</v>
      </c>
      <c r="K14" s="19">
        <v>1.15416016778909E-2</v>
      </c>
      <c r="L14" s="19">
        <v>-9.6483136139795499E-3</v>
      </c>
      <c r="M14">
        <v>1.9729999999999599</v>
      </c>
      <c r="O14" s="23"/>
      <c r="P14" s="1">
        <v>40268</v>
      </c>
      <c r="Q14" s="19">
        <f t="shared" si="1"/>
        <v>2.02104267318646E-2</v>
      </c>
      <c r="R14" s="19">
        <f t="shared" si="0"/>
        <v>2.0638364874685101E-2</v>
      </c>
      <c r="S14" s="19">
        <f t="shared" si="0"/>
        <v>2.7775099568316398E-2</v>
      </c>
      <c r="T14" s="7">
        <f t="shared" si="0"/>
        <v>1.7810000000008599</v>
      </c>
      <c r="U14" s="7">
        <v>79.297681159420293</v>
      </c>
      <c r="AC14" s="24" t="s">
        <v>4</v>
      </c>
      <c r="AD14" s="25">
        <f t="shared" si="4"/>
        <v>1.1209742618386909</v>
      </c>
      <c r="AE14" s="25">
        <f t="shared" si="5"/>
        <v>1.0646485745467547</v>
      </c>
      <c r="AF14" s="25">
        <f t="shared" si="6"/>
        <v>1.01010508412736</v>
      </c>
      <c r="AG14" s="7">
        <f t="shared" si="7"/>
        <v>0.76208814719778273</v>
      </c>
      <c r="AH14" s="7">
        <f t="shared" si="8"/>
        <v>1.9386743483175117</v>
      </c>
    </row>
    <row r="15" spans="1:37">
      <c r="A15" s="1">
        <v>39965</v>
      </c>
      <c r="B15" s="1">
        <f t="shared" si="2"/>
        <v>39994</v>
      </c>
      <c r="C15" s="19" t="e">
        <f t="array" ref="C15">_xll.ECONOMATICA(C$9,"RETURN","3m",$B15,,,,"decimal")</f>
        <v>#VALUE!</v>
      </c>
      <c r="D15" s="19" t="e">
        <f t="array" ref="D15">_xll.ECONOMATICA(D$9,"RETURN","3m",$B15,,,,"decimal")</f>
        <v>#VALUE!</v>
      </c>
      <c r="E15" s="19">
        <v>-3.2417215952591501E-3</v>
      </c>
      <c r="F15" t="e">
        <f t="array" ref="F15">_xll.ECONOMATICA($F$9,"CLOSE",,B15)</f>
        <v>#VALUE!</v>
      </c>
      <c r="H15" s="1">
        <v>39965</v>
      </c>
      <c r="I15" s="1">
        <f t="shared" si="3"/>
        <v>39994</v>
      </c>
      <c r="J15" s="19">
        <v>2.3720229635728202E-2</v>
      </c>
      <c r="K15" s="19">
        <v>1.3156843157048599E-2</v>
      </c>
      <c r="L15" s="19">
        <v>-3.2417215952591501E-3</v>
      </c>
      <c r="M15">
        <v>1.95160000000033</v>
      </c>
      <c r="O15" s="23"/>
      <c r="P15" s="1">
        <v>40359</v>
      </c>
      <c r="Q15" s="19">
        <f t="shared" si="1"/>
        <v>2.22108530542755E-2</v>
      </c>
      <c r="R15" s="19">
        <f t="shared" si="0"/>
        <v>1.0024508474089099E-2</v>
      </c>
      <c r="S15" s="19">
        <f t="shared" si="0"/>
        <v>2.8275291411773699E-2</v>
      </c>
      <c r="T15" s="7">
        <f t="shared" si="0"/>
        <v>1.80149999999958</v>
      </c>
      <c r="U15" s="7">
        <v>74.725000000000009</v>
      </c>
      <c r="AC15" s="24" t="s">
        <v>5</v>
      </c>
      <c r="AD15" s="25">
        <f t="shared" si="4"/>
        <v>1.145872056446015</v>
      </c>
      <c r="AE15" s="25">
        <f t="shared" si="5"/>
        <v>1.0753211532042255</v>
      </c>
      <c r="AF15" s="25">
        <f t="shared" si="6"/>
        <v>1.0386660997375752</v>
      </c>
      <c r="AG15" s="7">
        <f t="shared" si="7"/>
        <v>0.77086007702179815</v>
      </c>
      <c r="AH15" s="7">
        <f t="shared" si="8"/>
        <v>1.8268811718060727</v>
      </c>
    </row>
    <row r="16" spans="1:37">
      <c r="A16" s="1">
        <v>39995</v>
      </c>
      <c r="B16" s="1">
        <f t="shared" si="2"/>
        <v>40025</v>
      </c>
      <c r="C16" s="19" t="e">
        <f t="array" ref="C16">_xll.ECONOMATICA(C$9,"RETURN","3m",$B16,,,,"decimal")</f>
        <v>#VALUE!</v>
      </c>
      <c r="D16" s="19" t="e">
        <f t="array" ref="D16">_xll.ECONOMATICA(D$9,"RETURN","3m",$B16,,,,"decimal")</f>
        <v>#VALUE!</v>
      </c>
      <c r="E16" s="19">
        <v>-6.0489069974209997E-3</v>
      </c>
      <c r="F16" t="e">
        <f t="array" ref="F16">_xll.ECONOMATICA($F$9,"CLOSE",,B16)</f>
        <v>#VALUE!</v>
      </c>
      <c r="H16" s="1">
        <v>39995</v>
      </c>
      <c r="I16" s="1">
        <f t="shared" si="3"/>
        <v>40025</v>
      </c>
      <c r="J16" s="19">
        <v>2.3197134698420999E-2</v>
      </c>
      <c r="K16" s="19">
        <v>1.07368816679809E-2</v>
      </c>
      <c r="L16" s="19">
        <v>-6.0489069974209997E-3</v>
      </c>
      <c r="M16">
        <v>1.8726000000006</v>
      </c>
      <c r="O16" s="23"/>
      <c r="P16" s="1">
        <v>40451</v>
      </c>
      <c r="Q16" s="19">
        <f t="shared" si="1"/>
        <v>2.6124991669348702E-2</v>
      </c>
      <c r="R16" s="19">
        <f t="shared" si="0"/>
        <v>5.0022903960780197E-3</v>
      </c>
      <c r="S16" s="19">
        <f t="shared" si="0"/>
        <v>2.0898783359370999E-2</v>
      </c>
      <c r="T16" s="7">
        <f t="shared" si="0"/>
        <v>1.69419999999991</v>
      </c>
      <c r="U16" s="7">
        <v>76.111060606060605</v>
      </c>
      <c r="AC16" s="24" t="s">
        <v>6</v>
      </c>
      <c r="AD16" s="25">
        <f t="shared" si="4"/>
        <v>1.1758079543748066</v>
      </c>
      <c r="AE16" s="25">
        <f t="shared" si="5"/>
        <v>1.0807002218815986</v>
      </c>
      <c r="AF16" s="25">
        <f t="shared" si="6"/>
        <v>1.0603729575387135</v>
      </c>
      <c r="AG16" s="7">
        <f t="shared" si="7"/>
        <v>0.72494651262312826</v>
      </c>
      <c r="AH16" s="7">
        <f t="shared" si="8"/>
        <v>1.8607676625948877</v>
      </c>
      <c r="AK16" s="57"/>
    </row>
    <row r="17" spans="1:34">
      <c r="A17" s="1">
        <v>40026</v>
      </c>
      <c r="B17" s="1">
        <f t="shared" si="2"/>
        <v>40056</v>
      </c>
      <c r="C17" s="19" t="e">
        <f t="array" ref="C17">_xll.ECONOMATICA(C$9,"RETURN","3m",$B17,,,,"decimal")</f>
        <v>#VALUE!</v>
      </c>
      <c r="D17" s="19" t="e">
        <f t="array" ref="D17">_xll.ECONOMATICA(D$9,"RETURN","3m",$B17,,,,"decimal")</f>
        <v>#VALUE!</v>
      </c>
      <c r="E17" s="19">
        <v>-8.9263551117255702E-3</v>
      </c>
      <c r="F17" t="e">
        <f t="array" ref="F17">_xll.ECONOMATICA($F$9,"CLOSE",,B17)</f>
        <v>#VALUE!</v>
      </c>
      <c r="H17" s="1">
        <v>40026</v>
      </c>
      <c r="I17" s="1">
        <f t="shared" si="3"/>
        <v>40056</v>
      </c>
      <c r="J17" s="19">
        <v>2.2435262280851E-2</v>
      </c>
      <c r="K17" s="19">
        <v>7.5176541886321502E-3</v>
      </c>
      <c r="L17" s="19">
        <v>-8.9263551117255702E-3</v>
      </c>
      <c r="M17">
        <v>1.8863999999994101</v>
      </c>
      <c r="O17" s="23"/>
      <c r="P17" s="1">
        <v>40543</v>
      </c>
      <c r="Q17" s="19">
        <f t="shared" si="1"/>
        <v>2.55993314531224E-2</v>
      </c>
      <c r="R17" s="19">
        <f t="shared" si="0"/>
        <v>2.2262181379119301E-2</v>
      </c>
      <c r="S17" s="19">
        <f t="shared" si="0"/>
        <v>3.1799423953998499E-2</v>
      </c>
      <c r="T17" s="7">
        <f t="shared" si="0"/>
        <v>1.66619999999966</v>
      </c>
      <c r="U17" s="7">
        <v>90.068260869565208</v>
      </c>
      <c r="AC17" s="24" t="s">
        <v>7</v>
      </c>
      <c r="AD17" s="25">
        <f t="shared" si="4"/>
        <v>1.2059078519240651</v>
      </c>
      <c r="AE17" s="25">
        <f t="shared" si="5"/>
        <v>1.1047589662375812</v>
      </c>
      <c r="AF17" s="25">
        <f t="shared" si="6"/>
        <v>1.0940922067648422</v>
      </c>
      <c r="AG17" s="7">
        <f t="shared" si="7"/>
        <v>0.71296534017971547</v>
      </c>
      <c r="AH17" s="7">
        <f t="shared" si="8"/>
        <v>2.2019941112067754</v>
      </c>
    </row>
    <row r="18" spans="1:34">
      <c r="A18" s="1">
        <v>40057</v>
      </c>
      <c r="B18" s="1">
        <f t="shared" si="2"/>
        <v>40086</v>
      </c>
      <c r="C18" s="19" t="e">
        <f t="array" ref="C18">_xll.ECONOMATICA(C$9,"RETURN","3m",$B18,,,,"decimal")</f>
        <v>#VALUE!</v>
      </c>
      <c r="D18" s="19" t="e">
        <f t="array" ref="D18">_xll.ECONOMATICA(D$9,"RETURN","3m",$B18,,,,"decimal")</f>
        <v>#VALUE!</v>
      </c>
      <c r="E18" s="19">
        <v>-3.7910284736426499E-3</v>
      </c>
      <c r="F18" t="e">
        <f t="array" ref="F18">_xll.ECONOMATICA($F$9,"CLOSE",,B18)</f>
        <v>#VALUE!</v>
      </c>
      <c r="H18" s="1">
        <v>40057</v>
      </c>
      <c r="I18" s="1">
        <f t="shared" si="3"/>
        <v>40086</v>
      </c>
      <c r="J18" s="19">
        <v>2.1827402018971001E-2</v>
      </c>
      <c r="K18" s="19">
        <v>6.3129637655947599E-3</v>
      </c>
      <c r="L18" s="19">
        <v>-3.7910284736426499E-3</v>
      </c>
      <c r="M18">
        <v>1.7780999999995399</v>
      </c>
      <c r="O18" s="23"/>
      <c r="P18" s="1">
        <v>40633</v>
      </c>
      <c r="Q18" s="19">
        <f t="shared" si="1"/>
        <v>2.6448358694324301E-2</v>
      </c>
      <c r="R18" s="19">
        <f t="shared" si="0"/>
        <v>2.4395697095315E-2</v>
      </c>
      <c r="S18" s="19">
        <f t="shared" si="0"/>
        <v>2.4312626443133901E-2</v>
      </c>
      <c r="T18" s="7">
        <f t="shared" si="0"/>
        <v>1.6286999999992999</v>
      </c>
      <c r="U18" s="7">
        <v>108.64521739130433</v>
      </c>
      <c r="AC18" s="24" t="s">
        <v>8</v>
      </c>
      <c r="AD18" s="25">
        <f t="shared" si="4"/>
        <v>1.2378021353440549</v>
      </c>
      <c r="AE18" s="25">
        <f t="shared" si="5"/>
        <v>1.1317103313412464</v>
      </c>
      <c r="AF18" s="25">
        <f t="shared" si="6"/>
        <v>1.1206924618822598</v>
      </c>
      <c r="AG18" s="7">
        <f t="shared" si="7"/>
        <v>0.69691912708584836</v>
      </c>
      <c r="AH18" s="7">
        <f t="shared" si="8"/>
        <v>2.656164631100054</v>
      </c>
    </row>
    <row r="19" spans="1:34">
      <c r="A19" s="1">
        <v>40087</v>
      </c>
      <c r="B19" s="1">
        <f t="shared" si="2"/>
        <v>40117</v>
      </c>
      <c r="C19" s="19" t="e">
        <f t="array" ref="C19">_xll.ECONOMATICA(C$9,"RETURN","3m",$B19,,,,"decimal")</f>
        <v>#VALUE!</v>
      </c>
      <c r="D19" s="19" t="e">
        <f t="array" ref="D19">_xll.ECONOMATICA(D$9,"RETURN","3m",$B19,,,,"decimal")</f>
        <v>#VALUE!</v>
      </c>
      <c r="E19" s="19">
        <v>1.01552192063536E-3</v>
      </c>
      <c r="F19" t="e">
        <f t="array" ref="F19">_xll.ECONOMATICA($F$9,"CLOSE",,B19)</f>
        <v>#VALUE!</v>
      </c>
      <c r="H19" s="1">
        <v>40087</v>
      </c>
      <c r="I19" s="1">
        <f t="shared" si="3"/>
        <v>40117</v>
      </c>
      <c r="J19" s="19">
        <v>2.0885726022242999E-2</v>
      </c>
      <c r="K19" s="19">
        <v>6.7145310422347402E-3</v>
      </c>
      <c r="L19" s="19">
        <v>1.01552192063536E-3</v>
      </c>
      <c r="M19">
        <v>1.7440000000006</v>
      </c>
      <c r="O19" s="23"/>
      <c r="P19" s="1">
        <v>40724</v>
      </c>
      <c r="Q19" s="19">
        <f t="shared" si="1"/>
        <v>2.80245491048845E-2</v>
      </c>
      <c r="R19" s="19">
        <f t="shared" si="0"/>
        <v>1.39548450060829E-2</v>
      </c>
      <c r="S19" s="19">
        <f t="shared" si="0"/>
        <v>6.9680367869295896E-3</v>
      </c>
      <c r="T19" s="7">
        <f t="shared" si="0"/>
        <v>1.56110000000081</v>
      </c>
      <c r="U19" s="7">
        <v>105.84545454545454</v>
      </c>
      <c r="AC19" s="24" t="s">
        <v>9</v>
      </c>
      <c r="AD19" s="25">
        <f t="shared" si="4"/>
        <v>1.2724909820681354</v>
      </c>
      <c r="AE19" s="25">
        <f t="shared" si="5"/>
        <v>1.1475031736068964</v>
      </c>
      <c r="AF19" s="25">
        <f t="shared" si="6"/>
        <v>1.1285014881834901</v>
      </c>
      <c r="AG19" s="7">
        <f t="shared" si="7"/>
        <v>0.66799315361622769</v>
      </c>
      <c r="AH19" s="7">
        <f t="shared" si="8"/>
        <v>2.5877158652438457</v>
      </c>
    </row>
    <row r="20" spans="1:34">
      <c r="A20" s="1">
        <v>40118</v>
      </c>
      <c r="B20" s="1">
        <f t="shared" si="2"/>
        <v>40147</v>
      </c>
      <c r="C20" s="19" t="e">
        <f t="array" ref="C20">_xll.ECONOMATICA(C$9,"RETURN","3m",$B20,,,,"decimal")</f>
        <v>#VALUE!</v>
      </c>
      <c r="D20" s="19" t="e">
        <f t="array" ref="D20">_xll.ECONOMATICA(D$9,"RETURN","3m",$B20,,,,"decimal")</f>
        <v>#VALUE!</v>
      </c>
      <c r="E20" s="19">
        <v>5.6912161835498401E-3</v>
      </c>
      <c r="F20" t="e">
        <f t="array" ref="F20">_xll.ECONOMATICA($F$9,"CLOSE",,B20)</f>
        <v>#VALUE!</v>
      </c>
      <c r="H20" s="1">
        <v>40118</v>
      </c>
      <c r="I20" s="1">
        <f t="shared" si="3"/>
        <v>40147</v>
      </c>
      <c r="J20" s="19">
        <v>2.0556780504193701E-2</v>
      </c>
      <c r="K20" s="19">
        <v>9.3280665132624598E-3</v>
      </c>
      <c r="L20" s="19">
        <v>5.6912161835498401E-3</v>
      </c>
      <c r="M20">
        <v>1.7505000000001001</v>
      </c>
      <c r="O20" s="23"/>
      <c r="P20" s="1">
        <v>40816</v>
      </c>
      <c r="Q20" s="19">
        <f t="shared" si="1"/>
        <v>3.00839814972278E-2</v>
      </c>
      <c r="R20" s="19">
        <f t="shared" si="0"/>
        <v>1.06340365327924E-2</v>
      </c>
      <c r="S20" s="19">
        <f t="shared" si="0"/>
        <v>9.7144444225705194E-3</v>
      </c>
      <c r="T20" s="7">
        <f t="shared" si="0"/>
        <v>1.8544000000001699</v>
      </c>
      <c r="U20" s="7">
        <v>101.3551515151515</v>
      </c>
      <c r="AC20" s="24" t="s">
        <v>10</v>
      </c>
      <c r="AD20" s="25">
        <f t="shared" si="4"/>
        <v>1.3107725772280623</v>
      </c>
      <c r="AE20" s="25">
        <f t="shared" si="5"/>
        <v>1.1597057642765274</v>
      </c>
      <c r="AF20" s="25">
        <f t="shared" si="6"/>
        <v>1.1394642531712367</v>
      </c>
      <c r="AG20" s="7">
        <f t="shared" si="7"/>
        <v>0.79349593495958193</v>
      </c>
      <c r="AH20" s="7">
        <f t="shared" si="8"/>
        <v>2.4779366740526196</v>
      </c>
    </row>
    <row r="21" spans="1:34">
      <c r="A21" s="1">
        <v>40148</v>
      </c>
      <c r="B21" s="1">
        <f t="shared" si="2"/>
        <v>40178</v>
      </c>
      <c r="C21" s="19" t="e">
        <f t="array" ref="C21">_xll.ECONOMATICA(C$9,"RETURN","3m",$B21,,,,"decimal")</f>
        <v>#VALUE!</v>
      </c>
      <c r="D21" s="19" t="e">
        <f t="array" ref="D21">_xll.ECONOMATICA(D$9,"RETURN","3m",$B21,,,,"decimal")</f>
        <v>#VALUE!</v>
      </c>
      <c r="E21" s="19">
        <v>-1.1013841385647499E-3</v>
      </c>
      <c r="F21" t="e">
        <f t="array" ref="F21">_xll.ECONOMATICA($F$9,"CLOSE",,B21)</f>
        <v>#VALUE!</v>
      </c>
      <c r="H21" s="1">
        <v>40148</v>
      </c>
      <c r="I21" s="1">
        <f t="shared" si="3"/>
        <v>40178</v>
      </c>
      <c r="J21" s="19">
        <v>2.0884604693492299E-2</v>
      </c>
      <c r="K21" s="19">
        <v>1.0637058274369299E-2</v>
      </c>
      <c r="L21" s="19">
        <v>-1.1013841385647499E-3</v>
      </c>
      <c r="M21">
        <v>1.74120000000039</v>
      </c>
      <c r="O21" s="23"/>
      <c r="P21" s="1">
        <v>40908</v>
      </c>
      <c r="Q21" s="19">
        <f t="shared" si="1"/>
        <v>2.6673875241613101E-2</v>
      </c>
      <c r="R21" s="19">
        <f t="shared" si="0"/>
        <v>1.4569984521585901E-2</v>
      </c>
      <c r="S21" s="19">
        <f t="shared" si="0"/>
        <v>9.1198891186650092E-3</v>
      </c>
      <c r="T21" s="7">
        <f t="shared" si="0"/>
        <v>1.8757999999998001</v>
      </c>
      <c r="U21" s="7">
        <v>104.26363636363637</v>
      </c>
      <c r="AC21" s="24" t="s">
        <v>11</v>
      </c>
      <c r="AD21" s="25">
        <f t="shared" si="4"/>
        <v>1.3457359614231714</v>
      </c>
      <c r="AE21" s="25">
        <f t="shared" si="5"/>
        <v>1.1766026593116303</v>
      </c>
      <c r="AF21" s="25">
        <f t="shared" si="6"/>
        <v>1.1498560408148408</v>
      </c>
      <c r="AG21" s="7">
        <f t="shared" si="7"/>
        <v>0.80265297389823598</v>
      </c>
      <c r="AH21" s="7">
        <f t="shared" si="8"/>
        <v>2.54904348179006</v>
      </c>
    </row>
    <row r="22" spans="1:34">
      <c r="A22" s="1">
        <v>40179</v>
      </c>
      <c r="B22" s="1">
        <f t="shared" si="2"/>
        <v>40209</v>
      </c>
      <c r="C22" s="19" t="e">
        <f t="array" ref="C22">_xll.ECONOMATICA(C$9,"RETURN","3m",$B22,,,,"decimal")</f>
        <v>#VALUE!</v>
      </c>
      <c r="D22" s="19" t="e">
        <f t="array" ref="D22">_xll.ECONOMATICA(D$9,"RETURN","3m",$B22,,,,"decimal")</f>
        <v>#VALUE!</v>
      </c>
      <c r="E22" s="19">
        <v>4.7392312080773999E-3</v>
      </c>
      <c r="F22" t="e">
        <f t="array" ref="F22">_xll.ECONOMATICA($F$9,"CLOSE",,B22)</f>
        <v>#VALUE!</v>
      </c>
      <c r="H22" s="1">
        <v>40179</v>
      </c>
      <c r="I22" s="1">
        <f t="shared" si="3"/>
        <v>40209</v>
      </c>
      <c r="J22" s="19">
        <v>2.05500643969572E-2</v>
      </c>
      <c r="K22" s="19">
        <v>1.5373788797660401E-2</v>
      </c>
      <c r="L22" s="19">
        <v>4.7392312080773999E-3</v>
      </c>
      <c r="M22">
        <v>1.8747999999995999</v>
      </c>
      <c r="O22" s="23"/>
      <c r="P22" s="1">
        <v>40999</v>
      </c>
      <c r="Q22" s="19">
        <f t="shared" si="1"/>
        <v>2.4549563966502298E-2</v>
      </c>
      <c r="R22" s="19">
        <f t="shared" si="0"/>
        <v>1.2246461323229599E-2</v>
      </c>
      <c r="S22" s="19">
        <f t="shared" si="0"/>
        <v>6.1573960610985497E-3</v>
      </c>
      <c r="T22" s="7">
        <f t="shared" si="0"/>
        <v>1.8220999999994101</v>
      </c>
      <c r="U22" s="7">
        <v>117.785</v>
      </c>
      <c r="AC22" s="24" t="s">
        <v>12</v>
      </c>
      <c r="AD22" s="25">
        <f t="shared" si="4"/>
        <v>1.3787731924901521</v>
      </c>
      <c r="AE22" s="25">
        <f t="shared" si="5"/>
        <v>1.1910118782716992</v>
      </c>
      <c r="AF22" s="25">
        <f t="shared" si="6"/>
        <v>1.1569361598713845</v>
      </c>
      <c r="AG22" s="7">
        <f t="shared" si="7"/>
        <v>0.77967479674787188</v>
      </c>
      <c r="AH22" s="7">
        <f t="shared" si="8"/>
        <v>2.8796145710428673</v>
      </c>
    </row>
    <row r="23" spans="1:34">
      <c r="A23" s="1">
        <v>40210</v>
      </c>
      <c r="B23" s="1">
        <f t="shared" si="2"/>
        <v>40237</v>
      </c>
      <c r="C23" s="19" t="e">
        <f t="array" ref="C23">_xll.ECONOMATICA(C$9,"RETURN","3m",$B23,,,,"decimal")</f>
        <v>#VALUE!</v>
      </c>
      <c r="D23" s="19" t="e">
        <f t="array" ref="D23">_xll.ECONOMATICA(D$9,"RETURN","3m",$B23,,,,"decimal")</f>
        <v>#VALUE!</v>
      </c>
      <c r="E23" s="19">
        <v>1.5522206989771799E-2</v>
      </c>
      <c r="F23" t="e">
        <f t="array" ref="F23">_xll.ECONOMATICA($F$9,"CLOSE",,B23)</f>
        <v>#VALUE!</v>
      </c>
      <c r="H23" s="1">
        <v>40210</v>
      </c>
      <c r="I23" s="1">
        <f t="shared" si="3"/>
        <v>40237</v>
      </c>
      <c r="J23" s="19">
        <v>1.9875719370247701E-2</v>
      </c>
      <c r="K23" s="19">
        <v>1.9115330493150399E-2</v>
      </c>
      <c r="L23" s="19">
        <v>1.5522206989771799E-2</v>
      </c>
      <c r="M23">
        <v>1.81099999999969</v>
      </c>
      <c r="O23" s="23"/>
      <c r="P23" s="1">
        <v>41090</v>
      </c>
      <c r="Q23" s="19">
        <f t="shared" si="1"/>
        <v>2.08528139992268E-2</v>
      </c>
      <c r="R23" s="19">
        <f t="shared" si="0"/>
        <v>1.08310550403985E-2</v>
      </c>
      <c r="S23" s="19">
        <f t="shared" si="0"/>
        <v>2.5570914345735201E-2</v>
      </c>
      <c r="T23" s="7">
        <f t="shared" si="0"/>
        <v>2.0213000000003398</v>
      </c>
      <c r="U23" s="7">
        <v>90.728253968253952</v>
      </c>
      <c r="AC23" s="24" t="s">
        <v>13</v>
      </c>
      <c r="AD23" s="25">
        <f t="shared" si="4"/>
        <v>1.4075244934202693</v>
      </c>
      <c r="AE23" s="25">
        <f t="shared" si="5"/>
        <v>1.2039117934790284</v>
      </c>
      <c r="AF23" s="25">
        <f t="shared" si="6"/>
        <v>1.1865200753189395</v>
      </c>
      <c r="AG23" s="7">
        <f t="shared" si="7"/>
        <v>0.86491228070207382</v>
      </c>
      <c r="AH23" s="7">
        <f t="shared" si="8"/>
        <v>2.2181296610965906</v>
      </c>
    </row>
    <row r="24" spans="1:34">
      <c r="A24" s="1">
        <v>40238</v>
      </c>
      <c r="B24" s="1">
        <f t="shared" si="2"/>
        <v>40268</v>
      </c>
      <c r="C24" s="19" t="e">
        <f t="array" ref="C24">_xll.ECONOMATICA(C$9,"RETURN","3m",$B24,,,,"decimal")</f>
        <v>#VALUE!</v>
      </c>
      <c r="D24" s="19" t="e">
        <f t="array" ref="D24">_xll.ECONOMATICA(D$9,"RETURN","3m",$B24,,,,"decimal")</f>
        <v>#VALUE!</v>
      </c>
      <c r="E24" s="19">
        <v>2.7775099568316398E-2</v>
      </c>
      <c r="F24" t="e">
        <f t="array" ref="F24">_xll.ECONOMATICA($F$9,"CLOSE",,B24)</f>
        <v>#VALUE!</v>
      </c>
      <c r="H24" s="1">
        <v>40238</v>
      </c>
      <c r="I24" s="1">
        <f t="shared" si="3"/>
        <v>40268</v>
      </c>
      <c r="J24" s="19">
        <v>2.02104267318646E-2</v>
      </c>
      <c r="K24" s="19">
        <v>2.0638364874685101E-2</v>
      </c>
      <c r="L24" s="19">
        <v>2.7775099568316398E-2</v>
      </c>
      <c r="M24">
        <v>1.7810000000008599</v>
      </c>
      <c r="O24" s="23"/>
      <c r="P24" s="1">
        <v>41182</v>
      </c>
      <c r="Q24" s="19">
        <f t="shared" si="1"/>
        <v>1.9111313116809501E-2</v>
      </c>
      <c r="R24" s="19">
        <f t="shared" si="0"/>
        <v>1.41656125670124E-2</v>
      </c>
      <c r="S24" s="19">
        <f t="shared" si="0"/>
        <v>3.7805472393301898E-2</v>
      </c>
      <c r="T24" s="7">
        <f t="shared" si="0"/>
        <v>2.03059999999823</v>
      </c>
      <c r="U24" s="7">
        <v>106.31766666666665</v>
      </c>
      <c r="AC24" s="24" t="s">
        <v>14</v>
      </c>
      <c r="AD24" s="25">
        <f t="shared" si="4"/>
        <v>1.4344241347336026</v>
      </c>
      <c r="AE24" s="25">
        <f t="shared" si="5"/>
        <v>1.2209659415103093</v>
      </c>
      <c r="AF24" s="25">
        <f t="shared" si="6"/>
        <v>1.2313770272705082</v>
      </c>
      <c r="AG24" s="7">
        <f t="shared" si="7"/>
        <v>0.86889174154841187</v>
      </c>
      <c r="AH24" s="7">
        <f t="shared" si="8"/>
        <v>2.5992605348101359</v>
      </c>
    </row>
    <row r="25" spans="1:34">
      <c r="A25" s="1">
        <v>40269</v>
      </c>
      <c r="B25" s="1">
        <f t="shared" si="2"/>
        <v>40298</v>
      </c>
      <c r="C25" s="19" t="e">
        <f t="array" ref="C25">_xll.ECONOMATICA(C$9,"RETURN","3m",$B25,,,,"decimal")</f>
        <v>#VALUE!</v>
      </c>
      <c r="D25" s="19" t="e">
        <f t="array" ref="D25">_xll.ECONOMATICA(D$9,"RETURN","3m",$B25,,,,"decimal")</f>
        <v>#VALUE!</v>
      </c>
      <c r="E25" s="19">
        <v>2.9156194954339298E-2</v>
      </c>
      <c r="F25" t="e">
        <f t="array" ref="F25">_xll.ECONOMATICA($F$9,"CLOSE",,B25)</f>
        <v>#VALUE!</v>
      </c>
      <c r="H25" s="1">
        <v>40269</v>
      </c>
      <c r="I25" s="1">
        <f t="shared" si="3"/>
        <v>40298</v>
      </c>
      <c r="J25" s="19">
        <v>2.0268736967409499E-2</v>
      </c>
      <c r="K25" s="19">
        <v>1.88148921915854E-2</v>
      </c>
      <c r="L25" s="19">
        <v>2.9156194954339298E-2</v>
      </c>
      <c r="M25">
        <v>1.73060000000078</v>
      </c>
      <c r="O25" s="23"/>
      <c r="P25" s="1">
        <v>41274</v>
      </c>
      <c r="Q25" s="19">
        <f t="shared" si="1"/>
        <v>1.69549281326908E-2</v>
      </c>
      <c r="R25" s="19">
        <f t="shared" si="0"/>
        <v>1.9929689280616E-2</v>
      </c>
      <c r="S25" s="19">
        <f t="shared" si="0"/>
        <v>6.8034190735488699E-3</v>
      </c>
      <c r="T25" s="7">
        <f t="shared" si="0"/>
        <v>2.0434999999997698</v>
      </c>
      <c r="U25" s="7">
        <v>101.16666666666664</v>
      </c>
      <c r="AC25" s="24" t="s">
        <v>15</v>
      </c>
      <c r="AD25" s="25">
        <f t="shared" si="4"/>
        <v>1.458744692849808</v>
      </c>
      <c r="AE25" s="25">
        <f t="shared" si="5"/>
        <v>1.2452994133468245</v>
      </c>
      <c r="AF25" s="25">
        <f t="shared" si="6"/>
        <v>1.2397546012245704</v>
      </c>
      <c r="AG25" s="7">
        <f t="shared" si="7"/>
        <v>0.87441163885330797</v>
      </c>
      <c r="AH25" s="7">
        <f t="shared" si="8"/>
        <v>2.4733285854495057</v>
      </c>
    </row>
    <row r="26" spans="1:34">
      <c r="A26" s="1">
        <v>40299</v>
      </c>
      <c r="B26" s="1">
        <f t="shared" si="2"/>
        <v>40329</v>
      </c>
      <c r="C26" s="19" t="e">
        <f t="array" ref="C26">_xll.ECONOMATICA(C$9,"RETURN","3m",$B26,,,,"decimal")</f>
        <v>#VALUE!</v>
      </c>
      <c r="D26" s="19" t="e">
        <f t="array" ref="D26">_xll.ECONOMATICA(D$9,"RETURN","3m",$B26,,,,"decimal")</f>
        <v>#VALUE!</v>
      </c>
      <c r="E26" s="19">
        <v>2.9239297498861599E-2</v>
      </c>
      <c r="F26" t="e">
        <f t="array" ref="F26">_xll.ECONOMATICA($F$9,"CLOSE",,B26)</f>
        <v>#VALUE!</v>
      </c>
      <c r="H26" s="1">
        <v>40299</v>
      </c>
      <c r="I26" s="1">
        <f t="shared" si="3"/>
        <v>40329</v>
      </c>
      <c r="J26" s="19">
        <v>2.1867106286663301E-2</v>
      </c>
      <c r="K26" s="19">
        <v>1.52766386872827E-2</v>
      </c>
      <c r="L26" s="19">
        <v>2.9239297498861599E-2</v>
      </c>
      <c r="M26">
        <v>1.8166999999994</v>
      </c>
      <c r="O26" s="23"/>
      <c r="P26" s="1">
        <v>41364</v>
      </c>
      <c r="Q26" s="19">
        <f t="shared" si="1"/>
        <v>1.6145045399753099E-2</v>
      </c>
      <c r="R26" s="19">
        <f t="shared" ref="R26:R53" si="9">_xlfn.XLOOKUP($P26,$I$10:$I$148,K$10:K$148,,0)</f>
        <v>1.9420466214796799E-2</v>
      </c>
      <c r="S26" s="19">
        <f t="shared" ref="S26:T53" si="10">_xlfn.XLOOKUP($P26,$I$10:$I$148,L$10:L$148,,0)</f>
        <v>8.3762533013214107E-3</v>
      </c>
      <c r="T26" s="7">
        <f>_xlfn.XLOOKUP($P26,$I$10:$I$148,M$10:M$148,,0)</f>
        <v>2.0185999999994202</v>
      </c>
      <c r="U26" s="7">
        <v>102.61349206349206</v>
      </c>
      <c r="AC26" s="24" t="s">
        <v>16</v>
      </c>
      <c r="AD26" s="25">
        <f t="shared" si="4"/>
        <v>1.4822961921425171</v>
      </c>
      <c r="AE26" s="25">
        <f t="shared" si="5"/>
        <v>1.2694837085310327</v>
      </c>
      <c r="AF26" s="25">
        <f t="shared" si="6"/>
        <v>1.2501390997959061</v>
      </c>
      <c r="AG26" s="7">
        <f t="shared" si="7"/>
        <v>0.86375695335893288</v>
      </c>
      <c r="AH26" s="7">
        <f t="shared" si="8"/>
        <v>2.5087006573979997</v>
      </c>
    </row>
    <row r="27" spans="1:34">
      <c r="A27" s="1">
        <v>40330</v>
      </c>
      <c r="B27" s="1">
        <f t="shared" si="2"/>
        <v>40359</v>
      </c>
      <c r="C27" s="19" t="e">
        <f t="array" ref="C27">_xll.ECONOMATICA(C$9,"RETURN","3m",$B27,,,,"decimal")</f>
        <v>#VALUE!</v>
      </c>
      <c r="D27" s="19" t="e">
        <f t="array" ref="D27">_xll.ECONOMATICA(D$9,"RETURN","3m",$B27,,,,"decimal")</f>
        <v>#VALUE!</v>
      </c>
      <c r="E27" s="19">
        <v>2.8275291411773699E-2</v>
      </c>
      <c r="F27" t="e">
        <f t="array" ref="F27">_xll.ECONOMATICA($F$9,"CLOSE",,B27)</f>
        <v>#VALUE!</v>
      </c>
      <c r="H27" s="1">
        <v>40330</v>
      </c>
      <c r="I27" s="1">
        <f t="shared" si="3"/>
        <v>40359</v>
      </c>
      <c r="J27" s="19">
        <v>2.22108530542755E-2</v>
      </c>
      <c r="K27" s="19">
        <v>1.0024508474089099E-2</v>
      </c>
      <c r="L27" s="19">
        <v>2.8275291411773699E-2</v>
      </c>
      <c r="M27">
        <v>1.80149999999958</v>
      </c>
      <c r="O27" s="23"/>
      <c r="P27" s="1">
        <v>41455</v>
      </c>
      <c r="Q27" s="19">
        <f t="shared" si="1"/>
        <v>1.7881983554616499E-2</v>
      </c>
      <c r="R27" s="19">
        <f t="shared" si="9"/>
        <v>1.18443275769096E-2</v>
      </c>
      <c r="S27" s="19">
        <f t="shared" si="10"/>
        <v>8.9927428361988894E-3</v>
      </c>
      <c r="T27" s="7">
        <f t="shared" si="10"/>
        <v>2.2155999999995402</v>
      </c>
      <c r="U27" s="7">
        <v>99.742666666666679</v>
      </c>
      <c r="AC27" s="24" t="s">
        <v>17</v>
      </c>
      <c r="AD27" s="25">
        <f t="shared" si="4"/>
        <v>1.5088025882734801</v>
      </c>
      <c r="AE27" s="25">
        <f t="shared" si="5"/>
        <v>1.2845198894284242</v>
      </c>
      <c r="AF27" s="25">
        <f t="shared" si="6"/>
        <v>1.2613812792298478</v>
      </c>
      <c r="AG27" s="7">
        <f t="shared" si="7"/>
        <v>0.94805305947795715</v>
      </c>
      <c r="AH27" s="7">
        <f t="shared" si="8"/>
        <v>2.4385145501380068</v>
      </c>
    </row>
    <row r="28" spans="1:34">
      <c r="A28" s="1">
        <v>40360</v>
      </c>
      <c r="B28" s="1">
        <f t="shared" si="2"/>
        <v>40390</v>
      </c>
      <c r="C28" s="19" t="e">
        <f t="array" ref="C28">_xll.ECONOMATICA(C$9,"RETURN","3m",$B28,,,,"decimal")</f>
        <v>#VALUE!</v>
      </c>
      <c r="D28" s="19" t="e">
        <f t="array" ref="D28">_xll.ECONOMATICA(D$9,"RETURN","3m",$B28,,,,"decimal")</f>
        <v>#VALUE!</v>
      </c>
      <c r="E28" s="19">
        <v>2.2040165475118601E-2</v>
      </c>
      <c r="F28" t="e">
        <f t="array" ref="F28">_xll.ECONOMATICA($F$9,"CLOSE",,B28)</f>
        <v>#VALUE!</v>
      </c>
      <c r="H28" s="1">
        <v>40360</v>
      </c>
      <c r="I28" s="1">
        <f t="shared" si="3"/>
        <v>40390</v>
      </c>
      <c r="J28" s="19">
        <v>2.4193584375097998E-2</v>
      </c>
      <c r="K28" s="19">
        <v>4.4004267565469499E-3</v>
      </c>
      <c r="L28" s="19">
        <v>2.2040165475118601E-2</v>
      </c>
      <c r="M28">
        <v>1.7572000000000101</v>
      </c>
      <c r="O28" s="23"/>
      <c r="P28" s="1">
        <v>41547</v>
      </c>
      <c r="Q28" s="19">
        <f t="shared" si="1"/>
        <v>2.11851425156055E-2</v>
      </c>
      <c r="R28" s="19">
        <f t="shared" si="9"/>
        <v>6.2101781186356701E-3</v>
      </c>
      <c r="S28" s="19">
        <f t="shared" si="10"/>
        <v>1.9131161719997201E-2</v>
      </c>
      <c r="T28" s="7">
        <f t="shared" si="10"/>
        <v>2.2299999999995599</v>
      </c>
      <c r="U28" s="7">
        <v>108.78</v>
      </c>
      <c r="AC28" s="24" t="s">
        <v>18</v>
      </c>
      <c r="AD28" s="25">
        <f t="shared" si="4"/>
        <v>1.5407667861339682</v>
      </c>
      <c r="AE28" s="25">
        <f t="shared" si="5"/>
        <v>1.2924969867387048</v>
      </c>
      <c r="AF28" s="25">
        <f t="shared" si="6"/>
        <v>1.2855129684733708</v>
      </c>
      <c r="AG28" s="7">
        <f t="shared" si="7"/>
        <v>0.95421480530595149</v>
      </c>
      <c r="AH28" s="7">
        <f t="shared" si="8"/>
        <v>2.6594598042029394</v>
      </c>
    </row>
    <row r="29" spans="1:34">
      <c r="A29" s="1">
        <v>40391</v>
      </c>
      <c r="B29" s="1">
        <f t="shared" si="2"/>
        <v>40421</v>
      </c>
      <c r="C29" s="19" t="e">
        <f t="array" ref="C29">_xll.ECONOMATICA(C$9,"RETURN","3m",$B29,,,,"decimal")</f>
        <v>#VALUE!</v>
      </c>
      <c r="D29" s="19" t="e">
        <f t="array" ref="D29">_xll.ECONOMATICA(D$9,"RETURN","3m",$B29,,,,"decimal")</f>
        <v>#VALUE!</v>
      </c>
      <c r="E29" s="19">
        <v>1.7835026010288899E-2</v>
      </c>
      <c r="F29" t="e">
        <f t="array" ref="F29">_xll.ECONOMATICA($F$9,"CLOSE",,B29)</f>
        <v>#VALUE!</v>
      </c>
      <c r="H29" s="1">
        <v>40391</v>
      </c>
      <c r="I29" s="1">
        <f t="shared" si="3"/>
        <v>40421</v>
      </c>
      <c r="J29" s="19">
        <v>2.5578215552741299E-2</v>
      </c>
      <c r="K29" s="19">
        <v>5.0004000877379396E-4</v>
      </c>
      <c r="L29" s="19">
        <v>1.7835026010288899E-2</v>
      </c>
      <c r="M29">
        <v>1.7559999999994</v>
      </c>
      <c r="O29" s="23"/>
      <c r="P29" s="1">
        <v>41639</v>
      </c>
      <c r="Q29" s="19">
        <f t="shared" si="1"/>
        <v>2.3118355607948601E-2</v>
      </c>
      <c r="R29" s="19">
        <f t="shared" si="9"/>
        <v>2.0433186706213701E-2</v>
      </c>
      <c r="S29" s="19">
        <f t="shared" si="10"/>
        <v>1.7549165067975998E-2</v>
      </c>
      <c r="T29" s="7">
        <f t="shared" si="10"/>
        <v>2.3425999999999498</v>
      </c>
      <c r="U29" s="7">
        <v>105.49303030303031</v>
      </c>
      <c r="AC29" s="24" t="s">
        <v>19</v>
      </c>
      <c r="AD29" s="25">
        <f t="shared" si="4"/>
        <v>1.5763867806047294</v>
      </c>
      <c r="AE29" s="25">
        <f t="shared" si="5"/>
        <v>1.3189068189859554</v>
      </c>
      <c r="AF29" s="25">
        <f t="shared" si="6"/>
        <v>1.3080726477541338</v>
      </c>
      <c r="AG29" s="7">
        <f t="shared" si="7"/>
        <v>1.0023962344888409</v>
      </c>
      <c r="AH29" s="7">
        <f t="shared" si="8"/>
        <v>2.5790997767463848</v>
      </c>
    </row>
    <row r="30" spans="1:34">
      <c r="A30" s="1">
        <v>40422</v>
      </c>
      <c r="B30" s="1">
        <f t="shared" si="2"/>
        <v>40451</v>
      </c>
      <c r="C30" s="19" t="e">
        <f t="array" ref="C30">_xll.ECONOMATICA(C$9,"RETURN","3m",$B30,,,,"decimal")</f>
        <v>#VALUE!</v>
      </c>
      <c r="D30" s="19" t="e">
        <f t="array" ref="D30">_xll.ECONOMATICA(D$9,"RETURN","3m",$B30,,,,"decimal")</f>
        <v>#VALUE!</v>
      </c>
      <c r="E30" s="19">
        <v>2.0898783359370999E-2</v>
      </c>
      <c r="F30" t="e">
        <f t="array" ref="F30">_xll.ECONOMATICA($F$9,"CLOSE",,B30)</f>
        <v>#VALUE!</v>
      </c>
      <c r="H30" s="1">
        <v>40422</v>
      </c>
      <c r="I30" s="1">
        <f t="shared" si="3"/>
        <v>40451</v>
      </c>
      <c r="J30" s="19">
        <v>2.6124991669348702E-2</v>
      </c>
      <c r="K30" s="19">
        <v>5.0022903960780197E-3</v>
      </c>
      <c r="L30" s="19">
        <v>2.0898783359370999E-2</v>
      </c>
      <c r="M30">
        <v>1.69419999999991</v>
      </c>
      <c r="O30" s="23"/>
      <c r="P30" s="1">
        <v>41729</v>
      </c>
      <c r="Q30" s="19">
        <f t="shared" si="1"/>
        <v>2.4013485472096401E-2</v>
      </c>
      <c r="R30" s="19">
        <f t="shared" si="9"/>
        <v>2.1752378646851901E-2</v>
      </c>
      <c r="S30" s="19">
        <f t="shared" si="10"/>
        <v>2.5478759960606102E-2</v>
      </c>
      <c r="T30" s="7">
        <f t="shared" si="10"/>
        <v>2.26299999999901</v>
      </c>
      <c r="U30" s="7">
        <v>104.04285714285713</v>
      </c>
      <c r="AC30" s="24" t="s">
        <v>20</v>
      </c>
      <c r="AD30" s="25">
        <f t="shared" si="4"/>
        <v>1.6142413216591858</v>
      </c>
      <c r="AE30" s="25">
        <f t="shared" si="5"/>
        <v>1.3475961795124529</v>
      </c>
      <c r="AF30" s="25">
        <f t="shared" si="6"/>
        <v>1.3414007167572959</v>
      </c>
      <c r="AG30" s="7">
        <f t="shared" si="7"/>
        <v>0.96833547282818377</v>
      </c>
      <c r="AH30" s="7">
        <f t="shared" si="8"/>
        <v>2.5436458584837029</v>
      </c>
    </row>
    <row r="31" spans="1:34">
      <c r="A31" s="1">
        <v>40452</v>
      </c>
      <c r="B31" s="1">
        <f t="shared" si="2"/>
        <v>40482</v>
      </c>
      <c r="C31" s="19" t="e">
        <f t="array" ref="C31">_xll.ECONOMATICA(C$9,"RETURN","3m",$B31,,,,"decimal")</f>
        <v>#VALUE!</v>
      </c>
      <c r="D31" s="19" t="e">
        <f t="array" ref="D31">_xll.ECONOMATICA(D$9,"RETURN","3m",$B31,,,,"decimal")</f>
        <v>#VALUE!</v>
      </c>
      <c r="E31" s="19">
        <v>2.9613453229103501E-2</v>
      </c>
      <c r="F31" t="e">
        <f t="array" ref="F31">_xll.ECONOMATICA($F$9,"CLOSE",,B31)</f>
        <v>#VALUE!</v>
      </c>
      <c r="H31" s="1">
        <v>40452</v>
      </c>
      <c r="I31" s="1">
        <f t="shared" si="3"/>
        <v>40482</v>
      </c>
      <c r="J31" s="19">
        <v>2.5580192739653299E-2</v>
      </c>
      <c r="K31" s="19">
        <v>1.2438565598131401E-2</v>
      </c>
      <c r="L31" s="19">
        <v>2.9613453229103501E-2</v>
      </c>
      <c r="M31">
        <v>1.7013999999999201</v>
      </c>
      <c r="O31" s="23"/>
      <c r="P31" s="1">
        <v>41820</v>
      </c>
      <c r="Q31" s="19">
        <f t="shared" si="1"/>
        <v>2.5118995175944299E-2</v>
      </c>
      <c r="R31" s="19">
        <f t="shared" si="9"/>
        <v>1.53761400833901E-2</v>
      </c>
      <c r="S31" s="19">
        <f t="shared" si="10"/>
        <v>-9.6542755181872096E-4</v>
      </c>
      <c r="T31" s="7">
        <f t="shared" si="10"/>
        <v>2.2024999999994201</v>
      </c>
      <c r="U31" s="7">
        <v>108.37269841269844</v>
      </c>
      <c r="AC31" s="24" t="s">
        <v>21</v>
      </c>
      <c r="AD31" s="25">
        <f t="shared" si="4"/>
        <v>1.6547894416307527</v>
      </c>
      <c r="AE31" s="25">
        <f t="shared" si="5"/>
        <v>1.3683170071444777</v>
      </c>
      <c r="AF31" s="25">
        <f t="shared" si="6"/>
        <v>1.3401056915473091</v>
      </c>
      <c r="AG31" s="7">
        <f t="shared" si="7"/>
        <v>0.94244758237050208</v>
      </c>
      <c r="AH31" s="7">
        <f t="shared" si="8"/>
        <v>2.6495020711673023</v>
      </c>
    </row>
    <row r="32" spans="1:34">
      <c r="A32" s="1">
        <v>40483</v>
      </c>
      <c r="B32" s="1">
        <f t="shared" si="2"/>
        <v>40512</v>
      </c>
      <c r="C32" s="19" t="e">
        <f t="array" ref="C32">_xll.ECONOMATICA(C$9,"RETURN","3m",$B32,,,,"decimal")</f>
        <v>#VALUE!</v>
      </c>
      <c r="D32" s="19" t="e">
        <f t="array" ref="D32">_xll.ECONOMATICA(D$9,"RETURN","3m",$B32,,,,"decimal")</f>
        <v>#VALUE!</v>
      </c>
      <c r="E32" s="19">
        <v>3.6530728133584503E-2</v>
      </c>
      <c r="F32" t="e">
        <f t="array" ref="F32">_xll.ECONOMATICA($F$9,"CLOSE",,B32)</f>
        <v>#VALUE!</v>
      </c>
      <c r="H32" s="1">
        <v>40483</v>
      </c>
      <c r="I32" s="1">
        <f t="shared" si="3"/>
        <v>40512</v>
      </c>
      <c r="J32" s="19">
        <v>2.47601080500317E-2</v>
      </c>
      <c r="K32" s="19">
        <v>2.0433629339095202E-2</v>
      </c>
      <c r="L32" s="19">
        <v>3.6530728133584503E-2</v>
      </c>
      <c r="M32">
        <v>1.71609999999964</v>
      </c>
      <c r="O32" s="23"/>
      <c r="P32" s="1">
        <v>41912</v>
      </c>
      <c r="Q32" s="19">
        <f t="shared" si="1"/>
        <v>2.7249057422522999E-2</v>
      </c>
      <c r="R32" s="19">
        <f t="shared" si="9"/>
        <v>8.3150735626986699E-3</v>
      </c>
      <c r="S32" s="19">
        <f t="shared" si="10"/>
        <v>-6.7355145638430302E-3</v>
      </c>
      <c r="T32" s="7">
        <f t="shared" si="10"/>
        <v>2.45100000000093</v>
      </c>
      <c r="U32" s="7">
        <v>95.891212121212121</v>
      </c>
      <c r="AC32" s="24" t="s">
        <v>22</v>
      </c>
      <c r="AD32" s="25">
        <f t="shared" si="4"/>
        <v>1.699880894147934</v>
      </c>
      <c r="AE32" s="25">
        <f t="shared" si="5"/>
        <v>1.3796946637159757</v>
      </c>
      <c r="AF32" s="25">
        <f t="shared" si="6"/>
        <v>1.3310793901448033</v>
      </c>
      <c r="AG32" s="7">
        <f t="shared" si="7"/>
        <v>1.0487804878054869</v>
      </c>
      <c r="AH32" s="7">
        <f t="shared" si="8"/>
        <v>2.3443539640803572</v>
      </c>
    </row>
    <row r="33" spans="1:34">
      <c r="A33" s="1">
        <v>40513</v>
      </c>
      <c r="B33" s="1">
        <f t="shared" si="2"/>
        <v>40543</v>
      </c>
      <c r="C33" s="19" t="e">
        <f t="array" ref="C33">_xll.ECONOMATICA(C$9,"RETURN","3m",$B33,,,,"decimal")</f>
        <v>#VALUE!</v>
      </c>
      <c r="D33" s="19" t="e">
        <f t="array" ref="D33">_xll.ECONOMATICA(D$9,"RETURN","3m",$B33,,,,"decimal")</f>
        <v>#VALUE!</v>
      </c>
      <c r="E33" s="19">
        <v>3.1799423953998499E-2</v>
      </c>
      <c r="F33" t="e">
        <f t="array" ref="F33">_xll.ECONOMATICA($F$9,"CLOSE",,B33)</f>
        <v>#VALUE!</v>
      </c>
      <c r="H33" s="1">
        <v>40513</v>
      </c>
      <c r="I33" s="1">
        <f t="shared" si="3"/>
        <v>40543</v>
      </c>
      <c r="J33" s="19">
        <v>2.55993314531224E-2</v>
      </c>
      <c r="K33" s="19">
        <v>2.2262181379119301E-2</v>
      </c>
      <c r="L33" s="19">
        <v>3.1799423953998499E-2</v>
      </c>
      <c r="M33">
        <v>1.66619999999966</v>
      </c>
      <c r="O33" s="23"/>
      <c r="P33" s="1">
        <v>42004</v>
      </c>
      <c r="Q33" s="19">
        <f t="shared" si="1"/>
        <v>2.7635255830318801E-2</v>
      </c>
      <c r="R33" s="19">
        <f t="shared" si="9"/>
        <v>1.7194126956383102E-2</v>
      </c>
      <c r="S33" s="19">
        <f t="shared" si="10"/>
        <v>1.8936220314572001E-2</v>
      </c>
      <c r="T33" s="7">
        <f t="shared" si="10"/>
        <v>2.65620000000126</v>
      </c>
      <c r="U33" s="7">
        <v>60.551449275362309</v>
      </c>
      <c r="AC33" s="24" t="s">
        <v>23</v>
      </c>
      <c r="AD33" s="25">
        <f t="shared" si="4"/>
        <v>1.7468575375387831</v>
      </c>
      <c r="AE33" s="25">
        <f t="shared" si="5"/>
        <v>1.4034173089249524</v>
      </c>
      <c r="AF33" s="25">
        <f t="shared" si="6"/>
        <v>1.3562850027327713</v>
      </c>
      <c r="AG33" s="7">
        <f t="shared" si="7"/>
        <v>1.1365853658544263</v>
      </c>
      <c r="AH33" s="7">
        <f t="shared" si="8"/>
        <v>1.4803653744627618</v>
      </c>
    </row>
    <row r="34" spans="1:34">
      <c r="A34" s="1">
        <v>40544</v>
      </c>
      <c r="B34" s="1">
        <f t="shared" si="2"/>
        <v>40574</v>
      </c>
      <c r="C34" s="19" t="e">
        <f t="array" ref="C34">_xll.ECONOMATICA(C$9,"RETURN","3m",$B34,,,,"decimal")</f>
        <v>#VALUE!</v>
      </c>
      <c r="D34" s="19" t="e">
        <f t="array" ref="D34">_xll.ECONOMATICA(D$9,"RETURN","3m",$B34,,,,"decimal")</f>
        <v>#VALUE!</v>
      </c>
      <c r="E34" s="19">
        <v>2.9594241757877199E-2</v>
      </c>
      <c r="F34" t="e">
        <f t="array" ref="F34">_xll.ECONOMATICA($F$9,"CLOSE",,B34)</f>
        <v>#VALUE!</v>
      </c>
      <c r="H34" s="1">
        <v>40544</v>
      </c>
      <c r="I34" s="1">
        <f t="shared" si="3"/>
        <v>40574</v>
      </c>
      <c r="J34" s="19">
        <v>2.6158168291658498E-2</v>
      </c>
      <c r="K34" s="19">
        <v>2.3073901575116899E-2</v>
      </c>
      <c r="L34" s="19">
        <v>2.9594241757877199E-2</v>
      </c>
      <c r="M34">
        <v>1.67339999999967</v>
      </c>
      <c r="O34" s="23"/>
      <c r="P34" s="1">
        <v>42094</v>
      </c>
      <c r="Q34" s="19">
        <f t="shared" si="1"/>
        <v>2.8097907636038099E-2</v>
      </c>
      <c r="R34" s="19">
        <f t="shared" si="9"/>
        <v>3.8277996887700297E-2</v>
      </c>
      <c r="S34" s="19">
        <f t="shared" si="10"/>
        <v>2.0284371736124698E-2</v>
      </c>
      <c r="T34" s="7">
        <f t="shared" si="10"/>
        <v>3.2079999999987199</v>
      </c>
      <c r="U34" s="7">
        <v>52.828030303030317</v>
      </c>
      <c r="AC34" s="24" t="s">
        <v>24</v>
      </c>
      <c r="AD34" s="25">
        <f t="shared" si="4"/>
        <v>1.795940579281865</v>
      </c>
      <c r="AE34" s="25">
        <f t="shared" si="5"/>
        <v>1.4571373123081264</v>
      </c>
      <c r="AF34" s="25">
        <f t="shared" si="6"/>
        <v>1.3837963919083338</v>
      </c>
      <c r="AG34" s="7">
        <f t="shared" si="7"/>
        <v>1.3727000427896299</v>
      </c>
      <c r="AH34" s="7">
        <f t="shared" si="8"/>
        <v>1.2915427755665005</v>
      </c>
    </row>
    <row r="35" spans="1:34">
      <c r="A35" s="1">
        <v>40575</v>
      </c>
      <c r="B35" s="1">
        <f t="shared" si="2"/>
        <v>40602</v>
      </c>
      <c r="C35" s="19" t="e">
        <f t="array" ref="C35">_xll.ECONOMATICA(C$9,"RETURN","3m",$B35,,,,"decimal")</f>
        <v>#VALUE!</v>
      </c>
      <c r="D35" s="19" t="e">
        <f t="array" ref="D35">_xll.ECONOMATICA(D$9,"RETURN","3m",$B35,,,,"decimal")</f>
        <v>#VALUE!</v>
      </c>
      <c r="E35" s="19">
        <v>2.5024261749422301E-2</v>
      </c>
      <c r="F35" t="e">
        <f t="array" ref="F35">_xll.ECONOMATICA($F$9,"CLOSE",,B35)</f>
        <v>#VALUE!</v>
      </c>
      <c r="H35" s="1">
        <v>40575</v>
      </c>
      <c r="I35" s="1">
        <f t="shared" si="3"/>
        <v>40602</v>
      </c>
      <c r="J35" s="19">
        <v>2.6532779065746599E-2</v>
      </c>
      <c r="K35" s="19">
        <v>2.2769505632823001E-2</v>
      </c>
      <c r="L35" s="19">
        <v>2.5024261749422301E-2</v>
      </c>
      <c r="M35">
        <v>1.6612000000004601</v>
      </c>
      <c r="O35" s="23"/>
      <c r="P35" s="1">
        <v>42185</v>
      </c>
      <c r="Q35" s="19">
        <f t="shared" si="1"/>
        <v>3.0279713611889698E-2</v>
      </c>
      <c r="R35" s="19">
        <f t="shared" si="9"/>
        <v>2.25675053352461E-2</v>
      </c>
      <c r="S35" s="19">
        <f t="shared" si="10"/>
        <v>2.2588563320823599E-2</v>
      </c>
      <c r="T35" s="7">
        <f t="shared" si="10"/>
        <v>3.10259999999835</v>
      </c>
      <c r="U35" s="7">
        <v>61.303030303030297</v>
      </c>
      <c r="AC35" s="24" t="s">
        <v>25</v>
      </c>
      <c r="AD35" s="25">
        <f t="shared" si="4"/>
        <v>1.8503211456864912</v>
      </c>
      <c r="AE35" s="25">
        <f t="shared" si="5"/>
        <v>1.4900212663778263</v>
      </c>
      <c r="AF35" s="25">
        <f t="shared" si="6"/>
        <v>1.4150543643300824</v>
      </c>
      <c r="AG35" s="7">
        <f t="shared" si="7"/>
        <v>1.3275994865207421</v>
      </c>
      <c r="AH35" s="7">
        <f t="shared" si="8"/>
        <v>1.4987400713986374</v>
      </c>
    </row>
    <row r="36" spans="1:34">
      <c r="A36" s="1">
        <v>40603</v>
      </c>
      <c r="B36" s="1">
        <f t="shared" si="2"/>
        <v>40633</v>
      </c>
      <c r="C36" s="19" t="e">
        <f t="array" ref="C36">_xll.ECONOMATICA(C$9,"RETURN","3m",$B36,,,,"decimal")</f>
        <v>#VALUE!</v>
      </c>
      <c r="D36" s="19" t="e">
        <f t="array" ref="D36">_xll.ECONOMATICA(D$9,"RETURN","3m",$B36,,,,"decimal")</f>
        <v>#VALUE!</v>
      </c>
      <c r="E36" s="19">
        <v>2.4312626443133901E-2</v>
      </c>
      <c r="F36" t="e">
        <f t="array" ref="F36">_xll.ECONOMATICA($F$9,"CLOSE",,B36)</f>
        <v>#VALUE!</v>
      </c>
      <c r="H36" s="1">
        <v>40603</v>
      </c>
      <c r="I36" s="1">
        <f t="shared" si="3"/>
        <v>40633</v>
      </c>
      <c r="J36" s="19">
        <v>2.6448358694324301E-2</v>
      </c>
      <c r="K36" s="19">
        <v>2.4395697095315E-2</v>
      </c>
      <c r="L36" s="19">
        <v>2.4312626443133901E-2</v>
      </c>
      <c r="M36">
        <v>1.6286999999992999</v>
      </c>
      <c r="O36" s="23"/>
      <c r="P36" s="1">
        <v>42277</v>
      </c>
      <c r="Q36" s="19">
        <f t="shared" si="1"/>
        <v>3.4307783951590003E-2</v>
      </c>
      <c r="R36" s="19">
        <f t="shared" si="9"/>
        <v>1.3859073607818601E-2</v>
      </c>
      <c r="S36" s="19">
        <f t="shared" si="10"/>
        <v>1.9239321361965302E-2</v>
      </c>
      <c r="T36" s="7">
        <f t="shared" si="10"/>
        <v>3.97290000000066</v>
      </c>
      <c r="U36" s="7">
        <v>46.286818181818177</v>
      </c>
      <c r="AC36" s="24" t="s">
        <v>26</v>
      </c>
      <c r="AD36" s="25">
        <f t="shared" si="4"/>
        <v>1.9138015637937618</v>
      </c>
      <c r="AE36" s="25">
        <f t="shared" si="5"/>
        <v>1.5106715807857716</v>
      </c>
      <c r="AF36" s="25">
        <f t="shared" si="6"/>
        <v>1.4422790499900804</v>
      </c>
      <c r="AG36" s="7">
        <f t="shared" si="7"/>
        <v>1.7000000000006246</v>
      </c>
      <c r="AH36" s="7">
        <f t="shared" si="8"/>
        <v>1.1316228389317449</v>
      </c>
    </row>
    <row r="37" spans="1:34">
      <c r="A37" s="1">
        <v>40634</v>
      </c>
      <c r="B37" s="1">
        <f t="shared" si="2"/>
        <v>40663</v>
      </c>
      <c r="C37" s="19" t="e">
        <f t="array" ref="C37">_xll.ECONOMATICA(C$9,"RETURN","3m",$B37,,,,"decimal")</f>
        <v>#VALUE!</v>
      </c>
      <c r="D37" s="19" t="e">
        <f t="array" ref="D37">_xll.ECONOMATICA(D$9,"RETURN","3m",$B37,,,,"decimal")</f>
        <v>#VALUE!</v>
      </c>
      <c r="E37" s="19">
        <v>2.0789865051483499E-2</v>
      </c>
      <c r="F37" t="e">
        <f t="array" ref="F37">_xll.ECONOMATICA($F$9,"CLOSE",,B37)</f>
        <v>#VALUE!</v>
      </c>
      <c r="H37" s="1">
        <v>40634</v>
      </c>
      <c r="I37" s="1">
        <f t="shared" si="3"/>
        <v>40663</v>
      </c>
      <c r="J37" s="19">
        <v>2.6226584712276201E-2</v>
      </c>
      <c r="K37" s="19">
        <v>2.3786119994838401E-2</v>
      </c>
      <c r="L37" s="19">
        <v>2.0789865051483499E-2</v>
      </c>
      <c r="M37">
        <v>1.5733000000000199</v>
      </c>
      <c r="O37" s="23"/>
      <c r="P37" s="1">
        <v>42369</v>
      </c>
      <c r="Q37" s="19">
        <f t="shared" si="1"/>
        <v>3.3611550956266001E-2</v>
      </c>
      <c r="R37" s="19">
        <f t="shared" si="9"/>
        <v>2.8159294797660599E-2</v>
      </c>
      <c r="S37" s="19">
        <f t="shared" si="10"/>
        <v>3.9484102249844E-2</v>
      </c>
      <c r="T37" s="7">
        <f t="shared" si="10"/>
        <v>3.9048000000002498</v>
      </c>
      <c r="U37" s="7">
        <v>36.555217391304339</v>
      </c>
      <c r="AC37" s="24" t="s">
        <v>27</v>
      </c>
      <c r="AD37" s="25">
        <f t="shared" si="4"/>
        <v>1.9781274025753974</v>
      </c>
      <c r="AE37" s="25">
        <f t="shared" si="5"/>
        <v>1.553211027171566</v>
      </c>
      <c r="AF37" s="25">
        <f t="shared" si="6"/>
        <v>1.4992261434726966</v>
      </c>
      <c r="AG37" s="7">
        <f t="shared" si="7"/>
        <v>1.6708600770222659</v>
      </c>
      <c r="AH37" s="7">
        <f t="shared" si="8"/>
        <v>0.8937040934553605</v>
      </c>
    </row>
    <row r="38" spans="1:34">
      <c r="A38" s="1">
        <v>40664</v>
      </c>
      <c r="B38" s="1">
        <f t="shared" si="2"/>
        <v>40694</v>
      </c>
      <c r="C38" s="19" t="e">
        <f t="array" ref="C38">_xll.ECONOMATICA(C$9,"RETURN","3m",$B38,,,,"decimal")</f>
        <v>#VALUE!</v>
      </c>
      <c r="D38" s="19" t="e">
        <f t="array" ref="D38">_xll.ECONOMATICA(D$9,"RETURN","3m",$B38,,,,"decimal")</f>
        <v>#VALUE!</v>
      </c>
      <c r="E38" s="19">
        <v>1.5082995743796301E-2</v>
      </c>
      <c r="F38" t="e">
        <f t="array" ref="F38">_xll.ECONOMATICA($F$9,"CLOSE",,B38)</f>
        <v>#VALUE!</v>
      </c>
      <c r="H38" s="1">
        <v>40664</v>
      </c>
      <c r="I38" s="1">
        <f t="shared" si="3"/>
        <v>40694</v>
      </c>
      <c r="J38" s="19">
        <v>2.7680185081408099E-2</v>
      </c>
      <c r="K38" s="19">
        <v>2.0434437308722402E-2</v>
      </c>
      <c r="L38" s="19">
        <v>1.5082995743796301E-2</v>
      </c>
      <c r="M38">
        <v>1.57990000000063</v>
      </c>
      <c r="O38" s="23"/>
      <c r="P38" s="1">
        <v>42460</v>
      </c>
      <c r="Q38" s="19">
        <f t="shared" si="1"/>
        <v>3.2514980975975001E-2</v>
      </c>
      <c r="R38" s="19">
        <f t="shared" si="9"/>
        <v>2.6208101549855201E-2</v>
      </c>
      <c r="S38" s="19">
        <f t="shared" si="10"/>
        <v>2.9665631625903199E-2</v>
      </c>
      <c r="T38" s="7">
        <f t="shared" si="10"/>
        <v>3.5588999999999902</v>
      </c>
      <c r="U38" s="7">
        <v>37.339565217391304</v>
      </c>
      <c r="AC38" s="24" t="s">
        <v>28</v>
      </c>
      <c r="AD38" s="25">
        <f t="shared" si="4"/>
        <v>2.0424461774381912</v>
      </c>
      <c r="AE38" s="25">
        <f t="shared" si="5"/>
        <v>1.5939177395000332</v>
      </c>
      <c r="AF38" s="25">
        <f t="shared" si="6"/>
        <v>1.5437016339688812</v>
      </c>
      <c r="AG38" s="7">
        <f t="shared" si="7"/>
        <v>1.5228498074457451</v>
      </c>
      <c r="AH38" s="7">
        <f t="shared" si="8"/>
        <v>0.91287987499601353</v>
      </c>
    </row>
    <row r="39" spans="1:34">
      <c r="A39" s="1">
        <v>40695</v>
      </c>
      <c r="B39" s="1">
        <f t="shared" si="2"/>
        <v>40724</v>
      </c>
      <c r="C39" s="19" t="e">
        <f t="array" ref="C39">_xll.ECONOMATICA(C$9,"RETURN","3m",$B39,,,,"decimal")</f>
        <v>#VALUE!</v>
      </c>
      <c r="D39" s="19" t="e">
        <f t="array" ref="D39">_xll.ECONOMATICA(D$9,"RETURN","3m",$B39,,,,"decimal")</f>
        <v>#VALUE!</v>
      </c>
      <c r="E39" s="19">
        <v>6.9680367869295896E-3</v>
      </c>
      <c r="F39" t="e">
        <f t="array" ref="F39">_xll.ECONOMATICA($F$9,"CLOSE",,B39)</f>
        <v>#VALUE!</v>
      </c>
      <c r="H39" s="1">
        <v>40695</v>
      </c>
      <c r="I39" s="1">
        <f t="shared" si="3"/>
        <v>40724</v>
      </c>
      <c r="J39" s="19">
        <v>2.80245491048845E-2</v>
      </c>
      <c r="K39" s="19">
        <v>1.39548450060829E-2</v>
      </c>
      <c r="L39" s="19">
        <v>6.9680367869295896E-3</v>
      </c>
      <c r="M39">
        <v>1.56110000000081</v>
      </c>
      <c r="O39" s="23"/>
      <c r="P39" s="1">
        <v>42551</v>
      </c>
      <c r="Q39" s="19">
        <f t="shared" si="1"/>
        <v>3.3593933945667197E-2</v>
      </c>
      <c r="R39" s="19">
        <f t="shared" si="9"/>
        <v>1.7496396592832801E-2</v>
      </c>
      <c r="S39" s="19">
        <f t="shared" si="10"/>
        <v>2.85622547598905E-2</v>
      </c>
      <c r="T39" s="7">
        <f t="shared" si="10"/>
        <v>3.20980000000054</v>
      </c>
      <c r="U39" s="7">
        <v>47.687121212121205</v>
      </c>
      <c r="AC39" s="24" t="s">
        <v>29</v>
      </c>
      <c r="AD39" s="25">
        <f t="shared" si="4"/>
        <v>2.1110599794106304</v>
      </c>
      <c r="AE39" s="25">
        <f t="shared" si="5"/>
        <v>1.6218055564066773</v>
      </c>
      <c r="AF39" s="25">
        <f t="shared" si="6"/>
        <v>1.5877932333115596</v>
      </c>
      <c r="AG39" s="7">
        <f t="shared" si="7"/>
        <v>1.3734702610189071</v>
      </c>
      <c r="AH39" s="7">
        <f t="shared" si="8"/>
        <v>1.165857529341696</v>
      </c>
    </row>
    <row r="40" spans="1:34">
      <c r="A40" s="1">
        <v>40725</v>
      </c>
      <c r="B40" s="1">
        <f t="shared" si="2"/>
        <v>40755</v>
      </c>
      <c r="C40" s="19" t="e">
        <f t="array" ref="C40">_xll.ECONOMATICA(C$9,"RETURN","3m",$B40,,,,"decimal")</f>
        <v>#VALUE!</v>
      </c>
      <c r="D40" s="19" t="e">
        <f t="array" ref="D40">_xll.ECONOMATICA(D$9,"RETURN","3m",$B40,,,,"decimal")</f>
        <v>#VALUE!</v>
      </c>
      <c r="E40" s="19">
        <v>1.3295604894665301E-3</v>
      </c>
      <c r="F40" t="e">
        <f t="array" ref="F40">_xll.ECONOMATICA($F$9,"CLOSE",,B40)</f>
        <v>#VALUE!</v>
      </c>
      <c r="H40" s="1">
        <v>40725</v>
      </c>
      <c r="I40" s="1">
        <f t="shared" si="3"/>
        <v>40755</v>
      </c>
      <c r="J40" s="19">
        <v>2.9327419122637401E-2</v>
      </c>
      <c r="K40" s="19">
        <v>7.8169803091441298E-3</v>
      </c>
      <c r="L40" s="19">
        <v>1.3295604894665301E-3</v>
      </c>
      <c r="M40">
        <v>1.5563000000001901</v>
      </c>
      <c r="O40" s="23"/>
      <c r="P40" s="1">
        <v>42643</v>
      </c>
      <c r="Q40" s="19">
        <f t="shared" si="1"/>
        <v>3.4678689637075898E-2</v>
      </c>
      <c r="R40" s="19">
        <f t="shared" si="9"/>
        <v>1.0430578446175801E-2</v>
      </c>
      <c r="S40" s="19">
        <f t="shared" si="10"/>
        <v>5.1997257833136202E-3</v>
      </c>
      <c r="T40" s="7">
        <f t="shared" si="10"/>
        <v>3.24620000000141</v>
      </c>
      <c r="U40" s="7">
        <v>45.057727272727277</v>
      </c>
      <c r="AC40" s="24" t="s">
        <v>30</v>
      </c>
      <c r="AD40" s="25">
        <f t="shared" si="4"/>
        <v>2.1842687732418633</v>
      </c>
      <c r="AE40" s="25">
        <f t="shared" si="5"/>
        <v>1.638721926487221</v>
      </c>
      <c r="AF40" s="25">
        <f t="shared" si="6"/>
        <v>1.5960493227253807</v>
      </c>
      <c r="AG40" s="7">
        <f t="shared" si="7"/>
        <v>1.3890457851955769</v>
      </c>
      <c r="AH40" s="7">
        <f t="shared" si="8"/>
        <v>1.1015739524779988</v>
      </c>
    </row>
    <row r="41" spans="1:34">
      <c r="A41" s="1">
        <v>40756</v>
      </c>
      <c r="B41" s="1">
        <f t="shared" si="2"/>
        <v>40786</v>
      </c>
      <c r="C41" s="19" t="e">
        <f t="array" ref="C41">_xll.ECONOMATICA(C$9,"RETURN","3m",$B41,,,,"decimal")</f>
        <v>#VALUE!</v>
      </c>
      <c r="D41" s="19" t="e">
        <f t="array" ref="D41">_xll.ECONOMATICA(D$9,"RETURN","3m",$B41,,,,"decimal")</f>
        <v>#VALUE!</v>
      </c>
      <c r="E41" s="19">
        <v>1.4119588831818001E-3</v>
      </c>
      <c r="F41" t="e">
        <f t="array" ref="F41">_xll.ECONOMATICA($F$9,"CLOSE",,B41)</f>
        <v>#VALUE!</v>
      </c>
      <c r="H41" s="1">
        <v>40756</v>
      </c>
      <c r="I41" s="1">
        <f t="shared" si="3"/>
        <v>40786</v>
      </c>
      <c r="J41" s="19">
        <v>3.0215398241125499E-2</v>
      </c>
      <c r="K41" s="19">
        <v>6.8138759415887797E-3</v>
      </c>
      <c r="L41" s="19">
        <v>1.4119588831818001E-3</v>
      </c>
      <c r="M41">
        <v>1.58719999999994</v>
      </c>
      <c r="O41" s="23"/>
      <c r="P41" s="1">
        <v>42735</v>
      </c>
      <c r="Q41" s="19">
        <f t="shared" si="1"/>
        <v>3.2404519517513102E-2</v>
      </c>
      <c r="R41" s="19">
        <f t="shared" si="9"/>
        <v>7.4178939576086097E-3</v>
      </c>
      <c r="S41" s="19">
        <f t="shared" si="10"/>
        <v>6.7134119035472404E-3</v>
      </c>
      <c r="T41" s="7">
        <f t="shared" si="10"/>
        <v>3.25909999999931</v>
      </c>
      <c r="U41" s="7">
        <v>52.614242424242427</v>
      </c>
      <c r="AC41" s="24" t="s">
        <v>31</v>
      </c>
      <c r="AD41" s="25">
        <f t="shared" si="4"/>
        <v>2.2550489533358737</v>
      </c>
      <c r="AE41" s="25">
        <f t="shared" si="5"/>
        <v>1.6508777919639113</v>
      </c>
      <c r="AF41" s="25">
        <f t="shared" si="6"/>
        <v>1.6067642592472138</v>
      </c>
      <c r="AG41" s="7">
        <f t="shared" si="7"/>
        <v>1.3945656824989157</v>
      </c>
      <c r="AH41" s="7">
        <f t="shared" si="8"/>
        <v>1.2863160769981774</v>
      </c>
    </row>
    <row r="42" spans="1:34">
      <c r="A42" s="1">
        <v>40787</v>
      </c>
      <c r="B42" s="1">
        <f t="shared" si="2"/>
        <v>40816</v>
      </c>
      <c r="C42" s="19" t="e">
        <f t="array" ref="C42">_xll.ECONOMATICA(C$9,"RETURN","3m",$B42,,,,"decimal")</f>
        <v>#VALUE!</v>
      </c>
      <c r="D42" s="19" t="e">
        <f t="array" ref="D42">_xll.ECONOMATICA(D$9,"RETURN","3m",$B42,,,,"decimal")</f>
        <v>#VALUE!</v>
      </c>
      <c r="E42" s="19">
        <v>9.7144444225705194E-3</v>
      </c>
      <c r="F42" t="e">
        <f t="array" ref="F42">_xll.ECONOMATICA($F$9,"CLOSE",,B42)</f>
        <v>#VALUE!</v>
      </c>
      <c r="H42" s="1">
        <v>40787</v>
      </c>
      <c r="I42" s="1">
        <f t="shared" si="3"/>
        <v>40816</v>
      </c>
      <c r="J42" s="19">
        <v>3.00839814972278E-2</v>
      </c>
      <c r="K42" s="19">
        <v>1.06340365327924E-2</v>
      </c>
      <c r="L42" s="19">
        <v>9.7144444225705194E-3</v>
      </c>
      <c r="M42">
        <v>1.8544000000001699</v>
      </c>
      <c r="O42" s="23"/>
      <c r="P42" s="1">
        <v>42825</v>
      </c>
      <c r="Q42" s="19">
        <f t="shared" si="1"/>
        <v>3.0287263694844999E-2</v>
      </c>
      <c r="R42" s="19">
        <f t="shared" si="9"/>
        <v>9.6303212994825992E-3</v>
      </c>
      <c r="S42" s="19">
        <f t="shared" si="10"/>
        <v>7.3990176988445499E-3</v>
      </c>
      <c r="T42" s="7">
        <f t="shared" si="10"/>
        <v>3.1683999999986598</v>
      </c>
      <c r="U42" s="7">
        <v>50.905797101449281</v>
      </c>
      <c r="AC42" s="24" t="s">
        <v>32</v>
      </c>
      <c r="AD42" s="25">
        <f t="shared" si="4"/>
        <v>2.3233482156303418</v>
      </c>
      <c r="AE42" s="25">
        <f t="shared" si="5"/>
        <v>1.6667762755267042</v>
      </c>
      <c r="AF42" s="25">
        <f t="shared" si="6"/>
        <v>1.6186527364392547</v>
      </c>
      <c r="AG42" s="7">
        <f t="shared" si="7"/>
        <v>1.3557552417626433</v>
      </c>
      <c r="AH42" s="7">
        <f t="shared" si="8"/>
        <v>1.244547905793481</v>
      </c>
    </row>
    <row r="43" spans="1:34">
      <c r="A43" s="1">
        <v>40817</v>
      </c>
      <c r="B43" s="1">
        <f t="shared" si="2"/>
        <v>40847</v>
      </c>
      <c r="C43" s="19" t="e">
        <f t="array" ref="C43">_xll.ECONOMATICA(C$9,"RETURN","3m",$B43,,,,"decimal")</f>
        <v>#VALUE!</v>
      </c>
      <c r="D43" s="19" t="e">
        <f t="array" ref="D43">_xll.ECONOMATICA(D$9,"RETURN","3m",$B43,,,,"decimal")</f>
        <v>#VALUE!</v>
      </c>
      <c r="E43" s="19">
        <v>1.62504014642764E-2</v>
      </c>
      <c r="F43" t="e">
        <f t="array" ref="F43">_xll.ECONOMATICA($F$9,"CLOSE",,B43)</f>
        <v>#VALUE!</v>
      </c>
      <c r="H43" s="1">
        <v>40817</v>
      </c>
      <c r="I43" s="1">
        <f t="shared" si="3"/>
        <v>40847</v>
      </c>
      <c r="J43" s="19">
        <v>2.9208046535131899E-2</v>
      </c>
      <c r="K43" s="19">
        <v>1.33584032028011E-2</v>
      </c>
      <c r="L43" s="19">
        <v>1.62504014642764E-2</v>
      </c>
      <c r="M43">
        <v>1.6885000000002</v>
      </c>
      <c r="O43" s="23"/>
      <c r="P43" s="1">
        <v>42916</v>
      </c>
      <c r="Q43" s="19">
        <f t="shared" si="1"/>
        <v>2.54010139615275E-2</v>
      </c>
      <c r="R43" s="19">
        <f t="shared" si="9"/>
        <v>2.1939801190455901E-3</v>
      </c>
      <c r="S43" s="19">
        <f t="shared" si="10"/>
        <v>-2.67008107202855E-2</v>
      </c>
      <c r="T43" s="7">
        <f t="shared" si="10"/>
        <v>3.30819999999949</v>
      </c>
      <c r="U43" s="7">
        <v>46.133030303030303</v>
      </c>
      <c r="AC43" s="24" t="s">
        <v>33</v>
      </c>
      <c r="AD43" s="25">
        <f t="shared" si="4"/>
        <v>2.3823636160930581</v>
      </c>
      <c r="AE43" s="25">
        <f t="shared" si="5"/>
        <v>1.6704331495381066</v>
      </c>
      <c r="AF43" s="25">
        <f t="shared" si="6"/>
        <v>1.575433396101718</v>
      </c>
      <c r="AG43" s="7">
        <f t="shared" si="7"/>
        <v>1.415575524176361</v>
      </c>
      <c r="AH43" s="7">
        <f t="shared" si="8"/>
        <v>1.1278630238737382</v>
      </c>
    </row>
    <row r="44" spans="1:34">
      <c r="A44" s="1">
        <v>40848</v>
      </c>
      <c r="B44" s="1">
        <f t="shared" si="2"/>
        <v>40877</v>
      </c>
      <c r="C44" s="19" t="e">
        <f t="array" ref="C44">_xll.ECONOMATICA(C$9,"RETURN","3m",$B44,,,,"decimal")</f>
        <v>#VALUE!</v>
      </c>
      <c r="D44" s="19" t="e">
        <f t="array" ref="D44">_xll.ECONOMATICA(D$9,"RETURN","3m",$B44,,,,"decimal")</f>
        <v>#VALUE!</v>
      </c>
      <c r="E44" s="19">
        <v>1.6825189713927099E-2</v>
      </c>
      <c r="F44" t="e">
        <f t="array" ref="F44">_xll.ECONOMATICA($F$9,"CLOSE",,B44)</f>
        <v>#VALUE!</v>
      </c>
      <c r="H44" s="1">
        <v>40848</v>
      </c>
      <c r="I44" s="1">
        <f t="shared" si="3"/>
        <v>40877</v>
      </c>
      <c r="J44" s="19">
        <v>2.7031254196117498E-2</v>
      </c>
      <c r="K44" s="19">
        <v>1.48728394760838E-2</v>
      </c>
      <c r="L44" s="19">
        <v>1.6825189713927099E-2</v>
      </c>
      <c r="M44">
        <v>1.8109000000004001</v>
      </c>
      <c r="O44" s="23"/>
      <c r="P44" s="1">
        <v>43008</v>
      </c>
      <c r="Q44" s="19">
        <f t="shared" si="1"/>
        <v>2.2529483418111299E-2</v>
      </c>
      <c r="R44" s="19">
        <f t="shared" si="9"/>
        <v>5.9114472587680203E-3</v>
      </c>
      <c r="S44" s="19">
        <f t="shared" si="10"/>
        <v>-1.5561165864710299E-3</v>
      </c>
      <c r="T44" s="7">
        <f t="shared" si="10"/>
        <v>3.1680000000014799</v>
      </c>
      <c r="U44" s="7">
        <v>52.910317460317465</v>
      </c>
      <c r="AC44" s="24" t="s">
        <v>34</v>
      </c>
      <c r="AD44" s="25">
        <f t="shared" si="4"/>
        <v>2.4360370376777385</v>
      </c>
      <c r="AE44" s="25">
        <f t="shared" si="5"/>
        <v>1.6803078270008989</v>
      </c>
      <c r="AF44" s="25">
        <f t="shared" si="6"/>
        <v>1.5729818380631637</v>
      </c>
      <c r="AG44" s="7">
        <f t="shared" si="7"/>
        <v>1.3555840821575171</v>
      </c>
      <c r="AH44" s="7">
        <f t="shared" si="8"/>
        <v>1.2935545368020891</v>
      </c>
    </row>
    <row r="45" spans="1:34">
      <c r="A45" s="1">
        <v>40878</v>
      </c>
      <c r="B45" s="1">
        <f t="shared" si="2"/>
        <v>40908</v>
      </c>
      <c r="C45" s="19" t="e">
        <f t="array" ref="C45">_xll.ECONOMATICA(C$9,"RETURN","3m",$B45,,,,"decimal")</f>
        <v>#VALUE!</v>
      </c>
      <c r="D45" s="19" t="e">
        <f t="array" ref="D45">_xll.ECONOMATICA(D$9,"RETURN","3m",$B45,,,,"decimal")</f>
        <v>#VALUE!</v>
      </c>
      <c r="E45" s="19">
        <v>9.1198891186650092E-3</v>
      </c>
      <c r="F45" t="e">
        <f t="array" ref="F45">_xll.ECONOMATICA($F$9,"CLOSE",,B45)</f>
        <v>#VALUE!</v>
      </c>
      <c r="H45" s="1">
        <v>40878</v>
      </c>
      <c r="I45" s="1">
        <f t="shared" si="3"/>
        <v>40908</v>
      </c>
      <c r="J45" s="19">
        <v>2.6673875241613101E-2</v>
      </c>
      <c r="K45" s="19">
        <v>1.4569984521585901E-2</v>
      </c>
      <c r="L45" s="19">
        <v>9.1198891186650092E-3</v>
      </c>
      <c r="M45">
        <v>1.8757999999998001</v>
      </c>
      <c r="O45" s="23"/>
      <c r="P45" s="1">
        <v>43100</v>
      </c>
      <c r="Q45" s="19">
        <f t="shared" si="1"/>
        <v>1.7584377226739899E-2</v>
      </c>
      <c r="R45" s="19">
        <f t="shared" si="9"/>
        <v>1.1442611868915299E-2</v>
      </c>
      <c r="S45" s="19">
        <f t="shared" si="10"/>
        <v>1.6155390792846398E-2</v>
      </c>
      <c r="T45" s="7">
        <f t="shared" si="10"/>
        <v>3.3080000000009</v>
      </c>
      <c r="U45" s="7">
        <v>61.208730158730162</v>
      </c>
      <c r="AC45" s="24" t="s">
        <v>35</v>
      </c>
      <c r="AD45" s="25">
        <f t="shared" si="4"/>
        <v>2.4788732318865736</v>
      </c>
      <c r="AE45" s="25">
        <f t="shared" si="5"/>
        <v>1.6995349372855706</v>
      </c>
      <c r="AF45" s="25">
        <f t="shared" si="6"/>
        <v>1.598393974367124</v>
      </c>
      <c r="AG45" s="7">
        <f t="shared" si="7"/>
        <v>1.415489944373798</v>
      </c>
      <c r="AH45" s="7">
        <f t="shared" si="8"/>
        <v>1.4964346159537329</v>
      </c>
    </row>
    <row r="46" spans="1:34">
      <c r="A46" s="1">
        <v>40909</v>
      </c>
      <c r="B46" s="1">
        <f t="shared" si="2"/>
        <v>40939</v>
      </c>
      <c r="C46" s="19" t="e">
        <f t="array" ref="C46">_xll.ECONOMATICA(C$9,"RETURN","3m",$B46,,,,"decimal")</f>
        <v>#VALUE!</v>
      </c>
      <c r="D46" s="19" t="e">
        <f t="array" ref="D46">_xll.ECONOMATICA(D$9,"RETURN","3m",$B46,,,,"decimal")</f>
        <v>#VALUE!</v>
      </c>
      <c r="E46" s="19">
        <v>6.2846525524946602E-3</v>
      </c>
      <c r="F46" t="e">
        <f t="array" ref="F46">_xll.ECONOMATICA($F$9,"CLOSE",,B46)</f>
        <v>#VALUE!</v>
      </c>
      <c r="H46" s="1">
        <v>40909</v>
      </c>
      <c r="I46" s="1">
        <f t="shared" si="3"/>
        <v>40939</v>
      </c>
      <c r="J46" s="19">
        <v>2.6720274108811299E-2</v>
      </c>
      <c r="K46" s="19">
        <v>1.58832659199106E-2</v>
      </c>
      <c r="L46" s="19">
        <v>6.2846525524946602E-3</v>
      </c>
      <c r="M46">
        <v>1.73910000000069</v>
      </c>
      <c r="O46" s="23"/>
      <c r="P46" s="1">
        <v>43190</v>
      </c>
      <c r="Q46" s="19">
        <f t="shared" si="1"/>
        <v>1.5881691417234799E-2</v>
      </c>
      <c r="R46" s="19">
        <f t="shared" si="9"/>
        <v>7.0147782935237003E-3</v>
      </c>
      <c r="S46" s="19">
        <f t="shared" si="10"/>
        <v>1.46915980476479E-2</v>
      </c>
      <c r="T46" s="7">
        <f t="shared" si="10"/>
        <v>3.3237999999982999</v>
      </c>
      <c r="U46" s="7">
        <v>64.198030303030293</v>
      </c>
      <c r="AC46" s="24" t="s">
        <v>36</v>
      </c>
      <c r="AD46" s="25">
        <f t="shared" si="4"/>
        <v>2.5182419316178399</v>
      </c>
      <c r="AE46" s="25">
        <f t="shared" si="5"/>
        <v>1.7114567980727267</v>
      </c>
      <c r="AF46" s="25">
        <f t="shared" si="6"/>
        <v>1.6218769361603083</v>
      </c>
      <c r="AG46" s="7">
        <f t="shared" si="7"/>
        <v>1.4222507488228364</v>
      </c>
      <c r="AH46" s="7">
        <f t="shared" si="8"/>
        <v>1.5695172007713856</v>
      </c>
    </row>
    <row r="47" spans="1:34">
      <c r="A47" s="1">
        <v>40940</v>
      </c>
      <c r="B47" s="1">
        <f t="shared" si="2"/>
        <v>40968</v>
      </c>
      <c r="C47" s="19" t="e">
        <f t="array" ref="C47">_xll.ECONOMATICA(C$9,"RETURN","3m",$B47,,,,"decimal")</f>
        <v>#VALUE!</v>
      </c>
      <c r="D47" s="19" t="e">
        <f t="array" ref="D47">_xll.ECONOMATICA(D$9,"RETURN","3m",$B47,,,,"decimal")</f>
        <v>#VALUE!</v>
      </c>
      <c r="E47" s="19">
        <v>6.9648465068894395E-4</v>
      </c>
      <c r="F47" t="e">
        <f t="array" ref="F47">_xll.ECONOMATICA($F$9,"CLOSE",,B47)</f>
        <v>#VALUE!</v>
      </c>
      <c r="H47" s="1">
        <v>40940</v>
      </c>
      <c r="I47" s="1">
        <f t="shared" si="3"/>
        <v>40968</v>
      </c>
      <c r="J47" s="19">
        <v>2.55290018449159E-2</v>
      </c>
      <c r="K47" s="19">
        <v>1.51758263091324E-2</v>
      </c>
      <c r="L47" s="19">
        <v>6.9648465068894395E-4</v>
      </c>
      <c r="M47">
        <v>1.7091999999993299</v>
      </c>
      <c r="O47" s="23"/>
      <c r="P47" s="1">
        <v>43281</v>
      </c>
      <c r="Q47" s="19">
        <f t="shared" si="1"/>
        <v>1.56058694137755E-2</v>
      </c>
      <c r="R47" s="19">
        <f t="shared" si="9"/>
        <v>1.8887030788391702E-2</v>
      </c>
      <c r="S47" s="19">
        <f t="shared" si="10"/>
        <v>3.85948670009384E-2</v>
      </c>
      <c r="T47" s="7">
        <f t="shared" si="10"/>
        <v>3.8558000000011798</v>
      </c>
      <c r="U47" s="7">
        <v>71.994285714285709</v>
      </c>
      <c r="AC47" s="24" t="s">
        <v>37</v>
      </c>
      <c r="AD47" s="25">
        <f t="shared" si="4"/>
        <v>2.5575412863549616</v>
      </c>
      <c r="AE47" s="25">
        <f t="shared" si="5"/>
        <v>1.7437811353109285</v>
      </c>
      <c r="AF47" s="25">
        <f t="shared" si="6"/>
        <v>1.6844730608033047</v>
      </c>
      <c r="AG47" s="7">
        <f t="shared" si="7"/>
        <v>1.6498930252468786</v>
      </c>
      <c r="AH47" s="7">
        <f t="shared" si="8"/>
        <v>1.7601205091877619</v>
      </c>
    </row>
    <row r="48" spans="1:34">
      <c r="A48" s="1">
        <v>40969</v>
      </c>
      <c r="B48" s="1">
        <f t="shared" si="2"/>
        <v>40999</v>
      </c>
      <c r="C48" s="19" t="e">
        <f t="array" ref="C48">_xll.ECONOMATICA(C$9,"RETURN","3m",$B48,,,,"decimal")</f>
        <v>#VALUE!</v>
      </c>
      <c r="D48" s="19" t="e">
        <f t="array" ref="D48">_xll.ECONOMATICA(D$9,"RETURN","3m",$B48,,,,"decimal")</f>
        <v>#VALUE!</v>
      </c>
      <c r="E48" s="19">
        <v>6.1573960610985497E-3</v>
      </c>
      <c r="F48" t="e">
        <f t="array" ref="F48">_xll.ECONOMATICA($F$9,"CLOSE",,B48)</f>
        <v>#VALUE!</v>
      </c>
      <c r="H48" s="1">
        <v>40969</v>
      </c>
      <c r="I48" s="1">
        <f t="shared" si="3"/>
        <v>40999</v>
      </c>
      <c r="J48" s="19">
        <v>2.4549563966502298E-2</v>
      </c>
      <c r="K48" s="19">
        <v>1.2246461323229599E-2</v>
      </c>
      <c r="L48" s="19">
        <v>6.1573960610985497E-3</v>
      </c>
      <c r="M48">
        <v>1.8220999999994101</v>
      </c>
      <c r="O48" s="23"/>
      <c r="P48" s="1">
        <v>43373</v>
      </c>
      <c r="Q48" s="19">
        <f t="shared" si="1"/>
        <v>1.5855536172239199E-2</v>
      </c>
      <c r="R48" s="19">
        <f t="shared" si="9"/>
        <v>7.2085358588083199E-3</v>
      </c>
      <c r="S48" s="19">
        <f t="shared" si="10"/>
        <v>2.7529724342457498E-2</v>
      </c>
      <c r="T48" s="7">
        <f t="shared" si="10"/>
        <v>4.0039000000033402</v>
      </c>
      <c r="U48" s="7">
        <v>75.355000000000004</v>
      </c>
      <c r="AC48" s="24" t="s">
        <v>38</v>
      </c>
      <c r="AD48" s="25">
        <f t="shared" si="4"/>
        <v>2.5980924747327578</v>
      </c>
      <c r="AE48" s="25">
        <f t="shared" si="5"/>
        <v>1.7563512441547309</v>
      </c>
      <c r="AF48" s="25">
        <f t="shared" si="6"/>
        <v>1.7308461398295154</v>
      </c>
      <c r="AG48" s="7">
        <f t="shared" si="7"/>
        <v>1.7132648694925743</v>
      </c>
      <c r="AH48" s="7">
        <f t="shared" si="8"/>
        <v>1.8422834486643911</v>
      </c>
    </row>
    <row r="49" spans="1:34">
      <c r="A49" s="1">
        <v>41000</v>
      </c>
      <c r="B49" s="1">
        <f t="shared" si="2"/>
        <v>41029</v>
      </c>
      <c r="C49" s="19" t="e">
        <f t="array" ref="C49">_xll.ECONOMATICA(C$9,"RETURN","3m",$B49,,,,"decimal")</f>
        <v>#VALUE!</v>
      </c>
      <c r="D49" s="19" t="e">
        <f t="array" ref="D49">_xll.ECONOMATICA(D$9,"RETURN","3m",$B49,,,,"decimal")</f>
        <v>#VALUE!</v>
      </c>
      <c r="E49" s="19">
        <v>1.2225222319102599E-2</v>
      </c>
      <c r="F49" t="e">
        <f t="array" ref="F49">_xll.ECONOMATICA($F$9,"CLOSE",,B49)</f>
        <v>#VALUE!</v>
      </c>
      <c r="H49" s="1">
        <v>41000</v>
      </c>
      <c r="I49" s="1">
        <f t="shared" si="3"/>
        <v>41029</v>
      </c>
      <c r="J49" s="19">
        <v>2.26667905517388E-2</v>
      </c>
      <c r="K49" s="19">
        <v>1.30517470734048E-2</v>
      </c>
      <c r="L49" s="19">
        <v>1.2225222319102599E-2</v>
      </c>
      <c r="M49">
        <v>1.8917999999994199</v>
      </c>
      <c r="O49" s="23"/>
      <c r="P49" s="1">
        <v>43465</v>
      </c>
      <c r="Q49" s="19">
        <f t="shared" si="1"/>
        <v>1.5379742540972101E-2</v>
      </c>
      <c r="R49" s="19">
        <f t="shared" si="9"/>
        <v>3.8941355105634999E-3</v>
      </c>
      <c r="S49" s="19">
        <f t="shared" si="10"/>
        <v>-6.9233393178365103E-3</v>
      </c>
      <c r="T49" s="7">
        <f t="shared" si="10"/>
        <v>3.87480000000141</v>
      </c>
      <c r="U49" s="7">
        <v>53.791587301587299</v>
      </c>
      <c r="AC49" s="24" t="s">
        <v>39</v>
      </c>
      <c r="AD49" s="25">
        <f t="shared" si="4"/>
        <v>2.6380504680917847</v>
      </c>
      <c r="AE49" s="25">
        <f t="shared" si="5"/>
        <v>1.7631907139036163</v>
      </c>
      <c r="AF49" s="25">
        <f t="shared" si="6"/>
        <v>1.7188629046965083</v>
      </c>
      <c r="AG49" s="7">
        <f t="shared" si="7"/>
        <v>1.6580231065477919</v>
      </c>
      <c r="AH49" s="7">
        <f t="shared" si="8"/>
        <v>1.3150998734403809</v>
      </c>
    </row>
    <row r="50" spans="1:34">
      <c r="A50" s="1">
        <v>41030</v>
      </c>
      <c r="B50" s="1">
        <f t="shared" si="2"/>
        <v>41060</v>
      </c>
      <c r="C50" s="19" t="e">
        <f t="array" ref="C50">_xll.ECONOMATICA(C$9,"RETURN","3m",$B50,,,,"decimal")</f>
        <v>#VALUE!</v>
      </c>
      <c r="D50" s="19" t="e">
        <f t="array" ref="D50">_xll.ECONOMATICA(D$9,"RETURN","3m",$B50,,,,"decimal")</f>
        <v>#VALUE!</v>
      </c>
      <c r="E50" s="19">
        <v>2.3204214807265099E-2</v>
      </c>
      <c r="F50" t="e">
        <f t="array" ref="F50">_xll.ECONOMATICA($F$9,"CLOSE",,B50)</f>
        <v>#VALUE!</v>
      </c>
      <c r="H50" s="1">
        <v>41030</v>
      </c>
      <c r="I50" s="1">
        <f t="shared" si="3"/>
        <v>41060</v>
      </c>
      <c r="J50" s="19">
        <v>2.2574320993953699E-2</v>
      </c>
      <c r="K50" s="19">
        <v>1.2144085032559799E-2</v>
      </c>
      <c r="L50" s="19">
        <v>2.3204214807265099E-2</v>
      </c>
      <c r="M50">
        <v>2.02230000000054</v>
      </c>
      <c r="O50" s="23"/>
      <c r="P50" s="1">
        <v>43555</v>
      </c>
      <c r="Q50" s="19">
        <f t="shared" si="1"/>
        <v>1.51298163582396E-2</v>
      </c>
      <c r="R50" s="19">
        <f t="shared" si="9"/>
        <v>1.50701132115501E-2</v>
      </c>
      <c r="S50" s="19">
        <f t="shared" si="10"/>
        <v>2.1579184696747699E-2</v>
      </c>
      <c r="T50" s="7">
        <f t="shared" si="10"/>
        <v>3.8967000000011498</v>
      </c>
      <c r="U50" s="7">
        <v>63.789841269841276</v>
      </c>
      <c r="AC50" s="24" t="s">
        <v>40</v>
      </c>
      <c r="AD50" s="25">
        <f t="shared" si="4"/>
        <v>2.6779636872177814</v>
      </c>
      <c r="AE50" s="25">
        <f t="shared" si="5"/>
        <v>1.7897621975756974</v>
      </c>
      <c r="AF50" s="25">
        <f t="shared" si="6"/>
        <v>1.7559545647853425</v>
      </c>
      <c r="AG50" s="7">
        <f t="shared" si="7"/>
        <v>1.6673940949944093</v>
      </c>
      <c r="AH50" s="7">
        <f t="shared" si="8"/>
        <v>1.5595377714067717</v>
      </c>
    </row>
    <row r="51" spans="1:34">
      <c r="A51" s="1">
        <v>41061</v>
      </c>
      <c r="B51" s="1">
        <f t="shared" si="2"/>
        <v>41090</v>
      </c>
      <c r="C51" s="19" t="e">
        <f t="array" ref="C51">_xll.ECONOMATICA(C$9,"RETURN","3m",$B51,,,,"decimal")</f>
        <v>#VALUE!</v>
      </c>
      <c r="D51" s="19" t="e">
        <f t="array" ref="D51">_xll.ECONOMATICA(D$9,"RETURN","3m",$B51,,,,"decimal")</f>
        <v>#VALUE!</v>
      </c>
      <c r="E51" s="19">
        <v>2.5570914345735201E-2</v>
      </c>
      <c r="F51" t="e">
        <f t="array" ref="F51">_xll.ECONOMATICA($F$9,"CLOSE",,B51)</f>
        <v>#VALUE!</v>
      </c>
      <c r="H51" s="1">
        <v>41061</v>
      </c>
      <c r="I51" s="1">
        <f t="shared" si="3"/>
        <v>41090</v>
      </c>
      <c r="J51" s="19">
        <v>2.08528139992268E-2</v>
      </c>
      <c r="K51" s="19">
        <v>1.08310550403985E-2</v>
      </c>
      <c r="L51" s="19">
        <v>2.5570914345735201E-2</v>
      </c>
      <c r="M51">
        <v>2.0213000000003398</v>
      </c>
      <c r="O51" s="23"/>
      <c r="P51" s="1">
        <v>43646</v>
      </c>
      <c r="Q51" s="19">
        <f t="shared" si="1"/>
        <v>1.53797524762922E-2</v>
      </c>
      <c r="R51" s="19">
        <f t="shared" si="9"/>
        <v>7.1081107707868796E-3</v>
      </c>
      <c r="S51" s="19">
        <f t="shared" si="10"/>
        <v>2.17432514145912E-2</v>
      </c>
      <c r="T51" s="7">
        <f t="shared" si="10"/>
        <v>3.8322000000007401</v>
      </c>
      <c r="U51" s="7">
        <v>59.728999999999999</v>
      </c>
      <c r="AC51" s="24" t="s">
        <v>41</v>
      </c>
      <c r="AD51" s="25">
        <f t="shared" si="4"/>
        <v>2.7191501058676897</v>
      </c>
      <c r="AE51" s="25">
        <f t="shared" si="5"/>
        <v>1.8024840255294325</v>
      </c>
      <c r="AF51" s="25">
        <f t="shared" si="6"/>
        <v>1.7941347263600693</v>
      </c>
      <c r="AG51" s="7">
        <f t="shared" si="7"/>
        <v>1.6397946084730473</v>
      </c>
      <c r="AH51" s="7">
        <f t="shared" si="8"/>
        <v>1.4602580864610897</v>
      </c>
    </row>
    <row r="52" spans="1:34">
      <c r="A52" s="1">
        <v>41091</v>
      </c>
      <c r="B52" s="1">
        <f t="shared" si="2"/>
        <v>41121</v>
      </c>
      <c r="C52" s="19" t="e">
        <f t="array" ref="C52">_xll.ECONOMATICA(C$9,"RETURN","3m",$B52,,,,"decimal")</f>
        <v>#VALUE!</v>
      </c>
      <c r="D52" s="19" t="e">
        <f t="array" ref="D52">_xll.ECONOMATICA(D$9,"RETURN","3m",$B52,,,,"decimal")</f>
        <v>#VALUE!</v>
      </c>
      <c r="E52" s="19">
        <v>3.0531267375408799E-2</v>
      </c>
      <c r="F52" t="e">
        <f t="array" ref="F52">_xll.ECONOMATICA($F$9,"CLOSE",,B52)</f>
        <v>#VALUE!</v>
      </c>
      <c r="H52" s="1">
        <v>41091</v>
      </c>
      <c r="I52" s="1">
        <f t="shared" si="3"/>
        <v>41121</v>
      </c>
      <c r="J52" s="19">
        <v>2.0604520226697801E-2</v>
      </c>
      <c r="K52" s="19">
        <v>8.7218117678275996E-3</v>
      </c>
      <c r="L52" s="19">
        <v>3.0531267375408799E-2</v>
      </c>
      <c r="M52">
        <v>2.0499000000017999</v>
      </c>
      <c r="O52" s="23"/>
      <c r="P52" s="1">
        <v>43738</v>
      </c>
      <c r="Q52" s="19">
        <f t="shared" si="1"/>
        <v>1.5410919753776399E-2</v>
      </c>
      <c r="R52" s="19">
        <f t="shared" si="9"/>
        <v>2.6008893728430801E-3</v>
      </c>
      <c r="S52" s="19">
        <f t="shared" si="10"/>
        <v>-2.7883822376679702E-3</v>
      </c>
      <c r="T52" s="7">
        <f t="shared" si="10"/>
        <v>4.1644000000014803</v>
      </c>
      <c r="U52" s="7">
        <v>60.00952380952382</v>
      </c>
      <c r="AC52" s="24" t="s">
        <v>42</v>
      </c>
      <c r="AD52" s="25">
        <f t="shared" si="4"/>
        <v>2.7610547099476892</v>
      </c>
      <c r="AE52" s="25">
        <f t="shared" si="5"/>
        <v>1.8071720870761514</v>
      </c>
      <c r="AF52" s="25">
        <f t="shared" si="6"/>
        <v>1.7891319929571037</v>
      </c>
      <c r="AG52" s="7">
        <f t="shared" si="7"/>
        <v>1.7819426615328704</v>
      </c>
      <c r="AH52" s="7">
        <f t="shared" si="8"/>
        <v>1.4671163489684484</v>
      </c>
    </row>
    <row r="53" spans="1:34">
      <c r="A53" s="1">
        <v>41122</v>
      </c>
      <c r="B53" s="1">
        <f t="shared" si="2"/>
        <v>41152</v>
      </c>
      <c r="C53" s="19" t="e">
        <f t="array" ref="C53">_xll.ECONOMATICA(C$9,"RETURN","3m",$B53,,,,"decimal")</f>
        <v>#VALUE!</v>
      </c>
      <c r="D53" s="19" t="e">
        <f t="array" ref="D53">_xll.ECONOMATICA(D$9,"RETURN","3m",$B53,,,,"decimal")</f>
        <v>#VALUE!</v>
      </c>
      <c r="E53" s="19">
        <v>3.4664220636841499E-2</v>
      </c>
      <c r="F53" t="e">
        <f t="array" ref="F53">_xll.ECONOMATICA($F$9,"CLOSE",,B53)</f>
        <v>#VALUE!</v>
      </c>
      <c r="H53" s="1">
        <v>41122</v>
      </c>
      <c r="I53" s="1">
        <f t="shared" si="3"/>
        <v>41152</v>
      </c>
      <c r="J53" s="19">
        <v>2.0139192289207099E-2</v>
      </c>
      <c r="K53" s="19">
        <v>9.22436358996492E-3</v>
      </c>
      <c r="L53" s="19">
        <v>3.4664220636841499E-2</v>
      </c>
      <c r="M53">
        <v>2.0371999999988502</v>
      </c>
      <c r="O53" s="23"/>
      <c r="P53" s="1">
        <v>43830</v>
      </c>
      <c r="Q53" s="19">
        <f t="shared" si="1"/>
        <v>1.2393994260492E-2</v>
      </c>
      <c r="R53" s="19">
        <f t="shared" si="9"/>
        <v>1.7675308381512898E-2</v>
      </c>
      <c r="S53" s="19">
        <f t="shared" si="10"/>
        <v>3.0895130385033599E-2</v>
      </c>
      <c r="T53" s="7">
        <f>_xlfn.XLOOKUP($P53,$I$10:$I$148,M$10:M$148,,0)</f>
        <v>4.0307000000029802</v>
      </c>
      <c r="U53" s="7">
        <v>63.39651515151516</v>
      </c>
      <c r="AC53" s="24" t="s">
        <v>43</v>
      </c>
      <c r="AD53" s="25">
        <f t="shared" si="4"/>
        <v>2.7952752061756851</v>
      </c>
      <c r="AE53" s="25">
        <f t="shared" si="5"/>
        <v>1.8391144110136846</v>
      </c>
      <c r="AF53" s="25">
        <f t="shared" si="6"/>
        <v>1.8444074591555484</v>
      </c>
      <c r="AG53" s="7">
        <f t="shared" si="7"/>
        <v>1.7247325631167272</v>
      </c>
      <c r="AH53" s="7">
        <f t="shared" si="8"/>
        <v>1.5499217114542854</v>
      </c>
    </row>
    <row r="54" spans="1:34">
      <c r="A54" s="1">
        <v>41153</v>
      </c>
      <c r="B54" s="1">
        <f t="shared" si="2"/>
        <v>41182</v>
      </c>
      <c r="C54" s="19" t="e">
        <f t="array" ref="C54">_xll.ECONOMATICA(C$9,"RETURN","3m",$B54,,,,"decimal")</f>
        <v>#VALUE!</v>
      </c>
      <c r="D54" s="19" t="e">
        <f t="array" ref="D54">_xll.ECONOMATICA(D$9,"RETURN","3m",$B54,,,,"decimal")</f>
        <v>#VALUE!</v>
      </c>
      <c r="E54" s="19">
        <v>3.7805472393301898E-2</v>
      </c>
      <c r="F54" t="e">
        <f t="array" ref="F54">_xll.ECONOMATICA($F$9,"CLOSE",,B54)</f>
        <v>#VALUE!</v>
      </c>
      <c r="H54" s="1">
        <v>41153</v>
      </c>
      <c r="I54" s="1">
        <f t="shared" si="3"/>
        <v>41182</v>
      </c>
      <c r="J54" s="19">
        <v>1.9111313116809501E-2</v>
      </c>
      <c r="K54" s="19">
        <v>1.41656125670124E-2</v>
      </c>
      <c r="L54" s="19">
        <v>3.7805472393301898E-2</v>
      </c>
      <c r="M54">
        <v>2.03059999999823</v>
      </c>
    </row>
    <row r="55" spans="1:34">
      <c r="A55" s="1">
        <v>41183</v>
      </c>
      <c r="B55" s="1">
        <f t="shared" si="2"/>
        <v>41213</v>
      </c>
      <c r="C55" s="19" t="e">
        <f t="array" ref="C55">_xll.ECONOMATICA(C$9,"RETURN","3m",$B55,,,,"decimal")</f>
        <v>#VALUE!</v>
      </c>
      <c r="D55" s="19" t="e">
        <f t="array" ref="D55">_xll.ECONOMATICA(D$9,"RETURN","3m",$B55,,,,"decimal")</f>
        <v>#VALUE!</v>
      </c>
      <c r="E55" s="19">
        <v>2.43184862938506E-2</v>
      </c>
      <c r="F55" t="e">
        <f t="array" ref="F55">_xll.ECONOMATICA($F$9,"CLOSE",,B55)</f>
        <v>#VALUE!</v>
      </c>
      <c r="H55" s="1">
        <v>41183</v>
      </c>
      <c r="I55" s="1">
        <f t="shared" si="3"/>
        <v>41213</v>
      </c>
      <c r="J55" s="19">
        <v>1.8421651797325501E-2</v>
      </c>
      <c r="K55" s="19">
        <v>1.5781330590471002E-2</v>
      </c>
      <c r="L55" s="19">
        <v>2.43184862938506E-2</v>
      </c>
      <c r="M55">
        <v>2.03129999999874</v>
      </c>
    </row>
    <row r="56" spans="1:34">
      <c r="A56" s="1">
        <v>41214</v>
      </c>
      <c r="B56" s="1">
        <f t="shared" si="2"/>
        <v>41243</v>
      </c>
      <c r="C56" s="19" t="e">
        <f t="array" ref="C56">_xll.ECONOMATICA(C$9,"RETURN","3m",$B56,,,,"decimal")</f>
        <v>#VALUE!</v>
      </c>
      <c r="D56" s="19" t="e">
        <f t="array" ref="D56">_xll.ECONOMATICA(D$9,"RETURN","3m",$B56,,,,"decimal")</f>
        <v>#VALUE!</v>
      </c>
      <c r="E56" s="19">
        <v>9.6382757892570208E-3</v>
      </c>
      <c r="F56" t="e">
        <f t="array" ref="F56">_xll.ECONOMATICA($F$9,"CLOSE",,B56)</f>
        <v>#VALUE!</v>
      </c>
      <c r="H56" s="1">
        <v>41214</v>
      </c>
      <c r="I56" s="1">
        <f t="shared" si="3"/>
        <v>41243</v>
      </c>
      <c r="J56" s="19">
        <v>1.69847145934909E-2</v>
      </c>
      <c r="K56" s="19">
        <v>1.7703434286886501E-2</v>
      </c>
      <c r="L56" s="19">
        <v>9.6382757892570208E-3</v>
      </c>
      <c r="M56">
        <v>2.10740000000078</v>
      </c>
    </row>
    <row r="57" spans="1:34">
      <c r="A57" s="1">
        <v>41244</v>
      </c>
      <c r="B57" s="1">
        <f t="shared" si="2"/>
        <v>41274</v>
      </c>
      <c r="C57" s="19" t="e">
        <f t="array" ref="C57">_xll.ECONOMATICA(C$9,"RETURN","3m",$B57,,,,"decimal")</f>
        <v>#VALUE!</v>
      </c>
      <c r="D57" s="19" t="e">
        <f t="array" ref="D57">_xll.ECONOMATICA(D$9,"RETURN","3m",$B57,,,,"decimal")</f>
        <v>#VALUE!</v>
      </c>
      <c r="E57" s="19">
        <v>6.8034190735488699E-3</v>
      </c>
      <c r="F57" t="e">
        <f t="array" ref="F57">_xll.ECONOMATICA($F$9,"CLOSE",,B57)</f>
        <v>#VALUE!</v>
      </c>
      <c r="H57" s="1">
        <v>41244</v>
      </c>
      <c r="I57" s="1">
        <f t="shared" si="3"/>
        <v>41274</v>
      </c>
      <c r="J57" s="19">
        <v>1.69549281326908E-2</v>
      </c>
      <c r="K57" s="19">
        <v>1.9929689280616E-2</v>
      </c>
      <c r="L57" s="19">
        <v>6.8034190735488699E-3</v>
      </c>
      <c r="M57">
        <v>2.0434999999997698</v>
      </c>
    </row>
    <row r="58" spans="1:34">
      <c r="A58" s="1">
        <v>41275</v>
      </c>
      <c r="B58" s="1">
        <f t="shared" si="2"/>
        <v>41305</v>
      </c>
      <c r="C58" s="19" t="e">
        <f t="array" ref="C58">_xll.ECONOMATICA(C$9,"RETURN","3m",$B58,,,,"decimal")</f>
        <v>#VALUE!</v>
      </c>
      <c r="D58" s="19" t="e">
        <f t="array" ref="D58">_xll.ECONOMATICA(D$9,"RETURN","3m",$B58,,,,"decimal")</f>
        <v>#VALUE!</v>
      </c>
      <c r="E58" s="19">
        <v>9.9639789641514705E-3</v>
      </c>
      <c r="F58" t="e">
        <f t="array" ref="F58">_xll.ECONOMATICA($F$9,"CLOSE",,B58)</f>
        <v>#VALUE!</v>
      </c>
      <c r="H58" s="1">
        <v>41275</v>
      </c>
      <c r="I58" s="1">
        <f t="shared" si="3"/>
        <v>41305</v>
      </c>
      <c r="J58" s="19">
        <v>1.6746193008657401E-2</v>
      </c>
      <c r="K58" s="19">
        <v>2.2667345050649601E-2</v>
      </c>
      <c r="L58" s="19">
        <v>9.9639789641514705E-3</v>
      </c>
      <c r="M58">
        <v>1.9883000000008899</v>
      </c>
    </row>
    <row r="59" spans="1:34">
      <c r="A59" s="1">
        <v>41306</v>
      </c>
      <c r="B59" s="1">
        <f t="shared" si="2"/>
        <v>41333</v>
      </c>
      <c r="C59" s="19" t="e">
        <f t="array" ref="C59">_xll.ECONOMATICA(C$9,"RETURN","3m",$B59,,,,"decimal")</f>
        <v>#VALUE!</v>
      </c>
      <c r="D59" s="19" t="e">
        <f t="array" ref="D59">_xll.ECONOMATICA(D$9,"RETURN","3m",$B59,,,,"decimal")</f>
        <v>#VALUE!</v>
      </c>
      <c r="E59" s="19">
        <v>1.3165086475055401E-2</v>
      </c>
      <c r="F59" t="e">
        <f t="array" ref="F59">_xll.ECONOMATICA($F$9,"CLOSE",,B59)</f>
        <v>#VALUE!</v>
      </c>
      <c r="H59" s="1">
        <v>41306</v>
      </c>
      <c r="I59" s="1">
        <f t="shared" si="3"/>
        <v>41333</v>
      </c>
      <c r="J59" s="19">
        <v>1.6109956446598499E-2</v>
      </c>
      <c r="K59" s="19">
        <v>2.2667350429401299E-2</v>
      </c>
      <c r="L59" s="19">
        <v>1.3165086475055401E-2</v>
      </c>
      <c r="M59">
        <v>1.9753999999993499</v>
      </c>
    </row>
    <row r="60" spans="1:34">
      <c r="A60" s="1">
        <v>41334</v>
      </c>
      <c r="B60" s="1">
        <f t="shared" si="2"/>
        <v>41364</v>
      </c>
      <c r="C60" s="19" t="e">
        <f t="array" ref="C60">_xll.ECONOMATICA(C$9,"RETURN","3m",$B60,,,,"decimal")</f>
        <v>#VALUE!</v>
      </c>
      <c r="D60" s="19" t="e">
        <f t="array" ref="D60">_xll.ECONOMATICA(D$9,"RETURN","3m",$B60,,,,"decimal")</f>
        <v>#VALUE!</v>
      </c>
      <c r="E60" s="19">
        <v>8.3762533013214107E-3</v>
      </c>
      <c r="F60" t="e">
        <f t="array" ref="F60">_xll.ECONOMATICA($F$9,"CLOSE",,B60)</f>
        <v>#VALUE!</v>
      </c>
      <c r="G60">
        <v>2.0185999999994202</v>
      </c>
      <c r="H60" s="1">
        <v>41334</v>
      </c>
      <c r="I60" s="1">
        <f t="shared" si="3"/>
        <v>41364</v>
      </c>
      <c r="J60" s="19">
        <v>1.6145045399753099E-2</v>
      </c>
      <c r="K60" s="19">
        <v>1.9420466214796799E-2</v>
      </c>
      <c r="L60" s="19">
        <v>8.3762533013214107E-3</v>
      </c>
      <c r="M60">
        <v>2.0185999999994202</v>
      </c>
    </row>
    <row r="61" spans="1:34">
      <c r="A61" s="1">
        <v>41365</v>
      </c>
      <c r="B61" s="1">
        <f t="shared" si="2"/>
        <v>41394</v>
      </c>
      <c r="C61" s="19" t="e">
        <f t="array" ref="C61">_xll.ECONOMATICA(C$9,"RETURN","3m",$B61,,,,"decimal")</f>
        <v>#VALUE!</v>
      </c>
      <c r="D61" s="19" t="e">
        <f t="array" ref="D61">_xll.ECONOMATICA(D$9,"RETURN","3m",$B61,,,,"decimal")</f>
        <v>#VALUE!</v>
      </c>
      <c r="E61" s="19">
        <v>6.4436488355568101E-3</v>
      </c>
      <c r="F61" t="e">
        <f t="array" ref="F61">_xll.ECONOMATICA($F$9,"CLOSE",,B61)</f>
        <v>#VALUE!</v>
      </c>
      <c r="H61" s="1">
        <v>41365</v>
      </c>
      <c r="I61" s="1">
        <f t="shared" si="3"/>
        <v>41394</v>
      </c>
      <c r="J61" s="19">
        <v>1.6288571863697102E-2</v>
      </c>
      <c r="K61" s="19">
        <v>1.6287208631183599E-2</v>
      </c>
      <c r="L61" s="19">
        <v>6.4436488355568101E-3</v>
      </c>
      <c r="M61">
        <v>2.0017000000007101</v>
      </c>
    </row>
    <row r="62" spans="1:34">
      <c r="A62" s="1">
        <v>41395</v>
      </c>
      <c r="B62" s="1">
        <f t="shared" si="2"/>
        <v>41425</v>
      </c>
      <c r="C62" s="19" t="e">
        <f t="array" ref="C62">_xll.ECONOMATICA(C$9,"RETURN","3m",$B62,,,,"decimal")</f>
        <v>#VALUE!</v>
      </c>
      <c r="D62" s="19" t="e">
        <f t="array" ref="D62">_xll.ECONOMATICA(D$9,"RETURN","3m",$B62,,,,"decimal")</f>
        <v>#VALUE!</v>
      </c>
      <c r="E62" s="19">
        <v>3.56790212390479E-3</v>
      </c>
      <c r="F62" t="e">
        <f t="array" ref="F62">_xll.ECONOMATICA($F$9,"CLOSE",,B62)</f>
        <v>#VALUE!</v>
      </c>
      <c r="H62" s="1">
        <v>41395</v>
      </c>
      <c r="I62" s="1">
        <f t="shared" si="3"/>
        <v>41425</v>
      </c>
      <c r="J62" s="19">
        <v>1.73331892656279E-2</v>
      </c>
      <c r="K62" s="19">
        <v>1.3963688446892801E-2</v>
      </c>
      <c r="L62" s="19">
        <v>3.56790212390479E-3</v>
      </c>
      <c r="M62">
        <v>2.1319000000003099</v>
      </c>
    </row>
    <row r="63" spans="1:34">
      <c r="A63" s="1">
        <v>41426</v>
      </c>
      <c r="B63" s="1">
        <f t="shared" si="2"/>
        <v>41455</v>
      </c>
      <c r="C63" s="19" t="e">
        <f t="array" ref="C63">_xll.ECONOMATICA(C$9,"RETURN","3m",$B63,,,,"decimal")</f>
        <v>#VALUE!</v>
      </c>
      <c r="D63" s="19" t="e">
        <f t="array" ref="D63">_xll.ECONOMATICA(D$9,"RETURN","3m",$B63,,,,"decimal")</f>
        <v>#VALUE!</v>
      </c>
      <c r="E63" s="19">
        <v>8.9927428361988894E-3</v>
      </c>
      <c r="F63" t="e">
        <f t="array" ref="F63">_xll.ECONOMATICA($F$9,"CLOSE",,B63)</f>
        <v>#VALUE!</v>
      </c>
      <c r="H63" s="1">
        <v>41426</v>
      </c>
      <c r="I63" s="1">
        <f t="shared" si="3"/>
        <v>41455</v>
      </c>
      <c r="J63" s="19">
        <v>1.7881983554616499E-2</v>
      </c>
      <c r="K63" s="19">
        <v>1.18443275769096E-2</v>
      </c>
      <c r="L63" s="19">
        <v>8.9927428361988894E-3</v>
      </c>
      <c r="M63">
        <v>2.2155999999995402</v>
      </c>
    </row>
    <row r="64" spans="1:34">
      <c r="A64" s="1">
        <v>41456</v>
      </c>
      <c r="B64" s="1">
        <f t="shared" si="2"/>
        <v>41486</v>
      </c>
      <c r="C64" s="19" t="e">
        <f t="array" ref="C64">_xll.ECONOMATICA(C$9,"RETURN","3m",$B64,,,,"decimal")</f>
        <v>#VALUE!</v>
      </c>
      <c r="D64" s="19" t="e">
        <f t="array" ref="D64">_xll.ECONOMATICA(D$9,"RETURN","3m",$B64,,,,"decimal")</f>
        <v>#VALUE!</v>
      </c>
      <c r="E64" s="19">
        <v>1.0153781664485001E-2</v>
      </c>
      <c r="F64" t="e">
        <f t="array" ref="F64">_xll.ECONOMATICA($F$9,"CLOSE",,B64)</f>
        <v>#VALUE!</v>
      </c>
      <c r="H64" s="1">
        <v>41456</v>
      </c>
      <c r="I64" s="1">
        <f t="shared" si="3"/>
        <v>41486</v>
      </c>
      <c r="J64" s="19">
        <v>1.8974240078023299E-2</v>
      </c>
      <c r="K64" s="19">
        <v>6.6115181743953101E-3</v>
      </c>
      <c r="L64" s="19">
        <v>1.0153781664485001E-2</v>
      </c>
      <c r="M64">
        <v>2.29030000000057</v>
      </c>
    </row>
    <row r="65" spans="1:13">
      <c r="A65" s="1">
        <v>41487</v>
      </c>
      <c r="B65" s="1">
        <f t="shared" si="2"/>
        <v>41517</v>
      </c>
      <c r="C65" s="19" t="e">
        <f t="array" ref="C65">_xll.ECONOMATICA(C$9,"RETURN","3m",$B65,,,,"decimal")</f>
        <v>#VALUE!</v>
      </c>
      <c r="D65" s="19" t="e">
        <f t="array" ref="D65">_xll.ECONOMATICA(D$9,"RETURN","3m",$B65,,,,"decimal")</f>
        <v>#VALUE!</v>
      </c>
      <c r="E65" s="19">
        <v>1.1587447288548E-2</v>
      </c>
      <c r="F65" t="e">
        <f t="array" ref="F65">_xll.ECONOMATICA($F$9,"CLOSE",,B65)</f>
        <v>#VALUE!</v>
      </c>
      <c r="H65" s="1">
        <v>41487</v>
      </c>
      <c r="I65" s="1">
        <f t="shared" si="3"/>
        <v>41517</v>
      </c>
      <c r="J65" s="19">
        <v>2.0098013634196801E-2</v>
      </c>
      <c r="K65" s="19">
        <v>5.30774730577832E-3</v>
      </c>
      <c r="L65" s="19">
        <v>1.1587447288548E-2</v>
      </c>
      <c r="M65">
        <v>2.3725000000013101</v>
      </c>
    </row>
    <row r="66" spans="1:13">
      <c r="A66" s="1">
        <v>41518</v>
      </c>
      <c r="B66" s="1">
        <f t="shared" si="2"/>
        <v>41547</v>
      </c>
      <c r="C66" s="19" t="e">
        <f t="array" ref="C66">_xll.ECONOMATICA(C$9,"RETURN","3m",$B66,,,,"decimal")</f>
        <v>#VALUE!</v>
      </c>
      <c r="D66" s="19" t="e">
        <f t="array" ref="D66">_xll.ECONOMATICA(D$9,"RETURN","3m",$B66,,,,"decimal")</f>
        <v>#VALUE!</v>
      </c>
      <c r="E66" s="19">
        <v>1.9131161719997201E-2</v>
      </c>
      <c r="F66" t="e">
        <f t="array" ref="F66">_xll.ECONOMATICA($F$9,"CLOSE",,B66)</f>
        <v>#VALUE!</v>
      </c>
      <c r="H66" s="1">
        <v>41518</v>
      </c>
      <c r="I66" s="1">
        <f t="shared" si="3"/>
        <v>41547</v>
      </c>
      <c r="J66" s="19">
        <v>2.11851425156055E-2</v>
      </c>
      <c r="K66" s="19">
        <v>6.2101781186356701E-3</v>
      </c>
      <c r="L66" s="19">
        <v>1.9131161719997201E-2</v>
      </c>
      <c r="M66">
        <v>2.2299999999995599</v>
      </c>
    </row>
    <row r="67" spans="1:13">
      <c r="A67" s="1">
        <v>41548</v>
      </c>
      <c r="B67" s="1">
        <f t="shared" si="2"/>
        <v>41578</v>
      </c>
      <c r="C67" s="19" t="e">
        <f t="array" ref="C67">_xll.ECONOMATICA(C$9,"RETURN","3m",$B67,,,,"decimal")</f>
        <v>#VALUE!</v>
      </c>
      <c r="D67" s="19" t="e">
        <f t="array" ref="D67">_xll.ECONOMATICA(D$9,"RETURN","3m",$B67,,,,"decimal")</f>
        <v>#VALUE!</v>
      </c>
      <c r="E67" s="19">
        <v>2.5192696366502801E-2</v>
      </c>
      <c r="F67" t="e">
        <f t="array" ref="F67">_xll.ECONOMATICA($F$9,"CLOSE",,B67)</f>
        <v>#VALUE!</v>
      </c>
      <c r="H67" s="1">
        <v>41548</v>
      </c>
      <c r="I67" s="1">
        <f t="shared" si="3"/>
        <v>41578</v>
      </c>
      <c r="J67" s="19">
        <v>2.2144130638480398E-2</v>
      </c>
      <c r="K67" s="19">
        <v>1.16420859685604E-2</v>
      </c>
      <c r="L67" s="19">
        <v>2.5192696366502801E-2</v>
      </c>
      <c r="M67">
        <v>2.2026000000005301</v>
      </c>
    </row>
    <row r="68" spans="1:13">
      <c r="A68" s="1">
        <v>41579</v>
      </c>
      <c r="B68" s="1">
        <f t="shared" si="2"/>
        <v>41608</v>
      </c>
      <c r="C68" s="19" t="e">
        <f t="array" ref="C68">_xll.ECONOMATICA(C$9,"RETURN","3m",$B68,,,,"decimal")</f>
        <v>#VALUE!</v>
      </c>
      <c r="D68" s="19" t="e">
        <f t="array" ref="D68">_xll.ECONOMATICA(D$9,"RETURN","3m",$B68,,,,"decimal")</f>
        <v>#VALUE!</v>
      </c>
      <c r="E68" s="19">
        <v>2.6661806741685699E-2</v>
      </c>
      <c r="F68" t="e">
        <f t="array" ref="F68">_xll.ECONOMATICA($F$9,"CLOSE",,B68)</f>
        <v>#VALUE!</v>
      </c>
      <c r="H68" s="1">
        <v>41579</v>
      </c>
      <c r="I68" s="1">
        <f t="shared" si="3"/>
        <v>41608</v>
      </c>
      <c r="J68" s="19">
        <v>2.2293667096164399E-2</v>
      </c>
      <c r="K68" s="19">
        <v>1.46697454420064E-2</v>
      </c>
      <c r="L68" s="19">
        <v>2.6661806741685699E-2</v>
      </c>
      <c r="M68">
        <v>2.3248999999996198</v>
      </c>
    </row>
    <row r="69" spans="1:13">
      <c r="A69" s="1">
        <v>41609</v>
      </c>
      <c r="B69" s="1">
        <f t="shared" si="2"/>
        <v>41639</v>
      </c>
      <c r="C69" s="19" t="e">
        <f t="array" ref="C69">_xll.ECONOMATICA(C$9,"RETURN","3m",$B69,,,,"decimal")</f>
        <v>#VALUE!</v>
      </c>
      <c r="D69" s="19" t="e">
        <f t="array" ref="D69">_xll.ECONOMATICA(D$9,"RETURN","3m",$B69,,,,"decimal")</f>
        <v>#VALUE!</v>
      </c>
      <c r="E69" s="19">
        <v>1.7549165067975998E-2</v>
      </c>
      <c r="F69" t="e">
        <f t="array" ref="F69">_xll.ECONOMATICA($F$9,"CLOSE",,B69)</f>
        <v>#VALUE!</v>
      </c>
      <c r="H69" s="1">
        <v>41609</v>
      </c>
      <c r="I69" s="1">
        <f t="shared" si="3"/>
        <v>41639</v>
      </c>
      <c r="J69" s="19">
        <v>2.3118355607948601E-2</v>
      </c>
      <c r="K69" s="19">
        <v>2.0433186706213701E-2</v>
      </c>
      <c r="L69" s="19">
        <v>1.7549165067975998E-2</v>
      </c>
      <c r="M69">
        <v>2.3425999999999498</v>
      </c>
    </row>
    <row r="70" spans="1:13">
      <c r="A70" s="1">
        <v>41640</v>
      </c>
      <c r="B70" s="1">
        <f t="shared" si="2"/>
        <v>41670</v>
      </c>
      <c r="C70" s="19" t="e">
        <f t="array" ref="C70">_xll.ECONOMATICA(C$9,"RETURN","3m",$B70,,,,"decimal")</f>
        <v>#VALUE!</v>
      </c>
      <c r="D70" s="19" t="e">
        <f t="array" ref="D70">_xll.ECONOMATICA(D$9,"RETURN","3m",$B70,,,,"decimal")</f>
        <v>#VALUE!</v>
      </c>
      <c r="E70" s="19">
        <v>1.37513328736532E-2</v>
      </c>
      <c r="F70" t="e">
        <f t="array" ref="F70">_xll.ECONOMATICA($F$9,"CLOSE",,B70)</f>
        <v>#VALUE!</v>
      </c>
      <c r="H70" s="1">
        <v>41640</v>
      </c>
      <c r="I70" s="1">
        <f t="shared" si="3"/>
        <v>41670</v>
      </c>
      <c r="J70" s="19">
        <v>2.3487861912144602E-2</v>
      </c>
      <c r="K70" s="19">
        <v>2.0230250996974099E-2</v>
      </c>
      <c r="L70" s="19">
        <v>1.37513328736532E-2</v>
      </c>
      <c r="M70">
        <v>2.4262999999991699</v>
      </c>
    </row>
    <row r="71" spans="1:13">
      <c r="A71" s="1">
        <v>41671</v>
      </c>
      <c r="B71" s="1">
        <f t="shared" si="2"/>
        <v>41698</v>
      </c>
      <c r="C71" s="19" t="e">
        <f t="array" ref="C71">_xll.ECONOMATICA(C$9,"RETURN","3m",$B71,,,,"decimal")</f>
        <v>#VALUE!</v>
      </c>
      <c r="D71" s="19" t="e">
        <f t="array" ref="D71">_xll.ECONOMATICA(D$9,"RETURN","3m",$B71,,,,"decimal")</f>
        <v>#VALUE!</v>
      </c>
      <c r="E71" s="19">
        <v>1.4705662521009801E-2</v>
      </c>
      <c r="F71" t="e">
        <f t="array" ref="F71">_xll.ECONOMATICA($F$9,"CLOSE",,B71)</f>
        <v>#VALUE!</v>
      </c>
      <c r="H71" s="1">
        <v>41671</v>
      </c>
      <c r="I71" s="1">
        <f t="shared" si="3"/>
        <v>41698</v>
      </c>
      <c r="J71" s="19">
        <v>2.4221127421696999E-2</v>
      </c>
      <c r="K71" s="19">
        <v>2.1752374870629899E-2</v>
      </c>
      <c r="L71" s="19">
        <v>1.4705662521009801E-2</v>
      </c>
      <c r="M71">
        <v>2.3333999999995299</v>
      </c>
    </row>
    <row r="72" spans="1:13">
      <c r="A72" s="1">
        <v>41699</v>
      </c>
      <c r="B72" s="1">
        <f t="shared" si="2"/>
        <v>41729</v>
      </c>
      <c r="C72" s="19" t="e">
        <f t="array" ref="C72">_xll.ECONOMATICA(C$9,"RETURN","3m",$B72,,,,"decimal")</f>
        <v>#VALUE!</v>
      </c>
      <c r="D72" s="19" t="e">
        <f t="array" ref="D72">_xll.ECONOMATICA(D$9,"RETURN","3m",$B72,,,,"decimal")</f>
        <v>#VALUE!</v>
      </c>
      <c r="E72" s="19">
        <v>2.5478759960606102E-2</v>
      </c>
      <c r="F72" t="e">
        <f t="array" ref="F72">_xll.ECONOMATICA($F$9,"CLOSE",,B72)</f>
        <v>#VALUE!</v>
      </c>
      <c r="H72" s="1">
        <v>41699</v>
      </c>
      <c r="I72" s="1">
        <f t="shared" si="3"/>
        <v>41729</v>
      </c>
      <c r="J72" s="19">
        <v>2.4013485472096401E-2</v>
      </c>
      <c r="K72" s="19">
        <v>2.1752378646851901E-2</v>
      </c>
      <c r="L72" s="19">
        <v>2.5478759960606102E-2</v>
      </c>
      <c r="M72">
        <v>2.26299999999901</v>
      </c>
    </row>
    <row r="73" spans="1:13">
      <c r="A73" s="1">
        <v>41730</v>
      </c>
      <c r="B73" s="1">
        <f t="shared" si="2"/>
        <v>41759</v>
      </c>
      <c r="C73" s="19" t="e">
        <f t="array" ref="C73">_xll.ECONOMATICA(C$9,"RETURN","3m",$B73,,,,"decimal")</f>
        <v>#VALUE!</v>
      </c>
      <c r="D73" s="19" t="e">
        <f t="array" ref="D73">_xll.ECONOMATICA(D$9,"RETURN","3m",$B73,,,,"decimal")</f>
        <v>#VALUE!</v>
      </c>
      <c r="E73" s="19">
        <v>2.8580724232597301E-2</v>
      </c>
      <c r="F73" t="e">
        <f t="array" ref="F73">_xll.ECONOMATICA($F$9,"CLOSE",,B73)</f>
        <v>#VALUE!</v>
      </c>
      <c r="H73" s="1">
        <v>41730</v>
      </c>
      <c r="I73" s="1">
        <f t="shared" si="3"/>
        <v>41759</v>
      </c>
      <c r="J73" s="19">
        <v>2.37665189961263E-2</v>
      </c>
      <c r="K73" s="19">
        <v>2.2971776645135802E-2</v>
      </c>
      <c r="L73" s="19">
        <v>2.8580724232597301E-2</v>
      </c>
      <c r="M73">
        <v>2.2360000000007898</v>
      </c>
    </row>
    <row r="74" spans="1:13">
      <c r="A74" s="1">
        <v>41760</v>
      </c>
      <c r="B74" s="1">
        <f t="shared" si="2"/>
        <v>41790</v>
      </c>
      <c r="C74" s="19" t="e">
        <f t="array" ref="C74">_xll.ECONOMATICA(C$9,"RETURN","3m",$B74,,,,"decimal")</f>
        <v>#VALUE!</v>
      </c>
      <c r="D74" s="19" t="e">
        <f t="array" ref="D74">_xll.ECONOMATICA(D$9,"RETURN","3m",$B74,,,,"decimal")</f>
        <v>#VALUE!</v>
      </c>
      <c r="E74" s="19">
        <v>2.3278297283468401E-2</v>
      </c>
      <c r="F74" t="e">
        <f t="array" ref="F74">_xll.ECONOMATICA($F$9,"CLOSE",,B74)</f>
        <v>#VALUE!</v>
      </c>
      <c r="H74" s="1">
        <v>41760</v>
      </c>
      <c r="I74" s="1">
        <f t="shared" si="3"/>
        <v>41790</v>
      </c>
      <c r="J74" s="19">
        <v>2.4534759701054999E-2</v>
      </c>
      <c r="K74" s="19">
        <v>2.0635063812733299E-2</v>
      </c>
      <c r="L74" s="19">
        <v>2.3278297283468401E-2</v>
      </c>
      <c r="M74">
        <v>2.2390000000014001</v>
      </c>
    </row>
    <row r="75" spans="1:13">
      <c r="A75" s="1">
        <v>41791</v>
      </c>
      <c r="B75" s="1">
        <f t="shared" si="2"/>
        <v>41820</v>
      </c>
      <c r="C75" s="19" t="e">
        <f t="array" ref="C75">_xll.ECONOMATICA(C$9,"RETURN","3m",$B75,,,,"decimal")</f>
        <v>#VALUE!</v>
      </c>
      <c r="D75" s="19" t="e">
        <f t="array" ref="D75">_xll.ECONOMATICA(D$9,"RETURN","3m",$B75,,,,"decimal")</f>
        <v>#VALUE!</v>
      </c>
      <c r="E75" s="19">
        <v>-9.6542755181872096E-4</v>
      </c>
      <c r="F75" t="e">
        <f t="array" ref="F75">_xll.ECONOMATICA($F$9,"CLOSE",,B75)</f>
        <v>#VALUE!</v>
      </c>
      <c r="H75" s="1">
        <v>41791</v>
      </c>
      <c r="I75" s="1">
        <f t="shared" si="3"/>
        <v>41820</v>
      </c>
      <c r="J75" s="19">
        <v>2.5118995175944299E-2</v>
      </c>
      <c r="K75" s="19">
        <v>1.53761400833901E-2</v>
      </c>
      <c r="L75" s="19">
        <v>-9.6542755181872096E-4</v>
      </c>
      <c r="M75">
        <v>2.2024999999994201</v>
      </c>
    </row>
    <row r="76" spans="1:13">
      <c r="A76" s="1">
        <v>41821</v>
      </c>
      <c r="B76" s="1">
        <f t="shared" ref="B76:B139" si="11">EOMONTH(A76,0)</f>
        <v>41851</v>
      </c>
      <c r="C76" s="19" t="e">
        <f t="array" ref="C76">_xll.ECONOMATICA(C$9,"RETURN","3m",$B76,,,,"decimal")</f>
        <v>#VALUE!</v>
      </c>
      <c r="D76" s="19" t="e">
        <f t="array" ref="D76">_xll.ECONOMATICA(D$9,"RETURN","3m",$B76,,,,"decimal")</f>
        <v>#VALUE!</v>
      </c>
      <c r="E76" s="19">
        <v>-1.47694187853631E-2</v>
      </c>
      <c r="F76" t="e">
        <f t="array" ref="F76">_xll.ECONOMATICA($F$9,"CLOSE",,B76)</f>
        <v>#VALUE!</v>
      </c>
      <c r="H76" s="1">
        <v>41821</v>
      </c>
      <c r="I76" s="1">
        <f t="shared" ref="I76:I139" si="12">EOMONTH(H76,0)</f>
        <v>41851</v>
      </c>
      <c r="J76" s="19">
        <v>2.6389749204099599E-2</v>
      </c>
      <c r="K76" s="19">
        <v>8.71926102627185E-3</v>
      </c>
      <c r="L76" s="19">
        <v>-1.47694187853631E-2</v>
      </c>
      <c r="M76">
        <v>2.26740000000063</v>
      </c>
    </row>
    <row r="77" spans="1:13">
      <c r="A77" s="1">
        <v>41852</v>
      </c>
      <c r="B77" s="1">
        <f t="shared" si="11"/>
        <v>41882</v>
      </c>
      <c r="C77" s="19" t="e">
        <f t="array" ref="C77">_xll.ECONOMATICA(C$9,"RETURN","3m",$B77,,,,"decimal")</f>
        <v>#VALUE!</v>
      </c>
      <c r="D77" s="19" t="e">
        <f t="array" ref="D77">_xll.ECONOMATICA(D$9,"RETURN","3m",$B77,,,,"decimal")</f>
        <v>#VALUE!</v>
      </c>
      <c r="E77" s="19">
        <v>-1.60776275497483E-2</v>
      </c>
      <c r="F77" t="e">
        <f t="array" ref="F77">_xll.ECONOMATICA($F$9,"CLOSE",,B77)</f>
        <v>#VALUE!</v>
      </c>
      <c r="H77" s="1">
        <v>41852</v>
      </c>
      <c r="I77" s="1">
        <f t="shared" si="12"/>
        <v>41882</v>
      </c>
      <c r="J77" s="19">
        <v>2.6402244790006101E-2</v>
      </c>
      <c r="K77" s="19">
        <v>6.61065190070076E-3</v>
      </c>
      <c r="L77" s="19">
        <v>-1.60776275497483E-2</v>
      </c>
      <c r="M77">
        <v>2.2396000000007898</v>
      </c>
    </row>
    <row r="78" spans="1:13">
      <c r="A78" s="1">
        <v>41883</v>
      </c>
      <c r="B78" s="1">
        <f t="shared" si="11"/>
        <v>41912</v>
      </c>
      <c r="C78" s="19" t="e">
        <f t="array" ref="C78">_xll.ECONOMATICA(C$9,"RETURN","3m",$B78,,,,"decimal")</f>
        <v>#VALUE!</v>
      </c>
      <c r="D78" s="19" t="e">
        <f t="array" ref="D78">_xll.ECONOMATICA(D$9,"RETURN","3m",$B78,,,,"decimal")</f>
        <v>#VALUE!</v>
      </c>
      <c r="E78" s="19">
        <v>-6.7355145638430302E-3</v>
      </c>
      <c r="F78" t="e">
        <f t="array" ref="F78">_xll.ECONOMATICA($F$9,"CLOSE",,B78)</f>
        <v>#VALUE!</v>
      </c>
      <c r="H78" s="1">
        <v>41883</v>
      </c>
      <c r="I78" s="1">
        <f t="shared" si="12"/>
        <v>41912</v>
      </c>
      <c r="J78" s="19">
        <v>2.7249057422522999E-2</v>
      </c>
      <c r="K78" s="19">
        <v>8.3150735626986699E-3</v>
      </c>
      <c r="L78" s="19">
        <v>-6.7355145638430302E-3</v>
      </c>
      <c r="M78">
        <v>2.45100000000093</v>
      </c>
    </row>
    <row r="79" spans="1:13">
      <c r="A79" s="1">
        <v>41913</v>
      </c>
      <c r="B79" s="1">
        <f t="shared" si="11"/>
        <v>41943</v>
      </c>
      <c r="C79" s="19" t="e">
        <f t="array" ref="C79">_xll.ECONOMATICA(C$9,"RETURN","3m",$B79,,,,"decimal")</f>
        <v>#VALUE!</v>
      </c>
      <c r="D79" s="19" t="e">
        <f t="array" ref="D79">_xll.ECONOMATICA(D$9,"RETURN","3m",$B79,,,,"decimal")</f>
        <v>#VALUE!</v>
      </c>
      <c r="E79" s="19">
        <v>2.1780292663606802E-3</v>
      </c>
      <c r="F79" t="e">
        <f t="array" ref="F79">_xll.ECONOMATICA($F$9,"CLOSE",,B79)</f>
        <v>#VALUE!</v>
      </c>
      <c r="H79" s="1">
        <v>41913</v>
      </c>
      <c r="I79" s="1">
        <f t="shared" si="12"/>
        <v>41943</v>
      </c>
      <c r="J79" s="19">
        <v>2.7293544633721498E-2</v>
      </c>
      <c r="K79" s="19">
        <v>1.2448750552721301E-2</v>
      </c>
      <c r="L79" s="19">
        <v>2.1780292663606802E-3</v>
      </c>
      <c r="M79">
        <v>2.4442000000017301</v>
      </c>
    </row>
    <row r="80" spans="1:13">
      <c r="A80" s="1">
        <v>41944</v>
      </c>
      <c r="B80" s="1">
        <f t="shared" si="11"/>
        <v>41973</v>
      </c>
      <c r="C80" s="19" t="e">
        <f t="array" ref="C80">_xll.ECONOMATICA(C$9,"RETURN","3m",$B80,,,,"decimal")</f>
        <v>#VALUE!</v>
      </c>
      <c r="D80" s="19" t="e">
        <f t="array" ref="D80">_xll.ECONOMATICA(D$9,"RETURN","3m",$B80,,,,"decimal")</f>
        <v>#VALUE!</v>
      </c>
      <c r="E80" s="19">
        <v>1.46759458257293E-2</v>
      </c>
      <c r="F80" t="e">
        <f t="array" ref="F80">_xll.ECONOMATICA($F$9,"CLOSE",,B80)</f>
        <v>#VALUE!</v>
      </c>
      <c r="H80" s="1">
        <v>41944</v>
      </c>
      <c r="I80" s="1">
        <f t="shared" si="12"/>
        <v>41973</v>
      </c>
      <c r="J80" s="19">
        <v>2.7072797854998502E-2</v>
      </c>
      <c r="K80" s="19">
        <v>1.50745517221367E-2</v>
      </c>
      <c r="L80" s="19">
        <v>1.46759458257293E-2</v>
      </c>
      <c r="M80">
        <v>2.5600999999987799</v>
      </c>
    </row>
    <row r="81" spans="1:13">
      <c r="A81" s="1">
        <v>41974</v>
      </c>
      <c r="B81" s="1">
        <f t="shared" si="11"/>
        <v>42004</v>
      </c>
      <c r="C81" s="19" t="e">
        <f t="array" ref="C81">_xll.ECONOMATICA(C$9,"RETURN","3m",$B81,,,,"decimal")</f>
        <v>#VALUE!</v>
      </c>
      <c r="D81" s="19" t="e">
        <f t="array" ref="D81">_xll.ECONOMATICA(D$9,"RETURN","3m",$B81,,,,"decimal")</f>
        <v>#VALUE!</v>
      </c>
      <c r="E81" s="19">
        <v>1.8936220314572001E-2</v>
      </c>
      <c r="F81" t="e">
        <f t="array" ref="F81">_xll.ECONOMATICA($F$9,"CLOSE",,B81)</f>
        <v>#VALUE!</v>
      </c>
      <c r="H81" s="1">
        <v>41974</v>
      </c>
      <c r="I81" s="1">
        <f t="shared" si="12"/>
        <v>42004</v>
      </c>
      <c r="J81" s="19">
        <v>2.7635255830318801E-2</v>
      </c>
      <c r="K81" s="19">
        <v>1.7194126956383102E-2</v>
      </c>
      <c r="L81" s="19">
        <v>1.8936220314572001E-2</v>
      </c>
      <c r="M81">
        <v>2.65620000000126</v>
      </c>
    </row>
    <row r="82" spans="1:13">
      <c r="A82" s="1">
        <v>42005</v>
      </c>
      <c r="B82" s="1">
        <f t="shared" si="11"/>
        <v>42035</v>
      </c>
      <c r="C82" s="19" t="e">
        <f t="array" ref="C82">_xll.ECONOMATICA(C$9,"RETURN","3m",$B82,,,,"decimal")</f>
        <v>#VALUE!</v>
      </c>
      <c r="D82" s="19" t="e">
        <f t="array" ref="D82">_xll.ECONOMATICA(D$9,"RETURN","3m",$B82,,,,"decimal")</f>
        <v>#VALUE!</v>
      </c>
      <c r="E82" s="19">
        <v>2.3818884739739601E-2</v>
      </c>
      <c r="F82" t="e">
        <f t="array" ref="F82">_xll.ECONOMATICA($F$9,"CLOSE",,B82)</f>
        <v>#VALUE!</v>
      </c>
      <c r="H82" s="1">
        <v>42005</v>
      </c>
      <c r="I82" s="1">
        <f t="shared" si="12"/>
        <v>42035</v>
      </c>
      <c r="J82" s="19">
        <v>2.7477946639919499E-2</v>
      </c>
      <c r="K82" s="19">
        <v>2.5500233472485E-2</v>
      </c>
      <c r="L82" s="19">
        <v>2.3818884739739601E-2</v>
      </c>
      <c r="M82">
        <v>2.6622999999999601</v>
      </c>
    </row>
    <row r="83" spans="1:13">
      <c r="A83" s="1">
        <v>42036</v>
      </c>
      <c r="B83" s="1">
        <f t="shared" si="11"/>
        <v>42063</v>
      </c>
      <c r="C83" s="19" t="e">
        <f t="array" ref="C83">_xll.ECONOMATICA(C$9,"RETURN","3m",$B83,,,,"decimal")</f>
        <v>#VALUE!</v>
      </c>
      <c r="D83" s="19" t="e">
        <f t="array" ref="D83">_xll.ECONOMATICA(D$9,"RETURN","3m",$B83,,,,"decimal")</f>
        <v>#VALUE!</v>
      </c>
      <c r="E83" s="19">
        <v>1.66465682104899E-2</v>
      </c>
      <c r="F83" t="e">
        <f t="array" ref="F83">_xll.ECONOMATICA($F$9,"CLOSE",,B83)</f>
        <v>#VALUE!</v>
      </c>
      <c r="H83" s="1">
        <v>42036</v>
      </c>
      <c r="I83" s="1">
        <f t="shared" si="12"/>
        <v>42063</v>
      </c>
      <c r="J83" s="19">
        <v>2.72809771558968E-2</v>
      </c>
      <c r="K83" s="19">
        <v>3.2744339992859799E-2</v>
      </c>
      <c r="L83" s="19">
        <v>1.66465682104899E-2</v>
      </c>
      <c r="M83">
        <v>2.8781999999991998</v>
      </c>
    </row>
    <row r="84" spans="1:13">
      <c r="A84" s="1">
        <v>42064</v>
      </c>
      <c r="B84" s="1">
        <f t="shared" si="11"/>
        <v>42094</v>
      </c>
      <c r="C84" s="19" t="e">
        <f t="array" ref="C84">_xll.ECONOMATICA(C$9,"RETURN","3m",$B84,,,,"decimal")</f>
        <v>#VALUE!</v>
      </c>
      <c r="D84" s="19" t="e">
        <f t="array" ref="D84">_xll.ECONOMATICA(D$9,"RETURN","3m",$B84,,,,"decimal")</f>
        <v>#VALUE!</v>
      </c>
      <c r="E84" s="19">
        <v>2.0284371736124698E-2</v>
      </c>
      <c r="F84" t="e">
        <f t="array" ref="F84">_xll.ECONOMATICA($F$9,"CLOSE",,B84)</f>
        <v>#VALUE!</v>
      </c>
      <c r="H84" s="1">
        <v>42064</v>
      </c>
      <c r="I84" s="1">
        <f t="shared" si="12"/>
        <v>42094</v>
      </c>
      <c r="J84" s="19">
        <v>2.8097907636038099E-2</v>
      </c>
      <c r="K84" s="19">
        <v>3.8277996887700297E-2</v>
      </c>
      <c r="L84" s="19">
        <v>2.0284371736124698E-2</v>
      </c>
      <c r="M84">
        <v>3.2079999999987199</v>
      </c>
    </row>
    <row r="85" spans="1:13">
      <c r="A85" s="1">
        <v>42095</v>
      </c>
      <c r="B85" s="1">
        <f t="shared" si="11"/>
        <v>42124</v>
      </c>
      <c r="C85" s="19" t="e">
        <f t="array" ref="C85">_xll.ECONOMATICA(C$9,"RETURN","3m",$B85,,,,"decimal")</f>
        <v>#VALUE!</v>
      </c>
      <c r="D85" s="19" t="e">
        <f t="array" ref="D85">_xll.ECONOMATICA(D$9,"RETURN","3m",$B85,,,,"decimal")</f>
        <v>#VALUE!</v>
      </c>
      <c r="E85" s="19">
        <v>2.4343890116142599E-2</v>
      </c>
      <c r="F85" t="e">
        <f t="array" ref="F85">_xll.ECONOMATICA($F$9,"CLOSE",,B85)</f>
        <v>#VALUE!</v>
      </c>
      <c r="H85" s="1">
        <v>42095</v>
      </c>
      <c r="I85" s="1">
        <f t="shared" si="12"/>
        <v>42124</v>
      </c>
      <c r="J85" s="19">
        <v>2.8290721727898899E-2</v>
      </c>
      <c r="K85" s="19">
        <v>3.2842523363797199E-2</v>
      </c>
      <c r="L85" s="19">
        <v>2.4343890116142599E-2</v>
      </c>
      <c r="M85">
        <v>2.9936000000016101</v>
      </c>
    </row>
    <row r="86" spans="1:13">
      <c r="A86" s="1">
        <v>42125</v>
      </c>
      <c r="B86" s="1">
        <f t="shared" si="11"/>
        <v>42155</v>
      </c>
      <c r="C86" s="19" t="e">
        <f t="array" ref="C86">_xll.ECONOMATICA(C$9,"RETURN","3m",$B86,,,,"decimal")</f>
        <v>#VALUE!</v>
      </c>
      <c r="D86" s="19" t="e">
        <f t="array" ref="D86">_xll.ECONOMATICA(D$9,"RETURN","3m",$B86,,,,"decimal")</f>
        <v>#VALUE!</v>
      </c>
      <c r="E86" s="19">
        <v>2.5730313969688699E-2</v>
      </c>
      <c r="F86" t="e">
        <f t="array" ref="F86">_xll.ECONOMATICA($F$9,"CLOSE",,B86)</f>
        <v>#VALUE!</v>
      </c>
      <c r="H86" s="1">
        <v>42125</v>
      </c>
      <c r="I86" s="1">
        <f t="shared" si="12"/>
        <v>42155</v>
      </c>
      <c r="J86" s="19">
        <v>2.9976890275065698E-2</v>
      </c>
      <c r="K86" s="19">
        <v>2.79446336662659E-2</v>
      </c>
      <c r="L86" s="19">
        <v>2.5730313969688699E-2</v>
      </c>
      <c r="M86">
        <v>3.1788000000015</v>
      </c>
    </row>
    <row r="87" spans="1:13">
      <c r="A87" s="1">
        <v>42156</v>
      </c>
      <c r="B87" s="1">
        <f t="shared" si="11"/>
        <v>42185</v>
      </c>
      <c r="C87" s="19" t="e">
        <f t="array" ref="C87">_xll.ECONOMATICA(C$9,"RETURN","3m",$B87,,,,"decimal")</f>
        <v>#VALUE!</v>
      </c>
      <c r="D87" s="19" t="e">
        <f t="array" ref="D87">_xll.ECONOMATICA(D$9,"RETURN","3m",$B87,,,,"decimal")</f>
        <v>#VALUE!</v>
      </c>
      <c r="E87" s="19">
        <v>2.2588563320823599E-2</v>
      </c>
      <c r="F87" t="e">
        <f t="array" ref="F87">_xll.ECONOMATICA($F$9,"CLOSE",,B87)</f>
        <v>#VALUE!</v>
      </c>
      <c r="H87" s="1">
        <v>42156</v>
      </c>
      <c r="I87" s="1">
        <f t="shared" si="12"/>
        <v>42185</v>
      </c>
      <c r="J87" s="19">
        <v>3.0279713611889698E-2</v>
      </c>
      <c r="K87" s="19">
        <v>2.25675053352461E-2</v>
      </c>
      <c r="L87" s="19">
        <v>2.2588563320823599E-2</v>
      </c>
      <c r="M87">
        <v>3.10259999999835</v>
      </c>
    </row>
    <row r="88" spans="1:13">
      <c r="A88" s="1">
        <v>42186</v>
      </c>
      <c r="B88" s="1">
        <f t="shared" si="11"/>
        <v>42216</v>
      </c>
      <c r="C88" s="19" t="e">
        <f t="array" ref="C88">_xll.ECONOMATICA(C$9,"RETURN","3m",$B88,,,,"decimal")</f>
        <v>#VALUE!</v>
      </c>
      <c r="D88" s="19" t="e">
        <f t="array" ref="D88">_xll.ECONOMATICA(D$9,"RETURN","3m",$B88,,,,"decimal")</f>
        <v>#VALUE!</v>
      </c>
      <c r="E88" s="19">
        <v>1.7791469605072101E-2</v>
      </c>
      <c r="F88" t="e">
        <f t="array" ref="F88">_xll.ECONOMATICA($F$9,"CLOSE",,B88)</f>
        <v>#VALUE!</v>
      </c>
      <c r="H88" s="1">
        <v>42186</v>
      </c>
      <c r="I88" s="1">
        <f t="shared" si="12"/>
        <v>42216</v>
      </c>
      <c r="J88" s="19">
        <v>3.26173109715455E-2</v>
      </c>
      <c r="K88" s="19">
        <v>2.1653682177202399E-2</v>
      </c>
      <c r="L88" s="19">
        <v>1.7791469605072101E-2</v>
      </c>
      <c r="M88">
        <v>3.3940000000002302</v>
      </c>
    </row>
    <row r="89" spans="1:13">
      <c r="A89" s="1">
        <v>42217</v>
      </c>
      <c r="B89" s="1">
        <f t="shared" si="11"/>
        <v>42247</v>
      </c>
      <c r="C89" s="19" t="e">
        <f t="array" ref="C89">_xll.ECONOMATICA(C$9,"RETURN","3m",$B89,,,,"decimal")</f>
        <v>#VALUE!</v>
      </c>
      <c r="D89" s="19" t="e">
        <f t="array" ref="D89">_xll.ECONOMATICA(D$9,"RETURN","3m",$B89,,,,"decimal")</f>
        <v>#VALUE!</v>
      </c>
      <c r="E89" s="19">
        <v>1.6466268867589E-2</v>
      </c>
      <c r="F89" t="e">
        <f t="array" ref="F89">_xll.ECONOMATICA($F$9,"CLOSE",,B89)</f>
        <v>#VALUE!</v>
      </c>
      <c r="H89" s="1">
        <v>42217</v>
      </c>
      <c r="I89" s="1">
        <f t="shared" si="12"/>
        <v>42247</v>
      </c>
      <c r="J89" s="19">
        <v>3.3881631512485903E-2</v>
      </c>
      <c r="K89" s="19">
        <v>1.6380107752411301E-2</v>
      </c>
      <c r="L89" s="19">
        <v>1.6466268867589E-2</v>
      </c>
      <c r="M89">
        <v>3.6467000000011498</v>
      </c>
    </row>
    <row r="90" spans="1:13">
      <c r="A90" s="1">
        <v>42248</v>
      </c>
      <c r="B90" s="1">
        <f t="shared" si="11"/>
        <v>42277</v>
      </c>
      <c r="C90" s="19" t="e">
        <f t="array" ref="C90">_xll.ECONOMATICA(C$9,"RETURN","3m",$B90,,,,"decimal")</f>
        <v>#VALUE!</v>
      </c>
      <c r="D90" s="19" t="e">
        <f t="array" ref="D90">_xll.ECONOMATICA(D$9,"RETURN","3m",$B90,,,,"decimal")</f>
        <v>#VALUE!</v>
      </c>
      <c r="E90" s="19">
        <v>1.9239321361965302E-2</v>
      </c>
      <c r="F90" t="e">
        <f t="array" ref="F90">_xll.ECONOMATICA($F$9,"CLOSE",,B90)</f>
        <v>#VALUE!</v>
      </c>
      <c r="H90" s="1">
        <v>42248</v>
      </c>
      <c r="I90" s="1">
        <f t="shared" si="12"/>
        <v>42277</v>
      </c>
      <c r="J90" s="19">
        <v>3.4307783951590003E-2</v>
      </c>
      <c r="K90" s="19">
        <v>1.3859073607818601E-2</v>
      </c>
      <c r="L90" s="19">
        <v>1.9239321361965302E-2</v>
      </c>
      <c r="M90">
        <v>3.97290000000066</v>
      </c>
    </row>
    <row r="91" spans="1:13">
      <c r="A91" s="1">
        <v>42278</v>
      </c>
      <c r="B91" s="1">
        <f t="shared" si="11"/>
        <v>42308</v>
      </c>
      <c r="C91" s="19" t="e">
        <f t="array" ref="C91">_xll.ECONOMATICA(C$9,"RETURN","3m",$B91,,,,"decimal")</f>
        <v>#VALUE!</v>
      </c>
      <c r="D91" s="19" t="e">
        <f t="array" ref="D91">_xll.ECONOMATICA(D$9,"RETURN","3m",$B91,,,,"decimal")</f>
        <v>#VALUE!</v>
      </c>
      <c r="E91" s="19">
        <v>3.1386739334266202E-2</v>
      </c>
      <c r="F91" t="e">
        <f t="array" ref="F91">_xll.ECONOMATICA($F$9,"CLOSE",,B91)</f>
        <v>#VALUE!</v>
      </c>
      <c r="H91" s="1">
        <v>42278</v>
      </c>
      <c r="I91" s="1">
        <f t="shared" si="12"/>
        <v>42308</v>
      </c>
      <c r="J91" s="19">
        <v>3.3596461651541197E-2</v>
      </c>
      <c r="K91" s="19">
        <v>1.5874297330810801E-2</v>
      </c>
      <c r="L91" s="19">
        <v>3.1386739334266202E-2</v>
      </c>
      <c r="M91">
        <v>3.8588999999992701</v>
      </c>
    </row>
    <row r="92" spans="1:13">
      <c r="A92" s="1">
        <v>42309</v>
      </c>
      <c r="B92" s="1">
        <f t="shared" si="11"/>
        <v>42338</v>
      </c>
      <c r="C92" s="19" t="e">
        <f t="array" ref="C92">_xll.ECONOMATICA(C$9,"RETURN","3m",$B92,,,,"decimal")</f>
        <v>#VALUE!</v>
      </c>
      <c r="D92" s="19" t="e">
        <f t="array" ref="D92">_xll.ECONOMATICA(D$9,"RETURN","3m",$B92,,,,"decimal")</f>
        <v>#VALUE!</v>
      </c>
      <c r="E92" s="19">
        <v>4.4229833922145197E-2</v>
      </c>
      <c r="F92" t="e">
        <f t="array" ref="F92">_xll.ECONOMATICA($F$9,"CLOSE",,B92)</f>
        <v>#VALUE!</v>
      </c>
      <c r="H92" s="1">
        <v>42309</v>
      </c>
      <c r="I92" s="1">
        <f t="shared" si="12"/>
        <v>42338</v>
      </c>
      <c r="J92" s="19">
        <v>3.3061692718547399E-2</v>
      </c>
      <c r="K92" s="19">
        <v>2.3882087078163701E-2</v>
      </c>
      <c r="L92" s="19">
        <v>4.4229833922145197E-2</v>
      </c>
      <c r="M92">
        <v>3.8506000000015801</v>
      </c>
    </row>
    <row r="93" spans="1:13">
      <c r="A93" s="1">
        <v>42339</v>
      </c>
      <c r="B93" s="1">
        <f t="shared" si="11"/>
        <v>42369</v>
      </c>
      <c r="C93" s="19" t="e">
        <f t="array" ref="C93">_xll.ECONOMATICA(C$9,"RETURN","3m",$B93,,,,"decimal")</f>
        <v>#VALUE!</v>
      </c>
      <c r="D93" s="19" t="e">
        <f t="array" ref="D93">_xll.ECONOMATICA(D$9,"RETURN","3m",$B93,,,,"decimal")</f>
        <v>#VALUE!</v>
      </c>
      <c r="E93" s="19">
        <v>3.9484102249844E-2</v>
      </c>
      <c r="F93" t="e">
        <f t="array" ref="F93">_xll.ECONOMATICA($F$9,"CLOSE",,B93)</f>
        <v>#VALUE!</v>
      </c>
      <c r="H93" s="1">
        <v>42339</v>
      </c>
      <c r="I93" s="1">
        <f t="shared" si="12"/>
        <v>42369</v>
      </c>
      <c r="J93" s="19">
        <v>3.3611550956266001E-2</v>
      </c>
      <c r="K93" s="19">
        <v>2.8159294797660599E-2</v>
      </c>
      <c r="L93" s="19">
        <v>3.9484102249844E-2</v>
      </c>
      <c r="M93">
        <v>3.9048000000002498</v>
      </c>
    </row>
    <row r="94" spans="1:13">
      <c r="A94" s="1">
        <v>42370</v>
      </c>
      <c r="B94" s="1">
        <f t="shared" si="11"/>
        <v>42400</v>
      </c>
      <c r="C94" s="19" t="e">
        <f t="array" ref="C94">_xll.ECONOMATICA(C$9,"RETURN","3m",$B94,,,,"decimal")</f>
        <v>#VALUE!</v>
      </c>
      <c r="D94" s="19" t="e">
        <f t="array" ref="D94">_xll.ECONOMATICA(D$9,"RETURN","3m",$B94,,,,"decimal")</f>
        <v>#VALUE!</v>
      </c>
      <c r="E94" s="19">
        <v>3.1790645996807101E-2</v>
      </c>
      <c r="F94" t="e">
        <f t="array" ref="F94">_xll.ECONOMATICA($F$9,"CLOSE",,B94)</f>
        <v>#VALUE!</v>
      </c>
      <c r="H94" s="1">
        <v>42370</v>
      </c>
      <c r="I94" s="1">
        <f t="shared" si="12"/>
        <v>42400</v>
      </c>
      <c r="J94" s="19">
        <v>3.3071742502215798E-2</v>
      </c>
      <c r="K94" s="19">
        <v>3.2748381692727001E-2</v>
      </c>
      <c r="L94" s="19">
        <v>3.1790645996807101E-2</v>
      </c>
      <c r="M94">
        <v>4.0428000000028996</v>
      </c>
    </row>
    <row r="95" spans="1:13">
      <c r="A95" s="1">
        <v>42401</v>
      </c>
      <c r="B95" s="1">
        <f t="shared" si="11"/>
        <v>42429</v>
      </c>
      <c r="C95" s="19" t="e">
        <f t="array" ref="C95">_xll.ECONOMATICA(C$9,"RETURN","3m",$B95,,,,"decimal")</f>
        <v>#VALUE!</v>
      </c>
      <c r="D95" s="19" t="e">
        <f t="array" ref="D95">_xll.ECONOMATICA(D$9,"RETURN","3m",$B95,,,,"decimal")</f>
        <v>#VALUE!</v>
      </c>
      <c r="E95" s="19">
        <v>2.94161234160129E-2</v>
      </c>
      <c r="F95" t="e">
        <f t="array" ref="F95">_xll.ECONOMATICA($F$9,"CLOSE",,B95)</f>
        <v>#VALUE!</v>
      </c>
      <c r="H95" s="1">
        <v>42401</v>
      </c>
      <c r="I95" s="1">
        <f t="shared" si="12"/>
        <v>42429</v>
      </c>
      <c r="J95" s="19">
        <v>3.2522872939807698E-2</v>
      </c>
      <c r="K95" s="19">
        <v>3.1623717333786799E-2</v>
      </c>
      <c r="L95" s="19">
        <v>2.94161234160129E-2</v>
      </c>
      <c r="M95">
        <v>3.9795999999987499</v>
      </c>
    </row>
    <row r="96" spans="1:13">
      <c r="A96" s="1">
        <v>42430</v>
      </c>
      <c r="B96" s="1">
        <f t="shared" si="11"/>
        <v>42460</v>
      </c>
      <c r="C96" s="19" t="e">
        <f t="array" ref="C96">_xll.ECONOMATICA(C$9,"RETURN","3m",$B96,,,,"decimal")</f>
        <v>#VALUE!</v>
      </c>
      <c r="D96" s="19" t="e">
        <f t="array" ref="D96">_xll.ECONOMATICA(D$9,"RETURN","3m",$B96,,,,"decimal")</f>
        <v>#VALUE!</v>
      </c>
      <c r="E96" s="19">
        <v>2.9665631625903199E-2</v>
      </c>
      <c r="F96" t="e">
        <f t="array" ref="F96">_xll.ECONOMATICA($F$9,"CLOSE",,B96)</f>
        <v>#VALUE!</v>
      </c>
      <c r="H96" s="1">
        <v>42430</v>
      </c>
      <c r="I96" s="1">
        <f t="shared" si="12"/>
        <v>42460</v>
      </c>
      <c r="J96" s="19">
        <v>3.2514980975975001E-2</v>
      </c>
      <c r="K96" s="19">
        <v>2.6208101549855201E-2</v>
      </c>
      <c r="L96" s="19">
        <v>2.9665631625903199E-2</v>
      </c>
      <c r="M96">
        <v>3.5588999999999902</v>
      </c>
    </row>
    <row r="97" spans="1:13">
      <c r="A97" s="1">
        <v>42461</v>
      </c>
      <c r="B97" s="1">
        <f t="shared" si="11"/>
        <v>42490</v>
      </c>
      <c r="C97" s="19" t="e">
        <f t="array" ref="C97">_xll.ECONOMATICA(C$9,"RETURN","3m",$B97,,,,"decimal")</f>
        <v>#VALUE!</v>
      </c>
      <c r="D97" s="19" t="e">
        <f t="array" ref="D97">_xll.ECONOMATICA(D$9,"RETURN","3m",$B97,,,,"decimal")</f>
        <v>#VALUE!</v>
      </c>
      <c r="E97" s="19">
        <v>2.1430631672046702E-2</v>
      </c>
      <c r="F97" t="e">
        <f t="array" ref="F97">_xll.ECONOMATICA($F$9,"CLOSE",,B97)</f>
        <v>#VALUE!</v>
      </c>
      <c r="H97" s="1">
        <v>42461</v>
      </c>
      <c r="I97" s="1">
        <f t="shared" si="12"/>
        <v>42490</v>
      </c>
      <c r="J97" s="19">
        <v>3.2510312295926297E-2</v>
      </c>
      <c r="K97" s="19">
        <v>1.9520065847245902E-2</v>
      </c>
      <c r="L97" s="19">
        <v>2.1430631672046702E-2</v>
      </c>
      <c r="M97">
        <v>3.45079999999871</v>
      </c>
    </row>
    <row r="98" spans="1:13">
      <c r="A98" s="1">
        <v>42491</v>
      </c>
      <c r="B98" s="1">
        <f t="shared" si="11"/>
        <v>42521</v>
      </c>
      <c r="C98" s="19" t="e">
        <f t="array" ref="C98">_xll.ECONOMATICA(C$9,"RETURN","3m",$B98,,,,"decimal")</f>
        <v>#VALUE!</v>
      </c>
      <c r="D98" s="19" t="e">
        <f t="array" ref="D98">_xll.ECONOMATICA(D$9,"RETURN","3m",$B98,,,,"decimal")</f>
        <v>#VALUE!</v>
      </c>
      <c r="E98" s="19">
        <v>1.66694615199958E-2</v>
      </c>
      <c r="F98" t="e">
        <f t="array" ref="F98">_xll.ECONOMATICA($F$9,"CLOSE",,B98)</f>
        <v>#VALUE!</v>
      </c>
      <c r="H98" s="1">
        <v>42491</v>
      </c>
      <c r="I98" s="1">
        <f t="shared" si="12"/>
        <v>42521</v>
      </c>
      <c r="J98" s="19">
        <v>3.3593935957469498E-2</v>
      </c>
      <c r="K98" s="19">
        <v>1.83075545955944E-2</v>
      </c>
      <c r="L98" s="19">
        <v>1.66694615199958E-2</v>
      </c>
      <c r="M98">
        <v>3.5950999999986402</v>
      </c>
    </row>
    <row r="99" spans="1:13">
      <c r="A99" s="1">
        <v>42522</v>
      </c>
      <c r="B99" s="1">
        <f t="shared" si="11"/>
        <v>42551</v>
      </c>
      <c r="C99" s="19" t="e">
        <f t="array" ref="C99">_xll.ECONOMATICA(C$9,"RETURN","3m",$B99,,,,"decimal")</f>
        <v>#VALUE!</v>
      </c>
      <c r="D99" s="19" t="e">
        <f t="array" ref="D99">_xll.ECONOMATICA(D$9,"RETURN","3m",$B99,,,,"decimal")</f>
        <v>#VALUE!</v>
      </c>
      <c r="E99" s="19">
        <v>2.85622547598905E-2</v>
      </c>
      <c r="F99" t="e">
        <f t="array" ref="F99">_xll.ECONOMATICA($F$9,"CLOSE",,B99)</f>
        <v>#VALUE!</v>
      </c>
      <c r="H99" s="1">
        <v>42522</v>
      </c>
      <c r="I99" s="1">
        <f t="shared" si="12"/>
        <v>42551</v>
      </c>
      <c r="J99" s="19">
        <v>3.3593933945667197E-2</v>
      </c>
      <c r="K99" s="19">
        <v>1.7496396592832801E-2</v>
      </c>
      <c r="L99" s="19">
        <v>2.85622547598905E-2</v>
      </c>
      <c r="M99">
        <v>3.20980000000054</v>
      </c>
    </row>
    <row r="100" spans="1:13">
      <c r="A100" s="1">
        <v>42552</v>
      </c>
      <c r="B100" s="1">
        <f t="shared" si="11"/>
        <v>42582</v>
      </c>
      <c r="C100" s="19" t="e">
        <f t="array" ref="C100">_xll.ECONOMATICA(C$9,"RETURN","3m",$B100,,,,"decimal")</f>
        <v>#VALUE!</v>
      </c>
      <c r="D100" s="19" t="e">
        <f t="array" ref="D100">_xll.ECONOMATICA(D$9,"RETURN","3m",$B100,,,,"decimal")</f>
        <v>#VALUE!</v>
      </c>
      <c r="E100" s="19">
        <v>2.69941672377172E-2</v>
      </c>
      <c r="F100" t="e">
        <f t="array" ref="F100">_xll.ECONOMATICA($F$9,"CLOSE",,B100)</f>
        <v>#VALUE!</v>
      </c>
      <c r="H100" s="1">
        <v>42552</v>
      </c>
      <c r="I100" s="1">
        <f t="shared" si="12"/>
        <v>42582</v>
      </c>
      <c r="J100" s="19">
        <v>3.4136170210331301E-2</v>
      </c>
      <c r="K100" s="19">
        <v>1.6586201842073899E-2</v>
      </c>
      <c r="L100" s="19">
        <v>2.69941672377172E-2</v>
      </c>
      <c r="M100">
        <v>3.2390000000014001</v>
      </c>
    </row>
    <row r="101" spans="1:13">
      <c r="A101" s="1">
        <v>42583</v>
      </c>
      <c r="B101" s="1">
        <f t="shared" si="11"/>
        <v>42613</v>
      </c>
      <c r="C101" s="19" t="e">
        <f t="array" ref="C101">_xll.ECONOMATICA(C$9,"RETURN","3m",$B101,,,,"decimal")</f>
        <v>#VALUE!</v>
      </c>
      <c r="D101" s="19" t="e">
        <f t="array" ref="D101">_xll.ECONOMATICA(D$9,"RETURN","3m",$B101,,,,"decimal")</f>
        <v>#VALUE!</v>
      </c>
      <c r="E101" s="19">
        <v>2.01524622225406E-2</v>
      </c>
      <c r="F101" t="e">
        <f t="array" ref="F101">_xll.ECONOMATICA($F$9,"CLOSE",,B101)</f>
        <v>#VALUE!</v>
      </c>
      <c r="H101" s="1">
        <v>42583</v>
      </c>
      <c r="I101" s="1">
        <f t="shared" si="12"/>
        <v>42613</v>
      </c>
      <c r="J101" s="19">
        <v>3.5221499922044999E-2</v>
      </c>
      <c r="K101" s="19">
        <v>1.31565603151103E-2</v>
      </c>
      <c r="L101" s="19">
        <v>2.01524622225406E-2</v>
      </c>
      <c r="M101">
        <v>3.2403000000012998</v>
      </c>
    </row>
    <row r="102" spans="1:13">
      <c r="A102" s="1">
        <v>42614</v>
      </c>
      <c r="B102" s="1">
        <f t="shared" si="11"/>
        <v>42643</v>
      </c>
      <c r="C102" s="19" t="e">
        <f t="array" ref="C102">_xll.ECONOMATICA(C$9,"RETURN","3m",$B102,,,,"decimal")</f>
        <v>#VALUE!</v>
      </c>
      <c r="D102" s="19" t="e">
        <f t="array" ref="D102">_xll.ECONOMATICA(D$9,"RETURN","3m",$B102,,,,"decimal")</f>
        <v>#VALUE!</v>
      </c>
      <c r="E102" s="19">
        <v>5.1997257833136202E-3</v>
      </c>
      <c r="F102" t="e">
        <f t="array" ref="F102">_xll.ECONOMATICA($F$9,"CLOSE",,B102)</f>
        <v>#VALUE!</v>
      </c>
      <c r="H102" s="1">
        <v>42614</v>
      </c>
      <c r="I102" s="1">
        <f t="shared" si="12"/>
        <v>42643</v>
      </c>
      <c r="J102" s="19">
        <v>3.4678689637075898E-2</v>
      </c>
      <c r="K102" s="19">
        <v>1.0430578446175801E-2</v>
      </c>
      <c r="L102" s="19">
        <v>5.1997257833136202E-3</v>
      </c>
      <c r="M102">
        <v>3.24620000000141</v>
      </c>
    </row>
    <row r="103" spans="1:13">
      <c r="A103" s="1">
        <v>42644</v>
      </c>
      <c r="B103" s="1">
        <f t="shared" si="11"/>
        <v>42674</v>
      </c>
      <c r="C103" s="19" t="e">
        <f t="array" ref="C103">_xll.ECONOMATICA(C$9,"RETURN","3m",$B103,,,,"decimal")</f>
        <v>#VALUE!</v>
      </c>
      <c r="D103" s="19" t="e">
        <f t="array" ref="D103">_xll.ECONOMATICA(D$9,"RETURN","3m",$B103,,,,"decimal")</f>
        <v>#VALUE!</v>
      </c>
      <c r="E103" s="19">
        <v>5.0195450639876097E-3</v>
      </c>
      <c r="F103" t="e">
        <f t="array" ref="F103">_xll.ECONOMATICA($F$9,"CLOSE",,B103)</f>
        <v>#VALUE!</v>
      </c>
      <c r="H103" s="1">
        <v>42644</v>
      </c>
      <c r="I103" s="1">
        <f t="shared" si="12"/>
        <v>42674</v>
      </c>
      <c r="J103" s="19">
        <v>3.40641822240286E-2</v>
      </c>
      <c r="K103" s="19">
        <v>7.8170491160562995E-3</v>
      </c>
      <c r="L103" s="19">
        <v>5.0195450639876097E-3</v>
      </c>
      <c r="M103">
        <v>3.1811000000016101</v>
      </c>
    </row>
    <row r="104" spans="1:13">
      <c r="A104" s="1">
        <v>42675</v>
      </c>
      <c r="B104" s="1">
        <f t="shared" si="11"/>
        <v>42704</v>
      </c>
      <c r="C104" s="19" t="e">
        <f t="array" ref="C104">_xll.ECONOMATICA(C$9,"RETURN","3m",$B104,,,,"decimal")</f>
        <v>#VALUE!</v>
      </c>
      <c r="D104" s="19" t="e">
        <f t="array" ref="D104">_xll.ECONOMATICA(D$9,"RETURN","3m",$B104,,,,"decimal")</f>
        <v>#VALUE!</v>
      </c>
      <c r="E104" s="19">
        <v>3.27942867806996E-3</v>
      </c>
      <c r="F104" t="e">
        <f t="array" ref="F104">_xll.ECONOMATICA($F$9,"CLOSE",,B104)</f>
        <v>#VALUE!</v>
      </c>
      <c r="H104" s="1">
        <v>42675</v>
      </c>
      <c r="I104" s="1">
        <f t="shared" si="12"/>
        <v>42704</v>
      </c>
      <c r="J104" s="19">
        <v>3.2258776720482302E-2</v>
      </c>
      <c r="K104" s="19">
        <v>5.2082036927458804E-3</v>
      </c>
      <c r="L104" s="19">
        <v>3.27942867806996E-3</v>
      </c>
      <c r="M104">
        <v>3.3967000000011498</v>
      </c>
    </row>
    <row r="105" spans="1:13">
      <c r="A105" s="1">
        <v>42705</v>
      </c>
      <c r="B105" s="1">
        <f t="shared" si="11"/>
        <v>42735</v>
      </c>
      <c r="C105" s="19" t="e">
        <f t="array" ref="C105">_xll.ECONOMATICA(C$9,"RETURN","3m",$B105,,,,"decimal")</f>
        <v>#VALUE!</v>
      </c>
      <c r="D105" s="19" t="e">
        <f t="array" ref="D105">_xll.ECONOMATICA(D$9,"RETURN","3m",$B105,,,,"decimal")</f>
        <v>#VALUE!</v>
      </c>
      <c r="E105" s="19">
        <v>6.7134119035472404E-3</v>
      </c>
      <c r="F105" t="e">
        <f t="array" ref="F105">_xll.ECONOMATICA($F$9,"CLOSE",,B105)</f>
        <v>#VALUE!</v>
      </c>
      <c r="H105" s="1">
        <v>42705</v>
      </c>
      <c r="I105" s="1">
        <f t="shared" si="12"/>
        <v>42735</v>
      </c>
      <c r="J105" s="19">
        <v>3.2404519517513102E-2</v>
      </c>
      <c r="K105" s="19">
        <v>7.4178939576086097E-3</v>
      </c>
      <c r="L105" s="19">
        <v>6.7134119035472404E-3</v>
      </c>
      <c r="M105">
        <v>3.25909999999931</v>
      </c>
    </row>
    <row r="106" spans="1:13">
      <c r="A106" s="1">
        <v>42736</v>
      </c>
      <c r="B106" s="1">
        <f t="shared" si="11"/>
        <v>42766</v>
      </c>
      <c r="C106" s="19" t="e">
        <f t="array" ref="C106">_xll.ECONOMATICA(C$9,"RETURN","3m",$B106,,,,"decimal")</f>
        <v>#VALUE!</v>
      </c>
      <c r="D106" s="19" t="e">
        <f t="array" ref="D106">_xll.ECONOMATICA(D$9,"RETURN","3m",$B106,,,,"decimal")</f>
        <v>#VALUE!</v>
      </c>
      <c r="E106" s="19">
        <v>1.1574232399652801E-2</v>
      </c>
      <c r="F106" t="e">
        <f t="array" ref="F106">_xll.ECONOMATICA($F$9,"CLOSE",,B106)</f>
        <v>#VALUE!</v>
      </c>
      <c r="H106" s="1">
        <v>42736</v>
      </c>
      <c r="I106" s="1">
        <f t="shared" si="12"/>
        <v>42766</v>
      </c>
      <c r="J106" s="19">
        <v>3.2783850771011203E-2</v>
      </c>
      <c r="K106" s="19">
        <v>8.6236607930913999E-3</v>
      </c>
      <c r="L106" s="19">
        <v>1.1574232399652801E-2</v>
      </c>
      <c r="M106">
        <v>3.1270000000004101</v>
      </c>
    </row>
    <row r="107" spans="1:13">
      <c r="A107" s="1">
        <v>42767</v>
      </c>
      <c r="B107" s="1">
        <v>42795</v>
      </c>
      <c r="C107" s="19" t="e">
        <f t="array" ref="C107">_xll.ECONOMATICA(C$9,"RETURN","3m",$B107,,,,"decimal")</f>
        <v>#VALUE!</v>
      </c>
      <c r="D107" s="19" t="e">
        <f t="array" ref="D107">_xll.ECONOMATICA(D$9,"RETURN","3m",$B107,,,,"decimal")</f>
        <v>#VALUE!</v>
      </c>
      <c r="E107" s="19">
        <v>1.26901932635519E-2</v>
      </c>
      <c r="F107" t="e">
        <f t="array" ref="F107">_xll.ECONOMATICA($F$9,"CLOSE",,B107)</f>
        <v>#VALUE!</v>
      </c>
      <c r="H107" s="1">
        <v>42767</v>
      </c>
      <c r="I107" s="1">
        <f t="shared" si="12"/>
        <v>42794</v>
      </c>
      <c r="J107" s="19">
        <v>3.0960331798269201E-2</v>
      </c>
      <c r="K107" s="19">
        <v>1.0133877553016601E-2</v>
      </c>
      <c r="L107" s="19">
        <v>1.26901932635519E-2</v>
      </c>
      <c r="M107">
        <v>3.0976000000009698</v>
      </c>
    </row>
    <row r="108" spans="1:13">
      <c r="A108" s="1">
        <v>42795</v>
      </c>
      <c r="B108" s="1">
        <f t="shared" si="11"/>
        <v>42825</v>
      </c>
      <c r="C108" s="19" t="e">
        <f t="array" ref="C108">_xll.ECONOMATICA(C$9,"RETURN","3m",$B108,,,,"decimal")</f>
        <v>#VALUE!</v>
      </c>
      <c r="D108" s="19" t="e">
        <f t="array" ref="D108">_xll.ECONOMATICA(D$9,"RETURN","3m",$B108,,,,"decimal")</f>
        <v>#VALUE!</v>
      </c>
      <c r="E108" s="19">
        <v>7.3990176988445499E-3</v>
      </c>
      <c r="F108" t="e">
        <f t="array" ref="F108">_xll.ECONOMATICA($F$9,"CLOSE",,B108)</f>
        <v>#VALUE!</v>
      </c>
      <c r="H108" s="1">
        <v>42795</v>
      </c>
      <c r="I108" s="1">
        <f t="shared" si="12"/>
        <v>42825</v>
      </c>
      <c r="J108" s="19">
        <v>3.0287263694844999E-2</v>
      </c>
      <c r="K108" s="19">
        <v>9.6303212994825992E-3</v>
      </c>
      <c r="L108" s="19">
        <v>7.3990176988445499E-3</v>
      </c>
      <c r="M108">
        <v>3.1683999999986598</v>
      </c>
    </row>
    <row r="109" spans="1:13">
      <c r="A109" s="1">
        <v>42826</v>
      </c>
      <c r="B109" s="1">
        <f t="shared" si="11"/>
        <v>42855</v>
      </c>
      <c r="C109" s="19" t="e">
        <f t="array" ref="C109">_xll.ECONOMATICA(C$9,"RETURN","3m",$B109,,,,"decimal")</f>
        <v>#VALUE!</v>
      </c>
      <c r="D109" s="19" t="e">
        <f t="array" ref="D109">_xll.ECONOMATICA(D$9,"RETURN","3m",$B109,,,,"decimal")</f>
        <v>#VALUE!</v>
      </c>
      <c r="E109" s="19">
        <v>-9.9828410529880802E-3</v>
      </c>
      <c r="F109" t="e">
        <f t="array" ref="F109">_xll.ECONOMATICA($F$9,"CLOSE",,B109)</f>
        <v>#VALUE!</v>
      </c>
      <c r="H109" s="1">
        <v>42826</v>
      </c>
      <c r="I109" s="1">
        <f t="shared" si="12"/>
        <v>42855</v>
      </c>
      <c r="J109" s="19">
        <v>2.7237003545451399E-2</v>
      </c>
      <c r="K109" s="19">
        <v>7.2163815566454997E-3</v>
      </c>
      <c r="L109" s="19">
        <v>-9.9828410529880802E-3</v>
      </c>
      <c r="M109">
        <v>3.1984000000011301</v>
      </c>
    </row>
    <row r="110" spans="1:13">
      <c r="A110" s="1">
        <v>42856</v>
      </c>
      <c r="B110" s="1">
        <f t="shared" si="11"/>
        <v>42886</v>
      </c>
      <c r="C110" s="19" t="e">
        <f t="array" ref="C110">_xll.ECONOMATICA(C$9,"RETURN","3m",$B110,,,,"decimal")</f>
        <v>#VALUE!</v>
      </c>
      <c r="D110" s="19" t="e">
        <f t="array" ref="D110">_xll.ECONOMATICA(D$9,"RETURN","3m",$B110,,,,"decimal")</f>
        <v>#VALUE!</v>
      </c>
      <c r="E110" s="19">
        <v>-2.0028554314194501E-2</v>
      </c>
      <c r="F110" t="e">
        <f t="array" ref="F110">_xll.ECONOMATICA($F$9,"CLOSE",,B110)</f>
        <v>#VALUE!</v>
      </c>
      <c r="H110" s="1">
        <v>42856</v>
      </c>
      <c r="I110" s="1">
        <f t="shared" si="12"/>
        <v>42886</v>
      </c>
      <c r="J110" s="19">
        <v>2.7865815120094301E-2</v>
      </c>
      <c r="K110" s="19">
        <v>7.0156010024220398E-3</v>
      </c>
      <c r="L110" s="19">
        <v>-2.0028554314194501E-2</v>
      </c>
      <c r="M110">
        <v>3.2436999999990799</v>
      </c>
    </row>
    <row r="111" spans="1:13">
      <c r="A111" s="1">
        <v>42887</v>
      </c>
      <c r="B111" s="1">
        <f t="shared" si="11"/>
        <v>42916</v>
      </c>
      <c r="C111" s="19" t="e">
        <f t="array" ref="C111">_xll.ECONOMATICA(C$9,"RETURN","3m",$B111,,,,"decimal")</f>
        <v>#VALUE!</v>
      </c>
      <c r="D111" s="19" t="e">
        <f t="array" ref="D111">_xll.ECONOMATICA(D$9,"RETURN","3m",$B111,,,,"decimal")</f>
        <v>#VALUE!</v>
      </c>
      <c r="E111" s="19">
        <v>-2.67008107202855E-2</v>
      </c>
      <c r="F111" t="e">
        <f t="array" ref="F111">_xll.ECONOMATICA($F$9,"CLOSE",,B111)</f>
        <v>#VALUE!</v>
      </c>
      <c r="H111" s="1">
        <v>42887</v>
      </c>
      <c r="I111" s="1">
        <f t="shared" si="12"/>
        <v>42916</v>
      </c>
      <c r="J111" s="19">
        <v>2.54010139615275E-2</v>
      </c>
      <c r="K111" s="19">
        <v>2.1939801190455901E-3</v>
      </c>
      <c r="L111" s="19">
        <v>-2.67008107202855E-2</v>
      </c>
      <c r="M111">
        <v>3.30819999999949</v>
      </c>
    </row>
    <row r="112" spans="1:13">
      <c r="A112" s="1">
        <v>42917</v>
      </c>
      <c r="B112" s="1">
        <f t="shared" si="11"/>
        <v>42947</v>
      </c>
      <c r="C112" s="19" t="e">
        <f t="array" ref="C112">_xll.ECONOMATICA(C$9,"RETURN","3m",$B112,,,,"decimal")</f>
        <v>#VALUE!</v>
      </c>
      <c r="D112" s="19" t="e">
        <f t="array" ref="D112">_xll.ECONOMATICA(D$9,"RETURN","3m",$B112,,,,"decimal")</f>
        <v>#VALUE!</v>
      </c>
      <c r="E112" s="19">
        <v>-2.2965618351008701E-2</v>
      </c>
      <c r="F112" t="e">
        <f t="array" ref="F112">_xll.ECONOMATICA($F$9,"CLOSE",,B112)</f>
        <v>#VALUE!</v>
      </c>
      <c r="H112" s="1">
        <v>42917</v>
      </c>
      <c r="I112" s="1">
        <f t="shared" si="12"/>
        <v>42947</v>
      </c>
      <c r="J112" s="19">
        <v>2.5521657047647799E-2</v>
      </c>
      <c r="K112" s="19">
        <v>3.1947729748935702E-3</v>
      </c>
      <c r="L112" s="19">
        <v>-2.2965618351008701E-2</v>
      </c>
      <c r="M112">
        <v>3.1307000000015299</v>
      </c>
    </row>
    <row r="113" spans="1:13">
      <c r="A113" s="1">
        <v>42948</v>
      </c>
      <c r="B113" s="1">
        <f t="shared" si="11"/>
        <v>42978</v>
      </c>
      <c r="C113" s="19" t="e">
        <f t="array" ref="C113">_xll.ECONOMATICA(C$9,"RETURN","3m",$B113,,,,"decimal")</f>
        <v>#VALUE!</v>
      </c>
      <c r="D113" s="19" t="e">
        <f t="array" ref="D113">_xll.ECONOMATICA(D$9,"RETURN","3m",$B113,,,,"decimal")</f>
        <v>#VALUE!</v>
      </c>
      <c r="E113" s="19">
        <v>-1.2830175961426001E-2</v>
      </c>
      <c r="F113" t="e">
        <f t="array" ref="F113">_xll.ECONOMATICA($F$9,"CLOSE",,B113)</f>
        <v>#VALUE!</v>
      </c>
      <c r="H113" s="1">
        <v>42948</v>
      </c>
      <c r="I113" s="1">
        <f t="shared" si="12"/>
        <v>42978</v>
      </c>
      <c r="J113" s="19">
        <v>2.4260628035335699E-2</v>
      </c>
      <c r="K113" s="19">
        <v>1.9946594584325798E-3</v>
      </c>
      <c r="L113" s="19">
        <v>-1.2830175961426001E-2</v>
      </c>
      <c r="M113">
        <v>3.14709999999832</v>
      </c>
    </row>
    <row r="114" spans="1:13">
      <c r="A114" s="1">
        <v>42979</v>
      </c>
      <c r="B114" s="1">
        <f t="shared" si="11"/>
        <v>43008</v>
      </c>
      <c r="C114" s="19" t="e">
        <f t="array" ref="C114">_xll.ECONOMATICA(C$9,"RETURN","3m",$B114,,,,"decimal")</f>
        <v>#VALUE!</v>
      </c>
      <c r="D114" s="19" t="e">
        <f t="array" ref="D114">_xll.ECONOMATICA(D$9,"RETURN","3m",$B114,,,,"decimal")</f>
        <v>#VALUE!</v>
      </c>
      <c r="E114" s="19">
        <v>-1.5561165864710299E-3</v>
      </c>
      <c r="F114" t="e">
        <f t="array" ref="F114">_xll.ECONOMATICA($F$9,"CLOSE",,B114)</f>
        <v>#VALUE!</v>
      </c>
      <c r="H114" s="1">
        <v>42979</v>
      </c>
      <c r="I114" s="1">
        <f t="shared" si="12"/>
        <v>43008</v>
      </c>
      <c r="J114" s="19">
        <v>2.2529483418111299E-2</v>
      </c>
      <c r="K114" s="19">
        <v>5.9114472587680203E-3</v>
      </c>
      <c r="L114" s="19">
        <v>-1.5561165864710299E-3</v>
      </c>
      <c r="M114">
        <v>3.1680000000014799</v>
      </c>
    </row>
    <row r="115" spans="1:13">
      <c r="A115" s="1">
        <v>43009</v>
      </c>
      <c r="B115" s="1">
        <f t="shared" si="11"/>
        <v>43039</v>
      </c>
      <c r="C115" s="19" t="e">
        <f t="array" ref="C115">_xll.ECONOMATICA(C$9,"RETURN","3m",$B115,,,,"decimal")</f>
        <v>#VALUE!</v>
      </c>
      <c r="D115" s="19" t="e">
        <f t="array" ref="D115">_xll.ECONOMATICA(D$9,"RETURN","3m",$B115,,,,"decimal")</f>
        <v>#VALUE!</v>
      </c>
      <c r="E115" s="19">
        <v>7.6207814654480899E-3</v>
      </c>
      <c r="F115" t="e">
        <f t="array" ref="F115">_xll.ECONOMATICA($F$9,"CLOSE",,B115)</f>
        <v>#VALUE!</v>
      </c>
      <c r="H115" s="1">
        <v>43009</v>
      </c>
      <c r="I115" s="1">
        <f t="shared" si="12"/>
        <v>43039</v>
      </c>
      <c r="J115" s="19">
        <v>2.0967202483007E-2</v>
      </c>
      <c r="K115" s="19">
        <v>7.7177526127343299E-3</v>
      </c>
      <c r="L115" s="19">
        <v>7.6207814654480899E-3</v>
      </c>
      <c r="M115">
        <v>3.27690000000075</v>
      </c>
    </row>
    <row r="116" spans="1:13">
      <c r="A116" s="1">
        <v>43040</v>
      </c>
      <c r="B116" s="1">
        <f t="shared" si="11"/>
        <v>43069</v>
      </c>
      <c r="C116" s="19" t="e">
        <f t="array" ref="C116">_xll.ECONOMATICA(C$9,"RETURN","3m",$B116,,,,"decimal")</f>
        <v>#VALUE!</v>
      </c>
      <c r="D116" s="19" t="e">
        <f t="array" ref="D116">_xll.ECONOMATICA(D$9,"RETURN","3m",$B116,,,,"decimal")</f>
        <v>#VALUE!</v>
      </c>
      <c r="E116" s="19">
        <v>1.19338964559574E-2</v>
      </c>
      <c r="F116" t="e">
        <f t="array" ref="F116">_xll.ECONOMATICA($F$9,"CLOSE",,B116)</f>
        <v>#VALUE!</v>
      </c>
      <c r="H116" s="1">
        <v>43040</v>
      </c>
      <c r="I116" s="1">
        <f t="shared" si="12"/>
        <v>43069</v>
      </c>
      <c r="J116" s="19">
        <v>1.8597135654999899E-2</v>
      </c>
      <c r="K116" s="19">
        <v>8.6229785338218807E-3</v>
      </c>
      <c r="L116" s="19">
        <v>1.19338964559574E-2</v>
      </c>
      <c r="M116">
        <v>3.2616000000016401</v>
      </c>
    </row>
    <row r="117" spans="1:13">
      <c r="A117" s="1">
        <v>43070</v>
      </c>
      <c r="B117" s="1">
        <f t="shared" si="11"/>
        <v>43100</v>
      </c>
      <c r="C117" s="19" t="e">
        <f t="array" ref="C117">_xll.ECONOMATICA(C$9,"RETURN","3m",$B117,,,,"decimal")</f>
        <v>#VALUE!</v>
      </c>
      <c r="D117" s="19" t="e">
        <f t="array" ref="D117">_xll.ECONOMATICA(D$9,"RETURN","3m",$B117,,,,"decimal")</f>
        <v>#VALUE!</v>
      </c>
      <c r="E117" s="19">
        <v>1.6155390792846398E-2</v>
      </c>
      <c r="F117" t="e">
        <f t="array" ref="F117">_xll.ECONOMATICA($F$9,"CLOSE",,B117)</f>
        <v>#VALUE!</v>
      </c>
      <c r="H117" s="1">
        <v>43070</v>
      </c>
      <c r="I117" s="1">
        <f t="shared" si="12"/>
        <v>43100</v>
      </c>
      <c r="J117" s="19">
        <v>1.7584377226739899E-2</v>
      </c>
      <c r="K117" s="19">
        <v>1.1442611868915299E-2</v>
      </c>
      <c r="L117" s="19">
        <v>1.6155390792846398E-2</v>
      </c>
      <c r="M117">
        <v>3.3080000000009</v>
      </c>
    </row>
    <row r="118" spans="1:13">
      <c r="A118" s="1">
        <v>43101</v>
      </c>
      <c r="B118" s="1">
        <f t="shared" si="11"/>
        <v>43131</v>
      </c>
      <c r="C118" s="19" t="e">
        <f t="array" ref="C118">_xll.ECONOMATICA(C$9,"RETURN","3m",$B118,,,,"decimal")</f>
        <v>#VALUE!</v>
      </c>
      <c r="D118" s="19" t="e">
        <f t="array" ref="D118">_xll.ECONOMATICA(D$9,"RETURN","3m",$B118,,,,"decimal")</f>
        <v>#VALUE!</v>
      </c>
      <c r="E118" s="19">
        <v>2.1819964480528101E-2</v>
      </c>
      <c r="F118" t="e">
        <f t="array" ref="F118">_xll.ECONOMATICA($F$9,"CLOSE",,B118)</f>
        <v>#VALUE!</v>
      </c>
      <c r="H118" s="1">
        <v>43101</v>
      </c>
      <c r="I118" s="1">
        <f t="shared" si="12"/>
        <v>43131</v>
      </c>
      <c r="J118" s="19">
        <v>1.69801204938267E-2</v>
      </c>
      <c r="K118" s="19">
        <v>1.01332356298371E-2</v>
      </c>
      <c r="L118" s="19">
        <v>2.1819964480528101E-2</v>
      </c>
      <c r="M118">
        <v>3.1624000000010701</v>
      </c>
    </row>
    <row r="119" spans="1:13">
      <c r="A119" s="1">
        <v>43132</v>
      </c>
      <c r="B119" s="1">
        <f t="shared" si="11"/>
        <v>43159</v>
      </c>
      <c r="C119" s="19" t="e">
        <f t="array" ref="C119">_xll.ECONOMATICA(C$9,"RETURN","3m",$B119,,,,"decimal")</f>
        <v>#VALUE!</v>
      </c>
      <c r="D119" s="19" t="e">
        <f t="array" ref="D119">_xll.ECONOMATICA(D$9,"RETURN","3m",$B119,,,,"decimal")</f>
        <v>#VALUE!</v>
      </c>
      <c r="E119" s="19">
        <v>1.7234266715604501E-2</v>
      </c>
      <c r="F119" t="e">
        <f t="array" ref="F119">_xll.ECONOMATICA($F$9,"CLOSE",,B119)</f>
        <v>#VALUE!</v>
      </c>
      <c r="H119" s="1">
        <v>43132</v>
      </c>
      <c r="I119" s="1">
        <f t="shared" si="12"/>
        <v>43159</v>
      </c>
      <c r="J119" s="19">
        <v>1.5943343905746601E-2</v>
      </c>
      <c r="K119" s="19">
        <v>1.0536161105847E-2</v>
      </c>
      <c r="L119" s="19">
        <v>1.7234266715604501E-2</v>
      </c>
      <c r="M119">
        <v>3.2449000000015098</v>
      </c>
    </row>
    <row r="120" spans="1:13">
      <c r="A120" s="1">
        <v>43160</v>
      </c>
      <c r="B120" s="1">
        <v>43188</v>
      </c>
      <c r="C120" s="19" t="e">
        <f t="array" ref="C120">_xll.ECONOMATICA(C$9,"RETURN","3m",$B120,,,,"decimal")</f>
        <v>#VALUE!</v>
      </c>
      <c r="D120" s="19" t="e">
        <f t="array" ref="D120">_xll.ECONOMATICA(D$9,"RETURN","3m",$B120,,,,"decimal")</f>
        <v>#VALUE!</v>
      </c>
      <c r="E120" s="19">
        <v>1.46915980476479E-2</v>
      </c>
      <c r="F120" t="e">
        <f t="array" ref="F120">_xll.ECONOMATICA($F$9,"CLOSE",,B120)</f>
        <v>#VALUE!</v>
      </c>
      <c r="H120" s="1">
        <v>43160</v>
      </c>
      <c r="I120" s="1">
        <f t="shared" si="12"/>
        <v>43190</v>
      </c>
      <c r="J120" s="19">
        <v>1.5881691417234799E-2</v>
      </c>
      <c r="K120" s="19">
        <v>7.0147782935237003E-3</v>
      </c>
      <c r="L120" s="19">
        <v>1.46915980476479E-2</v>
      </c>
      <c r="M120">
        <v>3.3237999999982999</v>
      </c>
    </row>
    <row r="121" spans="1:13">
      <c r="A121" s="1">
        <v>43191</v>
      </c>
      <c r="B121" s="1">
        <f t="shared" si="11"/>
        <v>43220</v>
      </c>
      <c r="C121" s="19" t="e">
        <f t="array" ref="C121">_xll.ECONOMATICA(C$9,"RETURN","3m",$B121,,,,"decimal")</f>
        <v>#VALUE!</v>
      </c>
      <c r="D121" s="19" t="e">
        <f t="array" ref="D121">_xll.ECONOMATICA(D$9,"RETURN","3m",$B121,,,,"decimal")</f>
        <v>#VALUE!</v>
      </c>
      <c r="E121" s="19">
        <v>1.28253870534536E-2</v>
      </c>
      <c r="F121" t="e">
        <f t="array" ref="F121">_xll.ECONOMATICA($F$9,"CLOSE",,B121)</f>
        <v>#VALUE!</v>
      </c>
      <c r="H121" s="1">
        <v>43191</v>
      </c>
      <c r="I121" s="1">
        <f t="shared" si="12"/>
        <v>43220</v>
      </c>
      <c r="J121" s="19">
        <v>1.5216378937111599E-2</v>
      </c>
      <c r="K121" s="19">
        <v>6.3119064416241599E-3</v>
      </c>
      <c r="L121" s="19">
        <v>1.28253870534536E-2</v>
      </c>
      <c r="M121">
        <v>3.4811000000008798</v>
      </c>
    </row>
    <row r="122" spans="1:13">
      <c r="A122" s="1">
        <v>43221</v>
      </c>
      <c r="B122" s="1">
        <v>43250</v>
      </c>
      <c r="C122" s="19" t="e">
        <f t="array" ref="C122">_xll.ECONOMATICA(C$9,"RETURN","3m",$B122,,,,"decimal")</f>
        <v>#VALUE!</v>
      </c>
      <c r="D122" s="19" t="e">
        <f t="array" ref="D122">_xll.ECONOMATICA(D$9,"RETURN","3m",$B122,,,,"decimal")</f>
        <v>#VALUE!</v>
      </c>
      <c r="E122" s="19">
        <v>2.60330372930184E-2</v>
      </c>
      <c r="F122" t="e">
        <f t="array" ref="F122">_xll.ECONOMATICA($F$9,"CLOSE",,B122)</f>
        <v>#VALUE!</v>
      </c>
      <c r="H122" s="1">
        <v>43221</v>
      </c>
      <c r="I122" s="1">
        <f t="shared" si="12"/>
        <v>43251</v>
      </c>
      <c r="J122" s="19">
        <v>1.5747765628475501E-2</v>
      </c>
      <c r="K122" s="19">
        <v>7.1143876666610604E-3</v>
      </c>
      <c r="L122" s="19">
        <v>2.60330372930184E-2</v>
      </c>
      <c r="M122">
        <v>3.73700000000099</v>
      </c>
    </row>
    <row r="123" spans="1:13">
      <c r="A123" s="1">
        <v>43252</v>
      </c>
      <c r="B123" s="1">
        <f t="shared" si="11"/>
        <v>43281</v>
      </c>
      <c r="C123" s="19" t="e">
        <f t="array" ref="C123">_xll.ECONOMATICA(C$9,"RETURN","3m",$B123,,,,"decimal")</f>
        <v>#VALUE!</v>
      </c>
      <c r="D123" s="19" t="e">
        <f t="array" ref="D123">_xll.ECONOMATICA(D$9,"RETURN","3m",$B123,,,,"decimal")</f>
        <v>#VALUE!</v>
      </c>
      <c r="E123" s="19">
        <v>3.85948670009384E-2</v>
      </c>
      <c r="F123" t="e">
        <f t="array" ref="F123">_xll.ECONOMATICA($F$9,"CLOSE",,B123)</f>
        <v>#VALUE!</v>
      </c>
      <c r="H123" s="1">
        <v>43252</v>
      </c>
      <c r="I123" s="1">
        <f t="shared" si="12"/>
        <v>43281</v>
      </c>
      <c r="J123" s="19">
        <v>1.56058694137755E-2</v>
      </c>
      <c r="K123" s="19">
        <v>1.8887030788391702E-2</v>
      </c>
      <c r="L123" s="19">
        <v>3.85948670009384E-2</v>
      </c>
      <c r="M123">
        <v>3.8558000000011798</v>
      </c>
    </row>
    <row r="124" spans="1:13">
      <c r="A124" s="1">
        <v>43282</v>
      </c>
      <c r="B124" s="1">
        <f t="shared" si="11"/>
        <v>43312</v>
      </c>
      <c r="C124" s="19" t="e">
        <f t="array" ref="C124">_xll.ECONOMATICA(C$9,"RETURN","3m",$B124,,,,"decimal")</f>
        <v>#VALUE!</v>
      </c>
      <c r="D124" s="19" t="e">
        <f t="array" ref="D124">_xll.ECONOMATICA(D$9,"RETURN","3m",$B124,,,,"decimal")</f>
        <v>#VALUE!</v>
      </c>
      <c r="E124" s="19">
        <v>3.7944250716463998E-2</v>
      </c>
      <c r="F124" t="e">
        <f t="array" ref="F124">_xll.ECONOMATICA($F$9,"CLOSE",,B124)</f>
        <v>#VALUE!</v>
      </c>
      <c r="H124" s="1">
        <v>43282</v>
      </c>
      <c r="I124" s="1">
        <f t="shared" si="12"/>
        <v>43312</v>
      </c>
      <c r="J124" s="19">
        <v>1.58555361886101E-2</v>
      </c>
      <c r="K124" s="19">
        <v>2.00053463813674E-2</v>
      </c>
      <c r="L124" s="19">
        <v>3.7944250716463998E-2</v>
      </c>
      <c r="M124">
        <v>3.75489999999991</v>
      </c>
    </row>
    <row r="125" spans="1:13">
      <c r="A125" s="1">
        <v>43313</v>
      </c>
      <c r="B125" s="1">
        <f t="shared" si="11"/>
        <v>43343</v>
      </c>
      <c r="C125" s="19" t="e">
        <f t="array" ref="C125">_xll.ECONOMATICA(C$9,"RETURN","3m",$B125,,,,"decimal")</f>
        <v>#VALUE!</v>
      </c>
      <c r="D125" s="19" t="e">
        <f t="array" ref="D125">_xll.ECONOMATICA(D$9,"RETURN","3m",$B125,,,,"decimal")</f>
        <v>#VALUE!</v>
      </c>
      <c r="E125" s="19">
        <v>3.1000074935946E-2</v>
      </c>
      <c r="F125" t="e">
        <f t="array" ref="F125">_xll.ECONOMATICA($F$9,"CLOSE",,B125)</f>
        <v>#VALUE!</v>
      </c>
      <c r="H125" s="1">
        <v>43313</v>
      </c>
      <c r="I125" s="1">
        <f t="shared" si="12"/>
        <v>43343</v>
      </c>
      <c r="J125" s="19">
        <v>1.6355053199731601E-2</v>
      </c>
      <c r="K125" s="19">
        <v>1.5027232780994401E-2</v>
      </c>
      <c r="L125" s="19">
        <v>3.1000074935946E-2</v>
      </c>
      <c r="M125">
        <v>4.1353000000017301</v>
      </c>
    </row>
    <row r="126" spans="1:13">
      <c r="A126" s="1">
        <v>43344</v>
      </c>
      <c r="B126" s="1">
        <f t="shared" si="11"/>
        <v>43373</v>
      </c>
      <c r="C126" s="19" t="e">
        <f t="array" ref="C126">_xll.ECONOMATICA(C$9,"RETURN","3m",$B126,,,,"decimal")</f>
        <v>#VALUE!</v>
      </c>
      <c r="D126" s="19" t="e">
        <f t="array" ref="D126">_xll.ECONOMATICA(D$9,"RETURN","3m",$B126,,,,"decimal")</f>
        <v>#VALUE!</v>
      </c>
      <c r="E126" s="19">
        <v>2.7529724342457498E-2</v>
      </c>
      <c r="F126" t="e">
        <f t="array" ref="F126">_xll.ECONOMATICA($F$9,"CLOSE",,B126)</f>
        <v>#VALUE!</v>
      </c>
      <c r="H126" s="1">
        <v>43344</v>
      </c>
      <c r="I126" s="1">
        <f t="shared" si="12"/>
        <v>43373</v>
      </c>
      <c r="J126" s="19">
        <v>1.5855536172239199E-2</v>
      </c>
      <c r="K126" s="19">
        <v>7.2085358588083199E-3</v>
      </c>
      <c r="L126" s="19">
        <v>2.7529724342457498E-2</v>
      </c>
      <c r="M126">
        <v>4.0039000000033402</v>
      </c>
    </row>
    <row r="127" spans="1:13">
      <c r="A127" s="1">
        <v>43374</v>
      </c>
      <c r="B127" s="1">
        <f t="shared" si="11"/>
        <v>43404</v>
      </c>
      <c r="C127" s="19" t="e">
        <f t="array" ref="C127">_xll.ECONOMATICA(C$9,"RETURN","3m",$B127,,,,"decimal")</f>
        <v>#VALUE!</v>
      </c>
      <c r="D127" s="19" t="e">
        <f t="array" ref="D127">_xll.ECONOMATICA(D$9,"RETURN","3m",$B127,,,,"decimal")</f>
        <v>#VALUE!</v>
      </c>
      <c r="E127" s="19">
        <v>3.1406429392518503E-2</v>
      </c>
      <c r="F127" t="e">
        <f t="array" ref="F127">_xll.ECONOMATICA($F$9,"CLOSE",,B127)</f>
        <v>#VALUE!</v>
      </c>
      <c r="H127" s="1">
        <v>43374</v>
      </c>
      <c r="I127" s="1">
        <f t="shared" si="12"/>
        <v>43404</v>
      </c>
      <c r="J127" s="19">
        <v>1.5863871771216499E-2</v>
      </c>
      <c r="K127" s="19">
        <v>8.4132104948366794E-3</v>
      </c>
      <c r="L127" s="19">
        <v>3.1406429392518503E-2</v>
      </c>
      <c r="M127">
        <v>3.7177000000010598</v>
      </c>
    </row>
    <row r="128" spans="1:13">
      <c r="A128" s="1">
        <v>43405</v>
      </c>
      <c r="B128" s="1">
        <f t="shared" si="11"/>
        <v>43434</v>
      </c>
      <c r="C128" s="19" t="e">
        <f t="array" ref="C128">_xll.ECONOMATICA(C$9,"RETURN","3m",$B128,,,,"decimal")</f>
        <v>#VALUE!</v>
      </c>
      <c r="D128" s="19" t="e">
        <f t="array" ref="D128">_xll.ECONOMATICA(D$9,"RETURN","3m",$B128,,,,"decimal")</f>
        <v>#VALUE!</v>
      </c>
      <c r="E128" s="19">
        <v>1.9223944920668101E-2</v>
      </c>
      <c r="F128" t="e">
        <f t="array" ref="F128">_xll.ECONOMATICA($F$9,"CLOSE",,B128)</f>
        <v>#VALUE!</v>
      </c>
      <c r="H128" s="1">
        <v>43405</v>
      </c>
      <c r="I128" s="1">
        <f t="shared" si="12"/>
        <v>43434</v>
      </c>
      <c r="J128" s="19">
        <v>1.5122623701245201E-2</v>
      </c>
      <c r="K128" s="19">
        <v>7.2020245734165699E-3</v>
      </c>
      <c r="L128" s="19">
        <v>1.9223944920668101E-2</v>
      </c>
      <c r="M128">
        <v>3.8633000000008901</v>
      </c>
    </row>
    <row r="129" spans="1:13">
      <c r="A129" s="1">
        <v>43435</v>
      </c>
      <c r="B129" s="1">
        <f t="shared" si="11"/>
        <v>43465</v>
      </c>
      <c r="C129" s="19" t="e">
        <f t="array" ref="C129">_xll.ECONOMATICA(C$9,"RETURN","3m",$B129,,,,"decimal")</f>
        <v>#VALUE!</v>
      </c>
      <c r="D129" s="19" t="e">
        <f t="array" ref="D129">_xll.ECONOMATICA(D$9,"RETURN","3m",$B129,,,,"decimal")</f>
        <v>#VALUE!</v>
      </c>
      <c r="E129" s="19">
        <v>-6.9233393178365103E-3</v>
      </c>
      <c r="F129" t="e">
        <f t="array" ref="F129">_xll.ECONOMATICA($F$9,"CLOSE",,B129)</f>
        <v>#VALUE!</v>
      </c>
      <c r="H129" s="1">
        <v>43435</v>
      </c>
      <c r="I129" s="1">
        <f t="shared" si="12"/>
        <v>43465</v>
      </c>
      <c r="J129" s="19">
        <v>1.5379742540972101E-2</v>
      </c>
      <c r="K129" s="19">
        <v>3.8941355105634999E-3</v>
      </c>
      <c r="L129" s="19">
        <v>-6.9233393178365103E-3</v>
      </c>
      <c r="M129">
        <v>3.87480000000141</v>
      </c>
    </row>
    <row r="130" spans="1:13">
      <c r="A130" s="1">
        <v>43466</v>
      </c>
      <c r="B130" s="1">
        <f t="shared" si="11"/>
        <v>43496</v>
      </c>
      <c r="C130" s="19" t="e">
        <f t="array" ref="C130">_xll.ECONOMATICA(C$9,"RETURN","3m",$B130,,,,"decimal")</f>
        <v>#VALUE!</v>
      </c>
      <c r="D130" s="19" t="e">
        <f t="array" ref="D130">_xll.ECONOMATICA(D$9,"RETURN","3m",$B130,,,,"decimal")</f>
        <v>#VALUE!</v>
      </c>
      <c r="E130" s="19">
        <v>-1.55784739890805E-2</v>
      </c>
      <c r="F130" t="e">
        <f t="array" ref="F130">_xll.ECONOMATICA($F$9,"CLOSE",,B130)</f>
        <v>#VALUE!</v>
      </c>
      <c r="H130" s="1">
        <v>43466</v>
      </c>
      <c r="I130" s="1">
        <f t="shared" si="12"/>
        <v>43496</v>
      </c>
      <c r="J130" s="19">
        <v>1.53797406146623E-2</v>
      </c>
      <c r="K130" s="19">
        <v>2.5949199407477902E-3</v>
      </c>
      <c r="L130" s="19">
        <v>-1.55784739890805E-2</v>
      </c>
      <c r="M130">
        <v>3.65190000000075</v>
      </c>
    </row>
    <row r="131" spans="1:13">
      <c r="A131" s="1">
        <v>43497</v>
      </c>
      <c r="B131" s="1">
        <f t="shared" si="11"/>
        <v>43524</v>
      </c>
      <c r="C131" s="19" t="e">
        <f t="array" ref="C131">_xll.ECONOMATICA(C$9,"RETURN","3m",$B131,,,,"decimal")</f>
        <v>#VALUE!</v>
      </c>
      <c r="D131" s="19" t="e">
        <f t="array" ref="D131">_xll.ECONOMATICA(D$9,"RETURN","3m",$B131,,,,"decimal")</f>
        <v>#VALUE!</v>
      </c>
      <c r="E131" s="19">
        <v>-1.9841547273244898E-3</v>
      </c>
      <c r="F131" t="e">
        <f t="array" ref="F131">_xll.ECONOMATICA($F$9,"CLOSE",,B131)</f>
        <v>#VALUE!</v>
      </c>
      <c r="H131" s="1">
        <v>43497</v>
      </c>
      <c r="I131" s="1">
        <f t="shared" si="12"/>
        <v>43524</v>
      </c>
      <c r="J131" s="19">
        <v>1.5379741224023699E-2</v>
      </c>
      <c r="K131" s="19">
        <v>9.0250307403039205E-3</v>
      </c>
      <c r="L131" s="19">
        <v>-1.9841547273244898E-3</v>
      </c>
      <c r="M131">
        <v>3.7384999999994801</v>
      </c>
    </row>
    <row r="132" spans="1:13">
      <c r="A132" s="1">
        <v>43525</v>
      </c>
      <c r="B132" s="1">
        <f t="shared" si="11"/>
        <v>43555</v>
      </c>
      <c r="C132" s="19" t="e">
        <f t="array" ref="C132">_xll.ECONOMATICA(C$9,"RETURN","3m",$B132,,,,"decimal")</f>
        <v>#VALUE!</v>
      </c>
      <c r="D132" s="19" t="e">
        <f t="array" ref="D132">_xll.ECONOMATICA(D$9,"RETURN","3m",$B132,,,,"decimal")</f>
        <v>#VALUE!</v>
      </c>
      <c r="E132" s="19">
        <v>2.1579184696747699E-2</v>
      </c>
      <c r="F132" t="e">
        <f t="array" ref="F132">_xll.ECONOMATICA($F$9,"CLOSE",,B132)</f>
        <v>#VALUE!</v>
      </c>
      <c r="H132" s="1">
        <v>43525</v>
      </c>
      <c r="I132" s="1">
        <f t="shared" si="12"/>
        <v>43555</v>
      </c>
      <c r="J132" s="19">
        <v>1.51298163582396E-2</v>
      </c>
      <c r="K132" s="19">
        <v>1.50701132115501E-2</v>
      </c>
      <c r="L132" s="19">
        <v>2.1579184696747699E-2</v>
      </c>
      <c r="M132">
        <v>3.8967000000011498</v>
      </c>
    </row>
    <row r="133" spans="1:13">
      <c r="A133" s="1">
        <v>43556</v>
      </c>
      <c r="B133" s="1">
        <f t="shared" si="11"/>
        <v>43585</v>
      </c>
      <c r="C133" s="19" t="e">
        <f t="array" ref="C133">_xll.ECONOMATICA(C$9,"RETURN","3m",$B133,,,,"decimal")</f>
        <v>#VALUE!</v>
      </c>
      <c r="D133" s="19" t="e">
        <f t="array" ref="D133">_xll.ECONOMATICA(D$9,"RETURN","3m",$B133,,,,"decimal")</f>
        <v>#VALUE!</v>
      </c>
      <c r="E133" s="19">
        <v>3.0895223664629198E-2</v>
      </c>
      <c r="F133" t="e">
        <f t="array" ref="F133">_xll.ECONOMATICA($F$9,"CLOSE",,B133)</f>
        <v>#VALUE!</v>
      </c>
      <c r="H133" s="1">
        <v>43556</v>
      </c>
      <c r="I133" s="1">
        <f t="shared" si="12"/>
        <v>43585</v>
      </c>
      <c r="J133" s="19">
        <v>1.4879955371725401E-2</v>
      </c>
      <c r="K133" s="19">
        <v>1.7599693606825902E-2</v>
      </c>
      <c r="L133" s="19">
        <v>3.0895223664629198E-2</v>
      </c>
      <c r="M133">
        <v>3.9452999999994098</v>
      </c>
    </row>
    <row r="134" spans="1:13">
      <c r="A134" s="1">
        <v>43586</v>
      </c>
      <c r="B134" s="1">
        <f t="shared" si="11"/>
        <v>43616</v>
      </c>
      <c r="C134" s="19" t="e">
        <f t="array" ref="C134">_xll.ECONOMATICA(C$9,"RETURN","3m",$B134,,,,"decimal")</f>
        <v>#VALUE!</v>
      </c>
      <c r="D134" s="19" t="e">
        <f t="array" ref="D134">_xll.ECONOMATICA(D$9,"RETURN","3m",$B134,,,,"decimal")</f>
        <v>#VALUE!</v>
      </c>
      <c r="E134" s="19">
        <v>2.6407116245536599E-2</v>
      </c>
      <c r="F134" t="e">
        <f t="array" ref="F134">_xll.ECONOMATICA($F$9,"CLOSE",,B134)</f>
        <v>#VALUE!</v>
      </c>
      <c r="H134" s="1">
        <v>43586</v>
      </c>
      <c r="I134" s="1">
        <f t="shared" si="12"/>
        <v>43616</v>
      </c>
      <c r="J134" s="19">
        <v>1.53797492621379E-2</v>
      </c>
      <c r="K134" s="19">
        <v>1.45599656243576E-2</v>
      </c>
      <c r="L134" s="19">
        <v>2.6407116245536599E-2</v>
      </c>
      <c r="M134">
        <v>3.9406999999991998</v>
      </c>
    </row>
    <row r="135" spans="1:13">
      <c r="A135" s="1">
        <v>43617</v>
      </c>
      <c r="B135" s="1">
        <f t="shared" si="11"/>
        <v>43646</v>
      </c>
      <c r="C135" s="19" t="e">
        <f t="array" ref="C135">_xll.ECONOMATICA(C$9,"RETURN","3m",$B135,,,,"decimal")</f>
        <v>#VALUE!</v>
      </c>
      <c r="D135" s="19" t="e">
        <f t="array" ref="D135">_xll.ECONOMATICA(D$9,"RETURN","3m",$B135,,,,"decimal")</f>
        <v>#VALUE!</v>
      </c>
      <c r="E135" s="19">
        <v>2.17432514145912E-2</v>
      </c>
      <c r="F135" t="e">
        <f t="array" ref="F135">_xll.ECONOMATICA($F$9,"CLOSE",,B135)</f>
        <v>#VALUE!</v>
      </c>
      <c r="H135" s="1">
        <v>43617</v>
      </c>
      <c r="I135" s="1">
        <f t="shared" si="12"/>
        <v>43646</v>
      </c>
      <c r="J135" s="19">
        <v>1.53797524762922E-2</v>
      </c>
      <c r="K135" s="19">
        <v>7.1081107707868796E-3</v>
      </c>
      <c r="L135" s="19">
        <v>2.17432514145912E-2</v>
      </c>
      <c r="M135">
        <v>3.8322000000007401</v>
      </c>
    </row>
    <row r="136" spans="1:13">
      <c r="A136" s="1">
        <v>43647</v>
      </c>
      <c r="B136" s="1">
        <f t="shared" si="11"/>
        <v>43677</v>
      </c>
      <c r="C136" s="19" t="e">
        <f t="array" ref="C136">_xll.ECONOMATICA(C$9,"RETURN","3m",$B136,,,,"decimal")</f>
        <v>#VALUE!</v>
      </c>
      <c r="D136" s="19" t="e">
        <f t="array" ref="D136">_xll.ECONOMATICA(D$9,"RETURN","3m",$B136,,,,"decimal")</f>
        <v>#VALUE!</v>
      </c>
      <c r="E136" s="19">
        <v>1.6453096335681001E-2</v>
      </c>
      <c r="F136" t="e">
        <f t="array" ref="F136">_xll.ECONOMATICA($F$9,"CLOSE",,B136)</f>
        <v>#VALUE!</v>
      </c>
      <c r="H136" s="1">
        <v>43647</v>
      </c>
      <c r="I136" s="1">
        <f t="shared" si="12"/>
        <v>43677</v>
      </c>
      <c r="J136" s="19">
        <v>1.5879788525126101E-2</v>
      </c>
      <c r="K136" s="19">
        <v>3.3027906265488101E-3</v>
      </c>
      <c r="L136" s="19">
        <v>1.6453096335681001E-2</v>
      </c>
      <c r="M136">
        <v>3.7648999999983102</v>
      </c>
    </row>
    <row r="137" spans="1:13">
      <c r="A137" s="1">
        <v>43678</v>
      </c>
      <c r="B137" s="1">
        <f t="shared" si="11"/>
        <v>43708</v>
      </c>
      <c r="C137" s="19" t="e">
        <f t="array" ref="C137">_xll.ECONOMATICA(C$9,"RETURN","3m",$B137,,,,"decimal")</f>
        <v>#VALUE!</v>
      </c>
      <c r="D137" s="19" t="e">
        <f t="array" ref="D137">_xll.ECONOMATICA(D$9,"RETURN","3m",$B137,,,,"decimal")</f>
        <v>#VALUE!</v>
      </c>
      <c r="E137" s="19">
        <v>5.1965956627100197E-3</v>
      </c>
      <c r="F137" t="e">
        <f t="array" ref="F137">_xll.ECONOMATICA($F$9,"CLOSE",,B137)</f>
        <v>#VALUE!</v>
      </c>
      <c r="H137" s="1">
        <v>43678</v>
      </c>
      <c r="I137" s="1">
        <f t="shared" si="12"/>
        <v>43708</v>
      </c>
      <c r="J137" s="19">
        <v>1.54621260844579E-2</v>
      </c>
      <c r="K137" s="19">
        <v>3.1023902920423998E-3</v>
      </c>
      <c r="L137" s="19">
        <v>5.1965956627100197E-3</v>
      </c>
      <c r="M137">
        <v>4.1385000000009304</v>
      </c>
    </row>
    <row r="138" spans="1:13">
      <c r="A138" s="1">
        <v>43709</v>
      </c>
      <c r="B138" s="1">
        <f t="shared" si="11"/>
        <v>43738</v>
      </c>
      <c r="C138" s="19" t="e">
        <f t="array" ref="C138">_xll.ECONOMATICA(C$9,"RETURN","3m",$B138,,,,"decimal")</f>
        <v>#VALUE!</v>
      </c>
      <c r="D138" s="19" t="e">
        <f t="array" ref="D138">_xll.ECONOMATICA(D$9,"RETURN","3m",$B138,,,,"decimal")</f>
        <v>#VALUE!</v>
      </c>
      <c r="E138" s="19">
        <v>-2.7883822376679702E-3</v>
      </c>
      <c r="F138" t="e">
        <f t="array" ref="F138">_xll.ECONOMATICA($F$9,"CLOSE",,B138)</f>
        <v>#VALUE!</v>
      </c>
      <c r="H138" s="1">
        <v>43709</v>
      </c>
      <c r="I138" s="1">
        <f t="shared" si="12"/>
        <v>43738</v>
      </c>
      <c r="J138" s="19">
        <v>1.5410919753776399E-2</v>
      </c>
      <c r="K138" s="19">
        <v>2.6008893728430801E-3</v>
      </c>
      <c r="L138" s="19">
        <v>-2.7883822376679702E-3</v>
      </c>
      <c r="M138">
        <v>4.1644000000014803</v>
      </c>
    </row>
    <row r="139" spans="1:13">
      <c r="A139" s="1">
        <v>43739</v>
      </c>
      <c r="B139" s="1">
        <f t="shared" si="11"/>
        <v>43769</v>
      </c>
      <c r="C139" s="19" t="e">
        <f t="array" ref="C139">_xll.ECONOMATICA(C$9,"RETURN","3m",$B139,,,,"decimal")</f>
        <v>#VALUE!</v>
      </c>
      <c r="D139" s="19" t="e">
        <f t="array" ref="D139">_xll.ECONOMATICA(D$9,"RETURN","3m",$B139,,,,"decimal")</f>
        <v>#VALUE!</v>
      </c>
      <c r="E139" s="19">
        <v>-1.7535671759105801E-5</v>
      </c>
      <c r="F139" t="e">
        <f t="array" ref="F139">_xll.ECONOMATICA($F$9,"CLOSE",,B139)</f>
        <v>#VALUE!</v>
      </c>
      <c r="H139" s="1">
        <v>43739</v>
      </c>
      <c r="I139" s="1">
        <f t="shared" si="12"/>
        <v>43769</v>
      </c>
      <c r="J139" s="19">
        <v>1.4517015433739301E-2</v>
      </c>
      <c r="K139" s="19">
        <v>1.7002593358483901E-3</v>
      </c>
      <c r="L139" s="19">
        <v>-1.7535671759105801E-5</v>
      </c>
      <c r="M139">
        <v>4.0040999999982896</v>
      </c>
    </row>
    <row r="140" spans="1:13">
      <c r="A140" s="1">
        <v>43770</v>
      </c>
      <c r="B140" s="1">
        <f t="shared" ref="B140:B148" si="13">EOMONTH(A140,0)</f>
        <v>43799</v>
      </c>
      <c r="C140" s="19" t="e">
        <f t="array" ref="C140">_xll.ECONOMATICA(C$9,"RETURN","3m",$B140,,,,"decimal")</f>
        <v>#VALUE!</v>
      </c>
      <c r="D140" s="19" t="e">
        <f t="array" ref="D140">_xll.ECONOMATICA(D$9,"RETURN","3m",$B140,,,,"decimal")</f>
        <v>#VALUE!</v>
      </c>
      <c r="E140" s="19">
        <v>9.7175184218940593E-3</v>
      </c>
      <c r="F140" t="e">
        <f t="array" ref="F140">_xll.ECONOMATICA($F$9,"CLOSE",,B140)</f>
        <v>#VALUE!</v>
      </c>
      <c r="H140" s="1">
        <v>43770</v>
      </c>
      <c r="I140" s="1">
        <f t="shared" ref="I140:I148" si="14">EOMONTH(H140,0)</f>
        <v>43799</v>
      </c>
      <c r="J140" s="19">
        <v>1.32922630455141E-2</v>
      </c>
      <c r="K140" s="19">
        <v>5.7026578160730397E-3</v>
      </c>
      <c r="L140" s="19">
        <v>9.7175184218940593E-3</v>
      </c>
      <c r="M140">
        <v>4.2240000000019799</v>
      </c>
    </row>
    <row r="141" spans="1:13">
      <c r="A141" s="1">
        <v>43800</v>
      </c>
      <c r="B141" s="1">
        <f t="shared" si="13"/>
        <v>43830</v>
      </c>
      <c r="C141" s="19" t="e">
        <f t="array" ref="C141">_xll.ECONOMATICA(C$9,"RETURN","3m",$B141,,,,"decimal")</f>
        <v>#VALUE!</v>
      </c>
      <c r="D141" s="19" t="e">
        <f t="array" ref="D141">_xll.ECONOMATICA(D$9,"RETURN","3m",$B141,,,,"decimal")</f>
        <v>#VALUE!</v>
      </c>
      <c r="E141" s="19">
        <v>3.0895130385033599E-2</v>
      </c>
      <c r="F141" t="e">
        <f t="array" ref="F141">_xll.ECONOMATICA($F$9,"CLOSE",,B141)</f>
        <v>#VALUE!</v>
      </c>
      <c r="H141" s="1">
        <v>43800</v>
      </c>
      <c r="I141" s="1">
        <f t="shared" si="14"/>
        <v>43830</v>
      </c>
      <c r="J141" s="19">
        <v>1.2393994260492E-2</v>
      </c>
      <c r="K141" s="19">
        <v>1.7675308381512898E-2</v>
      </c>
      <c r="L141" s="19">
        <v>3.0895130385033599E-2</v>
      </c>
      <c r="M141">
        <v>4.0307000000029802</v>
      </c>
    </row>
    <row r="142" spans="1:13">
      <c r="A142" s="1">
        <v>43831</v>
      </c>
      <c r="B142" s="1">
        <f t="shared" si="13"/>
        <v>43861</v>
      </c>
      <c r="C142" s="19" t="e">
        <f t="array" ref="C142">_xll.ECONOMATICA(C$9,"RETURN","3m",$B142,,,,"decimal")</f>
        <v>#VALUE!</v>
      </c>
      <c r="D142" s="19" t="e">
        <f t="array" ref="D142">_xll.ECONOMATICA(D$9,"RETURN","3m",$B142,,,,"decimal")</f>
        <v>#VALUE!</v>
      </c>
      <c r="E142" s="19">
        <v>2.88669194542308E-2</v>
      </c>
      <c r="F142" t="e">
        <f t="array" ref="F142">_xll.ECONOMATICA($F$9,"CLOSE",,B142)</f>
        <v>#VALUE!</v>
      </c>
      <c r="H142" s="1">
        <v>43831</v>
      </c>
      <c r="I142" s="1">
        <f t="shared" si="14"/>
        <v>43861</v>
      </c>
      <c r="J142" s="19">
        <v>1.13597821964504E-2</v>
      </c>
      <c r="K142" s="19">
        <v>1.8793633111272402E-2</v>
      </c>
      <c r="L142" s="19">
        <v>2.88669194542308E-2</v>
      </c>
      <c r="M142">
        <v>4.2695000000021501</v>
      </c>
    </row>
    <row r="143" spans="1:13">
      <c r="A143" s="1">
        <v>43862</v>
      </c>
      <c r="B143" s="1">
        <f t="shared" si="13"/>
        <v>43890</v>
      </c>
      <c r="C143" s="19" t="e">
        <f t="array" ref="C143">_xll.ECONOMATICA(C$9,"RETURN","3m",$B143,,,,"decimal")</f>
        <v>#VALUE!</v>
      </c>
      <c r="D143" s="19" t="e">
        <f t="array" ref="D143">_xll.ECONOMATICA(D$9,"RETURN","3m",$B143,,,,"decimal")</f>
        <v>#VALUE!</v>
      </c>
      <c r="E143" s="19">
        <v>2.5371255504069299E-2</v>
      </c>
      <c r="F143" t="e">
        <f t="array" ref="F143">_xll.ECONOMATICA($F$9,"CLOSE",,B143)</f>
        <v>#VALUE!</v>
      </c>
      <c r="H143" s="1">
        <v>43862</v>
      </c>
      <c r="I143" s="1">
        <f t="shared" si="14"/>
        <v>43890</v>
      </c>
      <c r="J143" s="19">
        <v>1.0486701779882399E-2</v>
      </c>
      <c r="K143" s="19">
        <v>1.6158210317371399E-2</v>
      </c>
      <c r="L143" s="19">
        <v>2.5371255504069299E-2</v>
      </c>
      <c r="M143">
        <v>4.4986999999964601</v>
      </c>
    </row>
    <row r="144" spans="1:13">
      <c r="A144" s="1">
        <v>43891</v>
      </c>
      <c r="B144" s="1">
        <f t="shared" si="13"/>
        <v>43921</v>
      </c>
      <c r="C144" s="19" t="e">
        <f t="array" ref="C144">_xll.ECONOMATICA(C$9,"RETURN","3m",$B144,,,,"decimal")</f>
        <v>#VALUE!</v>
      </c>
      <c r="D144" s="19" t="e">
        <f t="array" ref="D144">_xll.ECONOMATICA(D$9,"RETURN","3m",$B144,,,,"decimal")</f>
        <v>#VALUE!</v>
      </c>
      <c r="E144" s="19">
        <v>1.68565376388869E-2</v>
      </c>
      <c r="F144" t="e">
        <f t="array" ref="F144">_xll.ECONOMATICA($F$9,"CLOSE",,B144)</f>
        <v>#VALUE!</v>
      </c>
      <c r="H144" s="1">
        <v>43891</v>
      </c>
      <c r="I144" s="1">
        <f t="shared" si="14"/>
        <v>43921</v>
      </c>
      <c r="J144" s="19">
        <v>1.0120991133589999E-2</v>
      </c>
      <c r="K144" s="19">
        <v>5.3084740393387602E-3</v>
      </c>
      <c r="L144" s="19">
        <v>1.68565376388869E-2</v>
      </c>
      <c r="M144">
        <v>5.1987000000008301</v>
      </c>
    </row>
    <row r="145" spans="1:13">
      <c r="A145" s="1">
        <v>43922</v>
      </c>
      <c r="B145" s="1">
        <f t="shared" si="13"/>
        <v>43951</v>
      </c>
      <c r="C145" s="19" t="e">
        <f t="array" ref="C145">_xll.ECONOMATICA(C$9,"RETURN","3m",$B145,,,,"decimal")</f>
        <v>#VALUE!</v>
      </c>
      <c r="D145" s="19" t="e">
        <f t="array" ref="D145">_xll.ECONOMATICA(D$9,"RETURN","3m",$B145,,,,"decimal")</f>
        <v>#VALUE!</v>
      </c>
      <c r="E145" s="19">
        <v>2.01485972156661E-2</v>
      </c>
      <c r="F145" t="e">
        <f t="array" ref="F145">_xll.ECONOMATICA($F$9,"CLOSE",,B145)</f>
        <v>#VALUE!</v>
      </c>
      <c r="H145" s="1">
        <v>43922</v>
      </c>
      <c r="I145" s="1">
        <f t="shared" si="14"/>
        <v>43951</v>
      </c>
      <c r="J145" s="19">
        <v>9.1982110898243298E-3</v>
      </c>
      <c r="K145" s="19">
        <v>9.18248315429082E-5</v>
      </c>
      <c r="L145" s="19">
        <v>2.01485972156661E-2</v>
      </c>
      <c r="M145">
        <v>5.4270000000033196</v>
      </c>
    </row>
    <row r="146" spans="1:13">
      <c r="A146" s="1">
        <v>43952</v>
      </c>
      <c r="B146" s="1">
        <f t="shared" si="13"/>
        <v>43982</v>
      </c>
      <c r="C146" s="19" t="e">
        <f t="array" ref="C146">_xll.ECONOMATICA(C$9,"RETURN","3m",$B146,,,,"decimal")</f>
        <v>#VALUE!</v>
      </c>
      <c r="D146" s="19" t="e">
        <f t="array" ref="D146">_xll.ECONOMATICA(D$9,"RETURN","3m",$B146,,,,"decimal")</f>
        <v>#VALUE!</v>
      </c>
      <c r="E146" s="19">
        <v>2.34213815692783E-2</v>
      </c>
      <c r="F146" t="e">
        <f t="array" ref="F146">_xll.ECONOMATICA($F$9,"CLOSE",,B146)</f>
        <v>#VALUE!</v>
      </c>
      <c r="H146" s="1">
        <v>43952</v>
      </c>
      <c r="I146" s="1">
        <f t="shared" si="14"/>
        <v>43982</v>
      </c>
      <c r="J146" s="19">
        <v>8.6153963529795909E-3</v>
      </c>
      <c r="K146" s="19">
        <v>-6.1930415813549198E-3</v>
      </c>
      <c r="L146" s="19">
        <v>2.34213815692783E-2</v>
      </c>
      <c r="M146">
        <v>5.4262999999991699</v>
      </c>
    </row>
    <row r="147" spans="1:13">
      <c r="A147" s="1">
        <v>43983</v>
      </c>
      <c r="B147" s="1">
        <f t="shared" si="13"/>
        <v>44012</v>
      </c>
      <c r="C147" s="19" t="e">
        <f t="array" ref="C147">_xll.ECONOMATICA(C$9,"RETURN","3m",$B147,,,,"decimal")</f>
        <v>#VALUE!</v>
      </c>
      <c r="D147" s="19" t="e">
        <f t="array" ref="D147">_xll.ECONOMATICA(D$9,"RETURN","3m",$B147,,,,"decimal")</f>
        <v>#VALUE!</v>
      </c>
      <c r="E147" s="19">
        <v>2.6584774350339999E-2</v>
      </c>
      <c r="F147" t="e">
        <f t="array" ref="F147">_xll.ECONOMATICA($F$9,"CLOSE",,B147)</f>
        <v>#VALUE!</v>
      </c>
      <c r="H147" s="1">
        <v>43983</v>
      </c>
      <c r="I147" s="1">
        <f t="shared" si="14"/>
        <v>44012</v>
      </c>
      <c r="J147" s="19">
        <v>7.3484040240146004E-3</v>
      </c>
      <c r="K147" s="19">
        <v>-4.3061295091320097E-3</v>
      </c>
      <c r="L147" s="19">
        <v>2.6584774350339999E-2</v>
      </c>
      <c r="M147">
        <v>5.4760000000023901</v>
      </c>
    </row>
    <row r="148" spans="1:13">
      <c r="A148" s="1">
        <v>44013</v>
      </c>
      <c r="B148" s="1">
        <f t="shared" si="13"/>
        <v>44043</v>
      </c>
      <c r="C148" s="19" t="e">
        <f t="array" ref="C148">_xll.ECONOMATICA(C$9,"RETURN","3m",$B148,,,,"decimal")</f>
        <v>#VALUE!</v>
      </c>
      <c r="D148" s="19" t="e">
        <f t="array" ref="D148">_xll.ECONOMATICA(D$9,"RETURN","3m",$B148,,,,"decimal")</f>
        <v>#VALUE!</v>
      </c>
      <c r="E148" s="19">
        <v>4.1102633205810001E-2</v>
      </c>
      <c r="F148" t="e">
        <f t="array" ref="F148">_xll.ECONOMATICA($F$9,"CLOSE",,B148)</f>
        <v>#VALUE!</v>
      </c>
      <c r="H148" s="1">
        <v>44013</v>
      </c>
      <c r="I148" s="1">
        <f t="shared" si="14"/>
        <v>44043</v>
      </c>
      <c r="J148" s="19">
        <v>6.4384683173557304E-3</v>
      </c>
      <c r="K148" s="19">
        <v>2.38576407900837E-3</v>
      </c>
      <c r="L148" s="19">
        <v>4.1102633205810001E-2</v>
      </c>
      <c r="M148">
        <v>5.2033000000010396</v>
      </c>
    </row>
    <row r="149" spans="1:13">
      <c r="A149" s="1"/>
      <c r="B149" s="1"/>
    </row>
    <row r="150" spans="1:13">
      <c r="A150" s="1"/>
      <c r="B150" s="1"/>
    </row>
    <row r="151" spans="1:13">
      <c r="A151" s="1"/>
    </row>
    <row r="152" spans="1:13">
      <c r="A152" s="1"/>
    </row>
    <row r="153" spans="1:13">
      <c r="A153" s="1"/>
    </row>
    <row r="154" spans="1:13">
      <c r="A154" s="1"/>
    </row>
    <row r="155" spans="1:13">
      <c r="A155" s="1"/>
    </row>
    <row r="156" spans="1:13">
      <c r="A156" s="1"/>
    </row>
    <row r="157" spans="1:13">
      <c r="A157" s="1"/>
    </row>
    <row r="158" spans="1:13">
      <c r="A158" s="1"/>
    </row>
    <row r="159" spans="1:13">
      <c r="A159" s="1"/>
    </row>
    <row r="160" spans="1:13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</sheetData>
  <mergeCells count="1">
    <mergeCell ref="N2:T4"/>
  </mergeCells>
  <hyperlinks>
    <hyperlink ref="V9" r:id="rId1" xr:uid="{F09E1C50-C2F9-429A-B91B-8FB065DB5447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12A6-7CE2-4045-828D-68DE469DAC77}">
  <sheetPr>
    <tabColor rgb="FFFFFF00"/>
  </sheetPr>
  <dimension ref="A2:AU60"/>
  <sheetViews>
    <sheetView showGridLines="0" zoomScaleNormal="100" workbookViewId="0">
      <selection activeCell="L20" sqref="L20"/>
    </sheetView>
  </sheetViews>
  <sheetFormatPr defaultRowHeight="14.4"/>
  <cols>
    <col min="1" max="1" width="12.6640625" bestFit="1" customWidth="1"/>
    <col min="3" max="3" width="58.109375" bestFit="1" customWidth="1"/>
    <col min="4" max="47" width="13.88671875" bestFit="1" customWidth="1"/>
  </cols>
  <sheetData>
    <row r="2" spans="1:47">
      <c r="A2" s="71" t="s">
        <v>275</v>
      </c>
      <c r="B2" s="71"/>
      <c r="C2" s="71"/>
      <c r="D2" s="71"/>
    </row>
    <row r="3" spans="1:47" s="56" customFormat="1">
      <c r="A3" s="72"/>
      <c r="B3" s="72"/>
      <c r="C3" s="72"/>
      <c r="D3" s="72"/>
    </row>
    <row r="4" spans="1:47" s="56" customFormat="1">
      <c r="A4" s="73"/>
      <c r="B4" s="73"/>
      <c r="C4" s="73"/>
      <c r="D4" s="73"/>
    </row>
    <row r="5" spans="1:47">
      <c r="A5" t="s">
        <v>278</v>
      </c>
    </row>
    <row r="6" spans="1:47" ht="15" thickBot="1">
      <c r="D6" s="3">
        <f>YEAR(D7)</f>
        <v>2009</v>
      </c>
      <c r="E6" s="3">
        <f t="shared" ref="E6:AU6" si="0">YEAR(E7)</f>
        <v>2009</v>
      </c>
      <c r="F6" s="3">
        <f t="shared" si="0"/>
        <v>2009</v>
      </c>
      <c r="G6" s="3">
        <f t="shared" si="0"/>
        <v>2009</v>
      </c>
      <c r="H6" s="3">
        <f t="shared" si="0"/>
        <v>2010</v>
      </c>
      <c r="I6" s="3">
        <f t="shared" si="0"/>
        <v>2010</v>
      </c>
      <c r="J6" s="3">
        <f t="shared" si="0"/>
        <v>2010</v>
      </c>
      <c r="K6" s="3">
        <f t="shared" si="0"/>
        <v>2010</v>
      </c>
      <c r="L6" s="3">
        <f t="shared" si="0"/>
        <v>2011</v>
      </c>
      <c r="M6" s="3">
        <f t="shared" si="0"/>
        <v>2011</v>
      </c>
      <c r="N6" s="3">
        <f t="shared" si="0"/>
        <v>2011</v>
      </c>
      <c r="O6" s="3">
        <f t="shared" si="0"/>
        <v>2011</v>
      </c>
      <c r="P6" s="3">
        <f t="shared" si="0"/>
        <v>2012</v>
      </c>
      <c r="Q6" s="3">
        <f t="shared" si="0"/>
        <v>2012</v>
      </c>
      <c r="R6" s="3">
        <f t="shared" si="0"/>
        <v>2012</v>
      </c>
      <c r="S6" s="3">
        <f t="shared" si="0"/>
        <v>2012</v>
      </c>
      <c r="T6" s="3">
        <f t="shared" si="0"/>
        <v>2013</v>
      </c>
      <c r="U6" s="3">
        <f t="shared" si="0"/>
        <v>2013</v>
      </c>
      <c r="V6" s="3">
        <f t="shared" si="0"/>
        <v>2013</v>
      </c>
      <c r="W6" s="3">
        <f t="shared" si="0"/>
        <v>2013</v>
      </c>
      <c r="X6" s="3">
        <f t="shared" si="0"/>
        <v>2014</v>
      </c>
      <c r="Y6" s="3">
        <f t="shared" si="0"/>
        <v>2014</v>
      </c>
      <c r="Z6" s="3">
        <f t="shared" si="0"/>
        <v>2014</v>
      </c>
      <c r="AA6" s="3">
        <f t="shared" si="0"/>
        <v>2014</v>
      </c>
      <c r="AB6" s="3">
        <f t="shared" si="0"/>
        <v>2015</v>
      </c>
      <c r="AC6" s="3">
        <f t="shared" si="0"/>
        <v>2015</v>
      </c>
      <c r="AD6" s="3">
        <f t="shared" si="0"/>
        <v>2015</v>
      </c>
      <c r="AE6" s="3">
        <f t="shared" si="0"/>
        <v>2015</v>
      </c>
      <c r="AF6" s="3">
        <f t="shared" si="0"/>
        <v>2016</v>
      </c>
      <c r="AG6" s="3">
        <f t="shared" si="0"/>
        <v>2016</v>
      </c>
      <c r="AH6" s="3">
        <f t="shared" si="0"/>
        <v>2016</v>
      </c>
      <c r="AI6" s="3">
        <f t="shared" si="0"/>
        <v>2016</v>
      </c>
      <c r="AJ6" s="3">
        <f t="shared" si="0"/>
        <v>2017</v>
      </c>
      <c r="AK6" s="3">
        <f t="shared" si="0"/>
        <v>2017</v>
      </c>
      <c r="AL6" s="3">
        <f t="shared" si="0"/>
        <v>2017</v>
      </c>
      <c r="AM6" s="3">
        <f t="shared" si="0"/>
        <v>2017</v>
      </c>
      <c r="AN6" s="3">
        <f t="shared" si="0"/>
        <v>2018</v>
      </c>
      <c r="AO6" s="3">
        <f t="shared" si="0"/>
        <v>2018</v>
      </c>
      <c r="AP6" s="3">
        <f t="shared" si="0"/>
        <v>2018</v>
      </c>
      <c r="AQ6" s="3">
        <f t="shared" si="0"/>
        <v>2018</v>
      </c>
      <c r="AR6" s="3">
        <f t="shared" si="0"/>
        <v>2019</v>
      </c>
      <c r="AS6" s="3">
        <f t="shared" si="0"/>
        <v>2019</v>
      </c>
      <c r="AT6" s="3">
        <f t="shared" si="0"/>
        <v>2019</v>
      </c>
      <c r="AU6" s="3">
        <f t="shared" si="0"/>
        <v>2019</v>
      </c>
    </row>
    <row r="7" spans="1:47" ht="15" thickBot="1">
      <c r="C7" s="6" t="s">
        <v>47</v>
      </c>
      <c r="D7" s="1">
        <v>39903</v>
      </c>
      <c r="E7" s="1">
        <v>39994</v>
      </c>
      <c r="F7" s="1">
        <v>40086</v>
      </c>
      <c r="G7" s="1">
        <v>40178</v>
      </c>
      <c r="H7" s="1">
        <v>40268</v>
      </c>
      <c r="I7" s="1">
        <v>40359</v>
      </c>
      <c r="J7" s="1">
        <v>40451</v>
      </c>
      <c r="K7" s="1">
        <v>40543</v>
      </c>
      <c r="L7" s="1">
        <v>40633</v>
      </c>
      <c r="M7" s="1">
        <v>40724</v>
      </c>
      <c r="N7" s="1">
        <v>40816</v>
      </c>
      <c r="O7" s="1">
        <v>40908</v>
      </c>
      <c r="P7" s="1">
        <v>40999</v>
      </c>
      <c r="Q7" s="1">
        <v>41090</v>
      </c>
      <c r="R7" s="1">
        <v>41182</v>
      </c>
      <c r="S7" s="1">
        <v>41274</v>
      </c>
      <c r="T7" s="1">
        <v>41364</v>
      </c>
      <c r="U7" s="1">
        <v>41455</v>
      </c>
      <c r="V7" s="1">
        <v>41547</v>
      </c>
      <c r="W7" s="1">
        <v>41639</v>
      </c>
      <c r="X7" s="1">
        <v>41729</v>
      </c>
      <c r="Y7" s="1">
        <v>41820</v>
      </c>
      <c r="Z7" s="1">
        <v>41912</v>
      </c>
      <c r="AA7" s="1">
        <v>42004</v>
      </c>
      <c r="AB7" s="1">
        <v>42094</v>
      </c>
      <c r="AC7" s="1">
        <v>42185</v>
      </c>
      <c r="AD7" s="1">
        <v>42277</v>
      </c>
      <c r="AE7" s="1">
        <v>42369</v>
      </c>
      <c r="AF7" s="1">
        <v>42460</v>
      </c>
      <c r="AG7" s="1">
        <v>42551</v>
      </c>
      <c r="AH7" s="1">
        <v>42643</v>
      </c>
      <c r="AI7" s="1">
        <v>42735</v>
      </c>
      <c r="AJ7" s="1">
        <v>42825</v>
      </c>
      <c r="AK7" s="1">
        <v>42916</v>
      </c>
      <c r="AL7" s="1">
        <v>43008</v>
      </c>
      <c r="AM7" s="1">
        <v>43100</v>
      </c>
      <c r="AN7" s="1">
        <v>43190</v>
      </c>
      <c r="AO7" s="1">
        <v>43281</v>
      </c>
      <c r="AP7" s="1">
        <v>43373</v>
      </c>
      <c r="AQ7" s="1">
        <v>43465</v>
      </c>
      <c r="AR7" s="1">
        <v>43555</v>
      </c>
      <c r="AS7" s="1">
        <v>43646</v>
      </c>
      <c r="AT7" s="1">
        <v>43738</v>
      </c>
      <c r="AU7" s="1">
        <v>43830</v>
      </c>
    </row>
    <row r="8" spans="1:47">
      <c r="C8" s="4" t="s">
        <v>44</v>
      </c>
      <c r="D8" s="2" t="s">
        <v>0</v>
      </c>
      <c r="E8" s="2" t="s">
        <v>1</v>
      </c>
      <c r="F8" s="2" t="s">
        <v>2</v>
      </c>
      <c r="G8" s="2" t="s">
        <v>3</v>
      </c>
      <c r="H8" s="2" t="s">
        <v>4</v>
      </c>
      <c r="I8" s="2" t="s">
        <v>5</v>
      </c>
      <c r="J8" s="2" t="s">
        <v>6</v>
      </c>
      <c r="K8" s="2" t="s">
        <v>7</v>
      </c>
      <c r="L8" s="2" t="s">
        <v>8</v>
      </c>
      <c r="M8" s="2" t="s">
        <v>9</v>
      </c>
      <c r="N8" s="2" t="s">
        <v>10</v>
      </c>
      <c r="O8" s="2" t="s">
        <v>11</v>
      </c>
      <c r="P8" s="2" t="s">
        <v>12</v>
      </c>
      <c r="Q8" s="2" t="s">
        <v>13</v>
      </c>
      <c r="R8" s="2" t="s">
        <v>14</v>
      </c>
      <c r="S8" s="2" t="s">
        <v>15</v>
      </c>
      <c r="T8" s="2" t="s">
        <v>16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23</v>
      </c>
      <c r="AB8" s="2" t="s">
        <v>24</v>
      </c>
      <c r="AC8" s="2" t="s">
        <v>25</v>
      </c>
      <c r="AD8" s="2" t="s">
        <v>26</v>
      </c>
      <c r="AE8" s="2" t="s">
        <v>27</v>
      </c>
      <c r="AF8" s="2" t="s">
        <v>28</v>
      </c>
      <c r="AG8" s="2" t="s">
        <v>29</v>
      </c>
      <c r="AH8" s="2" t="s">
        <v>30</v>
      </c>
      <c r="AI8" s="2" t="s">
        <v>31</v>
      </c>
      <c r="AJ8" s="2" t="s">
        <v>32</v>
      </c>
      <c r="AK8" s="2" t="s">
        <v>33</v>
      </c>
      <c r="AL8" s="2" t="s">
        <v>34</v>
      </c>
      <c r="AM8" s="2" t="s">
        <v>35</v>
      </c>
      <c r="AN8" s="2" t="s">
        <v>36</v>
      </c>
      <c r="AO8" s="2" t="s">
        <v>37</v>
      </c>
      <c r="AP8" s="2" t="s">
        <v>38</v>
      </c>
      <c r="AQ8" s="2" t="s">
        <v>39</v>
      </c>
      <c r="AR8" s="2" t="s">
        <v>40</v>
      </c>
      <c r="AS8" s="2" t="s">
        <v>41</v>
      </c>
      <c r="AT8" s="2" t="s">
        <v>42</v>
      </c>
      <c r="AU8" s="2" t="s">
        <v>43</v>
      </c>
    </row>
    <row r="9" spans="1:47" s="5" customFormat="1">
      <c r="B9" s="14">
        <v>1</v>
      </c>
      <c r="C9" s="5" t="s">
        <v>46</v>
      </c>
      <c r="D9" s="10">
        <f>DRO_GLO!D27</f>
        <v>1445636.9322199998</v>
      </c>
      <c r="E9" s="10">
        <f>DRO_GLO!E27</f>
        <v>1428717.7780000002</v>
      </c>
      <c r="F9" s="10">
        <f>DRO_GLO!F27</f>
        <v>1415518.8059999999</v>
      </c>
      <c r="G9" s="10">
        <f>DRO_GLO!G27</f>
        <v>1542555.1950000003</v>
      </c>
      <c r="H9" s="10">
        <f>DRO_GLO!H27</f>
        <v>1712518.2080000001</v>
      </c>
      <c r="I9" s="10">
        <f>DRO_GLO!I27</f>
        <v>1584931.3370000001</v>
      </c>
      <c r="J9" s="10">
        <f>DRO_GLO!J27</f>
        <v>1773527.412</v>
      </c>
      <c r="K9" s="10">
        <f>DRO_GLO!K27</f>
        <v>1844552.8019999999</v>
      </c>
      <c r="L9" s="10">
        <f>DRO_GLO!L27</f>
        <v>1876518.9709999997</v>
      </c>
      <c r="M9" s="10">
        <f>DRO_GLO!M27</f>
        <v>1545933.0890000002</v>
      </c>
      <c r="N9" s="10">
        <f>DRO_GLO!N27</f>
        <v>1823280.6149999998</v>
      </c>
      <c r="O9" s="10">
        <f>DRO_GLO!O27</f>
        <v>1936358.628</v>
      </c>
      <c r="P9" s="10">
        <f>DRO_GLO!P27</f>
        <v>1821933.8319999997</v>
      </c>
      <c r="Q9" s="10">
        <f>DRO_GLO!Q27</f>
        <v>1574509.6680000001</v>
      </c>
      <c r="R9" s="10">
        <f>DRO_GLO!R27</f>
        <v>1710876.3160000001</v>
      </c>
      <c r="S9" s="10">
        <f>DRO_GLO!S27</f>
        <v>1996611.0819999999</v>
      </c>
      <c r="T9" s="10">
        <f>DRO_GLO!T27</f>
        <v>2059840.4030499998</v>
      </c>
      <c r="U9" s="10">
        <f>DRO_GLO!U27</f>
        <v>1888032.2517599997</v>
      </c>
      <c r="V9" s="10">
        <f>DRO_GLO!V27</f>
        <v>2231876.5647199997</v>
      </c>
      <c r="W9" s="10">
        <f>DRO_GLO!W27</f>
        <v>2541868.6456600004</v>
      </c>
      <c r="X9" s="10">
        <f>DRO_GLO!X27</f>
        <v>2409323.49823</v>
      </c>
      <c r="Y9" s="10">
        <f>DRO_GLO!Y27</f>
        <v>2307521.1523199999</v>
      </c>
      <c r="Z9" s="10">
        <f>DRO_GLO!Z27</f>
        <v>2361874.8050700002</v>
      </c>
      <c r="AA9" s="10">
        <f>DRO_GLO!AA27</f>
        <v>2583270.7618299997</v>
      </c>
      <c r="AB9" s="10">
        <f>DRO_GLO!AB27</f>
        <v>2395979.83928</v>
      </c>
      <c r="AC9" s="10">
        <f>DRO_GLO!AC27</f>
        <v>2026423.1097000004</v>
      </c>
      <c r="AD9" s="10">
        <f>DRO_GLO!AD27</f>
        <v>2340914.3973499998</v>
      </c>
      <c r="AE9" s="10">
        <f>DRO_GLO!AE27</f>
        <v>2471187.67576</v>
      </c>
      <c r="AF9" s="10">
        <f>DRO_GLO!AF27</f>
        <v>2530191.1187099996</v>
      </c>
      <c r="AG9" s="10">
        <f>DRO_GLO!AG27</f>
        <v>1920980.8563299999</v>
      </c>
      <c r="AH9" s="10">
        <f>DRO_GLO!AH27</f>
        <v>2196013.70554</v>
      </c>
      <c r="AI9" s="10">
        <f>DRO_GLO!AI27</f>
        <v>2422684.4544299999</v>
      </c>
      <c r="AJ9" s="10">
        <f>DRO_GLO!AJ27</f>
        <v>2373070.0072100004</v>
      </c>
      <c r="AK9" s="10">
        <f>DRO_GLO!AK27</f>
        <v>1980158.3494600004</v>
      </c>
      <c r="AL9" s="10">
        <f>DRO_GLO!AL27</f>
        <v>2488981.88081</v>
      </c>
      <c r="AM9" s="10">
        <f>DRO_GLO!AM27</f>
        <v>2744409.9141959078</v>
      </c>
      <c r="AN9" s="10">
        <f>DRO_GLO!AN27</f>
        <v>2740070.2079302953</v>
      </c>
      <c r="AO9" s="10">
        <f>DRO_GLO!AO27</f>
        <v>2206368.722112068</v>
      </c>
      <c r="AP9" s="10">
        <f>DRO_GLO!AP27</f>
        <v>2678747.5037765135</v>
      </c>
      <c r="AQ9" s="10">
        <f>DRO_GLO!AQ27</f>
        <v>2961644.0933127422</v>
      </c>
      <c r="AR9" s="10">
        <f>DRO_GLO!AR27</f>
        <v>2998208.1350818598</v>
      </c>
      <c r="AS9" s="10">
        <f>DRO_GLO!AS27</f>
        <v>2945211.7348958934</v>
      </c>
      <c r="AT9" s="10">
        <f>DRO_GLO!AT27</f>
        <v>3478450.3422181299</v>
      </c>
      <c r="AU9" s="10">
        <f>DRO_GLO!AU27</f>
        <v>3587995.1315844045</v>
      </c>
    </row>
    <row r="10" spans="1:47" s="5" customFormat="1">
      <c r="B10" s="14">
        <v>2</v>
      </c>
      <c r="C10" s="5" t="s">
        <v>48</v>
      </c>
      <c r="D10" s="10">
        <f>D11+D19</f>
        <v>-1171351.4750000001</v>
      </c>
      <c r="E10" s="10">
        <f>E11+E19</f>
        <v>-1111417.2760000001</v>
      </c>
      <c r="F10" s="10">
        <f t="shared" ref="F10:AU10" si="1">F11+F19</f>
        <v>-1200734.8639999998</v>
      </c>
      <c r="G10" s="10">
        <f t="shared" si="1"/>
        <v>-1158896.4386200001</v>
      </c>
      <c r="H10" s="10">
        <f t="shared" si="1"/>
        <v>-1268056.0159999998</v>
      </c>
      <c r="I10" s="10">
        <f t="shared" si="1"/>
        <v>-1283155.5209999999</v>
      </c>
      <c r="J10" s="10">
        <f t="shared" si="1"/>
        <v>-1321532.632</v>
      </c>
      <c r="K10" s="10">
        <f t="shared" si="1"/>
        <v>-1309908.2359999998</v>
      </c>
      <c r="L10" s="10">
        <f t="shared" si="1"/>
        <v>-1435887.7620000001</v>
      </c>
      <c r="M10" s="10">
        <f t="shared" si="1"/>
        <v>-1509041.4410000001</v>
      </c>
      <c r="N10" s="10">
        <f t="shared" si="1"/>
        <v>-1550048.9840000002</v>
      </c>
      <c r="O10" s="10">
        <f t="shared" si="1"/>
        <v>-1605538.9490000003</v>
      </c>
      <c r="P10" s="10">
        <f t="shared" si="1"/>
        <v>-1660543.8810000003</v>
      </c>
      <c r="Q10" s="10">
        <f t="shared" si="1"/>
        <v>-1668679.071</v>
      </c>
      <c r="R10" s="10">
        <f t="shared" si="1"/>
        <v>-1661769.3189999999</v>
      </c>
      <c r="S10" s="10">
        <f t="shared" si="1"/>
        <v>-1745669.5510000002</v>
      </c>
      <c r="T10" s="10">
        <f t="shared" si="1"/>
        <v>-1736478.2100799996</v>
      </c>
      <c r="U10" s="10">
        <f t="shared" si="1"/>
        <v>-1694333.1932300001</v>
      </c>
      <c r="V10" s="10">
        <f t="shared" si="1"/>
        <v>-1866175.1809600003</v>
      </c>
      <c r="W10" s="10">
        <f t="shared" si="1"/>
        <v>-1993603.4430799999</v>
      </c>
      <c r="X10" s="10">
        <f t="shared" si="1"/>
        <v>-2021094.3785000001</v>
      </c>
      <c r="Y10" s="10">
        <f t="shared" si="1"/>
        <v>-1902839.51199</v>
      </c>
      <c r="Z10" s="10">
        <f t="shared" si="1"/>
        <v>-1950117.2811499997</v>
      </c>
      <c r="AA10" s="10">
        <f t="shared" si="1"/>
        <v>-2031679.1101700002</v>
      </c>
      <c r="AB10" s="10">
        <f t="shared" si="1"/>
        <v>-1834653.0200099999</v>
      </c>
      <c r="AC10" s="10">
        <f t="shared" si="1"/>
        <v>-1863771.3498800001</v>
      </c>
      <c r="AD10" s="10">
        <f t="shared" si="1"/>
        <v>-1907256.2181600002</v>
      </c>
      <c r="AE10" s="10">
        <f t="shared" si="1"/>
        <v>-2206911.5601700004</v>
      </c>
      <c r="AF10" s="10">
        <f t="shared" si="1"/>
        <v>-1904956.3105500001</v>
      </c>
      <c r="AG10" s="10">
        <f t="shared" si="1"/>
        <v>-1586238.4254699999</v>
      </c>
      <c r="AH10" s="10">
        <f t="shared" si="1"/>
        <v>-1598596.6545900002</v>
      </c>
      <c r="AI10" s="10">
        <f t="shared" si="1"/>
        <v>-1393272.2657900001</v>
      </c>
      <c r="AJ10" s="10">
        <f t="shared" si="1"/>
        <v>-1690358.9171799999</v>
      </c>
      <c r="AK10" s="10">
        <f t="shared" si="1"/>
        <v>-1622096.4082800001</v>
      </c>
      <c r="AL10" s="10">
        <f t="shared" si="1"/>
        <v>-1660153.8584200004</v>
      </c>
      <c r="AM10" s="10">
        <f t="shared" si="1"/>
        <v>-2184256.4350800002</v>
      </c>
      <c r="AN10" s="10">
        <f t="shared" si="1"/>
        <v>-1923466.2636800003</v>
      </c>
      <c r="AO10" s="10">
        <f t="shared" si="1"/>
        <v>-1822911.18136</v>
      </c>
      <c r="AP10" s="10">
        <f t="shared" si="1"/>
        <v>-2167170.19123</v>
      </c>
      <c r="AQ10" s="10">
        <f t="shared" si="1"/>
        <v>-2473894.5306200003</v>
      </c>
      <c r="AR10" s="10">
        <f t="shared" si="1"/>
        <v>-2042298.5949899999</v>
      </c>
      <c r="AS10" s="10">
        <f t="shared" si="1"/>
        <v>-2225642.4875700003</v>
      </c>
      <c r="AT10" s="10">
        <f t="shared" si="1"/>
        <v>-2243393.2095399997</v>
      </c>
      <c r="AU10" s="10">
        <f t="shared" si="1"/>
        <v>-2190897.8348600003</v>
      </c>
    </row>
    <row r="11" spans="1:47">
      <c r="B11" s="15">
        <v>2.1</v>
      </c>
      <c r="C11" s="9" t="s">
        <v>57</v>
      </c>
      <c r="D11" s="8">
        <f>SUM(D12:D18)</f>
        <v>-1073783.4210000001</v>
      </c>
      <c r="E11" s="8">
        <f>SUM(E12:E18)</f>
        <v>-995318.2620000001</v>
      </c>
      <c r="F11" s="8">
        <f t="shared" ref="F11:AU11" si="2">SUM(F12:F18)</f>
        <v>-1086649.2369999997</v>
      </c>
      <c r="G11" s="8">
        <f t="shared" si="2"/>
        <v>-1036757.9230000001</v>
      </c>
      <c r="H11" s="8">
        <f t="shared" si="2"/>
        <v>-1146308.4029999999</v>
      </c>
      <c r="I11" s="8">
        <f t="shared" si="2"/>
        <v>-1161026.0289999999</v>
      </c>
      <c r="J11" s="8">
        <f t="shared" si="2"/>
        <v>-1196461.916</v>
      </c>
      <c r="K11" s="8">
        <f t="shared" si="2"/>
        <v>-1178630.9359999998</v>
      </c>
      <c r="L11" s="8">
        <f t="shared" si="2"/>
        <v>-1299156.699</v>
      </c>
      <c r="M11" s="8">
        <f t="shared" si="2"/>
        <v>-1372632.4360000002</v>
      </c>
      <c r="N11" s="8">
        <f t="shared" si="2"/>
        <v>-1413608.5780000002</v>
      </c>
      <c r="O11" s="8">
        <f t="shared" si="2"/>
        <v>-1461277.9990000003</v>
      </c>
      <c r="P11" s="8">
        <f t="shared" si="2"/>
        <v>-1502116.6480000003</v>
      </c>
      <c r="Q11" s="8">
        <f t="shared" si="2"/>
        <v>-1515305.344</v>
      </c>
      <c r="R11" s="8">
        <f t="shared" si="2"/>
        <v>-1515045.054</v>
      </c>
      <c r="S11" s="8">
        <f t="shared" si="2"/>
        <v>-1598260.8750000002</v>
      </c>
      <c r="T11" s="8">
        <f t="shared" si="2"/>
        <v>-1588443.9005299998</v>
      </c>
      <c r="U11" s="8">
        <f t="shared" si="2"/>
        <v>-1542451.1091100001</v>
      </c>
      <c r="V11" s="8">
        <f t="shared" si="2"/>
        <v>-1703742.6944000002</v>
      </c>
      <c r="W11" s="8">
        <f t="shared" si="2"/>
        <v>-1829730.3952299999</v>
      </c>
      <c r="X11" s="8">
        <f t="shared" si="2"/>
        <v>-1843823.26015</v>
      </c>
      <c r="Y11" s="8">
        <f t="shared" si="2"/>
        <v>-1715140.41298</v>
      </c>
      <c r="Z11" s="8">
        <f t="shared" si="2"/>
        <v>-1762947.2244999998</v>
      </c>
      <c r="AA11" s="8">
        <f t="shared" si="2"/>
        <v>-1829035.7437500001</v>
      </c>
      <c r="AB11" s="8">
        <f t="shared" si="2"/>
        <v>-1566781.1707299999</v>
      </c>
      <c r="AC11" s="8">
        <f t="shared" si="2"/>
        <v>-1599209.23122</v>
      </c>
      <c r="AD11" s="8">
        <f t="shared" si="2"/>
        <v>-1503058.5667000001</v>
      </c>
      <c r="AE11" s="8">
        <f t="shared" si="2"/>
        <v>-1793237.6145900001</v>
      </c>
      <c r="AF11" s="8">
        <f t="shared" si="2"/>
        <v>-1663247.1952</v>
      </c>
      <c r="AG11" s="8">
        <f t="shared" si="2"/>
        <v>-1436299.5863899998</v>
      </c>
      <c r="AH11" s="8">
        <f t="shared" si="2"/>
        <v>-1354342.9671200002</v>
      </c>
      <c r="AI11" s="8">
        <f t="shared" si="2"/>
        <v>-1384577.4301200002</v>
      </c>
      <c r="AJ11" s="8">
        <f t="shared" si="2"/>
        <v>-1426066.3740699999</v>
      </c>
      <c r="AK11" s="8">
        <f t="shared" si="2"/>
        <v>-1453687.9308600002</v>
      </c>
      <c r="AL11" s="8">
        <f t="shared" si="2"/>
        <v>-1461192.9126800003</v>
      </c>
      <c r="AM11" s="8">
        <f t="shared" si="2"/>
        <v>-1834662.2279900003</v>
      </c>
      <c r="AN11" s="8">
        <f t="shared" si="2"/>
        <v>-1723164.8438400002</v>
      </c>
      <c r="AO11" s="8">
        <f t="shared" si="2"/>
        <v>-1616776.09192</v>
      </c>
      <c r="AP11" s="8">
        <f t="shared" si="2"/>
        <v>-1952439.5130899998</v>
      </c>
      <c r="AQ11" s="8">
        <f t="shared" si="2"/>
        <v>-2240884.3115400001</v>
      </c>
      <c r="AR11" s="8">
        <f t="shared" si="2"/>
        <v>-1817469.72755</v>
      </c>
      <c r="AS11" s="8">
        <f t="shared" si="2"/>
        <v>-1996380.4492700002</v>
      </c>
      <c r="AT11" s="8">
        <f t="shared" si="2"/>
        <v>-1997211.7834399999</v>
      </c>
      <c r="AU11" s="8">
        <f t="shared" si="2"/>
        <v>-1858401.7471700003</v>
      </c>
    </row>
    <row r="12" spans="1:47" s="12" customFormat="1">
      <c r="B12" s="15" t="s">
        <v>61</v>
      </c>
      <c r="C12" s="11" t="s">
        <v>50</v>
      </c>
      <c r="D12" s="16">
        <f>-DRO_GLO!D30</f>
        <v>-87991.502000000008</v>
      </c>
      <c r="E12" s="16">
        <f>-DRO_GLO!E30</f>
        <v>-89540.927000000011</v>
      </c>
      <c r="F12" s="16">
        <f>-DRO_GLO!F30</f>
        <v>-95907.876000000004</v>
      </c>
      <c r="G12" s="16">
        <f>-DRO_GLO!G30</f>
        <v>-102548.811</v>
      </c>
      <c r="H12" s="16">
        <f>-DRO_GLO!H30</f>
        <v>-101745.17599999999</v>
      </c>
      <c r="I12" s="16">
        <f>-DRO_GLO!I30</f>
        <v>-107511.55900000001</v>
      </c>
      <c r="J12" s="16">
        <f>-DRO_GLO!J30</f>
        <v>-117000.003</v>
      </c>
      <c r="K12" s="16">
        <f>-DRO_GLO!K30</f>
        <v>-131345.405</v>
      </c>
      <c r="L12" s="16">
        <f>-DRO_GLO!L30</f>
        <v>-137864.62</v>
      </c>
      <c r="M12" s="16">
        <f>-DRO_GLO!M30</f>
        <v>-145639.29200000002</v>
      </c>
      <c r="N12" s="16">
        <f>-DRO_GLO!N30</f>
        <v>-149792.486</v>
      </c>
      <c r="O12" s="16">
        <f>-DRO_GLO!O30</f>
        <v>-158756.09300000002</v>
      </c>
      <c r="P12" s="16">
        <f>-DRO_GLO!P30</f>
        <v>-143401.538</v>
      </c>
      <c r="Q12" s="16">
        <f>-DRO_GLO!Q30</f>
        <v>-130296.781</v>
      </c>
      <c r="R12" s="16">
        <f>-DRO_GLO!R30</f>
        <v>-126723.00300000001</v>
      </c>
      <c r="S12" s="16">
        <f>-DRO_GLO!S30</f>
        <v>-132025.32699999999</v>
      </c>
      <c r="T12" s="16">
        <f>-DRO_GLO!T30</f>
        <v>-114400.72334</v>
      </c>
      <c r="U12" s="16">
        <f>-DRO_GLO!U30</f>
        <v>-129238.46642</v>
      </c>
      <c r="V12" s="16">
        <f>-DRO_GLO!V30</f>
        <v>-125419.4154</v>
      </c>
      <c r="W12" s="16">
        <f>-DRO_GLO!W30</f>
        <v>-121113.94379999999</v>
      </c>
      <c r="X12" s="16">
        <f>-DRO_GLO!X30</f>
        <v>-141547.75221000001</v>
      </c>
      <c r="Y12" s="16">
        <f>-DRO_GLO!Y30</f>
        <v>-136522.99828</v>
      </c>
      <c r="Z12" s="16">
        <f>-DRO_GLO!Z30</f>
        <v>-144894.42737999998</v>
      </c>
      <c r="AA12" s="16">
        <f>-DRO_GLO!AA30</f>
        <v>-150533.75050999998</v>
      </c>
      <c r="AB12" s="16">
        <f>-DRO_GLO!AB30</f>
        <v>-109940.86847</v>
      </c>
      <c r="AC12" s="16">
        <f>-DRO_GLO!AC30</f>
        <v>-105038.1623</v>
      </c>
      <c r="AD12" s="16">
        <f>-DRO_GLO!AD30</f>
        <v>-8497.7444500000001</v>
      </c>
      <c r="AE12" s="16">
        <f>-DRO_GLO!AE30</f>
        <v>-42800.304960000001</v>
      </c>
      <c r="AF12" s="16">
        <f>-DRO_GLO!AF30</f>
        <v>-102566.38429</v>
      </c>
      <c r="AG12" s="16">
        <f>-DRO_GLO!AG30</f>
        <v>-87774.57127</v>
      </c>
      <c r="AH12" s="16">
        <f>-DRO_GLO!AH30</f>
        <v>-28578.56136</v>
      </c>
      <c r="AI12" s="16">
        <f>-DRO_GLO!AI30</f>
        <v>-66455.424320000006</v>
      </c>
      <c r="AJ12" s="16">
        <f>-DRO_GLO!AJ30</f>
        <v>-128053.73871999999</v>
      </c>
      <c r="AK12" s="16">
        <f>-DRO_GLO!AK30</f>
        <v>-61182.143490000002</v>
      </c>
      <c r="AL12" s="16">
        <f>-DRO_GLO!AL30</f>
        <v>-96060.678360000005</v>
      </c>
      <c r="AM12" s="16">
        <f>-DRO_GLO!AM30</f>
        <v>-98583.992069999993</v>
      </c>
      <c r="AN12" s="16">
        <f>-DRO_GLO!AN30</f>
        <v>-108228.48497</v>
      </c>
      <c r="AO12" s="16">
        <f>-DRO_GLO!AO30</f>
        <v>-92417.870209999994</v>
      </c>
      <c r="AP12" s="16">
        <f>-DRO_GLO!AP30</f>
        <v>-102462.80755</v>
      </c>
      <c r="AQ12" s="16">
        <f>-DRO_GLO!AQ30</f>
        <v>-107474.6911</v>
      </c>
      <c r="AR12" s="16">
        <f>-DRO_GLO!AR30</f>
        <v>-122651.86926000001</v>
      </c>
      <c r="AS12" s="16">
        <f>-DRO_GLO!AS30</f>
        <v>-109223.34655</v>
      </c>
      <c r="AT12" s="16">
        <f>-DRO_GLO!AT30</f>
        <v>-127889.76279000001</v>
      </c>
      <c r="AU12" s="16">
        <f>-DRO_GLO!AU30</f>
        <v>-139384.42442</v>
      </c>
    </row>
    <row r="13" spans="1:47" s="12" customFormat="1">
      <c r="B13" s="15" t="s">
        <v>62</v>
      </c>
      <c r="C13" s="11" t="s">
        <v>51</v>
      </c>
      <c r="D13" s="16">
        <f>-DRO_GLO!D31</f>
        <v>-54899.32</v>
      </c>
      <c r="E13" s="16">
        <f>-DRO_GLO!E31</f>
        <v>-59116.517</v>
      </c>
      <c r="F13" s="16">
        <f>-DRO_GLO!F31</f>
        <v>-60756.583999999995</v>
      </c>
      <c r="G13" s="16">
        <f>-DRO_GLO!G31</f>
        <v>-61908.020000000004</v>
      </c>
      <c r="H13" s="16">
        <f>-DRO_GLO!H31</f>
        <v>-67276.891000000003</v>
      </c>
      <c r="I13" s="16">
        <f>-DRO_GLO!I31</f>
        <v>-69986.123999999996</v>
      </c>
      <c r="J13" s="16">
        <f>-DRO_GLO!J31</f>
        <v>-75448.874000000011</v>
      </c>
      <c r="K13" s="16">
        <f>-DRO_GLO!K31</f>
        <v>-84070.013999999996</v>
      </c>
      <c r="L13" s="16">
        <f>-DRO_GLO!L31</f>
        <v>-89997.546999999991</v>
      </c>
      <c r="M13" s="16">
        <f>-DRO_GLO!M31</f>
        <v>-84641.272000000012</v>
      </c>
      <c r="N13" s="16">
        <f>-DRO_GLO!N31</f>
        <v>-88874.274999999994</v>
      </c>
      <c r="O13" s="16">
        <f>-DRO_GLO!O31</f>
        <v>-96789.044999999984</v>
      </c>
      <c r="P13" s="16">
        <f>-DRO_GLO!P31</f>
        <v>-89420.880000000019</v>
      </c>
      <c r="Q13" s="16">
        <f>-DRO_GLO!Q31</f>
        <v>-85636.487000000008</v>
      </c>
      <c r="R13" s="16">
        <f>-DRO_GLO!R31</f>
        <v>-78645.897000000012</v>
      </c>
      <c r="S13" s="16">
        <f>-DRO_GLO!S31</f>
        <v>-79706.858999999997</v>
      </c>
      <c r="T13" s="16">
        <f>-DRO_GLO!T31</f>
        <v>-58858.009159999994</v>
      </c>
      <c r="U13" s="16">
        <f>-DRO_GLO!U31</f>
        <v>-62552.093949999995</v>
      </c>
      <c r="V13" s="16">
        <f>-DRO_GLO!V31</f>
        <v>-62809.944169999995</v>
      </c>
      <c r="W13" s="16">
        <f>-DRO_GLO!W31</f>
        <v>-64357.416919999996</v>
      </c>
      <c r="X13" s="16">
        <f>-DRO_GLO!X31</f>
        <v>-69605.690690000003</v>
      </c>
      <c r="Y13" s="16">
        <f>-DRO_GLO!Y31</f>
        <v>-66116.577519999992</v>
      </c>
      <c r="Z13" s="16">
        <f>-DRO_GLO!Z31</f>
        <v>-66139.429709999997</v>
      </c>
      <c r="AA13" s="16">
        <f>-DRO_GLO!AA31</f>
        <v>-70011.634900000005</v>
      </c>
      <c r="AB13" s="16">
        <f>-DRO_GLO!AB31</f>
        <v>-54880.979310000002</v>
      </c>
      <c r="AC13" s="16">
        <f>-DRO_GLO!AC31</f>
        <v>-52512.298990000003</v>
      </c>
      <c r="AD13" s="16">
        <f>-DRO_GLO!AD31</f>
        <v>-16343.5821</v>
      </c>
      <c r="AE13" s="16">
        <f>-DRO_GLO!AE31</f>
        <v>-378.32463999999999</v>
      </c>
      <c r="AF13" s="16">
        <f>-DRO_GLO!AF31</f>
        <v>-52543.196080000002</v>
      </c>
      <c r="AG13" s="16">
        <f>-DRO_GLO!AG31</f>
        <v>-46863.34014</v>
      </c>
      <c r="AH13" s="16">
        <f>-DRO_GLO!AH31</f>
        <v>-15679.297970000001</v>
      </c>
      <c r="AI13" s="16">
        <f>-DRO_GLO!AI31</f>
        <v>-35365.351000000002</v>
      </c>
      <c r="AJ13" s="16">
        <f>-DRO_GLO!AJ31</f>
        <v>-69539.541930000007</v>
      </c>
      <c r="AK13" s="16">
        <f>-DRO_GLO!AK31</f>
        <v>-32587.80458</v>
      </c>
      <c r="AL13" s="16">
        <f>-DRO_GLO!AL31</f>
        <v>-51458.823960000002</v>
      </c>
      <c r="AM13" s="16">
        <f>-DRO_GLO!AM31</f>
        <v>-53091.822560000001</v>
      </c>
      <c r="AN13" s="16">
        <f>-DRO_GLO!AN31</f>
        <v>-57165.646119999998</v>
      </c>
      <c r="AO13" s="16">
        <f>-DRO_GLO!AO31</f>
        <v>-51336.914250000002</v>
      </c>
      <c r="AP13" s="16">
        <f>-DRO_GLO!AP31</f>
        <v>-54094.858540000001</v>
      </c>
      <c r="AQ13" s="16">
        <f>-DRO_GLO!AQ31</f>
        <v>-56498.869049999994</v>
      </c>
      <c r="AR13" s="16">
        <f>-DRO_GLO!AR31</f>
        <v>-62983.851820000003</v>
      </c>
      <c r="AS13" s="16">
        <f>-DRO_GLO!AS31</f>
        <v>-55441.215960000001</v>
      </c>
      <c r="AT13" s="16">
        <f>-DRO_GLO!AT31</f>
        <v>-63022.967539999998</v>
      </c>
      <c r="AU13" s="16">
        <f>-DRO_GLO!AU31</f>
        <v>-67232.726200000005</v>
      </c>
    </row>
    <row r="14" spans="1:47" s="12" customFormat="1">
      <c r="B14" s="15" t="s">
        <v>63</v>
      </c>
      <c r="C14" s="11" t="s">
        <v>52</v>
      </c>
      <c r="D14" s="16">
        <f>-DRO_GLO!D32</f>
        <v>-434890.44800000003</v>
      </c>
      <c r="E14" s="16">
        <f>-DRO_GLO!E32</f>
        <v>-439652.66899999999</v>
      </c>
      <c r="F14" s="16">
        <f>-DRO_GLO!F32</f>
        <v>-485371.98599999998</v>
      </c>
      <c r="G14" s="16">
        <f>-DRO_GLO!G32</f>
        <v>-453188.93099999998</v>
      </c>
      <c r="H14" s="16">
        <f>-DRO_GLO!H32</f>
        <v>-555327.21</v>
      </c>
      <c r="I14" s="16">
        <f>-DRO_GLO!I32</f>
        <v>-567356.31700000004</v>
      </c>
      <c r="J14" s="16">
        <f>-DRO_GLO!J32</f>
        <v>-580095.50900000008</v>
      </c>
      <c r="K14" s="16">
        <f>-DRO_GLO!K32</f>
        <v>-584631.223</v>
      </c>
      <c r="L14" s="16">
        <f>-DRO_GLO!L32</f>
        <v>-669050.37899999996</v>
      </c>
      <c r="M14" s="16">
        <f>-DRO_GLO!M32</f>
        <v>-730913.06</v>
      </c>
      <c r="N14" s="16">
        <f>-DRO_GLO!N32</f>
        <v>-745335.06400000001</v>
      </c>
      <c r="O14" s="16">
        <f>-DRO_GLO!O32</f>
        <v>-788211.78599999996</v>
      </c>
      <c r="P14" s="16">
        <f>-DRO_GLO!P32</f>
        <v>-810902.0120000001</v>
      </c>
      <c r="Q14" s="16">
        <f>-DRO_GLO!Q32</f>
        <v>-796424.076</v>
      </c>
      <c r="R14" s="16">
        <f>-DRO_GLO!R32</f>
        <v>-810619.66200000001</v>
      </c>
      <c r="S14" s="16">
        <f>-DRO_GLO!S32</f>
        <v>-870384.71499999997</v>
      </c>
      <c r="T14" s="16">
        <f>-DRO_GLO!T32</f>
        <v>-907407.88760000002</v>
      </c>
      <c r="U14" s="16">
        <f>-DRO_GLO!U32</f>
        <v>-817235.02284999995</v>
      </c>
      <c r="V14" s="16">
        <f>-DRO_GLO!V32</f>
        <v>-913696.43894000002</v>
      </c>
      <c r="W14" s="16">
        <f>-DRO_GLO!W32</f>
        <v>-971988.31615999993</v>
      </c>
      <c r="X14" s="16">
        <f>-DRO_GLO!X32</f>
        <v>-1011183.2864399999</v>
      </c>
      <c r="Y14" s="16">
        <f>-DRO_GLO!Y32</f>
        <v>-907987.82666000002</v>
      </c>
      <c r="Z14" s="16">
        <f>-DRO_GLO!Z32</f>
        <v>-931592.39903999993</v>
      </c>
      <c r="AA14" s="16">
        <f>-DRO_GLO!AA32</f>
        <v>-991320.59594999999</v>
      </c>
      <c r="AB14" s="16">
        <f>-DRO_GLO!AB32</f>
        <v>-786806.29521999997</v>
      </c>
      <c r="AC14" s="16">
        <f>-DRO_GLO!AC32</f>
        <v>-821557.58919000009</v>
      </c>
      <c r="AD14" s="16">
        <f>-DRO_GLO!AD32</f>
        <v>-822683.28922000004</v>
      </c>
      <c r="AE14" s="16">
        <f>-DRO_GLO!AE32</f>
        <v>-870320.41564000002</v>
      </c>
      <c r="AF14" s="16">
        <f>-DRO_GLO!AF32</f>
        <v>-756886.94082000002</v>
      </c>
      <c r="AG14" s="16">
        <f>-DRO_GLO!AG32</f>
        <v>-591673.77321000001</v>
      </c>
      <c r="AH14" s="16">
        <f>-DRO_GLO!AH32</f>
        <v>-668117.31438</v>
      </c>
      <c r="AI14" s="16">
        <f>-DRO_GLO!AI32</f>
        <v>-678712.02873999998</v>
      </c>
      <c r="AJ14" s="16">
        <f>-DRO_GLO!AJ32</f>
        <v>-735811.36938000005</v>
      </c>
      <c r="AK14" s="16">
        <f>-DRO_GLO!AK32</f>
        <v>-629728.13852000004</v>
      </c>
      <c r="AL14" s="16">
        <f>-DRO_GLO!AL32</f>
        <v>-699260.73957000009</v>
      </c>
      <c r="AM14" s="16">
        <f>-DRO_GLO!AM32</f>
        <v>-955809.0070300001</v>
      </c>
      <c r="AN14" s="16">
        <f>-DRO_GLO!AN32</f>
        <v>-884213.18111</v>
      </c>
      <c r="AO14" s="16">
        <f>-DRO_GLO!AO32</f>
        <v>-792691.42978999997</v>
      </c>
      <c r="AP14" s="16">
        <f>-DRO_GLO!AP32</f>
        <v>-1063238.1917999999</v>
      </c>
      <c r="AQ14" s="16">
        <f>-DRO_GLO!AQ32</f>
        <v>-1127530.5045</v>
      </c>
      <c r="AR14" s="16">
        <f>-DRO_GLO!AR32</f>
        <v>-995186.28287999996</v>
      </c>
      <c r="AS14" s="16">
        <f>-DRO_GLO!AS32</f>
        <v>-976237.99420000007</v>
      </c>
      <c r="AT14" s="16">
        <f>-DRO_GLO!AT32</f>
        <v>-1066603.16922</v>
      </c>
      <c r="AU14" s="16">
        <f>-DRO_GLO!AU32</f>
        <v>-1009316.3642300001</v>
      </c>
    </row>
    <row r="15" spans="1:47" s="12" customFormat="1">
      <c r="B15" s="15" t="s">
        <v>64</v>
      </c>
      <c r="C15" s="11" t="s">
        <v>53</v>
      </c>
      <c r="D15" s="16">
        <f>-DRO_GLO!D33</f>
        <v>-241757.31899999999</v>
      </c>
      <c r="E15" s="16">
        <f>-DRO_GLO!E33</f>
        <v>-182950.35200000001</v>
      </c>
      <c r="F15" s="16">
        <f>-DRO_GLO!F33</f>
        <v>-188695.26400000002</v>
      </c>
      <c r="G15" s="16">
        <f>-DRO_GLO!G33</f>
        <v>-174785.18600000002</v>
      </c>
      <c r="H15" s="16">
        <f>-DRO_GLO!H33</f>
        <v>-197230.77100000001</v>
      </c>
      <c r="I15" s="16">
        <f>-DRO_GLO!I33</f>
        <v>-206696.95699999999</v>
      </c>
      <c r="J15" s="16">
        <f>-DRO_GLO!J33</f>
        <v>-180671.658</v>
      </c>
      <c r="K15" s="16">
        <f>-DRO_GLO!K33</f>
        <v>-203947.81599999999</v>
      </c>
      <c r="L15" s="16">
        <f>-DRO_GLO!L33</f>
        <v>-203449.48800000001</v>
      </c>
      <c r="M15" s="16">
        <f>-DRO_GLO!M33</f>
        <v>-187147.071</v>
      </c>
      <c r="N15" s="16">
        <f>-DRO_GLO!N33</f>
        <v>-183172.41499999998</v>
      </c>
      <c r="O15" s="16">
        <f>-DRO_GLO!O33</f>
        <v>-205128.16600000003</v>
      </c>
      <c r="P15" s="16">
        <f>-DRO_GLO!P33</f>
        <v>-211675.014</v>
      </c>
      <c r="Q15" s="16">
        <f>-DRO_GLO!Q33</f>
        <v>-217722.435</v>
      </c>
      <c r="R15" s="16">
        <f>-DRO_GLO!R33</f>
        <v>-233821.80900000001</v>
      </c>
      <c r="S15" s="16">
        <f>-DRO_GLO!S33</f>
        <v>-247744.22200000001</v>
      </c>
      <c r="T15" s="16">
        <f>-DRO_GLO!T33</f>
        <v>-252169.27886000002</v>
      </c>
      <c r="U15" s="16">
        <f>-DRO_GLO!U33</f>
        <v>-258079.15625999999</v>
      </c>
      <c r="V15" s="16">
        <f>-DRO_GLO!V33</f>
        <v>-302728.38141999999</v>
      </c>
      <c r="W15" s="16">
        <f>-DRO_GLO!W33</f>
        <v>-366041.86438000004</v>
      </c>
      <c r="X15" s="16">
        <f>-DRO_GLO!X33</f>
        <v>-333346.27801000001</v>
      </c>
      <c r="Y15" s="16">
        <f>-DRO_GLO!Y33</f>
        <v>-321906.55066000001</v>
      </c>
      <c r="Z15" s="16">
        <f>-DRO_GLO!Z33</f>
        <v>-290390.43423000001</v>
      </c>
      <c r="AA15" s="16">
        <f>-DRO_GLO!AA33</f>
        <v>-295914.19443999999</v>
      </c>
      <c r="AB15" s="16">
        <f>-DRO_GLO!AB33</f>
        <v>-292683.59187999996</v>
      </c>
      <c r="AC15" s="16">
        <f>-DRO_GLO!AC33</f>
        <v>-327868.63176999998</v>
      </c>
      <c r="AD15" s="16">
        <f>-DRO_GLO!AD33</f>
        <v>-352907.91994000005</v>
      </c>
      <c r="AE15" s="16">
        <f>-DRO_GLO!AE33</f>
        <v>-481847.86955</v>
      </c>
      <c r="AF15" s="16">
        <f>-DRO_GLO!AF33</f>
        <v>-423672.08299000002</v>
      </c>
      <c r="AG15" s="16">
        <f>-DRO_GLO!AG33</f>
        <v>-382119.42265000002</v>
      </c>
      <c r="AH15" s="16">
        <f>-DRO_GLO!AH33</f>
        <v>-352024.97058000002</v>
      </c>
      <c r="AI15" s="16">
        <f>-DRO_GLO!AI33</f>
        <v>-217677.28340000001</v>
      </c>
      <c r="AJ15" s="16">
        <f>-DRO_GLO!AJ33</f>
        <v>-332343.7</v>
      </c>
      <c r="AK15" s="16">
        <f>-DRO_GLO!AK33</f>
        <v>-345035.46651</v>
      </c>
      <c r="AL15" s="16">
        <f>-DRO_GLO!AL33</f>
        <v>-349423.22386999999</v>
      </c>
      <c r="AM15" s="16">
        <f>-DRO_GLO!AM33</f>
        <v>-482328.94232000003</v>
      </c>
      <c r="AN15" s="16">
        <f>-DRO_GLO!AN33</f>
        <v>-367781.38022000005</v>
      </c>
      <c r="AO15" s="16">
        <f>-DRO_GLO!AO33</f>
        <v>-415035.10850000003</v>
      </c>
      <c r="AP15" s="16">
        <f>-DRO_GLO!AP33</f>
        <v>-447791.72746000002</v>
      </c>
      <c r="AQ15" s="16">
        <f>-DRO_GLO!AQ33</f>
        <v>-465480.74583000003</v>
      </c>
      <c r="AR15" s="16">
        <f>-DRO_GLO!AR33</f>
        <v>-377770.18165999994</v>
      </c>
      <c r="AS15" s="16">
        <f>-DRO_GLO!AS33</f>
        <v>-387827.37542999996</v>
      </c>
      <c r="AT15" s="16">
        <f>-DRO_GLO!AT33</f>
        <v>-415741.01176000002</v>
      </c>
      <c r="AU15" s="16">
        <f>-DRO_GLO!AU33</f>
        <v>-417638.96335000003</v>
      </c>
    </row>
    <row r="16" spans="1:47" s="12" customFormat="1">
      <c r="B16" s="15" t="s">
        <v>65</v>
      </c>
      <c r="C16" s="11" t="s">
        <v>54</v>
      </c>
      <c r="D16" s="16">
        <f>-DRO_GLO!D36</f>
        <v>-158242.63</v>
      </c>
      <c r="E16" s="16">
        <f>-DRO_GLO!E36</f>
        <v>-129623.258</v>
      </c>
      <c r="F16" s="16">
        <f>-DRO_GLO!F36</f>
        <v>-165022.57199999999</v>
      </c>
      <c r="G16" s="16">
        <f>-DRO_GLO!G36</f>
        <v>-156697.34500000003</v>
      </c>
      <c r="H16" s="16">
        <f>-DRO_GLO!H36</f>
        <v>-133345.11000000002</v>
      </c>
      <c r="I16" s="16">
        <f>-DRO_GLO!I36</f>
        <v>-120999.883</v>
      </c>
      <c r="J16" s="16">
        <f>-DRO_GLO!J36</f>
        <v>-148095.58499999999</v>
      </c>
      <c r="K16" s="16">
        <f>-DRO_GLO!K36</f>
        <v>-70005.725999999995</v>
      </c>
      <c r="L16" s="16">
        <f>-DRO_GLO!L36</f>
        <v>-105221.54300000001</v>
      </c>
      <c r="M16" s="16">
        <f>-DRO_GLO!M36</f>
        <v>-119201.44799999999</v>
      </c>
      <c r="N16" s="16">
        <f>-DRO_GLO!N36</f>
        <v>-137738.09699999998</v>
      </c>
      <c r="O16" s="16">
        <f>-DRO_GLO!O36</f>
        <v>-106037.05</v>
      </c>
      <c r="P16" s="16">
        <f>-DRO_GLO!P36</f>
        <v>-115900.164</v>
      </c>
      <c r="Q16" s="16">
        <f>-DRO_GLO!Q36</f>
        <v>-162349.527</v>
      </c>
      <c r="R16" s="16">
        <f>-DRO_GLO!R36</f>
        <v>-130502.72300000001</v>
      </c>
      <c r="S16" s="16">
        <f>-DRO_GLO!S36</f>
        <v>-136781.617</v>
      </c>
      <c r="T16" s="16">
        <f>-DRO_GLO!T36</f>
        <v>-117429.27679</v>
      </c>
      <c r="U16" s="16">
        <f>-DRO_GLO!U36</f>
        <v>-136262.01714000001</v>
      </c>
      <c r="V16" s="16">
        <f>-DRO_GLO!V36</f>
        <v>-146695.1759</v>
      </c>
      <c r="W16" s="16">
        <f>-DRO_GLO!W36</f>
        <v>-152036.46627</v>
      </c>
      <c r="X16" s="16">
        <f>-DRO_GLO!X36</f>
        <v>-132181.03907</v>
      </c>
      <c r="Y16" s="16">
        <f>-DRO_GLO!Y36</f>
        <v>-135592.83862000002</v>
      </c>
      <c r="Z16" s="16">
        <f>-DRO_GLO!Z36</f>
        <v>-169208.21617999999</v>
      </c>
      <c r="AA16" s="16">
        <f>-DRO_GLO!AA36</f>
        <v>-150099.04512</v>
      </c>
      <c r="AB16" s="16">
        <f>-DRO_GLO!AB36</f>
        <v>-147096.87631999998</v>
      </c>
      <c r="AC16" s="16">
        <f>-DRO_GLO!AC36</f>
        <v>-123570.05906</v>
      </c>
      <c r="AD16" s="16">
        <f>-DRO_GLO!AD36</f>
        <v>-122395.30514</v>
      </c>
      <c r="AE16" s="16">
        <f>-DRO_GLO!AE36</f>
        <v>-207841.70553000001</v>
      </c>
      <c r="AF16" s="16">
        <f>-DRO_GLO!AF36</f>
        <v>-128171.18527</v>
      </c>
      <c r="AG16" s="16">
        <f>-DRO_GLO!AG36</f>
        <v>-157267.47063</v>
      </c>
      <c r="AH16" s="16">
        <f>-DRO_GLO!AH36</f>
        <v>-104347.2175</v>
      </c>
      <c r="AI16" s="16">
        <f>-DRO_GLO!AI36</f>
        <v>-203338.91493999999</v>
      </c>
      <c r="AJ16" s="16">
        <f>-DRO_GLO!AJ36</f>
        <v>-88244.069579999996</v>
      </c>
      <c r="AK16" s="16">
        <f>-DRO_GLO!AK36</f>
        <v>-132149.53875000001</v>
      </c>
      <c r="AL16" s="16">
        <f>-DRO_GLO!AL36</f>
        <v>-90206.790099999998</v>
      </c>
      <c r="AM16" s="16">
        <f>-DRO_GLO!AM36</f>
        <v>-58111.495439999999</v>
      </c>
      <c r="AN16" s="16">
        <f>-DRO_GLO!AN36</f>
        <v>-110324.43739000001</v>
      </c>
      <c r="AO16" s="16">
        <f>-DRO_GLO!AO36</f>
        <v>-88781.897209999996</v>
      </c>
      <c r="AP16" s="16">
        <f>-DRO_GLO!AP36</f>
        <v>-89647.680040000007</v>
      </c>
      <c r="AQ16" s="16">
        <f>-DRO_GLO!AQ36</f>
        <v>-281579.47382999997</v>
      </c>
      <c r="AR16" s="16">
        <f>-DRO_GLO!AR36</f>
        <v>-44294.186990000002</v>
      </c>
      <c r="AS16" s="16">
        <f>-DRO_GLO!AS36</f>
        <v>-276461.76439999999</v>
      </c>
      <c r="AT16" s="16">
        <f>-DRO_GLO!AT36</f>
        <v>-91497.247189999995</v>
      </c>
      <c r="AU16" s="16">
        <f>-DRO_GLO!AU36</f>
        <v>-52961.534009999996</v>
      </c>
    </row>
    <row r="17" spans="2:47" s="12" customFormat="1">
      <c r="B17" s="15" t="s">
        <v>66</v>
      </c>
      <c r="C17" s="11" t="s">
        <v>55</v>
      </c>
      <c r="D17" s="16">
        <f>-DRO_GLO!D37</f>
        <v>-18184.242000000002</v>
      </c>
      <c r="E17" s="16">
        <f>-DRO_GLO!E37</f>
        <v>-13029.382</v>
      </c>
      <c r="F17" s="16">
        <f>-DRO_GLO!F37</f>
        <v>-13299.162999999999</v>
      </c>
      <c r="G17" s="16">
        <f>-DRO_GLO!G37</f>
        <v>-11811.553</v>
      </c>
      <c r="H17" s="16">
        <f>-DRO_GLO!H37</f>
        <v>-13277.663</v>
      </c>
      <c r="I17" s="16">
        <f>-DRO_GLO!I37</f>
        <v>-11284.635</v>
      </c>
      <c r="J17" s="16">
        <f>-DRO_GLO!J37</f>
        <v>-11492.178</v>
      </c>
      <c r="K17" s="16">
        <f>-DRO_GLO!K37</f>
        <v>-11702.852999999999</v>
      </c>
      <c r="L17" s="16">
        <f>-DRO_GLO!L37</f>
        <v>-8441.2609999999986</v>
      </c>
      <c r="M17" s="16">
        <f>-DRO_GLO!M37</f>
        <v>-8328.0229999999992</v>
      </c>
      <c r="N17" s="16">
        <f>-DRO_GLO!N37</f>
        <v>-8786.0869999999995</v>
      </c>
      <c r="O17" s="16">
        <f>-DRO_GLO!O37</f>
        <v>-6365.7619999999997</v>
      </c>
      <c r="P17" s="16">
        <f>-DRO_GLO!P37</f>
        <v>-5938.6390000000001</v>
      </c>
      <c r="Q17" s="16">
        <f>-DRO_GLO!Q37</f>
        <v>-5960.2070000000003</v>
      </c>
      <c r="R17" s="16">
        <f>-DRO_GLO!R37</f>
        <v>-6055.192</v>
      </c>
      <c r="S17" s="16">
        <f>-DRO_GLO!S37</f>
        <v>-4833.8130000000001</v>
      </c>
      <c r="T17" s="16">
        <f>-DRO_GLO!T37</f>
        <v>-4643.5094100000006</v>
      </c>
      <c r="U17" s="16">
        <f>-DRO_GLO!U37</f>
        <v>-4634.6186899999993</v>
      </c>
      <c r="V17" s="16">
        <f>-DRO_GLO!V37</f>
        <v>-4685.5485699999999</v>
      </c>
      <c r="W17" s="16">
        <f>-DRO_GLO!W37</f>
        <v>-4805.8406000000004</v>
      </c>
      <c r="X17" s="16">
        <f>-DRO_GLO!X37</f>
        <v>-4872.9078099999997</v>
      </c>
      <c r="Y17" s="16">
        <f>-DRO_GLO!Y37</f>
        <v>-4764.3393700000006</v>
      </c>
      <c r="Z17" s="16">
        <f>-DRO_GLO!Z37</f>
        <v>-6405.9859200000001</v>
      </c>
      <c r="AA17" s="16">
        <f>-DRO_GLO!AA37</f>
        <v>-6331.9225900000001</v>
      </c>
      <c r="AB17" s="16">
        <f>-DRO_GLO!AB37</f>
        <v>-6447.2383399999999</v>
      </c>
      <c r="AC17" s="16">
        <f>-DRO_GLO!AC37</f>
        <v>-6518.8743299999996</v>
      </c>
      <c r="AD17" s="16">
        <f>-DRO_GLO!AD37</f>
        <v>-8576.9603100000004</v>
      </c>
      <c r="AE17" s="16">
        <f>-DRO_GLO!AE37</f>
        <v>-8248.4029599999994</v>
      </c>
      <c r="AF17" s="16">
        <f>-DRO_GLO!AF37</f>
        <v>-8108.9249600000003</v>
      </c>
      <c r="AG17" s="16">
        <f>-DRO_GLO!AG37</f>
        <v>-9483.2657799999997</v>
      </c>
      <c r="AH17" s="16">
        <f>-DRO_GLO!AH37</f>
        <v>-8498.6766199999984</v>
      </c>
      <c r="AI17" s="16">
        <f>-DRO_GLO!AI37</f>
        <v>-9847.1754600000004</v>
      </c>
      <c r="AJ17" s="16">
        <f>-DRO_GLO!AJ37</f>
        <v>-140.18146999999999</v>
      </c>
      <c r="AK17" s="16">
        <f>-DRO_GLO!AK37</f>
        <v>-5081.2658799999999</v>
      </c>
      <c r="AL17" s="16">
        <f>-DRO_GLO!AL37</f>
        <v>-4899.0910700000004</v>
      </c>
      <c r="AM17" s="16">
        <f>-DRO_GLO!AM37</f>
        <v>-2374.4615800000029</v>
      </c>
      <c r="AN17" s="16">
        <f>-DRO_GLO!AN37</f>
        <v>-4916.5098099999996</v>
      </c>
      <c r="AO17" s="16">
        <f>-DRO_GLO!AO37</f>
        <v>-4971.13771</v>
      </c>
      <c r="AP17" s="16">
        <f>-DRO_GLO!AP37</f>
        <v>-5025.76559</v>
      </c>
      <c r="AQ17" s="16">
        <f>-DRO_GLO!AQ37</f>
        <v>-5629.6779900000001</v>
      </c>
      <c r="AR17" s="16">
        <f>-DRO_GLO!AR37</f>
        <v>-6188.4818299999997</v>
      </c>
      <c r="AS17" s="16">
        <f>-DRO_GLO!AS37</f>
        <v>-6334.2314500000002</v>
      </c>
      <c r="AT17" s="16">
        <f>-DRO_GLO!AT37</f>
        <v>-6403.8383899999999</v>
      </c>
      <c r="AU17" s="16">
        <f>-DRO_GLO!AU37</f>
        <v>-7334.36492</v>
      </c>
    </row>
    <row r="18" spans="2:47" s="12" customFormat="1">
      <c r="B18" s="15" t="s">
        <v>67</v>
      </c>
      <c r="C18" s="11" t="s">
        <v>56</v>
      </c>
      <c r="D18" s="16">
        <f>-DRO_GLO!D38</f>
        <v>-77817.959999999992</v>
      </c>
      <c r="E18" s="16">
        <f>-DRO_GLO!E38</f>
        <v>-81405.157000000007</v>
      </c>
      <c r="F18" s="16">
        <f>-DRO_GLO!F38</f>
        <v>-77595.792000000001</v>
      </c>
      <c r="G18" s="16">
        <f>-DRO_GLO!G38</f>
        <v>-75818.077000000005</v>
      </c>
      <c r="H18" s="16">
        <f>-DRO_GLO!H38</f>
        <v>-78105.581999999995</v>
      </c>
      <c r="I18" s="16">
        <f>-DRO_GLO!I38</f>
        <v>-77190.554000000004</v>
      </c>
      <c r="J18" s="16">
        <f>-DRO_GLO!J38</f>
        <v>-83658.108999999997</v>
      </c>
      <c r="K18" s="16">
        <f>-DRO_GLO!K38</f>
        <v>-92927.899000000005</v>
      </c>
      <c r="L18" s="16">
        <f>-DRO_GLO!L38</f>
        <v>-85131.86099999999</v>
      </c>
      <c r="M18" s="16">
        <f>-DRO_GLO!M38</f>
        <v>-96762.270000000019</v>
      </c>
      <c r="N18" s="16">
        <f>-DRO_GLO!N38</f>
        <v>-99910.15400000001</v>
      </c>
      <c r="O18" s="16">
        <f>-DRO_GLO!O38</f>
        <v>-99990.097000000009</v>
      </c>
      <c r="P18" s="16">
        <f>-DRO_GLO!P38</f>
        <v>-124878.40100000001</v>
      </c>
      <c r="Q18" s="16">
        <f>-DRO_GLO!Q38</f>
        <v>-116915.83100000001</v>
      </c>
      <c r="R18" s="16">
        <f>-DRO_GLO!R38</f>
        <v>-128676.76800000001</v>
      </c>
      <c r="S18" s="16">
        <f>-DRO_GLO!S38</f>
        <v>-126784.32199999999</v>
      </c>
      <c r="T18" s="16">
        <f>-DRO_GLO!T38</f>
        <v>-133535.21536999999</v>
      </c>
      <c r="U18" s="16">
        <f>-DRO_GLO!U38</f>
        <v>-134449.73379999999</v>
      </c>
      <c r="V18" s="16">
        <f>-DRO_GLO!V38</f>
        <v>-147707.78999999998</v>
      </c>
      <c r="W18" s="16">
        <f>-DRO_GLO!W38</f>
        <v>-149386.5471</v>
      </c>
      <c r="X18" s="16">
        <f>-DRO_GLO!X38</f>
        <v>-151086.30591999998</v>
      </c>
      <c r="Y18" s="16">
        <f>-DRO_GLO!Y38</f>
        <v>-142249.28187000001</v>
      </c>
      <c r="Z18" s="16">
        <f>-DRO_GLO!Z38</f>
        <v>-154316.33204000001</v>
      </c>
      <c r="AA18" s="16">
        <f>-DRO_GLO!AA38</f>
        <v>-164824.60024</v>
      </c>
      <c r="AB18" s="16">
        <f>-DRO_GLO!AB38</f>
        <v>-168925.32118999999</v>
      </c>
      <c r="AC18" s="16">
        <f>-DRO_GLO!AC38</f>
        <v>-162143.61558000001</v>
      </c>
      <c r="AD18" s="16">
        <f>-DRO_GLO!AD38</f>
        <v>-171653.76553999999</v>
      </c>
      <c r="AE18" s="16">
        <f>-DRO_GLO!AE38</f>
        <v>-181800.59130999999</v>
      </c>
      <c r="AF18" s="16">
        <f>-DRO_GLO!AF38</f>
        <v>-191298.48079</v>
      </c>
      <c r="AG18" s="16">
        <f>-DRO_GLO!AG38</f>
        <v>-161117.74271000002</v>
      </c>
      <c r="AH18" s="16">
        <f>-DRO_GLO!AH38</f>
        <v>-177096.92871000001</v>
      </c>
      <c r="AI18" s="16">
        <f>-DRO_GLO!AI38</f>
        <v>-173181.25226000001</v>
      </c>
      <c r="AJ18" s="16">
        <f>-DRO_GLO!AJ38</f>
        <v>-71933.772989999998</v>
      </c>
      <c r="AK18" s="16">
        <f>-DRO_GLO!AK38</f>
        <v>-247923.57313</v>
      </c>
      <c r="AL18" s="16">
        <f>-DRO_GLO!AL38</f>
        <v>-169883.56575000001</v>
      </c>
      <c r="AM18" s="16">
        <f>-DRO_GLO!AM38</f>
        <v>-184362.50698999999</v>
      </c>
      <c r="AN18" s="16">
        <f>-DRO_GLO!AN38</f>
        <v>-190535.20422000001</v>
      </c>
      <c r="AO18" s="16">
        <f>-DRO_GLO!AO38</f>
        <v>-171541.73424999998</v>
      </c>
      <c r="AP18" s="16">
        <f>-DRO_GLO!AP38</f>
        <v>-190178.48210999998</v>
      </c>
      <c r="AQ18" s="16">
        <f>-DRO_GLO!AQ38</f>
        <v>-196690.34924000001</v>
      </c>
      <c r="AR18" s="16">
        <f>-DRO_GLO!AR38</f>
        <v>-208394.87310999999</v>
      </c>
      <c r="AS18" s="16">
        <f>-DRO_GLO!AS38</f>
        <v>-184854.52128000002</v>
      </c>
      <c r="AT18" s="16">
        <f>-DRO_GLO!AT38</f>
        <v>-226053.78654999999</v>
      </c>
      <c r="AU18" s="16">
        <f>-DRO_GLO!AU38</f>
        <v>-164533.37004000001</v>
      </c>
    </row>
    <row r="19" spans="2:47">
      <c r="B19" s="15">
        <v>2.2000000000000002</v>
      </c>
      <c r="C19" s="9" t="s">
        <v>49</v>
      </c>
      <c r="D19" s="8">
        <f>D20+D21</f>
        <v>-97568.054000000004</v>
      </c>
      <c r="E19" s="8">
        <f>E20+E21</f>
        <v>-116099.014</v>
      </c>
      <c r="F19" s="8">
        <f t="shared" ref="F19:AU19" si="3">F20+F21</f>
        <v>-114085.62699999999</v>
      </c>
      <c r="G19" s="8">
        <f t="shared" si="3"/>
        <v>-122138.51562000002</v>
      </c>
      <c r="H19" s="8">
        <f t="shared" si="3"/>
        <v>-121747.613</v>
      </c>
      <c r="I19" s="8">
        <f t="shared" si="3"/>
        <v>-122129.492</v>
      </c>
      <c r="J19" s="8">
        <f t="shared" si="3"/>
        <v>-125070.716</v>
      </c>
      <c r="K19" s="8">
        <f t="shared" si="3"/>
        <v>-131277.29999999999</v>
      </c>
      <c r="L19" s="8">
        <f t="shared" si="3"/>
        <v>-136731.06299999999</v>
      </c>
      <c r="M19" s="8">
        <f t="shared" si="3"/>
        <v>-136409.00499999998</v>
      </c>
      <c r="N19" s="8">
        <f t="shared" si="3"/>
        <v>-136440.40599999999</v>
      </c>
      <c r="O19" s="8">
        <f t="shared" si="3"/>
        <v>-144260.95000000001</v>
      </c>
      <c r="P19" s="8">
        <f t="shared" si="3"/>
        <v>-158427.23300000001</v>
      </c>
      <c r="Q19" s="8">
        <f t="shared" si="3"/>
        <v>-153373.72700000001</v>
      </c>
      <c r="R19" s="8">
        <f t="shared" si="3"/>
        <v>-146724.26499999998</v>
      </c>
      <c r="S19" s="8">
        <f t="shared" si="3"/>
        <v>-147408.67600000001</v>
      </c>
      <c r="T19" s="8">
        <f t="shared" si="3"/>
        <v>-148034.30955000001</v>
      </c>
      <c r="U19" s="8">
        <f t="shared" si="3"/>
        <v>-151882.08412000001</v>
      </c>
      <c r="V19" s="8">
        <f t="shared" si="3"/>
        <v>-162432.48656000002</v>
      </c>
      <c r="W19" s="8">
        <f t="shared" si="3"/>
        <v>-163873.04785</v>
      </c>
      <c r="X19" s="8">
        <f t="shared" si="3"/>
        <v>-177271.11835</v>
      </c>
      <c r="Y19" s="8">
        <f t="shared" si="3"/>
        <v>-187699.09901000001</v>
      </c>
      <c r="Z19" s="8">
        <f t="shared" si="3"/>
        <v>-187170.05665000001</v>
      </c>
      <c r="AA19" s="8">
        <f t="shared" si="3"/>
        <v>-202643.36642000003</v>
      </c>
      <c r="AB19" s="8">
        <f t="shared" si="3"/>
        <v>-267871.84927999997</v>
      </c>
      <c r="AC19" s="8">
        <f t="shared" si="3"/>
        <v>-264562.11866000004</v>
      </c>
      <c r="AD19" s="8">
        <f t="shared" si="3"/>
        <v>-404197.65146000008</v>
      </c>
      <c r="AE19" s="8">
        <f t="shared" si="3"/>
        <v>-413673.94558000006</v>
      </c>
      <c r="AF19" s="8">
        <f t="shared" si="3"/>
        <v>-241709.11534999998</v>
      </c>
      <c r="AG19" s="8">
        <f t="shared" si="3"/>
        <v>-149938.83908000001</v>
      </c>
      <c r="AH19" s="8">
        <f t="shared" si="3"/>
        <v>-244253.68747000003</v>
      </c>
      <c r="AI19" s="8">
        <f t="shared" si="3"/>
        <v>-8694.8356700000004</v>
      </c>
      <c r="AJ19" s="8">
        <f t="shared" si="3"/>
        <v>-264292.54311000003</v>
      </c>
      <c r="AK19" s="8">
        <f t="shared" si="3"/>
        <v>-168408.47741999998</v>
      </c>
      <c r="AL19" s="8">
        <f t="shared" si="3"/>
        <v>-198960.94574000005</v>
      </c>
      <c r="AM19" s="8">
        <f t="shared" si="3"/>
        <v>-349594.20708999998</v>
      </c>
      <c r="AN19" s="8">
        <f t="shared" si="3"/>
        <v>-200301.41983999999</v>
      </c>
      <c r="AO19" s="8">
        <f t="shared" si="3"/>
        <v>-206135.08944000001</v>
      </c>
      <c r="AP19" s="8">
        <f t="shared" si="3"/>
        <v>-214730.67814000003</v>
      </c>
      <c r="AQ19" s="8">
        <f t="shared" si="3"/>
        <v>-233010.21908000001</v>
      </c>
      <c r="AR19" s="8">
        <f t="shared" si="3"/>
        <v>-224828.86744</v>
      </c>
      <c r="AS19" s="8">
        <f t="shared" si="3"/>
        <v>-229262.03829999999</v>
      </c>
      <c r="AT19" s="8">
        <f t="shared" si="3"/>
        <v>-246181.42610000001</v>
      </c>
      <c r="AU19" s="8">
        <f t="shared" si="3"/>
        <v>-332496.08768999996</v>
      </c>
    </row>
    <row r="20" spans="2:47" s="12" customFormat="1">
      <c r="B20" s="15" t="s">
        <v>68</v>
      </c>
      <c r="C20" s="11" t="s">
        <v>58</v>
      </c>
      <c r="D20" s="16">
        <f>-DRO_GLO!D43</f>
        <v>-93990.915000000008</v>
      </c>
      <c r="E20" s="16">
        <f>-DRO_GLO!E43</f>
        <v>-112328.223</v>
      </c>
      <c r="F20" s="16">
        <f>-DRO_GLO!F43</f>
        <v>-113958.817</v>
      </c>
      <c r="G20" s="16">
        <f>-DRO_GLO!G43</f>
        <v>-121936.40062000001</v>
      </c>
      <c r="H20" s="16">
        <f>-DRO_GLO!H43</f>
        <v>-121515.43799999999</v>
      </c>
      <c r="I20" s="16">
        <f>-DRO_GLO!I43</f>
        <v>-121946.027</v>
      </c>
      <c r="J20" s="16">
        <f>-DRO_GLO!J43</f>
        <v>-124887.716</v>
      </c>
      <c r="K20" s="16">
        <f>-DRO_GLO!K43</f>
        <v>-131033.984</v>
      </c>
      <c r="L20" s="16">
        <f>-DRO_GLO!L43</f>
        <v>-136449.42199999999</v>
      </c>
      <c r="M20" s="16">
        <f>-DRO_GLO!M43</f>
        <v>-135990.97999999998</v>
      </c>
      <c r="N20" s="16">
        <f>-DRO_GLO!N43</f>
        <v>-136132.29799999998</v>
      </c>
      <c r="O20" s="16">
        <f>-DRO_GLO!O43</f>
        <v>-143938.46400000001</v>
      </c>
      <c r="P20" s="16">
        <f>-DRO_GLO!P43</f>
        <v>-143173.21799999999</v>
      </c>
      <c r="Q20" s="16">
        <f>-DRO_GLO!Q43</f>
        <v>-139852.20600000001</v>
      </c>
      <c r="R20" s="16">
        <f>-DRO_GLO!R43</f>
        <v>-134659.94799999997</v>
      </c>
      <c r="S20" s="16">
        <f>-DRO_GLO!S43</f>
        <v>-136028.67300000001</v>
      </c>
      <c r="T20" s="16">
        <f>-DRO_GLO!T43</f>
        <v>-134085.22248</v>
      </c>
      <c r="U20" s="16">
        <f>-DRO_GLO!U43</f>
        <v>-140459.79493</v>
      </c>
      <c r="V20" s="16">
        <f>-DRO_GLO!V43</f>
        <v>-149667.16965000003</v>
      </c>
      <c r="W20" s="16">
        <f>-DRO_GLO!W43</f>
        <v>-149687.62163000001</v>
      </c>
      <c r="X20" s="16">
        <f>-DRO_GLO!X43</f>
        <v>-161525.19837</v>
      </c>
      <c r="Y20" s="16">
        <f>-DRO_GLO!Y43</f>
        <v>-173333.66281000001</v>
      </c>
      <c r="Z20" s="16">
        <f>-DRO_GLO!Z43</f>
        <v>-170607.58025</v>
      </c>
      <c r="AA20" s="16">
        <f>-DRO_GLO!AA43</f>
        <v>-185631.76521000004</v>
      </c>
      <c r="AB20" s="16">
        <f>-DRO_GLO!AB43</f>
        <v>-267189.53648999997</v>
      </c>
      <c r="AC20" s="16">
        <f>-DRO_GLO!AC43</f>
        <v>-263267.96367000003</v>
      </c>
      <c r="AD20" s="16">
        <f>-DRO_GLO!AD43</f>
        <v>-402497.26759000006</v>
      </c>
      <c r="AE20" s="16">
        <f>-DRO_GLO!AE43</f>
        <v>-411770.36921000003</v>
      </c>
      <c r="AF20" s="16">
        <f>-DRO_GLO!AF43</f>
        <v>-240666.68437999999</v>
      </c>
      <c r="AG20" s="16">
        <f>-DRO_GLO!AG43</f>
        <v>-147804.31950000001</v>
      </c>
      <c r="AH20" s="16">
        <f>-DRO_GLO!AH43</f>
        <v>-242107.22451000003</v>
      </c>
      <c r="AI20" s="16">
        <f>-DRO_GLO!AI43</f>
        <v>-8421.8572600000007</v>
      </c>
      <c r="AJ20" s="16">
        <f>-DRO_GLO!AJ43</f>
        <v>-262440.45039000001</v>
      </c>
      <c r="AK20" s="16">
        <f>-DRO_GLO!AK43</f>
        <v>-166818.25693999999</v>
      </c>
      <c r="AL20" s="16">
        <f>-DRO_GLO!AL43</f>
        <v>-196666.83021000004</v>
      </c>
      <c r="AM20" s="16">
        <f>-DRO_GLO!AM43</f>
        <v>-270459.17491</v>
      </c>
      <c r="AN20" s="16">
        <f>-DRO_GLO!AN43</f>
        <v>-198220.42937</v>
      </c>
      <c r="AO20" s="16">
        <f>-DRO_GLO!AO43</f>
        <v>-204446.07675000001</v>
      </c>
      <c r="AP20" s="16">
        <f>-DRO_GLO!AP43</f>
        <v>-212764.82238000003</v>
      </c>
      <c r="AQ20" s="16">
        <f>-DRO_GLO!AQ43</f>
        <v>-231103.69026</v>
      </c>
      <c r="AR20" s="16">
        <f>-DRO_GLO!AR43</f>
        <v>-223398.07886000001</v>
      </c>
      <c r="AS20" s="16">
        <f>-DRO_GLO!AS43</f>
        <v>-228086.62243999998</v>
      </c>
      <c r="AT20" s="16">
        <f>-DRO_GLO!AT43</f>
        <v>-244615.59002</v>
      </c>
      <c r="AU20" s="16">
        <f>-DRO_GLO!AU43</f>
        <v>-331310.72268999997</v>
      </c>
    </row>
    <row r="21" spans="2:47" s="12" customFormat="1">
      <c r="B21" s="15" t="s">
        <v>69</v>
      </c>
      <c r="C21" s="11" t="s">
        <v>59</v>
      </c>
      <c r="D21" s="16">
        <f>-DRO_GLO!D46</f>
        <v>-3577.1390000000001</v>
      </c>
      <c r="E21" s="16">
        <f>-DRO_GLO!E46</f>
        <v>-3770.7910000000006</v>
      </c>
      <c r="F21" s="16">
        <f>-DRO_GLO!F46</f>
        <v>-126.81</v>
      </c>
      <c r="G21" s="16">
        <f>-DRO_GLO!G46</f>
        <v>-202.11499999999998</v>
      </c>
      <c r="H21" s="16">
        <f>-DRO_GLO!H46</f>
        <v>-232.17500000000001</v>
      </c>
      <c r="I21" s="16">
        <f>-DRO_GLO!I46</f>
        <v>-183.465</v>
      </c>
      <c r="J21" s="16">
        <f>-DRO_GLO!J46</f>
        <v>-182.99999999999997</v>
      </c>
      <c r="K21" s="16">
        <f>-DRO_GLO!K46</f>
        <v>-243.316</v>
      </c>
      <c r="L21" s="16">
        <f>-DRO_GLO!L46</f>
        <v>-281.64099999999996</v>
      </c>
      <c r="M21" s="16">
        <f>-DRO_GLO!M46</f>
        <v>-418.02499999999998</v>
      </c>
      <c r="N21" s="16">
        <f>-DRO_GLO!N46</f>
        <v>-308.108</v>
      </c>
      <c r="O21" s="16">
        <f>-DRO_GLO!O46</f>
        <v>-322.48600000000005</v>
      </c>
      <c r="P21" s="16">
        <f>-DRO_GLO!P46</f>
        <v>-15254.014999999999</v>
      </c>
      <c r="Q21" s="16">
        <f>-DRO_GLO!Q46</f>
        <v>-13521.521000000001</v>
      </c>
      <c r="R21" s="16">
        <f>-DRO_GLO!R46</f>
        <v>-12064.316999999999</v>
      </c>
      <c r="S21" s="16">
        <f>-DRO_GLO!S46</f>
        <v>-11380.003000000001</v>
      </c>
      <c r="T21" s="16">
        <f>-DRO_GLO!T46</f>
        <v>-13949.087070000001</v>
      </c>
      <c r="U21" s="16">
        <f>-DRO_GLO!U46</f>
        <v>-11422.289190000001</v>
      </c>
      <c r="V21" s="16">
        <f>-DRO_GLO!V46</f>
        <v>-12765.31691</v>
      </c>
      <c r="W21" s="16">
        <f>-DRO_GLO!W46</f>
        <v>-14185.426219999999</v>
      </c>
      <c r="X21" s="16">
        <f>-DRO_GLO!X46</f>
        <v>-15745.919979999999</v>
      </c>
      <c r="Y21" s="16">
        <f>-DRO_GLO!Y46</f>
        <v>-14365.4362</v>
      </c>
      <c r="Z21" s="16">
        <f>-DRO_GLO!Z46</f>
        <v>-16562.476400000003</v>
      </c>
      <c r="AA21" s="16">
        <f>-DRO_GLO!AA46</f>
        <v>-17011.601210000001</v>
      </c>
      <c r="AB21" s="16">
        <f>-DRO_GLO!AB46</f>
        <v>-682.31278999999995</v>
      </c>
      <c r="AC21" s="16">
        <f>-DRO_GLO!AC46</f>
        <v>-1294.15499</v>
      </c>
      <c r="AD21" s="16">
        <f>-DRO_GLO!AD46</f>
        <v>-1700.3838700000001</v>
      </c>
      <c r="AE21" s="16">
        <f>-DRO_GLO!AE46</f>
        <v>-1903.57637</v>
      </c>
      <c r="AF21" s="16">
        <f>-DRO_GLO!AF46</f>
        <v>-1042.4309699999999</v>
      </c>
      <c r="AG21" s="16">
        <f>-DRO_GLO!AG46</f>
        <v>-2134.5195800000001</v>
      </c>
      <c r="AH21" s="16">
        <f>-DRO_GLO!AH46</f>
        <v>-2146.4629600000003</v>
      </c>
      <c r="AI21" s="16">
        <f>-DRO_GLO!AI46</f>
        <v>-272.97841000000005</v>
      </c>
      <c r="AJ21" s="16">
        <f>-DRO_GLO!AJ46</f>
        <v>-1852.0927200000001</v>
      </c>
      <c r="AK21" s="16">
        <f>-DRO_GLO!AK46</f>
        <v>-1590.22048</v>
      </c>
      <c r="AL21" s="16">
        <f>-DRO_GLO!AL46</f>
        <v>-2294.11553</v>
      </c>
      <c r="AM21" s="16">
        <f>-DRO_GLO!AM46</f>
        <v>-79135.032179999995</v>
      </c>
      <c r="AN21" s="16">
        <f>-DRO_GLO!AN46</f>
        <v>-2080.9904700000002</v>
      </c>
      <c r="AO21" s="16">
        <f>-DRO_GLO!AO46</f>
        <v>-1689.01269</v>
      </c>
      <c r="AP21" s="16">
        <f>-DRO_GLO!AP46</f>
        <v>-1965.8557599999999</v>
      </c>
      <c r="AQ21" s="16">
        <f>-DRO_GLO!AQ46</f>
        <v>-1906.52882</v>
      </c>
      <c r="AR21" s="16">
        <f>-DRO_GLO!AR46</f>
        <v>-1430.7885799999999</v>
      </c>
      <c r="AS21" s="16">
        <f>-DRO_GLO!AS46</f>
        <v>-1175.4158600000001</v>
      </c>
      <c r="AT21" s="16">
        <f>-DRO_GLO!AT46</f>
        <v>-1565.83608</v>
      </c>
      <c r="AU21" s="16">
        <f>-DRO_GLO!AU46</f>
        <v>-1185.365</v>
      </c>
    </row>
    <row r="22" spans="2:47" s="5" customFormat="1">
      <c r="B22" s="14">
        <v>3</v>
      </c>
      <c r="C22" s="5" t="s">
        <v>60</v>
      </c>
      <c r="D22" s="10">
        <f>-DRO_GLO!D50</f>
        <v>-195330.93900000001</v>
      </c>
      <c r="E22" s="10">
        <f>-DRO_GLO!E50</f>
        <v>-259454.50099999996</v>
      </c>
      <c r="F22" s="10">
        <f>-DRO_GLO!F50</f>
        <v>-173593.52499999999</v>
      </c>
      <c r="G22" s="10">
        <f>-DRO_GLO!G50</f>
        <v>-270195.70900000003</v>
      </c>
      <c r="H22" s="10">
        <f>-DRO_GLO!H50</f>
        <v>-268420.06700000004</v>
      </c>
      <c r="I22" s="10">
        <f>-DRO_GLO!I50</f>
        <v>-239005.82500000001</v>
      </c>
      <c r="J22" s="10">
        <f>-DRO_GLO!J50</f>
        <v>-295820.48099999997</v>
      </c>
      <c r="K22" s="10">
        <f>-DRO_GLO!K50</f>
        <v>-331849.95999999996</v>
      </c>
      <c r="L22" s="10">
        <f>-DRO_GLO!L50</f>
        <v>-302875.54952</v>
      </c>
      <c r="M22" s="10">
        <f>-DRO_GLO!M50</f>
        <v>-317280.03999999998</v>
      </c>
      <c r="N22" s="10">
        <f>-DRO_GLO!N50</f>
        <v>-354013.52500000002</v>
      </c>
      <c r="O22" s="10">
        <f>-DRO_GLO!O50</f>
        <v>-342418.18000000005</v>
      </c>
      <c r="P22" s="10">
        <f>-DRO_GLO!P50</f>
        <v>-216636.62</v>
      </c>
      <c r="Q22" s="10">
        <f>-DRO_GLO!Q50</f>
        <v>-230504.92499999999</v>
      </c>
      <c r="R22" s="10">
        <f>-DRO_GLO!R50</f>
        <v>-249302.34203</v>
      </c>
      <c r="S22" s="10">
        <f>-DRO_GLO!S50</f>
        <v>-439658.85619999998</v>
      </c>
      <c r="T22" s="10">
        <f>-DRO_GLO!T50</f>
        <v>-276350.11433999997</v>
      </c>
      <c r="U22" s="10">
        <f>-DRO_GLO!U50</f>
        <v>-292625.41090000002</v>
      </c>
      <c r="V22" s="10">
        <f>-DRO_GLO!V50</f>
        <v>-398177.91153000004</v>
      </c>
      <c r="W22" s="10">
        <f>-DRO_GLO!W50</f>
        <v>-487517.39285000006</v>
      </c>
      <c r="X22" s="10">
        <f>-DRO_GLO!X50</f>
        <v>-373907.16819</v>
      </c>
      <c r="Y22" s="10">
        <f>-DRO_GLO!Y50</f>
        <v>-452885.75899999996</v>
      </c>
      <c r="Z22" s="10">
        <f>-DRO_GLO!Z50</f>
        <v>-348273.4669</v>
      </c>
      <c r="AA22" s="10">
        <f>-DRO_GLO!AA50</f>
        <v>-504866.63523000001</v>
      </c>
      <c r="AB22" s="10">
        <f>-DRO_GLO!AB50</f>
        <v>-349005.52596</v>
      </c>
      <c r="AC22" s="10">
        <f>-DRO_GLO!AC50</f>
        <v>-337568.07126</v>
      </c>
      <c r="AD22" s="10">
        <f>-DRO_GLO!AD50</f>
        <v>-454492.99119999999</v>
      </c>
      <c r="AE22" s="10">
        <f>-DRO_GLO!AE50</f>
        <v>-316893.40009999997</v>
      </c>
      <c r="AF22" s="10">
        <f>-DRO_GLO!AF50</f>
        <v>-358233.33988000004</v>
      </c>
      <c r="AG22" s="10">
        <f>-DRO_GLO!AG50</f>
        <v>-364160.95311</v>
      </c>
      <c r="AH22" s="10">
        <f>-DRO_GLO!AH50</f>
        <v>-451981.71106</v>
      </c>
      <c r="AI22" s="10">
        <f>-DRO_GLO!AI50</f>
        <v>-620556.75014999998</v>
      </c>
      <c r="AJ22" s="10">
        <f>-DRO_GLO!AJ50</f>
        <v>-409506.88728000002</v>
      </c>
      <c r="AK22" s="10">
        <f>-DRO_GLO!AK50</f>
        <v>-357105.72203</v>
      </c>
      <c r="AL22" s="10">
        <f>-DRO_GLO!AL50</f>
        <v>-546524.78770999995</v>
      </c>
      <c r="AM22" s="10">
        <f>-DRO_GLO!AM50</f>
        <v>-474465.61032000004</v>
      </c>
      <c r="AN22" s="10">
        <f>-DRO_GLO!AN50</f>
        <v>-411449.85518000001</v>
      </c>
      <c r="AO22" s="10">
        <f>-DRO_GLO!AO50</f>
        <v>-398175.82822999998</v>
      </c>
      <c r="AP22" s="10">
        <f>-DRO_GLO!AP50</f>
        <v>-482837.30765999999</v>
      </c>
      <c r="AQ22" s="10">
        <f>-DRO_GLO!AQ50</f>
        <v>-254073.81433999998</v>
      </c>
      <c r="AR22" s="10">
        <f>-DRO_GLO!AR50</f>
        <v>-415367.61838</v>
      </c>
      <c r="AS22" s="10">
        <f>-DRO_GLO!AS50</f>
        <v>-440049.14919999999</v>
      </c>
      <c r="AT22" s="10">
        <f>-DRO_GLO!AT50</f>
        <v>-416649.52975999995</v>
      </c>
      <c r="AU22" s="10">
        <f>-DRO_GLO!AU50</f>
        <v>-503910.34031999996</v>
      </c>
    </row>
    <row r="23" spans="2:47">
      <c r="B23" s="13">
        <v>4</v>
      </c>
      <c r="C23" s="5" t="s">
        <v>70</v>
      </c>
      <c r="D23" s="8">
        <f>D9+D10+D22</f>
        <v>78954.518219999736</v>
      </c>
      <c r="E23" s="8">
        <f>E9+E10+E22</f>
        <v>57846.001000000135</v>
      </c>
      <c r="F23" s="8">
        <f t="shared" ref="F23:AU23" si="4">F9+F10+F22</f>
        <v>41190.417000000045</v>
      </c>
      <c r="G23" s="8">
        <f t="shared" si="4"/>
        <v>113463.04738000012</v>
      </c>
      <c r="H23" s="8">
        <f t="shared" si="4"/>
        <v>176042.12500000023</v>
      </c>
      <c r="I23" s="8">
        <f t="shared" si="4"/>
        <v>62769.991000000096</v>
      </c>
      <c r="J23" s="8">
        <f t="shared" si="4"/>
        <v>156174.29900000006</v>
      </c>
      <c r="K23" s="8">
        <f t="shared" si="4"/>
        <v>202794.60600000015</v>
      </c>
      <c r="L23" s="8">
        <f t="shared" si="4"/>
        <v>137755.65947999957</v>
      </c>
      <c r="M23" s="8">
        <f t="shared" si="4"/>
        <v>-280388.39199999993</v>
      </c>
      <c r="N23" s="8">
        <f t="shared" si="4"/>
        <v>-80781.894000000437</v>
      </c>
      <c r="O23" s="8">
        <f t="shared" si="4"/>
        <v>-11598.50100000028</v>
      </c>
      <c r="P23" s="8">
        <f t="shared" si="4"/>
        <v>-55246.669000000576</v>
      </c>
      <c r="Q23" s="8">
        <f t="shared" si="4"/>
        <v>-324674.32799999992</v>
      </c>
      <c r="R23" s="8">
        <f t="shared" si="4"/>
        <v>-200195.34502999979</v>
      </c>
      <c r="S23" s="8">
        <f t="shared" si="4"/>
        <v>-188717.32520000025</v>
      </c>
      <c r="T23" s="8">
        <f t="shared" si="4"/>
        <v>47012.078630000236</v>
      </c>
      <c r="U23" s="8">
        <f t="shared" si="4"/>
        <v>-98926.352370000444</v>
      </c>
      <c r="V23" s="8">
        <f t="shared" si="4"/>
        <v>-32476.527770000626</v>
      </c>
      <c r="W23" s="8">
        <f t="shared" si="4"/>
        <v>60747.809730000445</v>
      </c>
      <c r="X23" s="8">
        <f t="shared" si="4"/>
        <v>14321.951539999922</v>
      </c>
      <c r="Y23" s="8">
        <f t="shared" si="4"/>
        <v>-48204.118670000113</v>
      </c>
      <c r="Z23" s="8">
        <f t="shared" si="4"/>
        <v>63484.057020000531</v>
      </c>
      <c r="AA23" s="8">
        <f t="shared" si="4"/>
        <v>46725.016429999494</v>
      </c>
      <c r="AB23" s="8">
        <f t="shared" si="4"/>
        <v>212321.2933100001</v>
      </c>
      <c r="AC23" s="8">
        <f t="shared" si="4"/>
        <v>-174916.31143999973</v>
      </c>
      <c r="AD23" s="8">
        <f t="shared" si="4"/>
        <v>-20834.812010000402</v>
      </c>
      <c r="AE23" s="8">
        <f t="shared" si="4"/>
        <v>-52617.284510000376</v>
      </c>
      <c r="AF23" s="8">
        <f t="shared" si="4"/>
        <v>267001.46827999951</v>
      </c>
      <c r="AG23" s="8">
        <f t="shared" si="4"/>
        <v>-29418.522250000038</v>
      </c>
      <c r="AH23" s="8">
        <f t="shared" si="4"/>
        <v>145435.33988999983</v>
      </c>
      <c r="AI23" s="8">
        <f t="shared" si="4"/>
        <v>408855.43848999985</v>
      </c>
      <c r="AJ23" s="8">
        <f t="shared" si="4"/>
        <v>273204.20275000052</v>
      </c>
      <c r="AK23" s="8">
        <f t="shared" si="4"/>
        <v>956.21915000031004</v>
      </c>
      <c r="AL23" s="8">
        <f t="shared" si="4"/>
        <v>282303.23467999964</v>
      </c>
      <c r="AM23" s="8">
        <f t="shared" si="4"/>
        <v>85687.868795907532</v>
      </c>
      <c r="AN23" s="8">
        <f t="shared" si="4"/>
        <v>405154.08907029493</v>
      </c>
      <c r="AO23" s="8">
        <f t="shared" si="4"/>
        <v>-14718.287477932055</v>
      </c>
      <c r="AP23" s="8">
        <f t="shared" si="4"/>
        <v>28740.004886513518</v>
      </c>
      <c r="AQ23" s="8">
        <f t="shared" si="4"/>
        <v>233675.74835274188</v>
      </c>
      <c r="AR23" s="8">
        <f t="shared" si="4"/>
        <v>540541.92171185988</v>
      </c>
      <c r="AS23" s="8">
        <f t="shared" si="4"/>
        <v>279520.09812589304</v>
      </c>
      <c r="AT23" s="8">
        <f t="shared" si="4"/>
        <v>818407.60291813023</v>
      </c>
      <c r="AU23" s="8">
        <f t="shared" si="4"/>
        <v>893186.95640440425</v>
      </c>
    </row>
    <row r="24" spans="2:47" ht="15" thickBot="1"/>
    <row r="25" spans="2:47" ht="15" thickBot="1">
      <c r="C25" s="6" t="s">
        <v>71</v>
      </c>
      <c r="D25" s="1">
        <v>39903</v>
      </c>
      <c r="E25" s="1">
        <v>39994</v>
      </c>
      <c r="F25" s="1">
        <v>40086</v>
      </c>
      <c r="G25" s="1">
        <v>40178</v>
      </c>
      <c r="H25" s="1">
        <v>40268</v>
      </c>
      <c r="I25" s="1">
        <v>40359</v>
      </c>
      <c r="J25" s="1">
        <v>40451</v>
      </c>
      <c r="K25" s="1">
        <v>40543</v>
      </c>
      <c r="L25" s="1">
        <v>40633</v>
      </c>
      <c r="M25" s="1">
        <v>40724</v>
      </c>
      <c r="N25" s="1">
        <v>40816</v>
      </c>
      <c r="O25" s="1">
        <v>40908</v>
      </c>
      <c r="P25" s="1">
        <v>40999</v>
      </c>
      <c r="Q25" s="1">
        <v>41090</v>
      </c>
      <c r="R25" s="1">
        <v>41182</v>
      </c>
      <c r="S25" s="1">
        <v>41274</v>
      </c>
      <c r="T25" s="1">
        <v>41364</v>
      </c>
      <c r="U25" s="1">
        <v>41455</v>
      </c>
      <c r="V25" s="1">
        <v>41547</v>
      </c>
      <c r="W25" s="1">
        <v>41639</v>
      </c>
      <c r="X25" s="1">
        <v>41729</v>
      </c>
      <c r="Y25" s="1">
        <v>41820</v>
      </c>
      <c r="Z25" s="1">
        <v>41912</v>
      </c>
      <c r="AA25" s="1">
        <v>42004</v>
      </c>
      <c r="AB25" s="1">
        <v>42094</v>
      </c>
      <c r="AC25" s="1">
        <v>42185</v>
      </c>
      <c r="AD25" s="1">
        <v>42277</v>
      </c>
      <c r="AE25" s="1">
        <v>42369</v>
      </c>
      <c r="AF25" s="1">
        <v>42460</v>
      </c>
      <c r="AG25" s="1">
        <v>42551</v>
      </c>
      <c r="AH25" s="1">
        <v>42643</v>
      </c>
      <c r="AI25" s="1">
        <v>42735</v>
      </c>
      <c r="AJ25" s="1">
        <v>42825</v>
      </c>
      <c r="AK25" s="1">
        <v>42916</v>
      </c>
      <c r="AL25" s="1">
        <v>43008</v>
      </c>
      <c r="AM25" s="1">
        <v>43100</v>
      </c>
      <c r="AN25" s="1">
        <v>43190</v>
      </c>
      <c r="AO25" s="1">
        <v>43281</v>
      </c>
      <c r="AP25" s="1">
        <v>43373</v>
      </c>
      <c r="AQ25" s="1">
        <v>43465</v>
      </c>
      <c r="AR25" s="1">
        <v>43555</v>
      </c>
      <c r="AS25" s="1">
        <v>43646</v>
      </c>
      <c r="AT25" s="1">
        <v>43738</v>
      </c>
      <c r="AU25" s="1">
        <v>43830</v>
      </c>
    </row>
    <row r="26" spans="2:47">
      <c r="C26" s="4" t="s">
        <v>44</v>
      </c>
      <c r="D26" s="2" t="s">
        <v>0</v>
      </c>
      <c r="E26" s="2" t="s">
        <v>1</v>
      </c>
      <c r="F26" s="2" t="s">
        <v>2</v>
      </c>
      <c r="G26" s="2" t="s">
        <v>3</v>
      </c>
      <c r="H26" s="2" t="s">
        <v>4</v>
      </c>
      <c r="I26" s="2" t="s">
        <v>5</v>
      </c>
      <c r="J26" s="2" t="s">
        <v>6</v>
      </c>
      <c r="K26" s="2" t="s">
        <v>7</v>
      </c>
      <c r="L26" s="2" t="s">
        <v>8</v>
      </c>
      <c r="M26" s="2" t="s">
        <v>9</v>
      </c>
      <c r="N26" s="2" t="s">
        <v>10</v>
      </c>
      <c r="O26" s="2" t="s">
        <v>11</v>
      </c>
      <c r="P26" s="2" t="s">
        <v>12</v>
      </c>
      <c r="Q26" s="2" t="s">
        <v>13</v>
      </c>
      <c r="R26" s="2" t="s">
        <v>14</v>
      </c>
      <c r="S26" s="2" t="s">
        <v>15</v>
      </c>
      <c r="T26" s="2" t="s">
        <v>16</v>
      </c>
      <c r="U26" s="2" t="s">
        <v>17</v>
      </c>
      <c r="V26" s="2" t="s">
        <v>18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23</v>
      </c>
      <c r="AB26" s="2" t="s">
        <v>24</v>
      </c>
      <c r="AC26" s="2" t="s">
        <v>25</v>
      </c>
      <c r="AD26" s="2" t="s">
        <v>26</v>
      </c>
      <c r="AE26" s="2" t="s">
        <v>27</v>
      </c>
      <c r="AF26" s="2" t="s">
        <v>28</v>
      </c>
      <c r="AG26" s="2" t="s">
        <v>29</v>
      </c>
      <c r="AH26" s="2" t="s">
        <v>30</v>
      </c>
      <c r="AI26" s="2" t="s">
        <v>31</v>
      </c>
      <c r="AJ26" s="2" t="s">
        <v>32</v>
      </c>
      <c r="AK26" s="2" t="s">
        <v>33</v>
      </c>
      <c r="AL26" s="2" t="s">
        <v>34</v>
      </c>
      <c r="AM26" s="2" t="s">
        <v>35</v>
      </c>
      <c r="AN26" s="2" t="s">
        <v>36</v>
      </c>
      <c r="AO26" s="2" t="s">
        <v>37</v>
      </c>
      <c r="AP26" s="2" t="s">
        <v>38</v>
      </c>
      <c r="AQ26" s="2" t="s">
        <v>39</v>
      </c>
      <c r="AR26" s="2" t="s">
        <v>40</v>
      </c>
      <c r="AS26" s="2" t="s">
        <v>41</v>
      </c>
      <c r="AT26" s="2" t="s">
        <v>42</v>
      </c>
      <c r="AU26" s="2" t="s">
        <v>43</v>
      </c>
    </row>
    <row r="27" spans="2:47">
      <c r="B27" s="14">
        <v>1</v>
      </c>
      <c r="C27" s="5" t="s">
        <v>46</v>
      </c>
      <c r="D27" s="10">
        <f>DRO_TAM!D27</f>
        <v>2315522.3855999997</v>
      </c>
      <c r="E27" s="10">
        <f>DRO_TAM!E27</f>
        <v>1965645.2536199996</v>
      </c>
      <c r="F27" s="10">
        <f>DRO_TAM!F27</f>
        <v>2097768.1026099999</v>
      </c>
      <c r="G27" s="10">
        <f>DRO_TAM!G27</f>
        <v>2225435.8597000004</v>
      </c>
      <c r="H27" s="10">
        <f>DRO_TAM!H27</f>
        <v>2361027.4233799996</v>
      </c>
      <c r="I27" s="10">
        <f>DRO_TAM!I27</f>
        <v>2257112.7105200002</v>
      </c>
      <c r="J27" s="10">
        <f>DRO_TAM!J27</f>
        <v>2963079.94246</v>
      </c>
      <c r="K27" s="10">
        <f>DRO_TAM!K27</f>
        <v>2707651.5731700002</v>
      </c>
      <c r="L27" s="10">
        <f>DRO_TAM!L27</f>
        <v>2643470.0831900002</v>
      </c>
      <c r="M27" s="10">
        <f>DRO_TAM!M27</f>
        <v>2679238.9255900001</v>
      </c>
      <c r="N27" s="10">
        <f>DRO_TAM!N27</f>
        <v>2974554.2912499998</v>
      </c>
      <c r="O27" s="10">
        <f>DRO_TAM!O27</f>
        <v>3219271.03553</v>
      </c>
      <c r="P27" s="10">
        <f>DRO_TAM!P27</f>
        <v>2839614.1367199998</v>
      </c>
      <c r="Q27" s="10">
        <f>DRO_TAM!Q27</f>
        <v>2841731.5462000002</v>
      </c>
      <c r="R27" s="10">
        <f>DRO_TAM!R27</f>
        <v>3171585.9067800003</v>
      </c>
      <c r="S27" s="10">
        <f>DRO_TAM!S27</f>
        <v>3321586.5899799997</v>
      </c>
      <c r="T27" s="10">
        <f>DRO_TAM!T27</f>
        <v>3155651.6344300001</v>
      </c>
      <c r="U27" s="10">
        <f>DRO_TAM!U27</f>
        <v>2992828.2517900001</v>
      </c>
      <c r="V27" s="10">
        <f>DRO_TAM!V27</f>
        <v>3515094.8505800003</v>
      </c>
      <c r="W27" s="10">
        <f>DRO_TAM!W27</f>
        <v>3602201.5300199995</v>
      </c>
      <c r="X27" s="10">
        <f>DRO_TAM!X27</f>
        <v>3504757.8523300001</v>
      </c>
      <c r="Y27" s="10">
        <f>DRO_TAM!Y27</f>
        <v>3343301.3516899999</v>
      </c>
      <c r="Z27" s="10">
        <f>DRO_TAM!Z27</f>
        <v>3405349.1391399996</v>
      </c>
      <c r="AA27" s="10">
        <f>DRO_TAM!AA27</f>
        <v>3617956.7963100001</v>
      </c>
      <c r="AB27" s="10">
        <f>DRO_TAM!AB27</f>
        <v>3546074.4454391804</v>
      </c>
      <c r="AC27" s="10">
        <f>DRO_TAM!AC27</f>
        <v>3237182.7743700636</v>
      </c>
      <c r="AD27" s="10">
        <f>DRO_TAM!AD27</f>
        <v>3837067.4864423182</v>
      </c>
      <c r="AE27" s="10">
        <f>DRO_TAM!AE27</f>
        <v>3375949.9981597848</v>
      </c>
      <c r="AF27" s="10">
        <f>DRO_TAM!AF27</f>
        <v>3535564.2407348212</v>
      </c>
      <c r="AG27" s="10">
        <f>DRO_TAM!AG27</f>
        <v>2980783.1255650558</v>
      </c>
      <c r="AH27" s="10">
        <f>DRO_TAM!AH27</f>
        <v>3785071.735902912</v>
      </c>
      <c r="AI27" s="10">
        <f>DRO_TAM!AI27</f>
        <v>3547812.0607600003</v>
      </c>
      <c r="AJ27" s="10">
        <f>DRO_TAM!AJ27</f>
        <v>3440639.7212900002</v>
      </c>
      <c r="AK27" s="10">
        <f>DRO_TAM!AK27</f>
        <v>3249980.8569200002</v>
      </c>
      <c r="AL27" s="10">
        <f>DRO_TAM!AL27</f>
        <v>3829729.72542</v>
      </c>
      <c r="AM27" s="10">
        <f>DRO_TAM!AM27</f>
        <v>3878584.0313980985</v>
      </c>
      <c r="AN27" s="10">
        <f>DRO_TAM!AN27</f>
        <v>3810607.5297968378</v>
      </c>
      <c r="AO27" s="10">
        <f>DRO_TAM!AO27</f>
        <v>3468681.9517359771</v>
      </c>
      <c r="AP27" s="10">
        <f>DRO_TAM!AP27</f>
        <v>4327620.23843389</v>
      </c>
      <c r="AQ27" s="10">
        <f>DRO_TAM!AQ27</f>
        <v>4262758.4639385445</v>
      </c>
      <c r="AR27" s="10">
        <f>DRO_TAM!AR27</f>
        <v>4044894.3169718254</v>
      </c>
      <c r="AS27" s="10">
        <f>DRO_TAM!AS27</f>
        <v>4047761.4872239656</v>
      </c>
      <c r="AT27" s="10">
        <f>DRO_TAM!AT27</f>
        <v>4945959.0582625447</v>
      </c>
      <c r="AU27" s="10">
        <f>DRO_TAM!AU27</f>
        <v>5234975.6023124335</v>
      </c>
    </row>
    <row r="28" spans="2:47">
      <c r="B28" s="14">
        <v>2</v>
      </c>
      <c r="C28" s="5" t="s">
        <v>48</v>
      </c>
      <c r="D28" s="10">
        <f>D29+D37</f>
        <v>-1878070.5807100001</v>
      </c>
      <c r="E28" s="10">
        <f>E29+E37</f>
        <v>-1771737.4789300002</v>
      </c>
      <c r="F28" s="10">
        <f t="shared" ref="F28:AU28" si="5">F29+F37</f>
        <v>-1790355.6254700003</v>
      </c>
      <c r="G28" s="10">
        <f t="shared" si="5"/>
        <v>-1751276.8809199999</v>
      </c>
      <c r="H28" s="10">
        <f t="shared" si="5"/>
        <v>-1929241.3181400001</v>
      </c>
      <c r="I28" s="10">
        <f t="shared" si="5"/>
        <v>-1964473.7261399999</v>
      </c>
      <c r="J28" s="10">
        <f t="shared" si="5"/>
        <v>-1981489.8744499998</v>
      </c>
      <c r="K28" s="10">
        <f t="shared" si="5"/>
        <v>-2152110.4135400001</v>
      </c>
      <c r="L28" s="10">
        <f t="shared" si="5"/>
        <v>-2307507.8539800001</v>
      </c>
      <c r="M28" s="10">
        <f t="shared" si="5"/>
        <v>-2288040.49456</v>
      </c>
      <c r="N28" s="10">
        <f t="shared" si="5"/>
        <v>-2058399.4593600002</v>
      </c>
      <c r="O28" s="10">
        <f t="shared" si="5"/>
        <v>-2551541.8627299997</v>
      </c>
      <c r="P28" s="10">
        <f t="shared" si="5"/>
        <v>-2575298.1395100001</v>
      </c>
      <c r="Q28" s="10">
        <f t="shared" si="5"/>
        <v>-2795244.1554699996</v>
      </c>
      <c r="R28" s="10">
        <f t="shared" si="5"/>
        <v>-2840505.0405599996</v>
      </c>
      <c r="S28" s="10">
        <f t="shared" si="5"/>
        <v>-2999248.4519700003</v>
      </c>
      <c r="T28" s="10">
        <f t="shared" si="5"/>
        <v>-2890825.5459499997</v>
      </c>
      <c r="U28" s="10">
        <f t="shared" si="5"/>
        <v>-2808034.0837300001</v>
      </c>
      <c r="V28" s="10">
        <f t="shared" si="5"/>
        <v>-2954011.7024399992</v>
      </c>
      <c r="W28" s="10">
        <f t="shared" si="5"/>
        <v>-2971160.8550699991</v>
      </c>
      <c r="X28" s="10">
        <f t="shared" si="5"/>
        <v>-3240184.4813699997</v>
      </c>
      <c r="Y28" s="10">
        <f t="shared" si="5"/>
        <v>-3106306.4155599996</v>
      </c>
      <c r="Z28" s="10">
        <f t="shared" si="5"/>
        <v>-2860693.8109600004</v>
      </c>
      <c r="AA28" s="10">
        <f t="shared" si="5"/>
        <v>-2978348.1165000005</v>
      </c>
      <c r="AB28" s="10">
        <f t="shared" si="5"/>
        <v>-2820473.74523</v>
      </c>
      <c r="AC28" s="10">
        <f t="shared" si="5"/>
        <v>-2873731.1947600003</v>
      </c>
      <c r="AD28" s="10">
        <f t="shared" si="5"/>
        <v>-3319841.057</v>
      </c>
      <c r="AE28" s="10">
        <f t="shared" si="5"/>
        <v>-2885353.9977899995</v>
      </c>
      <c r="AF28" s="10">
        <f t="shared" si="5"/>
        <v>-2987443.3049999997</v>
      </c>
      <c r="AG28" s="10">
        <f t="shared" si="5"/>
        <v>-3016739.5315800002</v>
      </c>
      <c r="AH28" s="10">
        <f t="shared" si="5"/>
        <v>-2924263.4917299999</v>
      </c>
      <c r="AI28" s="10">
        <f t="shared" si="5"/>
        <v>-3114246.2137800003</v>
      </c>
      <c r="AJ28" s="10">
        <f t="shared" si="5"/>
        <v>-2874094.7053500004</v>
      </c>
      <c r="AK28" s="10">
        <f t="shared" si="5"/>
        <v>-2731787.29464</v>
      </c>
      <c r="AL28" s="10">
        <f t="shared" si="5"/>
        <v>-2646578.35549</v>
      </c>
      <c r="AM28" s="10">
        <f t="shared" si="5"/>
        <v>-2882370.3415600001</v>
      </c>
      <c r="AN28" s="10">
        <f t="shared" si="5"/>
        <v>-2898632.0012599998</v>
      </c>
      <c r="AO28" s="10">
        <f t="shared" si="5"/>
        <v>-3185787.4043700001</v>
      </c>
      <c r="AP28" s="10">
        <f t="shared" si="5"/>
        <v>-3610301.5585700003</v>
      </c>
      <c r="AQ28" s="10">
        <f t="shared" si="5"/>
        <v>-3668580.1248400006</v>
      </c>
      <c r="AR28" s="10">
        <f t="shared" si="5"/>
        <v>-3541075.9851899999</v>
      </c>
      <c r="AS28" s="10">
        <f t="shared" si="5"/>
        <v>-3479744.2482400006</v>
      </c>
      <c r="AT28" s="10">
        <f t="shared" si="5"/>
        <v>-3586681.4244600004</v>
      </c>
      <c r="AU28" s="10">
        <f t="shared" si="5"/>
        <v>-3591759.2853700006</v>
      </c>
    </row>
    <row r="29" spans="2:47">
      <c r="B29" s="15">
        <v>2.1</v>
      </c>
      <c r="C29" s="9" t="s">
        <v>57</v>
      </c>
      <c r="D29" s="8">
        <f>SUM(D30:D36)</f>
        <v>-1676309.8459000001</v>
      </c>
      <c r="E29" s="8">
        <f>SUM(E30:E36)</f>
        <v>-1569327.7170500001</v>
      </c>
      <c r="F29" s="8">
        <f t="shared" ref="F29:AU29" si="6">SUM(F30:F36)</f>
        <v>-1601486.8879900002</v>
      </c>
      <c r="G29" s="8">
        <f t="shared" si="6"/>
        <v>-1569279.65255</v>
      </c>
      <c r="H29" s="8">
        <f t="shared" si="6"/>
        <v>-1733828.1157300002</v>
      </c>
      <c r="I29" s="8">
        <f t="shared" si="6"/>
        <v>-1773062.52813</v>
      </c>
      <c r="J29" s="8">
        <f t="shared" si="6"/>
        <v>-1777902.9598499998</v>
      </c>
      <c r="K29" s="8">
        <f t="shared" si="6"/>
        <v>-1931609.24682</v>
      </c>
      <c r="L29" s="8">
        <f t="shared" si="6"/>
        <v>-2070705.27498</v>
      </c>
      <c r="M29" s="8">
        <f t="shared" si="6"/>
        <v>-2025439.6947599999</v>
      </c>
      <c r="N29" s="8">
        <f t="shared" si="6"/>
        <v>-1823599.2965300002</v>
      </c>
      <c r="O29" s="8">
        <f t="shared" si="6"/>
        <v>-2278575.5171399997</v>
      </c>
      <c r="P29" s="8">
        <f t="shared" si="6"/>
        <v>-2316309.3627900002</v>
      </c>
      <c r="Q29" s="8">
        <f t="shared" si="6"/>
        <v>-2530822.0411799997</v>
      </c>
      <c r="R29" s="8">
        <f t="shared" si="6"/>
        <v>-2565385.4338999996</v>
      </c>
      <c r="S29" s="8">
        <f t="shared" si="6"/>
        <v>-2715390.2086800002</v>
      </c>
      <c r="T29" s="8">
        <f t="shared" si="6"/>
        <v>-2593833.0969699998</v>
      </c>
      <c r="U29" s="8">
        <f t="shared" si="6"/>
        <v>-2524234.3455000003</v>
      </c>
      <c r="V29" s="8">
        <f t="shared" si="6"/>
        <v>-2686804.2977099991</v>
      </c>
      <c r="W29" s="8">
        <f t="shared" si="6"/>
        <v>-2702005.0105399992</v>
      </c>
      <c r="X29" s="8">
        <f t="shared" si="6"/>
        <v>-2945250.8325799997</v>
      </c>
      <c r="Y29" s="8">
        <f t="shared" si="6"/>
        <v>-2830789.2639199998</v>
      </c>
      <c r="Z29" s="8">
        <f t="shared" si="6"/>
        <v>-2562524.1955500003</v>
      </c>
      <c r="AA29" s="8">
        <f t="shared" si="6"/>
        <v>-2661010.1558700004</v>
      </c>
      <c r="AB29" s="8">
        <f t="shared" si="6"/>
        <v>-2565632.4895000001</v>
      </c>
      <c r="AC29" s="8">
        <f t="shared" si="6"/>
        <v>-2587237.0408600001</v>
      </c>
      <c r="AD29" s="8">
        <f t="shared" si="6"/>
        <v>-3036632.3496500002</v>
      </c>
      <c r="AE29" s="8">
        <f t="shared" si="6"/>
        <v>-2435786.4664399996</v>
      </c>
      <c r="AF29" s="8">
        <f t="shared" si="6"/>
        <v>-2624798.3423199998</v>
      </c>
      <c r="AG29" s="8">
        <f t="shared" si="6"/>
        <v>-2818940.9778800001</v>
      </c>
      <c r="AH29" s="8">
        <f t="shared" si="6"/>
        <v>-2260583.6354</v>
      </c>
      <c r="AI29" s="8">
        <f t="shared" si="6"/>
        <v>-1872679.2580300001</v>
      </c>
      <c r="AJ29" s="8">
        <f t="shared" si="6"/>
        <v>-2487178.2323000003</v>
      </c>
      <c r="AK29" s="8">
        <f t="shared" si="6"/>
        <v>-2322946.4385899999</v>
      </c>
      <c r="AL29" s="8">
        <f t="shared" si="6"/>
        <v>-2094700.7864299999</v>
      </c>
      <c r="AM29" s="8">
        <f t="shared" si="6"/>
        <v>-2266864.6018500002</v>
      </c>
      <c r="AN29" s="8">
        <f t="shared" si="6"/>
        <v>-2330597.4708799999</v>
      </c>
      <c r="AO29" s="8">
        <f t="shared" si="6"/>
        <v>-2514074.1346100001</v>
      </c>
      <c r="AP29" s="8">
        <f t="shared" si="6"/>
        <v>-2925819.62427</v>
      </c>
      <c r="AQ29" s="8">
        <f t="shared" si="6"/>
        <v>-2993212.9495500005</v>
      </c>
      <c r="AR29" s="8">
        <f t="shared" si="6"/>
        <v>-2821846.6479799999</v>
      </c>
      <c r="AS29" s="8">
        <f t="shared" si="6"/>
        <v>-2777277.5969800004</v>
      </c>
      <c r="AT29" s="8">
        <f t="shared" si="6"/>
        <v>-2873138.7492300002</v>
      </c>
      <c r="AU29" s="8">
        <f t="shared" si="6"/>
        <v>-2897767.0050300006</v>
      </c>
    </row>
    <row r="30" spans="2:47">
      <c r="B30" s="15" t="s">
        <v>61</v>
      </c>
      <c r="C30" s="11" t="s">
        <v>50</v>
      </c>
      <c r="D30" s="16">
        <f>-DRO_TAM!D30</f>
        <v>-179269.85703999997</v>
      </c>
      <c r="E30" s="16">
        <f>-DRO_TAM!E30</f>
        <v>-172515.17683000001</v>
      </c>
      <c r="F30" s="16">
        <f>-DRO_TAM!F30</f>
        <v>-168935.61428000001</v>
      </c>
      <c r="G30" s="16">
        <f>-DRO_TAM!G30</f>
        <v>-160376.49587000001</v>
      </c>
      <c r="H30" s="16">
        <f>-DRO_TAM!H30</f>
        <v>-195759.99473000003</v>
      </c>
      <c r="I30" s="16">
        <f>-DRO_TAM!I30</f>
        <v>-182907.70594000001</v>
      </c>
      <c r="J30" s="16">
        <f>-DRO_TAM!J30</f>
        <v>-205905.04590999999</v>
      </c>
      <c r="K30" s="16">
        <f>-DRO_TAM!K30</f>
        <v>-234231.10013000001</v>
      </c>
      <c r="L30" s="16">
        <f>-DRO_TAM!L30</f>
        <v>-234793.02403</v>
      </c>
      <c r="M30" s="16">
        <f>-DRO_TAM!M30</f>
        <v>-232797.20753000001</v>
      </c>
      <c r="N30" s="16">
        <f>-DRO_TAM!N30</f>
        <v>-232075.40703</v>
      </c>
      <c r="O30" s="16">
        <f>-DRO_TAM!O30</f>
        <v>-239974.80411</v>
      </c>
      <c r="P30" s="16">
        <f>-DRO_TAM!P30</f>
        <v>-232990.07289999997</v>
      </c>
      <c r="Q30" s="16">
        <f>-DRO_TAM!Q30</f>
        <v>-248458.86577000003</v>
      </c>
      <c r="R30" s="16">
        <f>-DRO_TAM!R30</f>
        <v>-252914.60165</v>
      </c>
      <c r="S30" s="16">
        <f>-DRO_TAM!S30</f>
        <v>-251107.76981</v>
      </c>
      <c r="T30" s="16">
        <f>-DRO_TAM!T30</f>
        <v>-222774.28072000001</v>
      </c>
      <c r="U30" s="16">
        <f>-DRO_TAM!U30</f>
        <v>-228861.90300999998</v>
      </c>
      <c r="V30" s="16">
        <f>-DRO_TAM!V30</f>
        <v>-240083.83841999999</v>
      </c>
      <c r="W30" s="16">
        <f>-DRO_TAM!W30</f>
        <v>-219959.73621</v>
      </c>
      <c r="X30" s="16">
        <f>-DRO_TAM!X30</f>
        <v>-221166.38974999997</v>
      </c>
      <c r="Y30" s="16">
        <f>-DRO_TAM!Y30</f>
        <v>-224572.7205</v>
      </c>
      <c r="Z30" s="16">
        <f>-DRO_TAM!Z30</f>
        <v>-225836.10891000001</v>
      </c>
      <c r="AA30" s="16">
        <f>-DRO_TAM!AA30</f>
        <v>-216574.03412</v>
      </c>
      <c r="AB30" s="16">
        <f>-DRO_TAM!AB30</f>
        <v>-67360.559340000007</v>
      </c>
      <c r="AC30" s="16">
        <f>-DRO_TAM!AC30</f>
        <v>-82394.373930000002</v>
      </c>
      <c r="AD30" s="16">
        <f>-DRO_TAM!AD30</f>
        <v>-86122.088340000002</v>
      </c>
      <c r="AE30" s="16">
        <f>-DRO_TAM!AE30</f>
        <v>-81768.879220000003</v>
      </c>
      <c r="AF30" s="16">
        <f>-DRO_TAM!AF30</f>
        <v>-87101.363310000001</v>
      </c>
      <c r="AG30" s="16">
        <f>-DRO_TAM!AG30</f>
        <v>-20632.824679999998</v>
      </c>
      <c r="AH30" s="16">
        <f>-DRO_TAM!AH30</f>
        <v>-148301.39562</v>
      </c>
      <c r="AI30" s="16">
        <f>-DRO_TAM!AI30</f>
        <v>-27091.536700000001</v>
      </c>
      <c r="AJ30" s="16">
        <f>-DRO_TAM!AJ30</f>
        <v>-98366.580390000003</v>
      </c>
      <c r="AK30" s="16">
        <f>-DRO_TAM!AK30</f>
        <v>-95173.929839999997</v>
      </c>
      <c r="AL30" s="16">
        <f>-DRO_TAM!AL30</f>
        <v>-164044.48983999999</v>
      </c>
      <c r="AM30" s="16">
        <f>-DRO_TAM!AM30</f>
        <v>-217254.82279000001</v>
      </c>
      <c r="AN30" s="16">
        <f>-DRO_TAM!AN30</f>
        <v>-161936.19534999999</v>
      </c>
      <c r="AO30" s="16">
        <f>-DRO_TAM!AO30</f>
        <v>-175343.64851</v>
      </c>
      <c r="AP30" s="16">
        <f>-DRO_TAM!AP30</f>
        <v>-181730.97287</v>
      </c>
      <c r="AQ30" s="16">
        <f>-DRO_TAM!AQ30</f>
        <v>-162002.00922000001</v>
      </c>
      <c r="AR30" s="16">
        <f>-DRO_TAM!AR30</f>
        <v>-175661.82138000001</v>
      </c>
      <c r="AS30" s="16">
        <f>-DRO_TAM!AS30</f>
        <v>-164271.54079</v>
      </c>
      <c r="AT30" s="16">
        <f>-DRO_TAM!AT30</f>
        <v>-163546.23703999998</v>
      </c>
      <c r="AU30" s="16">
        <f>-DRO_TAM!AU30</f>
        <v>-165050.86668000001</v>
      </c>
    </row>
    <row r="31" spans="2:47">
      <c r="B31" s="15" t="s">
        <v>62</v>
      </c>
      <c r="C31" s="11" t="s">
        <v>51</v>
      </c>
      <c r="D31" s="16">
        <f>-DRO_TAM!D31</f>
        <v>-126835.46587</v>
      </c>
      <c r="E31" s="16">
        <f>-DRO_TAM!E31</f>
        <v>-125255.22758000001</v>
      </c>
      <c r="F31" s="16">
        <f>-DRO_TAM!F31</f>
        <v>-120559.00995000001</v>
      </c>
      <c r="G31" s="16">
        <f>-DRO_TAM!G31</f>
        <v>-111067.84262000001</v>
      </c>
      <c r="H31" s="16">
        <f>-DRO_TAM!H31</f>
        <v>-130545.50624999999</v>
      </c>
      <c r="I31" s="16">
        <f>-DRO_TAM!I31</f>
        <v>-128172.98887999999</v>
      </c>
      <c r="J31" s="16">
        <f>-DRO_TAM!J31</f>
        <v>-143969.94601000001</v>
      </c>
      <c r="K31" s="16">
        <f>-DRO_TAM!K31</f>
        <v>-163209.90802999999</v>
      </c>
      <c r="L31" s="16">
        <f>-DRO_TAM!L31</f>
        <v>-169796.32295000003</v>
      </c>
      <c r="M31" s="16">
        <f>-DRO_TAM!M31</f>
        <v>-164213.06573999999</v>
      </c>
      <c r="N31" s="16">
        <f>-DRO_TAM!N31</f>
        <v>-169629.43771</v>
      </c>
      <c r="O31" s="16">
        <f>-DRO_TAM!O31</f>
        <v>-168175.24819999997</v>
      </c>
      <c r="P31" s="16">
        <f>-DRO_TAM!P31</f>
        <v>-170939.40181999997</v>
      </c>
      <c r="Q31" s="16">
        <f>-DRO_TAM!Q31</f>
        <v>-174859.98533</v>
      </c>
      <c r="R31" s="16">
        <f>-DRO_TAM!R31</f>
        <v>-171842.59401</v>
      </c>
      <c r="S31" s="16">
        <f>-DRO_TAM!S31</f>
        <v>-170586.02338999999</v>
      </c>
      <c r="T31" s="16">
        <f>-DRO_TAM!T31</f>
        <v>-163142.87407000002</v>
      </c>
      <c r="U31" s="16">
        <f>-DRO_TAM!U31</f>
        <v>-159405.91967</v>
      </c>
      <c r="V31" s="16">
        <f>-DRO_TAM!V31</f>
        <v>-161360.26255999997</v>
      </c>
      <c r="W31" s="16">
        <f>-DRO_TAM!W31</f>
        <v>-150695.58494</v>
      </c>
      <c r="X31" s="16">
        <f>-DRO_TAM!X31</f>
        <v>-157975.60859000002</v>
      </c>
      <c r="Y31" s="16">
        <f>-DRO_TAM!Y31</f>
        <v>-150441.1747</v>
      </c>
      <c r="Z31" s="16">
        <f>-DRO_TAM!Z31</f>
        <v>-156578.86343999999</v>
      </c>
      <c r="AA31" s="16">
        <f>-DRO_TAM!AA31</f>
        <v>-137797.8676</v>
      </c>
      <c r="AB31" s="16">
        <f>-DRO_TAM!AB31</f>
        <v>-434806.35074000002</v>
      </c>
      <c r="AC31" s="16">
        <f>-DRO_TAM!AC31</f>
        <v>-404757.28649000003</v>
      </c>
      <c r="AD31" s="16">
        <f>-DRO_TAM!AD31</f>
        <v>-449756.87137999997</v>
      </c>
      <c r="AE31" s="16">
        <f>-DRO_TAM!AE31</f>
        <v>-398069.40213999996</v>
      </c>
      <c r="AF31" s="16">
        <f>-DRO_TAM!AF31</f>
        <v>-348863.98741</v>
      </c>
      <c r="AG31" s="16">
        <f>-DRO_TAM!AG31</f>
        <v>-518452.66525000002</v>
      </c>
      <c r="AH31" s="16">
        <f>-DRO_TAM!AH31</f>
        <v>-400926.36664999998</v>
      </c>
      <c r="AI31" s="16">
        <f>-DRO_TAM!AI31</f>
        <v>-392524.21893999999</v>
      </c>
      <c r="AJ31" s="16">
        <f>-DRO_TAM!AJ31</f>
        <v>-378247.19095999998</v>
      </c>
      <c r="AK31" s="16">
        <f>-DRO_TAM!AK31</f>
        <v>-345917.72551999998</v>
      </c>
      <c r="AL31" s="16">
        <f>-DRO_TAM!AL31</f>
        <v>-122795.47497</v>
      </c>
      <c r="AM31" s="16">
        <f>-DRO_TAM!AM31</f>
        <v>-117736.53174999999</v>
      </c>
      <c r="AN31" s="16">
        <f>-DRO_TAM!AN31</f>
        <v>-128426.29162999999</v>
      </c>
      <c r="AO31" s="16">
        <f>-DRO_TAM!AO31</f>
        <v>-98639.165970000002</v>
      </c>
      <c r="AP31" s="16">
        <f>-DRO_TAM!AP31</f>
        <v>-140934.69812000002</v>
      </c>
      <c r="AQ31" s="16">
        <f>-DRO_TAM!AQ31</f>
        <v>-153025.57762999999</v>
      </c>
      <c r="AR31" s="16">
        <f>-DRO_TAM!AR31</f>
        <v>-160045.20996000001</v>
      </c>
      <c r="AS31" s="16">
        <f>-DRO_TAM!AS31</f>
        <v>-119317.92079</v>
      </c>
      <c r="AT31" s="16">
        <f>-DRO_TAM!AT31</f>
        <v>-126429.02674</v>
      </c>
      <c r="AU31" s="16">
        <f>-DRO_TAM!AU31</f>
        <v>-135819.20108</v>
      </c>
    </row>
    <row r="32" spans="2:47">
      <c r="B32" s="15" t="s">
        <v>63</v>
      </c>
      <c r="C32" s="11" t="s">
        <v>52</v>
      </c>
      <c r="D32" s="16">
        <f>-DRO_TAM!D32</f>
        <v>-680062.50341999996</v>
      </c>
      <c r="E32" s="16">
        <f>-DRO_TAM!E32</f>
        <v>-609182.16424000007</v>
      </c>
      <c r="F32" s="16">
        <f>-DRO_TAM!F32</f>
        <v>-691223.81160000002</v>
      </c>
      <c r="G32" s="16">
        <f>-DRO_TAM!G32</f>
        <v>-714449.69952999987</v>
      </c>
      <c r="H32" s="16">
        <f>-DRO_TAM!H32</f>
        <v>-781150.26127999998</v>
      </c>
      <c r="I32" s="16">
        <f>-DRO_TAM!I32</f>
        <v>-832890.58391999989</v>
      </c>
      <c r="J32" s="16">
        <f>-DRO_TAM!J32</f>
        <v>-854409.18134999997</v>
      </c>
      <c r="K32" s="16">
        <f>-DRO_TAM!K32</f>
        <v>-906408.81123000011</v>
      </c>
      <c r="L32" s="16">
        <f>-DRO_TAM!L32</f>
        <v>-1014636.52833</v>
      </c>
      <c r="M32" s="16">
        <f>-DRO_TAM!M32</f>
        <v>-1028634.28165</v>
      </c>
      <c r="N32" s="16">
        <f>-DRO_TAM!N32</f>
        <v>-769805.37811000005</v>
      </c>
      <c r="O32" s="16">
        <f>-DRO_TAM!O32</f>
        <v>-1197213.5840099999</v>
      </c>
      <c r="P32" s="16">
        <f>-DRO_TAM!P32</f>
        <v>-1233095.1971100001</v>
      </c>
      <c r="Q32" s="16">
        <f>-DRO_TAM!Q32</f>
        <v>-1315006.0006200001</v>
      </c>
      <c r="R32" s="16">
        <f>-DRO_TAM!R32</f>
        <v>-1329961.1338799999</v>
      </c>
      <c r="S32" s="16">
        <f>-DRO_TAM!S32</f>
        <v>-1483680.8135100002</v>
      </c>
      <c r="T32" s="16">
        <f>-DRO_TAM!T32</f>
        <v>-1387234.4680400002</v>
      </c>
      <c r="U32" s="16">
        <f>-DRO_TAM!U32</f>
        <v>-1170050.5021500001</v>
      </c>
      <c r="V32" s="16">
        <f>-DRO_TAM!V32</f>
        <v>-1354238.9388599999</v>
      </c>
      <c r="W32" s="16">
        <f>-DRO_TAM!W32</f>
        <v>-1367132.7527899998</v>
      </c>
      <c r="X32" s="16">
        <f>-DRO_TAM!X32</f>
        <v>-1404372.97251</v>
      </c>
      <c r="Y32" s="16">
        <f>-DRO_TAM!Y32</f>
        <v>-1255150.3944599999</v>
      </c>
      <c r="Z32" s="16">
        <f>-DRO_TAM!Z32</f>
        <v>-1292172.0773400001</v>
      </c>
      <c r="AA32" s="16">
        <f>-DRO_TAM!AA32</f>
        <v>-1289377.2804400001</v>
      </c>
      <c r="AB32" s="16">
        <f>-DRO_TAM!AB32</f>
        <v>-973455.98832</v>
      </c>
      <c r="AC32" s="16">
        <f>-DRO_TAM!AC32</f>
        <v>-1068070.58761</v>
      </c>
      <c r="AD32" s="16">
        <f>-DRO_TAM!AD32</f>
        <v>-1139139.15968</v>
      </c>
      <c r="AE32" s="16">
        <f>-DRO_TAM!AE32</f>
        <v>-964405.3311699999</v>
      </c>
      <c r="AF32" s="16">
        <f>-DRO_TAM!AF32</f>
        <v>-859122.41173000005</v>
      </c>
      <c r="AG32" s="16">
        <f>-DRO_TAM!AG32</f>
        <v>-782893.83633000008</v>
      </c>
      <c r="AH32" s="16">
        <f>-DRO_TAM!AH32</f>
        <v>-647094.69558000006</v>
      </c>
      <c r="AI32" s="16">
        <f>-DRO_TAM!AI32</f>
        <v>-789103.59036000003</v>
      </c>
      <c r="AJ32" s="16">
        <f>-DRO_TAM!AJ32</f>
        <v>-927772.52832000004</v>
      </c>
      <c r="AK32" s="16">
        <f>-DRO_TAM!AK32</f>
        <v>-862511.52644000005</v>
      </c>
      <c r="AL32" s="16">
        <f>-DRO_TAM!AL32</f>
        <v>-830658.40237000003</v>
      </c>
      <c r="AM32" s="16">
        <f>-DRO_TAM!AM32</f>
        <v>-915378.93888000003</v>
      </c>
      <c r="AN32" s="16">
        <f>-DRO_TAM!AN32</f>
        <v>-1053001.5303700001</v>
      </c>
      <c r="AO32" s="16">
        <f>-DRO_TAM!AO32</f>
        <v>-1120495.4702899999</v>
      </c>
      <c r="AP32" s="16">
        <f>-DRO_TAM!AP32</f>
        <v>-1409256.2760000001</v>
      </c>
      <c r="AQ32" s="16">
        <f>-DRO_TAM!AQ32</f>
        <v>-1447540.5429799999</v>
      </c>
      <c r="AR32" s="16">
        <f>-DRO_TAM!AR32</f>
        <v>-1265393.4341</v>
      </c>
      <c r="AS32" s="16">
        <f>-DRO_TAM!AS32</f>
        <v>-1245448.3326600001</v>
      </c>
      <c r="AT32" s="16">
        <f>-DRO_TAM!AT32</f>
        <v>-1313085.9529600001</v>
      </c>
      <c r="AU32" s="16">
        <f>-DRO_TAM!AU32</f>
        <v>-1415972.0343900002</v>
      </c>
    </row>
    <row r="33" spans="2:47">
      <c r="B33" s="15" t="s">
        <v>64</v>
      </c>
      <c r="C33" s="11" t="s">
        <v>53</v>
      </c>
      <c r="D33" s="16">
        <f>-DRO_TAM!D33</f>
        <v>-287431.93266000005</v>
      </c>
      <c r="E33" s="16">
        <f>-DRO_TAM!E33</f>
        <v>-225441.95663999999</v>
      </c>
      <c r="F33" s="16">
        <f>-DRO_TAM!F33</f>
        <v>-242912.79947999999</v>
      </c>
      <c r="G33" s="16">
        <f>-DRO_TAM!G33</f>
        <v>-186335.08747999999</v>
      </c>
      <c r="H33" s="16">
        <f>-DRO_TAM!H33</f>
        <v>-257620.22258</v>
      </c>
      <c r="I33" s="16">
        <f>-DRO_TAM!I33</f>
        <v>-247312.75316999998</v>
      </c>
      <c r="J33" s="16">
        <f>-DRO_TAM!J33</f>
        <v>-242943.42504</v>
      </c>
      <c r="K33" s="16">
        <f>-DRO_TAM!K33</f>
        <v>-235393.77668000001</v>
      </c>
      <c r="L33" s="16">
        <f>-DRO_TAM!L33</f>
        <v>-222365.87651</v>
      </c>
      <c r="M33" s="16">
        <f>-DRO_TAM!M33</f>
        <v>-246209.01060000001</v>
      </c>
      <c r="N33" s="16">
        <f>-DRO_TAM!N33</f>
        <v>-238590.47218000001</v>
      </c>
      <c r="O33" s="16">
        <f>-DRO_TAM!O33</f>
        <v>-252486.39804</v>
      </c>
      <c r="P33" s="16">
        <f>-DRO_TAM!P33</f>
        <v>-257441.40258999998</v>
      </c>
      <c r="Q33" s="16">
        <f>-DRO_TAM!Q33</f>
        <v>-273440.67261999997</v>
      </c>
      <c r="R33" s="16">
        <f>-DRO_TAM!R33</f>
        <v>-278297.21552000003</v>
      </c>
      <c r="S33" s="16">
        <f>-DRO_TAM!S33</f>
        <v>-313752.61602999998</v>
      </c>
      <c r="T33" s="16">
        <f>-DRO_TAM!T33</f>
        <v>-310875.63188999996</v>
      </c>
      <c r="U33" s="16">
        <f>-DRO_TAM!U33</f>
        <v>-313191.03123000002</v>
      </c>
      <c r="V33" s="16">
        <f>-DRO_TAM!V33</f>
        <v>-379434.08841000003</v>
      </c>
      <c r="W33" s="16">
        <f>-DRO_TAM!W33</f>
        <v>-388116.90631999995</v>
      </c>
      <c r="X33" s="16">
        <f>-DRO_TAM!X33</f>
        <v>-388499.81341999996</v>
      </c>
      <c r="Y33" s="16">
        <f>-DRO_TAM!Y33</f>
        <v>-400290.97892999998</v>
      </c>
      <c r="Z33" s="16">
        <f>-DRO_TAM!Z33</f>
        <v>-288831.90165000001</v>
      </c>
      <c r="AA33" s="16">
        <f>-DRO_TAM!AA33</f>
        <v>-381879.63517999998</v>
      </c>
      <c r="AB33" s="16">
        <f>-DRO_TAM!AB33</f>
        <v>-412978.94063999999</v>
      </c>
      <c r="AC33" s="16">
        <f>-DRO_TAM!AC33</f>
        <v>-463234.79403000005</v>
      </c>
      <c r="AD33" s="16">
        <f>-DRO_TAM!AD33</f>
        <v>-646592.03599999996</v>
      </c>
      <c r="AE33" s="16">
        <f>-DRO_TAM!AE33</f>
        <v>-672130.18505999993</v>
      </c>
      <c r="AF33" s="16">
        <f>-DRO_TAM!AF33</f>
        <v>-575199.12823999999</v>
      </c>
      <c r="AG33" s="16">
        <f>-DRO_TAM!AG33</f>
        <v>-607017.97433</v>
      </c>
      <c r="AH33" s="16">
        <f>-DRO_TAM!AH33</f>
        <v>-560897.56940000004</v>
      </c>
      <c r="AI33" s="16">
        <f>-DRO_TAM!AI33</f>
        <v>-361728.29087000003</v>
      </c>
      <c r="AJ33" s="16">
        <f>-DRO_TAM!AJ33</f>
        <v>-524284.58554999996</v>
      </c>
      <c r="AK33" s="16">
        <f>-DRO_TAM!AK33</f>
        <v>-389504.08898999996</v>
      </c>
      <c r="AL33" s="16">
        <f>-DRO_TAM!AL33</f>
        <v>-375454.27639999997</v>
      </c>
      <c r="AM33" s="16">
        <f>-DRO_TAM!AM33</f>
        <v>-408210.25617000001</v>
      </c>
      <c r="AN33" s="16">
        <f>-DRO_TAM!AN33</f>
        <v>-392043.29864000005</v>
      </c>
      <c r="AO33" s="16">
        <f>-DRO_TAM!AO33</f>
        <v>-480839.52338000003</v>
      </c>
      <c r="AP33" s="16">
        <f>-DRO_TAM!AP33</f>
        <v>-534627.35136999993</v>
      </c>
      <c r="AQ33" s="16">
        <f>-DRO_TAM!AQ33</f>
        <v>-516785.07059999998</v>
      </c>
      <c r="AR33" s="16">
        <f>-DRO_TAM!AR33</f>
        <v>-505198.55589000002</v>
      </c>
      <c r="AS33" s="16">
        <f>-DRO_TAM!AS33</f>
        <v>-495327.66729000001</v>
      </c>
      <c r="AT33" s="16">
        <f>-DRO_TAM!AT33</f>
        <v>-562929.52210000006</v>
      </c>
      <c r="AU33" s="16">
        <f>-DRO_TAM!AU33</f>
        <v>-260868.21271000002</v>
      </c>
    </row>
    <row r="34" spans="2:47">
      <c r="B34" s="15" t="s">
        <v>65</v>
      </c>
      <c r="C34" s="11" t="s">
        <v>54</v>
      </c>
      <c r="D34" s="16">
        <f>-DRO_TAM!D36</f>
        <v>-245100.48784000002</v>
      </c>
      <c r="E34" s="16">
        <f>-DRO_TAM!E36</f>
        <v>-268081.59721000004</v>
      </c>
      <c r="F34" s="16">
        <f>-DRO_TAM!F36</f>
        <v>-222178.56731000001</v>
      </c>
      <c r="G34" s="16">
        <f>-DRO_TAM!G36</f>
        <v>-242512.56317000001</v>
      </c>
      <c r="H34" s="16">
        <f>-DRO_TAM!H36</f>
        <v>-212423.89460999999</v>
      </c>
      <c r="I34" s="16">
        <f>-DRO_TAM!I36</f>
        <v>-231856.94704999999</v>
      </c>
      <c r="J34" s="16">
        <f>-DRO_TAM!J36</f>
        <v>-193333.22691000003</v>
      </c>
      <c r="K34" s="16">
        <f>-DRO_TAM!K36</f>
        <v>-212583.56185</v>
      </c>
      <c r="L34" s="16">
        <f>-DRO_TAM!L36</f>
        <v>-259981.53378000003</v>
      </c>
      <c r="M34" s="16">
        <f>-DRO_TAM!M36</f>
        <v>-192848.59293999997</v>
      </c>
      <c r="N34" s="16">
        <f>-DRO_TAM!N36</f>
        <v>-223787.65857000003</v>
      </c>
      <c r="O34" s="16">
        <f>-DRO_TAM!O36</f>
        <v>-236077.20202000003</v>
      </c>
      <c r="P34" s="16">
        <f>-DRO_TAM!P36</f>
        <v>-218940.02503999998</v>
      </c>
      <c r="Q34" s="16">
        <f>-DRO_TAM!Q36</f>
        <v>-304716.96337999997</v>
      </c>
      <c r="R34" s="16">
        <f>-DRO_TAM!R36</f>
        <v>-319167.73468999995</v>
      </c>
      <c r="S34" s="16">
        <f>-DRO_TAM!S36</f>
        <v>-271834.31372999999</v>
      </c>
      <c r="T34" s="16">
        <f>-DRO_TAM!T36</f>
        <v>-287545.22375</v>
      </c>
      <c r="U34" s="16">
        <f>-DRO_TAM!U36</f>
        <v>-433407.02356</v>
      </c>
      <c r="V34" s="16">
        <f>-DRO_TAM!V36</f>
        <v>-314227.34603999997</v>
      </c>
      <c r="W34" s="16">
        <f>-DRO_TAM!W36</f>
        <v>-349421.59221999999</v>
      </c>
      <c r="X34" s="16">
        <f>-DRO_TAM!X36</f>
        <v>-550157.25705999997</v>
      </c>
      <c r="Y34" s="16">
        <f>-DRO_TAM!Y36</f>
        <v>-585522.20338999992</v>
      </c>
      <c r="Z34" s="16">
        <f>-DRO_TAM!Z36</f>
        <v>-376979.83142</v>
      </c>
      <c r="AA34" s="16">
        <f>-DRO_TAM!AA36</f>
        <v>-391257.03480000002</v>
      </c>
      <c r="AB34" s="16">
        <f>-DRO_TAM!AB36</f>
        <v>-415927.28123999998</v>
      </c>
      <c r="AC34" s="16">
        <f>-DRO_TAM!AC36</f>
        <v>-318665.99731999997</v>
      </c>
      <c r="AD34" s="16">
        <f>-DRO_TAM!AD36</f>
        <v>-389959.05895999999</v>
      </c>
      <c r="AE34" s="16">
        <f>-DRO_TAM!AE36</f>
        <v>-408.32711999999998</v>
      </c>
      <c r="AF34" s="16">
        <f>-DRO_TAM!AF36</f>
        <v>-439825.15019999997</v>
      </c>
      <c r="AG34" s="16">
        <f>-DRO_TAM!AG36</f>
        <v>-613694.93648999999</v>
      </c>
      <c r="AH34" s="16">
        <f>-DRO_TAM!AH36</f>
        <v>-231909.72213000001</v>
      </c>
      <c r="AI34" s="16">
        <f>-DRO_TAM!AI36</f>
        <v>-10601.92511</v>
      </c>
      <c r="AJ34" s="16">
        <f>-DRO_TAM!AJ36</f>
        <v>-285137.57742000005</v>
      </c>
      <c r="AK34" s="16">
        <f>-DRO_TAM!AK36</f>
        <v>-343254.84161</v>
      </c>
      <c r="AL34" s="16">
        <f>-DRO_TAM!AL36</f>
        <v>-306202.86067999998</v>
      </c>
      <c r="AM34" s="16">
        <f>-DRO_TAM!AM36</f>
        <v>-312612.68023</v>
      </c>
      <c r="AN34" s="16">
        <f>-DRO_TAM!AN36</f>
        <v>-288124.09233999997</v>
      </c>
      <c r="AO34" s="16">
        <f>-DRO_TAM!AO36</f>
        <v>-321397.71016000002</v>
      </c>
      <c r="AP34" s="16">
        <f>-DRO_TAM!AP36</f>
        <v>-310950.25300999999</v>
      </c>
      <c r="AQ34" s="16">
        <f>-DRO_TAM!AQ36</f>
        <v>-390328.49923000002</v>
      </c>
      <c r="AR34" s="16">
        <f>-DRO_TAM!AR36</f>
        <v>-338309.99935</v>
      </c>
      <c r="AS34" s="16">
        <f>-DRO_TAM!AS36</f>
        <v>-410798.50391999999</v>
      </c>
      <c r="AT34" s="16">
        <f>-DRO_TAM!AT36</f>
        <v>-351624.76436999999</v>
      </c>
      <c r="AU34" s="16">
        <f>-DRO_TAM!AU36</f>
        <v>-536705.08958000003</v>
      </c>
    </row>
    <row r="35" spans="2:47">
      <c r="B35" s="15" t="s">
        <v>66</v>
      </c>
      <c r="C35" s="11" t="s">
        <v>55</v>
      </c>
      <c r="D35" s="16">
        <f>-DRO_TAM!D37</f>
        <v>-15851.479359999999</v>
      </c>
      <c r="E35" s="16">
        <f>-DRO_TAM!E37</f>
        <v>-15851.47941</v>
      </c>
      <c r="F35" s="16">
        <f>-DRO_TAM!F37</f>
        <v>-15851.479370000001</v>
      </c>
      <c r="G35" s="16">
        <f>-DRO_TAM!G37</f>
        <v>-15941.85743</v>
      </c>
      <c r="H35" s="16">
        <f>-DRO_TAM!H37</f>
        <v>-12865.805380000002</v>
      </c>
      <c r="I35" s="16">
        <f>-DRO_TAM!I37</f>
        <v>-12876.015230000001</v>
      </c>
      <c r="J35" s="16">
        <f>-DRO_TAM!J37</f>
        <v>8584.0101400000003</v>
      </c>
      <c r="K35" s="16">
        <f>-DRO_TAM!K37</f>
        <v>-12517.63062</v>
      </c>
      <c r="L35" s="16">
        <f>-DRO_TAM!L37</f>
        <v>-11929.81913</v>
      </c>
      <c r="M35" s="16">
        <f>-DRO_TAM!M37</f>
        <v>-12463.52196</v>
      </c>
      <c r="N35" s="16">
        <f>-DRO_TAM!N37</f>
        <v>-11897.579729999999</v>
      </c>
      <c r="O35" s="16">
        <f>-DRO_TAM!O37</f>
        <v>-10128.931629999999</v>
      </c>
      <c r="P35" s="16">
        <f>-DRO_TAM!P37</f>
        <v>-9770.498090000001</v>
      </c>
      <c r="Q35" s="16">
        <f>-DRO_TAM!Q37</f>
        <v>-7750.6458300000004</v>
      </c>
      <c r="R35" s="16">
        <f>-DRO_TAM!R37</f>
        <v>-7904.5606600000001</v>
      </c>
      <c r="S35" s="16">
        <f>-DRO_TAM!S37</f>
        <v>-7899.5219799999995</v>
      </c>
      <c r="T35" s="16">
        <f>-DRO_TAM!T37</f>
        <v>-7798.4598100000003</v>
      </c>
      <c r="U35" s="16">
        <f>-DRO_TAM!U37</f>
        <v>-8262.56041</v>
      </c>
      <c r="V35" s="16">
        <f>-DRO_TAM!V37</f>
        <v>-8179.2940299999991</v>
      </c>
      <c r="W35" s="16">
        <f>-DRO_TAM!W37</f>
        <v>-7857.8976600000005</v>
      </c>
      <c r="X35" s="16">
        <f>-DRO_TAM!X37</f>
        <v>-8684.7347800000007</v>
      </c>
      <c r="Y35" s="16">
        <f>-DRO_TAM!Y37</f>
        <v>-10034.127280000001</v>
      </c>
      <c r="Z35" s="16">
        <f>-DRO_TAM!Z37</f>
        <v>-7222.5673699999998</v>
      </c>
      <c r="AA35" s="16">
        <f>-DRO_TAM!AA37</f>
        <v>-8723.164209999999</v>
      </c>
      <c r="AB35" s="16">
        <f>-DRO_TAM!AB37</f>
        <v>-8605.6755299999986</v>
      </c>
      <c r="AC35" s="16">
        <f>-DRO_TAM!AC37</f>
        <v>-14346.98482</v>
      </c>
      <c r="AD35" s="16">
        <f>-DRO_TAM!AD37</f>
        <v>-14118.449720000001</v>
      </c>
      <c r="AE35" s="16">
        <f>-DRO_TAM!AE37</f>
        <v>-13154.61485</v>
      </c>
      <c r="AF35" s="16">
        <f>-DRO_TAM!AF37</f>
        <v>-13075.371730000001</v>
      </c>
      <c r="AG35" s="16">
        <f>-DRO_TAM!AG37</f>
        <v>-12437.17049</v>
      </c>
      <c r="AH35" s="16">
        <f>-DRO_TAM!AH37</f>
        <v>-12033.1245</v>
      </c>
      <c r="AI35" s="16">
        <f>-DRO_TAM!AI37</f>
        <v>-11154.09384</v>
      </c>
      <c r="AJ35" s="16">
        <f>-DRO_TAM!AJ37</f>
        <v>-12590.236429999999</v>
      </c>
      <c r="AK35" s="16">
        <f>-DRO_TAM!AK37</f>
        <v>-11665.0038</v>
      </c>
      <c r="AL35" s="16">
        <f>-DRO_TAM!AL37</f>
        <v>-12745.01784</v>
      </c>
      <c r="AM35" s="16">
        <f>-DRO_TAM!AM37</f>
        <v>-11726.14545</v>
      </c>
      <c r="AN35" s="16">
        <f>-DRO_TAM!AN37</f>
        <v>-12624.22011</v>
      </c>
      <c r="AO35" s="16">
        <f>-DRO_TAM!AO37</f>
        <v>-11634.446199999998</v>
      </c>
      <c r="AP35" s="16">
        <f>-DRO_TAM!AP37</f>
        <v>-11756.373150000001</v>
      </c>
      <c r="AQ35" s="16">
        <f>-DRO_TAM!AQ37</f>
        <v>-11899.611289999999</v>
      </c>
      <c r="AR35" s="16">
        <f>-DRO_TAM!AR37</f>
        <v>-13250.66792</v>
      </c>
      <c r="AS35" s="16">
        <f>-DRO_TAM!AS37</f>
        <v>-15130.026750000001</v>
      </c>
      <c r="AT35" s="16">
        <f>-DRO_TAM!AT37</f>
        <v>-13693.49087</v>
      </c>
      <c r="AU35" s="16">
        <f>-DRO_TAM!AU37</f>
        <v>-13700.23841</v>
      </c>
    </row>
    <row r="36" spans="2:47">
      <c r="B36" s="15" t="s">
        <v>67</v>
      </c>
      <c r="C36" s="11" t="s">
        <v>56</v>
      </c>
      <c r="D36" s="16">
        <f>-DRO_TAM!D38</f>
        <v>-141758.11971</v>
      </c>
      <c r="E36" s="16">
        <f>-DRO_TAM!E38</f>
        <v>-153000.11514000001</v>
      </c>
      <c r="F36" s="16">
        <f>-DRO_TAM!F38</f>
        <v>-139825.606</v>
      </c>
      <c r="G36" s="16">
        <f>-DRO_TAM!G38</f>
        <v>-138596.10644999999</v>
      </c>
      <c r="H36" s="16">
        <f>-DRO_TAM!H38</f>
        <v>-143462.43089999998</v>
      </c>
      <c r="I36" s="16">
        <f>-DRO_TAM!I38</f>
        <v>-137045.53393999999</v>
      </c>
      <c r="J36" s="16">
        <f>-DRO_TAM!J38</f>
        <v>-145926.14477000001</v>
      </c>
      <c r="K36" s="16">
        <f>-DRO_TAM!K38</f>
        <v>-167264.45828000002</v>
      </c>
      <c r="L36" s="16">
        <f>-DRO_TAM!L38</f>
        <v>-157202.17025</v>
      </c>
      <c r="M36" s="16">
        <f>-DRO_TAM!M38</f>
        <v>-148274.01433999999</v>
      </c>
      <c r="N36" s="16">
        <f>-DRO_TAM!N38</f>
        <v>-177813.36319999999</v>
      </c>
      <c r="O36" s="16">
        <f>-DRO_TAM!O38</f>
        <v>-174519.34912999999</v>
      </c>
      <c r="P36" s="16">
        <f>-DRO_TAM!P38</f>
        <v>-193132.76524000004</v>
      </c>
      <c r="Q36" s="16">
        <f>-DRO_TAM!Q38</f>
        <v>-206588.90763</v>
      </c>
      <c r="R36" s="16">
        <f>-DRO_TAM!R38</f>
        <v>-205297.59349</v>
      </c>
      <c r="S36" s="16">
        <f>-DRO_TAM!S38</f>
        <v>-216529.15023000003</v>
      </c>
      <c r="T36" s="16">
        <f>-DRO_TAM!T38</f>
        <v>-214462.15869000001</v>
      </c>
      <c r="U36" s="16">
        <f>-DRO_TAM!U38</f>
        <v>-211055.40547</v>
      </c>
      <c r="V36" s="16">
        <f>-DRO_TAM!V38</f>
        <v>-229280.52938999998</v>
      </c>
      <c r="W36" s="16">
        <f>-DRO_TAM!W38</f>
        <v>-218820.5404</v>
      </c>
      <c r="X36" s="16">
        <f>-DRO_TAM!X38</f>
        <v>-214394.05647000001</v>
      </c>
      <c r="Y36" s="16">
        <f>-DRO_TAM!Y38</f>
        <v>-204777.66466000001</v>
      </c>
      <c r="Z36" s="16">
        <f>-DRO_TAM!Z38</f>
        <v>-214902.84542000003</v>
      </c>
      <c r="AA36" s="16">
        <f>-DRO_TAM!AA38</f>
        <v>-235401.13952</v>
      </c>
      <c r="AB36" s="16">
        <f>-DRO_TAM!AB38</f>
        <v>-252497.69368999999</v>
      </c>
      <c r="AC36" s="16">
        <f>-DRO_TAM!AC38</f>
        <v>-235767.01665999999</v>
      </c>
      <c r="AD36" s="16">
        <f>-DRO_TAM!AD38</f>
        <v>-310944.68556999997</v>
      </c>
      <c r="AE36" s="16">
        <f>-DRO_TAM!AE38</f>
        <v>-305849.72687999997</v>
      </c>
      <c r="AF36" s="16">
        <f>-DRO_TAM!AF38</f>
        <v>-301610.92969999998</v>
      </c>
      <c r="AG36" s="16">
        <f>-DRO_TAM!AG38</f>
        <v>-263811.57030999998</v>
      </c>
      <c r="AH36" s="16">
        <f>-DRO_TAM!AH38</f>
        <v>-259420.76152</v>
      </c>
      <c r="AI36" s="16">
        <f>-DRO_TAM!AI38</f>
        <v>-280475.60221000004</v>
      </c>
      <c r="AJ36" s="16">
        <f>-DRO_TAM!AJ38</f>
        <v>-260779.53323</v>
      </c>
      <c r="AK36" s="16">
        <f>-DRO_TAM!AK38</f>
        <v>-274919.32238999999</v>
      </c>
      <c r="AL36" s="16">
        <f>-DRO_TAM!AL38</f>
        <v>-282800.26433000003</v>
      </c>
      <c r="AM36" s="16">
        <f>-DRO_TAM!AM38</f>
        <v>-283945.22658000002</v>
      </c>
      <c r="AN36" s="16">
        <f>-DRO_TAM!AN38</f>
        <v>-294441.84244000004</v>
      </c>
      <c r="AO36" s="16">
        <f>-DRO_TAM!AO38</f>
        <v>-305724.17009999999</v>
      </c>
      <c r="AP36" s="16">
        <f>-DRO_TAM!AP38</f>
        <v>-336563.69975000003</v>
      </c>
      <c r="AQ36" s="16">
        <f>-DRO_TAM!AQ38</f>
        <v>-311631.63860000001</v>
      </c>
      <c r="AR36" s="16">
        <f>-DRO_TAM!AR38</f>
        <v>-363986.95938000001</v>
      </c>
      <c r="AS36" s="16">
        <f>-DRO_TAM!AS38</f>
        <v>-326983.60477999999</v>
      </c>
      <c r="AT36" s="16">
        <f>-DRO_TAM!AT38</f>
        <v>-341829.75514999998</v>
      </c>
      <c r="AU36" s="16">
        <f>-DRO_TAM!AU38</f>
        <v>-369651.36217999994</v>
      </c>
    </row>
    <row r="37" spans="2:47">
      <c r="B37" s="15">
        <v>2.2000000000000002</v>
      </c>
      <c r="C37" s="9" t="s">
        <v>49</v>
      </c>
      <c r="D37" s="8">
        <f>D38+D39</f>
        <v>-201760.73480999999</v>
      </c>
      <c r="E37" s="8">
        <f>E38+E39</f>
        <v>-202409.76188000001</v>
      </c>
      <c r="F37" s="8">
        <f t="shared" ref="F37:AU37" si="7">F38+F39</f>
        <v>-188868.73748000001</v>
      </c>
      <c r="G37" s="8">
        <f t="shared" si="7"/>
        <v>-181997.22836999997</v>
      </c>
      <c r="H37" s="8">
        <f t="shared" si="7"/>
        <v>-195413.20241000003</v>
      </c>
      <c r="I37" s="8">
        <f t="shared" si="7"/>
        <v>-191411.19800999999</v>
      </c>
      <c r="J37" s="8">
        <f t="shared" si="7"/>
        <v>-203586.91460000002</v>
      </c>
      <c r="K37" s="8">
        <f t="shared" si="7"/>
        <v>-220501.16672000001</v>
      </c>
      <c r="L37" s="8">
        <f t="shared" si="7"/>
        <v>-236802.579</v>
      </c>
      <c r="M37" s="8">
        <f t="shared" si="7"/>
        <v>-262600.79980000004</v>
      </c>
      <c r="N37" s="8">
        <f t="shared" si="7"/>
        <v>-234800.16283000002</v>
      </c>
      <c r="O37" s="8">
        <f t="shared" si="7"/>
        <v>-272966.34559000004</v>
      </c>
      <c r="P37" s="8">
        <f t="shared" si="7"/>
        <v>-258988.77672000002</v>
      </c>
      <c r="Q37" s="8">
        <f t="shared" si="7"/>
        <v>-264422.11429</v>
      </c>
      <c r="R37" s="8">
        <f t="shared" si="7"/>
        <v>-275119.60665999999</v>
      </c>
      <c r="S37" s="8">
        <f t="shared" si="7"/>
        <v>-283858.24329000001</v>
      </c>
      <c r="T37" s="8">
        <f t="shared" si="7"/>
        <v>-296992.44897999999</v>
      </c>
      <c r="U37" s="8">
        <f t="shared" si="7"/>
        <v>-283799.73823000002</v>
      </c>
      <c r="V37" s="8">
        <f t="shared" si="7"/>
        <v>-267207.40472999995</v>
      </c>
      <c r="W37" s="8">
        <f t="shared" si="7"/>
        <v>-269155.84453</v>
      </c>
      <c r="X37" s="8">
        <f t="shared" si="7"/>
        <v>-294933.64879000001</v>
      </c>
      <c r="Y37" s="8">
        <f t="shared" si="7"/>
        <v>-275517.15164</v>
      </c>
      <c r="Z37" s="8">
        <f t="shared" si="7"/>
        <v>-298169.61541000003</v>
      </c>
      <c r="AA37" s="8">
        <f t="shared" si="7"/>
        <v>-317337.96062999999</v>
      </c>
      <c r="AB37" s="8">
        <f t="shared" si="7"/>
        <v>-254841.25572999998</v>
      </c>
      <c r="AC37" s="8">
        <f t="shared" si="7"/>
        <v>-286494.15390000003</v>
      </c>
      <c r="AD37" s="8">
        <f t="shared" si="7"/>
        <v>-283208.70735000004</v>
      </c>
      <c r="AE37" s="8">
        <f t="shared" si="7"/>
        <v>-449567.53134999995</v>
      </c>
      <c r="AF37" s="8">
        <f t="shared" si="7"/>
        <v>-362644.96268</v>
      </c>
      <c r="AG37" s="8">
        <f t="shared" si="7"/>
        <v>-197798.55369999996</v>
      </c>
      <c r="AH37" s="8">
        <f t="shared" si="7"/>
        <v>-663679.85632999998</v>
      </c>
      <c r="AI37" s="8">
        <f t="shared" si="7"/>
        <v>-1241566.9557500002</v>
      </c>
      <c r="AJ37" s="8">
        <f t="shared" si="7"/>
        <v>-386916.47304999997</v>
      </c>
      <c r="AK37" s="8">
        <f t="shared" si="7"/>
        <v>-408840.85605</v>
      </c>
      <c r="AL37" s="8">
        <f t="shared" si="7"/>
        <v>-551877.56906000001</v>
      </c>
      <c r="AM37" s="8">
        <f t="shared" si="7"/>
        <v>-615505.73970999999</v>
      </c>
      <c r="AN37" s="8">
        <f t="shared" si="7"/>
        <v>-568034.53038000001</v>
      </c>
      <c r="AO37" s="8">
        <f t="shared" si="7"/>
        <v>-671713.26976000005</v>
      </c>
      <c r="AP37" s="8">
        <f t="shared" si="7"/>
        <v>-684481.93430000008</v>
      </c>
      <c r="AQ37" s="8">
        <f t="shared" si="7"/>
        <v>-675367.17529000004</v>
      </c>
      <c r="AR37" s="8">
        <f t="shared" si="7"/>
        <v>-719229.33720999991</v>
      </c>
      <c r="AS37" s="8">
        <f t="shared" si="7"/>
        <v>-702466.65125999996</v>
      </c>
      <c r="AT37" s="8">
        <f t="shared" si="7"/>
        <v>-713542.67523000005</v>
      </c>
      <c r="AU37" s="8">
        <f t="shared" si="7"/>
        <v>-693992.28034000006</v>
      </c>
    </row>
    <row r="38" spans="2:47">
      <c r="B38" s="15" t="s">
        <v>68</v>
      </c>
      <c r="C38" s="11" t="s">
        <v>58</v>
      </c>
      <c r="D38" s="16">
        <f>-DRO_TAM!D43</f>
        <v>-133362.12161999999</v>
      </c>
      <c r="E38" s="16">
        <f>-DRO_TAM!E43</f>
        <v>-129430.05226</v>
      </c>
      <c r="F38" s="16">
        <f>-DRO_TAM!F43</f>
        <v>-118135.48136000001</v>
      </c>
      <c r="G38" s="16">
        <f>-DRO_TAM!G43</f>
        <v>-111027.99672999998</v>
      </c>
      <c r="H38" s="16">
        <f>-DRO_TAM!H43</f>
        <v>-125826.54419000002</v>
      </c>
      <c r="I38" s="16">
        <f>-DRO_TAM!I43</f>
        <v>-127039.08964000001</v>
      </c>
      <c r="J38" s="16">
        <f>-DRO_TAM!J43</f>
        <v>-115907.57545</v>
      </c>
      <c r="K38" s="16">
        <f>-DRO_TAM!K43</f>
        <v>-137872.17251</v>
      </c>
      <c r="L38" s="16">
        <f>-DRO_TAM!L43</f>
        <v>-157169.66021</v>
      </c>
      <c r="M38" s="16">
        <f>-DRO_TAM!M43</f>
        <v>-172882.30929</v>
      </c>
      <c r="N38" s="16">
        <f>-DRO_TAM!N43</f>
        <v>-154800.10155000002</v>
      </c>
      <c r="O38" s="16">
        <f>-DRO_TAM!O43</f>
        <v>-188451.04227000001</v>
      </c>
      <c r="P38" s="16">
        <f>-DRO_TAM!P43</f>
        <v>-180229.46939000001</v>
      </c>
      <c r="Q38" s="16">
        <f>-DRO_TAM!Q43</f>
        <v>-179428.26407999999</v>
      </c>
      <c r="R38" s="16">
        <f>-DRO_TAM!R43</f>
        <v>-187603.33736</v>
      </c>
      <c r="S38" s="16">
        <f>-DRO_TAM!S43</f>
        <v>-186811.46217999997</v>
      </c>
      <c r="T38" s="16">
        <f>-DRO_TAM!T43</f>
        <v>-212490.18807</v>
      </c>
      <c r="U38" s="16">
        <f>-DRO_TAM!U43</f>
        <v>-190513.76004999998</v>
      </c>
      <c r="V38" s="16">
        <f>-DRO_TAM!V43</f>
        <v>-177611.03438</v>
      </c>
      <c r="W38" s="16">
        <f>-DRO_TAM!W43</f>
        <v>-186866.58870000002</v>
      </c>
      <c r="X38" s="16">
        <f>-DRO_TAM!X43</f>
        <v>-219363.71163999999</v>
      </c>
      <c r="Y38" s="16">
        <f>-DRO_TAM!Y43</f>
        <v>-204242.63227</v>
      </c>
      <c r="Z38" s="16">
        <f>-DRO_TAM!Z43</f>
        <v>-208432.24303000001</v>
      </c>
      <c r="AA38" s="16">
        <f>-DRO_TAM!AA43</f>
        <v>-239651.84365999998</v>
      </c>
      <c r="AB38" s="16">
        <f>-DRO_TAM!AB43</f>
        <v>-157773.20905999999</v>
      </c>
      <c r="AC38" s="16">
        <f>-DRO_TAM!AC43</f>
        <v>-195064.61194999999</v>
      </c>
      <c r="AD38" s="16">
        <f>-DRO_TAM!AD43</f>
        <v>-175715.76844000001</v>
      </c>
      <c r="AE38" s="16">
        <f>-DRO_TAM!AE43</f>
        <v>-363470.76399999997</v>
      </c>
      <c r="AF38" s="16">
        <f>-DRO_TAM!AF43</f>
        <v>-257281.38673</v>
      </c>
      <c r="AG38" s="16">
        <f>-DRO_TAM!AG43</f>
        <v>-133980.60190999997</v>
      </c>
      <c r="AH38" s="16">
        <f>-DRO_TAM!AH43</f>
        <v>-582039.42012999998</v>
      </c>
      <c r="AI38" s="16">
        <f>-DRO_TAM!AI43</f>
        <v>-1159331.4682900002</v>
      </c>
      <c r="AJ38" s="16">
        <f>-DRO_TAM!AJ43</f>
        <v>-297944.59739999997</v>
      </c>
      <c r="AK38" s="16">
        <f>-DRO_TAM!AK43</f>
        <v>-343460.76251999999</v>
      </c>
      <c r="AL38" s="16">
        <f>-DRO_TAM!AL43</f>
        <v>-495641.91463000001</v>
      </c>
      <c r="AM38" s="16">
        <f>-DRO_TAM!AM43</f>
        <v>-531504.53529000003</v>
      </c>
      <c r="AN38" s="16">
        <f>-DRO_TAM!AN43</f>
        <v>-496732.04384000006</v>
      </c>
      <c r="AO38" s="16">
        <f>-DRO_TAM!AO43</f>
        <v>-599288.95837000001</v>
      </c>
      <c r="AP38" s="16">
        <f>-DRO_TAM!AP43</f>
        <v>-593520.77548000007</v>
      </c>
      <c r="AQ38" s="16">
        <f>-DRO_TAM!AQ43</f>
        <v>-674792.64075000002</v>
      </c>
      <c r="AR38" s="16">
        <f>-DRO_TAM!AR43</f>
        <v>-644084.21936999995</v>
      </c>
      <c r="AS38" s="16">
        <f>-DRO_TAM!AS43</f>
        <v>-627399.83134999999</v>
      </c>
      <c r="AT38" s="16">
        <f>-DRO_TAM!AT43</f>
        <v>-631261.42625000002</v>
      </c>
      <c r="AU38" s="16">
        <f>-DRO_TAM!AU43</f>
        <v>-608617.19585000002</v>
      </c>
    </row>
    <row r="39" spans="2:47">
      <c r="B39" s="15" t="s">
        <v>69</v>
      </c>
      <c r="C39" s="11" t="s">
        <v>59</v>
      </c>
      <c r="D39" s="16">
        <f>-DRO_TAM!D46</f>
        <v>-68398.613190000004</v>
      </c>
      <c r="E39" s="16">
        <f>-DRO_TAM!E46</f>
        <v>-72979.709620000009</v>
      </c>
      <c r="F39" s="16">
        <f>-DRO_TAM!F46</f>
        <v>-70733.256120000005</v>
      </c>
      <c r="G39" s="16">
        <f>-DRO_TAM!G46</f>
        <v>-70969.231639999998</v>
      </c>
      <c r="H39" s="16">
        <f>-DRO_TAM!H46</f>
        <v>-69586.658219999998</v>
      </c>
      <c r="I39" s="16">
        <f>-DRO_TAM!I46</f>
        <v>-64372.108370000002</v>
      </c>
      <c r="J39" s="16">
        <f>-DRO_TAM!J46</f>
        <v>-87679.339150000014</v>
      </c>
      <c r="K39" s="16">
        <f>-DRO_TAM!K46</f>
        <v>-82628.994210000004</v>
      </c>
      <c r="L39" s="16">
        <f>-DRO_TAM!L46</f>
        <v>-79632.918789999996</v>
      </c>
      <c r="M39" s="16">
        <f>-DRO_TAM!M46</f>
        <v>-89718.490510000003</v>
      </c>
      <c r="N39" s="16">
        <f>-DRO_TAM!N46</f>
        <v>-80000.061279999994</v>
      </c>
      <c r="O39" s="16">
        <f>-DRO_TAM!O46</f>
        <v>-84515.303320000006</v>
      </c>
      <c r="P39" s="16">
        <f>-DRO_TAM!P46</f>
        <v>-78759.307330000011</v>
      </c>
      <c r="Q39" s="16">
        <f>-DRO_TAM!Q46</f>
        <v>-84993.850210000004</v>
      </c>
      <c r="R39" s="16">
        <f>-DRO_TAM!R46</f>
        <v>-87516.2693</v>
      </c>
      <c r="S39" s="16">
        <f>-DRO_TAM!S46</f>
        <v>-97046.781110000011</v>
      </c>
      <c r="T39" s="16">
        <f>-DRO_TAM!T46</f>
        <v>-84502.260909999997</v>
      </c>
      <c r="U39" s="16">
        <f>-DRO_TAM!U46</f>
        <v>-93285.978180000006</v>
      </c>
      <c r="V39" s="16">
        <f>-DRO_TAM!V46</f>
        <v>-89596.370349999983</v>
      </c>
      <c r="W39" s="16">
        <f>-DRO_TAM!W46</f>
        <v>-82289.255830000009</v>
      </c>
      <c r="X39" s="16">
        <f>-DRO_TAM!X46</f>
        <v>-75569.937150000012</v>
      </c>
      <c r="Y39" s="16">
        <f>-DRO_TAM!Y46</f>
        <v>-71274.519369999995</v>
      </c>
      <c r="Z39" s="16">
        <f>-DRO_TAM!Z46</f>
        <v>-89737.372380000001</v>
      </c>
      <c r="AA39" s="16">
        <f>-DRO_TAM!AA46</f>
        <v>-77686.116970000003</v>
      </c>
      <c r="AB39" s="16">
        <f>-DRO_TAM!AB46</f>
        <v>-97068.046669999996</v>
      </c>
      <c r="AC39" s="16">
        <f>-DRO_TAM!AC46</f>
        <v>-91429.541950000013</v>
      </c>
      <c r="AD39" s="16">
        <f>-DRO_TAM!AD46</f>
        <v>-107492.93891000001</v>
      </c>
      <c r="AE39" s="16">
        <f>-DRO_TAM!AE46</f>
        <v>-86096.767349999995</v>
      </c>
      <c r="AF39" s="16">
        <f>-DRO_TAM!AF46</f>
        <v>-105363.57595000001</v>
      </c>
      <c r="AG39" s="16">
        <f>-DRO_TAM!AG46</f>
        <v>-63817.951789999999</v>
      </c>
      <c r="AH39" s="16">
        <f>-DRO_TAM!AH46</f>
        <v>-81640.436199999996</v>
      </c>
      <c r="AI39" s="16">
        <f>-DRO_TAM!AI46</f>
        <v>-82235.487460000004</v>
      </c>
      <c r="AJ39" s="16">
        <f>-DRO_TAM!AJ46</f>
        <v>-88971.875650000002</v>
      </c>
      <c r="AK39" s="16">
        <f>-DRO_TAM!AK46</f>
        <v>-65380.093529999998</v>
      </c>
      <c r="AL39" s="16">
        <f>-DRO_TAM!AL46</f>
        <v>-56235.654429999995</v>
      </c>
      <c r="AM39" s="16">
        <f>-DRO_TAM!AM46</f>
        <v>-84001.204419999995</v>
      </c>
      <c r="AN39" s="16">
        <f>-DRO_TAM!AN46</f>
        <v>-71302.486539999998</v>
      </c>
      <c r="AO39" s="16">
        <f>-DRO_TAM!AO46</f>
        <v>-72424.311389999988</v>
      </c>
      <c r="AP39" s="16">
        <f>-DRO_TAM!AP46</f>
        <v>-90961.158820000011</v>
      </c>
      <c r="AQ39" s="16">
        <f>-DRO_TAM!AQ46</f>
        <v>-574.53453999999999</v>
      </c>
      <c r="AR39" s="16">
        <f>-DRO_TAM!AR46</f>
        <v>-75145.117840000006</v>
      </c>
      <c r="AS39" s="16">
        <f>-DRO_TAM!AS46</f>
        <v>-75066.819910000006</v>
      </c>
      <c r="AT39" s="16">
        <f>-DRO_TAM!AT46</f>
        <v>-82281.248980000004</v>
      </c>
      <c r="AU39" s="16">
        <f>-DRO_TAM!AU46</f>
        <v>-85375.084490000008</v>
      </c>
    </row>
    <row r="40" spans="2:47">
      <c r="B40" s="14">
        <v>3</v>
      </c>
      <c r="C40" s="5" t="s">
        <v>60</v>
      </c>
      <c r="D40" s="10">
        <f>-DRO_TAM!D50</f>
        <v>-476450.47106000001</v>
      </c>
      <c r="E40" s="10">
        <f>-DRO_TAM!E50</f>
        <v>-639017.14104999998</v>
      </c>
      <c r="F40" s="10">
        <f>-DRO_TAM!F50</f>
        <v>-491336.44470999995</v>
      </c>
      <c r="G40" s="10">
        <f>-DRO_TAM!G50</f>
        <v>-621818.02707000007</v>
      </c>
      <c r="H40" s="10">
        <f>-DRO_TAM!H50</f>
        <v>-600987.76637999993</v>
      </c>
      <c r="I40" s="10">
        <f>-DRO_TAM!I50</f>
        <v>-663952.88907000003</v>
      </c>
      <c r="J40" s="10">
        <f>-DRO_TAM!J50</f>
        <v>-622851.38360000006</v>
      </c>
      <c r="K40" s="10">
        <f>-DRO_TAM!K50</f>
        <v>-843676.929</v>
      </c>
      <c r="L40" s="10">
        <f>-DRO_TAM!L50</f>
        <v>-641159.43477000005</v>
      </c>
      <c r="M40" s="10">
        <f>-DRO_TAM!M50</f>
        <v>-699939.43751000008</v>
      </c>
      <c r="N40" s="10">
        <f>-DRO_TAM!N50</f>
        <v>-695241.70682000008</v>
      </c>
      <c r="O40" s="10">
        <f>-DRO_TAM!O50</f>
        <v>-723355.23352000001</v>
      </c>
      <c r="P40" s="10">
        <f>-DRO_TAM!P50</f>
        <v>-622931.78621000005</v>
      </c>
      <c r="Q40" s="10">
        <f>-DRO_TAM!Q50</f>
        <v>-643634.93883999996</v>
      </c>
      <c r="R40" s="10">
        <f>-DRO_TAM!R50</f>
        <v>-695228.80156000005</v>
      </c>
      <c r="S40" s="10">
        <f>-DRO_TAM!S50</f>
        <v>-832664.21571999998</v>
      </c>
      <c r="T40" s="10">
        <f>-DRO_TAM!T50</f>
        <v>-512317.52514000004</v>
      </c>
      <c r="U40" s="10">
        <f>-DRO_TAM!U50</f>
        <v>-775576.25109000003</v>
      </c>
      <c r="V40" s="10">
        <f>-DRO_TAM!V50</f>
        <v>-755359.07887999993</v>
      </c>
      <c r="W40" s="10">
        <f>-DRO_TAM!W50</f>
        <v>-945511.3809300001</v>
      </c>
      <c r="X40" s="10">
        <f>-DRO_TAM!X50</f>
        <v>-703924.70525</v>
      </c>
      <c r="Y40" s="10">
        <f>-DRO_TAM!Y50</f>
        <v>-708856.3983</v>
      </c>
      <c r="Z40" s="10">
        <f>-DRO_TAM!Z50</f>
        <v>-611147.0747</v>
      </c>
      <c r="AA40" s="10">
        <f>-DRO_TAM!AA50</f>
        <v>-753230.49824999995</v>
      </c>
      <c r="AB40" s="10">
        <f>-DRO_TAM!AB50</f>
        <v>-580191.51007000008</v>
      </c>
      <c r="AC40" s="10">
        <f>-DRO_TAM!AC50</f>
        <v>-565636.24744000006</v>
      </c>
      <c r="AD40" s="10">
        <f>-DRO_TAM!AD50</f>
        <v>-492501.32782999991</v>
      </c>
      <c r="AE40" s="10">
        <f>-DRO_TAM!AE50</f>
        <v>-466512.77675000002</v>
      </c>
      <c r="AF40" s="10">
        <f>-DRO_TAM!AF50</f>
        <v>-505941.16253999993</v>
      </c>
      <c r="AG40" s="10">
        <f>-DRO_TAM!AG50</f>
        <v>-550953.22720000008</v>
      </c>
      <c r="AH40" s="10">
        <f>-DRO_TAM!AH50</f>
        <v>-507944.70996999997</v>
      </c>
      <c r="AI40" s="10">
        <f>-DRO_TAM!AI50</f>
        <v>-541503.28982000006</v>
      </c>
      <c r="AJ40" s="10">
        <f>-DRO_TAM!AJ50</f>
        <v>-432219.55488000007</v>
      </c>
      <c r="AK40" s="10">
        <f>-DRO_TAM!AK50</f>
        <v>-495828.01805000001</v>
      </c>
      <c r="AL40" s="10">
        <f>-DRO_TAM!AL50</f>
        <v>-563730.58344000007</v>
      </c>
      <c r="AM40" s="10">
        <f>-DRO_TAM!AM50</f>
        <v>-432501.55244</v>
      </c>
      <c r="AN40" s="10">
        <f>-DRO_TAM!AN50</f>
        <v>-406105.56682000001</v>
      </c>
      <c r="AO40" s="10">
        <f>-DRO_TAM!AO50</f>
        <v>-399005.94710999995</v>
      </c>
      <c r="AP40" s="10">
        <f>-DRO_TAM!AP50</f>
        <v>-447876.95925999997</v>
      </c>
      <c r="AQ40" s="10">
        <f>-DRO_TAM!AQ50</f>
        <v>-546027.58977999992</v>
      </c>
      <c r="AR40" s="10">
        <f>-DRO_TAM!AR50</f>
        <v>-459660.14477999997</v>
      </c>
      <c r="AS40" s="10">
        <f>-DRO_TAM!AS50</f>
        <v>-506085.63714999997</v>
      </c>
      <c r="AT40" s="10">
        <f>-DRO_TAM!AT50</f>
        <v>-649813.39767000009</v>
      </c>
      <c r="AU40" s="10">
        <f>-DRO_TAM!AU50</f>
        <v>-693248.20695999998</v>
      </c>
    </row>
    <row r="41" spans="2:47">
      <c r="B41" s="13">
        <v>4</v>
      </c>
      <c r="C41" s="5" t="s">
        <v>70</v>
      </c>
      <c r="D41" s="8">
        <f>D27+D28+D40</f>
        <v>-38998.666170000448</v>
      </c>
      <c r="E41" s="8">
        <f>E27+E28+E40</f>
        <v>-445109.36636000057</v>
      </c>
      <c r="F41" s="8">
        <f t="shared" ref="F41:AU41" si="8">F27+F28+F40</f>
        <v>-183923.96757000033</v>
      </c>
      <c r="G41" s="8">
        <f t="shared" si="8"/>
        <v>-147659.0482899996</v>
      </c>
      <c r="H41" s="8">
        <f t="shared" si="8"/>
        <v>-169201.66114000045</v>
      </c>
      <c r="I41" s="8">
        <f t="shared" si="8"/>
        <v>-371313.90468999976</v>
      </c>
      <c r="J41" s="8">
        <f t="shared" si="8"/>
        <v>358738.68441000022</v>
      </c>
      <c r="K41" s="8">
        <f t="shared" si="8"/>
        <v>-288135.76936999988</v>
      </c>
      <c r="L41" s="8">
        <f t="shared" si="8"/>
        <v>-305197.20556000003</v>
      </c>
      <c r="M41" s="8">
        <f t="shared" si="8"/>
        <v>-308741.00647999998</v>
      </c>
      <c r="N41" s="8">
        <f t="shared" si="8"/>
        <v>220913.12506999949</v>
      </c>
      <c r="O41" s="8">
        <f t="shared" si="8"/>
        <v>-55626.060719999718</v>
      </c>
      <c r="P41" s="8">
        <f t="shared" si="8"/>
        <v>-358615.78900000034</v>
      </c>
      <c r="Q41" s="8">
        <f t="shared" si="8"/>
        <v>-597147.54810999939</v>
      </c>
      <c r="R41" s="8">
        <f t="shared" si="8"/>
        <v>-364147.93533999939</v>
      </c>
      <c r="S41" s="8">
        <f t="shared" si="8"/>
        <v>-510326.07771000057</v>
      </c>
      <c r="T41" s="8">
        <f t="shared" si="8"/>
        <v>-247491.43665999966</v>
      </c>
      <c r="U41" s="8">
        <f t="shared" si="8"/>
        <v>-590782.08302999998</v>
      </c>
      <c r="V41" s="8">
        <f t="shared" si="8"/>
        <v>-194275.93073999882</v>
      </c>
      <c r="W41" s="8">
        <f t="shared" si="8"/>
        <v>-314470.70597999974</v>
      </c>
      <c r="X41" s="8">
        <f t="shared" si="8"/>
        <v>-439351.33428999956</v>
      </c>
      <c r="Y41" s="8">
        <f t="shared" si="8"/>
        <v>-471861.46216999972</v>
      </c>
      <c r="Z41" s="8">
        <f t="shared" si="8"/>
        <v>-66491.746520000743</v>
      </c>
      <c r="AA41" s="8">
        <f t="shared" si="8"/>
        <v>-113621.81844000029</v>
      </c>
      <c r="AB41" s="8">
        <f t="shared" si="8"/>
        <v>145409.19013918028</v>
      </c>
      <c r="AC41" s="8">
        <f t="shared" si="8"/>
        <v>-202184.66782993684</v>
      </c>
      <c r="AD41" s="8">
        <f t="shared" si="8"/>
        <v>24725.101612318249</v>
      </c>
      <c r="AE41" s="8">
        <f t="shared" si="8"/>
        <v>24083.223619785334</v>
      </c>
      <c r="AF41" s="8">
        <f t="shared" si="8"/>
        <v>42179.773194821551</v>
      </c>
      <c r="AG41" s="8">
        <f t="shared" si="8"/>
        <v>-586909.63321494451</v>
      </c>
      <c r="AH41" s="8">
        <f t="shared" si="8"/>
        <v>352863.53420291212</v>
      </c>
      <c r="AI41" s="8">
        <f t="shared" si="8"/>
        <v>-107937.44284000015</v>
      </c>
      <c r="AJ41" s="8">
        <f t="shared" si="8"/>
        <v>134325.46105999977</v>
      </c>
      <c r="AK41" s="8">
        <f t="shared" si="8"/>
        <v>22365.544230000174</v>
      </c>
      <c r="AL41" s="8">
        <f t="shared" si="8"/>
        <v>619420.78648999997</v>
      </c>
      <c r="AM41" s="8">
        <f t="shared" si="8"/>
        <v>563712.13739809836</v>
      </c>
      <c r="AN41" s="8">
        <f t="shared" si="8"/>
        <v>505869.96171683801</v>
      </c>
      <c r="AO41" s="8">
        <f t="shared" si="8"/>
        <v>-116111.39974402299</v>
      </c>
      <c r="AP41" s="8">
        <f t="shared" si="8"/>
        <v>269441.72060388973</v>
      </c>
      <c r="AQ41" s="8">
        <f t="shared" si="8"/>
        <v>48150.749318543938</v>
      </c>
      <c r="AR41" s="8">
        <f t="shared" si="8"/>
        <v>44158.187001825543</v>
      </c>
      <c r="AS41" s="8">
        <f t="shared" si="8"/>
        <v>61931.601833965047</v>
      </c>
      <c r="AT41" s="8">
        <f t="shared" si="8"/>
        <v>709464.23613254423</v>
      </c>
      <c r="AU41" s="8">
        <f t="shared" si="8"/>
        <v>949968.10998243291</v>
      </c>
    </row>
    <row r="42" spans="2:47" ht="15" thickBot="1">
      <c r="C42" s="7"/>
    </row>
    <row r="43" spans="2:47" ht="15" thickBot="1">
      <c r="C43" s="6" t="s">
        <v>45</v>
      </c>
      <c r="D43" s="1">
        <v>39903</v>
      </c>
      <c r="E43" s="1">
        <v>39994</v>
      </c>
      <c r="F43" s="1">
        <v>40086</v>
      </c>
      <c r="G43" s="1">
        <v>40178</v>
      </c>
      <c r="H43" s="1">
        <v>40268</v>
      </c>
      <c r="I43" s="1">
        <v>40359</v>
      </c>
      <c r="J43" s="1">
        <v>40451</v>
      </c>
      <c r="K43" s="1">
        <v>40543</v>
      </c>
      <c r="L43" s="1">
        <v>40633</v>
      </c>
      <c r="M43" s="1">
        <v>40724</v>
      </c>
      <c r="N43" s="1">
        <v>40816</v>
      </c>
      <c r="O43" s="1">
        <v>40908</v>
      </c>
      <c r="P43" s="1">
        <v>40999</v>
      </c>
      <c r="Q43" s="1">
        <v>41090</v>
      </c>
      <c r="R43" s="1">
        <v>41182</v>
      </c>
      <c r="S43" s="1">
        <v>41274</v>
      </c>
      <c r="T43" s="1">
        <v>41364</v>
      </c>
      <c r="U43" s="1">
        <v>41455</v>
      </c>
      <c r="V43" s="1">
        <v>41547</v>
      </c>
      <c r="W43" s="1">
        <v>41639</v>
      </c>
      <c r="X43" s="1">
        <v>41729</v>
      </c>
      <c r="Y43" s="1">
        <v>41820</v>
      </c>
      <c r="Z43" s="1">
        <v>41912</v>
      </c>
      <c r="AA43" s="1">
        <v>42004</v>
      </c>
      <c r="AB43" s="1">
        <v>42094</v>
      </c>
      <c r="AC43" s="1">
        <v>42185</v>
      </c>
      <c r="AD43" s="1">
        <v>42277</v>
      </c>
      <c r="AE43" s="1">
        <v>42369</v>
      </c>
      <c r="AF43" s="1">
        <v>42460</v>
      </c>
      <c r="AG43" s="1">
        <v>42551</v>
      </c>
      <c r="AH43" s="1">
        <v>42643</v>
      </c>
      <c r="AI43" s="1">
        <v>42735</v>
      </c>
      <c r="AJ43" s="1">
        <v>42825</v>
      </c>
      <c r="AK43" s="1">
        <v>42916</v>
      </c>
      <c r="AL43" s="1">
        <v>43008</v>
      </c>
      <c r="AM43" s="1">
        <v>43100</v>
      </c>
      <c r="AN43" s="1">
        <v>43190</v>
      </c>
      <c r="AO43" s="1">
        <v>43281</v>
      </c>
      <c r="AP43" s="1">
        <v>43373</v>
      </c>
      <c r="AQ43" s="1">
        <v>43465</v>
      </c>
      <c r="AR43" s="1">
        <v>43555</v>
      </c>
      <c r="AS43" s="1">
        <v>43646</v>
      </c>
      <c r="AT43" s="1">
        <v>43738</v>
      </c>
      <c r="AU43" s="1">
        <v>43830</v>
      </c>
    </row>
    <row r="44" spans="2:47">
      <c r="C44" s="4" t="s">
        <v>44</v>
      </c>
      <c r="D44" s="2" t="s">
        <v>0</v>
      </c>
      <c r="E44" s="2" t="s">
        <v>1</v>
      </c>
      <c r="F44" s="2" t="s">
        <v>2</v>
      </c>
      <c r="G44" s="2" t="s">
        <v>3</v>
      </c>
      <c r="H44" s="2" t="s">
        <v>4</v>
      </c>
      <c r="I44" s="2" t="s">
        <v>5</v>
      </c>
      <c r="J44" s="2" t="s">
        <v>6</v>
      </c>
      <c r="K44" s="2" t="s">
        <v>7</v>
      </c>
      <c r="L44" s="2" t="s">
        <v>8</v>
      </c>
      <c r="M44" s="2" t="s">
        <v>9</v>
      </c>
      <c r="N44" s="2" t="s">
        <v>10</v>
      </c>
      <c r="O44" s="2" t="s">
        <v>11</v>
      </c>
      <c r="P44" s="2" t="s">
        <v>12</v>
      </c>
      <c r="Q44" s="2" t="s">
        <v>13</v>
      </c>
      <c r="R44" s="2" t="s">
        <v>14</v>
      </c>
      <c r="S44" s="2" t="s">
        <v>15</v>
      </c>
      <c r="T44" s="2" t="s">
        <v>16</v>
      </c>
      <c r="U44" s="2" t="s">
        <v>17</v>
      </c>
      <c r="V44" s="2" t="s">
        <v>18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23</v>
      </c>
      <c r="AB44" s="2" t="s">
        <v>24</v>
      </c>
      <c r="AC44" s="2" t="s">
        <v>25</v>
      </c>
      <c r="AD44" s="2" t="s">
        <v>26</v>
      </c>
      <c r="AE44" s="2" t="s">
        <v>27</v>
      </c>
      <c r="AF44" s="2" t="s">
        <v>28</v>
      </c>
      <c r="AG44" s="2" t="s">
        <v>29</v>
      </c>
      <c r="AH44" s="2" t="s">
        <v>30</v>
      </c>
      <c r="AI44" s="2" t="s">
        <v>31</v>
      </c>
      <c r="AJ44" s="2" t="s">
        <v>32</v>
      </c>
      <c r="AK44" s="2" t="s">
        <v>33</v>
      </c>
      <c r="AL44" s="2" t="s">
        <v>34</v>
      </c>
      <c r="AM44" s="2" t="s">
        <v>35</v>
      </c>
      <c r="AN44" s="2" t="s">
        <v>36</v>
      </c>
      <c r="AO44" s="2" t="s">
        <v>37</v>
      </c>
      <c r="AP44" s="2" t="s">
        <v>38</v>
      </c>
      <c r="AQ44" s="2" t="s">
        <v>39</v>
      </c>
      <c r="AR44" s="2" t="s">
        <v>40</v>
      </c>
      <c r="AS44" s="2" t="s">
        <v>41</v>
      </c>
      <c r="AT44" s="2" t="s">
        <v>42</v>
      </c>
      <c r="AU44" s="2" t="s">
        <v>43</v>
      </c>
    </row>
    <row r="45" spans="2:47">
      <c r="B45" s="14">
        <v>1</v>
      </c>
      <c r="C45" s="5" t="s">
        <v>46</v>
      </c>
      <c r="D45" s="10">
        <f>DRO_AZU!D27</f>
        <v>38162.382880000005</v>
      </c>
      <c r="E45" s="10">
        <f>DRO_AZU!E27</f>
        <v>81611.968630000003</v>
      </c>
      <c r="F45" s="10">
        <f>DRO_AZU!F27</f>
        <v>118213.84991</v>
      </c>
      <c r="G45" s="10">
        <f>DRO_AZU!G27</f>
        <v>138601.98912000001</v>
      </c>
      <c r="H45" s="10">
        <f>DRO_AZU!H27</f>
        <v>168782.13124999998</v>
      </c>
      <c r="I45" s="10">
        <f>DRO_AZU!I27</f>
        <v>167226.96363999997</v>
      </c>
      <c r="J45" s="10">
        <f>DRO_AZU!J27</f>
        <v>231595.73834000004</v>
      </c>
      <c r="K45" s="10">
        <f>DRO_AZU!K27</f>
        <v>301253.70999000006</v>
      </c>
      <c r="L45" s="10">
        <f>DRO_AZU!L27</f>
        <v>361733.78275000001</v>
      </c>
      <c r="M45" s="10">
        <f>DRO_AZU!M27</f>
        <v>351227.88027000002</v>
      </c>
      <c r="N45" s="10">
        <f>DRO_AZU!N27</f>
        <v>459121.10266000003</v>
      </c>
      <c r="O45" s="10">
        <f>DRO_AZU!O27</f>
        <v>544946.0629100001</v>
      </c>
      <c r="P45" s="10">
        <f>DRO_AZU!P27</f>
        <v>605235.93199999991</v>
      </c>
      <c r="Q45" s="10">
        <f>DRO_AZU!Q27</f>
        <v>570438.61410999997</v>
      </c>
      <c r="R45" s="10">
        <f>DRO_AZU!R27</f>
        <v>624127.89966999996</v>
      </c>
      <c r="S45" s="10">
        <f>DRO_AZU!S27</f>
        <v>750372.44477000006</v>
      </c>
      <c r="T45" s="10">
        <f>DRO_AZU!T27</f>
        <v>828684.13159999996</v>
      </c>
      <c r="U45" s="10">
        <f>DRO_AZU!U27</f>
        <v>866222.06227000011</v>
      </c>
      <c r="V45" s="10">
        <f>DRO_AZU!V27</f>
        <v>1024735.10491</v>
      </c>
      <c r="W45" s="10">
        <f>DRO_AZU!W27</f>
        <v>1061866.7997300001</v>
      </c>
      <c r="X45" s="10">
        <f>DRO_AZU!X27</f>
        <v>1070759.5981000001</v>
      </c>
      <c r="Y45" s="10">
        <f>DRO_AZU!Y27</f>
        <v>1266029.6409500001</v>
      </c>
      <c r="Z45" s="10">
        <f>DRO_AZU!Z27</f>
        <v>1469917.2606800001</v>
      </c>
      <c r="AA45" s="10">
        <f>DRO_AZU!AA27</f>
        <v>1559576.94334</v>
      </c>
      <c r="AB45" s="10">
        <f>DRO_AZU!AB27</f>
        <v>1556455.9007999999</v>
      </c>
      <c r="AC45" s="10">
        <f>DRO_AZU!AC27</f>
        <v>1401687.929511237</v>
      </c>
      <c r="AD45" s="10">
        <f>DRO_AZU!AD27</f>
        <v>1630436.427005036</v>
      </c>
      <c r="AE45" s="10">
        <f>DRO_AZU!AE27</f>
        <v>1672423.470043865</v>
      </c>
      <c r="AF45" s="10">
        <f>DRO_AZU!AF27</f>
        <v>1670343.0116539625</v>
      </c>
      <c r="AG45" s="10">
        <f>DRO_AZU!AG27</f>
        <v>1446189.2793867439</v>
      </c>
      <c r="AH45" s="10">
        <f>DRO_AZU!AH27</f>
        <v>1737109.6043032047</v>
      </c>
      <c r="AI45" s="10">
        <f>DRO_AZU!AI27</f>
        <v>1821901.156218969</v>
      </c>
      <c r="AJ45" s="10">
        <f>DRO_AZU!AJ27</f>
        <v>1867465.1704589215</v>
      </c>
      <c r="AK45" s="10">
        <f>DRO_AZU!AK27</f>
        <v>1719659.1818297536</v>
      </c>
      <c r="AL45" s="10">
        <f>DRO_AZU!AL27</f>
        <v>1994034.6974184946</v>
      </c>
      <c r="AM45" s="10">
        <f>DRO_AZU!AM27</f>
        <v>2187531.3059400003</v>
      </c>
      <c r="AN45" s="10">
        <f>DRO_AZU!AN27</f>
        <v>2207613.7243400007</v>
      </c>
      <c r="AO45" s="10">
        <f>DRO_AZU!AO27</f>
        <v>2013015.92295</v>
      </c>
      <c r="AP45" s="10">
        <f>DRO_AZU!AP27</f>
        <v>2435148.7807399998</v>
      </c>
      <c r="AQ45" s="10">
        <f>DRO_AZU!AQ27</f>
        <v>2467472.6934600002</v>
      </c>
      <c r="AR45" s="10">
        <f>DRO_AZU!AR27</f>
        <v>2537415.96734</v>
      </c>
      <c r="AS45" s="10">
        <f>DRO_AZU!AS27</f>
        <v>2613498.9624800002</v>
      </c>
      <c r="AT45" s="10">
        <f>DRO_AZU!AT27</f>
        <v>3018786.9622379756</v>
      </c>
      <c r="AU45" s="10">
        <f>DRO_AZU!AU27</f>
        <v>3222831.8247722243</v>
      </c>
    </row>
    <row r="46" spans="2:47">
      <c r="B46" s="14">
        <v>2</v>
      </c>
      <c r="C46" s="5" t="s">
        <v>48</v>
      </c>
      <c r="D46" s="10">
        <f>D47+D55</f>
        <v>-54087.800730000003</v>
      </c>
      <c r="E46" s="10">
        <f>E47+E55</f>
        <v>-91168.385309999983</v>
      </c>
      <c r="F46" s="10">
        <f t="shared" ref="F46:AU46" si="9">F47+F55</f>
        <v>-116902.13451</v>
      </c>
      <c r="G46" s="10">
        <f t="shared" si="9"/>
        <v>-136219.87693999999</v>
      </c>
      <c r="H46" s="10">
        <f t="shared" si="9"/>
        <v>-149675.59250000003</v>
      </c>
      <c r="I46" s="10">
        <f t="shared" si="9"/>
        <v>-159208.30609999999</v>
      </c>
      <c r="J46" s="10">
        <f t="shared" si="9"/>
        <v>-203779.57564</v>
      </c>
      <c r="K46" s="10">
        <f t="shared" si="9"/>
        <v>-245445.47444999998</v>
      </c>
      <c r="L46" s="10">
        <f t="shared" si="9"/>
        <v>-296368.77838999999</v>
      </c>
      <c r="M46" s="10">
        <f t="shared" si="9"/>
        <v>-324000.76040999999</v>
      </c>
      <c r="N46" s="10">
        <f t="shared" si="9"/>
        <v>-387782.88701999997</v>
      </c>
      <c r="O46" s="10">
        <f t="shared" si="9"/>
        <v>-429574.09547000006</v>
      </c>
      <c r="P46" s="10">
        <f t="shared" si="9"/>
        <v>-483573.07600999996</v>
      </c>
      <c r="Q46" s="10">
        <f t="shared" si="9"/>
        <v>-532147.39900999994</v>
      </c>
      <c r="R46" s="10">
        <f t="shared" si="9"/>
        <v>-581089.33125000005</v>
      </c>
      <c r="S46" s="10">
        <f t="shared" si="9"/>
        <v>-575750.19636000006</v>
      </c>
      <c r="T46" s="10">
        <f t="shared" si="9"/>
        <v>-607501.0824800001</v>
      </c>
      <c r="U46" s="10">
        <f t="shared" si="9"/>
        <v>-695746.99773000006</v>
      </c>
      <c r="V46" s="10">
        <f t="shared" si="9"/>
        <v>-775032.89705000003</v>
      </c>
      <c r="W46" s="10">
        <f t="shared" si="9"/>
        <v>-818147.43517999991</v>
      </c>
      <c r="X46" s="10">
        <f t="shared" si="9"/>
        <v>-924151.35008</v>
      </c>
      <c r="Y46" s="10">
        <f t="shared" si="9"/>
        <v>-995929.90122999996</v>
      </c>
      <c r="Z46" s="10">
        <f t="shared" si="9"/>
        <v>-1148844.4794100001</v>
      </c>
      <c r="AA46" s="10">
        <f t="shared" si="9"/>
        <v>-1221386.1099699999</v>
      </c>
      <c r="AB46" s="10">
        <f t="shared" si="9"/>
        <v>-1240073.9228299998</v>
      </c>
      <c r="AC46" s="10">
        <f t="shared" si="9"/>
        <v>-1240050.2077000001</v>
      </c>
      <c r="AD46" s="10">
        <f t="shared" si="9"/>
        <v>-1308514.1640699999</v>
      </c>
      <c r="AE46" s="10">
        <f t="shared" si="9"/>
        <v>-1476658.1176699998</v>
      </c>
      <c r="AF46" s="10">
        <f t="shared" si="9"/>
        <v>-1403950.2755000002</v>
      </c>
      <c r="AG46" s="10">
        <f t="shared" si="9"/>
        <v>-1135379.60726</v>
      </c>
      <c r="AH46" s="10">
        <f t="shared" si="9"/>
        <v>-1280752.7453300001</v>
      </c>
      <c r="AI46" s="10">
        <f t="shared" si="9"/>
        <v>-1302187.4429400002</v>
      </c>
      <c r="AJ46" s="10">
        <f t="shared" si="9"/>
        <v>-1346532.5618800002</v>
      </c>
      <c r="AK46" s="10">
        <f t="shared" si="9"/>
        <v>-1276918.52892</v>
      </c>
      <c r="AL46" s="10">
        <f t="shared" si="9"/>
        <v>-1365082.2760700001</v>
      </c>
      <c r="AM46" s="10">
        <f t="shared" si="9"/>
        <v>-1394005.34237</v>
      </c>
      <c r="AN46" s="10">
        <f t="shared" si="9"/>
        <v>-1545940.8744099997</v>
      </c>
      <c r="AO46" s="10">
        <f t="shared" si="9"/>
        <v>-1817931.3842399998</v>
      </c>
      <c r="AP46" s="10">
        <f t="shared" si="9"/>
        <v>-1819715.0286400001</v>
      </c>
      <c r="AQ46" s="10">
        <f t="shared" si="9"/>
        <v>-1765389.7734600001</v>
      </c>
      <c r="AR46" s="10">
        <f t="shared" si="9"/>
        <v>-1671262.0394600001</v>
      </c>
      <c r="AS46" s="10">
        <f t="shared" si="9"/>
        <v>-1732044.3266099999</v>
      </c>
      <c r="AT46" s="10">
        <f t="shared" si="9"/>
        <v>-1877091.36029</v>
      </c>
      <c r="AU46" s="10">
        <f t="shared" si="9"/>
        <v>-4145716.10164</v>
      </c>
    </row>
    <row r="47" spans="2:47">
      <c r="B47" s="15">
        <v>2.1</v>
      </c>
      <c r="C47" s="9" t="s">
        <v>57</v>
      </c>
      <c r="D47" s="8">
        <f>SUM(D48:D54)</f>
        <v>-46563.679270000001</v>
      </c>
      <c r="E47" s="8">
        <f>SUM(E48:E54)</f>
        <v>-79422.358069999987</v>
      </c>
      <c r="F47" s="8">
        <f t="shared" ref="F47:AU47" si="10">SUM(F48:F54)</f>
        <v>-103295.50286000001</v>
      </c>
      <c r="G47" s="8">
        <f t="shared" si="10"/>
        <v>-121156.20264999999</v>
      </c>
      <c r="H47" s="8">
        <f t="shared" si="10"/>
        <v>-126807.21849000001</v>
      </c>
      <c r="I47" s="8">
        <f t="shared" si="10"/>
        <v>-134876.00133999999</v>
      </c>
      <c r="J47" s="8">
        <f t="shared" si="10"/>
        <v>-174741.78836000001</v>
      </c>
      <c r="K47" s="8">
        <f t="shared" si="10"/>
        <v>-209914.90096</v>
      </c>
      <c r="L47" s="8">
        <f t="shared" si="10"/>
        <v>-252144.96658000001</v>
      </c>
      <c r="M47" s="8">
        <f t="shared" si="10"/>
        <v>-280162.51286999998</v>
      </c>
      <c r="N47" s="8">
        <f t="shared" si="10"/>
        <v>-336940.46881999995</v>
      </c>
      <c r="O47" s="8">
        <f t="shared" si="10"/>
        <v>-373983.80493000004</v>
      </c>
      <c r="P47" s="8">
        <f t="shared" si="10"/>
        <v>-416727.40916999994</v>
      </c>
      <c r="Q47" s="8">
        <f t="shared" si="10"/>
        <v>-459618.08563999995</v>
      </c>
      <c r="R47" s="8">
        <f t="shared" si="10"/>
        <v>-501797.39911</v>
      </c>
      <c r="S47" s="8">
        <f t="shared" si="10"/>
        <v>-494808.88920000003</v>
      </c>
      <c r="T47" s="8">
        <f t="shared" si="10"/>
        <v>-543705.47235000005</v>
      </c>
      <c r="U47" s="8">
        <f t="shared" si="10"/>
        <v>-611574.75638000004</v>
      </c>
      <c r="V47" s="8">
        <f t="shared" si="10"/>
        <v>-689360.12172000005</v>
      </c>
      <c r="W47" s="8">
        <f t="shared" si="10"/>
        <v>-720062.70511999994</v>
      </c>
      <c r="X47" s="8">
        <f t="shared" si="10"/>
        <v>-830372.23300999997</v>
      </c>
      <c r="Y47" s="8">
        <f t="shared" si="10"/>
        <v>-880570.31088</v>
      </c>
      <c r="Z47" s="8">
        <f t="shared" si="10"/>
        <v>-1024863.65702</v>
      </c>
      <c r="AA47" s="8">
        <f t="shared" si="10"/>
        <v>-1090404.0618799999</v>
      </c>
      <c r="AB47" s="8">
        <f t="shared" si="10"/>
        <v>-1103018.4396599999</v>
      </c>
      <c r="AC47" s="8">
        <f t="shared" si="10"/>
        <v>-1110610.9793400001</v>
      </c>
      <c r="AD47" s="8">
        <f t="shared" si="10"/>
        <v>-1218139.6813000001</v>
      </c>
      <c r="AE47" s="8">
        <f t="shared" si="10"/>
        <v>-1261534.5322099999</v>
      </c>
      <c r="AF47" s="8">
        <f t="shared" si="10"/>
        <v>-1236715.6887100001</v>
      </c>
      <c r="AG47" s="8">
        <f t="shared" si="10"/>
        <v>-1012934.9909</v>
      </c>
      <c r="AH47" s="8">
        <f t="shared" si="10"/>
        <v>-1126659.55553</v>
      </c>
      <c r="AI47" s="8">
        <f t="shared" si="10"/>
        <v>-1141447.7997700002</v>
      </c>
      <c r="AJ47" s="8">
        <f t="shared" si="10"/>
        <v>-1173033.4132300001</v>
      </c>
      <c r="AK47" s="8">
        <f t="shared" si="10"/>
        <v>-1117248.5491200001</v>
      </c>
      <c r="AL47" s="8">
        <f t="shared" si="10"/>
        <v>-1189381.1948500001</v>
      </c>
      <c r="AM47" s="8">
        <f t="shared" si="10"/>
        <v>-1233266.6328099999</v>
      </c>
      <c r="AN47" s="8">
        <f t="shared" si="10"/>
        <v>-1364203.8995499997</v>
      </c>
      <c r="AO47" s="8">
        <f t="shared" si="10"/>
        <v>-1410953.2220099999</v>
      </c>
      <c r="AP47" s="8">
        <f t="shared" si="10"/>
        <v>-1684390.0142700002</v>
      </c>
      <c r="AQ47" s="8">
        <f t="shared" si="10"/>
        <v>-1581508.1544000001</v>
      </c>
      <c r="AR47" s="8">
        <f t="shared" si="10"/>
        <v>-1453724.0444700001</v>
      </c>
      <c r="AS47" s="8">
        <f t="shared" si="10"/>
        <v>-1524823.0564299999</v>
      </c>
      <c r="AT47" s="8">
        <f t="shared" si="10"/>
        <v>-1614768.87289</v>
      </c>
      <c r="AU47" s="8">
        <f t="shared" si="10"/>
        <v>-3764100.9280400001</v>
      </c>
    </row>
    <row r="48" spans="2:47">
      <c r="B48" s="15" t="s">
        <v>61</v>
      </c>
      <c r="C48" s="11" t="s">
        <v>50</v>
      </c>
      <c r="D48" s="16">
        <f>-DRO_AZU!D30</f>
        <v>-4236.2050200000003</v>
      </c>
      <c r="E48" s="16">
        <f>-DRO_AZU!E30</f>
        <v>-7036.7424599999995</v>
      </c>
      <c r="F48" s="16">
        <f>-DRO_AZU!F30</f>
        <v>-8608.6656899999998</v>
      </c>
      <c r="G48" s="16">
        <f>-DRO_AZU!G30</f>
        <v>-10089.83438</v>
      </c>
      <c r="H48" s="16">
        <f>-DRO_AZU!H30</f>
        <v>-11469.95854</v>
      </c>
      <c r="I48" s="16">
        <f>-DRO_AZU!I30</f>
        <v>-12806.6014</v>
      </c>
      <c r="J48" s="16">
        <f>-DRO_AZU!J30</f>
        <v>-14914.872859999999</v>
      </c>
      <c r="K48" s="16">
        <f>-DRO_AZU!K30</f>
        <v>-18083.691940000001</v>
      </c>
      <c r="L48" s="16">
        <f>-DRO_AZU!L30</f>
        <v>-24036.65468</v>
      </c>
      <c r="M48" s="16">
        <f>-DRO_AZU!M30</f>
        <v>-26362.374770000002</v>
      </c>
      <c r="N48" s="16">
        <f>-DRO_AZU!N30</f>
        <v>-33826.972709999995</v>
      </c>
      <c r="O48" s="16">
        <f>-DRO_AZU!O30</f>
        <v>-39063.432329999996</v>
      </c>
      <c r="P48" s="16">
        <f>-DRO_AZU!P30</f>
        <v>-36766.128960000002</v>
      </c>
      <c r="Q48" s="16">
        <f>-DRO_AZU!Q30</f>
        <v>-39422.093840000001</v>
      </c>
      <c r="R48" s="16">
        <f>-DRO_AZU!R30</f>
        <v>-43875.091070000002</v>
      </c>
      <c r="S48" s="16">
        <f>-DRO_AZU!S30</f>
        <v>-39395.563419999999</v>
      </c>
      <c r="T48" s="16">
        <f>-DRO_AZU!T30</f>
        <v>-42084.871460000002</v>
      </c>
      <c r="U48" s="16">
        <f>-DRO_AZU!U30</f>
        <v>-50266.981279999993</v>
      </c>
      <c r="V48" s="16">
        <f>-DRO_AZU!V30</f>
        <v>-48335.159250000004</v>
      </c>
      <c r="W48" s="16">
        <f>-DRO_AZU!W30</f>
        <v>-50602.469510000003</v>
      </c>
      <c r="X48" s="16">
        <f>-DRO_AZU!X30</f>
        <v>-93930.896300000008</v>
      </c>
      <c r="Y48" s="16">
        <f>-DRO_AZU!Y30</f>
        <v>-89894.546679999999</v>
      </c>
      <c r="Z48" s="16">
        <f>-DRO_AZU!Z30</f>
        <v>-92706.862649999995</v>
      </c>
      <c r="AA48" s="16">
        <f>-DRO_AZU!AA30</f>
        <v>-93228.063949999996</v>
      </c>
      <c r="AB48" s="16">
        <f>-DRO_AZU!AB30</f>
        <v>-57318.063390000003</v>
      </c>
      <c r="AC48" s="16">
        <f>-DRO_AZU!AC30</f>
        <v>-89293.056530000002</v>
      </c>
      <c r="AD48" s="16">
        <f>-DRO_AZU!AD30</f>
        <v>-70701.94120999999</v>
      </c>
      <c r="AE48" s="16">
        <f>-DRO_AZU!AE30</f>
        <v>-7346.6691500000006</v>
      </c>
      <c r="AF48" s="16">
        <f>-DRO_AZU!AF30</f>
        <v>-74384.486579999997</v>
      </c>
      <c r="AG48" s="16">
        <f>-DRO_AZU!AG30</f>
        <v>-58777.125950000001</v>
      </c>
      <c r="AH48" s="16">
        <f>-DRO_AZU!AH30</f>
        <v>-61758.528479999994</v>
      </c>
      <c r="AI48" s="16">
        <f>-DRO_AZU!AI30</f>
        <v>-63565.532780000001</v>
      </c>
      <c r="AJ48" s="16">
        <f>-DRO_AZU!AJ30</f>
        <v>-66214.329620000004</v>
      </c>
      <c r="AK48" s="16">
        <f>-DRO_AZU!AK30</f>
        <v>-62868.265350000001</v>
      </c>
      <c r="AL48" s="16">
        <f>-DRO_AZU!AL30</f>
        <v>-62244.425659999994</v>
      </c>
      <c r="AM48" s="16">
        <f>-DRO_AZU!AM30</f>
        <v>-67772.46693000001</v>
      </c>
      <c r="AN48" s="16">
        <f>-DRO_AZU!AN30</f>
        <v>-95201.392590000003</v>
      </c>
      <c r="AO48" s="16">
        <f>-DRO_AZU!AO30</f>
        <v>-96482.135159999991</v>
      </c>
      <c r="AP48" s="16">
        <f>-DRO_AZU!AP30</f>
        <v>-99333.666649999999</v>
      </c>
      <c r="AQ48" s="16">
        <f>-DRO_AZU!AQ30</f>
        <v>-98349.780069999993</v>
      </c>
      <c r="AR48" s="16">
        <f>-DRO_AZU!AR30</f>
        <v>-107500.01376</v>
      </c>
      <c r="AS48" s="16">
        <f>-DRO_AZU!AS30</f>
        <v>-106983.74051</v>
      </c>
      <c r="AT48" s="16">
        <f>-DRO_AZU!AT30</f>
        <v>-114859.44764</v>
      </c>
      <c r="AU48" s="16">
        <f>-DRO_AZU!AU30</f>
        <v>-116121.85024</v>
      </c>
    </row>
    <row r="49" spans="2:47">
      <c r="B49" s="15" t="s">
        <v>62</v>
      </c>
      <c r="C49" s="11" t="s">
        <v>51</v>
      </c>
      <c r="D49" s="16">
        <f>-DRO_AZU!D31</f>
        <v>-2038.5299399999999</v>
      </c>
      <c r="E49" s="16">
        <f>-DRO_AZU!E31</f>
        <v>-4370.0219899999993</v>
      </c>
      <c r="F49" s="16">
        <f>-DRO_AZU!F31</f>
        <v>-5546.6360800000002</v>
      </c>
      <c r="G49" s="16">
        <f>-DRO_AZU!G31</f>
        <v>-17456.769030000003</v>
      </c>
      <c r="H49" s="16">
        <f>-DRO_AZU!H31</f>
        <v>-5290.1239500000001</v>
      </c>
      <c r="I49" s="16">
        <f>-DRO_AZU!I31</f>
        <v>-6303.4170699999995</v>
      </c>
      <c r="J49" s="16">
        <f>-DRO_AZU!J31</f>
        <v>-8134.4337400000004</v>
      </c>
      <c r="K49" s="16">
        <f>-DRO_AZU!K31</f>
        <v>-10386.227200000001</v>
      </c>
      <c r="L49" s="16">
        <f>-DRO_AZU!L31</f>
        <v>-12802.5962</v>
      </c>
      <c r="M49" s="16">
        <f>-DRO_AZU!M31</f>
        <v>-13024.48559</v>
      </c>
      <c r="N49" s="16">
        <f>-DRO_AZU!N31</f>
        <v>-15337.641959999999</v>
      </c>
      <c r="O49" s="16">
        <f>-DRO_AZU!O31</f>
        <v>-16137.316170000002</v>
      </c>
      <c r="P49" s="16">
        <f>-DRO_AZU!P31</f>
        <v>-13790.892939999998</v>
      </c>
      <c r="Q49" s="16">
        <f>-DRO_AZU!Q31</f>
        <v>-14074.864310000001</v>
      </c>
      <c r="R49" s="16">
        <f>-DRO_AZU!R31</f>
        <v>-14072.97552</v>
      </c>
      <c r="S49" s="16">
        <f>-DRO_AZU!S31</f>
        <v>-13401.822560000001</v>
      </c>
      <c r="T49" s="16">
        <f>-DRO_AZU!T31</f>
        <v>-20678.032080000001</v>
      </c>
      <c r="U49" s="16">
        <f>-DRO_AZU!U31</f>
        <v>-29176.250329999999</v>
      </c>
      <c r="V49" s="16">
        <f>-DRO_AZU!V31</f>
        <v>-30761.820769999998</v>
      </c>
      <c r="W49" s="16">
        <f>-DRO_AZU!W31</f>
        <v>-28851.229930000001</v>
      </c>
      <c r="X49" s="16">
        <f>-DRO_AZU!X31</f>
        <v>-41906.989379999999</v>
      </c>
      <c r="Y49" s="16">
        <f>-DRO_AZU!Y31</f>
        <v>-43391.488440000001</v>
      </c>
      <c r="Z49" s="16">
        <f>-DRO_AZU!Z31</f>
        <v>-49349.842629999999</v>
      </c>
      <c r="AA49" s="16">
        <f>-DRO_AZU!AA31</f>
        <v>-47021.665529999998</v>
      </c>
      <c r="AB49" s="16">
        <f>-DRO_AZU!AB31</f>
        <v>-25893.750070000002</v>
      </c>
      <c r="AC49" s="16">
        <f>-DRO_AZU!AC31</f>
        <v>-17386.61375</v>
      </c>
      <c r="AD49" s="16">
        <f>-DRO_AZU!AD31</f>
        <v>-31985.817850000003</v>
      </c>
      <c r="AE49" s="16">
        <f>-DRO_AZU!AE31</f>
        <v>-31840.00993</v>
      </c>
      <c r="AF49" s="16">
        <f>-DRO_AZU!AF31</f>
        <v>-35153.357969999997</v>
      </c>
      <c r="AG49" s="16">
        <f>-DRO_AZU!AG31</f>
        <v>-21876.70925</v>
      </c>
      <c r="AH49" s="16">
        <f>-DRO_AZU!AH31</f>
        <v>-4249.5323899999994</v>
      </c>
      <c r="AI49" s="16">
        <f>-DRO_AZU!AI31</f>
        <v>-25200.726719999999</v>
      </c>
      <c r="AJ49" s="16">
        <f>-DRO_AZU!AJ31</f>
        <v>-32218.93417</v>
      </c>
      <c r="AK49" s="16">
        <f>-DRO_AZU!AK31</f>
        <v>-29624.977159999999</v>
      </c>
      <c r="AL49" s="16">
        <f>-DRO_AZU!AL31</f>
        <v>-30028.879920000003</v>
      </c>
      <c r="AM49" s="16">
        <f>-DRO_AZU!AM31</f>
        <v>-39308.254560000001</v>
      </c>
      <c r="AN49" s="16">
        <f>-DRO_AZU!AN31</f>
        <v>-46211.770549999994</v>
      </c>
      <c r="AO49" s="16">
        <f>-DRO_AZU!AO31</f>
        <v>-45744.939359999997</v>
      </c>
      <c r="AP49" s="16">
        <f>-DRO_AZU!AP31</f>
        <v>-47213.916170000004</v>
      </c>
      <c r="AQ49" s="16">
        <f>-DRO_AZU!AQ31</f>
        <v>-47270.181039999996</v>
      </c>
      <c r="AR49" s="16">
        <f>-DRO_AZU!AR31</f>
        <v>-53232.634060000004</v>
      </c>
      <c r="AS49" s="16">
        <f>-DRO_AZU!AS31</f>
        <v>-52374.554229999994</v>
      </c>
      <c r="AT49" s="16">
        <f>-DRO_AZU!AT31</f>
        <v>-58800.039229999995</v>
      </c>
      <c r="AU49" s="16">
        <f>-DRO_AZU!AU31</f>
        <v>-60416.775379999999</v>
      </c>
    </row>
    <row r="50" spans="2:47">
      <c r="B50" s="15" t="s">
        <v>63</v>
      </c>
      <c r="C50" s="11" t="s">
        <v>52</v>
      </c>
      <c r="D50" s="16">
        <f>-DRO_AZU!D32</f>
        <v>-17576.692299999999</v>
      </c>
      <c r="E50" s="16">
        <f>-DRO_AZU!E32</f>
        <v>-37693.405149999999</v>
      </c>
      <c r="F50" s="16">
        <f>-DRO_AZU!F32</f>
        <v>-55413.915089999995</v>
      </c>
      <c r="G50" s="16">
        <f>-DRO_AZU!G32</f>
        <v>-56528.14198</v>
      </c>
      <c r="H50" s="16">
        <f>-DRO_AZU!H32</f>
        <v>-67497.297430000006</v>
      </c>
      <c r="I50" s="16">
        <f>-DRO_AZU!I32</f>
        <v>-69611.27601999999</v>
      </c>
      <c r="J50" s="16">
        <f>-DRO_AZU!J32</f>
        <v>-91117.244820000007</v>
      </c>
      <c r="K50" s="16">
        <f>-DRO_AZU!K32</f>
        <v>-112780.28635000001</v>
      </c>
      <c r="L50" s="16">
        <f>-DRO_AZU!L32</f>
        <v>-137772.70468999998</v>
      </c>
      <c r="M50" s="16">
        <f>-DRO_AZU!M32</f>
        <v>-153031.39921999999</v>
      </c>
      <c r="N50" s="16">
        <f>-DRO_AZU!N32</f>
        <v>-187691.26909000002</v>
      </c>
      <c r="O50" s="16">
        <f>-DRO_AZU!O32</f>
        <v>-205827.62515000004</v>
      </c>
      <c r="P50" s="16">
        <f>-DRO_AZU!P32</f>
        <v>-237866.64308999997</v>
      </c>
      <c r="Q50" s="16">
        <f>-DRO_AZU!Q32</f>
        <v>-256545.01929999999</v>
      </c>
      <c r="R50" s="16">
        <f>-DRO_AZU!R32</f>
        <v>-270828.17398999998</v>
      </c>
      <c r="S50" s="16">
        <f>-DRO_AZU!S32</f>
        <v>-260697.90707000002</v>
      </c>
      <c r="T50" s="16">
        <f>-DRO_AZU!T32</f>
        <v>-293995.75782</v>
      </c>
      <c r="U50" s="16">
        <f>-DRO_AZU!U32</f>
        <v>-308621.15447000001</v>
      </c>
      <c r="V50" s="16">
        <f>-DRO_AZU!V32</f>
        <v>-358234.36744</v>
      </c>
      <c r="W50" s="16">
        <f>-DRO_AZU!W32</f>
        <v>-368389.95455999998</v>
      </c>
      <c r="X50" s="16">
        <f>-DRO_AZU!X32</f>
        <v>-389017.70336000004</v>
      </c>
      <c r="Y50" s="16">
        <f>-DRO_AZU!Y32</f>
        <v>-418455.92726000003</v>
      </c>
      <c r="Z50" s="16">
        <f>-DRO_AZU!Z32</f>
        <v>-487048.95473</v>
      </c>
      <c r="AA50" s="16">
        <f>-DRO_AZU!AA32</f>
        <v>-517604.66808999993</v>
      </c>
      <c r="AB50" s="16">
        <f>-DRO_AZU!AB32</f>
        <v>-498905.69816000003</v>
      </c>
      <c r="AC50" s="16">
        <f>-DRO_AZU!AC32</f>
        <v>-438871.85408999998</v>
      </c>
      <c r="AD50" s="16">
        <f>-DRO_AZU!AD32</f>
        <v>-454831.10061000002</v>
      </c>
      <c r="AE50" s="16">
        <f>-DRO_AZU!AE32</f>
        <v>-524997.69718999998</v>
      </c>
      <c r="AF50" s="16">
        <f>-DRO_AZU!AF32</f>
        <v>-402434.39192999998</v>
      </c>
      <c r="AG50" s="16">
        <f>-DRO_AZU!AG32</f>
        <v>-332941.54180000001</v>
      </c>
      <c r="AH50" s="16">
        <f>-DRO_AZU!AH32</f>
        <v>-404630.63650999998</v>
      </c>
      <c r="AI50" s="16">
        <f>-DRO_AZU!AI32</f>
        <v>-420216.22553</v>
      </c>
      <c r="AJ50" s="16">
        <f>-DRO_AZU!AJ32</f>
        <v>-465725.21588999999</v>
      </c>
      <c r="AK50" s="16">
        <f>-DRO_AZU!AK32</f>
        <v>-415915.89410999999</v>
      </c>
      <c r="AL50" s="16">
        <f>-DRO_AZU!AL32</f>
        <v>-442690.30060000002</v>
      </c>
      <c r="AM50" s="16">
        <f>-DRO_AZU!AM32</f>
        <v>-523863.22521</v>
      </c>
      <c r="AN50" s="16">
        <f>-DRO_AZU!AN32</f>
        <v>-577240.42686000001</v>
      </c>
      <c r="AO50" s="16">
        <f>-DRO_AZU!AO32</f>
        <v>-562998.23470999999</v>
      </c>
      <c r="AP50" s="16">
        <f>-DRO_AZU!AP32</f>
        <v>-737226.36658999999</v>
      </c>
      <c r="AQ50" s="16">
        <f>-DRO_AZU!AQ32</f>
        <v>-766791.51805999991</v>
      </c>
      <c r="AR50" s="16">
        <f>-DRO_AZU!AR32</f>
        <v>-697444.18765999994</v>
      </c>
      <c r="AS50" s="16">
        <f>-DRO_AZU!AS32</f>
        <v>-749838.66977000004</v>
      </c>
      <c r="AT50" s="16">
        <f>-DRO_AZU!AT32</f>
        <v>-814784.41212999995</v>
      </c>
      <c r="AU50" s="16">
        <f>-DRO_AZU!AU32</f>
        <v>-831488.06982000009</v>
      </c>
    </row>
    <row r="51" spans="2:47">
      <c r="B51" s="15" t="s">
        <v>64</v>
      </c>
      <c r="C51" s="11" t="s">
        <v>53</v>
      </c>
      <c r="D51" s="16">
        <f>-DRO_AZU!D33</f>
        <v>-13127.71602</v>
      </c>
      <c r="E51" s="16">
        <f>-DRO_AZU!E33</f>
        <v>-16160.250679999997</v>
      </c>
      <c r="F51" s="16">
        <f>-DRO_AZU!F33</f>
        <v>-18842.24566</v>
      </c>
      <c r="G51" s="16">
        <f>-DRO_AZU!G33</f>
        <v>-19230.061410000002</v>
      </c>
      <c r="H51" s="16">
        <f>-DRO_AZU!H33</f>
        <v>-23614.709170000002</v>
      </c>
      <c r="I51" s="16">
        <f>-DRO_AZU!I33</f>
        <v>-24660.618180000001</v>
      </c>
      <c r="J51" s="16">
        <f>-DRO_AZU!J33</f>
        <v>-31566.285799999998</v>
      </c>
      <c r="K51" s="16">
        <f>-DRO_AZU!K33</f>
        <v>-37389.692949999997</v>
      </c>
      <c r="L51" s="16">
        <f>-DRO_AZU!L33</f>
        <v>-38032.299679999996</v>
      </c>
      <c r="M51" s="16">
        <f>-DRO_AZU!M33</f>
        <v>-40877.835789999997</v>
      </c>
      <c r="N51" s="16">
        <f>-DRO_AZU!N33</f>
        <v>-46435.448400000008</v>
      </c>
      <c r="O51" s="16">
        <f>-DRO_AZU!O33</f>
        <v>-58679.271379999998</v>
      </c>
      <c r="P51" s="16">
        <f>-DRO_AZU!P33</f>
        <v>-68655.008430000002</v>
      </c>
      <c r="Q51" s="16">
        <f>-DRO_AZU!Q33</f>
        <v>-81346.746159999995</v>
      </c>
      <c r="R51" s="16">
        <f>-DRO_AZU!R33</f>
        <v>-89698.587780000002</v>
      </c>
      <c r="S51" s="16">
        <f>-DRO_AZU!S33</f>
        <v>-92392.365980000002</v>
      </c>
      <c r="T51" s="16">
        <f>-DRO_AZU!T33</f>
        <v>-94315.358420000004</v>
      </c>
      <c r="U51" s="16">
        <f>-DRO_AZU!U33</f>
        <v>-113683.84791</v>
      </c>
      <c r="V51" s="16">
        <f>-DRO_AZU!V33</f>
        <v>-134277.18145</v>
      </c>
      <c r="W51" s="16">
        <f>-DRO_AZU!W33</f>
        <v>-145068.06915</v>
      </c>
      <c r="X51" s="16">
        <f>-DRO_AZU!X33</f>
        <v>-167876.02082000001</v>
      </c>
      <c r="Y51" s="16">
        <f>-DRO_AZU!Y33</f>
        <v>-185933.00224</v>
      </c>
      <c r="Z51" s="16">
        <f>-DRO_AZU!Z33</f>
        <v>-210854.75837</v>
      </c>
      <c r="AA51" s="16">
        <f>-DRO_AZU!AA33</f>
        <v>-250849.96216999998</v>
      </c>
      <c r="AB51" s="16">
        <f>-DRO_AZU!AB33</f>
        <v>-294939.47288000002</v>
      </c>
      <c r="AC51" s="16">
        <f>-DRO_AZU!AC33</f>
        <v>-332969.89851000003</v>
      </c>
      <c r="AD51" s="16">
        <f>-DRO_AZU!AD33</f>
        <v>-369920.26989</v>
      </c>
      <c r="AE51" s="16">
        <f>-DRO_AZU!AE33</f>
        <v>-387535.54479999997</v>
      </c>
      <c r="AF51" s="16">
        <f>-DRO_AZU!AF33</f>
        <v>-407014.54612000001</v>
      </c>
      <c r="AG51" s="16">
        <f>-DRO_AZU!AG33</f>
        <v>-334439.91403000004</v>
      </c>
      <c r="AH51" s="16">
        <f>-DRO_AZU!AH33</f>
        <v>-355866.75984999997</v>
      </c>
      <c r="AI51" s="16">
        <f>-DRO_AZU!AI33</f>
        <v>-337071.60026000004</v>
      </c>
      <c r="AJ51" s="16">
        <f>-DRO_AZU!AJ33</f>
        <v>-342271.81410000002</v>
      </c>
      <c r="AK51" s="16">
        <f>-DRO_AZU!AK33</f>
        <v>-357459.29214999999</v>
      </c>
      <c r="AL51" s="16">
        <f>-DRO_AZU!AL33</f>
        <v>-359238.26114000002</v>
      </c>
      <c r="AM51" s="16">
        <f>-DRO_AZU!AM33</f>
        <v>-332528.30619999999</v>
      </c>
      <c r="AN51" s="16">
        <f>-DRO_AZU!AN33</f>
        <v>-371291.91052999999</v>
      </c>
      <c r="AO51" s="16">
        <f>-DRO_AZU!AO33</f>
        <v>-411001.35062000004</v>
      </c>
      <c r="AP51" s="16">
        <f>-DRO_AZU!AP33</f>
        <v>-462890.53704999998</v>
      </c>
      <c r="AQ51" s="16">
        <f>-DRO_AZU!AQ33</f>
        <v>-451331.22821999999</v>
      </c>
      <c r="AR51" s="16">
        <f>-DRO_AZU!AR33</f>
        <v>-367576.55914999999</v>
      </c>
      <c r="AS51" s="16">
        <f>-DRO_AZU!AS33</f>
        <v>-366010.44216999999</v>
      </c>
      <c r="AT51" s="16">
        <f>-DRO_AZU!AT33</f>
        <v>-347349.26676000009</v>
      </c>
      <c r="AU51" s="16">
        <f>-DRO_AZU!AU33</f>
        <v>-2407288.8254200001</v>
      </c>
    </row>
    <row r="52" spans="2:47">
      <c r="B52" s="15" t="s">
        <v>65</v>
      </c>
      <c r="C52" s="11" t="s">
        <v>54</v>
      </c>
      <c r="D52" s="16">
        <f>-DRO_AZU!D36</f>
        <v>-6078.8282600000002</v>
      </c>
      <c r="E52" s="16">
        <f>-DRO_AZU!E36</f>
        <v>-6658.8875200000002</v>
      </c>
      <c r="F52" s="16">
        <f>-DRO_AZU!F36</f>
        <v>-7554.687750000001</v>
      </c>
      <c r="G52" s="16">
        <f>-DRO_AZU!G36</f>
        <v>-9966.3397000000004</v>
      </c>
      <c r="H52" s="16">
        <f>-DRO_AZU!H36</f>
        <v>-9442.8766400000004</v>
      </c>
      <c r="I52" s="16">
        <f>-DRO_AZU!I36</f>
        <v>-12169.499690000001</v>
      </c>
      <c r="J52" s="16">
        <f>-DRO_AZU!J36</f>
        <v>-16162.200940000002</v>
      </c>
      <c r="K52" s="16">
        <f>-DRO_AZU!K36</f>
        <v>-16270.634979999999</v>
      </c>
      <c r="L52" s="16">
        <f>-DRO_AZU!L36</f>
        <v>-21759.57487</v>
      </c>
      <c r="M52" s="16">
        <f>-DRO_AZU!M36</f>
        <v>-25943.262589999998</v>
      </c>
      <c r="N52" s="16">
        <f>-DRO_AZU!N36</f>
        <v>-29367.218760000003</v>
      </c>
      <c r="O52" s="16">
        <f>-DRO_AZU!O36</f>
        <v>-28210.594649999999</v>
      </c>
      <c r="P52" s="16">
        <f>-DRO_AZU!P36</f>
        <v>-23187.141739999999</v>
      </c>
      <c r="Q52" s="16">
        <f>-DRO_AZU!Q36</f>
        <v>-28991.9683</v>
      </c>
      <c r="R52" s="16">
        <f>-DRO_AZU!R36</f>
        <v>-38093.065000000002</v>
      </c>
      <c r="S52" s="16">
        <f>-DRO_AZU!S36</f>
        <v>-46489.359480000006</v>
      </c>
      <c r="T52" s="16">
        <f>-DRO_AZU!T36</f>
        <v>-45313.902999999991</v>
      </c>
      <c r="U52" s="16">
        <f>-DRO_AZU!U36</f>
        <v>-56783.068160000003</v>
      </c>
      <c r="V52" s="16">
        <f>-DRO_AZU!V36</f>
        <v>-57274.889489999994</v>
      </c>
      <c r="W52" s="16">
        <f>-DRO_AZU!W36</f>
        <v>-59991.536780000002</v>
      </c>
      <c r="X52" s="16">
        <f>-DRO_AZU!X36</f>
        <v>-75261.18879</v>
      </c>
      <c r="Y52" s="16">
        <f>-DRO_AZU!Y36</f>
        <v>-73472.258530000006</v>
      </c>
      <c r="Z52" s="16">
        <f>-DRO_AZU!Z36</f>
        <v>-99930.448770000003</v>
      </c>
      <c r="AA52" s="16">
        <f>-DRO_AZU!AA36</f>
        <v>-91240.379879999993</v>
      </c>
      <c r="AB52" s="16">
        <f>-DRO_AZU!AB36</f>
        <v>-123387.54345</v>
      </c>
      <c r="AC52" s="16">
        <f>-DRO_AZU!AC36</f>
        <v>-131172.68744000001</v>
      </c>
      <c r="AD52" s="16">
        <f>-DRO_AZU!AD36</f>
        <v>-194313.90850999998</v>
      </c>
      <c r="AE52" s="16">
        <f>-DRO_AZU!AE36</f>
        <v>-195022.13746999999</v>
      </c>
      <c r="AF52" s="16">
        <f>-DRO_AZU!AF36</f>
        <v>-189797.44931</v>
      </c>
      <c r="AG52" s="16">
        <f>-DRO_AZU!AG36</f>
        <v>-155874.82892</v>
      </c>
      <c r="AH52" s="16">
        <f>-DRO_AZU!AH36</f>
        <v>-181330.92599000002</v>
      </c>
      <c r="AI52" s="16">
        <f>-DRO_AZU!AI36</f>
        <v>-181680.68163000001</v>
      </c>
      <c r="AJ52" s="16">
        <f>-DRO_AZU!AJ36</f>
        <v>-146027.78584999999</v>
      </c>
      <c r="AK52" s="16">
        <f>-DRO_AZU!AK36</f>
        <v>-129186.98048</v>
      </c>
      <c r="AL52" s="16">
        <f>-DRO_AZU!AL36</f>
        <v>-158801.08463999999</v>
      </c>
      <c r="AM52" s="16">
        <f>-DRO_AZU!AM36</f>
        <v>-133874.88386</v>
      </c>
      <c r="AN52" s="16">
        <f>-DRO_AZU!AN36</f>
        <v>-123302.77735999999</v>
      </c>
      <c r="AO52" s="16">
        <f>-DRO_AZU!AO36</f>
        <v>-146499.31015999999</v>
      </c>
      <c r="AP52" s="16">
        <f>-DRO_AZU!AP36</f>
        <v>-173152.59730000002</v>
      </c>
      <c r="AQ52" s="16">
        <f>-DRO_AZU!AQ36</f>
        <v>-61522.10572</v>
      </c>
      <c r="AR52" s="16">
        <f>-DRO_AZU!AR36</f>
        <v>-51270.089740000003</v>
      </c>
      <c r="AS52" s="16">
        <f>-DRO_AZU!AS36</f>
        <v>-71481.050409999996</v>
      </c>
      <c r="AT52" s="16">
        <f>-DRO_AZU!AT36</f>
        <v>-76365.189620000005</v>
      </c>
      <c r="AU52" s="16">
        <f>-DRO_AZU!AU36</f>
        <v>-142686.27731999999</v>
      </c>
    </row>
    <row r="53" spans="2:47">
      <c r="B53" s="15" t="s">
        <v>66</v>
      </c>
      <c r="C53" s="11" t="s">
        <v>55</v>
      </c>
      <c r="D53" s="16">
        <f>-DRO_AZU!D37</f>
        <v>-1131.3237199999999</v>
      </c>
      <c r="E53" s="16">
        <f>-DRO_AZU!E37</f>
        <v>-1791.68362</v>
      </c>
      <c r="F53" s="16">
        <f>-DRO_AZU!F37</f>
        <v>-1100.65527</v>
      </c>
      <c r="G53" s="16">
        <f>-DRO_AZU!G37</f>
        <v>-1528.4279999999999</v>
      </c>
      <c r="H53" s="16">
        <f>-DRO_AZU!H37</f>
        <v>-1834.0008500000004</v>
      </c>
      <c r="I53" s="16">
        <f>-DRO_AZU!I37</f>
        <v>-1826.12905</v>
      </c>
      <c r="J53" s="16">
        <f>-DRO_AZU!J37</f>
        <v>-2304.5209999999997</v>
      </c>
      <c r="K53" s="16">
        <f>-DRO_AZU!K37</f>
        <v>-2054.2116699999997</v>
      </c>
      <c r="L53" s="16">
        <f>-DRO_AZU!L37</f>
        <v>-2338.2528199999997</v>
      </c>
      <c r="M53" s="16">
        <f>-DRO_AZU!M37</f>
        <v>-2461.8072100000004</v>
      </c>
      <c r="N53" s="16">
        <f>-DRO_AZU!N37</f>
        <v>-2874.1473100000003</v>
      </c>
      <c r="O53" s="16">
        <f>-DRO_AZU!O37</f>
        <v>-3321.8669300000001</v>
      </c>
      <c r="P53" s="16">
        <f>-DRO_AZU!P37</f>
        <v>-2963.0590000000002</v>
      </c>
      <c r="Q53" s="16">
        <f>-DRO_AZU!Q37</f>
        <v>-3831.4659499999998</v>
      </c>
      <c r="R53" s="16">
        <f>-DRO_AZU!R37</f>
        <v>-3828.4521700000005</v>
      </c>
      <c r="S53" s="16">
        <f>-DRO_AZU!S37</f>
        <v>-3702.9918500000003</v>
      </c>
      <c r="T53" s="16">
        <f>-DRO_AZU!T37</f>
        <v>-3246.2587899999999</v>
      </c>
      <c r="U53" s="16">
        <f>-DRO_AZU!U37</f>
        <v>-3686.3267999999998</v>
      </c>
      <c r="V53" s="16">
        <f>-DRO_AZU!V37</f>
        <v>-3970.4705899999999</v>
      </c>
      <c r="W53" s="16">
        <f>-DRO_AZU!W37</f>
        <v>-4406.8483099999994</v>
      </c>
      <c r="X53" s="16">
        <f>-DRO_AZU!X37</f>
        <v>-4129.9964199999995</v>
      </c>
      <c r="Y53" s="16">
        <f>-DRO_AZU!Y37</f>
        <v>-4737.2710500000003</v>
      </c>
      <c r="Z53" s="16">
        <f>-DRO_AZU!Z37</f>
        <v>-4463.3498399999999</v>
      </c>
      <c r="AA53" s="16">
        <f>-DRO_AZU!AA37</f>
        <v>-4264.2984500000002</v>
      </c>
      <c r="AB53" s="16">
        <f>-DRO_AZU!AB37</f>
        <v>-7814.8790199999994</v>
      </c>
      <c r="AC53" s="16">
        <f>-DRO_AZU!AC37</f>
        <v>-8066.4715900000001</v>
      </c>
      <c r="AD53" s="16">
        <f>-DRO_AZU!AD37</f>
        <v>-8280.4299599999995</v>
      </c>
      <c r="AE53" s="16">
        <f>-DRO_AZU!AE37</f>
        <v>-7897.9295199999997</v>
      </c>
      <c r="AF53" s="16">
        <f>-DRO_AZU!AF37</f>
        <v>-7767.3820700000006</v>
      </c>
      <c r="AG53" s="16">
        <f>-DRO_AZU!AG37</f>
        <v>-6723.4214199999997</v>
      </c>
      <c r="AH53" s="16">
        <f>-DRO_AZU!AH37</f>
        <v>-6292.0150400000002</v>
      </c>
      <c r="AI53" s="16">
        <f>-DRO_AZU!AI37</f>
        <v>-6017.5898699999998</v>
      </c>
      <c r="AJ53" s="16">
        <f>-DRO_AZU!AJ37</f>
        <v>-5600.3939700000001</v>
      </c>
      <c r="AK53" s="16">
        <f>-DRO_AZU!AK37</f>
        <v>-5873.2899900000002</v>
      </c>
      <c r="AL53" s="16">
        <f>-DRO_AZU!AL37</f>
        <v>-6378.5025099999993</v>
      </c>
      <c r="AM53" s="16">
        <f>-DRO_AZU!AM37</f>
        <v>-6644.5354000000007</v>
      </c>
      <c r="AN53" s="16">
        <f>-DRO_AZU!AN37</f>
        <v>-6041.5129000000006</v>
      </c>
      <c r="AO53" s="16">
        <f>-DRO_AZU!AO37</f>
        <v>-7143.3558300000004</v>
      </c>
      <c r="AP53" s="16">
        <f>-DRO_AZU!AP37</f>
        <v>-7371.49557</v>
      </c>
      <c r="AQ53" s="16">
        <f>-DRO_AZU!AQ37</f>
        <v>-7342.5985899999996</v>
      </c>
      <c r="AR53" s="16">
        <f>-DRO_AZU!AR37</f>
        <v>-8608.4066500000008</v>
      </c>
      <c r="AS53" s="16">
        <f>-DRO_AZU!AS37</f>
        <v>-8864.9698000000008</v>
      </c>
      <c r="AT53" s="16">
        <f>-DRO_AZU!AT37</f>
        <v>-9403.0082200000015</v>
      </c>
      <c r="AU53" s="16">
        <f>-DRO_AZU!AU37</f>
        <v>-11697.452029999999</v>
      </c>
    </row>
    <row r="54" spans="2:47">
      <c r="B54" s="15" t="s">
        <v>67</v>
      </c>
      <c r="C54" s="11" t="s">
        <v>56</v>
      </c>
      <c r="D54" s="16">
        <f>-DRO_AZU!D38</f>
        <v>-2374.3840100000002</v>
      </c>
      <c r="E54" s="16">
        <f>-DRO_AZU!E38</f>
        <v>-5711.3666499999999</v>
      </c>
      <c r="F54" s="16">
        <f>-DRO_AZU!F38</f>
        <v>-6228.6973199999993</v>
      </c>
      <c r="G54" s="16">
        <f>-DRO_AZU!G38</f>
        <v>-6356.6281499999996</v>
      </c>
      <c r="H54" s="16">
        <f>-DRO_AZU!H38</f>
        <v>-7658.25191</v>
      </c>
      <c r="I54" s="16">
        <f>-DRO_AZU!I38</f>
        <v>-7498.4599299999991</v>
      </c>
      <c r="J54" s="16">
        <f>-DRO_AZU!J38</f>
        <v>-10542.2292</v>
      </c>
      <c r="K54" s="16">
        <f>-DRO_AZU!K38</f>
        <v>-12950.155869999999</v>
      </c>
      <c r="L54" s="16">
        <f>-DRO_AZU!L38</f>
        <v>-15402.88364</v>
      </c>
      <c r="M54" s="16">
        <f>-DRO_AZU!M38</f>
        <v>-18461.347700000002</v>
      </c>
      <c r="N54" s="16">
        <f>-DRO_AZU!N38</f>
        <v>-21407.77059</v>
      </c>
      <c r="O54" s="16">
        <f>-DRO_AZU!O38</f>
        <v>-22743.69832</v>
      </c>
      <c r="P54" s="16">
        <f>-DRO_AZU!P38</f>
        <v>-33498.53501</v>
      </c>
      <c r="Q54" s="16">
        <f>-DRO_AZU!Q38</f>
        <v>-35405.927779999998</v>
      </c>
      <c r="R54" s="16">
        <f>-DRO_AZU!R38</f>
        <v>-41401.05358</v>
      </c>
      <c r="S54" s="16">
        <f>-DRO_AZU!S38</f>
        <v>-38728.878839999998</v>
      </c>
      <c r="T54" s="16">
        <f>-DRO_AZU!T38</f>
        <v>-44071.290779999996</v>
      </c>
      <c r="U54" s="16">
        <f>-DRO_AZU!U38</f>
        <v>-49357.12743</v>
      </c>
      <c r="V54" s="16">
        <f>-DRO_AZU!V38</f>
        <v>-56506.232730000003</v>
      </c>
      <c r="W54" s="16">
        <f>-DRO_AZU!W38</f>
        <v>-62752.596879999997</v>
      </c>
      <c r="X54" s="16">
        <f>-DRO_AZU!X38</f>
        <v>-58249.437940000003</v>
      </c>
      <c r="Y54" s="16">
        <f>-DRO_AZU!Y38</f>
        <v>-64685.816680000004</v>
      </c>
      <c r="Z54" s="16">
        <f>-DRO_AZU!Z38</f>
        <v>-80509.440029999998</v>
      </c>
      <c r="AA54" s="16">
        <f>-DRO_AZU!AA38</f>
        <v>-86195.023809999999</v>
      </c>
      <c r="AB54" s="16">
        <f>-DRO_AZU!AB38</f>
        <v>-94759.032689999993</v>
      </c>
      <c r="AC54" s="16">
        <f>-DRO_AZU!AC38</f>
        <v>-92850.397430000012</v>
      </c>
      <c r="AD54" s="16">
        <f>-DRO_AZU!AD38</f>
        <v>-88106.213269999993</v>
      </c>
      <c r="AE54" s="16">
        <f>-DRO_AZU!AE38</f>
        <v>-106894.54415</v>
      </c>
      <c r="AF54" s="16">
        <f>-DRO_AZU!AF38</f>
        <v>-120164.07472999999</v>
      </c>
      <c r="AG54" s="16">
        <f>-DRO_AZU!AG38</f>
        <v>-102301.44953000001</v>
      </c>
      <c r="AH54" s="16">
        <f>-DRO_AZU!AH38</f>
        <v>-112531.15727</v>
      </c>
      <c r="AI54" s="16">
        <f>-DRO_AZU!AI38</f>
        <v>-107695.44298000001</v>
      </c>
      <c r="AJ54" s="16">
        <f>-DRO_AZU!AJ38</f>
        <v>-114974.93962999998</v>
      </c>
      <c r="AK54" s="16">
        <f>-DRO_AZU!AK38</f>
        <v>-116319.84987999999</v>
      </c>
      <c r="AL54" s="16">
        <f>-DRO_AZU!AL38</f>
        <v>-129999.74038</v>
      </c>
      <c r="AM54" s="16">
        <f>-DRO_AZU!AM38</f>
        <v>-129274.96064999999</v>
      </c>
      <c r="AN54" s="16">
        <f>-DRO_AZU!AN38</f>
        <v>-144914.10876</v>
      </c>
      <c r="AO54" s="16">
        <f>-DRO_AZU!AO38</f>
        <v>-141083.89616999999</v>
      </c>
      <c r="AP54" s="16">
        <f>-DRO_AZU!AP38</f>
        <v>-157201.43494000001</v>
      </c>
      <c r="AQ54" s="16">
        <f>-DRO_AZU!AQ38</f>
        <v>-148900.7427</v>
      </c>
      <c r="AR54" s="16">
        <f>-DRO_AZU!AR38</f>
        <v>-168092.15344999998</v>
      </c>
      <c r="AS54" s="16">
        <f>-DRO_AZU!AS38</f>
        <v>-169269.62953999999</v>
      </c>
      <c r="AT54" s="16">
        <f>-DRO_AZU!AT38</f>
        <v>-193207.50929000002</v>
      </c>
      <c r="AU54" s="16">
        <f>-DRO_AZU!AU38</f>
        <v>-194401.67783</v>
      </c>
    </row>
    <row r="55" spans="2:47">
      <c r="B55" s="15">
        <v>2.2000000000000002</v>
      </c>
      <c r="C55" s="9" t="s">
        <v>49</v>
      </c>
      <c r="D55" s="8">
        <f>D56+D57</f>
        <v>-7524.1214599999994</v>
      </c>
      <c r="E55" s="8">
        <f>E56+E57</f>
        <v>-11746.027240000001</v>
      </c>
      <c r="F55" s="8">
        <f t="shared" ref="F55:AU55" si="11">F56+F57</f>
        <v>-13606.631649999999</v>
      </c>
      <c r="G55" s="8">
        <f t="shared" si="11"/>
        <v>-15063.674289999999</v>
      </c>
      <c r="H55" s="8">
        <f t="shared" si="11"/>
        <v>-22868.37401</v>
      </c>
      <c r="I55" s="8">
        <f t="shared" si="11"/>
        <v>-24332.304759999999</v>
      </c>
      <c r="J55" s="8">
        <f t="shared" si="11"/>
        <v>-29037.78728</v>
      </c>
      <c r="K55" s="8">
        <f t="shared" si="11"/>
        <v>-35530.573489999995</v>
      </c>
      <c r="L55" s="8">
        <f t="shared" si="11"/>
        <v>-44223.811810000007</v>
      </c>
      <c r="M55" s="8">
        <f t="shared" si="11"/>
        <v>-43838.247539999997</v>
      </c>
      <c r="N55" s="8">
        <f t="shared" si="11"/>
        <v>-50842.4182</v>
      </c>
      <c r="O55" s="8">
        <f t="shared" si="11"/>
        <v>-55590.290540000002</v>
      </c>
      <c r="P55" s="8">
        <f t="shared" si="11"/>
        <v>-66845.666839999991</v>
      </c>
      <c r="Q55" s="8">
        <f t="shared" si="11"/>
        <v>-72529.313370000003</v>
      </c>
      <c r="R55" s="8">
        <f t="shared" si="11"/>
        <v>-79291.932140000004</v>
      </c>
      <c r="S55" s="8">
        <f t="shared" si="11"/>
        <v>-80941.307159999997</v>
      </c>
      <c r="T55" s="8">
        <f t="shared" si="11"/>
        <v>-63795.610130000001</v>
      </c>
      <c r="U55" s="8">
        <f t="shared" si="11"/>
        <v>-84172.241349999997</v>
      </c>
      <c r="V55" s="8">
        <f t="shared" si="11"/>
        <v>-85672.775330000004</v>
      </c>
      <c r="W55" s="8">
        <f t="shared" si="11"/>
        <v>-98084.730060000002</v>
      </c>
      <c r="X55" s="8">
        <f t="shared" si="11"/>
        <v>-93779.117070000008</v>
      </c>
      <c r="Y55" s="8">
        <f t="shared" si="11"/>
        <v>-115359.59035</v>
      </c>
      <c r="Z55" s="8">
        <f t="shared" si="11"/>
        <v>-123980.82239</v>
      </c>
      <c r="AA55" s="8">
        <f t="shared" si="11"/>
        <v>-130982.04809000001</v>
      </c>
      <c r="AB55" s="8">
        <f t="shared" si="11"/>
        <v>-137055.48316999999</v>
      </c>
      <c r="AC55" s="8">
        <f t="shared" si="11"/>
        <v>-129439.22836000001</v>
      </c>
      <c r="AD55" s="8">
        <f t="shared" si="11"/>
        <v>-90374.482770000002</v>
      </c>
      <c r="AE55" s="8">
        <f t="shared" si="11"/>
        <v>-215123.58546</v>
      </c>
      <c r="AF55" s="8">
        <f t="shared" si="11"/>
        <v>-167234.58679</v>
      </c>
      <c r="AG55" s="8">
        <f t="shared" si="11"/>
        <v>-122444.61635999999</v>
      </c>
      <c r="AH55" s="8">
        <f t="shared" si="11"/>
        <v>-154093.18979999999</v>
      </c>
      <c r="AI55" s="8">
        <f t="shared" si="11"/>
        <v>-160739.64317</v>
      </c>
      <c r="AJ55" s="8">
        <f t="shared" si="11"/>
        <v>-173499.14865000002</v>
      </c>
      <c r="AK55" s="8">
        <f t="shared" si="11"/>
        <v>-159669.97979999997</v>
      </c>
      <c r="AL55" s="8">
        <f t="shared" si="11"/>
        <v>-175701.08121999999</v>
      </c>
      <c r="AM55" s="8">
        <f t="shared" si="11"/>
        <v>-160738.70956000002</v>
      </c>
      <c r="AN55" s="8">
        <f t="shared" si="11"/>
        <v>-181736.97485999999</v>
      </c>
      <c r="AO55" s="8">
        <f t="shared" si="11"/>
        <v>-406978.16222999996</v>
      </c>
      <c r="AP55" s="8">
        <f t="shared" si="11"/>
        <v>-135325.01436999999</v>
      </c>
      <c r="AQ55" s="8">
        <f t="shared" si="11"/>
        <v>-183881.61906</v>
      </c>
      <c r="AR55" s="8">
        <f t="shared" si="11"/>
        <v>-217537.99498999998</v>
      </c>
      <c r="AS55" s="8">
        <f t="shared" si="11"/>
        <v>-207221.27018000002</v>
      </c>
      <c r="AT55" s="8">
        <f t="shared" si="11"/>
        <v>-262322.48739999998</v>
      </c>
      <c r="AU55" s="8">
        <f t="shared" si="11"/>
        <v>-381615.17359999998</v>
      </c>
    </row>
    <row r="56" spans="2:47">
      <c r="B56" s="15" t="s">
        <v>68</v>
      </c>
      <c r="C56" s="11" t="s">
        <v>58</v>
      </c>
      <c r="D56" s="16">
        <f>-DRO_AZU!D43</f>
        <v>-5947.9850399999996</v>
      </c>
      <c r="E56" s="16">
        <f>-DRO_AZU!E43</f>
        <v>-8690.8398100000013</v>
      </c>
      <c r="F56" s="16">
        <f>-DRO_AZU!F43</f>
        <v>-10586.69903</v>
      </c>
      <c r="G56" s="16">
        <f>-DRO_AZU!G43</f>
        <v>-11207.5602</v>
      </c>
      <c r="H56" s="16">
        <f>-DRO_AZU!H43</f>
        <v>-18905.676059999998</v>
      </c>
      <c r="I56" s="16">
        <f>-DRO_AZU!I43</f>
        <v>-20060.88103</v>
      </c>
      <c r="J56" s="16">
        <f>-DRO_AZU!J43</f>
        <v>-24220.249029999999</v>
      </c>
      <c r="K56" s="16">
        <f>-DRO_AZU!K43</f>
        <v>-29335.653339999997</v>
      </c>
      <c r="L56" s="16">
        <f>-DRO_AZU!L43</f>
        <v>-36962.103610000006</v>
      </c>
      <c r="M56" s="16">
        <f>-DRO_AZU!M43</f>
        <v>-36348.42181</v>
      </c>
      <c r="N56" s="16">
        <f>-DRO_AZU!N43</f>
        <v>-42432.578589999997</v>
      </c>
      <c r="O56" s="16">
        <f>-DRO_AZU!O43</f>
        <v>-46700.961029999999</v>
      </c>
      <c r="P56" s="16">
        <f>-DRO_AZU!P43</f>
        <v>-58301.132429999998</v>
      </c>
      <c r="Q56" s="16">
        <f>-DRO_AZU!Q43</f>
        <v>-64637.834990000003</v>
      </c>
      <c r="R56" s="16">
        <f>-DRO_AZU!R43</f>
        <v>-69439.630780000007</v>
      </c>
      <c r="S56" s="16">
        <f>-DRO_AZU!S43</f>
        <v>-71172.425529999993</v>
      </c>
      <c r="T56" s="16">
        <f>-DRO_AZU!T43</f>
        <v>-57637.549339999998</v>
      </c>
      <c r="U56" s="16">
        <f>-DRO_AZU!U43</f>
        <v>-76265.135419999991</v>
      </c>
      <c r="V56" s="16">
        <f>-DRO_AZU!V43</f>
        <v>-74407.124830000001</v>
      </c>
      <c r="W56" s="16">
        <f>-DRO_AZU!W43</f>
        <v>-85356.770539999998</v>
      </c>
      <c r="X56" s="16">
        <f>-DRO_AZU!X43</f>
        <v>-82684.553620000006</v>
      </c>
      <c r="Y56" s="16">
        <f>-DRO_AZU!Y43</f>
        <v>-104754.73905999999</v>
      </c>
      <c r="Z56" s="16">
        <f>-DRO_AZU!Z43</f>
        <v>-112072.05928</v>
      </c>
      <c r="AA56" s="16">
        <f>-DRO_AZU!AA43</f>
        <v>-117235.85593000001</v>
      </c>
      <c r="AB56" s="16">
        <f>-DRO_AZU!AB43</f>
        <v>-114870.18113</v>
      </c>
      <c r="AC56" s="16">
        <f>-DRO_AZU!AC43</f>
        <v>-109742.88659000001</v>
      </c>
      <c r="AD56" s="16">
        <f>-DRO_AZU!AD43</f>
        <v>-68110.564880000005</v>
      </c>
      <c r="AE56" s="16">
        <f>-DRO_AZU!AE43</f>
        <v>-192518.46538000001</v>
      </c>
      <c r="AF56" s="16">
        <f>-DRO_AZU!AF43</f>
        <v>-143487.44790999999</v>
      </c>
      <c r="AG56" s="16">
        <f>-DRO_AZU!AG43</f>
        <v>-104095.89575999998</v>
      </c>
      <c r="AH56" s="16">
        <f>-DRO_AZU!AH43</f>
        <v>-132009.39799999999</v>
      </c>
      <c r="AI56" s="16">
        <f>-DRO_AZU!AI43</f>
        <v>-139915.46860999998</v>
      </c>
      <c r="AJ56" s="16">
        <f>-DRO_AZU!AJ43</f>
        <v>-153100.76408000002</v>
      </c>
      <c r="AK56" s="16">
        <f>-DRO_AZU!AK43</f>
        <v>-139657.20049999998</v>
      </c>
      <c r="AL56" s="16">
        <f>-DRO_AZU!AL43</f>
        <v>-152557.93578</v>
      </c>
      <c r="AM56" s="16">
        <f>-DRO_AZU!AM43</f>
        <v>-131344.89652000001</v>
      </c>
      <c r="AN56" s="16">
        <f>-DRO_AZU!AN43</f>
        <v>-156482.43732999999</v>
      </c>
      <c r="AO56" s="16">
        <f>-DRO_AZU!AO43</f>
        <v>-381715.56909999996</v>
      </c>
      <c r="AP56" s="16">
        <f>-DRO_AZU!AP43</f>
        <v>-106667.62007999999</v>
      </c>
      <c r="AQ56" s="16">
        <f>-DRO_AZU!AQ43</f>
        <v>-157768.85289000001</v>
      </c>
      <c r="AR56" s="16">
        <f>-DRO_AZU!AR43</f>
        <v>-188747.38496999998</v>
      </c>
      <c r="AS56" s="16">
        <f>-DRO_AZU!AS43</f>
        <v>-176579.11473000003</v>
      </c>
      <c r="AT56" s="16">
        <f>-DRO_AZU!AT43</f>
        <v>-224928.02492</v>
      </c>
      <c r="AU56" s="16">
        <f>-DRO_AZU!AU43</f>
        <v>-339395.51199999999</v>
      </c>
    </row>
    <row r="57" spans="2:47">
      <c r="B57" s="15" t="s">
        <v>69</v>
      </c>
      <c r="C57" s="11" t="s">
        <v>59</v>
      </c>
      <c r="D57" s="16">
        <f>-DRO_AZU!D46</f>
        <v>-1576.1364199999998</v>
      </c>
      <c r="E57" s="16">
        <f>-DRO_AZU!E46</f>
        <v>-3055.1874299999999</v>
      </c>
      <c r="F57" s="16">
        <f>-DRO_AZU!F46</f>
        <v>-3019.93262</v>
      </c>
      <c r="G57" s="16">
        <f>-DRO_AZU!G46</f>
        <v>-3856.11409</v>
      </c>
      <c r="H57" s="16">
        <f>-DRO_AZU!H46</f>
        <v>-3962.6979499999998</v>
      </c>
      <c r="I57" s="16">
        <f>-DRO_AZU!I46</f>
        <v>-4271.4237300000004</v>
      </c>
      <c r="J57" s="16">
        <f>-DRO_AZU!J46</f>
        <v>-4817.5382500000005</v>
      </c>
      <c r="K57" s="16">
        <f>-DRO_AZU!K46</f>
        <v>-6194.9201499999999</v>
      </c>
      <c r="L57" s="16">
        <f>-DRO_AZU!L46</f>
        <v>-7261.7082</v>
      </c>
      <c r="M57" s="16">
        <f>-DRO_AZU!M46</f>
        <v>-7489.8257300000005</v>
      </c>
      <c r="N57" s="16">
        <f>-DRO_AZU!N46</f>
        <v>-8409.8396099999991</v>
      </c>
      <c r="O57" s="16">
        <f>-DRO_AZU!O46</f>
        <v>-8889.3295099999996</v>
      </c>
      <c r="P57" s="16">
        <f>-DRO_AZU!P46</f>
        <v>-8544.5344100000002</v>
      </c>
      <c r="Q57" s="16">
        <f>-DRO_AZU!Q46</f>
        <v>-7891.4783800000005</v>
      </c>
      <c r="R57" s="16">
        <f>-DRO_AZU!R46</f>
        <v>-9852.3013599999995</v>
      </c>
      <c r="S57" s="16">
        <f>-DRO_AZU!S46</f>
        <v>-9768.8816299999999</v>
      </c>
      <c r="T57" s="16">
        <f>-DRO_AZU!T46</f>
        <v>-6158.0607900000005</v>
      </c>
      <c r="U57" s="16">
        <f>-DRO_AZU!U46</f>
        <v>-7907.1059299999997</v>
      </c>
      <c r="V57" s="16">
        <f>-DRO_AZU!V46</f>
        <v>-11265.6505</v>
      </c>
      <c r="W57" s="16">
        <f>-DRO_AZU!W46</f>
        <v>-12727.95952</v>
      </c>
      <c r="X57" s="16">
        <f>-DRO_AZU!X46</f>
        <v>-11094.563450000001</v>
      </c>
      <c r="Y57" s="16">
        <f>-DRO_AZU!Y46</f>
        <v>-10604.851290000001</v>
      </c>
      <c r="Z57" s="16">
        <f>-DRO_AZU!Z46</f>
        <v>-11908.76311</v>
      </c>
      <c r="AA57" s="16">
        <f>-DRO_AZU!AA46</f>
        <v>-13746.192160000001</v>
      </c>
      <c r="AB57" s="16">
        <f>-DRO_AZU!AB46</f>
        <v>-22185.302039999999</v>
      </c>
      <c r="AC57" s="16">
        <f>-DRO_AZU!AC46</f>
        <v>-19696.341769999999</v>
      </c>
      <c r="AD57" s="16">
        <f>-DRO_AZU!AD46</f>
        <v>-22263.917889999997</v>
      </c>
      <c r="AE57" s="16">
        <f>-DRO_AZU!AE46</f>
        <v>-22605.120080000001</v>
      </c>
      <c r="AF57" s="16">
        <f>-DRO_AZU!AF46</f>
        <v>-23747.138880000002</v>
      </c>
      <c r="AG57" s="16">
        <f>-DRO_AZU!AG46</f>
        <v>-18348.720600000001</v>
      </c>
      <c r="AH57" s="16">
        <f>-DRO_AZU!AH46</f>
        <v>-22083.791799999999</v>
      </c>
      <c r="AI57" s="16">
        <f>-DRO_AZU!AI46</f>
        <v>-20824.174559999999</v>
      </c>
      <c r="AJ57" s="16">
        <f>-DRO_AZU!AJ46</f>
        <v>-20398.384569999998</v>
      </c>
      <c r="AK57" s="16">
        <f>-DRO_AZU!AK46</f>
        <v>-20012.779299999998</v>
      </c>
      <c r="AL57" s="16">
        <f>-DRO_AZU!AL46</f>
        <v>-23143.145439999997</v>
      </c>
      <c r="AM57" s="16">
        <f>-DRO_AZU!AM46</f>
        <v>-29393.813040000001</v>
      </c>
      <c r="AN57" s="16">
        <f>-DRO_AZU!AN46</f>
        <v>-25254.537529999998</v>
      </c>
      <c r="AO57" s="16">
        <f>-DRO_AZU!AO46</f>
        <v>-25262.593130000001</v>
      </c>
      <c r="AP57" s="16">
        <f>-DRO_AZU!AP46</f>
        <v>-28657.39429</v>
      </c>
      <c r="AQ57" s="16">
        <f>-DRO_AZU!AQ46</f>
        <v>-26112.766169999999</v>
      </c>
      <c r="AR57" s="16">
        <f>-DRO_AZU!AR46</f>
        <v>-28790.61002</v>
      </c>
      <c r="AS57" s="16">
        <f>-DRO_AZU!AS46</f>
        <v>-30642.155449999998</v>
      </c>
      <c r="AT57" s="16">
        <f>-DRO_AZU!AT46</f>
        <v>-37394.462480000002</v>
      </c>
      <c r="AU57" s="16">
        <f>-DRO_AZU!AU46</f>
        <v>-42219.661599999999</v>
      </c>
    </row>
    <row r="58" spans="2:47">
      <c r="B58" s="14">
        <v>3</v>
      </c>
      <c r="C58" s="5" t="s">
        <v>60</v>
      </c>
      <c r="D58" s="10">
        <f>-DRO_AZU!D50</f>
        <v>-10041.794600000001</v>
      </c>
      <c r="E58" s="10">
        <f>-DRO_AZU!E50</f>
        <v>-17271.407420000003</v>
      </c>
      <c r="F58" s="10">
        <f>-DRO_AZU!F50</f>
        <v>-23513.035130000004</v>
      </c>
      <c r="G58" s="10">
        <f>-DRO_AZU!G50</f>
        <v>-65578.220079999999</v>
      </c>
      <c r="H58" s="10">
        <f>-DRO_AZU!H50</f>
        <v>-35974.106459999995</v>
      </c>
      <c r="I58" s="10">
        <f>-DRO_AZU!I50</f>
        <v>-34179.543009999994</v>
      </c>
      <c r="J58" s="10">
        <f>-DRO_AZU!J50</f>
        <v>-42479.24381</v>
      </c>
      <c r="K58" s="10">
        <f>-DRO_AZU!K50</f>
        <v>-50005.155629999994</v>
      </c>
      <c r="L58" s="10">
        <f>-DRO_AZU!L50</f>
        <v>-57544.104429999999</v>
      </c>
      <c r="M58" s="10">
        <f>-DRO_AZU!M50</f>
        <v>-62529.080840000002</v>
      </c>
      <c r="N58" s="10">
        <f>-DRO_AZU!N50</f>
        <v>-68159.244159999987</v>
      </c>
      <c r="O58" s="10">
        <f>-DRO_AZU!O50</f>
        <v>-70892.186100000006</v>
      </c>
      <c r="P58" s="10">
        <f>-DRO_AZU!P50</f>
        <v>-87981.100079999989</v>
      </c>
      <c r="Q58" s="10">
        <f>-DRO_AZU!Q50</f>
        <v>-99470.813000000009</v>
      </c>
      <c r="R58" s="10">
        <f>-DRO_AZU!R50</f>
        <v>-117920.73394000001</v>
      </c>
      <c r="S58" s="10">
        <f>-DRO_AZU!S50</f>
        <v>-120630.31625999999</v>
      </c>
      <c r="T58" s="10">
        <f>-DRO_AZU!T50</f>
        <v>-110070.76757</v>
      </c>
      <c r="U58" s="10">
        <f>-DRO_AZU!U50</f>
        <v>-117050.72357</v>
      </c>
      <c r="V58" s="10">
        <f>-DRO_AZU!V50</f>
        <v>-144735.16411999997</v>
      </c>
      <c r="W58" s="10">
        <f>-DRO_AZU!W50</f>
        <v>-162218.31474999999</v>
      </c>
      <c r="X58" s="10">
        <f>-DRO_AZU!X50</f>
        <v>-157458.28753</v>
      </c>
      <c r="Y58" s="10">
        <f>-DRO_AZU!Y50</f>
        <v>-182905.13545</v>
      </c>
      <c r="Z58" s="10">
        <f>-DRO_AZU!Z50</f>
        <v>-213538.62808999998</v>
      </c>
      <c r="AA58" s="10">
        <f>-DRO_AZU!AA50</f>
        <v>-171571.03594</v>
      </c>
      <c r="AB58" s="10">
        <f>-DRO_AZU!AB50</f>
        <v>-185943.23027999999</v>
      </c>
      <c r="AC58" s="10">
        <f>-DRO_AZU!AC50</f>
        <v>-213360.47299000001</v>
      </c>
      <c r="AD58" s="10">
        <f>-DRO_AZU!AD50</f>
        <v>-199444.54597000001</v>
      </c>
      <c r="AE58" s="10">
        <f>-DRO_AZU!AE50</f>
        <v>-210838.32679000002</v>
      </c>
      <c r="AF58" s="10">
        <f>-DRO_AZU!AF50</f>
        <v>-205249.79061</v>
      </c>
      <c r="AG58" s="10">
        <f>-DRO_AZU!AG50</f>
        <v>-218202.94605</v>
      </c>
      <c r="AH58" s="10">
        <f>-DRO_AZU!AH50</f>
        <v>-223342.92227999997</v>
      </c>
      <c r="AI58" s="10">
        <f>-DRO_AZU!AI50</f>
        <v>-230543.82863999996</v>
      </c>
      <c r="AJ58" s="10">
        <f>-DRO_AZU!AJ50</f>
        <v>-202579.38427000001</v>
      </c>
      <c r="AK58" s="10">
        <f>-DRO_AZU!AK50</f>
        <v>-202681.55080000003</v>
      </c>
      <c r="AL58" s="10">
        <f>-DRO_AZU!AL50</f>
        <v>-249193.02260000003</v>
      </c>
      <c r="AM58" s="10">
        <f>-DRO_AZU!AM50</f>
        <v>-282279.86848</v>
      </c>
      <c r="AN58" s="10">
        <f>-DRO_AZU!AN50</f>
        <v>-247584.79650999999</v>
      </c>
      <c r="AO58" s="10">
        <f>-DRO_AZU!AO50</f>
        <v>-259887.36974999998</v>
      </c>
      <c r="AP58" s="10">
        <f>-DRO_AZU!AP50</f>
        <v>-291354.38842000003</v>
      </c>
      <c r="AQ58" s="10">
        <f>-DRO_AZU!AQ50</f>
        <v>-267032.11564000003</v>
      </c>
      <c r="AR58" s="10">
        <f>-DRO_AZU!AR50</f>
        <v>-288036.70730999997</v>
      </c>
      <c r="AS58" s="10">
        <f>-DRO_AZU!AS50</f>
        <v>-302725.27415000001</v>
      </c>
      <c r="AT58" s="10">
        <f>-DRO_AZU!AT50</f>
        <v>-345170.5404</v>
      </c>
      <c r="AU58" s="10">
        <f>-DRO_AZU!AU50</f>
        <v>-423186.34545000002</v>
      </c>
    </row>
    <row r="59" spans="2:47">
      <c r="B59" s="13">
        <v>4</v>
      </c>
      <c r="C59" s="5" t="s">
        <v>70</v>
      </c>
      <c r="D59" s="8">
        <f>D45+D46+D58</f>
        <v>-25967.212449999999</v>
      </c>
      <c r="E59" s="8">
        <f>E45+E46+E58</f>
        <v>-26827.824099999983</v>
      </c>
      <c r="F59" s="8">
        <f t="shared" ref="F59:AU59" si="12">F45+F46+F58</f>
        <v>-22201.319730000003</v>
      </c>
      <c r="G59" s="8">
        <f t="shared" si="12"/>
        <v>-63196.107899999974</v>
      </c>
      <c r="H59" s="8">
        <f t="shared" si="12"/>
        <v>-16867.567710000047</v>
      </c>
      <c r="I59" s="8">
        <f t="shared" si="12"/>
        <v>-26160.885470000008</v>
      </c>
      <c r="J59" s="8">
        <f t="shared" si="12"/>
        <v>-14663.081109999956</v>
      </c>
      <c r="K59" s="8">
        <f t="shared" si="12"/>
        <v>5803.0799100000877</v>
      </c>
      <c r="L59" s="8">
        <f t="shared" si="12"/>
        <v>7820.8999300000214</v>
      </c>
      <c r="M59" s="8">
        <f t="shared" si="12"/>
        <v>-35301.960979999967</v>
      </c>
      <c r="N59" s="8">
        <f t="shared" si="12"/>
        <v>3178.9714800000802</v>
      </c>
      <c r="O59" s="8">
        <f t="shared" si="12"/>
        <v>44479.78134000003</v>
      </c>
      <c r="P59" s="8">
        <f t="shared" si="12"/>
        <v>33681.755909999963</v>
      </c>
      <c r="Q59" s="8">
        <f t="shared" si="12"/>
        <v>-61179.597899999979</v>
      </c>
      <c r="R59" s="8">
        <f t="shared" si="12"/>
        <v>-74882.165520000097</v>
      </c>
      <c r="S59" s="8">
        <f t="shared" si="12"/>
        <v>53991.932150000008</v>
      </c>
      <c r="T59" s="8">
        <f t="shared" si="12"/>
        <v>111112.28154999987</v>
      </c>
      <c r="U59" s="8">
        <f t="shared" si="12"/>
        <v>53424.340970000048</v>
      </c>
      <c r="V59" s="8">
        <f t="shared" si="12"/>
        <v>104967.04373999999</v>
      </c>
      <c r="W59" s="8">
        <f t="shared" si="12"/>
        <v>81501.049800000183</v>
      </c>
      <c r="X59" s="8">
        <f t="shared" si="12"/>
        <v>-10850.039509999944</v>
      </c>
      <c r="Y59" s="8">
        <f t="shared" si="12"/>
        <v>87194.604270000185</v>
      </c>
      <c r="Z59" s="8">
        <f t="shared" si="12"/>
        <v>107534.15317999994</v>
      </c>
      <c r="AA59" s="8">
        <f t="shared" si="12"/>
        <v>166619.79743000012</v>
      </c>
      <c r="AB59" s="8">
        <f t="shared" si="12"/>
        <v>130438.74769000013</v>
      </c>
      <c r="AC59" s="8">
        <f t="shared" si="12"/>
        <v>-51722.751178763196</v>
      </c>
      <c r="AD59" s="8">
        <f t="shared" si="12"/>
        <v>122477.71696503609</v>
      </c>
      <c r="AE59" s="8">
        <f t="shared" si="12"/>
        <v>-15072.974416134821</v>
      </c>
      <c r="AF59" s="8">
        <f t="shared" si="12"/>
        <v>61142.945543962327</v>
      </c>
      <c r="AG59" s="8">
        <f t="shared" si="12"/>
        <v>92606.726076743944</v>
      </c>
      <c r="AH59" s="8">
        <f t="shared" si="12"/>
        <v>233013.93669320465</v>
      </c>
      <c r="AI59" s="8">
        <f t="shared" si="12"/>
        <v>289169.88463896886</v>
      </c>
      <c r="AJ59" s="8">
        <f t="shared" si="12"/>
        <v>318353.22430892126</v>
      </c>
      <c r="AK59" s="8">
        <f t="shared" si="12"/>
        <v>240059.10210975358</v>
      </c>
      <c r="AL59" s="8">
        <f t="shared" si="12"/>
        <v>379759.39874849445</v>
      </c>
      <c r="AM59" s="8">
        <f t="shared" si="12"/>
        <v>511246.09509000037</v>
      </c>
      <c r="AN59" s="8">
        <f t="shared" si="12"/>
        <v>414088.05342000094</v>
      </c>
      <c r="AO59" s="8">
        <f t="shared" si="12"/>
        <v>-64802.831039999757</v>
      </c>
      <c r="AP59" s="8">
        <f t="shared" si="12"/>
        <v>324079.36367999966</v>
      </c>
      <c r="AQ59" s="8">
        <f t="shared" si="12"/>
        <v>435050.80436000013</v>
      </c>
      <c r="AR59" s="8">
        <f t="shared" si="12"/>
        <v>578117.22056999989</v>
      </c>
      <c r="AS59" s="8">
        <f t="shared" si="12"/>
        <v>578729.36172000039</v>
      </c>
      <c r="AT59" s="8">
        <f t="shared" si="12"/>
        <v>796525.06154797552</v>
      </c>
      <c r="AU59" s="8">
        <f t="shared" si="12"/>
        <v>-1346070.6223177756</v>
      </c>
    </row>
    <row r="60" spans="2:47">
      <c r="C60" s="7"/>
    </row>
  </sheetData>
  <mergeCells count="1">
    <mergeCell ref="A2:D4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C003E-E1A4-4F5A-B1F6-8BCACB38B169}">
  <sheetPr>
    <tabColor rgb="FFFFFF00"/>
  </sheetPr>
  <dimension ref="A2:N60"/>
  <sheetViews>
    <sheetView showGridLines="0" zoomScaleNormal="100" workbookViewId="0">
      <selection activeCell="S49" sqref="S49"/>
    </sheetView>
  </sheetViews>
  <sheetFormatPr defaultRowHeight="14.4"/>
  <cols>
    <col min="3" max="3" width="58.109375" bestFit="1" customWidth="1"/>
    <col min="4" max="47" width="13.88671875" bestFit="1" customWidth="1"/>
  </cols>
  <sheetData>
    <row r="2" spans="1:14">
      <c r="A2" s="71" t="s">
        <v>281</v>
      </c>
      <c r="B2" s="71"/>
      <c r="C2" s="71"/>
      <c r="D2" s="71"/>
    </row>
    <row r="3" spans="1:14">
      <c r="A3" s="72"/>
      <c r="B3" s="72"/>
      <c r="C3" s="72"/>
      <c r="D3" s="72"/>
    </row>
    <row r="4" spans="1:14" s="56" customFormat="1">
      <c r="A4" s="73"/>
      <c r="B4" s="73"/>
      <c r="C4" s="73"/>
      <c r="D4" s="73"/>
    </row>
    <row r="5" spans="1:14" s="56" customFormat="1">
      <c r="A5" s="56" t="s">
        <v>278</v>
      </c>
    </row>
    <row r="6" spans="1:14" ht="15" thickBot="1"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1:14" ht="15" thickBot="1">
      <c r="C7" s="6" t="s">
        <v>47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>
      <c r="C8" s="4" t="s">
        <v>44</v>
      </c>
      <c r="D8" s="26">
        <v>2009</v>
      </c>
      <c r="E8" s="26">
        <v>2010</v>
      </c>
      <c r="F8" s="26">
        <v>2011</v>
      </c>
      <c r="G8" s="26">
        <v>2012</v>
      </c>
      <c r="H8" s="26">
        <v>2013</v>
      </c>
      <c r="I8" s="26">
        <v>2014</v>
      </c>
      <c r="J8" s="26">
        <v>2015</v>
      </c>
      <c r="K8" s="26">
        <v>2016</v>
      </c>
      <c r="L8" s="26">
        <v>2017</v>
      </c>
      <c r="M8" s="26">
        <v>2018</v>
      </c>
      <c r="N8" s="26">
        <v>2019</v>
      </c>
    </row>
    <row r="9" spans="1:14">
      <c r="A9" s="5"/>
      <c r="B9" s="14">
        <v>1</v>
      </c>
      <c r="C9" s="5" t="s">
        <v>46</v>
      </c>
      <c r="D9" s="10">
        <f>SUMIFS(DROS_Q!9:9,DROS_Q!$6:$6,DROS_A!D$8)</f>
        <v>5832428.7112199999</v>
      </c>
      <c r="E9" s="10">
        <f>SUMIFS(DROS_Q!9:9,DROS_Q!$6:$6,DROS_A!E$8)</f>
        <v>6915529.7590000005</v>
      </c>
      <c r="F9" s="10">
        <f>SUMIFS(DROS_Q!9:9,DROS_Q!$6:$6,DROS_A!F$8)</f>
        <v>7182091.3029999994</v>
      </c>
      <c r="G9" s="10">
        <f>SUMIFS(DROS_Q!9:9,DROS_Q!$6:$6,DROS_A!G$8)</f>
        <v>7103930.898</v>
      </c>
      <c r="H9" s="10">
        <f>SUMIFS(DROS_Q!9:9,DROS_Q!$6:$6,DROS_A!H$8)</f>
        <v>8721617.8651899993</v>
      </c>
      <c r="I9" s="10">
        <f>SUMIFS(DROS_Q!9:9,DROS_Q!$6:$6,DROS_A!I$8)</f>
        <v>9661990.2174500003</v>
      </c>
      <c r="J9" s="10">
        <f>SUMIFS(DROS_Q!9:9,DROS_Q!$6:$6,DROS_A!J$8)</f>
        <v>9234505.0220899992</v>
      </c>
      <c r="K9" s="10">
        <f>SUMIFS(DROS_Q!9:9,DROS_Q!$6:$6,DROS_A!K$8)</f>
        <v>9069870.1350100003</v>
      </c>
      <c r="L9" s="10">
        <f>SUMIFS(DROS_Q!9:9,DROS_Q!$6:$6,DROS_A!L$8)</f>
        <v>9586620.1516759079</v>
      </c>
      <c r="M9" s="10">
        <f>SUMIFS(DROS_Q!9:9,DROS_Q!$6:$6,DROS_A!M$8)</f>
        <v>10586830.527131619</v>
      </c>
      <c r="N9" s="10">
        <f>SUMIFS(DROS_Q!9:9,DROS_Q!$6:$6,DROS_A!N$8)</f>
        <v>13009865.343780288</v>
      </c>
    </row>
    <row r="10" spans="1:14">
      <c r="A10" s="5"/>
      <c r="B10" s="14">
        <v>2</v>
      </c>
      <c r="C10" s="5" t="s">
        <v>48</v>
      </c>
      <c r="D10" s="10">
        <f>SUMIFS(DROS_Q!10:10,DROS_Q!$6:$6,DROS_A!D$8)</f>
        <v>-4642400.0536200004</v>
      </c>
      <c r="E10" s="10">
        <f>SUMIFS(DROS_Q!10:10,DROS_Q!$6:$6,DROS_A!E$8)</f>
        <v>-5182652.4049999993</v>
      </c>
      <c r="F10" s="10">
        <f>SUMIFS(DROS_Q!10:10,DROS_Q!$6:$6,DROS_A!F$8)</f>
        <v>-6100517.1360000009</v>
      </c>
      <c r="G10" s="10">
        <f>SUMIFS(DROS_Q!10:10,DROS_Q!$6:$6,DROS_A!G$8)</f>
        <v>-6736661.8220000006</v>
      </c>
      <c r="H10" s="10">
        <f>SUMIFS(DROS_Q!10:10,DROS_Q!$6:$6,DROS_A!H$8)</f>
        <v>-7290590.0273500001</v>
      </c>
      <c r="I10" s="10">
        <f>SUMIFS(DROS_Q!10:10,DROS_Q!$6:$6,DROS_A!I$8)</f>
        <v>-7905730.2818099996</v>
      </c>
      <c r="J10" s="10">
        <f>SUMIFS(DROS_Q!10:10,DROS_Q!$6:$6,DROS_A!J$8)</f>
        <v>-7812592.1482200008</v>
      </c>
      <c r="K10" s="10">
        <f>SUMIFS(DROS_Q!10:10,DROS_Q!$6:$6,DROS_A!K$8)</f>
        <v>-6483063.6564000007</v>
      </c>
      <c r="L10" s="10">
        <f>SUMIFS(DROS_Q!10:10,DROS_Q!$6:$6,DROS_A!L$8)</f>
        <v>-7156865.6189600006</v>
      </c>
      <c r="M10" s="10">
        <f>SUMIFS(DROS_Q!10:10,DROS_Q!$6:$6,DROS_A!M$8)</f>
        <v>-8387442.1668900009</v>
      </c>
      <c r="N10" s="10">
        <f>SUMIFS(DROS_Q!10:10,DROS_Q!$6:$6,DROS_A!N$8)</f>
        <v>-8702232.12696</v>
      </c>
    </row>
    <row r="11" spans="1:14">
      <c r="B11" s="15">
        <v>2.1</v>
      </c>
      <c r="C11" s="9" t="s">
        <v>57</v>
      </c>
      <c r="D11" s="8">
        <f>SUMIFS(DROS_Q!11:11,DROS_Q!$6:$6,DROS_A!D$8)</f>
        <v>-4192508.8429999999</v>
      </c>
      <c r="E11" s="8">
        <f>SUMIFS(DROS_Q!11:11,DROS_Q!$6:$6,DROS_A!E$8)</f>
        <v>-4682427.284</v>
      </c>
      <c r="F11" s="8">
        <f>SUMIFS(DROS_Q!11:11,DROS_Q!$6:$6,DROS_A!F$8)</f>
        <v>-5546675.7120000012</v>
      </c>
      <c r="G11" s="8">
        <f>SUMIFS(DROS_Q!11:11,DROS_Q!$6:$6,DROS_A!G$8)</f>
        <v>-6130727.9210000001</v>
      </c>
      <c r="H11" s="8">
        <f>SUMIFS(DROS_Q!11:11,DROS_Q!$6:$6,DROS_A!H$8)</f>
        <v>-6664368.0992700001</v>
      </c>
      <c r="I11" s="8">
        <f>SUMIFS(DROS_Q!11:11,DROS_Q!$6:$6,DROS_A!I$8)</f>
        <v>-7150946.6413799999</v>
      </c>
      <c r="J11" s="8">
        <f>SUMIFS(DROS_Q!11:11,DROS_Q!$6:$6,DROS_A!J$8)</f>
        <v>-6462286.5832400005</v>
      </c>
      <c r="K11" s="8">
        <f>SUMIFS(DROS_Q!11:11,DROS_Q!$6:$6,DROS_A!K$8)</f>
        <v>-5838467.1788299996</v>
      </c>
      <c r="L11" s="8">
        <f>SUMIFS(DROS_Q!11:11,DROS_Q!$6:$6,DROS_A!L$8)</f>
        <v>-6175609.4456000011</v>
      </c>
      <c r="M11" s="8">
        <f>SUMIFS(DROS_Q!11:11,DROS_Q!$6:$6,DROS_A!M$8)</f>
        <v>-7533264.7603900004</v>
      </c>
      <c r="N11" s="8">
        <f>SUMIFS(DROS_Q!11:11,DROS_Q!$6:$6,DROS_A!N$8)</f>
        <v>-7669463.7074300004</v>
      </c>
    </row>
    <row r="12" spans="1:14">
      <c r="A12" s="12"/>
      <c r="B12" s="15" t="s">
        <v>61</v>
      </c>
      <c r="C12" s="11" t="s">
        <v>50</v>
      </c>
      <c r="D12" s="16">
        <f>SUMIFS(DROS_Q!12:12,DROS_Q!$6:$6,DROS_A!D$8)</f>
        <v>-375989.11599999998</v>
      </c>
      <c r="E12" s="16">
        <f>SUMIFS(DROS_Q!12:12,DROS_Q!$6:$6,DROS_A!E$8)</f>
        <v>-457602.14300000004</v>
      </c>
      <c r="F12" s="16">
        <f>SUMIFS(DROS_Q!12:12,DROS_Q!$6:$6,DROS_A!F$8)</f>
        <v>-592052.49100000004</v>
      </c>
      <c r="G12" s="16">
        <f>SUMIFS(DROS_Q!12:12,DROS_Q!$6:$6,DROS_A!G$8)</f>
        <v>-532446.64899999998</v>
      </c>
      <c r="H12" s="16">
        <f>SUMIFS(DROS_Q!12:12,DROS_Q!$6:$6,DROS_A!H$8)</f>
        <v>-490172.54895999999</v>
      </c>
      <c r="I12" s="16">
        <f>SUMIFS(DROS_Q!12:12,DROS_Q!$6:$6,DROS_A!I$8)</f>
        <v>-573498.92837999994</v>
      </c>
      <c r="J12" s="16">
        <f>SUMIFS(DROS_Q!12:12,DROS_Q!$6:$6,DROS_A!J$8)</f>
        <v>-266277.08017999999</v>
      </c>
      <c r="K12" s="16">
        <f>SUMIFS(DROS_Q!12:12,DROS_Q!$6:$6,DROS_A!K$8)</f>
        <v>-285374.94124000001</v>
      </c>
      <c r="L12" s="16">
        <f>SUMIFS(DROS_Q!12:12,DROS_Q!$6:$6,DROS_A!L$8)</f>
        <v>-383880.55264000001</v>
      </c>
      <c r="M12" s="16">
        <f>SUMIFS(DROS_Q!12:12,DROS_Q!$6:$6,DROS_A!M$8)</f>
        <v>-410583.85382999998</v>
      </c>
      <c r="N12" s="16">
        <f>SUMIFS(DROS_Q!12:12,DROS_Q!$6:$6,DROS_A!N$8)</f>
        <v>-499149.40302000003</v>
      </c>
    </row>
    <row r="13" spans="1:14">
      <c r="A13" s="12"/>
      <c r="B13" s="15" t="s">
        <v>62</v>
      </c>
      <c r="C13" s="11" t="s">
        <v>51</v>
      </c>
      <c r="D13" s="16">
        <f>SUMIFS(DROS_Q!13:13,DROS_Q!$6:$6,DROS_A!D$8)</f>
        <v>-236680.44099999999</v>
      </c>
      <c r="E13" s="16">
        <f>SUMIFS(DROS_Q!13:13,DROS_Q!$6:$6,DROS_A!E$8)</f>
        <v>-296781.90300000005</v>
      </c>
      <c r="F13" s="16">
        <f>SUMIFS(DROS_Q!13:13,DROS_Q!$6:$6,DROS_A!F$8)</f>
        <v>-360302.13900000002</v>
      </c>
      <c r="G13" s="16">
        <f>SUMIFS(DROS_Q!13:13,DROS_Q!$6:$6,DROS_A!G$8)</f>
        <v>-333410.12300000002</v>
      </c>
      <c r="H13" s="16">
        <f>SUMIFS(DROS_Q!13:13,DROS_Q!$6:$6,DROS_A!H$8)</f>
        <v>-248577.46419999999</v>
      </c>
      <c r="I13" s="16">
        <f>SUMIFS(DROS_Q!13:13,DROS_Q!$6:$6,DROS_A!I$8)</f>
        <v>-271873.33282000001</v>
      </c>
      <c r="J13" s="16">
        <f>SUMIFS(DROS_Q!13:13,DROS_Q!$6:$6,DROS_A!J$8)</f>
        <v>-124115.18504000001</v>
      </c>
      <c r="K13" s="16">
        <f>SUMIFS(DROS_Q!13:13,DROS_Q!$6:$6,DROS_A!K$8)</f>
        <v>-150451.18519000002</v>
      </c>
      <c r="L13" s="16">
        <f>SUMIFS(DROS_Q!13:13,DROS_Q!$6:$6,DROS_A!L$8)</f>
        <v>-206677.99303000001</v>
      </c>
      <c r="M13" s="16">
        <f>SUMIFS(DROS_Q!13:13,DROS_Q!$6:$6,DROS_A!M$8)</f>
        <v>-219096.28795999999</v>
      </c>
      <c r="N13" s="16">
        <f>SUMIFS(DROS_Q!13:13,DROS_Q!$6:$6,DROS_A!N$8)</f>
        <v>-248680.76152000003</v>
      </c>
    </row>
    <row r="14" spans="1:14">
      <c r="A14" s="12"/>
      <c r="B14" s="15" t="s">
        <v>63</v>
      </c>
      <c r="C14" s="11" t="s">
        <v>52</v>
      </c>
      <c r="D14" s="16">
        <f>SUMIFS(DROS_Q!14:14,DROS_Q!$6:$6,DROS_A!D$8)</f>
        <v>-1813104.034</v>
      </c>
      <c r="E14" s="16">
        <f>SUMIFS(DROS_Q!14:14,DROS_Q!$6:$6,DROS_A!E$8)</f>
        <v>-2287410.2590000001</v>
      </c>
      <c r="F14" s="16">
        <f>SUMIFS(DROS_Q!14:14,DROS_Q!$6:$6,DROS_A!F$8)</f>
        <v>-2933510.2889999999</v>
      </c>
      <c r="G14" s="16">
        <f>SUMIFS(DROS_Q!14:14,DROS_Q!$6:$6,DROS_A!G$8)</f>
        <v>-3288330.4649999999</v>
      </c>
      <c r="H14" s="16">
        <f>SUMIFS(DROS_Q!14:14,DROS_Q!$6:$6,DROS_A!H$8)</f>
        <v>-3610327.66555</v>
      </c>
      <c r="I14" s="16">
        <f>SUMIFS(DROS_Q!14:14,DROS_Q!$6:$6,DROS_A!I$8)</f>
        <v>-3842084.1080899998</v>
      </c>
      <c r="J14" s="16">
        <f>SUMIFS(DROS_Q!14:14,DROS_Q!$6:$6,DROS_A!J$8)</f>
        <v>-3301367.5892700003</v>
      </c>
      <c r="K14" s="16">
        <f>SUMIFS(DROS_Q!14:14,DROS_Q!$6:$6,DROS_A!K$8)</f>
        <v>-2695390.0571499998</v>
      </c>
      <c r="L14" s="16">
        <f>SUMIFS(DROS_Q!14:14,DROS_Q!$6:$6,DROS_A!L$8)</f>
        <v>-3020609.2545000003</v>
      </c>
      <c r="M14" s="16">
        <f>SUMIFS(DROS_Q!14:14,DROS_Q!$6:$6,DROS_A!M$8)</f>
        <v>-3867673.3071999997</v>
      </c>
      <c r="N14" s="16">
        <f>SUMIFS(DROS_Q!14:14,DROS_Q!$6:$6,DROS_A!N$8)</f>
        <v>-4047343.8105299999</v>
      </c>
    </row>
    <row r="15" spans="1:14">
      <c r="A15" s="12"/>
      <c r="B15" s="15" t="s">
        <v>64</v>
      </c>
      <c r="C15" s="11" t="s">
        <v>53</v>
      </c>
      <c r="D15" s="16">
        <f>SUMIFS(DROS_Q!15:15,DROS_Q!$6:$6,DROS_A!D$8)</f>
        <v>-788188.12100000004</v>
      </c>
      <c r="E15" s="16">
        <f>SUMIFS(DROS_Q!15:15,DROS_Q!$6:$6,DROS_A!E$8)</f>
        <v>-788547.20199999993</v>
      </c>
      <c r="F15" s="16">
        <f>SUMIFS(DROS_Q!15:15,DROS_Q!$6:$6,DROS_A!F$8)</f>
        <v>-778897.1399999999</v>
      </c>
      <c r="G15" s="16">
        <f>SUMIFS(DROS_Q!15:15,DROS_Q!$6:$6,DROS_A!G$8)</f>
        <v>-910963.48</v>
      </c>
      <c r="H15" s="16">
        <f>SUMIFS(DROS_Q!15:15,DROS_Q!$6:$6,DROS_A!H$8)</f>
        <v>-1179018.6809200002</v>
      </c>
      <c r="I15" s="16">
        <f>SUMIFS(DROS_Q!15:15,DROS_Q!$6:$6,DROS_A!I$8)</f>
        <v>-1241557.45734</v>
      </c>
      <c r="J15" s="16">
        <f>SUMIFS(DROS_Q!15:15,DROS_Q!$6:$6,DROS_A!J$8)</f>
        <v>-1455308.0131399999</v>
      </c>
      <c r="K15" s="16">
        <f>SUMIFS(DROS_Q!15:15,DROS_Q!$6:$6,DROS_A!K$8)</f>
        <v>-1375493.7596200001</v>
      </c>
      <c r="L15" s="16">
        <f>SUMIFS(DROS_Q!15:15,DROS_Q!$6:$6,DROS_A!L$8)</f>
        <v>-1509131.3327000001</v>
      </c>
      <c r="M15" s="16">
        <f>SUMIFS(DROS_Q!15:15,DROS_Q!$6:$6,DROS_A!M$8)</f>
        <v>-1696088.9620099999</v>
      </c>
      <c r="N15" s="16">
        <f>SUMIFS(DROS_Q!15:15,DROS_Q!$6:$6,DROS_A!N$8)</f>
        <v>-1598977.5322</v>
      </c>
    </row>
    <row r="16" spans="1:14">
      <c r="A16" s="12"/>
      <c r="B16" s="15" t="s">
        <v>65</v>
      </c>
      <c r="C16" s="11" t="s">
        <v>54</v>
      </c>
      <c r="D16" s="16">
        <f>SUMIFS(DROS_Q!16:16,DROS_Q!$6:$6,DROS_A!D$8)</f>
        <v>-609585.80500000005</v>
      </c>
      <c r="E16" s="16">
        <f>SUMIFS(DROS_Q!16:16,DROS_Q!$6:$6,DROS_A!E$8)</f>
        <v>-472446.304</v>
      </c>
      <c r="F16" s="16">
        <f>SUMIFS(DROS_Q!16:16,DROS_Q!$6:$6,DROS_A!F$8)</f>
        <v>-468198.13799999998</v>
      </c>
      <c r="G16" s="16">
        <f>SUMIFS(DROS_Q!16:16,DROS_Q!$6:$6,DROS_A!G$8)</f>
        <v>-545534.03099999996</v>
      </c>
      <c r="H16" s="16">
        <f>SUMIFS(DROS_Q!16:16,DROS_Q!$6:$6,DROS_A!H$8)</f>
        <v>-552422.93610000005</v>
      </c>
      <c r="I16" s="16">
        <f>SUMIFS(DROS_Q!16:16,DROS_Q!$6:$6,DROS_A!I$8)</f>
        <v>-587081.13899000001</v>
      </c>
      <c r="J16" s="16">
        <f>SUMIFS(DROS_Q!16:16,DROS_Q!$6:$6,DROS_A!J$8)</f>
        <v>-600903.94605000003</v>
      </c>
      <c r="K16" s="16">
        <f>SUMIFS(DROS_Q!16:16,DROS_Q!$6:$6,DROS_A!K$8)</f>
        <v>-593124.78833999997</v>
      </c>
      <c r="L16" s="16">
        <f>SUMIFS(DROS_Q!16:16,DROS_Q!$6:$6,DROS_A!L$8)</f>
        <v>-368711.89387000003</v>
      </c>
      <c r="M16" s="16">
        <f>SUMIFS(DROS_Q!16:16,DROS_Q!$6:$6,DROS_A!M$8)</f>
        <v>-570333.48846999998</v>
      </c>
      <c r="N16" s="16">
        <f>SUMIFS(DROS_Q!16:16,DROS_Q!$6:$6,DROS_A!N$8)</f>
        <v>-465214.73258999997</v>
      </c>
    </row>
    <row r="17" spans="1:14">
      <c r="A17" s="12"/>
      <c r="B17" s="15" t="s">
        <v>66</v>
      </c>
      <c r="C17" s="11" t="s">
        <v>55</v>
      </c>
      <c r="D17" s="16">
        <f>SUMIFS(DROS_Q!17:17,DROS_Q!$6:$6,DROS_A!D$8)</f>
        <v>-56324.340000000004</v>
      </c>
      <c r="E17" s="16">
        <f>SUMIFS(DROS_Q!17:17,DROS_Q!$6:$6,DROS_A!E$8)</f>
        <v>-47757.328999999998</v>
      </c>
      <c r="F17" s="16">
        <f>SUMIFS(DROS_Q!17:17,DROS_Q!$6:$6,DROS_A!F$8)</f>
        <v>-31921.132999999998</v>
      </c>
      <c r="G17" s="16">
        <f>SUMIFS(DROS_Q!17:17,DROS_Q!$6:$6,DROS_A!G$8)</f>
        <v>-22787.851000000002</v>
      </c>
      <c r="H17" s="16">
        <f>SUMIFS(DROS_Q!17:17,DROS_Q!$6:$6,DROS_A!H$8)</f>
        <v>-18769.51727</v>
      </c>
      <c r="I17" s="16">
        <f>SUMIFS(DROS_Q!17:17,DROS_Q!$6:$6,DROS_A!I$8)</f>
        <v>-22375.15569</v>
      </c>
      <c r="J17" s="16">
        <f>SUMIFS(DROS_Q!17:17,DROS_Q!$6:$6,DROS_A!J$8)</f>
        <v>-29791.475939999997</v>
      </c>
      <c r="K17" s="16">
        <f>SUMIFS(DROS_Q!17:17,DROS_Q!$6:$6,DROS_A!K$8)</f>
        <v>-35938.042819999995</v>
      </c>
      <c r="L17" s="16">
        <f>SUMIFS(DROS_Q!17:17,DROS_Q!$6:$6,DROS_A!L$8)</f>
        <v>-12495.000000000004</v>
      </c>
      <c r="M17" s="16">
        <f>SUMIFS(DROS_Q!17:17,DROS_Q!$6:$6,DROS_A!M$8)</f>
        <v>-20543.091099999998</v>
      </c>
      <c r="N17" s="16">
        <f>SUMIFS(DROS_Q!17:17,DROS_Q!$6:$6,DROS_A!N$8)</f>
        <v>-26260.916590000001</v>
      </c>
    </row>
    <row r="18" spans="1:14">
      <c r="A18" s="12"/>
      <c r="B18" s="15" t="s">
        <v>67</v>
      </c>
      <c r="C18" s="11" t="s">
        <v>56</v>
      </c>
      <c r="D18" s="16">
        <f>SUMIFS(DROS_Q!18:18,DROS_Q!$6:$6,DROS_A!D$8)</f>
        <v>-312636.98599999998</v>
      </c>
      <c r="E18" s="16">
        <f>SUMIFS(DROS_Q!18:18,DROS_Q!$6:$6,DROS_A!E$8)</f>
        <v>-331882.14399999997</v>
      </c>
      <c r="F18" s="16">
        <f>SUMIFS(DROS_Q!18:18,DROS_Q!$6:$6,DROS_A!F$8)</f>
        <v>-381794.38200000004</v>
      </c>
      <c r="G18" s="16">
        <f>SUMIFS(DROS_Q!18:18,DROS_Q!$6:$6,DROS_A!G$8)</f>
        <v>-497255.32199999999</v>
      </c>
      <c r="H18" s="16">
        <f>SUMIFS(DROS_Q!18:18,DROS_Q!$6:$6,DROS_A!H$8)</f>
        <v>-565079.28626999992</v>
      </c>
      <c r="I18" s="16">
        <f>SUMIFS(DROS_Q!18:18,DROS_Q!$6:$6,DROS_A!I$8)</f>
        <v>-612476.52007000009</v>
      </c>
      <c r="J18" s="16">
        <f>SUMIFS(DROS_Q!18:18,DROS_Q!$6:$6,DROS_A!J$8)</f>
        <v>-684523.29362000001</v>
      </c>
      <c r="K18" s="16">
        <f>SUMIFS(DROS_Q!18:18,DROS_Q!$6:$6,DROS_A!K$8)</f>
        <v>-702694.40446999995</v>
      </c>
      <c r="L18" s="16">
        <f>SUMIFS(DROS_Q!18:18,DROS_Q!$6:$6,DROS_A!L$8)</f>
        <v>-674103.41885999998</v>
      </c>
      <c r="M18" s="16">
        <f>SUMIFS(DROS_Q!18:18,DROS_Q!$6:$6,DROS_A!M$8)</f>
        <v>-748945.76981999993</v>
      </c>
      <c r="N18" s="16">
        <f>SUMIFS(DROS_Q!18:18,DROS_Q!$6:$6,DROS_A!N$8)</f>
        <v>-783836.55098000006</v>
      </c>
    </row>
    <row r="19" spans="1:14">
      <c r="B19" s="15">
        <v>2.2000000000000002</v>
      </c>
      <c r="C19" s="9" t="s">
        <v>49</v>
      </c>
      <c r="D19" s="8">
        <f>SUMIFS(DROS_Q!19:19,DROS_Q!$6:$6,DROS_A!D$8)</f>
        <v>-449891.21062000003</v>
      </c>
      <c r="E19" s="8">
        <f>SUMIFS(DROS_Q!19:19,DROS_Q!$6:$6,DROS_A!E$8)</f>
        <v>-500225.12099999998</v>
      </c>
      <c r="F19" s="8">
        <f>SUMIFS(DROS_Q!19:19,DROS_Q!$6:$6,DROS_A!F$8)</f>
        <v>-553841.42399999988</v>
      </c>
      <c r="G19" s="8">
        <f>SUMIFS(DROS_Q!19:19,DROS_Q!$6:$6,DROS_A!G$8)</f>
        <v>-605933.90099999995</v>
      </c>
      <c r="H19" s="8">
        <f>SUMIFS(DROS_Q!19:19,DROS_Q!$6:$6,DROS_A!H$8)</f>
        <v>-626221.92807999998</v>
      </c>
      <c r="I19" s="8">
        <f>SUMIFS(DROS_Q!19:19,DROS_Q!$6:$6,DROS_A!I$8)</f>
        <v>-754783.64043000014</v>
      </c>
      <c r="J19" s="8">
        <f>SUMIFS(DROS_Q!19:19,DROS_Q!$6:$6,DROS_A!J$8)</f>
        <v>-1350305.5649800003</v>
      </c>
      <c r="K19" s="8">
        <f>SUMIFS(DROS_Q!19:19,DROS_Q!$6:$6,DROS_A!K$8)</f>
        <v>-644596.4775700001</v>
      </c>
      <c r="L19" s="8">
        <f>SUMIFS(DROS_Q!19:19,DROS_Q!$6:$6,DROS_A!L$8)</f>
        <v>-981256.1733599999</v>
      </c>
      <c r="M19" s="8">
        <f>SUMIFS(DROS_Q!19:19,DROS_Q!$6:$6,DROS_A!M$8)</f>
        <v>-854177.40650000004</v>
      </c>
      <c r="N19" s="8">
        <f>SUMIFS(DROS_Q!19:19,DROS_Q!$6:$6,DROS_A!N$8)</f>
        <v>-1032768.41953</v>
      </c>
    </row>
    <row r="20" spans="1:14">
      <c r="B20" s="15" t="s">
        <v>68</v>
      </c>
      <c r="C20" s="11" t="s">
        <v>58</v>
      </c>
      <c r="D20" s="16">
        <f>SUMIFS(DROS_Q!20:20,DROS_Q!$6:$6,DROS_A!D$8)</f>
        <v>-442214.35562000005</v>
      </c>
      <c r="E20" s="16">
        <f>SUMIFS(DROS_Q!20:20,DROS_Q!$6:$6,DROS_A!E$8)</f>
        <v>-499383.16499999998</v>
      </c>
      <c r="F20" s="16">
        <f>SUMIFS(DROS_Q!20:20,DROS_Q!$6:$6,DROS_A!F$8)</f>
        <v>-552511.16399999999</v>
      </c>
      <c r="G20" s="16">
        <f>SUMIFS(DROS_Q!20:20,DROS_Q!$6:$6,DROS_A!G$8)</f>
        <v>-553714.04499999993</v>
      </c>
      <c r="H20" s="16">
        <f>SUMIFS(DROS_Q!20:20,DROS_Q!$6:$6,DROS_A!H$8)</f>
        <v>-573899.80869000009</v>
      </c>
      <c r="I20" s="16">
        <f>SUMIFS(DROS_Q!20:20,DROS_Q!$6:$6,DROS_A!I$8)</f>
        <v>-691098.20663999999</v>
      </c>
      <c r="J20" s="16">
        <f>SUMIFS(DROS_Q!20:20,DROS_Q!$6:$6,DROS_A!J$8)</f>
        <v>-1344725.1369600003</v>
      </c>
      <c r="K20" s="16">
        <f>SUMIFS(DROS_Q!20:20,DROS_Q!$6:$6,DROS_A!K$8)</f>
        <v>-639000.08565000002</v>
      </c>
      <c r="L20" s="16">
        <f>SUMIFS(DROS_Q!20:20,DROS_Q!$6:$6,DROS_A!L$8)</f>
        <v>-896384.71244999999</v>
      </c>
      <c r="M20" s="16">
        <f>SUMIFS(DROS_Q!20:20,DROS_Q!$6:$6,DROS_A!M$8)</f>
        <v>-846535.01876000012</v>
      </c>
      <c r="N20" s="16">
        <f>SUMIFS(DROS_Q!20:20,DROS_Q!$6:$6,DROS_A!N$8)</f>
        <v>-1027411.0140099999</v>
      </c>
    </row>
    <row r="21" spans="1:14">
      <c r="B21" s="15" t="s">
        <v>69</v>
      </c>
      <c r="C21" s="11" t="s">
        <v>59</v>
      </c>
      <c r="D21" s="16">
        <f>SUMIFS(DROS_Q!21:21,DROS_Q!$6:$6,DROS_A!D$8)</f>
        <v>-7676.8550000000005</v>
      </c>
      <c r="E21" s="16">
        <f>SUMIFS(DROS_Q!21:21,DROS_Q!$6:$6,DROS_A!E$8)</f>
        <v>-841.95600000000002</v>
      </c>
      <c r="F21" s="16">
        <f>SUMIFS(DROS_Q!21:21,DROS_Q!$6:$6,DROS_A!F$8)</f>
        <v>-1330.26</v>
      </c>
      <c r="G21" s="16">
        <f>SUMIFS(DROS_Q!21:21,DROS_Q!$6:$6,DROS_A!G$8)</f>
        <v>-52219.856</v>
      </c>
      <c r="H21" s="16">
        <f>SUMIFS(DROS_Q!21:21,DROS_Q!$6:$6,DROS_A!H$8)</f>
        <v>-52322.119390000007</v>
      </c>
      <c r="I21" s="16">
        <f>SUMIFS(DROS_Q!21:21,DROS_Q!$6:$6,DROS_A!I$8)</f>
        <v>-63685.433790000003</v>
      </c>
      <c r="J21" s="16">
        <f>SUMIFS(DROS_Q!21:21,DROS_Q!$6:$6,DROS_A!J$8)</f>
        <v>-5580.4280200000003</v>
      </c>
      <c r="K21" s="16">
        <f>SUMIFS(DROS_Q!21:21,DROS_Q!$6:$6,DROS_A!K$8)</f>
        <v>-5596.39192</v>
      </c>
      <c r="L21" s="16">
        <f>SUMIFS(DROS_Q!21:21,DROS_Q!$6:$6,DROS_A!L$8)</f>
        <v>-84871.460909999994</v>
      </c>
      <c r="M21" s="16">
        <f>SUMIFS(DROS_Q!21:21,DROS_Q!$6:$6,DROS_A!M$8)</f>
        <v>-7642.3877400000001</v>
      </c>
      <c r="N21" s="16">
        <f>SUMIFS(DROS_Q!21:21,DROS_Q!$6:$6,DROS_A!N$8)</f>
        <v>-5357.4055200000003</v>
      </c>
    </row>
    <row r="22" spans="1:14">
      <c r="B22" s="14">
        <v>3</v>
      </c>
      <c r="C22" s="5" t="s">
        <v>60</v>
      </c>
      <c r="D22" s="10">
        <f>SUMIFS(DROS_Q!22:22,DROS_Q!$6:$6,DROS_A!D$8)</f>
        <v>-898574.674</v>
      </c>
      <c r="E22" s="10">
        <f>SUMIFS(DROS_Q!22:22,DROS_Q!$6:$6,DROS_A!E$8)</f>
        <v>-1135096.3330000001</v>
      </c>
      <c r="F22" s="10">
        <f>SUMIFS(DROS_Q!22:22,DROS_Q!$6:$6,DROS_A!F$8)</f>
        <v>-1316587.29452</v>
      </c>
      <c r="G22" s="10">
        <f>SUMIFS(DROS_Q!22:22,DROS_Q!$6:$6,DROS_A!G$8)</f>
        <v>-1136102.7432299999</v>
      </c>
      <c r="H22" s="10">
        <f>SUMIFS(DROS_Q!22:22,DROS_Q!$6:$6,DROS_A!H$8)</f>
        <v>-1454670.82962</v>
      </c>
      <c r="I22" s="10">
        <f>SUMIFS(DROS_Q!22:22,DROS_Q!$6:$6,DROS_A!I$8)</f>
        <v>-1679933.0293200002</v>
      </c>
      <c r="J22" s="10">
        <f>SUMIFS(DROS_Q!22:22,DROS_Q!$6:$6,DROS_A!J$8)</f>
        <v>-1457959.9885199999</v>
      </c>
      <c r="K22" s="10">
        <f>SUMIFS(DROS_Q!22:22,DROS_Q!$6:$6,DROS_A!K$8)</f>
        <v>-1794932.7542000001</v>
      </c>
      <c r="L22" s="10">
        <f>SUMIFS(DROS_Q!22:22,DROS_Q!$6:$6,DROS_A!L$8)</f>
        <v>-1787603.00734</v>
      </c>
      <c r="M22" s="10">
        <f>SUMIFS(DROS_Q!22:22,DROS_Q!$6:$6,DROS_A!M$8)</f>
        <v>-1546536.80541</v>
      </c>
      <c r="N22" s="10">
        <f>SUMIFS(DROS_Q!22:22,DROS_Q!$6:$6,DROS_A!N$8)</f>
        <v>-1775976.63766</v>
      </c>
    </row>
    <row r="23" spans="1:14">
      <c r="B23" s="13">
        <v>4</v>
      </c>
      <c r="C23" s="5" t="s">
        <v>70</v>
      </c>
      <c r="D23" s="8">
        <f>SUMIFS(DROS_Q!23:23,DROS_Q!$6:$6,DROS_A!D$8)</f>
        <v>291453.98360000004</v>
      </c>
      <c r="E23" s="8">
        <f>SUMIFS(DROS_Q!23:23,DROS_Q!$6:$6,DROS_A!E$8)</f>
        <v>597781.02100000053</v>
      </c>
      <c r="F23" s="8">
        <f>SUMIFS(DROS_Q!23:23,DROS_Q!$6:$6,DROS_A!F$8)</f>
        <v>-235013.12752000109</v>
      </c>
      <c r="G23" s="8">
        <f>SUMIFS(DROS_Q!23:23,DROS_Q!$6:$6,DROS_A!G$8)</f>
        <v>-768833.66723000049</v>
      </c>
      <c r="H23" s="8">
        <f>SUMIFS(DROS_Q!23:23,DROS_Q!$6:$6,DROS_A!H$8)</f>
        <v>-23642.99178000039</v>
      </c>
      <c r="I23" s="8">
        <f>SUMIFS(DROS_Q!23:23,DROS_Q!$6:$6,DROS_A!I$8)</f>
        <v>76326.906319999835</v>
      </c>
      <c r="J23" s="8">
        <f>SUMIFS(DROS_Q!23:23,DROS_Q!$6:$6,DROS_A!J$8)</f>
        <v>-36047.114650000411</v>
      </c>
      <c r="K23" s="8">
        <f>SUMIFS(DROS_Q!23:23,DROS_Q!$6:$6,DROS_A!K$8)</f>
        <v>791873.72440999909</v>
      </c>
      <c r="L23" s="8">
        <f>SUMIFS(DROS_Q!23:23,DROS_Q!$6:$6,DROS_A!L$8)</f>
        <v>642151.52537590801</v>
      </c>
      <c r="M23" s="8">
        <f>SUMIFS(DROS_Q!23:23,DROS_Q!$6:$6,DROS_A!M$8)</f>
        <v>652851.55483161821</v>
      </c>
      <c r="N23" s="8">
        <f>SUMIFS(DROS_Q!23:23,DROS_Q!$6:$6,DROS_A!N$8)</f>
        <v>2531656.5791602875</v>
      </c>
    </row>
    <row r="24" spans="1:14" ht="15" thickBot="1"/>
    <row r="25" spans="1:14" ht="15" thickBot="1">
      <c r="C25" s="6" t="s">
        <v>71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>
      <c r="C26" s="4" t="s">
        <v>44</v>
      </c>
      <c r="D26" s="26">
        <v>2009</v>
      </c>
      <c r="E26" s="26">
        <v>2010</v>
      </c>
      <c r="F26" s="26">
        <v>2011</v>
      </c>
      <c r="G26" s="26">
        <v>2012</v>
      </c>
      <c r="H26" s="26">
        <v>2013</v>
      </c>
      <c r="I26" s="26">
        <v>2014</v>
      </c>
      <c r="J26" s="26">
        <v>2015</v>
      </c>
      <c r="K26" s="26">
        <v>2016</v>
      </c>
      <c r="L26" s="26">
        <v>2017</v>
      </c>
      <c r="M26" s="26">
        <v>2018</v>
      </c>
      <c r="N26" s="26">
        <v>2019</v>
      </c>
    </row>
    <row r="27" spans="1:14">
      <c r="B27" s="14">
        <v>1</v>
      </c>
      <c r="C27" s="5" t="s">
        <v>46</v>
      </c>
      <c r="D27" s="10">
        <f>SUMIFS(DROS_Q!27:27,DROS_Q!$6:$6,DROS_A!D$8)</f>
        <v>8604371.6015299987</v>
      </c>
      <c r="E27" s="10">
        <f>SUMIFS(DROS_Q!27:27,DROS_Q!$6:$6,DROS_A!E$8)</f>
        <v>10288871.649530001</v>
      </c>
      <c r="F27" s="10">
        <f>SUMIFS(DROS_Q!27:27,DROS_Q!$6:$6,DROS_A!F$8)</f>
        <v>11516534.335560001</v>
      </c>
      <c r="G27" s="10">
        <f>SUMIFS(DROS_Q!27:27,DROS_Q!$6:$6,DROS_A!G$8)</f>
        <v>12174518.179680001</v>
      </c>
      <c r="H27" s="10">
        <f>SUMIFS(DROS_Q!27:27,DROS_Q!$6:$6,DROS_A!H$8)</f>
        <v>13265776.266819999</v>
      </c>
      <c r="I27" s="10">
        <f>SUMIFS(DROS_Q!27:27,DROS_Q!$6:$6,DROS_A!I$8)</f>
        <v>13871365.13947</v>
      </c>
      <c r="J27" s="10">
        <f>SUMIFS(DROS_Q!27:27,DROS_Q!$6:$6,DROS_A!J$8)</f>
        <v>13996274.704411346</v>
      </c>
      <c r="K27" s="10">
        <f>SUMIFS(DROS_Q!27:27,DROS_Q!$6:$6,DROS_A!K$8)</f>
        <v>13849231.162962789</v>
      </c>
      <c r="L27" s="10">
        <f>SUMIFS(DROS_Q!27:27,DROS_Q!$6:$6,DROS_A!L$8)</f>
        <v>14398934.335028099</v>
      </c>
      <c r="M27" s="10">
        <f>SUMIFS(DROS_Q!27:27,DROS_Q!$6:$6,DROS_A!M$8)</f>
        <v>15869668.183905251</v>
      </c>
      <c r="N27" s="10">
        <f>SUMIFS(DROS_Q!27:27,DROS_Q!$6:$6,DROS_A!N$8)</f>
        <v>18273590.464770772</v>
      </c>
    </row>
    <row r="28" spans="1:14">
      <c r="B28" s="14">
        <v>2</v>
      </c>
      <c r="C28" s="5" t="s">
        <v>48</v>
      </c>
      <c r="D28" s="10">
        <f>SUMIFS(DROS_Q!28:28,DROS_Q!$6:$6,DROS_A!D$8)</f>
        <v>-7191440.5660300013</v>
      </c>
      <c r="E28" s="10">
        <f>SUMIFS(DROS_Q!28:28,DROS_Q!$6:$6,DROS_A!E$8)</f>
        <v>-8027315.3322700001</v>
      </c>
      <c r="F28" s="10">
        <f>SUMIFS(DROS_Q!28:28,DROS_Q!$6:$6,DROS_A!F$8)</f>
        <v>-9205489.6706300005</v>
      </c>
      <c r="G28" s="10">
        <f>SUMIFS(DROS_Q!28:28,DROS_Q!$6:$6,DROS_A!G$8)</f>
        <v>-11210295.78751</v>
      </c>
      <c r="H28" s="10">
        <f>SUMIFS(DROS_Q!28:28,DROS_Q!$6:$6,DROS_A!H$8)</f>
        <v>-11624032.187189998</v>
      </c>
      <c r="I28" s="10">
        <f>SUMIFS(DROS_Q!28:28,DROS_Q!$6:$6,DROS_A!I$8)</f>
        <v>-12185532.824390002</v>
      </c>
      <c r="J28" s="10">
        <f>SUMIFS(DROS_Q!28:28,DROS_Q!$6:$6,DROS_A!J$8)</f>
        <v>-11899399.99478</v>
      </c>
      <c r="K28" s="10">
        <f>SUMIFS(DROS_Q!28:28,DROS_Q!$6:$6,DROS_A!K$8)</f>
        <v>-12042692.542090001</v>
      </c>
      <c r="L28" s="10">
        <f>SUMIFS(DROS_Q!28:28,DROS_Q!$6:$6,DROS_A!L$8)</f>
        <v>-11134830.697040001</v>
      </c>
      <c r="M28" s="10">
        <f>SUMIFS(DROS_Q!28:28,DROS_Q!$6:$6,DROS_A!M$8)</f>
        <v>-13363301.089040002</v>
      </c>
      <c r="N28" s="10">
        <f>SUMIFS(DROS_Q!28:28,DROS_Q!$6:$6,DROS_A!N$8)</f>
        <v>-14199260.943259999</v>
      </c>
    </row>
    <row r="29" spans="1:14">
      <c r="B29" s="15">
        <v>2.1</v>
      </c>
      <c r="C29" s="9" t="s">
        <v>57</v>
      </c>
      <c r="D29" s="8">
        <f>SUMIFS(DROS_Q!29:29,DROS_Q!$6:$6,DROS_A!D$8)</f>
        <v>-6416404.1034899997</v>
      </c>
      <c r="E29" s="8">
        <f>SUMIFS(DROS_Q!29:29,DROS_Q!$6:$6,DROS_A!E$8)</f>
        <v>-7216402.8505299995</v>
      </c>
      <c r="F29" s="8">
        <f>SUMIFS(DROS_Q!29:29,DROS_Q!$6:$6,DROS_A!F$8)</f>
        <v>-8198319.7834099997</v>
      </c>
      <c r="G29" s="8">
        <f>SUMIFS(DROS_Q!29:29,DROS_Q!$6:$6,DROS_A!G$8)</f>
        <v>-10127907.046549998</v>
      </c>
      <c r="H29" s="8">
        <f>SUMIFS(DROS_Q!29:29,DROS_Q!$6:$6,DROS_A!H$8)</f>
        <v>-10506876.750719998</v>
      </c>
      <c r="I29" s="8">
        <f>SUMIFS(DROS_Q!29:29,DROS_Q!$6:$6,DROS_A!I$8)</f>
        <v>-10999574.44792</v>
      </c>
      <c r="J29" s="8">
        <f>SUMIFS(DROS_Q!29:29,DROS_Q!$6:$6,DROS_A!J$8)</f>
        <v>-10625288.346450001</v>
      </c>
      <c r="K29" s="8">
        <f>SUMIFS(DROS_Q!29:29,DROS_Q!$6:$6,DROS_A!K$8)</f>
        <v>-9577002.2136300001</v>
      </c>
      <c r="L29" s="8">
        <f>SUMIFS(DROS_Q!29:29,DROS_Q!$6:$6,DROS_A!L$8)</f>
        <v>-9171690.0591700003</v>
      </c>
      <c r="M29" s="8">
        <f>SUMIFS(DROS_Q!29:29,DROS_Q!$6:$6,DROS_A!M$8)</f>
        <v>-10763704.179310001</v>
      </c>
      <c r="N29" s="8">
        <f>SUMIFS(DROS_Q!29:29,DROS_Q!$6:$6,DROS_A!N$8)</f>
        <v>-11370029.999220001</v>
      </c>
    </row>
    <row r="30" spans="1:14">
      <c r="B30" s="15" t="s">
        <v>61</v>
      </c>
      <c r="C30" s="11" t="s">
        <v>50</v>
      </c>
      <c r="D30" s="16">
        <f>SUMIFS(DROS_Q!30:30,DROS_Q!$6:$6,DROS_A!D$8)</f>
        <v>-681097.14402000001</v>
      </c>
      <c r="E30" s="16">
        <f>SUMIFS(DROS_Q!30:30,DROS_Q!$6:$6,DROS_A!E$8)</f>
        <v>-818803.84671000007</v>
      </c>
      <c r="F30" s="16">
        <f>SUMIFS(DROS_Q!30:30,DROS_Q!$6:$6,DROS_A!F$8)</f>
        <v>-939640.44270000001</v>
      </c>
      <c r="G30" s="16">
        <f>SUMIFS(DROS_Q!30:30,DROS_Q!$6:$6,DROS_A!G$8)</f>
        <v>-985471.31013</v>
      </c>
      <c r="H30" s="16">
        <f>SUMIFS(DROS_Q!30:30,DROS_Q!$6:$6,DROS_A!H$8)</f>
        <v>-911679.75835999998</v>
      </c>
      <c r="I30" s="16">
        <f>SUMIFS(DROS_Q!30:30,DROS_Q!$6:$6,DROS_A!I$8)</f>
        <v>-888149.25327999995</v>
      </c>
      <c r="J30" s="16">
        <f>SUMIFS(DROS_Q!30:30,DROS_Q!$6:$6,DROS_A!J$8)</f>
        <v>-317645.90083</v>
      </c>
      <c r="K30" s="16">
        <f>SUMIFS(DROS_Q!30:30,DROS_Q!$6:$6,DROS_A!K$8)</f>
        <v>-283127.12031000003</v>
      </c>
      <c r="L30" s="16">
        <f>SUMIFS(DROS_Q!30:30,DROS_Q!$6:$6,DROS_A!L$8)</f>
        <v>-574839.82285999996</v>
      </c>
      <c r="M30" s="16">
        <f>SUMIFS(DROS_Q!30:30,DROS_Q!$6:$6,DROS_A!M$8)</f>
        <v>-681012.82594999997</v>
      </c>
      <c r="N30" s="16">
        <f>SUMIFS(DROS_Q!30:30,DROS_Q!$6:$6,DROS_A!N$8)</f>
        <v>-668530.46588999999</v>
      </c>
    </row>
    <row r="31" spans="1:14">
      <c r="B31" s="15" t="s">
        <v>62</v>
      </c>
      <c r="C31" s="11" t="s">
        <v>51</v>
      </c>
      <c r="D31" s="16">
        <f>SUMIFS(DROS_Q!31:31,DROS_Q!$6:$6,DROS_A!D$8)</f>
        <v>-483717.54602000001</v>
      </c>
      <c r="E31" s="16">
        <f>SUMIFS(DROS_Q!31:31,DROS_Q!$6:$6,DROS_A!E$8)</f>
        <v>-565898.34917000006</v>
      </c>
      <c r="F31" s="16">
        <f>SUMIFS(DROS_Q!31:31,DROS_Q!$6:$6,DROS_A!F$8)</f>
        <v>-671814.07459999993</v>
      </c>
      <c r="G31" s="16">
        <f>SUMIFS(DROS_Q!31:31,DROS_Q!$6:$6,DROS_A!G$8)</f>
        <v>-688228.00454999995</v>
      </c>
      <c r="H31" s="16">
        <f>SUMIFS(DROS_Q!31:31,DROS_Q!$6:$6,DROS_A!H$8)</f>
        <v>-634604.64123999991</v>
      </c>
      <c r="I31" s="16">
        <f>SUMIFS(DROS_Q!31:31,DROS_Q!$6:$6,DROS_A!I$8)</f>
        <v>-602793.51433000003</v>
      </c>
      <c r="J31" s="16">
        <f>SUMIFS(DROS_Q!31:31,DROS_Q!$6:$6,DROS_A!J$8)</f>
        <v>-1687389.9107499998</v>
      </c>
      <c r="K31" s="16">
        <f>SUMIFS(DROS_Q!31:31,DROS_Q!$6:$6,DROS_A!K$8)</f>
        <v>-1660767.2382499999</v>
      </c>
      <c r="L31" s="16">
        <f>SUMIFS(DROS_Q!31:31,DROS_Q!$6:$6,DROS_A!L$8)</f>
        <v>-964696.92319999984</v>
      </c>
      <c r="M31" s="16">
        <f>SUMIFS(DROS_Q!31:31,DROS_Q!$6:$6,DROS_A!M$8)</f>
        <v>-521025.73334999999</v>
      </c>
      <c r="N31" s="16">
        <f>SUMIFS(DROS_Q!31:31,DROS_Q!$6:$6,DROS_A!N$8)</f>
        <v>-541611.35857000004</v>
      </c>
    </row>
    <row r="32" spans="1:14">
      <c r="B32" s="15" t="s">
        <v>63</v>
      </c>
      <c r="C32" s="11" t="s">
        <v>52</v>
      </c>
      <c r="D32" s="16">
        <f>SUMIFS(DROS_Q!32:32,DROS_Q!$6:$6,DROS_A!D$8)</f>
        <v>-2694918.1787899998</v>
      </c>
      <c r="E32" s="16">
        <f>SUMIFS(DROS_Q!32:32,DROS_Q!$6:$6,DROS_A!E$8)</f>
        <v>-3374858.8377799997</v>
      </c>
      <c r="F32" s="16">
        <f>SUMIFS(DROS_Q!32:32,DROS_Q!$6:$6,DROS_A!F$8)</f>
        <v>-4010289.7720999997</v>
      </c>
      <c r="G32" s="16">
        <f>SUMIFS(DROS_Q!32:32,DROS_Q!$6:$6,DROS_A!G$8)</f>
        <v>-5361743.1451200005</v>
      </c>
      <c r="H32" s="16">
        <f>SUMIFS(DROS_Q!32:32,DROS_Q!$6:$6,DROS_A!H$8)</f>
        <v>-5278656.6618399993</v>
      </c>
      <c r="I32" s="16">
        <f>SUMIFS(DROS_Q!32:32,DROS_Q!$6:$6,DROS_A!I$8)</f>
        <v>-5241072.7247500001</v>
      </c>
      <c r="J32" s="16">
        <f>SUMIFS(DROS_Q!32:32,DROS_Q!$6:$6,DROS_A!J$8)</f>
        <v>-4145071.06678</v>
      </c>
      <c r="K32" s="16">
        <f>SUMIFS(DROS_Q!32:32,DROS_Q!$6:$6,DROS_A!K$8)</f>
        <v>-3078214.534</v>
      </c>
      <c r="L32" s="16">
        <f>SUMIFS(DROS_Q!32:32,DROS_Q!$6:$6,DROS_A!L$8)</f>
        <v>-3536321.3960100003</v>
      </c>
      <c r="M32" s="16">
        <f>SUMIFS(DROS_Q!32:32,DROS_Q!$6:$6,DROS_A!M$8)</f>
        <v>-5030293.8196399994</v>
      </c>
      <c r="N32" s="16">
        <f>SUMIFS(DROS_Q!32:32,DROS_Q!$6:$6,DROS_A!N$8)</f>
        <v>-5239899.754110001</v>
      </c>
    </row>
    <row r="33" spans="2:14">
      <c r="B33" s="15" t="s">
        <v>64</v>
      </c>
      <c r="C33" s="11" t="s">
        <v>53</v>
      </c>
      <c r="D33" s="16">
        <f>SUMIFS(DROS_Q!33:33,DROS_Q!$6:$6,DROS_A!D$8)</f>
        <v>-942121.77625999996</v>
      </c>
      <c r="E33" s="16">
        <f>SUMIFS(DROS_Q!33:33,DROS_Q!$6:$6,DROS_A!E$8)</f>
        <v>-983270.17747</v>
      </c>
      <c r="F33" s="16">
        <f>SUMIFS(DROS_Q!33:33,DROS_Q!$6:$6,DROS_A!F$8)</f>
        <v>-959651.75733000005</v>
      </c>
      <c r="G33" s="16">
        <f>SUMIFS(DROS_Q!33:33,DROS_Q!$6:$6,DROS_A!G$8)</f>
        <v>-1122931.9067599999</v>
      </c>
      <c r="H33" s="16">
        <f>SUMIFS(DROS_Q!33:33,DROS_Q!$6:$6,DROS_A!H$8)</f>
        <v>-1391617.6578500001</v>
      </c>
      <c r="I33" s="16">
        <f>SUMIFS(DROS_Q!33:33,DROS_Q!$6:$6,DROS_A!I$8)</f>
        <v>-1459502.3291800001</v>
      </c>
      <c r="J33" s="16">
        <f>SUMIFS(DROS_Q!33:33,DROS_Q!$6:$6,DROS_A!J$8)</f>
        <v>-2194935.95573</v>
      </c>
      <c r="K33" s="16">
        <f>SUMIFS(DROS_Q!33:33,DROS_Q!$6:$6,DROS_A!K$8)</f>
        <v>-2104842.9628400002</v>
      </c>
      <c r="L33" s="16">
        <f>SUMIFS(DROS_Q!33:33,DROS_Q!$6:$6,DROS_A!L$8)</f>
        <v>-1697453.2071099998</v>
      </c>
      <c r="M33" s="16">
        <f>SUMIFS(DROS_Q!33:33,DROS_Q!$6:$6,DROS_A!M$8)</f>
        <v>-1924295.2439900001</v>
      </c>
      <c r="N33" s="16">
        <f>SUMIFS(DROS_Q!33:33,DROS_Q!$6:$6,DROS_A!N$8)</f>
        <v>-1824323.95799</v>
      </c>
    </row>
    <row r="34" spans="2:14">
      <c r="B34" s="15" t="s">
        <v>65</v>
      </c>
      <c r="C34" s="11" t="s">
        <v>54</v>
      </c>
      <c r="D34" s="16">
        <f>SUMIFS(DROS_Q!34:34,DROS_Q!$6:$6,DROS_A!D$8)</f>
        <v>-977873.21553000004</v>
      </c>
      <c r="E34" s="16">
        <f>SUMIFS(DROS_Q!34:34,DROS_Q!$6:$6,DROS_A!E$8)</f>
        <v>-850197.63042000006</v>
      </c>
      <c r="F34" s="16">
        <f>SUMIFS(DROS_Q!34:34,DROS_Q!$6:$6,DROS_A!F$8)</f>
        <v>-912694.98731</v>
      </c>
      <c r="G34" s="16">
        <f>SUMIFS(DROS_Q!34:34,DROS_Q!$6:$6,DROS_A!G$8)</f>
        <v>-1114659.03684</v>
      </c>
      <c r="H34" s="16">
        <f>SUMIFS(DROS_Q!34:34,DROS_Q!$6:$6,DROS_A!H$8)</f>
        <v>-1384601.18557</v>
      </c>
      <c r="I34" s="16">
        <f>SUMIFS(DROS_Q!34:34,DROS_Q!$6:$6,DROS_A!I$8)</f>
        <v>-1903916.3266699999</v>
      </c>
      <c r="J34" s="16">
        <f>SUMIFS(DROS_Q!34:34,DROS_Q!$6:$6,DROS_A!J$8)</f>
        <v>-1124960.6646400001</v>
      </c>
      <c r="K34" s="16">
        <f>SUMIFS(DROS_Q!34:34,DROS_Q!$6:$6,DROS_A!K$8)</f>
        <v>-1296031.7339299999</v>
      </c>
      <c r="L34" s="16">
        <f>SUMIFS(DROS_Q!34:34,DROS_Q!$6:$6,DROS_A!L$8)</f>
        <v>-1247207.95994</v>
      </c>
      <c r="M34" s="16">
        <f>SUMIFS(DROS_Q!34:34,DROS_Q!$6:$6,DROS_A!M$8)</f>
        <v>-1310800.5547400001</v>
      </c>
      <c r="N34" s="16">
        <f>SUMIFS(DROS_Q!34:34,DROS_Q!$6:$6,DROS_A!N$8)</f>
        <v>-1637438.3572200001</v>
      </c>
    </row>
    <row r="35" spans="2:14">
      <c r="B35" s="15" t="s">
        <v>66</v>
      </c>
      <c r="C35" s="11" t="s">
        <v>55</v>
      </c>
      <c r="D35" s="16">
        <f>SUMIFS(DROS_Q!35:35,DROS_Q!$6:$6,DROS_A!D$8)</f>
        <v>-63496.295570000002</v>
      </c>
      <c r="E35" s="16">
        <f>SUMIFS(DROS_Q!35:35,DROS_Q!$6:$6,DROS_A!E$8)</f>
        <v>-29675.441090000004</v>
      </c>
      <c r="F35" s="16">
        <f>SUMIFS(DROS_Q!35:35,DROS_Q!$6:$6,DROS_A!F$8)</f>
        <v>-46419.852449999998</v>
      </c>
      <c r="G35" s="16">
        <f>SUMIFS(DROS_Q!35:35,DROS_Q!$6:$6,DROS_A!G$8)</f>
        <v>-33325.226560000003</v>
      </c>
      <c r="H35" s="16">
        <f>SUMIFS(DROS_Q!35:35,DROS_Q!$6:$6,DROS_A!H$8)</f>
        <v>-32098.211909999998</v>
      </c>
      <c r="I35" s="16">
        <f>SUMIFS(DROS_Q!35:35,DROS_Q!$6:$6,DROS_A!I$8)</f>
        <v>-34664.593639999999</v>
      </c>
      <c r="J35" s="16">
        <f>SUMIFS(DROS_Q!35:35,DROS_Q!$6:$6,DROS_A!J$8)</f>
        <v>-50225.724919999993</v>
      </c>
      <c r="K35" s="16">
        <f>SUMIFS(DROS_Q!35:35,DROS_Q!$6:$6,DROS_A!K$8)</f>
        <v>-48699.760560000002</v>
      </c>
      <c r="L35" s="16">
        <f>SUMIFS(DROS_Q!35:35,DROS_Q!$6:$6,DROS_A!L$8)</f>
        <v>-48726.403519999993</v>
      </c>
      <c r="M35" s="16">
        <f>SUMIFS(DROS_Q!35:35,DROS_Q!$6:$6,DROS_A!M$8)</f>
        <v>-47914.650750000001</v>
      </c>
      <c r="N35" s="16">
        <f>SUMIFS(DROS_Q!35:35,DROS_Q!$6:$6,DROS_A!N$8)</f>
        <v>-55774.423949999997</v>
      </c>
    </row>
    <row r="36" spans="2:14">
      <c r="B36" s="15" t="s">
        <v>67</v>
      </c>
      <c r="C36" s="11" t="s">
        <v>56</v>
      </c>
      <c r="D36" s="16">
        <f>SUMIFS(DROS_Q!36:36,DROS_Q!$6:$6,DROS_A!D$8)</f>
        <v>-573179.9473</v>
      </c>
      <c r="E36" s="16">
        <f>SUMIFS(DROS_Q!36:36,DROS_Q!$6:$6,DROS_A!E$8)</f>
        <v>-593698.56789000006</v>
      </c>
      <c r="F36" s="16">
        <f>SUMIFS(DROS_Q!36:36,DROS_Q!$6:$6,DROS_A!F$8)</f>
        <v>-657808.89691999997</v>
      </c>
      <c r="G36" s="16">
        <f>SUMIFS(DROS_Q!36:36,DROS_Q!$6:$6,DROS_A!G$8)</f>
        <v>-821548.41659000004</v>
      </c>
      <c r="H36" s="16">
        <f>SUMIFS(DROS_Q!36:36,DROS_Q!$6:$6,DROS_A!H$8)</f>
        <v>-873618.63394999993</v>
      </c>
      <c r="I36" s="16">
        <f>SUMIFS(DROS_Q!36:36,DROS_Q!$6:$6,DROS_A!I$8)</f>
        <v>-869475.70607000007</v>
      </c>
      <c r="J36" s="16">
        <f>SUMIFS(DROS_Q!36:36,DROS_Q!$6:$6,DROS_A!J$8)</f>
        <v>-1105059.1228</v>
      </c>
      <c r="K36" s="16">
        <f>SUMIFS(DROS_Q!36:36,DROS_Q!$6:$6,DROS_A!K$8)</f>
        <v>-1105318.8637399999</v>
      </c>
      <c r="L36" s="16">
        <f>SUMIFS(DROS_Q!36:36,DROS_Q!$6:$6,DROS_A!L$8)</f>
        <v>-1102444.3465300002</v>
      </c>
      <c r="M36" s="16">
        <f>SUMIFS(DROS_Q!36:36,DROS_Q!$6:$6,DROS_A!M$8)</f>
        <v>-1248361.3508900001</v>
      </c>
      <c r="N36" s="16">
        <f>SUMIFS(DROS_Q!36:36,DROS_Q!$6:$6,DROS_A!N$8)</f>
        <v>-1402451.6814899999</v>
      </c>
    </row>
    <row r="37" spans="2:14">
      <c r="B37" s="15">
        <v>2.2000000000000002</v>
      </c>
      <c r="C37" s="9" t="s">
        <v>49</v>
      </c>
      <c r="D37" s="8">
        <f>SUMIFS(DROS_Q!37:37,DROS_Q!$6:$6,DROS_A!D$8)</f>
        <v>-775036.46253999998</v>
      </c>
      <c r="E37" s="8">
        <f>SUMIFS(DROS_Q!37:37,DROS_Q!$6:$6,DROS_A!E$8)</f>
        <v>-810912.48174000008</v>
      </c>
      <c r="F37" s="8">
        <f>SUMIFS(DROS_Q!37:37,DROS_Q!$6:$6,DROS_A!F$8)</f>
        <v>-1007169.8872200001</v>
      </c>
      <c r="G37" s="8">
        <f>SUMIFS(DROS_Q!37:37,DROS_Q!$6:$6,DROS_A!G$8)</f>
        <v>-1082388.7409600001</v>
      </c>
      <c r="H37" s="8">
        <f>SUMIFS(DROS_Q!37:37,DROS_Q!$6:$6,DROS_A!H$8)</f>
        <v>-1117155.4364700001</v>
      </c>
      <c r="I37" s="8">
        <f>SUMIFS(DROS_Q!37:37,DROS_Q!$6:$6,DROS_A!I$8)</f>
        <v>-1185958.37647</v>
      </c>
      <c r="J37" s="8">
        <f>SUMIFS(DROS_Q!37:37,DROS_Q!$6:$6,DROS_A!J$8)</f>
        <v>-1274111.64833</v>
      </c>
      <c r="K37" s="8">
        <f>SUMIFS(DROS_Q!37:37,DROS_Q!$6:$6,DROS_A!K$8)</f>
        <v>-2465690.32846</v>
      </c>
      <c r="L37" s="8">
        <f>SUMIFS(DROS_Q!37:37,DROS_Q!$6:$6,DROS_A!L$8)</f>
        <v>-1963140.6378699997</v>
      </c>
      <c r="M37" s="8">
        <f>SUMIFS(DROS_Q!37:37,DROS_Q!$6:$6,DROS_A!M$8)</f>
        <v>-2599596.90973</v>
      </c>
      <c r="N37" s="8">
        <f>SUMIFS(DROS_Q!37:37,DROS_Q!$6:$6,DROS_A!N$8)</f>
        <v>-2829230.94404</v>
      </c>
    </row>
    <row r="38" spans="2:14">
      <c r="B38" s="15" t="s">
        <v>68</v>
      </c>
      <c r="C38" s="11" t="s">
        <v>58</v>
      </c>
      <c r="D38" s="16">
        <f>SUMIFS(DROS_Q!38:38,DROS_Q!$6:$6,DROS_A!D$8)</f>
        <v>-491955.65197000001</v>
      </c>
      <c r="E38" s="16">
        <f>SUMIFS(DROS_Q!38:38,DROS_Q!$6:$6,DROS_A!E$8)</f>
        <v>-506645.38179000001</v>
      </c>
      <c r="F38" s="16">
        <f>SUMIFS(DROS_Q!38:38,DROS_Q!$6:$6,DROS_A!F$8)</f>
        <v>-673303.11332</v>
      </c>
      <c r="G38" s="16">
        <f>SUMIFS(DROS_Q!38:38,DROS_Q!$6:$6,DROS_A!G$8)</f>
        <v>-734072.5330099999</v>
      </c>
      <c r="H38" s="16">
        <f>SUMIFS(DROS_Q!38:38,DROS_Q!$6:$6,DROS_A!H$8)</f>
        <v>-767481.57119999989</v>
      </c>
      <c r="I38" s="16">
        <f>SUMIFS(DROS_Q!38:38,DROS_Q!$6:$6,DROS_A!I$8)</f>
        <v>-871690.43060000008</v>
      </c>
      <c r="J38" s="16">
        <f>SUMIFS(DROS_Q!38:38,DROS_Q!$6:$6,DROS_A!J$8)</f>
        <v>-892024.35344999994</v>
      </c>
      <c r="K38" s="16">
        <f>SUMIFS(DROS_Q!38:38,DROS_Q!$6:$6,DROS_A!K$8)</f>
        <v>-2132632.8770600003</v>
      </c>
      <c r="L38" s="16">
        <f>SUMIFS(DROS_Q!38:38,DROS_Q!$6:$6,DROS_A!L$8)</f>
        <v>-1668551.80984</v>
      </c>
      <c r="M38" s="16">
        <f>SUMIFS(DROS_Q!38:38,DROS_Q!$6:$6,DROS_A!M$8)</f>
        <v>-2364334.4184400002</v>
      </c>
      <c r="N38" s="16">
        <f>SUMIFS(DROS_Q!38:38,DROS_Q!$6:$6,DROS_A!N$8)</f>
        <v>-2511362.67282</v>
      </c>
    </row>
    <row r="39" spans="2:14">
      <c r="B39" s="15" t="s">
        <v>69</v>
      </c>
      <c r="C39" s="11" t="s">
        <v>59</v>
      </c>
      <c r="D39" s="16">
        <f>SUMIFS(DROS_Q!39:39,DROS_Q!$6:$6,DROS_A!D$8)</f>
        <v>-283080.81057000003</v>
      </c>
      <c r="E39" s="16">
        <f>SUMIFS(DROS_Q!39:39,DROS_Q!$6:$6,DROS_A!E$8)</f>
        <v>-304267.09995000006</v>
      </c>
      <c r="F39" s="16">
        <f>SUMIFS(DROS_Q!39:39,DROS_Q!$6:$6,DROS_A!F$8)</f>
        <v>-333866.77390000003</v>
      </c>
      <c r="G39" s="16">
        <f>SUMIFS(DROS_Q!39:39,DROS_Q!$6:$6,DROS_A!G$8)</f>
        <v>-348316.20795000007</v>
      </c>
      <c r="H39" s="16">
        <f>SUMIFS(DROS_Q!39:39,DROS_Q!$6:$6,DROS_A!H$8)</f>
        <v>-349673.86526999995</v>
      </c>
      <c r="I39" s="16">
        <f>SUMIFS(DROS_Q!39:39,DROS_Q!$6:$6,DROS_A!I$8)</f>
        <v>-314267.94587000005</v>
      </c>
      <c r="J39" s="16">
        <f>SUMIFS(DROS_Q!39:39,DROS_Q!$6:$6,DROS_A!J$8)</f>
        <v>-382087.29488</v>
      </c>
      <c r="K39" s="16">
        <f>SUMIFS(DROS_Q!39:39,DROS_Q!$6:$6,DROS_A!K$8)</f>
        <v>-333057.45140000002</v>
      </c>
      <c r="L39" s="16">
        <f>SUMIFS(DROS_Q!39:39,DROS_Q!$6:$6,DROS_A!L$8)</f>
        <v>-294588.82802999998</v>
      </c>
      <c r="M39" s="16">
        <f>SUMIFS(DROS_Q!39:39,DROS_Q!$6:$6,DROS_A!M$8)</f>
        <v>-235262.49129000001</v>
      </c>
      <c r="N39" s="16">
        <f>SUMIFS(DROS_Q!39:39,DROS_Q!$6:$6,DROS_A!N$8)</f>
        <v>-317868.27122</v>
      </c>
    </row>
    <row r="40" spans="2:14">
      <c r="B40" s="14">
        <v>3</v>
      </c>
      <c r="C40" s="5" t="s">
        <v>60</v>
      </c>
      <c r="D40" s="10">
        <f>SUMIFS(DROS_Q!40:40,DROS_Q!$6:$6,DROS_A!D$8)</f>
        <v>-2228622.0838900004</v>
      </c>
      <c r="E40" s="10">
        <f>SUMIFS(DROS_Q!40:40,DROS_Q!$6:$6,DROS_A!E$8)</f>
        <v>-2731468.9680500003</v>
      </c>
      <c r="F40" s="10">
        <f>SUMIFS(DROS_Q!40:40,DROS_Q!$6:$6,DROS_A!F$8)</f>
        <v>-2759695.81262</v>
      </c>
      <c r="G40" s="10">
        <f>SUMIFS(DROS_Q!40:40,DROS_Q!$6:$6,DROS_A!G$8)</f>
        <v>-2794459.7423299998</v>
      </c>
      <c r="H40" s="10">
        <f>SUMIFS(DROS_Q!40:40,DROS_Q!$6:$6,DROS_A!H$8)</f>
        <v>-2988764.2360399999</v>
      </c>
      <c r="I40" s="10">
        <f>SUMIFS(DROS_Q!40:40,DROS_Q!$6:$6,DROS_A!I$8)</f>
        <v>-2777158.6765000001</v>
      </c>
      <c r="J40" s="10">
        <f>SUMIFS(DROS_Q!40:40,DROS_Q!$6:$6,DROS_A!J$8)</f>
        <v>-2104841.86209</v>
      </c>
      <c r="K40" s="10">
        <f>SUMIFS(DROS_Q!40:40,DROS_Q!$6:$6,DROS_A!K$8)</f>
        <v>-2106342.3895300003</v>
      </c>
      <c r="L40" s="10">
        <f>SUMIFS(DROS_Q!40:40,DROS_Q!$6:$6,DROS_A!L$8)</f>
        <v>-1924279.70881</v>
      </c>
      <c r="M40" s="10">
        <f>SUMIFS(DROS_Q!40:40,DROS_Q!$6:$6,DROS_A!M$8)</f>
        <v>-1799016.0629699999</v>
      </c>
      <c r="N40" s="10">
        <f>SUMIFS(DROS_Q!40:40,DROS_Q!$6:$6,DROS_A!N$8)</f>
        <v>-2308807.38656</v>
      </c>
    </row>
    <row r="41" spans="2:14">
      <c r="B41" s="13">
        <v>4</v>
      </c>
      <c r="C41" s="5" t="s">
        <v>70</v>
      </c>
      <c r="D41" s="8">
        <f>SUMIFS(DROS_Q!41:41,DROS_Q!$6:$6,DROS_A!D$8)</f>
        <v>-815691.04839000094</v>
      </c>
      <c r="E41" s="8">
        <f>SUMIFS(DROS_Q!41:41,DROS_Q!$6:$6,DROS_A!E$8)</f>
        <v>-469912.65078999987</v>
      </c>
      <c r="F41" s="8">
        <f>SUMIFS(DROS_Q!41:41,DROS_Q!$6:$6,DROS_A!F$8)</f>
        <v>-448651.14769000025</v>
      </c>
      <c r="G41" s="8">
        <f>SUMIFS(DROS_Q!41:41,DROS_Q!$6:$6,DROS_A!G$8)</f>
        <v>-1830237.3501599997</v>
      </c>
      <c r="H41" s="8">
        <f>SUMIFS(DROS_Q!41:41,DROS_Q!$6:$6,DROS_A!H$8)</f>
        <v>-1347020.1564099982</v>
      </c>
      <c r="I41" s="8">
        <f>SUMIFS(DROS_Q!41:41,DROS_Q!$6:$6,DROS_A!I$8)</f>
        <v>-1091326.3614200004</v>
      </c>
      <c r="J41" s="8">
        <f>SUMIFS(DROS_Q!41:41,DROS_Q!$6:$6,DROS_A!J$8)</f>
        <v>-7967.1524586529704</v>
      </c>
      <c r="K41" s="8">
        <f>SUMIFS(DROS_Q!41:41,DROS_Q!$6:$6,DROS_A!K$8)</f>
        <v>-299803.76865721098</v>
      </c>
      <c r="L41" s="8">
        <f>SUMIFS(DROS_Q!41:41,DROS_Q!$6:$6,DROS_A!L$8)</f>
        <v>1339823.9291780982</v>
      </c>
      <c r="M41" s="8">
        <f>SUMIFS(DROS_Q!41:41,DROS_Q!$6:$6,DROS_A!M$8)</f>
        <v>707351.03189524869</v>
      </c>
      <c r="N41" s="8">
        <f>SUMIFS(DROS_Q!41:41,DROS_Q!$6:$6,DROS_A!N$8)</f>
        <v>1765522.1349507677</v>
      </c>
    </row>
    <row r="42" spans="2:14" ht="15" thickBot="1">
      <c r="C42" s="7"/>
    </row>
    <row r="43" spans="2:14" ht="15" thickBot="1">
      <c r="C43" s="6" t="s">
        <v>45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2:14">
      <c r="C44" s="4" t="s">
        <v>44</v>
      </c>
      <c r="D44" s="26">
        <v>2009</v>
      </c>
      <c r="E44" s="26">
        <v>2010</v>
      </c>
      <c r="F44" s="26">
        <v>2011</v>
      </c>
      <c r="G44" s="26">
        <v>2012</v>
      </c>
      <c r="H44" s="26">
        <v>2013</v>
      </c>
      <c r="I44" s="26">
        <v>2014</v>
      </c>
      <c r="J44" s="26">
        <v>2015</v>
      </c>
      <c r="K44" s="26">
        <v>2016</v>
      </c>
      <c r="L44" s="26">
        <v>2017</v>
      </c>
      <c r="M44" s="26">
        <v>2018</v>
      </c>
      <c r="N44" s="26">
        <v>2019</v>
      </c>
    </row>
    <row r="45" spans="2:14">
      <c r="B45" s="14">
        <v>1</v>
      </c>
      <c r="C45" s="5" t="s">
        <v>46</v>
      </c>
      <c r="D45" s="10">
        <f>SUMIFS(DROS_Q!45:45,DROS_Q!$6:$6,DROS_A!D$8)</f>
        <v>376590.19053999998</v>
      </c>
      <c r="E45" s="10">
        <f>SUMIFS(DROS_Q!45:45,DROS_Q!$6:$6,DROS_A!E$8)</f>
        <v>868858.54322000011</v>
      </c>
      <c r="F45" s="10">
        <f>SUMIFS(DROS_Q!45:45,DROS_Q!$6:$6,DROS_A!F$8)</f>
        <v>1717028.8285900003</v>
      </c>
      <c r="G45" s="10">
        <f>SUMIFS(DROS_Q!45:45,DROS_Q!$6:$6,DROS_A!G$8)</f>
        <v>2550174.8905500001</v>
      </c>
      <c r="H45" s="10">
        <f>SUMIFS(DROS_Q!45:45,DROS_Q!$6:$6,DROS_A!H$8)</f>
        <v>3781508.0985099999</v>
      </c>
      <c r="I45" s="10">
        <f>SUMIFS(DROS_Q!45:45,DROS_Q!$6:$6,DROS_A!I$8)</f>
        <v>5366283.44307</v>
      </c>
      <c r="J45" s="10">
        <f>SUMIFS(DROS_Q!45:45,DROS_Q!$6:$6,DROS_A!J$8)</f>
        <v>6261003.7273601377</v>
      </c>
      <c r="K45" s="10">
        <f>SUMIFS(DROS_Q!45:45,DROS_Q!$6:$6,DROS_A!K$8)</f>
        <v>6675543.0515628802</v>
      </c>
      <c r="L45" s="10">
        <f>SUMIFS(DROS_Q!45:45,DROS_Q!$6:$6,DROS_A!L$8)</f>
        <v>7768690.35564717</v>
      </c>
      <c r="M45" s="10">
        <f>SUMIFS(DROS_Q!45:45,DROS_Q!$6:$6,DROS_A!M$8)</f>
        <v>9123251.1214900017</v>
      </c>
      <c r="N45" s="10">
        <f>SUMIFS(DROS_Q!45:45,DROS_Q!$6:$6,DROS_A!N$8)</f>
        <v>11392533.7168302</v>
      </c>
    </row>
    <row r="46" spans="2:14">
      <c r="B46" s="14">
        <v>2</v>
      </c>
      <c r="C46" s="5" t="s">
        <v>48</v>
      </c>
      <c r="D46" s="10">
        <f>SUMIFS(DROS_Q!46:46,DROS_Q!$6:$6,DROS_A!D$8)</f>
        <v>-398378.19748999999</v>
      </c>
      <c r="E46" s="10">
        <f>SUMIFS(DROS_Q!46:46,DROS_Q!$6:$6,DROS_A!E$8)</f>
        <v>-758108.94868999999</v>
      </c>
      <c r="F46" s="10">
        <f>SUMIFS(DROS_Q!46:46,DROS_Q!$6:$6,DROS_A!F$8)</f>
        <v>-1437726.5212900001</v>
      </c>
      <c r="G46" s="10">
        <f>SUMIFS(DROS_Q!46:46,DROS_Q!$6:$6,DROS_A!G$8)</f>
        <v>-2172560.00263</v>
      </c>
      <c r="H46" s="10">
        <f>SUMIFS(DROS_Q!46:46,DROS_Q!$6:$6,DROS_A!H$8)</f>
        <v>-2896428.4124400001</v>
      </c>
      <c r="I46" s="10">
        <f>SUMIFS(DROS_Q!46:46,DROS_Q!$6:$6,DROS_A!I$8)</f>
        <v>-4290311.84069</v>
      </c>
      <c r="J46" s="10">
        <f>SUMIFS(DROS_Q!46:46,DROS_Q!$6:$6,DROS_A!J$8)</f>
        <v>-5265296.4122699993</v>
      </c>
      <c r="K46" s="10">
        <f>SUMIFS(DROS_Q!46:46,DROS_Q!$6:$6,DROS_A!K$8)</f>
        <v>-5122270.0710300012</v>
      </c>
      <c r="L46" s="10">
        <f>SUMIFS(DROS_Q!46:46,DROS_Q!$6:$6,DROS_A!L$8)</f>
        <v>-5382538.7092400007</v>
      </c>
      <c r="M46" s="10">
        <f>SUMIFS(DROS_Q!46:46,DROS_Q!$6:$6,DROS_A!M$8)</f>
        <v>-6948977.0607499992</v>
      </c>
      <c r="N46" s="10">
        <f>SUMIFS(DROS_Q!46:46,DROS_Q!$6:$6,DROS_A!N$8)</f>
        <v>-9426113.8279999997</v>
      </c>
    </row>
    <row r="47" spans="2:14">
      <c r="B47" s="15">
        <v>2.1</v>
      </c>
      <c r="C47" s="9" t="s">
        <v>57</v>
      </c>
      <c r="D47" s="8">
        <f>SUMIFS(DROS_Q!47:47,DROS_Q!$6:$6,DROS_A!D$8)</f>
        <v>-350437.74284999998</v>
      </c>
      <c r="E47" s="8">
        <f>SUMIFS(DROS_Q!47:47,DROS_Q!$6:$6,DROS_A!E$8)</f>
        <v>-646339.90914999996</v>
      </c>
      <c r="F47" s="8">
        <f>SUMIFS(DROS_Q!47:47,DROS_Q!$6:$6,DROS_A!F$8)</f>
        <v>-1243231.7531999999</v>
      </c>
      <c r="G47" s="8">
        <f>SUMIFS(DROS_Q!47:47,DROS_Q!$6:$6,DROS_A!G$8)</f>
        <v>-1872951.7831199998</v>
      </c>
      <c r="H47" s="8">
        <f>SUMIFS(DROS_Q!47:47,DROS_Q!$6:$6,DROS_A!H$8)</f>
        <v>-2564703.0555700003</v>
      </c>
      <c r="I47" s="8">
        <f>SUMIFS(DROS_Q!47:47,DROS_Q!$6:$6,DROS_A!I$8)</f>
        <v>-3826210.2627900001</v>
      </c>
      <c r="J47" s="8">
        <f>SUMIFS(DROS_Q!47:47,DROS_Q!$6:$6,DROS_A!J$8)</f>
        <v>-4693303.6325099999</v>
      </c>
      <c r="K47" s="8">
        <f>SUMIFS(DROS_Q!47:47,DROS_Q!$6:$6,DROS_A!K$8)</f>
        <v>-4517758.0349099999</v>
      </c>
      <c r="L47" s="8">
        <f>SUMIFS(DROS_Q!47:47,DROS_Q!$6:$6,DROS_A!L$8)</f>
        <v>-4712929.7900099996</v>
      </c>
      <c r="M47" s="8">
        <f>SUMIFS(DROS_Q!47:47,DROS_Q!$6:$6,DROS_A!M$8)</f>
        <v>-6041055.2902300004</v>
      </c>
      <c r="N47" s="8">
        <f>SUMIFS(DROS_Q!47:47,DROS_Q!$6:$6,DROS_A!N$8)</f>
        <v>-8357416.9018300008</v>
      </c>
    </row>
    <row r="48" spans="2:14">
      <c r="B48" s="15" t="s">
        <v>61</v>
      </c>
      <c r="C48" s="11" t="s">
        <v>50</v>
      </c>
      <c r="D48" s="16">
        <f>SUMIFS(DROS_Q!48:48,DROS_Q!$6:$6,DROS_A!D$8)</f>
        <v>-29971.447549999997</v>
      </c>
      <c r="E48" s="16">
        <f>SUMIFS(DROS_Q!48:48,DROS_Q!$6:$6,DROS_A!E$8)</f>
        <v>-57275.124739999999</v>
      </c>
      <c r="F48" s="16">
        <f>SUMIFS(DROS_Q!48:48,DROS_Q!$6:$6,DROS_A!F$8)</f>
        <v>-123289.43449</v>
      </c>
      <c r="G48" s="16">
        <f>SUMIFS(DROS_Q!48:48,DROS_Q!$6:$6,DROS_A!G$8)</f>
        <v>-159458.87729</v>
      </c>
      <c r="H48" s="16">
        <f>SUMIFS(DROS_Q!48:48,DROS_Q!$6:$6,DROS_A!H$8)</f>
        <v>-191289.48149999999</v>
      </c>
      <c r="I48" s="16">
        <f>SUMIFS(DROS_Q!48:48,DROS_Q!$6:$6,DROS_A!I$8)</f>
        <v>-369760.36957999994</v>
      </c>
      <c r="J48" s="16">
        <f>SUMIFS(DROS_Q!48:48,DROS_Q!$6:$6,DROS_A!J$8)</f>
        <v>-224659.73027999999</v>
      </c>
      <c r="K48" s="16">
        <f>SUMIFS(DROS_Q!48:48,DROS_Q!$6:$6,DROS_A!K$8)</f>
        <v>-258485.67378999997</v>
      </c>
      <c r="L48" s="16">
        <f>SUMIFS(DROS_Q!48:48,DROS_Q!$6:$6,DROS_A!L$8)</f>
        <v>-259099.48755999998</v>
      </c>
      <c r="M48" s="16">
        <f>SUMIFS(DROS_Q!48:48,DROS_Q!$6:$6,DROS_A!M$8)</f>
        <v>-389366.97447000002</v>
      </c>
      <c r="N48" s="16">
        <f>SUMIFS(DROS_Q!48:48,DROS_Q!$6:$6,DROS_A!N$8)</f>
        <v>-445465.05215</v>
      </c>
    </row>
    <row r="49" spans="2:14">
      <c r="B49" s="15" t="s">
        <v>62</v>
      </c>
      <c r="C49" s="11" t="s">
        <v>51</v>
      </c>
      <c r="D49" s="16">
        <f>SUMIFS(DROS_Q!49:49,DROS_Q!$6:$6,DROS_A!D$8)</f>
        <v>-29411.957040000001</v>
      </c>
      <c r="E49" s="16">
        <f>SUMIFS(DROS_Q!49:49,DROS_Q!$6:$6,DROS_A!E$8)</f>
        <v>-30114.201960000002</v>
      </c>
      <c r="F49" s="16">
        <f>SUMIFS(DROS_Q!49:49,DROS_Q!$6:$6,DROS_A!F$8)</f>
        <v>-57302.039919999996</v>
      </c>
      <c r="G49" s="16">
        <f>SUMIFS(DROS_Q!49:49,DROS_Q!$6:$6,DROS_A!G$8)</f>
        <v>-55340.555330000003</v>
      </c>
      <c r="H49" s="16">
        <f>SUMIFS(DROS_Q!49:49,DROS_Q!$6:$6,DROS_A!H$8)</f>
        <v>-109467.33311000001</v>
      </c>
      <c r="I49" s="16">
        <f>SUMIFS(DROS_Q!49:49,DROS_Q!$6:$6,DROS_A!I$8)</f>
        <v>-181669.98598</v>
      </c>
      <c r="J49" s="16">
        <f>SUMIFS(DROS_Q!49:49,DROS_Q!$6:$6,DROS_A!J$8)</f>
        <v>-107106.19160000001</v>
      </c>
      <c r="K49" s="16">
        <f>SUMIFS(DROS_Q!49:49,DROS_Q!$6:$6,DROS_A!K$8)</f>
        <v>-86480.326329999996</v>
      </c>
      <c r="L49" s="16">
        <f>SUMIFS(DROS_Q!49:49,DROS_Q!$6:$6,DROS_A!L$8)</f>
        <v>-131181.04581000001</v>
      </c>
      <c r="M49" s="16">
        <f>SUMIFS(DROS_Q!49:49,DROS_Q!$6:$6,DROS_A!M$8)</f>
        <v>-186440.80711999998</v>
      </c>
      <c r="N49" s="16">
        <f>SUMIFS(DROS_Q!49:49,DROS_Q!$6:$6,DROS_A!N$8)</f>
        <v>-224824.00289999999</v>
      </c>
    </row>
    <row r="50" spans="2:14">
      <c r="B50" s="15" t="s">
        <v>63</v>
      </c>
      <c r="C50" s="11" t="s">
        <v>52</v>
      </c>
      <c r="D50" s="16">
        <f>SUMIFS(DROS_Q!50:50,DROS_Q!$6:$6,DROS_A!D$8)</f>
        <v>-167212.15451999998</v>
      </c>
      <c r="E50" s="16">
        <f>SUMIFS(DROS_Q!50:50,DROS_Q!$6:$6,DROS_A!E$8)</f>
        <v>-341006.10462</v>
      </c>
      <c r="F50" s="16">
        <f>SUMIFS(DROS_Q!50:50,DROS_Q!$6:$6,DROS_A!F$8)</f>
        <v>-684322.99815</v>
      </c>
      <c r="G50" s="16">
        <f>SUMIFS(DROS_Q!50:50,DROS_Q!$6:$6,DROS_A!G$8)</f>
        <v>-1025937.74345</v>
      </c>
      <c r="H50" s="16">
        <f>SUMIFS(DROS_Q!50:50,DROS_Q!$6:$6,DROS_A!H$8)</f>
        <v>-1329241.2342900001</v>
      </c>
      <c r="I50" s="16">
        <f>SUMIFS(DROS_Q!50:50,DROS_Q!$6:$6,DROS_A!I$8)</f>
        <v>-1812127.2534400001</v>
      </c>
      <c r="J50" s="16">
        <f>SUMIFS(DROS_Q!50:50,DROS_Q!$6:$6,DROS_A!J$8)</f>
        <v>-1917606.35005</v>
      </c>
      <c r="K50" s="16">
        <f>SUMIFS(DROS_Q!50:50,DROS_Q!$6:$6,DROS_A!K$8)</f>
        <v>-1560222.7957699997</v>
      </c>
      <c r="L50" s="16">
        <f>SUMIFS(DROS_Q!50:50,DROS_Q!$6:$6,DROS_A!L$8)</f>
        <v>-1848194.6358100001</v>
      </c>
      <c r="M50" s="16">
        <f>SUMIFS(DROS_Q!50:50,DROS_Q!$6:$6,DROS_A!M$8)</f>
        <v>-2644256.5462199999</v>
      </c>
      <c r="N50" s="16">
        <f>SUMIFS(DROS_Q!50:50,DROS_Q!$6:$6,DROS_A!N$8)</f>
        <v>-3093555.3393799998</v>
      </c>
    </row>
    <row r="51" spans="2:14">
      <c r="B51" s="15" t="s">
        <v>64</v>
      </c>
      <c r="C51" s="11" t="s">
        <v>53</v>
      </c>
      <c r="D51" s="16">
        <f>SUMIFS(DROS_Q!51:51,DROS_Q!$6:$6,DROS_A!D$8)</f>
        <v>-67360.27377</v>
      </c>
      <c r="E51" s="16">
        <f>SUMIFS(DROS_Q!51:51,DROS_Q!$6:$6,DROS_A!E$8)</f>
        <v>-117231.3061</v>
      </c>
      <c r="F51" s="16">
        <f>SUMIFS(DROS_Q!51:51,DROS_Q!$6:$6,DROS_A!F$8)</f>
        <v>-184024.85524999999</v>
      </c>
      <c r="G51" s="16">
        <f>SUMIFS(DROS_Q!51:51,DROS_Q!$6:$6,DROS_A!G$8)</f>
        <v>-332092.70834999997</v>
      </c>
      <c r="H51" s="16">
        <f>SUMIFS(DROS_Q!51:51,DROS_Q!$6:$6,DROS_A!H$8)</f>
        <v>-487344.45692999999</v>
      </c>
      <c r="I51" s="16">
        <f>SUMIFS(DROS_Q!51:51,DROS_Q!$6:$6,DROS_A!I$8)</f>
        <v>-815513.74359999993</v>
      </c>
      <c r="J51" s="16">
        <f>SUMIFS(DROS_Q!51:51,DROS_Q!$6:$6,DROS_A!J$8)</f>
        <v>-1385365.1860799999</v>
      </c>
      <c r="K51" s="16">
        <f>SUMIFS(DROS_Q!51:51,DROS_Q!$6:$6,DROS_A!K$8)</f>
        <v>-1434392.8202599999</v>
      </c>
      <c r="L51" s="16">
        <f>SUMIFS(DROS_Q!51:51,DROS_Q!$6:$6,DROS_A!L$8)</f>
        <v>-1391497.67359</v>
      </c>
      <c r="M51" s="16">
        <f>SUMIFS(DROS_Q!51:51,DROS_Q!$6:$6,DROS_A!M$8)</f>
        <v>-1696515.02642</v>
      </c>
      <c r="N51" s="16">
        <f>SUMIFS(DROS_Q!51:51,DROS_Q!$6:$6,DROS_A!N$8)</f>
        <v>-3488225.0935000004</v>
      </c>
    </row>
    <row r="52" spans="2:14">
      <c r="B52" s="15" t="s">
        <v>65</v>
      </c>
      <c r="C52" s="11" t="s">
        <v>54</v>
      </c>
      <c r="D52" s="16">
        <f>SUMIFS(DROS_Q!52:52,DROS_Q!$6:$6,DROS_A!D$8)</f>
        <v>-30258.743230000004</v>
      </c>
      <c r="E52" s="16">
        <f>SUMIFS(DROS_Q!52:52,DROS_Q!$6:$6,DROS_A!E$8)</f>
        <v>-54045.212249999997</v>
      </c>
      <c r="F52" s="16">
        <f>SUMIFS(DROS_Q!52:52,DROS_Q!$6:$6,DROS_A!F$8)</f>
        <v>-105280.65087</v>
      </c>
      <c r="G52" s="16">
        <f>SUMIFS(DROS_Q!52:52,DROS_Q!$6:$6,DROS_A!G$8)</f>
        <v>-136761.53452000002</v>
      </c>
      <c r="H52" s="16">
        <f>SUMIFS(DROS_Q!52:52,DROS_Q!$6:$6,DROS_A!H$8)</f>
        <v>-219363.39742999998</v>
      </c>
      <c r="I52" s="16">
        <f>SUMIFS(DROS_Q!52:52,DROS_Q!$6:$6,DROS_A!I$8)</f>
        <v>-339904.27596999996</v>
      </c>
      <c r="J52" s="16">
        <f>SUMIFS(DROS_Q!52:52,DROS_Q!$6:$6,DROS_A!J$8)</f>
        <v>-643896.27686999994</v>
      </c>
      <c r="K52" s="16">
        <f>SUMIFS(DROS_Q!52:52,DROS_Q!$6:$6,DROS_A!K$8)</f>
        <v>-708683.88584999996</v>
      </c>
      <c r="L52" s="16">
        <f>SUMIFS(DROS_Q!52:52,DROS_Q!$6:$6,DROS_A!L$8)</f>
        <v>-567890.73482999997</v>
      </c>
      <c r="M52" s="16">
        <f>SUMIFS(DROS_Q!52:52,DROS_Q!$6:$6,DROS_A!M$8)</f>
        <v>-504476.79054000002</v>
      </c>
      <c r="N52" s="16">
        <f>SUMIFS(DROS_Q!52:52,DROS_Q!$6:$6,DROS_A!N$8)</f>
        <v>-341802.60709</v>
      </c>
    </row>
    <row r="53" spans="2:14">
      <c r="B53" s="15" t="s">
        <v>66</v>
      </c>
      <c r="C53" s="11" t="s">
        <v>55</v>
      </c>
      <c r="D53" s="16">
        <f>SUMIFS(DROS_Q!53:53,DROS_Q!$6:$6,DROS_A!D$8)</f>
        <v>-5552.0906100000002</v>
      </c>
      <c r="E53" s="16">
        <f>SUMIFS(DROS_Q!53:53,DROS_Q!$6:$6,DROS_A!E$8)</f>
        <v>-8018.8625700000002</v>
      </c>
      <c r="F53" s="16">
        <f>SUMIFS(DROS_Q!53:53,DROS_Q!$6:$6,DROS_A!F$8)</f>
        <v>-10996.074270000001</v>
      </c>
      <c r="G53" s="16">
        <f>SUMIFS(DROS_Q!53:53,DROS_Q!$6:$6,DROS_A!G$8)</f>
        <v>-14325.96897</v>
      </c>
      <c r="H53" s="16">
        <f>SUMIFS(DROS_Q!53:53,DROS_Q!$6:$6,DROS_A!H$8)</f>
        <v>-15309.904489999999</v>
      </c>
      <c r="I53" s="16">
        <f>SUMIFS(DROS_Q!53:53,DROS_Q!$6:$6,DROS_A!I$8)</f>
        <v>-17594.915759999996</v>
      </c>
      <c r="J53" s="16">
        <f>SUMIFS(DROS_Q!53:53,DROS_Q!$6:$6,DROS_A!J$8)</f>
        <v>-32059.71009</v>
      </c>
      <c r="K53" s="16">
        <f>SUMIFS(DROS_Q!53:53,DROS_Q!$6:$6,DROS_A!K$8)</f>
        <v>-26800.4084</v>
      </c>
      <c r="L53" s="16">
        <f>SUMIFS(DROS_Q!53:53,DROS_Q!$6:$6,DROS_A!L$8)</f>
        <v>-24496.721870000001</v>
      </c>
      <c r="M53" s="16">
        <f>SUMIFS(DROS_Q!53:53,DROS_Q!$6:$6,DROS_A!M$8)</f>
        <v>-27898.962890000003</v>
      </c>
      <c r="N53" s="16">
        <f>SUMIFS(DROS_Q!53:53,DROS_Q!$6:$6,DROS_A!N$8)</f>
        <v>-38573.836700000007</v>
      </c>
    </row>
    <row r="54" spans="2:14">
      <c r="B54" s="15" t="s">
        <v>67</v>
      </c>
      <c r="C54" s="11" t="s">
        <v>56</v>
      </c>
      <c r="D54" s="16">
        <f>SUMIFS(DROS_Q!54:54,DROS_Q!$6:$6,DROS_A!D$8)</f>
        <v>-20671.076129999998</v>
      </c>
      <c r="E54" s="16">
        <f>SUMIFS(DROS_Q!54:54,DROS_Q!$6:$6,DROS_A!E$8)</f>
        <v>-38649.096909999993</v>
      </c>
      <c r="F54" s="16">
        <f>SUMIFS(DROS_Q!54:54,DROS_Q!$6:$6,DROS_A!F$8)</f>
        <v>-78015.700249999994</v>
      </c>
      <c r="G54" s="16">
        <f>SUMIFS(DROS_Q!54:54,DROS_Q!$6:$6,DROS_A!G$8)</f>
        <v>-149034.39520999999</v>
      </c>
      <c r="H54" s="16">
        <f>SUMIFS(DROS_Q!54:54,DROS_Q!$6:$6,DROS_A!H$8)</f>
        <v>-212687.24782000002</v>
      </c>
      <c r="I54" s="16">
        <f>SUMIFS(DROS_Q!54:54,DROS_Q!$6:$6,DROS_A!I$8)</f>
        <v>-289639.71846</v>
      </c>
      <c r="J54" s="16">
        <f>SUMIFS(DROS_Q!54:54,DROS_Q!$6:$6,DROS_A!J$8)</f>
        <v>-382610.18753999996</v>
      </c>
      <c r="K54" s="16">
        <f>SUMIFS(DROS_Q!54:54,DROS_Q!$6:$6,DROS_A!K$8)</f>
        <v>-442692.12450999999</v>
      </c>
      <c r="L54" s="16">
        <f>SUMIFS(DROS_Q!54:54,DROS_Q!$6:$6,DROS_A!L$8)</f>
        <v>-490569.49054000003</v>
      </c>
      <c r="M54" s="16">
        <f>SUMIFS(DROS_Q!54:54,DROS_Q!$6:$6,DROS_A!M$8)</f>
        <v>-592100.18256999995</v>
      </c>
      <c r="N54" s="16">
        <f>SUMIFS(DROS_Q!54:54,DROS_Q!$6:$6,DROS_A!N$8)</f>
        <v>-724970.97010999988</v>
      </c>
    </row>
    <row r="55" spans="2:14">
      <c r="B55" s="15">
        <v>2.2000000000000002</v>
      </c>
      <c r="C55" s="9" t="s">
        <v>49</v>
      </c>
      <c r="D55" s="8">
        <f>SUMIFS(DROS_Q!55:55,DROS_Q!$6:$6,DROS_A!D$8)</f>
        <v>-47940.454639999996</v>
      </c>
      <c r="E55" s="8">
        <f>SUMIFS(DROS_Q!55:55,DROS_Q!$6:$6,DROS_A!E$8)</f>
        <v>-111769.03954</v>
      </c>
      <c r="F55" s="8">
        <f>SUMIFS(DROS_Q!55:55,DROS_Q!$6:$6,DROS_A!F$8)</f>
        <v>-194494.76809000003</v>
      </c>
      <c r="G55" s="8">
        <f>SUMIFS(DROS_Q!55:55,DROS_Q!$6:$6,DROS_A!G$8)</f>
        <v>-299608.21950999997</v>
      </c>
      <c r="H55" s="8">
        <f>SUMIFS(DROS_Q!55:55,DROS_Q!$6:$6,DROS_A!H$8)</f>
        <v>-331725.35687000002</v>
      </c>
      <c r="I55" s="8">
        <f>SUMIFS(DROS_Q!55:55,DROS_Q!$6:$6,DROS_A!I$8)</f>
        <v>-464101.57789999997</v>
      </c>
      <c r="J55" s="8">
        <f>SUMIFS(DROS_Q!55:55,DROS_Q!$6:$6,DROS_A!J$8)</f>
        <v>-571992.77975999995</v>
      </c>
      <c r="K55" s="8">
        <f>SUMIFS(DROS_Q!55:55,DROS_Q!$6:$6,DROS_A!K$8)</f>
        <v>-604512.03611999995</v>
      </c>
      <c r="L55" s="8">
        <f>SUMIFS(DROS_Q!55:55,DROS_Q!$6:$6,DROS_A!L$8)</f>
        <v>-669608.91923</v>
      </c>
      <c r="M55" s="8">
        <f>SUMIFS(DROS_Q!55:55,DROS_Q!$6:$6,DROS_A!M$8)</f>
        <v>-907921.77052000002</v>
      </c>
      <c r="N55" s="8">
        <f>SUMIFS(DROS_Q!55:55,DROS_Q!$6:$6,DROS_A!N$8)</f>
        <v>-1068696.9261699999</v>
      </c>
    </row>
    <row r="56" spans="2:14">
      <c r="B56" s="15" t="s">
        <v>68</v>
      </c>
      <c r="C56" s="11" t="s">
        <v>58</v>
      </c>
      <c r="D56" s="16">
        <f>SUMIFS(DROS_Q!56:56,DROS_Q!$6:$6,DROS_A!D$8)</f>
        <v>-36433.084080000001</v>
      </c>
      <c r="E56" s="16">
        <f>SUMIFS(DROS_Q!56:56,DROS_Q!$6:$6,DROS_A!E$8)</f>
        <v>-92522.459459999998</v>
      </c>
      <c r="F56" s="16">
        <f>SUMIFS(DROS_Q!56:56,DROS_Q!$6:$6,DROS_A!F$8)</f>
        <v>-162444.06504000002</v>
      </c>
      <c r="G56" s="16">
        <f>SUMIFS(DROS_Q!56:56,DROS_Q!$6:$6,DROS_A!G$8)</f>
        <v>-263551.02373000002</v>
      </c>
      <c r="H56" s="16">
        <f>SUMIFS(DROS_Q!56:56,DROS_Q!$6:$6,DROS_A!H$8)</f>
        <v>-293666.58012999996</v>
      </c>
      <c r="I56" s="16">
        <f>SUMIFS(DROS_Q!56:56,DROS_Q!$6:$6,DROS_A!I$8)</f>
        <v>-416747.20789000002</v>
      </c>
      <c r="J56" s="16">
        <f>SUMIFS(DROS_Q!56:56,DROS_Q!$6:$6,DROS_A!J$8)</f>
        <v>-485242.09798000002</v>
      </c>
      <c r="K56" s="16">
        <f>SUMIFS(DROS_Q!56:56,DROS_Q!$6:$6,DROS_A!K$8)</f>
        <v>-519508.21027999994</v>
      </c>
      <c r="L56" s="16">
        <f>SUMIFS(DROS_Q!56:56,DROS_Q!$6:$6,DROS_A!L$8)</f>
        <v>-576660.79688000004</v>
      </c>
      <c r="M56" s="16">
        <f>SUMIFS(DROS_Q!56:56,DROS_Q!$6:$6,DROS_A!M$8)</f>
        <v>-802634.47939999995</v>
      </c>
      <c r="N56" s="16">
        <f>SUMIFS(DROS_Q!56:56,DROS_Q!$6:$6,DROS_A!N$8)</f>
        <v>-929650.03662000003</v>
      </c>
    </row>
    <row r="57" spans="2:14">
      <c r="B57" s="15" t="s">
        <v>69</v>
      </c>
      <c r="C57" s="11" t="s">
        <v>59</v>
      </c>
      <c r="D57" s="16">
        <f>SUMIFS(DROS_Q!57:57,DROS_Q!$6:$6,DROS_A!D$8)</f>
        <v>-11507.370559999999</v>
      </c>
      <c r="E57" s="16">
        <f>SUMIFS(DROS_Q!57:57,DROS_Q!$6:$6,DROS_A!E$8)</f>
        <v>-19246.58008</v>
      </c>
      <c r="F57" s="16">
        <f>SUMIFS(DROS_Q!57:57,DROS_Q!$6:$6,DROS_A!F$8)</f>
        <v>-32050.70305</v>
      </c>
      <c r="G57" s="16">
        <f>SUMIFS(DROS_Q!57:57,DROS_Q!$6:$6,DROS_A!G$8)</f>
        <v>-36057.195779999995</v>
      </c>
      <c r="H57" s="16">
        <f>SUMIFS(DROS_Q!57:57,DROS_Q!$6:$6,DROS_A!H$8)</f>
        <v>-38058.776740000001</v>
      </c>
      <c r="I57" s="16">
        <f>SUMIFS(DROS_Q!57:57,DROS_Q!$6:$6,DROS_A!I$8)</f>
        <v>-47354.370009999999</v>
      </c>
      <c r="J57" s="16">
        <f>SUMIFS(DROS_Q!57:57,DROS_Q!$6:$6,DROS_A!J$8)</f>
        <v>-86750.681779999984</v>
      </c>
      <c r="K57" s="16">
        <f>SUMIFS(DROS_Q!57:57,DROS_Q!$6:$6,DROS_A!K$8)</f>
        <v>-85003.825840000005</v>
      </c>
      <c r="L57" s="16">
        <f>SUMIFS(DROS_Q!57:57,DROS_Q!$6:$6,DROS_A!L$8)</f>
        <v>-92948.122349999991</v>
      </c>
      <c r="M57" s="16">
        <f>SUMIFS(DROS_Q!57:57,DROS_Q!$6:$6,DROS_A!M$8)</f>
        <v>-105287.29111999999</v>
      </c>
      <c r="N57" s="16">
        <f>SUMIFS(DROS_Q!57:57,DROS_Q!$6:$6,DROS_A!N$8)</f>
        <v>-139046.88954999999</v>
      </c>
    </row>
    <row r="58" spans="2:14">
      <c r="B58" s="14">
        <v>3</v>
      </c>
      <c r="C58" s="5" t="s">
        <v>60</v>
      </c>
      <c r="D58" s="10">
        <f>SUMIFS(DROS_Q!58:58,DROS_Q!$6:$6,DROS_A!D$8)</f>
        <v>-116404.45723</v>
      </c>
      <c r="E58" s="10">
        <f>SUMIFS(DROS_Q!58:58,DROS_Q!$6:$6,DROS_A!E$8)</f>
        <v>-162638.04890999998</v>
      </c>
      <c r="F58" s="10">
        <f>SUMIFS(DROS_Q!58:58,DROS_Q!$6:$6,DROS_A!F$8)</f>
        <v>-259124.61553000001</v>
      </c>
      <c r="G58" s="10">
        <f>SUMIFS(DROS_Q!58:58,DROS_Q!$6:$6,DROS_A!G$8)</f>
        <v>-426002.96328000003</v>
      </c>
      <c r="H58" s="10">
        <f>SUMIFS(DROS_Q!58:58,DROS_Q!$6:$6,DROS_A!H$8)</f>
        <v>-534074.97000999993</v>
      </c>
      <c r="I58" s="10">
        <f>SUMIFS(DROS_Q!58:58,DROS_Q!$6:$6,DROS_A!I$8)</f>
        <v>-725473.08701000002</v>
      </c>
      <c r="J58" s="10">
        <f>SUMIFS(DROS_Q!58:58,DROS_Q!$6:$6,DROS_A!J$8)</f>
        <v>-809586.57603000011</v>
      </c>
      <c r="K58" s="10">
        <f>SUMIFS(DROS_Q!58:58,DROS_Q!$6:$6,DROS_A!K$8)</f>
        <v>-877339.48757999996</v>
      </c>
      <c r="L58" s="10">
        <f>SUMIFS(DROS_Q!58:58,DROS_Q!$6:$6,DROS_A!L$8)</f>
        <v>-936733.8261500001</v>
      </c>
      <c r="M58" s="10">
        <f>SUMIFS(DROS_Q!58:58,DROS_Q!$6:$6,DROS_A!M$8)</f>
        <v>-1065858.67032</v>
      </c>
      <c r="N58" s="10">
        <f>SUMIFS(DROS_Q!58:58,DROS_Q!$6:$6,DROS_A!N$8)</f>
        <v>-1359118.8673100001</v>
      </c>
    </row>
    <row r="59" spans="2:14">
      <c r="B59" s="13">
        <v>4</v>
      </c>
      <c r="C59" s="5" t="s">
        <v>70</v>
      </c>
      <c r="D59" s="8">
        <f>SUMIFS(DROS_Q!59:59,DROS_Q!$6:$6,DROS_A!D$8)</f>
        <v>-138192.46417999995</v>
      </c>
      <c r="E59" s="8">
        <f>SUMIFS(DROS_Q!59:59,DROS_Q!$6:$6,DROS_A!E$8)</f>
        <v>-51888.454379999923</v>
      </c>
      <c r="F59" s="8">
        <f>SUMIFS(DROS_Q!59:59,DROS_Q!$6:$6,DROS_A!F$8)</f>
        <v>20177.691770000165</v>
      </c>
      <c r="G59" s="8">
        <f>SUMIFS(DROS_Q!59:59,DROS_Q!$6:$6,DROS_A!G$8)</f>
        <v>-48388.075360000104</v>
      </c>
      <c r="H59" s="8">
        <f>SUMIFS(DROS_Q!59:59,DROS_Q!$6:$6,DROS_A!H$8)</f>
        <v>351004.71606000012</v>
      </c>
      <c r="I59" s="8">
        <f>SUMIFS(DROS_Q!59:59,DROS_Q!$6:$6,DROS_A!I$8)</f>
        <v>350498.51537000027</v>
      </c>
      <c r="J59" s="8">
        <f>SUMIFS(DROS_Q!59:59,DROS_Q!$6:$6,DROS_A!J$8)</f>
        <v>186120.73906013821</v>
      </c>
      <c r="K59" s="8">
        <f>SUMIFS(DROS_Q!59:59,DROS_Q!$6:$6,DROS_A!K$8)</f>
        <v>675933.49295287975</v>
      </c>
      <c r="L59" s="8">
        <f>SUMIFS(DROS_Q!59:59,DROS_Q!$6:$6,DROS_A!L$8)</f>
        <v>1449417.8202571697</v>
      </c>
      <c r="M59" s="8">
        <f>SUMIFS(DROS_Q!59:59,DROS_Q!$6:$6,DROS_A!M$8)</f>
        <v>1108415.390420001</v>
      </c>
      <c r="N59" s="8">
        <f>SUMIFS(DROS_Q!59:59,DROS_Q!$6:$6,DROS_A!N$8)</f>
        <v>607301.02152020019</v>
      </c>
    </row>
    <row r="60" spans="2:14">
      <c r="C60" s="7"/>
    </row>
  </sheetData>
  <mergeCells count="1">
    <mergeCell ref="A2:D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CBB3-ABAC-4068-8B75-47E09768BE46}">
  <sheetPr>
    <tabColor rgb="FFFFFF00"/>
  </sheetPr>
  <dimension ref="A1:AV70"/>
  <sheetViews>
    <sheetView showGridLines="0" topLeftCell="B28" zoomScaleNormal="100" workbookViewId="0">
      <selection activeCell="E24" sqref="E24"/>
    </sheetView>
  </sheetViews>
  <sheetFormatPr defaultRowHeight="14.4"/>
  <cols>
    <col min="1" max="1" width="12.6640625" bestFit="1" customWidth="1"/>
    <col min="2" max="2" width="17.33203125" style="55" bestFit="1" customWidth="1"/>
    <col min="4" max="4" width="58.109375" bestFit="1" customWidth="1"/>
    <col min="5" max="5" width="15.6640625" bestFit="1" customWidth="1"/>
    <col min="6" max="48" width="13.88671875" bestFit="1" customWidth="1"/>
  </cols>
  <sheetData>
    <row r="1" spans="1:48" s="56" customFormat="1">
      <c r="B1" s="55"/>
    </row>
    <row r="2" spans="1:48" s="56" customFormat="1">
      <c r="A2" s="71" t="s">
        <v>274</v>
      </c>
      <c r="B2" s="71"/>
      <c r="C2" s="71"/>
      <c r="D2" s="71"/>
    </row>
    <row r="3" spans="1:48" s="56" customFormat="1">
      <c r="A3" s="72"/>
      <c r="B3" s="72"/>
      <c r="C3" s="72"/>
      <c r="D3" s="72"/>
    </row>
    <row r="4" spans="1:48" s="56" customFormat="1">
      <c r="A4" s="73"/>
      <c r="B4" s="73"/>
      <c r="C4" s="73"/>
      <c r="D4" s="73"/>
    </row>
    <row r="5" spans="1:48" s="56" customFormat="1">
      <c r="A5" s="56" t="s">
        <v>279</v>
      </c>
      <c r="B5" s="55"/>
    </row>
    <row r="6" spans="1:48" s="56" customFormat="1">
      <c r="B6" s="55"/>
    </row>
    <row r="7" spans="1:48" s="56" customFormat="1" ht="15" thickBot="1">
      <c r="B7" s="55"/>
    </row>
    <row r="8" spans="1:48" s="56" customFormat="1" ht="15" thickBot="1">
      <c r="B8" s="55"/>
      <c r="D8" s="6" t="s">
        <v>272</v>
      </c>
    </row>
    <row r="9" spans="1:48">
      <c r="D9" t="s">
        <v>267</v>
      </c>
      <c r="E9" s="2" t="s">
        <v>0</v>
      </c>
      <c r="F9" s="2" t="s">
        <v>1</v>
      </c>
      <c r="G9" s="2" t="s">
        <v>2</v>
      </c>
      <c r="H9" s="2" t="s">
        <v>3</v>
      </c>
      <c r="I9" s="2" t="s">
        <v>4</v>
      </c>
      <c r="J9" s="2" t="s">
        <v>5</v>
      </c>
      <c r="K9" s="2" t="s">
        <v>6</v>
      </c>
      <c r="L9" s="2" t="s">
        <v>7</v>
      </c>
      <c r="M9" s="2" t="s">
        <v>8</v>
      </c>
      <c r="N9" s="2" t="s">
        <v>9</v>
      </c>
      <c r="O9" s="2" t="s">
        <v>10</v>
      </c>
      <c r="P9" s="2" t="s">
        <v>11</v>
      </c>
      <c r="Q9" s="2" t="s">
        <v>12</v>
      </c>
      <c r="R9" s="2" t="s">
        <v>13</v>
      </c>
      <c r="S9" s="2" t="s">
        <v>14</v>
      </c>
      <c r="T9" s="2" t="s">
        <v>15</v>
      </c>
      <c r="U9" s="2" t="s">
        <v>16</v>
      </c>
      <c r="V9" s="2" t="s">
        <v>17</v>
      </c>
      <c r="W9" s="2" t="s">
        <v>18</v>
      </c>
      <c r="X9" s="2" t="s">
        <v>19</v>
      </c>
      <c r="Y9" s="2" t="s">
        <v>20</v>
      </c>
      <c r="Z9" s="2" t="s">
        <v>21</v>
      </c>
      <c r="AA9" s="2" t="s">
        <v>22</v>
      </c>
      <c r="AB9" s="2" t="s">
        <v>23</v>
      </c>
      <c r="AC9" s="2" t="s">
        <v>24</v>
      </c>
      <c r="AD9" s="2" t="s">
        <v>25</v>
      </c>
      <c r="AE9" s="2" t="s">
        <v>26</v>
      </c>
      <c r="AF9" s="2" t="s">
        <v>27</v>
      </c>
      <c r="AG9" s="2" t="s">
        <v>28</v>
      </c>
      <c r="AH9" s="2" t="s">
        <v>29</v>
      </c>
      <c r="AI9" s="2" t="s">
        <v>30</v>
      </c>
      <c r="AJ9" s="2" t="s">
        <v>31</v>
      </c>
      <c r="AK9" s="2" t="s">
        <v>32</v>
      </c>
      <c r="AL9" s="2" t="s">
        <v>33</v>
      </c>
      <c r="AM9" s="2" t="s">
        <v>34</v>
      </c>
      <c r="AN9" s="2" t="s">
        <v>35</v>
      </c>
      <c r="AO9" s="2" t="s">
        <v>36</v>
      </c>
      <c r="AP9" s="2" t="s">
        <v>37</v>
      </c>
      <c r="AQ9" s="2" t="s">
        <v>38</v>
      </c>
      <c r="AR9" s="2" t="s">
        <v>39</v>
      </c>
      <c r="AS9" s="2" t="s">
        <v>40</v>
      </c>
      <c r="AT9" s="2" t="s">
        <v>41</v>
      </c>
      <c r="AU9" s="2" t="s">
        <v>42</v>
      </c>
      <c r="AV9" s="2" t="s">
        <v>43</v>
      </c>
    </row>
    <row r="10" spans="1:48">
      <c r="D10" t="s">
        <v>123</v>
      </c>
      <c r="E10">
        <f>VLOOKUP(E$18,ÍNDICES!$AC:$AH,3,0)</f>
        <v>1.0123470444741542</v>
      </c>
      <c r="F10" s="56">
        <f>VLOOKUP(F$18,ÍNDICES!$AC:$AH,3,0)</f>
        <v>1.0256663357588023</v>
      </c>
      <c r="G10" s="56">
        <f>VLOOKUP(G$18,ÍNDICES!$AC:$AH,3,0)</f>
        <v>1.0321413301720379</v>
      </c>
      <c r="H10" s="56">
        <f>VLOOKUP(H$18,ÍNDICES!$AC:$AH,3,0)</f>
        <v>1.0431202776484629</v>
      </c>
      <c r="I10" s="56">
        <f>VLOOKUP(I$18,ÍNDICES!$AC:$AH,3,0)</f>
        <v>1.0646485745467547</v>
      </c>
      <c r="J10" s="56">
        <f>VLOOKUP(J$18,ÍNDICES!$AC:$AH,3,0)</f>
        <v>1.0753211532042255</v>
      </c>
      <c r="K10" s="56">
        <f>VLOOKUP(K$18,ÍNDICES!$AC:$AH,3,0)</f>
        <v>1.0807002218815986</v>
      </c>
      <c r="L10" s="56">
        <f>VLOOKUP(L$18,ÍNDICES!$AC:$AH,3,0)</f>
        <v>1.1047589662375812</v>
      </c>
      <c r="M10" s="56">
        <f>VLOOKUP(M$18,ÍNDICES!$AC:$AH,3,0)</f>
        <v>1.1317103313412464</v>
      </c>
      <c r="N10" s="56">
        <f>VLOOKUP(N$18,ÍNDICES!$AC:$AH,3,0)</f>
        <v>1.1475031736068964</v>
      </c>
      <c r="O10" s="56">
        <f>VLOOKUP(O$18,ÍNDICES!$AC:$AH,3,0)</f>
        <v>1.1597057642765274</v>
      </c>
      <c r="P10" s="56">
        <f>VLOOKUP(P$18,ÍNDICES!$AC:$AH,3,0)</f>
        <v>1.1766026593116303</v>
      </c>
      <c r="Q10" s="56">
        <f>VLOOKUP(Q$18,ÍNDICES!$AC:$AH,3,0)</f>
        <v>1.1910118782716992</v>
      </c>
      <c r="R10" s="56">
        <f>VLOOKUP(R$18,ÍNDICES!$AC:$AH,3,0)</f>
        <v>1.2039117934790284</v>
      </c>
      <c r="S10" s="56">
        <f>VLOOKUP(S$18,ÍNDICES!$AC:$AH,3,0)</f>
        <v>1.2209659415103093</v>
      </c>
      <c r="T10" s="56">
        <f>VLOOKUP(T$18,ÍNDICES!$AC:$AH,3,0)</f>
        <v>1.2452994133468245</v>
      </c>
      <c r="U10" s="56">
        <f>VLOOKUP(U$18,ÍNDICES!$AC:$AH,3,0)</f>
        <v>1.2694837085310327</v>
      </c>
      <c r="V10" s="56">
        <f>VLOOKUP(V$18,ÍNDICES!$AC:$AH,3,0)</f>
        <v>1.2845198894284242</v>
      </c>
      <c r="W10" s="56">
        <f>VLOOKUP(W$18,ÍNDICES!$AC:$AH,3,0)</f>
        <v>1.2924969867387048</v>
      </c>
      <c r="X10" s="56">
        <f>VLOOKUP(X$18,ÍNDICES!$AC:$AH,3,0)</f>
        <v>1.3189068189859554</v>
      </c>
      <c r="Y10" s="56">
        <f>VLOOKUP(Y$18,ÍNDICES!$AC:$AH,3,0)</f>
        <v>1.3475961795124529</v>
      </c>
      <c r="Z10" s="56">
        <f>VLOOKUP(Z$18,ÍNDICES!$AC:$AH,3,0)</f>
        <v>1.3683170071444777</v>
      </c>
      <c r="AA10" s="56">
        <f>VLOOKUP(AA$18,ÍNDICES!$AC:$AH,3,0)</f>
        <v>1.3796946637159757</v>
      </c>
      <c r="AB10" s="56">
        <f>VLOOKUP(AB$18,ÍNDICES!$AC:$AH,3,0)</f>
        <v>1.4034173089249524</v>
      </c>
      <c r="AC10" s="56">
        <f>VLOOKUP(AC$18,ÍNDICES!$AC:$AH,3,0)</f>
        <v>1.4571373123081264</v>
      </c>
      <c r="AD10" s="56">
        <f>VLOOKUP(AD$18,ÍNDICES!$AC:$AH,3,0)</f>
        <v>1.4900212663778263</v>
      </c>
      <c r="AE10" s="56">
        <f>VLOOKUP(AE$18,ÍNDICES!$AC:$AH,3,0)</f>
        <v>1.5106715807857716</v>
      </c>
      <c r="AF10" s="56">
        <f>VLOOKUP(AF$18,ÍNDICES!$AC:$AH,3,0)</f>
        <v>1.553211027171566</v>
      </c>
      <c r="AG10" s="56">
        <f>VLOOKUP(AG$18,ÍNDICES!$AC:$AH,3,0)</f>
        <v>1.5939177395000332</v>
      </c>
      <c r="AH10" s="56">
        <f>VLOOKUP(AH$18,ÍNDICES!$AC:$AH,3,0)</f>
        <v>1.6218055564066773</v>
      </c>
      <c r="AI10" s="56">
        <f>VLOOKUP(AI$18,ÍNDICES!$AC:$AH,3,0)</f>
        <v>1.638721926487221</v>
      </c>
      <c r="AJ10" s="56">
        <f>VLOOKUP(AJ$18,ÍNDICES!$AC:$AH,3,0)</f>
        <v>1.6508777919639113</v>
      </c>
      <c r="AK10" s="56">
        <f>VLOOKUP(AK$18,ÍNDICES!$AC:$AH,3,0)</f>
        <v>1.6667762755267042</v>
      </c>
      <c r="AL10" s="56">
        <f>VLOOKUP(AL$18,ÍNDICES!$AC:$AH,3,0)</f>
        <v>1.6704331495381066</v>
      </c>
      <c r="AM10" s="56">
        <f>VLOOKUP(AM$18,ÍNDICES!$AC:$AH,3,0)</f>
        <v>1.6803078270008989</v>
      </c>
      <c r="AN10" s="56">
        <f>VLOOKUP(AN$18,ÍNDICES!$AC:$AH,3,0)</f>
        <v>1.6995349372855706</v>
      </c>
      <c r="AO10" s="56">
        <f>VLOOKUP(AO$18,ÍNDICES!$AC:$AH,3,0)</f>
        <v>1.7114567980727267</v>
      </c>
      <c r="AP10" s="56">
        <f>VLOOKUP(AP$18,ÍNDICES!$AC:$AH,3,0)</f>
        <v>1.7437811353109285</v>
      </c>
      <c r="AQ10" s="56">
        <f>VLOOKUP(AQ$18,ÍNDICES!$AC:$AH,3,0)</f>
        <v>1.7563512441547309</v>
      </c>
      <c r="AR10" s="56">
        <f>VLOOKUP(AR$18,ÍNDICES!$AC:$AH,3,0)</f>
        <v>1.7631907139036163</v>
      </c>
      <c r="AS10" s="56">
        <f>VLOOKUP(AS$18,ÍNDICES!$AC:$AH,3,0)</f>
        <v>1.7897621975756974</v>
      </c>
      <c r="AT10" s="56">
        <f>VLOOKUP(AT$18,ÍNDICES!$AC:$AH,3,0)</f>
        <v>1.8024840255294325</v>
      </c>
      <c r="AU10" s="56">
        <f>VLOOKUP(AU$18,ÍNDICES!$AC:$AH,3,0)</f>
        <v>1.8071720870761514</v>
      </c>
      <c r="AV10" s="56">
        <f>VLOOKUP(AV$18,ÍNDICES!$AC:$AH,3,0)</f>
        <v>1.8391144110136846</v>
      </c>
    </row>
    <row r="11" spans="1:48">
      <c r="D11" t="s">
        <v>266</v>
      </c>
      <c r="E11" s="56">
        <f>VLOOKUP(E$18,ÍNDICES!$AC:$AH,4,0)</f>
        <v>0.99084735467386054</v>
      </c>
      <c r="F11" s="56">
        <f>VLOOKUP(F$18,ÍNDICES!$AC:$AH,4,0)</f>
        <v>0.98763530340660888</v>
      </c>
      <c r="G11" s="56">
        <f>VLOOKUP(G$18,ÍNDICES!$AC:$AH,4,0)</f>
        <v>0.98389114984981973</v>
      </c>
      <c r="H11" s="56">
        <f>VLOOKUP(H$18,ÍNDICES!$AC:$AH,4,0)</f>
        <v>0.98280750774330095</v>
      </c>
      <c r="I11" s="56">
        <f>VLOOKUP(I$18,ÍNDICES!$AC:$AH,4,0)</f>
        <v>1.01010508412736</v>
      </c>
      <c r="J11" s="56">
        <f>VLOOKUP(J$18,ÍNDICES!$AC:$AH,4,0)</f>
        <v>1.0386660997375752</v>
      </c>
      <c r="K11" s="56">
        <f>VLOOKUP(K$18,ÍNDICES!$AC:$AH,4,0)</f>
        <v>1.0603729575387135</v>
      </c>
      <c r="L11" s="56">
        <f>VLOOKUP(L$18,ÍNDICES!$AC:$AH,4,0)</f>
        <v>1.0940922067648422</v>
      </c>
      <c r="M11" s="56">
        <f>VLOOKUP(M$18,ÍNDICES!$AC:$AH,4,0)</f>
        <v>1.1206924618822598</v>
      </c>
      <c r="N11" s="56">
        <f>VLOOKUP(N$18,ÍNDICES!$AC:$AH,4,0)</f>
        <v>1.1285014881834901</v>
      </c>
      <c r="O11" s="56">
        <f>VLOOKUP(O$18,ÍNDICES!$AC:$AH,4,0)</f>
        <v>1.1394642531712367</v>
      </c>
      <c r="P11" s="56">
        <f>VLOOKUP(P$18,ÍNDICES!$AC:$AH,4,0)</f>
        <v>1.1498560408148408</v>
      </c>
      <c r="Q11" s="56">
        <f>VLOOKUP(Q$18,ÍNDICES!$AC:$AH,4,0)</f>
        <v>1.1569361598713845</v>
      </c>
      <c r="R11" s="56">
        <f>VLOOKUP(R$18,ÍNDICES!$AC:$AH,4,0)</f>
        <v>1.1865200753189395</v>
      </c>
      <c r="S11" s="56">
        <f>VLOOKUP(S$18,ÍNDICES!$AC:$AH,4,0)</f>
        <v>1.2313770272705082</v>
      </c>
      <c r="T11" s="56">
        <f>VLOOKUP(T$18,ÍNDICES!$AC:$AH,4,0)</f>
        <v>1.2397546012245704</v>
      </c>
      <c r="U11" s="56">
        <f>VLOOKUP(U$18,ÍNDICES!$AC:$AH,4,0)</f>
        <v>1.2501390997959061</v>
      </c>
      <c r="V11" s="56">
        <f>VLOOKUP(V$18,ÍNDICES!$AC:$AH,4,0)</f>
        <v>1.2613812792298478</v>
      </c>
      <c r="W11" s="56">
        <f>VLOOKUP(W$18,ÍNDICES!$AC:$AH,4,0)</f>
        <v>1.2855129684733708</v>
      </c>
      <c r="X11" s="56">
        <f>VLOOKUP(X$18,ÍNDICES!$AC:$AH,4,0)</f>
        <v>1.3080726477541338</v>
      </c>
      <c r="Y11" s="56">
        <f>VLOOKUP(Y$18,ÍNDICES!$AC:$AH,4,0)</f>
        <v>1.3414007167572959</v>
      </c>
      <c r="Z11" s="56">
        <f>VLOOKUP(Z$18,ÍNDICES!$AC:$AH,4,0)</f>
        <v>1.3401056915473091</v>
      </c>
      <c r="AA11" s="56">
        <f>VLOOKUP(AA$18,ÍNDICES!$AC:$AH,4,0)</f>
        <v>1.3310793901448033</v>
      </c>
      <c r="AB11" s="56">
        <f>VLOOKUP(AB$18,ÍNDICES!$AC:$AH,4,0)</f>
        <v>1.3562850027327713</v>
      </c>
      <c r="AC11" s="56">
        <f>VLOOKUP(AC$18,ÍNDICES!$AC:$AH,4,0)</f>
        <v>1.3837963919083338</v>
      </c>
      <c r="AD11" s="56">
        <f>VLOOKUP(AD$18,ÍNDICES!$AC:$AH,4,0)</f>
        <v>1.4150543643300824</v>
      </c>
      <c r="AE11" s="56">
        <f>VLOOKUP(AE$18,ÍNDICES!$AC:$AH,4,0)</f>
        <v>1.4422790499900804</v>
      </c>
      <c r="AF11" s="56">
        <f>VLOOKUP(AF$18,ÍNDICES!$AC:$AH,4,0)</f>
        <v>1.4992261434726966</v>
      </c>
      <c r="AG11" s="56">
        <f>VLOOKUP(AG$18,ÍNDICES!$AC:$AH,4,0)</f>
        <v>1.5437016339688812</v>
      </c>
      <c r="AH11" s="56">
        <f>VLOOKUP(AH$18,ÍNDICES!$AC:$AH,4,0)</f>
        <v>1.5877932333115596</v>
      </c>
      <c r="AI11" s="56">
        <f>VLOOKUP(AI$18,ÍNDICES!$AC:$AH,4,0)</f>
        <v>1.5960493227253807</v>
      </c>
      <c r="AJ11" s="56">
        <f>VLOOKUP(AJ$18,ÍNDICES!$AC:$AH,4,0)</f>
        <v>1.6067642592472138</v>
      </c>
      <c r="AK11" s="56">
        <f>VLOOKUP(AK$18,ÍNDICES!$AC:$AH,4,0)</f>
        <v>1.6186527364392547</v>
      </c>
      <c r="AL11" s="56">
        <f>VLOOKUP(AL$18,ÍNDICES!$AC:$AH,4,0)</f>
        <v>1.575433396101718</v>
      </c>
      <c r="AM11" s="56">
        <f>VLOOKUP(AM$18,ÍNDICES!$AC:$AH,4,0)</f>
        <v>1.5729818380631637</v>
      </c>
      <c r="AN11" s="56">
        <f>VLOOKUP(AN$18,ÍNDICES!$AC:$AH,4,0)</f>
        <v>1.598393974367124</v>
      </c>
      <c r="AO11" s="56">
        <f>VLOOKUP(AO$18,ÍNDICES!$AC:$AH,4,0)</f>
        <v>1.6218769361603083</v>
      </c>
      <c r="AP11" s="56">
        <f>VLOOKUP(AP$18,ÍNDICES!$AC:$AH,4,0)</f>
        <v>1.6844730608033047</v>
      </c>
      <c r="AQ11" s="56">
        <f>VLOOKUP(AQ$18,ÍNDICES!$AC:$AH,4,0)</f>
        <v>1.7308461398295154</v>
      </c>
      <c r="AR11" s="56">
        <f>VLOOKUP(AR$18,ÍNDICES!$AC:$AH,4,0)</f>
        <v>1.7188629046965083</v>
      </c>
      <c r="AS11" s="56">
        <f>VLOOKUP(AS$18,ÍNDICES!$AC:$AH,4,0)</f>
        <v>1.7559545647853425</v>
      </c>
      <c r="AT11" s="56">
        <f>VLOOKUP(AT$18,ÍNDICES!$AC:$AH,4,0)</f>
        <v>1.7941347263600693</v>
      </c>
      <c r="AU11" s="56">
        <f>VLOOKUP(AU$18,ÍNDICES!$AC:$AH,4,0)</f>
        <v>1.7891319929571037</v>
      </c>
      <c r="AV11" s="56">
        <f>VLOOKUP(AV$18,ÍNDICES!$AC:$AH,4,0)</f>
        <v>1.8444074591555484</v>
      </c>
    </row>
    <row r="12" spans="1:48">
      <c r="D12" t="s">
        <v>130</v>
      </c>
      <c r="E12" s="56">
        <f>VLOOKUP(E$18,ÍNDICES!$AC:$AH,5,0)</f>
        <v>0.99067180145544531</v>
      </c>
      <c r="F12" s="56">
        <f>VLOOKUP(F$18,ÍNDICES!$AC:$AH,5,0)</f>
        <v>0.83508771929855485</v>
      </c>
      <c r="G12" s="56">
        <f>VLOOKUP(G$18,ÍNDICES!$AC:$AH,5,0)</f>
        <v>0.76084724005130411</v>
      </c>
      <c r="H12" s="56">
        <f>VLOOKUP(H$18,ÍNDICES!$AC:$AH,5,0)</f>
        <v>0.74505776636745413</v>
      </c>
      <c r="I12" s="56">
        <f>VLOOKUP(I$18,ÍNDICES!$AC:$AH,5,0)</f>
        <v>0.76208814719778273</v>
      </c>
      <c r="J12" s="56">
        <f>VLOOKUP(J$18,ÍNDICES!$AC:$AH,5,0)</f>
        <v>0.77086007702179815</v>
      </c>
      <c r="K12" s="56">
        <f>VLOOKUP(K$18,ÍNDICES!$AC:$AH,5,0)</f>
        <v>0.72494651262312826</v>
      </c>
      <c r="L12" s="56">
        <f>VLOOKUP(L$18,ÍNDICES!$AC:$AH,5,0)</f>
        <v>0.71296534017971547</v>
      </c>
      <c r="M12" s="56">
        <f>VLOOKUP(M$18,ÍNDICES!$AC:$AH,5,0)</f>
        <v>0.69691912708584836</v>
      </c>
      <c r="N12" s="56">
        <f>VLOOKUP(N$18,ÍNDICES!$AC:$AH,5,0)</f>
        <v>0.66799315361622769</v>
      </c>
      <c r="O12" s="56">
        <f>VLOOKUP(O$18,ÍNDICES!$AC:$AH,5,0)</f>
        <v>0.79349593495958193</v>
      </c>
      <c r="P12" s="56">
        <f>VLOOKUP(P$18,ÍNDICES!$AC:$AH,5,0)</f>
        <v>0.80265297389823598</v>
      </c>
      <c r="Q12" s="56">
        <f>VLOOKUP(Q$18,ÍNDICES!$AC:$AH,5,0)</f>
        <v>0.77967479674787188</v>
      </c>
      <c r="R12" s="56">
        <f>VLOOKUP(R$18,ÍNDICES!$AC:$AH,5,0)</f>
        <v>0.86491228070207382</v>
      </c>
      <c r="S12" s="56">
        <f>VLOOKUP(S$18,ÍNDICES!$AC:$AH,5,0)</f>
        <v>0.86889174154841187</v>
      </c>
      <c r="T12" s="56">
        <f>VLOOKUP(T$18,ÍNDICES!$AC:$AH,5,0)</f>
        <v>0.87441163885330797</v>
      </c>
      <c r="U12" s="56">
        <f>VLOOKUP(U$18,ÍNDICES!$AC:$AH,5,0)</f>
        <v>0.86375695335893288</v>
      </c>
      <c r="V12" s="56">
        <f>VLOOKUP(V$18,ÍNDICES!$AC:$AH,5,0)</f>
        <v>0.94805305947795715</v>
      </c>
      <c r="W12" s="56">
        <f>VLOOKUP(W$18,ÍNDICES!$AC:$AH,5,0)</f>
        <v>0.95421480530595149</v>
      </c>
      <c r="X12" s="56">
        <f>VLOOKUP(X$18,ÍNDICES!$AC:$AH,5,0)</f>
        <v>1.0023962344888409</v>
      </c>
      <c r="Y12" s="56">
        <f>VLOOKUP(Y$18,ÍNDICES!$AC:$AH,5,0)</f>
        <v>0.96833547282818377</v>
      </c>
      <c r="Z12" s="56">
        <f>VLOOKUP(Z$18,ÍNDICES!$AC:$AH,5,0)</f>
        <v>0.94244758237050208</v>
      </c>
      <c r="AA12" s="56">
        <f>VLOOKUP(AA$18,ÍNDICES!$AC:$AH,5,0)</f>
        <v>1.0487804878054869</v>
      </c>
      <c r="AB12" s="56">
        <f>VLOOKUP(AB$18,ÍNDICES!$AC:$AH,5,0)</f>
        <v>1.1365853658544263</v>
      </c>
      <c r="AC12" s="56">
        <f>VLOOKUP(AC$18,ÍNDICES!$AC:$AH,5,0)</f>
        <v>1.3727000427896299</v>
      </c>
      <c r="AD12" s="56">
        <f>VLOOKUP(AD$18,ÍNDICES!$AC:$AH,5,0)</f>
        <v>1.3275994865207421</v>
      </c>
      <c r="AE12" s="56">
        <f>VLOOKUP(AE$18,ÍNDICES!$AC:$AH,5,0)</f>
        <v>1.7000000000006246</v>
      </c>
      <c r="AF12" s="56">
        <f>VLOOKUP(AF$18,ÍNDICES!$AC:$AH,5,0)</f>
        <v>1.6708600770222659</v>
      </c>
      <c r="AG12" s="56">
        <f>VLOOKUP(AG$18,ÍNDICES!$AC:$AH,5,0)</f>
        <v>1.5228498074457451</v>
      </c>
      <c r="AH12" s="56">
        <f>VLOOKUP(AH$18,ÍNDICES!$AC:$AH,5,0)</f>
        <v>1.3734702610189071</v>
      </c>
      <c r="AI12" s="56">
        <f>VLOOKUP(AI$18,ÍNDICES!$AC:$AH,5,0)</f>
        <v>1.3890457851955769</v>
      </c>
      <c r="AJ12" s="56">
        <f>VLOOKUP(AJ$18,ÍNDICES!$AC:$AH,5,0)</f>
        <v>1.3945656824989157</v>
      </c>
      <c r="AK12" s="56">
        <f>VLOOKUP(AK$18,ÍNDICES!$AC:$AH,5,0)</f>
        <v>1.3557552417626433</v>
      </c>
      <c r="AL12" s="56">
        <f>VLOOKUP(AL$18,ÍNDICES!$AC:$AH,5,0)</f>
        <v>1.415575524176361</v>
      </c>
      <c r="AM12" s="56">
        <f>VLOOKUP(AM$18,ÍNDICES!$AC:$AH,5,0)</f>
        <v>1.3555840821575171</v>
      </c>
      <c r="AN12" s="56">
        <f>VLOOKUP(AN$18,ÍNDICES!$AC:$AH,5,0)</f>
        <v>1.415489944373798</v>
      </c>
      <c r="AO12" s="56">
        <f>VLOOKUP(AO$18,ÍNDICES!$AC:$AH,5,0)</f>
        <v>1.4222507488228364</v>
      </c>
      <c r="AP12" s="56">
        <f>VLOOKUP(AP$18,ÍNDICES!$AC:$AH,5,0)</f>
        <v>1.6498930252468786</v>
      </c>
      <c r="AQ12" s="56">
        <f>VLOOKUP(AQ$18,ÍNDICES!$AC:$AH,5,0)</f>
        <v>1.7132648694925743</v>
      </c>
      <c r="AR12" s="56">
        <f>VLOOKUP(AR$18,ÍNDICES!$AC:$AH,5,0)</f>
        <v>1.6580231065477919</v>
      </c>
      <c r="AS12" s="56">
        <f>VLOOKUP(AS$18,ÍNDICES!$AC:$AH,5,0)</f>
        <v>1.6673940949944093</v>
      </c>
      <c r="AT12" s="56">
        <f>VLOOKUP(AT$18,ÍNDICES!$AC:$AH,5,0)</f>
        <v>1.6397946084730473</v>
      </c>
      <c r="AU12" s="56">
        <f>VLOOKUP(AU$18,ÍNDICES!$AC:$AH,5,0)</f>
        <v>1.7819426615328704</v>
      </c>
      <c r="AV12" s="56">
        <f>VLOOKUP(AV$18,ÍNDICES!$AC:$AH,5,0)</f>
        <v>1.7247325631167272</v>
      </c>
    </row>
    <row r="13" spans="1:48" s="56" customFormat="1">
      <c r="B13" s="55"/>
      <c r="D13" s="56" t="s">
        <v>269</v>
      </c>
      <c r="E13" s="56">
        <f>VLOOKUP(E$18,ÍNDICES!$AC:$AH,6,0)</f>
        <v>1.1440913487694304</v>
      </c>
      <c r="F13" s="56">
        <f>VLOOKUP(F$18,ÍNDICES!$AC:$AH,6,0)</f>
        <v>1.6905758371366315</v>
      </c>
      <c r="G13" s="56">
        <f>VLOOKUP(G$18,ÍNDICES!$AC:$AH,6,0)</f>
        <v>1.6704061888697863</v>
      </c>
      <c r="H13" s="56">
        <f>VLOOKUP(H$18,ÍNDICES!$AC:$AH,6,0)</f>
        <v>1.8317264935460655</v>
      </c>
      <c r="I13" s="56">
        <f>VLOOKUP(I$18,ÍNDICES!$AC:$AH,6,0)</f>
        <v>1.9386743483175117</v>
      </c>
      <c r="J13" s="56">
        <f>VLOOKUP(J$18,ÍNDICES!$AC:$AH,6,0)</f>
        <v>1.8268811718060727</v>
      </c>
      <c r="K13" s="56">
        <f>VLOOKUP(K$18,ÍNDICES!$AC:$AH,6,0)</f>
        <v>1.8607676625948877</v>
      </c>
      <c r="L13" s="56">
        <f>VLOOKUP(L$18,ÍNDICES!$AC:$AH,6,0)</f>
        <v>2.2019941112067754</v>
      </c>
      <c r="M13" s="56">
        <f>VLOOKUP(M$18,ÍNDICES!$AC:$AH,6,0)</f>
        <v>2.656164631100054</v>
      </c>
      <c r="N13" s="56">
        <f>VLOOKUP(N$18,ÍNDICES!$AC:$AH,6,0)</f>
        <v>2.5877158652438457</v>
      </c>
      <c r="O13" s="56">
        <f>VLOOKUP(O$18,ÍNDICES!$AC:$AH,6,0)</f>
        <v>2.4779366740526196</v>
      </c>
      <c r="P13" s="56">
        <f>VLOOKUP(P$18,ÍNDICES!$AC:$AH,6,0)</f>
        <v>2.54904348179006</v>
      </c>
      <c r="Q13" s="56">
        <f>VLOOKUP(Q$18,ÍNDICES!$AC:$AH,6,0)</f>
        <v>2.8796145710428673</v>
      </c>
      <c r="R13" s="56">
        <f>VLOOKUP(R$18,ÍNDICES!$AC:$AH,6,0)</f>
        <v>2.2181296610965906</v>
      </c>
      <c r="S13" s="56">
        <f>VLOOKUP(S$18,ÍNDICES!$AC:$AH,6,0)</f>
        <v>2.5992605348101359</v>
      </c>
      <c r="T13" s="56">
        <f>VLOOKUP(T$18,ÍNDICES!$AC:$AH,6,0)</f>
        <v>2.4733285854495057</v>
      </c>
      <c r="U13" s="56">
        <f>VLOOKUP(U$18,ÍNDICES!$AC:$AH,6,0)</f>
        <v>2.5087006573979997</v>
      </c>
      <c r="V13" s="56">
        <f>VLOOKUP(V$18,ÍNDICES!$AC:$AH,6,0)</f>
        <v>2.4385145501380068</v>
      </c>
      <c r="W13" s="56">
        <f>VLOOKUP(W$18,ÍNDICES!$AC:$AH,6,0)</f>
        <v>2.6594598042029394</v>
      </c>
      <c r="X13" s="56">
        <f>VLOOKUP(X$18,ÍNDICES!$AC:$AH,6,0)</f>
        <v>2.5790997767463848</v>
      </c>
      <c r="Y13" s="56">
        <f>VLOOKUP(Y$18,ÍNDICES!$AC:$AH,6,0)</f>
        <v>2.5436458584837029</v>
      </c>
      <c r="Z13" s="56">
        <f>VLOOKUP(Z$18,ÍNDICES!$AC:$AH,6,0)</f>
        <v>2.6495020711673023</v>
      </c>
      <c r="AA13" s="56">
        <f>VLOOKUP(AA$18,ÍNDICES!$AC:$AH,6,0)</f>
        <v>2.3443539640803572</v>
      </c>
      <c r="AB13" s="56">
        <f>VLOOKUP(AB$18,ÍNDICES!$AC:$AH,6,0)</f>
        <v>1.4803653744627618</v>
      </c>
      <c r="AC13" s="56">
        <f>VLOOKUP(AC$18,ÍNDICES!$AC:$AH,6,0)</f>
        <v>1.2915427755665005</v>
      </c>
      <c r="AD13" s="56">
        <f>VLOOKUP(AD$18,ÍNDICES!$AC:$AH,6,0)</f>
        <v>1.4987400713986374</v>
      </c>
      <c r="AE13" s="56">
        <f>VLOOKUP(AE$18,ÍNDICES!$AC:$AH,6,0)</f>
        <v>1.1316228389317449</v>
      </c>
      <c r="AF13" s="56">
        <f>VLOOKUP(AF$18,ÍNDICES!$AC:$AH,6,0)</f>
        <v>0.8937040934553605</v>
      </c>
      <c r="AG13" s="56">
        <f>VLOOKUP(AG$18,ÍNDICES!$AC:$AH,6,0)</f>
        <v>0.91287987499601353</v>
      </c>
      <c r="AH13" s="56">
        <f>VLOOKUP(AH$18,ÍNDICES!$AC:$AH,6,0)</f>
        <v>1.165857529341696</v>
      </c>
      <c r="AI13" s="56">
        <f>VLOOKUP(AI$18,ÍNDICES!$AC:$AH,6,0)</f>
        <v>1.1015739524779988</v>
      </c>
      <c r="AJ13" s="56">
        <f>VLOOKUP(AJ$18,ÍNDICES!$AC:$AH,6,0)</f>
        <v>1.2863160769981774</v>
      </c>
      <c r="AK13" s="56">
        <f>VLOOKUP(AK$18,ÍNDICES!$AC:$AH,6,0)</f>
        <v>1.244547905793481</v>
      </c>
      <c r="AL13" s="56">
        <f>VLOOKUP(AL$18,ÍNDICES!$AC:$AH,6,0)</f>
        <v>1.1278630238737382</v>
      </c>
      <c r="AM13" s="56">
        <f>VLOOKUP(AM$18,ÍNDICES!$AC:$AH,6,0)</f>
        <v>1.2935545368020891</v>
      </c>
      <c r="AN13" s="56">
        <f>VLOOKUP(AN$18,ÍNDICES!$AC:$AH,6,0)</f>
        <v>1.4964346159537329</v>
      </c>
      <c r="AO13" s="56">
        <f>VLOOKUP(AO$18,ÍNDICES!$AC:$AH,6,0)</f>
        <v>1.5695172007713856</v>
      </c>
      <c r="AP13" s="56">
        <f>VLOOKUP(AP$18,ÍNDICES!$AC:$AH,6,0)</f>
        <v>1.7601205091877619</v>
      </c>
      <c r="AQ13" s="56">
        <f>VLOOKUP(AQ$18,ÍNDICES!$AC:$AH,6,0)</f>
        <v>1.8422834486643911</v>
      </c>
      <c r="AR13" s="56">
        <f>VLOOKUP(AR$18,ÍNDICES!$AC:$AH,6,0)</f>
        <v>1.3150998734403809</v>
      </c>
      <c r="AS13" s="56">
        <f>VLOOKUP(AS$18,ÍNDICES!$AC:$AH,6,0)</f>
        <v>1.5595377714067717</v>
      </c>
      <c r="AT13" s="56">
        <f>VLOOKUP(AT$18,ÍNDICES!$AC:$AH,6,0)</f>
        <v>1.4602580864610897</v>
      </c>
      <c r="AU13" s="56">
        <f>VLOOKUP(AU$18,ÍNDICES!$AC:$AH,6,0)</f>
        <v>1.4671163489684484</v>
      </c>
      <c r="AV13" s="56">
        <f>VLOOKUP(AV$18,ÍNDICES!$AC:$AH,6,0)</f>
        <v>1.5499217114542854</v>
      </c>
    </row>
    <row r="14" spans="1:48" s="56" customFormat="1">
      <c r="B14" s="55"/>
      <c r="D14" s="56" t="s">
        <v>273</v>
      </c>
      <c r="E14" s="56">
        <v>1</v>
      </c>
      <c r="F14" s="56">
        <v>1</v>
      </c>
      <c r="G14" s="56">
        <v>1</v>
      </c>
      <c r="H14" s="56">
        <v>1</v>
      </c>
      <c r="I14" s="56">
        <v>1</v>
      </c>
      <c r="J14" s="56">
        <v>1</v>
      </c>
      <c r="K14" s="56">
        <v>1</v>
      </c>
      <c r="L14" s="56">
        <v>1</v>
      </c>
      <c r="M14" s="56">
        <v>1</v>
      </c>
      <c r="N14" s="56">
        <v>1</v>
      </c>
      <c r="O14" s="56">
        <v>1</v>
      </c>
      <c r="P14" s="56">
        <v>1</v>
      </c>
      <c r="Q14" s="56">
        <v>1</v>
      </c>
      <c r="R14" s="56">
        <v>1</v>
      </c>
      <c r="S14" s="56">
        <v>1</v>
      </c>
      <c r="T14" s="56">
        <v>1</v>
      </c>
      <c r="U14" s="56">
        <v>1</v>
      </c>
      <c r="V14" s="56">
        <v>1</v>
      </c>
      <c r="W14" s="56">
        <v>1</v>
      </c>
      <c r="X14" s="56">
        <v>1</v>
      </c>
      <c r="Y14" s="56">
        <v>1</v>
      </c>
      <c r="Z14" s="56">
        <v>1</v>
      </c>
      <c r="AA14" s="56">
        <v>1</v>
      </c>
      <c r="AB14" s="56">
        <v>1</v>
      </c>
      <c r="AC14" s="56">
        <v>1</v>
      </c>
      <c r="AD14" s="56">
        <v>1</v>
      </c>
      <c r="AE14" s="56">
        <v>1</v>
      </c>
      <c r="AF14" s="56">
        <v>1</v>
      </c>
      <c r="AG14" s="56">
        <v>1</v>
      </c>
      <c r="AH14" s="56">
        <v>1</v>
      </c>
      <c r="AI14" s="56">
        <v>1</v>
      </c>
      <c r="AJ14" s="56">
        <v>1</v>
      </c>
      <c r="AK14" s="56">
        <v>1</v>
      </c>
      <c r="AL14" s="56">
        <v>1</v>
      </c>
      <c r="AM14" s="56">
        <v>1</v>
      </c>
      <c r="AN14" s="56">
        <v>1</v>
      </c>
      <c r="AO14" s="56">
        <v>1</v>
      </c>
      <c r="AP14" s="56">
        <v>1</v>
      </c>
      <c r="AQ14" s="56">
        <v>1</v>
      </c>
      <c r="AR14" s="56">
        <v>1</v>
      </c>
      <c r="AS14" s="56">
        <v>1</v>
      </c>
      <c r="AT14" s="56">
        <v>1</v>
      </c>
      <c r="AU14" s="56">
        <v>1</v>
      </c>
      <c r="AV14" s="56">
        <v>1</v>
      </c>
    </row>
    <row r="16" spans="1:48" ht="15" thickBot="1">
      <c r="E16" s="3">
        <f>YEAR(E17)</f>
        <v>2009</v>
      </c>
      <c r="F16" s="3">
        <f t="shared" ref="F16:AV16" si="0">YEAR(F17)</f>
        <v>2009</v>
      </c>
      <c r="G16" s="3">
        <f t="shared" si="0"/>
        <v>2009</v>
      </c>
      <c r="H16" s="3">
        <f t="shared" si="0"/>
        <v>2009</v>
      </c>
      <c r="I16" s="3">
        <f t="shared" si="0"/>
        <v>2010</v>
      </c>
      <c r="J16" s="3">
        <f t="shared" si="0"/>
        <v>2010</v>
      </c>
      <c r="K16" s="3">
        <f t="shared" si="0"/>
        <v>2010</v>
      </c>
      <c r="L16" s="3">
        <f t="shared" si="0"/>
        <v>2010</v>
      </c>
      <c r="M16" s="3">
        <f t="shared" si="0"/>
        <v>2011</v>
      </c>
      <c r="N16" s="3">
        <f t="shared" si="0"/>
        <v>2011</v>
      </c>
      <c r="O16" s="3">
        <f t="shared" si="0"/>
        <v>2011</v>
      </c>
      <c r="P16" s="3">
        <f t="shared" si="0"/>
        <v>2011</v>
      </c>
      <c r="Q16" s="3">
        <f t="shared" si="0"/>
        <v>2012</v>
      </c>
      <c r="R16" s="3">
        <f t="shared" si="0"/>
        <v>2012</v>
      </c>
      <c r="S16" s="3">
        <f t="shared" si="0"/>
        <v>2012</v>
      </c>
      <c r="T16" s="3">
        <f t="shared" si="0"/>
        <v>2012</v>
      </c>
      <c r="U16" s="3">
        <f t="shared" si="0"/>
        <v>2013</v>
      </c>
      <c r="V16" s="3">
        <f t="shared" si="0"/>
        <v>2013</v>
      </c>
      <c r="W16" s="3">
        <f t="shared" si="0"/>
        <v>2013</v>
      </c>
      <c r="X16" s="3">
        <f t="shared" si="0"/>
        <v>2013</v>
      </c>
      <c r="Y16" s="3">
        <f t="shared" si="0"/>
        <v>2014</v>
      </c>
      <c r="Z16" s="3">
        <f t="shared" si="0"/>
        <v>2014</v>
      </c>
      <c r="AA16" s="3">
        <f t="shared" si="0"/>
        <v>2014</v>
      </c>
      <c r="AB16" s="3">
        <f t="shared" si="0"/>
        <v>2014</v>
      </c>
      <c r="AC16" s="3">
        <f t="shared" si="0"/>
        <v>2015</v>
      </c>
      <c r="AD16" s="3">
        <f t="shared" si="0"/>
        <v>2015</v>
      </c>
      <c r="AE16" s="3">
        <f t="shared" si="0"/>
        <v>2015</v>
      </c>
      <c r="AF16" s="3">
        <f t="shared" si="0"/>
        <v>2015</v>
      </c>
      <c r="AG16" s="3">
        <f t="shared" si="0"/>
        <v>2016</v>
      </c>
      <c r="AH16" s="3">
        <f t="shared" si="0"/>
        <v>2016</v>
      </c>
      <c r="AI16" s="3">
        <f t="shared" si="0"/>
        <v>2016</v>
      </c>
      <c r="AJ16" s="3">
        <f t="shared" si="0"/>
        <v>2016</v>
      </c>
      <c r="AK16" s="3">
        <f t="shared" si="0"/>
        <v>2017</v>
      </c>
      <c r="AL16" s="3">
        <f t="shared" si="0"/>
        <v>2017</v>
      </c>
      <c r="AM16" s="3">
        <f t="shared" si="0"/>
        <v>2017</v>
      </c>
      <c r="AN16" s="3">
        <f t="shared" si="0"/>
        <v>2017</v>
      </c>
      <c r="AO16" s="3">
        <f t="shared" si="0"/>
        <v>2018</v>
      </c>
      <c r="AP16" s="3">
        <f t="shared" si="0"/>
        <v>2018</v>
      </c>
      <c r="AQ16" s="3">
        <f t="shared" si="0"/>
        <v>2018</v>
      </c>
      <c r="AR16" s="3">
        <f t="shared" si="0"/>
        <v>2018</v>
      </c>
      <c r="AS16" s="3">
        <f t="shared" si="0"/>
        <v>2019</v>
      </c>
      <c r="AT16" s="3">
        <f t="shared" si="0"/>
        <v>2019</v>
      </c>
      <c r="AU16" s="3">
        <f t="shared" si="0"/>
        <v>2019</v>
      </c>
      <c r="AV16" s="3">
        <f t="shared" si="0"/>
        <v>2019</v>
      </c>
    </row>
    <row r="17" spans="2:48" ht="15" thickBot="1">
      <c r="D17" s="6" t="s">
        <v>47</v>
      </c>
      <c r="E17" s="1">
        <v>39903</v>
      </c>
      <c r="F17" s="1">
        <v>39994</v>
      </c>
      <c r="G17" s="1">
        <v>40086</v>
      </c>
      <c r="H17" s="1">
        <v>40178</v>
      </c>
      <c r="I17" s="1">
        <v>40268</v>
      </c>
      <c r="J17" s="1">
        <v>40359</v>
      </c>
      <c r="K17" s="1">
        <v>40451</v>
      </c>
      <c r="L17" s="1">
        <v>40543</v>
      </c>
      <c r="M17" s="1">
        <v>40633</v>
      </c>
      <c r="N17" s="1">
        <v>40724</v>
      </c>
      <c r="O17" s="1">
        <v>40816</v>
      </c>
      <c r="P17" s="1">
        <v>40908</v>
      </c>
      <c r="Q17" s="1">
        <v>40999</v>
      </c>
      <c r="R17" s="1">
        <v>41090</v>
      </c>
      <c r="S17" s="1">
        <v>41182</v>
      </c>
      <c r="T17" s="1">
        <v>41274</v>
      </c>
      <c r="U17" s="1">
        <v>41364</v>
      </c>
      <c r="V17" s="1">
        <v>41455</v>
      </c>
      <c r="W17" s="1">
        <v>41547</v>
      </c>
      <c r="X17" s="1">
        <v>41639</v>
      </c>
      <c r="Y17" s="1">
        <v>41729</v>
      </c>
      <c r="Z17" s="1">
        <v>41820</v>
      </c>
      <c r="AA17" s="1">
        <v>41912</v>
      </c>
      <c r="AB17" s="1">
        <v>42004</v>
      </c>
      <c r="AC17" s="1">
        <v>42094</v>
      </c>
      <c r="AD17" s="1">
        <v>42185</v>
      </c>
      <c r="AE17" s="1">
        <v>42277</v>
      </c>
      <c r="AF17" s="1">
        <v>42369</v>
      </c>
      <c r="AG17" s="1">
        <v>42460</v>
      </c>
      <c r="AH17" s="1">
        <v>42551</v>
      </c>
      <c r="AI17" s="1">
        <v>42643</v>
      </c>
      <c r="AJ17" s="1">
        <v>42735</v>
      </c>
      <c r="AK17" s="1">
        <v>42825</v>
      </c>
      <c r="AL17" s="1">
        <v>42916</v>
      </c>
      <c r="AM17" s="1">
        <v>43008</v>
      </c>
      <c r="AN17" s="1">
        <v>43100</v>
      </c>
      <c r="AO17" s="1">
        <v>43190</v>
      </c>
      <c r="AP17" s="1">
        <v>43281</v>
      </c>
      <c r="AQ17" s="1">
        <v>43373</v>
      </c>
      <c r="AR17" s="1">
        <v>43465</v>
      </c>
      <c r="AS17" s="1">
        <v>43555</v>
      </c>
      <c r="AT17" s="1">
        <v>43646</v>
      </c>
      <c r="AU17" s="1">
        <v>43738</v>
      </c>
      <c r="AV17" s="1">
        <v>43830</v>
      </c>
    </row>
    <row r="18" spans="2:48">
      <c r="B18" s="4" t="s">
        <v>270</v>
      </c>
      <c r="C18" s="4" t="s">
        <v>271</v>
      </c>
      <c r="D18" s="4" t="s">
        <v>44</v>
      </c>
      <c r="E18" s="2" t="s">
        <v>0</v>
      </c>
      <c r="F18" s="2" t="s">
        <v>1</v>
      </c>
      <c r="G18" s="2" t="s">
        <v>2</v>
      </c>
      <c r="H18" s="2" t="s">
        <v>3</v>
      </c>
      <c r="I18" s="2" t="s">
        <v>4</v>
      </c>
      <c r="J18" s="2" t="s">
        <v>5</v>
      </c>
      <c r="K18" s="2" t="s">
        <v>6</v>
      </c>
      <c r="L18" s="2" t="s">
        <v>7</v>
      </c>
      <c r="M18" s="2" t="s">
        <v>8</v>
      </c>
      <c r="N18" s="2" t="s">
        <v>9</v>
      </c>
      <c r="O18" s="2" t="s">
        <v>10</v>
      </c>
      <c r="P18" s="2" t="s">
        <v>11</v>
      </c>
      <c r="Q18" s="2" t="s">
        <v>12</v>
      </c>
      <c r="R18" s="2" t="s">
        <v>13</v>
      </c>
      <c r="S18" s="2" t="s">
        <v>14</v>
      </c>
      <c r="T18" s="2" t="s">
        <v>15</v>
      </c>
      <c r="U18" s="2" t="s">
        <v>16</v>
      </c>
      <c r="V18" s="2" t="s">
        <v>17</v>
      </c>
      <c r="W18" s="2" t="s">
        <v>18</v>
      </c>
      <c r="X18" s="2" t="s">
        <v>19</v>
      </c>
      <c r="Y18" s="2" t="s">
        <v>20</v>
      </c>
      <c r="Z18" s="2" t="s">
        <v>21</v>
      </c>
      <c r="AA18" s="2" t="s">
        <v>22</v>
      </c>
      <c r="AB18" s="2" t="s">
        <v>23</v>
      </c>
      <c r="AC18" s="2" t="s">
        <v>24</v>
      </c>
      <c r="AD18" s="2" t="s">
        <v>25</v>
      </c>
      <c r="AE18" s="2" t="s">
        <v>26</v>
      </c>
      <c r="AF18" s="2" t="s">
        <v>27</v>
      </c>
      <c r="AG18" s="2" t="s">
        <v>28</v>
      </c>
      <c r="AH18" s="2" t="s">
        <v>29</v>
      </c>
      <c r="AI18" s="2" t="s">
        <v>30</v>
      </c>
      <c r="AJ18" s="2" t="s">
        <v>31</v>
      </c>
      <c r="AK18" s="2" t="s">
        <v>32</v>
      </c>
      <c r="AL18" s="2" t="s">
        <v>33</v>
      </c>
      <c r="AM18" s="2" t="s">
        <v>34</v>
      </c>
      <c r="AN18" s="2" t="s">
        <v>35</v>
      </c>
      <c r="AO18" s="2" t="s">
        <v>36</v>
      </c>
      <c r="AP18" s="2" t="s">
        <v>37</v>
      </c>
      <c r="AQ18" s="2" t="s">
        <v>38</v>
      </c>
      <c r="AR18" s="2" t="s">
        <v>39</v>
      </c>
      <c r="AS18" s="2" t="s">
        <v>40</v>
      </c>
      <c r="AT18" s="2" t="s">
        <v>41</v>
      </c>
      <c r="AU18" s="2" t="s">
        <v>42</v>
      </c>
      <c r="AV18" s="2" t="s">
        <v>43</v>
      </c>
    </row>
    <row r="19" spans="2:48" s="5" customFormat="1">
      <c r="B19" s="59" t="s">
        <v>123</v>
      </c>
      <c r="C19" s="14">
        <v>1</v>
      </c>
      <c r="D19" s="5" t="s">
        <v>46</v>
      </c>
      <c r="E19" s="10">
        <f t="array" ref="E19">DRO_GLO!D27/SUMPRODUCT(($E$9:$AV$9=E$18)*($D$10:$D$14=$B19)*($E$10:$AV$14))</f>
        <v>1428005.2874268135</v>
      </c>
      <c r="F19" s="10">
        <f t="array" ref="F19">DRO_GLO!E27/SUMPRODUCT(($E$9:$AV$9=F$18)*($D$10:$D$14=$B19)*($E$10:$AV$14))</f>
        <v>1392965.4588331738</v>
      </c>
      <c r="G19" s="10">
        <f t="array" ref="G19">DRO_GLO!F27/SUMPRODUCT(($E$9:$AV$9=G$18)*($D$10:$D$14=$B19)*($E$10:$AV$14))</f>
        <v>1371438.9343987033</v>
      </c>
      <c r="H19" s="10">
        <f t="array" ref="H19">DRO_GLO!G27/SUMPRODUCT(($E$9:$AV$9=H$18)*($D$10:$D$14=$B19)*($E$10:$AV$14))</f>
        <v>1478789.386088274</v>
      </c>
      <c r="I19" s="10">
        <f t="array" ref="I19">DRO_GLO!H27/SUMPRODUCT(($E$9:$AV$9=I$18)*($D$10:$D$14=$B19)*($E$10:$AV$14))</f>
        <v>1608529.0948978714</v>
      </c>
      <c r="J19" s="10">
        <f t="array" ref="J19">DRO_GLO!I27/SUMPRODUCT(($E$9:$AV$9=J$18)*($D$10:$D$14=$B19)*($E$10:$AV$14))</f>
        <v>1473914.4043407366</v>
      </c>
      <c r="K19" s="10">
        <f t="array" ref="K19">DRO_GLO!J27/SUMPRODUCT(($E$9:$AV$9=K$18)*($D$10:$D$14=$B19)*($E$10:$AV$14))</f>
        <v>1641091.0038605575</v>
      </c>
      <c r="L19" s="10">
        <f t="array" ref="L19">DRO_GLO!K27/SUMPRODUCT(($E$9:$AV$9=L$18)*($D$10:$D$14=$B19)*($E$10:$AV$14))</f>
        <v>1669642.7531897707</v>
      </c>
      <c r="M19" s="10">
        <f t="array" ref="M19">DRO_GLO!L27/SUMPRODUCT(($E$9:$AV$9=M$18)*($D$10:$D$14=$B19)*($E$10:$AV$14))</f>
        <v>1658126.57093626</v>
      </c>
      <c r="N19" s="10">
        <f t="array" ref="N19">DRO_GLO!M27/SUMPRODUCT(($E$9:$AV$9=N$18)*($D$10:$D$14=$B19)*($E$10:$AV$14))</f>
        <v>1347214.6522616895</v>
      </c>
      <c r="O19" s="10">
        <f t="array" ref="O19">DRO_GLO!N27/SUMPRODUCT(($E$9:$AV$9=O$18)*($D$10:$D$14=$B19)*($E$10:$AV$14))</f>
        <v>1572192.4225645615</v>
      </c>
      <c r="P19" s="10">
        <f t="array" ref="P19">DRO_GLO!O27/SUMPRODUCT(($E$9:$AV$9=P$18)*($D$10:$D$14=$B19)*($E$10:$AV$14))</f>
        <v>1645720.0845805192</v>
      </c>
      <c r="Q19" s="10">
        <f t="array" ref="Q19">DRO_GLO!P27/SUMPRODUCT(($E$9:$AV$9=Q$18)*($D$10:$D$14=$B19)*($E$10:$AV$14))</f>
        <v>1529736.07168708</v>
      </c>
      <c r="R19" s="10">
        <f t="array" ref="R19">DRO_GLO!Q27/SUMPRODUCT(($E$9:$AV$9=R$18)*($D$10:$D$14=$B19)*($E$10:$AV$14))</f>
        <v>1307828.0954869867</v>
      </c>
      <c r="S19" s="10">
        <f t="array" ref="S19">DRO_GLO!R27/SUMPRODUCT(($E$9:$AV$9=S$18)*($D$10:$D$14=$B19)*($E$10:$AV$14))</f>
        <v>1401248.1903333699</v>
      </c>
      <c r="T19" s="10">
        <f t="array" ref="T19">DRO_GLO!S27/SUMPRODUCT(($E$9:$AV$9=T$18)*($D$10:$D$14=$B19)*($E$10:$AV$14))</f>
        <v>1603318.0941071638</v>
      </c>
      <c r="U19" s="10">
        <f t="array" ref="U19">DRO_GLO!T27/SUMPRODUCT(($E$9:$AV$9=U$18)*($D$10:$D$14=$B19)*($E$10:$AV$14))</f>
        <v>1622581.2030573583</v>
      </c>
      <c r="V19" s="10">
        <f t="array" ref="V19">DRO_GLO!U27/SUMPRODUCT(($E$9:$AV$9=V$18)*($D$10:$D$14=$B19)*($E$10:$AV$14))</f>
        <v>1469834.9689237757</v>
      </c>
      <c r="W19" s="10">
        <f t="array" ref="W19">DRO_GLO!V27/SUMPRODUCT(($E$9:$AV$9=W$18)*($D$10:$D$14=$B19)*($E$10:$AV$14))</f>
        <v>1726794.4046442893</v>
      </c>
      <c r="X19" s="10">
        <f t="array" ref="X19">DRO_GLO!W27/SUMPRODUCT(($E$9:$AV$9=X$18)*($D$10:$D$14=$B19)*($E$10:$AV$14))</f>
        <v>1927254.1540230431</v>
      </c>
      <c r="Y19" s="10">
        <f t="array" ref="Y19">DRO_GLO!X27/SUMPRODUCT(($E$9:$AV$9=Y$18)*($D$10:$D$14=$B19)*($E$10:$AV$14))</f>
        <v>1787867.5636359176</v>
      </c>
      <c r="Z19" s="10">
        <f t="array" ref="Z19">DRO_GLO!Y27/SUMPRODUCT(($E$9:$AV$9=Z$18)*($D$10:$D$14=$B19)*($E$10:$AV$14))</f>
        <v>1686393.6794409468</v>
      </c>
      <c r="AA19" s="10">
        <f t="array" ref="AA19">DRO_GLO!Z27/SUMPRODUCT(($E$9:$AV$9=AA$18)*($D$10:$D$14=$B19)*($E$10:$AV$14))</f>
        <v>1711882.2498803376</v>
      </c>
      <c r="AB19" s="10">
        <f t="array" ref="AB19">DRO_GLO!AA27/SUMPRODUCT(($E$9:$AV$9=AB$18)*($D$10:$D$14=$B19)*($E$10:$AV$14))</f>
        <v>1840700.3714446418</v>
      </c>
      <c r="AC19" s="10">
        <f t="array" ref="AC19">DRO_GLO!AB27/SUMPRODUCT(($E$9:$AV$9=AC$18)*($D$10:$D$14=$B19)*($E$10:$AV$14))</f>
        <v>1644306.1467451777</v>
      </c>
      <c r="AD19" s="10">
        <f t="array" ref="AD19">DRO_GLO!AC27/SUMPRODUCT(($E$9:$AV$9=AD$18)*($D$10:$D$14=$B19)*($E$10:$AV$14))</f>
        <v>1359996.0989994071</v>
      </c>
      <c r="AE19" s="10">
        <f t="array" ref="AE19">DRO_GLO!AD27/SUMPRODUCT(($E$9:$AV$9=AE$18)*($D$10:$D$14=$B19)*($E$10:$AV$14))</f>
        <v>1549585.2487887405</v>
      </c>
      <c r="AF19" s="10">
        <f t="array" ref="AF19">DRO_GLO!AE27/SUMPRODUCT(($E$9:$AV$9=AF$18)*($D$10:$D$14=$B19)*($E$10:$AV$14))</f>
        <v>1591018.6269151664</v>
      </c>
      <c r="AG19" s="10">
        <f t="array" ref="AG19">DRO_GLO!AF27/SUMPRODUCT(($E$9:$AV$9=AG$18)*($D$10:$D$14=$B19)*($E$10:$AV$14))</f>
        <v>1587403.8264381504</v>
      </c>
      <c r="AH19" s="10">
        <f t="array" ref="AH19">DRO_GLO!AG27/SUMPRODUCT(($E$9:$AV$9=AH$18)*($D$10:$D$14=$B19)*($E$10:$AV$14))</f>
        <v>1184470.5111173652</v>
      </c>
      <c r="AI19" s="10">
        <f t="array" ref="AI19">DRO_GLO!AH27/SUMPRODUCT(($E$9:$AV$9=AI$18)*($D$10:$D$14=$B19)*($E$10:$AV$14))</f>
        <v>1340077.0869328603</v>
      </c>
      <c r="AJ19" s="10">
        <f t="array" ref="AJ19">DRO_GLO!AI27/SUMPRODUCT(($E$9:$AV$9=AJ$18)*($D$10:$D$14=$B19)*($E$10:$AV$14))</f>
        <v>1467512.8990304817</v>
      </c>
      <c r="AK19" s="10">
        <f t="array" ref="AK19">DRO_GLO!AJ27/SUMPRODUCT(($E$9:$AV$9=AK$18)*($D$10:$D$14=$B19)*($E$10:$AV$14))</f>
        <v>1423748.3710644406</v>
      </c>
      <c r="AL19" s="10">
        <f t="array" ref="AL19">DRO_GLO!AK27/SUMPRODUCT(($E$9:$AV$9=AL$18)*($D$10:$D$14=$B19)*($E$10:$AV$14))</f>
        <v>1185416.1000142605</v>
      </c>
      <c r="AM19" s="10">
        <f t="array" ref="AM19">DRO_GLO!AL27/SUMPRODUCT(($E$9:$AV$9=AM$18)*($D$10:$D$14=$B19)*($E$10:$AV$14))</f>
        <v>1481265.4210225663</v>
      </c>
      <c r="AN19" s="10">
        <f t="array" ref="AN19">DRO_GLO!AM27/SUMPRODUCT(($E$9:$AV$9=AN$18)*($D$10:$D$14=$B19)*($E$10:$AV$14))</f>
        <v>1614800.528066325</v>
      </c>
      <c r="AO19" s="10">
        <f t="array" ref="AO19">DRO_GLO!AN27/SUMPRODUCT(($E$9:$AV$9=AO$18)*($D$10:$D$14=$B19)*($E$10:$AV$14))</f>
        <v>1601016.2868358064</v>
      </c>
      <c r="AP19" s="10">
        <f t="array" ref="AP19">DRO_GLO!AO27/SUMPRODUCT(($E$9:$AV$9=AP$18)*($D$10:$D$14=$B19)*($E$10:$AV$14))</f>
        <v>1265278.4672536654</v>
      </c>
      <c r="AQ19" s="10">
        <f t="array" ref="AQ19">DRO_GLO!AP27/SUMPRODUCT(($E$9:$AV$9=AQ$18)*($D$10:$D$14=$B19)*($E$10:$AV$14))</f>
        <v>1525177.5592675933</v>
      </c>
      <c r="AR19" s="10">
        <f t="array" ref="AR19">DRO_GLO!AQ27/SUMPRODUCT(($E$9:$AV$9=AR$18)*($D$10:$D$14=$B19)*($E$10:$AV$14))</f>
        <v>1679707.1751562313</v>
      </c>
      <c r="AS19" s="10">
        <f t="array" ref="AS19">DRO_GLO!AR27/SUMPRODUCT(($E$9:$AV$9=AS$18)*($D$10:$D$14=$B19)*($E$10:$AV$14))</f>
        <v>1675199.162851383</v>
      </c>
      <c r="AT19" s="10">
        <f t="array" ref="AT19">DRO_GLO!AS27/SUMPRODUCT(($E$9:$AV$9=AT$18)*($D$10:$D$14=$B19)*($E$10:$AV$14))</f>
        <v>1633973.8345424805</v>
      </c>
      <c r="AU19" s="10">
        <f t="array" ref="AU19">DRO_GLO!AT27/SUMPRODUCT(($E$9:$AV$9=AU$18)*($D$10:$D$14=$B19)*($E$10:$AV$14))</f>
        <v>1924803.0484169123</v>
      </c>
      <c r="AV19" s="10">
        <f t="array" ref="AV19">DRO_GLO!AU27/SUMPRODUCT(($E$9:$AV$9=AV$18)*($D$10:$D$14=$B19)*($E$10:$AV$14))</f>
        <v>1950936.3365853734</v>
      </c>
    </row>
    <row r="20" spans="2:48" s="5" customFormat="1">
      <c r="B20" s="58"/>
      <c r="C20" s="14">
        <v>2</v>
      </c>
      <c r="D20" s="5" t="s">
        <v>48</v>
      </c>
      <c r="E20" s="10">
        <f>E21+E29</f>
        <v>-1157065.1402537927</v>
      </c>
      <c r="F20" s="10">
        <f t="shared" ref="F20:AV20" si="1">F21+F29</f>
        <v>-1083605.1035815249</v>
      </c>
      <c r="G20" s="10">
        <f t="shared" si="1"/>
        <v>-1163343.4578187668</v>
      </c>
      <c r="H20" s="10">
        <f t="shared" si="1"/>
        <v>-1110990.2313782403</v>
      </c>
      <c r="I20" s="10">
        <f t="shared" si="1"/>
        <v>-1191055.9468318834</v>
      </c>
      <c r="J20" s="10">
        <f t="shared" si="1"/>
        <v>-1193276.5548008359</v>
      </c>
      <c r="K20" s="10">
        <f t="shared" si="1"/>
        <v>-1222848.4877139102</v>
      </c>
      <c r="L20" s="10">
        <f t="shared" si="1"/>
        <v>-1185695.9536260518</v>
      </c>
      <c r="M20" s="10">
        <f t="shared" si="1"/>
        <v>-1268776.7551774997</v>
      </c>
      <c r="N20" s="10">
        <f t="shared" si="1"/>
        <v>-1315065.156862875</v>
      </c>
      <c r="O20" s="10">
        <f t="shared" si="1"/>
        <v>-1336588.1517084506</v>
      </c>
      <c r="P20" s="10">
        <f t="shared" si="1"/>
        <v>-1364554.9211484175</v>
      </c>
      <c r="Q20" s="10">
        <f t="shared" si="1"/>
        <v>-1394229.4877945702</v>
      </c>
      <c r="R20" s="10">
        <f t="shared" si="1"/>
        <v>-1386047.6158123685</v>
      </c>
      <c r="S20" s="10">
        <f t="shared" si="1"/>
        <v>-1361028.3976835802</v>
      </c>
      <c r="T20" s="10">
        <f t="shared" si="1"/>
        <v>-1401807.0933707401</v>
      </c>
      <c r="U20" s="10">
        <f t="shared" si="1"/>
        <v>-1367861.7523097987</v>
      </c>
      <c r="V20" s="10">
        <f t="shared" si="1"/>
        <v>-1319040.0609397581</v>
      </c>
      <c r="W20" s="10">
        <f t="shared" si="1"/>
        <v>-1443852.635717805</v>
      </c>
      <c r="X20" s="10">
        <f t="shared" si="1"/>
        <v>-1511557.4613624234</v>
      </c>
      <c r="Y20" s="10">
        <f t="shared" si="1"/>
        <v>-1499777.462437755</v>
      </c>
      <c r="Z20" s="10">
        <f t="shared" si="1"/>
        <v>-1390642.3014948927</v>
      </c>
      <c r="AA20" s="10">
        <f t="shared" si="1"/>
        <v>-1413441.200024422</v>
      </c>
      <c r="AB20" s="10">
        <f t="shared" si="1"/>
        <v>-1447665.7065932227</v>
      </c>
      <c r="AC20" s="10">
        <f t="shared" si="1"/>
        <v>-1259080.3931194947</v>
      </c>
      <c r="AD20" s="10">
        <f t="shared" si="1"/>
        <v>-1250835.4021085505</v>
      </c>
      <c r="AE20" s="10">
        <f t="shared" si="1"/>
        <v>-1262522.0745649734</v>
      </c>
      <c r="AF20" s="10">
        <f t="shared" si="1"/>
        <v>-1420870.3914424547</v>
      </c>
      <c r="AG20" s="10">
        <f t="shared" si="1"/>
        <v>-1195140.9180925051</v>
      </c>
      <c r="AH20" s="10">
        <f t="shared" si="1"/>
        <v>-978069.4234298463</v>
      </c>
      <c r="AI20" s="10">
        <f t="shared" si="1"/>
        <v>-975514.28875841445</v>
      </c>
      <c r="AJ20" s="10">
        <f t="shared" si="1"/>
        <v>-843958.45202602225</v>
      </c>
      <c r="AK20" s="10">
        <f t="shared" si="1"/>
        <v>-1014148.6545012429</v>
      </c>
      <c r="AL20" s="10">
        <f t="shared" si="1"/>
        <v>-971063.3488856036</v>
      </c>
      <c r="AM20" s="10">
        <f t="shared" si="1"/>
        <v>-988005.78783420264</v>
      </c>
      <c r="AN20" s="10">
        <f t="shared" si="1"/>
        <v>-1285208.3162047891</v>
      </c>
      <c r="AO20" s="10">
        <f t="shared" si="1"/>
        <v>-1123876.6095913243</v>
      </c>
      <c r="AP20" s="10">
        <f t="shared" si="1"/>
        <v>-1045378.4276287415</v>
      </c>
      <c r="AQ20" s="10">
        <f t="shared" si="1"/>
        <v>-1233904.7775565996</v>
      </c>
      <c r="AR20" s="10">
        <f t="shared" si="1"/>
        <v>-1403078.243954065</v>
      </c>
      <c r="AS20" s="10">
        <f t="shared" si="1"/>
        <v>-1141100.531543449</v>
      </c>
      <c r="AT20" s="10">
        <f t="shared" si="1"/>
        <v>-1234764.0567390192</v>
      </c>
      <c r="AU20" s="10">
        <f t="shared" si="1"/>
        <v>-1241383.2780970056</v>
      </c>
      <c r="AV20" s="10">
        <f t="shared" si="1"/>
        <v>-1191278.7055224145</v>
      </c>
    </row>
    <row r="21" spans="2:48">
      <c r="C21" s="15">
        <v>2.1</v>
      </c>
      <c r="D21" s="9" t="s">
        <v>57</v>
      </c>
      <c r="E21" s="8">
        <f>SUM(E22:E28)</f>
        <v>-1060687.0705665543</v>
      </c>
      <c r="F21" s="8">
        <f t="shared" ref="F21:AV21" si="2">SUM(F22:F28)</f>
        <v>-970411.35825487506</v>
      </c>
      <c r="G21" s="8">
        <f t="shared" si="2"/>
        <v>-1052810.5068894748</v>
      </c>
      <c r="H21" s="8">
        <f t="shared" si="2"/>
        <v>-993900.65097497124</v>
      </c>
      <c r="I21" s="8">
        <f t="shared" si="2"/>
        <v>-1076701.2048910221</v>
      </c>
      <c r="J21" s="8">
        <f t="shared" si="2"/>
        <v>-1079701.6552128566</v>
      </c>
      <c r="K21" s="8">
        <f t="shared" si="2"/>
        <v>-1107117.303924348</v>
      </c>
      <c r="L21" s="8">
        <f t="shared" si="2"/>
        <v>-1066867.0470392294</v>
      </c>
      <c r="M21" s="8">
        <f t="shared" si="2"/>
        <v>-1147958.6807874276</v>
      </c>
      <c r="N21" s="8">
        <f t="shared" si="2"/>
        <v>-1196190.53573984</v>
      </c>
      <c r="O21" s="8">
        <f t="shared" si="2"/>
        <v>-1218937.269732265</v>
      </c>
      <c r="P21" s="8">
        <f t="shared" si="2"/>
        <v>-1241946.8776782458</v>
      </c>
      <c r="Q21" s="8">
        <f t="shared" si="2"/>
        <v>-1261210.4676737157</v>
      </c>
      <c r="R21" s="8">
        <f t="shared" si="2"/>
        <v>-1258651.4661685601</v>
      </c>
      <c r="S21" s="8">
        <f t="shared" si="2"/>
        <v>-1240857.7524496065</v>
      </c>
      <c r="T21" s="8">
        <f t="shared" si="2"/>
        <v>-1283435.0180127108</v>
      </c>
      <c r="U21" s="8">
        <f t="shared" si="2"/>
        <v>-1251251.8985911589</v>
      </c>
      <c r="V21" s="8">
        <f t="shared" si="2"/>
        <v>-1200799.7087505963</v>
      </c>
      <c r="W21" s="8">
        <f t="shared" si="2"/>
        <v>-1318179.2390084958</v>
      </c>
      <c r="X21" s="8">
        <f t="shared" si="2"/>
        <v>-1387308.3138934656</v>
      </c>
      <c r="Y21" s="8">
        <f t="shared" si="2"/>
        <v>-1368231.2907840663</v>
      </c>
      <c r="Z21" s="8">
        <f t="shared" si="2"/>
        <v>-1253467.1454236349</v>
      </c>
      <c r="AA21" s="8">
        <f t="shared" si="2"/>
        <v>-1277780.7081979995</v>
      </c>
      <c r="AB21" s="8">
        <f t="shared" si="2"/>
        <v>-1303272.8983163822</v>
      </c>
      <c r="AC21" s="8">
        <f t="shared" si="2"/>
        <v>-1075246.0715237577</v>
      </c>
      <c r="AD21" s="8">
        <f t="shared" si="2"/>
        <v>-1073279.4674183442</v>
      </c>
      <c r="AE21" s="8">
        <f t="shared" si="2"/>
        <v>-994960.51015812997</v>
      </c>
      <c r="AF21" s="8">
        <f t="shared" si="2"/>
        <v>-1154535.7219459922</v>
      </c>
      <c r="AG21" s="8">
        <f t="shared" si="2"/>
        <v>-1043496.2570412909</v>
      </c>
      <c r="AH21" s="8">
        <f t="shared" si="2"/>
        <v>-885617.62580978568</v>
      </c>
      <c r="AI21" s="8">
        <f t="shared" si="2"/>
        <v>-826462.95581287658</v>
      </c>
      <c r="AJ21" s="8">
        <f t="shared" si="2"/>
        <v>-838691.65655980154</v>
      </c>
      <c r="AK21" s="8">
        <f t="shared" si="2"/>
        <v>-855583.55671900872</v>
      </c>
      <c r="AL21" s="8">
        <f t="shared" si="2"/>
        <v>-870246.09830208472</v>
      </c>
      <c r="AM21" s="8">
        <f t="shared" si="2"/>
        <v>-869598.34930246882</v>
      </c>
      <c r="AN21" s="8">
        <f t="shared" si="2"/>
        <v>-1079508.392407778</v>
      </c>
      <c r="AO21" s="8">
        <f t="shared" si="2"/>
        <v>-1006840.9823610259</v>
      </c>
      <c r="AP21" s="8">
        <f t="shared" si="2"/>
        <v>-927166.8669770977</v>
      </c>
      <c r="AQ21" s="8">
        <f t="shared" si="2"/>
        <v>-1111645.2472635333</v>
      </c>
      <c r="AR21" s="8">
        <f t="shared" si="2"/>
        <v>-1270925.6541958493</v>
      </c>
      <c r="AS21" s="8">
        <f t="shared" si="2"/>
        <v>-1015481.1237000275</v>
      </c>
      <c r="AT21" s="8">
        <f t="shared" si="2"/>
        <v>-1107571.7848226784</v>
      </c>
      <c r="AU21" s="8">
        <f t="shared" si="2"/>
        <v>-1105158.6053829088</v>
      </c>
      <c r="AV21" s="8">
        <f t="shared" si="2"/>
        <v>-1010487.2954291542</v>
      </c>
    </row>
    <row r="22" spans="2:48" s="12" customFormat="1">
      <c r="B22" s="59" t="s">
        <v>123</v>
      </c>
      <c r="C22" s="15" t="s">
        <v>61</v>
      </c>
      <c r="D22" s="11" t="s">
        <v>50</v>
      </c>
      <c r="E22" s="16">
        <f t="array" ref="E22">-DRO_GLO!D30/SUMPRODUCT(($E$9:$AV$9=E$18)*($D$10:$D$14=$B22)*($E$10:$AV$14))</f>
        <v>-86918.317666157294</v>
      </c>
      <c r="F22" s="16">
        <f t="array" ref="F22">-DRO_GLO!E30/SUMPRODUCT(($E$9:$AV$9=F$18)*($D$10:$D$14=$B22)*($E$10:$AV$14))</f>
        <v>-87300.249484893531</v>
      </c>
      <c r="G22" s="16">
        <f t="array" ref="G22">-DRO_GLO!F30/SUMPRODUCT(($E$9:$AV$9=G$18)*($D$10:$D$14=$B22)*($E$10:$AV$14))</f>
        <v>-92921.263005730056</v>
      </c>
      <c r="H22" s="16">
        <f t="array" ref="H22">-DRO_GLO!G30/SUMPRODUCT(($E$9:$AV$9=H$18)*($D$10:$D$14=$B22)*($E$10:$AV$14))</f>
        <v>-98309.670703726355</v>
      </c>
      <c r="I22" s="16">
        <f t="array" ref="I22">-DRO_GLO!H30/SUMPRODUCT(($E$9:$AV$9=I$18)*($D$10:$D$14=$B22)*($E$10:$AV$14))</f>
        <v>-95566.911403901759</v>
      </c>
      <c r="J22" s="16">
        <f t="array" ref="J22">-DRO_GLO!I30/SUMPRODUCT(($E$9:$AV$9=J$18)*($D$10:$D$14=$B22)*($E$10:$AV$14))</f>
        <v>-99980.883552451953</v>
      </c>
      <c r="K22" s="16">
        <f t="array" ref="K22">-DRO_GLO!J30/SUMPRODUCT(($E$9:$AV$9=K$18)*($D$10:$D$14=$B22)*($E$10:$AV$14))</f>
        <v>-108263.14331303848</v>
      </c>
      <c r="L22" s="16">
        <f t="array" ref="L22">-DRO_GLO!K30/SUMPRODUCT(($E$9:$AV$9=L$18)*($D$10:$D$14=$B22)*($E$10:$AV$14))</f>
        <v>-118890.55351803666</v>
      </c>
      <c r="M22" s="16">
        <f t="array" ref="M22">-DRO_GLO!L30/SUMPRODUCT(($E$9:$AV$9=M$18)*($D$10:$D$14=$B22)*($E$10:$AV$14))</f>
        <v>-121819.70614035992</v>
      </c>
      <c r="N22" s="16">
        <f t="array" ref="N22">-DRO_GLO!M30/SUMPRODUCT(($E$9:$AV$9=N$18)*($D$10:$D$14=$B22)*($E$10:$AV$14))</f>
        <v>-126918.42197021419</v>
      </c>
      <c r="O22" s="16">
        <f t="array" ref="O22">-DRO_GLO!N30/SUMPRODUCT(($E$9:$AV$9=O$18)*($D$10:$D$14=$B22)*($E$10:$AV$14))</f>
        <v>-129164.21614360671</v>
      </c>
      <c r="P22" s="16">
        <f t="array" ref="P22">-DRO_GLO!O30/SUMPRODUCT(($E$9:$AV$9=P$18)*($D$10:$D$14=$B22)*($E$10:$AV$14))</f>
        <v>-134927.53202927491</v>
      </c>
      <c r="Q22" s="16">
        <f t="array" ref="Q22">-DRO_GLO!P30/SUMPRODUCT(($E$9:$AV$9=Q$18)*($D$10:$D$14=$B22)*($E$10:$AV$14))</f>
        <v>-120403.11319824349</v>
      </c>
      <c r="R22" s="16">
        <f t="array" ref="R22">-DRO_GLO!Q30/SUMPRODUCT(($E$9:$AV$9=R$18)*($D$10:$D$14=$B22)*($E$10:$AV$14))</f>
        <v>-108227.84667925899</v>
      </c>
      <c r="S22" s="16">
        <f t="array" ref="S22">-DRO_GLO!R30/SUMPRODUCT(($E$9:$AV$9=S$18)*($D$10:$D$14=$B22)*($E$10:$AV$14))</f>
        <v>-103789.13833030126</v>
      </c>
      <c r="T22" s="16">
        <f t="array" ref="T22">-DRO_GLO!S30/SUMPRODUCT(($E$9:$AV$9=T$18)*($D$10:$D$14=$B22)*($E$10:$AV$14))</f>
        <v>-106018.94258118472</v>
      </c>
      <c r="U22" s="16">
        <f t="array" ref="U22">-DRO_GLO!T30/SUMPRODUCT(($E$9:$AV$9=U$18)*($D$10:$D$14=$B22)*($E$10:$AV$14))</f>
        <v>-90115.944435692974</v>
      </c>
      <c r="V22" s="16">
        <f t="array" ref="V22">-DRO_GLO!U30/SUMPRODUCT(($E$9:$AV$9=V$18)*($D$10:$D$14=$B22)*($E$10:$AV$14))</f>
        <v>-100612.27349115438</v>
      </c>
      <c r="W22" s="16">
        <f t="array" ref="W22">-DRO_GLO!V30/SUMPRODUCT(($E$9:$AV$9=W$18)*($D$10:$D$14=$B22)*($E$10:$AV$14))</f>
        <v>-97036.52440727521</v>
      </c>
      <c r="X22" s="16">
        <f t="array" ref="X22">-DRO_GLO!W30/SUMPRODUCT(($E$9:$AV$9=X$18)*($D$10:$D$14=$B22)*($E$10:$AV$14))</f>
        <v>-91829.037545744693</v>
      </c>
      <c r="Y22" s="16">
        <f t="array" ref="Y22">-DRO_GLO!X30/SUMPRODUCT(($E$9:$AV$9=Y$18)*($D$10:$D$14=$B22)*($E$10:$AV$14))</f>
        <v>-105037.2169066334</v>
      </c>
      <c r="Z22" s="16">
        <f t="array" ref="Z22">-DRO_GLO!Y30/SUMPRODUCT(($E$9:$AV$9=Z$18)*($D$10:$D$14=$B22)*($E$10:$AV$14))</f>
        <v>-99774.39260578074</v>
      </c>
      <c r="AA22" s="16">
        <f t="array" ref="AA22">-DRO_GLO!Z30/SUMPRODUCT(($E$9:$AV$9=AA$18)*($D$10:$D$14=$B22)*($E$10:$AV$14))</f>
        <v>-105019.19822589673</v>
      </c>
      <c r="AB22" s="16">
        <f t="array" ref="AB22">-DRO_GLO!AA30/SUMPRODUCT(($E$9:$AV$9=AB$18)*($D$10:$D$14=$B22)*($E$10:$AV$14))</f>
        <v>-107262.28724178416</v>
      </c>
      <c r="AC22" s="16">
        <f t="array" ref="AC22">-DRO_GLO!AB30/SUMPRODUCT(($E$9:$AV$9=AC$18)*($D$10:$D$14=$B22)*($E$10:$AV$14))</f>
        <v>-75449.902724577201</v>
      </c>
      <c r="AD22" s="16">
        <f t="array" ref="AD22">-DRO_GLO!AC30/SUMPRODUCT(($E$9:$AV$9=AD$18)*($D$10:$D$14=$B22)*($E$10:$AV$14))</f>
        <v>-70494.404791512119</v>
      </c>
      <c r="AE22" s="16">
        <f t="array" ref="AE22">-DRO_GLO!AD30/SUMPRODUCT(($E$9:$AV$9=AE$18)*($D$10:$D$14=$B22)*($E$10:$AV$14))</f>
        <v>-5625.1435176796813</v>
      </c>
      <c r="AF22" s="16">
        <f t="array" ref="AF22">-DRO_GLO!AE30/SUMPRODUCT(($E$9:$AV$9=AF$18)*($D$10:$D$14=$B22)*($E$10:$AV$14))</f>
        <v>-27556.014096771105</v>
      </c>
      <c r="AG22" s="16">
        <f t="array" ref="AG22">-DRO_GLO!AF30/SUMPRODUCT(($E$9:$AV$9=AG$18)*($D$10:$D$14=$B22)*($E$10:$AV$14))</f>
        <v>-64348.605795787284</v>
      </c>
      <c r="AH22" s="16">
        <f t="array" ref="AH22">-DRO_GLO!AG30/SUMPRODUCT(($E$9:$AV$9=AH$18)*($D$10:$D$14=$B22)*($E$10:$AV$14))</f>
        <v>-54121.513471982464</v>
      </c>
      <c r="AI22" s="16">
        <f t="array" ref="AI22">-DRO_GLO!AH30/SUMPRODUCT(($E$9:$AV$9=AI$18)*($D$10:$D$14=$B22)*($E$10:$AV$14))</f>
        <v>-17439.542913336896</v>
      </c>
      <c r="AJ22" s="16">
        <f t="array" ref="AJ22">-DRO_GLO!AI30/SUMPRODUCT(($E$9:$AV$9=AJ$18)*($D$10:$D$14=$B22)*($E$10:$AV$14))</f>
        <v>-40254.599488520311</v>
      </c>
      <c r="AK22" s="16">
        <f t="array" ref="AK22">-DRO_GLO!AJ30/SUMPRODUCT(($E$9:$AV$9=AK$18)*($D$10:$D$14=$B22)*($E$10:$AV$14))</f>
        <v>-76827.190667526622</v>
      </c>
      <c r="AL22" s="16">
        <f t="array" ref="AL22">-DRO_GLO!AK30/SUMPRODUCT(($E$9:$AV$9=AL$18)*($D$10:$D$14=$B22)*($E$10:$AV$14))</f>
        <v>-36626.514210950343</v>
      </c>
      <c r="AM22" s="16">
        <f t="array" ref="AM22">-DRO_GLO!AL30/SUMPRODUCT(($E$9:$AV$9=AM$18)*($D$10:$D$14=$B22)*($E$10:$AV$14))</f>
        <v>-57168.500209544414</v>
      </c>
      <c r="AN22" s="16">
        <f t="array" ref="AN22">-DRO_GLO!AM30/SUMPRODUCT(($E$9:$AV$9=AN$18)*($D$10:$D$14=$B22)*($E$10:$AV$14))</f>
        <v>-58006.452181238717</v>
      </c>
      <c r="AO22" s="16">
        <f t="array" ref="AO22">-DRO_GLO!AN30/SUMPRODUCT(($E$9:$AV$9=AO$18)*($D$10:$D$14=$B22)*($E$10:$AV$14))</f>
        <v>-63237.637720026716</v>
      </c>
      <c r="AP22" s="16">
        <f t="array" ref="AP22">-DRO_GLO!AO30/SUMPRODUCT(($E$9:$AV$9=AP$18)*($D$10:$D$14=$B22)*($E$10:$AV$14))</f>
        <v>-52998.54915193886</v>
      </c>
      <c r="AQ22" s="16">
        <f t="array" ref="AQ22">-DRO_GLO!AP30/SUMPRODUCT(($E$9:$AV$9=AQ$18)*($D$10:$D$14=$B22)*($E$10:$AV$14))</f>
        <v>-58338.449038029226</v>
      </c>
      <c r="AR22" s="16">
        <f t="array" ref="AR22">-DRO_GLO!AQ30/SUMPRODUCT(($E$9:$AV$9=AR$18)*($D$10:$D$14=$B22)*($E$10:$AV$14))</f>
        <v>-60954.660350981765</v>
      </c>
      <c r="AS22" s="16">
        <f t="array" ref="AS22">-DRO_GLO!AR30/SUMPRODUCT(($E$9:$AV$9=AS$18)*($D$10:$D$14=$B22)*($E$10:$AV$14))</f>
        <v>-68529.701558194007</v>
      </c>
      <c r="AT22" s="16">
        <f t="array" ref="AT22">-DRO_GLO!AS30/SUMPRODUCT(($E$9:$AV$9=AT$18)*($D$10:$D$14=$B22)*($E$10:$AV$14))</f>
        <v>-60596.013614000549</v>
      </c>
      <c r="AU22" s="16">
        <f t="array" ref="AU22">-DRO_GLO!AT30/SUMPRODUCT(($E$9:$AV$9=AU$18)*($D$10:$D$14=$B22)*($E$10:$AV$14))</f>
        <v>-70767.894050928269</v>
      </c>
      <c r="AV22" s="16">
        <f t="array" ref="AV22">-DRO_GLO!AU30/SUMPRODUCT(($E$9:$AV$9=AV$18)*($D$10:$D$14=$B22)*($E$10:$AV$14))</f>
        <v>-75788.881640688123</v>
      </c>
    </row>
    <row r="23" spans="2:48" s="12" customFormat="1">
      <c r="B23" s="59" t="s">
        <v>123</v>
      </c>
      <c r="C23" s="15" t="s">
        <v>62</v>
      </c>
      <c r="D23" s="11" t="s">
        <v>51</v>
      </c>
      <c r="E23" s="16">
        <f>-DRO_GLO!D31/SUMPRODUCT(($E$9:$AV$9=E$18)*($D$10:$D$14=$B23)*($E$10:$AV$14))</f>
        <v>-54229.742951950313</v>
      </c>
      <c r="F23" s="16">
        <f t="array" ref="F23">-DRO_GLO!E31/SUMPRODUCT(($E$9:$AV$9=F$18)*($D$10:$D$14=$B23)*($E$10:$AV$14))</f>
        <v>-57637.181741238273</v>
      </c>
      <c r="G23" s="16">
        <f t="array" ref="G23">-DRO_GLO!F31/SUMPRODUCT(($E$9:$AV$9=G$18)*($D$10:$D$14=$B23)*($E$10:$AV$14))</f>
        <v>-58864.597535177716</v>
      </c>
      <c r="H23" s="16">
        <f t="array" ref="H23">-DRO_GLO!G31/SUMPRODUCT(($E$9:$AV$9=H$18)*($D$10:$D$14=$B23)*($E$10:$AV$14))</f>
        <v>-59348.879823869494</v>
      </c>
      <c r="I23" s="16">
        <f t="array" ref="I23">-DRO_GLO!H31/SUMPRODUCT(($E$9:$AV$9=I$18)*($D$10:$D$14=$B23)*($E$10:$AV$14))</f>
        <v>-63191.641456563564</v>
      </c>
      <c r="J23" s="16">
        <f t="array" ref="J23">-DRO_GLO!I31/SUMPRODUCT(($E$9:$AV$9=J$18)*($D$10:$D$14=$B23)*($E$10:$AV$14))</f>
        <v>-65083.927523843842</v>
      </c>
      <c r="K23" s="16">
        <f t="array" ref="K23">-DRO_GLO!J31/SUMPRODUCT(($E$9:$AV$9=K$18)*($D$10:$D$14=$B23)*($E$10:$AV$14))</f>
        <v>-69814.803839529675</v>
      </c>
      <c r="L23" s="16">
        <f t="array" ref="L23">-DRO_GLO!K31/SUMPRODUCT(($E$9:$AV$9=L$18)*($D$10:$D$14=$B23)*($E$10:$AV$14))</f>
        <v>-76098.059911034507</v>
      </c>
      <c r="M23" s="16">
        <f t="array" ref="M23">-DRO_GLO!L31/SUMPRODUCT(($E$9:$AV$9=M$18)*($D$10:$D$14=$B23)*($E$10:$AV$14))</f>
        <v>-79523.482739032173</v>
      </c>
      <c r="N23" s="16">
        <f t="array" ref="N23">-DRO_GLO!M31/SUMPRODUCT(($E$9:$AV$9=N$18)*($D$10:$D$14=$B23)*($E$10:$AV$14))</f>
        <v>-73761.253081288494</v>
      </c>
      <c r="O23" s="16">
        <f t="array" ref="O23">-DRO_GLO!N31/SUMPRODUCT(($E$9:$AV$9=O$18)*($D$10:$D$14=$B23)*($E$10:$AV$14))</f>
        <v>-76635.192940895198</v>
      </c>
      <c r="P23" s="16">
        <f t="array" ref="P23">-DRO_GLO!O31/SUMPRODUCT(($E$9:$AV$9=P$18)*($D$10:$D$14=$B23)*($E$10:$AV$14))</f>
        <v>-82261.453545095908</v>
      </c>
      <c r="Q23" s="16">
        <f t="array" ref="Q23">-DRO_GLO!P31/SUMPRODUCT(($E$9:$AV$9=Q$18)*($D$10:$D$14=$B23)*($E$10:$AV$14))</f>
        <v>-75079.754980916245</v>
      </c>
      <c r="R23" s="16">
        <f t="array" ref="R23">-DRO_GLO!Q31/SUMPRODUCT(($E$9:$AV$9=R$18)*($D$10:$D$14=$B23)*($E$10:$AV$14))</f>
        <v>-71131.861539897567</v>
      </c>
      <c r="S23" s="16">
        <f t="array" ref="S23">-DRO_GLO!R31/SUMPRODUCT(($E$9:$AV$9=S$18)*($D$10:$D$14=$B23)*($E$10:$AV$14))</f>
        <v>-64412.8507816661</v>
      </c>
      <c r="T23" s="16">
        <f t="array" ref="T23">-DRO_GLO!S31/SUMPRODUCT(($E$9:$AV$9=T$18)*($D$10:$D$14=$B23)*($E$10:$AV$14))</f>
        <v>-64006.180478141032</v>
      </c>
      <c r="U23" s="16">
        <f t="array" ref="U23">-DRO_GLO!T31/SUMPRODUCT(($E$9:$AV$9=U$18)*($D$10:$D$14=$B23)*($E$10:$AV$14))</f>
        <v>-46363.737292939986</v>
      </c>
      <c r="V23" s="16">
        <f t="array" ref="V23">-DRO_GLO!U31/SUMPRODUCT(($E$9:$AV$9=V$18)*($D$10:$D$14=$B23)*($E$10:$AV$14))</f>
        <v>-48696.866794202731</v>
      </c>
      <c r="W23" s="16">
        <f t="array" ref="W23">-DRO_GLO!V31/SUMPRODUCT(($E$9:$AV$9=W$18)*($D$10:$D$14=$B23)*($E$10:$AV$14))</f>
        <v>-48595.814779023422</v>
      </c>
      <c r="X23" s="16">
        <f t="array" ref="X23">-DRO_GLO!W31/SUMPRODUCT(($E$9:$AV$9=X$18)*($D$10:$D$14=$B23)*($E$10:$AV$14))</f>
        <v>-48796.030161919509</v>
      </c>
      <c r="Y23" s="16">
        <f t="array" ref="Y23">-DRO_GLO!X31/SUMPRODUCT(($E$9:$AV$9=Y$18)*($D$10:$D$14=$B23)*($E$10:$AV$14))</f>
        <v>-51651.742375214111</v>
      </c>
      <c r="Z23" s="16">
        <f t="array" ref="Z23">-DRO_GLO!Y31/SUMPRODUCT(($E$9:$AV$9=Z$18)*($D$10:$D$14=$B23)*($E$10:$AV$14))</f>
        <v>-48319.634393770917</v>
      </c>
      <c r="AA23" s="16">
        <f t="array" ref="AA23">-DRO_GLO!Z31/SUMPRODUCT(($E$9:$AV$9=AA$18)*($D$10:$D$14=$B23)*($E$10:$AV$14))</f>
        <v>-47937.729592911928</v>
      </c>
      <c r="AB23" s="16">
        <f t="array" ref="AB23">-DRO_GLO!AA31/SUMPRODUCT(($E$9:$AV$9=AB$18)*($D$10:$D$14=$B23)*($E$10:$AV$14))</f>
        <v>-49886.540841961265</v>
      </c>
      <c r="AC23" s="16">
        <f t="array" ref="AC23">-DRO_GLO!AB31/SUMPRODUCT(($E$9:$AV$9=AC$18)*($D$10:$D$14=$B23)*($E$10:$AV$14))</f>
        <v>-37663.560493875309</v>
      </c>
      <c r="AD23" s="16">
        <f t="array" ref="AD23">-DRO_GLO!AC31/SUMPRODUCT(($E$9:$AV$9=AD$18)*($D$10:$D$14=$B23)*($E$10:$AV$14))</f>
        <v>-35242.650675486671</v>
      </c>
      <c r="AE23" s="16">
        <f t="array" ref="AE23">-DRO_GLO!AD31/SUMPRODUCT(($E$9:$AV$9=AE$18)*($D$10:$D$14=$B23)*($E$10:$AV$14))</f>
        <v>-10818.752605049292</v>
      </c>
      <c r="AF23" s="16">
        <f t="array" ref="AF23">-DRO_GLO!AE31/SUMPRODUCT(($E$9:$AV$9=AF$18)*($D$10:$D$14=$B23)*($E$10:$AV$14))</f>
        <v>-243.57581383447817</v>
      </c>
      <c r="AG23" s="16">
        <f t="array" ref="AG23">-DRO_GLO!AF31/SUMPRODUCT(($E$9:$AV$9=AG$18)*($D$10:$D$14=$B23)*($E$10:$AV$14))</f>
        <v>-32964.810402625488</v>
      </c>
      <c r="AH23" s="16">
        <f t="array" ref="AH23">-DRO_GLO!AG31/SUMPRODUCT(($E$9:$AV$9=AH$18)*($D$10:$D$14=$B23)*($E$10:$AV$14))</f>
        <v>-28895.782206981625</v>
      </c>
      <c r="AI23" s="16">
        <f t="array" ref="AI23">-DRO_GLO!AH31/SUMPRODUCT(($E$9:$AV$9=AI$18)*($D$10:$D$14=$B23)*($E$10:$AV$14))</f>
        <v>-9568.004013719572</v>
      </c>
      <c r="AJ23" s="16">
        <f t="array" ref="AJ23">-DRO_GLO!AI31/SUMPRODUCT(($E$9:$AV$9=AJ$18)*($D$10:$D$14=$B23)*($E$10:$AV$14))</f>
        <v>-21422.14958136229</v>
      </c>
      <c r="AK23" s="16">
        <f t="array" ref="AK23">-DRO_GLO!AJ31/SUMPRODUCT(($E$9:$AV$9=AK$18)*($D$10:$D$14=$B23)*($E$10:$AV$14))</f>
        <v>-41720.981364475803</v>
      </c>
      <c r="AL23" s="16">
        <f t="array" ref="AL23">-DRO_GLO!AK31/SUMPRODUCT(($E$9:$AV$9=AL$18)*($D$10:$D$14=$B23)*($E$10:$AV$14))</f>
        <v>-19508.595473581743</v>
      </c>
      <c r="AM23" s="16">
        <f t="array" ref="AM23">-DRO_GLO!AL31/SUMPRODUCT(($E$9:$AV$9=AM$18)*($D$10:$D$14=$B23)*($E$10:$AV$14))</f>
        <v>-30624.640993219913</v>
      </c>
      <c r="AN23" s="16">
        <f t="array" ref="AN23">-DRO_GLO!AM31/SUMPRODUCT(($E$9:$AV$9=AN$18)*($D$10:$D$14=$B23)*($E$10:$AV$14))</f>
        <v>-31239.029804704187</v>
      </c>
      <c r="AO23" s="16">
        <f t="array" ref="AO23">-DRO_GLO!AN31/SUMPRODUCT(($E$9:$AV$9=AO$18)*($D$10:$D$14=$B23)*($E$10:$AV$14))</f>
        <v>-33401.746502964197</v>
      </c>
      <c r="AP23" s="16">
        <f t="array" ref="AP23">-DRO_GLO!AO31/SUMPRODUCT(($E$9:$AV$9=AP$18)*($D$10:$D$14=$B23)*($E$10:$AV$14))</f>
        <v>-29439.998638846537</v>
      </c>
      <c r="AQ23" s="16">
        <f t="array" ref="AQ23">-DRO_GLO!AP31/SUMPRODUCT(($E$9:$AV$9=AQ$18)*($D$10:$D$14=$B23)*($E$10:$AV$14))</f>
        <v>-30799.567410010819</v>
      </c>
      <c r="AR23" s="16">
        <f t="array" ref="AR23">-DRO_GLO!AQ31/SUMPRODUCT(($E$9:$AV$9=AR$18)*($D$10:$D$14=$B23)*($E$10:$AV$14))</f>
        <v>-32043.53823127523</v>
      </c>
      <c r="AS23" s="16">
        <f t="array" ref="AS23">-DRO_GLO!AR31/SUMPRODUCT(($E$9:$AV$9=AS$18)*($D$10:$D$14=$B23)*($E$10:$AV$14))</f>
        <v>-35191.184563689007</v>
      </c>
      <c r="AT23" s="16">
        <f t="array" ref="AT23">-DRO_GLO!AS31/SUMPRODUCT(($E$9:$AV$9=AT$18)*($D$10:$D$14=$B23)*($E$10:$AV$14))</f>
        <v>-30758.228741425653</v>
      </c>
      <c r="AU23" s="16">
        <f t="array" ref="AU23">-DRO_GLO!AT31/SUMPRODUCT(($E$9:$AV$9=AU$18)*($D$10:$D$14=$B23)*($E$10:$AV$14))</f>
        <v>-34873.805317547667</v>
      </c>
      <c r="AV23" s="16">
        <f t="array" ref="AV23">-DRO_GLO!AU31/SUMPRODUCT(($E$9:$AV$9=AV$18)*($D$10:$D$14=$B23)*($E$10:$AV$14))</f>
        <v>-36557.119990671279</v>
      </c>
    </row>
    <row r="24" spans="2:48" s="12" customFormat="1">
      <c r="B24" s="59" t="s">
        <v>123</v>
      </c>
      <c r="C24" s="15" t="s">
        <v>63</v>
      </c>
      <c r="D24" s="11" t="s">
        <v>52</v>
      </c>
      <c r="E24" s="16">
        <f t="array" ref="E24">-DRO_GLO!D32/SUMPRODUCT(($E$9:$AV$9=E$18)*($D$10:$D$14=$B24)*($E$10:$AV$14))</f>
        <v>-429586.32652095723</v>
      </c>
      <c r="F24" s="16">
        <f t="array" ref="F24">-DRO_GLO!E32/SUMPRODUCT(($E$9:$AV$9=F$18)*($D$10:$D$14=$B24)*($E$10:$AV$14))</f>
        <v>-428650.77430345688</v>
      </c>
      <c r="G24" s="16">
        <f t="array" ref="G24">-DRO_GLO!F32/SUMPRODUCT(($E$9:$AV$9=G$18)*($D$10:$D$14=$B24)*($E$10:$AV$14))</f>
        <v>-470257.29113967164</v>
      </c>
      <c r="H24" s="16">
        <f t="array" ref="H24">-DRO_GLO!G32/SUMPRODUCT(($E$9:$AV$9=H$18)*($D$10:$D$14=$B24)*($E$10:$AV$14))</f>
        <v>-434455.10619507584</v>
      </c>
      <c r="I24" s="16">
        <f t="array" ref="I24">-DRO_GLO!H32/SUMPRODUCT(($E$9:$AV$9=I$18)*($D$10:$D$14=$B24)*($E$10:$AV$14))</f>
        <v>-521606.11799665022</v>
      </c>
      <c r="J24" s="16">
        <f t="array" ref="J24">-DRO_GLO!I32/SUMPRODUCT(($E$9:$AV$9=J$18)*($D$10:$D$14=$B24)*($E$10:$AV$14))</f>
        <v>-527615.69444570155</v>
      </c>
      <c r="K24" s="16">
        <f t="array" ref="K24">-DRO_GLO!J32/SUMPRODUCT(($E$9:$AV$9=K$18)*($D$10:$D$14=$B24)*($E$10:$AV$14))</f>
        <v>-536777.44970756117</v>
      </c>
      <c r="L24" s="16">
        <f t="array" ref="L24">-DRO_GLO!K32/SUMPRODUCT(($E$9:$AV$9=L$18)*($D$10:$D$14=$B24)*($E$10:$AV$14))</f>
        <v>-529193.46288815152</v>
      </c>
      <c r="M24" s="16">
        <f t="array" ref="M24">-DRO_GLO!L32/SUMPRODUCT(($E$9:$AV$9=M$18)*($D$10:$D$14=$B24)*($E$10:$AV$14))</f>
        <v>-591185.18270225113</v>
      </c>
      <c r="N24" s="16">
        <f t="array" ref="N24">-DRO_GLO!M32/SUMPRODUCT(($E$9:$AV$9=N$18)*($D$10:$D$14=$B24)*($E$10:$AV$14))</f>
        <v>-636959.51071102754</v>
      </c>
      <c r="O24" s="16">
        <f t="array" ref="O24">-DRO_GLO!N32/SUMPRODUCT(($E$9:$AV$9=O$18)*($D$10:$D$14=$B24)*($E$10:$AV$14))</f>
        <v>-642693.24768336478</v>
      </c>
      <c r="P24" s="16">
        <f t="array" ref="P24">-DRO_GLO!O32/SUMPRODUCT(($E$9:$AV$9=P$18)*($D$10:$D$14=$B24)*($E$10:$AV$14))</f>
        <v>-669904.81430761178</v>
      </c>
      <c r="Q24" s="16">
        <f t="array" ref="Q24">-DRO_GLO!P32/SUMPRODUCT(($E$9:$AV$9=Q$18)*($D$10:$D$14=$B24)*($E$10:$AV$14))</f>
        <v>-680851.32213518815</v>
      </c>
      <c r="R24" s="16">
        <f t="array" ref="R24">-DRO_GLO!Q32/SUMPRODUCT(($E$9:$AV$9=R$18)*($D$10:$D$14=$B24)*($E$10:$AV$14))</f>
        <v>-661530.25521788222</v>
      </c>
      <c r="S24" s="16">
        <f t="array" ref="S24">-DRO_GLO!R32/SUMPRODUCT(($E$9:$AV$9=S$18)*($D$10:$D$14=$B24)*($E$10:$AV$14))</f>
        <v>-663916.68632237229</v>
      </c>
      <c r="T24" s="16">
        <f t="array" ref="T24">-DRO_GLO!S32/SUMPRODUCT(($E$9:$AV$9=T$18)*($D$10:$D$14=$B24)*($E$10:$AV$14))</f>
        <v>-698936.09976156941</v>
      </c>
      <c r="U24" s="16">
        <f t="array" ref="U24">-DRO_GLO!T32/SUMPRODUCT(($E$9:$AV$9=U$18)*($D$10:$D$14=$B24)*($E$10:$AV$14))</f>
        <v>-714784.98030510044</v>
      </c>
      <c r="V24" s="16">
        <f t="array" ref="V24">-DRO_GLO!U32/SUMPRODUCT(($E$9:$AV$9=V$18)*($D$10:$D$14=$B24)*($E$10:$AV$14))</f>
        <v>-636218.27079193527</v>
      </c>
      <c r="W24" s="16">
        <f t="array" ref="W24">-DRO_GLO!V32/SUMPRODUCT(($E$9:$AV$9=W$18)*($D$10:$D$14=$B24)*($E$10:$AV$14))</f>
        <v>-706923.45770606864</v>
      </c>
      <c r="X24" s="16">
        <f t="array" ref="X24">-DRO_GLO!W32/SUMPRODUCT(($E$9:$AV$9=X$18)*($D$10:$D$14=$B24)*($E$10:$AV$14))</f>
        <v>-736965.11547898082</v>
      </c>
      <c r="Y24" s="16">
        <f t="array" ref="Y24">-DRO_GLO!X32/SUMPRODUCT(($E$9:$AV$9=Y$18)*($D$10:$D$14=$B24)*($E$10:$AV$14))</f>
        <v>-750360.75481145701</v>
      </c>
      <c r="Z24" s="16">
        <f t="array" ref="Z24">-DRO_GLO!Y32/SUMPRODUCT(($E$9:$AV$9=Z$18)*($D$10:$D$14=$B24)*($E$10:$AV$14))</f>
        <v>-663580.01977543754</v>
      </c>
      <c r="AA24" s="16">
        <f t="array" ref="AA24">-DRO_GLO!Z32/SUMPRODUCT(($E$9:$AV$9=AA$18)*($D$10:$D$14=$B24)*($E$10:$AV$14))</f>
        <v>-675216.35296530928</v>
      </c>
      <c r="AB24" s="16">
        <f t="array" ref="AB24">-DRO_GLO!AA32/SUMPRODUCT(($E$9:$AV$9=AB$18)*($D$10:$D$14=$B24)*($E$10:$AV$14))</f>
        <v>-706361.95638015377</v>
      </c>
      <c r="AC24" s="16">
        <f t="array" ref="AC24">-DRO_GLO!AB32/SUMPRODUCT(($E$9:$AV$9=AC$18)*($D$10:$D$14=$B24)*($E$10:$AV$14))</f>
        <v>-539967.15928829485</v>
      </c>
      <c r="AD24" s="16">
        <f t="array" ref="AD24">-DRO_GLO!AC32/SUMPRODUCT(($E$9:$AV$9=AD$18)*($D$10:$D$14=$B24)*($E$10:$AV$14))</f>
        <v>-551373.06273968099</v>
      </c>
      <c r="AE24" s="16">
        <f t="array" ref="AE24">-DRO_GLO!AD32/SUMPRODUCT(($E$9:$AV$9=AE$18)*($D$10:$D$14=$B24)*($E$10:$AV$14))</f>
        <v>-544581.16488302744</v>
      </c>
      <c r="AF24" s="16">
        <f t="array" ref="AF24">-DRO_GLO!AE32/SUMPRODUCT(($E$9:$AV$9=AF$18)*($D$10:$D$14=$B24)*($E$10:$AV$14))</f>
        <v>-560336.23275574739</v>
      </c>
      <c r="AG24" s="16">
        <f t="array" ref="AG24">-DRO_GLO!AF32/SUMPRODUCT(($E$9:$AV$9=AG$18)*($D$10:$D$14=$B24)*($E$10:$AV$14))</f>
        <v>-474859.47490452923</v>
      </c>
      <c r="AH24" s="16">
        <f t="array" ref="AH24">-DRO_GLO!AG32/SUMPRODUCT(($E$9:$AV$9=AH$18)*($D$10:$D$14=$B24)*($E$10:$AV$14))</f>
        <v>-364824.11277522735</v>
      </c>
      <c r="AI24" s="16">
        <f t="array" ref="AI24">-DRO_GLO!AH32/SUMPRODUCT(($E$9:$AV$9=AI$18)*($D$10:$D$14=$B24)*($E$10:$AV$14))</f>
        <v>-407706.33722597599</v>
      </c>
      <c r="AJ24" s="16">
        <f t="array" ref="AJ24">-DRO_GLO!AI32/SUMPRODUCT(($E$9:$AV$9=AJ$18)*($D$10:$D$14=$B24)*($E$10:$AV$14))</f>
        <v>-411121.90862570936</v>
      </c>
      <c r="AK24" s="16">
        <f t="array" ref="AK24">-DRO_GLO!AJ32/SUMPRODUCT(($E$9:$AV$9=AK$18)*($D$10:$D$14=$B24)*($E$10:$AV$14))</f>
        <v>-441457.78901699471</v>
      </c>
      <c r="AL24" s="16">
        <f t="array" ref="AL24">-DRO_GLO!AK32/SUMPRODUCT(($E$9:$AV$9=AL$18)*($D$10:$D$14=$B24)*($E$10:$AV$14))</f>
        <v>-376984.93872330472</v>
      </c>
      <c r="AM24" s="16">
        <f t="array" ref="AM24">-DRO_GLO!AL32/SUMPRODUCT(($E$9:$AV$9=AM$18)*($D$10:$D$14=$B24)*($E$10:$AV$14))</f>
        <v>-416150.37931357918</v>
      </c>
      <c r="AN24" s="16">
        <f t="array" ref="AN24">-DRO_GLO!AM32/SUMPRODUCT(($E$9:$AV$9=AN$18)*($D$10:$D$14=$B24)*($E$10:$AV$14))</f>
        <v>-562394.44453938678</v>
      </c>
      <c r="AO24" s="16">
        <f t="array" ref="AO24">-DRO_GLO!AN32/SUMPRODUCT(($E$9:$AV$9=AO$18)*($D$10:$D$14=$B24)*($E$10:$AV$14))</f>
        <v>-516643.58814415499</v>
      </c>
      <c r="AP24" s="16">
        <f t="array" ref="AP24">-DRO_GLO!AO32/SUMPRODUCT(($E$9:$AV$9=AP$18)*($D$10:$D$14=$B24)*($E$10:$AV$14))</f>
        <v>-454581.95053168613</v>
      </c>
      <c r="AQ24" s="16">
        <f t="array" ref="AQ24">-DRO_GLO!AP32/SUMPRODUCT(($E$9:$AV$9=AQ$18)*($D$10:$D$14=$B24)*($E$10:$AV$14))</f>
        <v>-605367.63095567399</v>
      </c>
      <c r="AR24" s="16">
        <f t="array" ref="AR24">-DRO_GLO!AQ32/SUMPRODUCT(($E$9:$AV$9=AR$18)*($D$10:$D$14=$B24)*($E$10:$AV$14))</f>
        <v>-639483.00975548115</v>
      </c>
      <c r="AS24" s="16">
        <f t="array" ref="AS24">-DRO_GLO!AR32/SUMPRODUCT(($E$9:$AV$9=AS$18)*($D$10:$D$14=$B24)*($E$10:$AV$14))</f>
        <v>-556043.86114983237</v>
      </c>
      <c r="AT24" s="16">
        <f t="array" ref="AT24">-DRO_GLO!AS32/SUMPRODUCT(($E$9:$AV$9=AT$18)*($D$10:$D$14=$B24)*($E$10:$AV$14))</f>
        <v>-541607.01585871517</v>
      </c>
      <c r="AU24" s="16">
        <f t="array" ref="AU24">-DRO_GLO!AT32/SUMPRODUCT(($E$9:$AV$9=AU$18)*($D$10:$D$14=$B24)*($E$10:$AV$14))</f>
        <v>-590205.6460741777</v>
      </c>
      <c r="AV24" s="16">
        <f t="array" ref="AV24">-DRO_GLO!AU32/SUMPRODUCT(($E$9:$AV$9=AV$18)*($D$10:$D$14=$B24)*($E$10:$AV$14))</f>
        <v>-548805.64155532024</v>
      </c>
    </row>
    <row r="25" spans="2:48" s="12" customFormat="1">
      <c r="B25" s="59" t="s">
        <v>123</v>
      </c>
      <c r="C25" s="15" t="s">
        <v>64</v>
      </c>
      <c r="D25" s="11" t="s">
        <v>53</v>
      </c>
      <c r="E25" s="16">
        <f t="array" ref="E25">-DRO_GLO!D33/SUMPRODUCT(($E$9:$AV$9=E$18)*($D$10:$D$14=$B25)*($E$10:$AV$14))</f>
        <v>-238808.73690462203</v>
      </c>
      <c r="F25" s="16">
        <f t="array" ref="F25">-DRO_GLO!E33/SUMPRODUCT(($E$9:$AV$9=F$18)*($D$10:$D$14=$B25)*($E$10:$AV$14))</f>
        <v>-178372.19144435582</v>
      </c>
      <c r="G25" s="16">
        <f t="array" ref="G25">-DRO_GLO!F33/SUMPRODUCT(($E$9:$AV$9=G$18)*($D$10:$D$14=$B25)*($E$10:$AV$14))</f>
        <v>-182819.21136570338</v>
      </c>
      <c r="H25" s="16">
        <f t="array" ref="H25">-DRO_GLO!G33/SUMPRODUCT(($E$9:$AV$9=H$18)*($D$10:$D$14=$B25)*($E$10:$AV$14))</f>
        <v>-167559.95424997725</v>
      </c>
      <c r="I25" s="16">
        <f t="array" ref="I25">-DRO_GLO!H33/SUMPRODUCT(($E$9:$AV$9=I$18)*($D$10:$D$14=$B25)*($E$10:$AV$14))</f>
        <v>-185254.34186953725</v>
      </c>
      <c r="J25" s="16">
        <f t="array" ref="J25">-DRO_GLO!I33/SUMPRODUCT(($E$9:$AV$9=J$18)*($D$10:$D$14=$B25)*($E$10:$AV$14))</f>
        <v>-192218.8142436216</v>
      </c>
      <c r="K25" s="16">
        <f t="array" ref="K25">-DRO_GLO!J33/SUMPRODUCT(($E$9:$AV$9=K$18)*($D$10:$D$14=$B25)*($E$10:$AV$14))</f>
        <v>-167180.18035143364</v>
      </c>
      <c r="L25" s="16">
        <f t="array" ref="L25">-DRO_GLO!K33/SUMPRODUCT(($E$9:$AV$9=L$18)*($D$10:$D$14=$B25)*($E$10:$AV$14))</f>
        <v>-184608.42793118412</v>
      </c>
      <c r="M25" s="16">
        <f t="array" ref="M25">-DRO_GLO!L33/SUMPRODUCT(($E$9:$AV$9=M$18)*($D$10:$D$14=$B25)*($E$10:$AV$14))</f>
        <v>-179771.69808009252</v>
      </c>
      <c r="N25" s="16">
        <f t="array" ref="N25">-DRO_GLO!M33/SUMPRODUCT(($E$9:$AV$9=N$18)*($D$10:$D$14=$B25)*($E$10:$AV$14))</f>
        <v>-163090.67835668707</v>
      </c>
      <c r="O25" s="16">
        <f t="array" ref="O25">-DRO_GLO!N33/SUMPRODUCT(($E$9:$AV$9=O$18)*($D$10:$D$14=$B25)*($E$10:$AV$14))</f>
        <v>-157947.31788219622</v>
      </c>
      <c r="P25" s="16">
        <f t="array" ref="P25">-DRO_GLO!O33/SUMPRODUCT(($E$9:$AV$9=P$18)*($D$10:$D$14=$B25)*($E$10:$AV$14))</f>
        <v>-174339.3696900277</v>
      </c>
      <c r="Q25" s="16">
        <f t="array" ref="Q25">-DRO_GLO!P33/SUMPRODUCT(($E$9:$AV$9=Q$18)*($D$10:$D$14=$B25)*($E$10:$AV$14))</f>
        <v>-177727.03854739532</v>
      </c>
      <c r="R25" s="16">
        <f t="array" ref="R25">-DRO_GLO!Q33/SUMPRODUCT(($E$9:$AV$9=R$18)*($D$10:$D$14=$B25)*($E$10:$AV$14))</f>
        <v>-180845.8361977103</v>
      </c>
      <c r="S25" s="16">
        <f t="array" ref="S25">-DRO_GLO!R33/SUMPRODUCT(($E$9:$AV$9=S$18)*($D$10:$D$14=$B25)*($E$10:$AV$14))</f>
        <v>-191505.59491509429</v>
      </c>
      <c r="T25" s="16">
        <f t="array" ref="T25">-DRO_GLO!S33/SUMPRODUCT(($E$9:$AV$9=T$18)*($D$10:$D$14=$B25)*($E$10:$AV$14))</f>
        <v>-198943.49852311503</v>
      </c>
      <c r="U25" s="16">
        <f t="array" ref="U25">-DRO_GLO!T33/SUMPRODUCT(($E$9:$AV$9=U$18)*($D$10:$D$14=$B25)*($E$10:$AV$14))</f>
        <v>-198639.23984640543</v>
      </c>
      <c r="V25" s="16">
        <f t="array" ref="V25">-DRO_GLO!U33/SUMPRODUCT(($E$9:$AV$9=V$18)*($D$10:$D$14=$B25)*($E$10:$AV$14))</f>
        <v>-200914.87752271246</v>
      </c>
      <c r="W25" s="16">
        <f t="array" ref="W25">-DRO_GLO!V33/SUMPRODUCT(($E$9:$AV$9=W$18)*($D$10:$D$14=$B25)*($E$10:$AV$14))</f>
        <v>-234219.79666185519</v>
      </c>
      <c r="X25" s="16">
        <f t="array" ref="X25">-DRO_GLO!W33/SUMPRODUCT(($E$9:$AV$9=X$18)*($D$10:$D$14=$B25)*($E$10:$AV$14))</f>
        <v>-277534.28757115093</v>
      </c>
      <c r="Y25" s="16">
        <f t="array" ref="Y25">-DRO_GLO!X33/SUMPRODUCT(($E$9:$AV$9=Y$18)*($D$10:$D$14=$B25)*($E$10:$AV$14))</f>
        <v>-247363.62649128423</v>
      </c>
      <c r="Z25" s="16">
        <f t="array" ref="Z25">-DRO_GLO!Y33/SUMPRODUCT(($E$9:$AV$9=Z$18)*($D$10:$D$14=$B25)*($E$10:$AV$14))</f>
        <v>-235257.28977949522</v>
      </c>
      <c r="AA25" s="16">
        <f t="array" ref="AA25">-DRO_GLO!Z33/SUMPRODUCT(($E$9:$AV$9=AA$18)*($D$10:$D$14=$B25)*($E$10:$AV$14))</f>
        <v>-210474.42007775995</v>
      </c>
      <c r="AB25" s="16">
        <f t="array" ref="AB25">-DRO_GLO!AA33/SUMPRODUCT(($E$9:$AV$9=AB$18)*($D$10:$D$14=$B25)*($E$10:$AV$14))</f>
        <v>-210852.60425259866</v>
      </c>
      <c r="AC25" s="16">
        <f t="array" ref="AC25">-DRO_GLO!AB33/SUMPRODUCT(($E$9:$AV$9=AC$18)*($D$10:$D$14=$B25)*($E$10:$AV$14))</f>
        <v>-200862.05288119687</v>
      </c>
      <c r="AD25" s="16">
        <f t="array" ref="AD25">-DRO_GLO!AC33/SUMPRODUCT(($E$9:$AV$9=AD$18)*($D$10:$D$14=$B25)*($E$10:$AV$14))</f>
        <v>-220042.92097590907</v>
      </c>
      <c r="AE25" s="16">
        <f t="array" ref="AE25">-DRO_GLO!AD33/SUMPRODUCT(($E$9:$AV$9=AE$18)*($D$10:$D$14=$B25)*($E$10:$AV$14))</f>
        <v>-233609.95495555428</v>
      </c>
      <c r="AF25" s="16">
        <f t="array" ref="AF25">-DRO_GLO!AE33/SUMPRODUCT(($E$9:$AV$9=AF$18)*($D$10:$D$14=$B25)*($E$10:$AV$14))</f>
        <v>-310226.9177340676</v>
      </c>
      <c r="AG25" s="16">
        <f t="array" ref="AG25">-DRO_GLO!AF33/SUMPRODUCT(($E$9:$AV$9=AG$18)*($D$10:$D$14=$B25)*($E$10:$AV$14))</f>
        <v>-265805.48825743917</v>
      </c>
      <c r="AH25" s="16">
        <f t="array" ref="AH25">-DRO_GLO!AG33/SUMPRODUCT(($E$9:$AV$9=AH$18)*($D$10:$D$14=$B25)*($E$10:$AV$14))</f>
        <v>-235613.58582137039</v>
      </c>
      <c r="AI25" s="16">
        <f t="array" ref="AI25">-DRO_GLO!AH33/SUMPRODUCT(($E$9:$AV$9=AI$18)*($D$10:$D$14=$B25)*($E$10:$AV$14))</f>
        <v>-214816.78184083611</v>
      </c>
      <c r="AJ25" s="16">
        <f t="array" ref="AJ25">-DRO_GLO!AI33/SUMPRODUCT(($E$9:$AV$9=AJ$18)*($D$10:$D$14=$B25)*($E$10:$AV$14))</f>
        <v>-131855.47982994403</v>
      </c>
      <c r="AK25" s="16">
        <f t="array" ref="AK25">-DRO_GLO!AJ33/SUMPRODUCT(($E$9:$AV$9=AK$18)*($D$10:$D$14=$B25)*($E$10:$AV$14))</f>
        <v>-199393.10684931534</v>
      </c>
      <c r="AL25" s="16">
        <f t="array" ref="AL25">-DRO_GLO!AK33/SUMPRODUCT(($E$9:$AV$9=AL$18)*($D$10:$D$14=$B25)*($E$10:$AV$14))</f>
        <v>-206554.48953788192</v>
      </c>
      <c r="AM25" s="16">
        <f t="array" ref="AM25">-DRO_GLO!AL33/SUMPRODUCT(($E$9:$AV$9=AM$18)*($D$10:$D$14=$B25)*($E$10:$AV$14))</f>
        <v>-207951.9111052817</v>
      </c>
      <c r="AN25" s="16">
        <f t="array" ref="AN25">-DRO_GLO!AM33/SUMPRODUCT(($E$9:$AV$9=AN$18)*($D$10:$D$14=$B25)*($E$10:$AV$14))</f>
        <v>-283800.54551297228</v>
      </c>
      <c r="AO25" s="16">
        <f t="array" ref="AO25">-DRO_GLO!AN33/SUMPRODUCT(($E$9:$AV$9=AO$18)*($D$10:$D$14=$B25)*($E$10:$AV$14))</f>
        <v>-214893.75638003778</v>
      </c>
      <c r="AP25" s="16">
        <f t="array" ref="AP25">-DRO_GLO!AO33/SUMPRODUCT(($E$9:$AV$9=AP$18)*($D$10:$D$14=$B25)*($E$10:$AV$14))</f>
        <v>-238008.71571305097</v>
      </c>
      <c r="AQ25" s="16">
        <f t="array" ref="AQ25">-DRO_GLO!AP33/SUMPRODUCT(($E$9:$AV$9=AQ$18)*($D$10:$D$14=$B25)*($E$10:$AV$14))</f>
        <v>-254955.68096090379</v>
      </c>
      <c r="AR25" s="16">
        <f t="array" ref="AR25">-DRO_GLO!AQ33/SUMPRODUCT(($E$9:$AV$9=AR$18)*($D$10:$D$14=$B25)*($E$10:$AV$14))</f>
        <v>-263999.09105660435</v>
      </c>
      <c r="AS25" s="16">
        <f t="array" ref="AS25">-DRO_GLO!AR33/SUMPRODUCT(($E$9:$AV$9=AS$18)*($D$10:$D$14=$B25)*($E$10:$AV$14))</f>
        <v>-211072.83535863276</v>
      </c>
      <c r="AT25" s="16">
        <f t="array" ref="AT25">-DRO_GLO!AS33/SUMPRODUCT(($E$9:$AV$9=AT$18)*($D$10:$D$14=$B25)*($E$10:$AV$14))</f>
        <v>-215162.72540395235</v>
      </c>
      <c r="AU25" s="16">
        <f t="array" ref="AU25">-DRO_GLO!AT33/SUMPRODUCT(($E$9:$AV$9=AU$18)*($D$10:$D$14=$B25)*($E$10:$AV$14))</f>
        <v>-230050.59381623869</v>
      </c>
      <c r="AV25" s="16">
        <f t="array" ref="AV25">-DRO_GLO!AU33/SUMPRODUCT(($E$9:$AV$9=AV$18)*($D$10:$D$14=$B25)*($E$10:$AV$14))</f>
        <v>-227086.99407113311</v>
      </c>
    </row>
    <row r="26" spans="2:48" s="12" customFormat="1">
      <c r="B26" s="59" t="s">
        <v>123</v>
      </c>
      <c r="C26" s="15" t="s">
        <v>65</v>
      </c>
      <c r="D26" s="11" t="s">
        <v>54</v>
      </c>
      <c r="E26" s="16">
        <f t="array" ref="E26">-DRO_GLO!D36/SUMPRODUCT(($E$9:$AV$9=E$18)*($D$10:$D$14=$B26)*($E$10:$AV$14))</f>
        <v>-156312.63099325422</v>
      </c>
      <c r="F26" s="16">
        <f t="array" ref="F26">-DRO_GLO!E36/SUMPRODUCT(($E$9:$AV$9=F$18)*($D$10:$D$14=$B26)*($E$10:$AV$14))</f>
        <v>-126379.55783554396</v>
      </c>
      <c r="G26" s="16">
        <f t="array" ref="G26">-DRO_GLO!F36/SUMPRODUCT(($E$9:$AV$9=G$18)*($D$10:$D$14=$B26)*($E$10:$AV$14))</f>
        <v>-159883.6972960805</v>
      </c>
      <c r="H26" s="16">
        <f t="array" ref="H26">-DRO_GLO!G36/SUMPRODUCT(($E$9:$AV$9=H$18)*($D$10:$D$14=$B26)*($E$10:$AV$14))</f>
        <v>-150219.8244609409</v>
      </c>
      <c r="I26" s="16">
        <f t="array" ref="I26">-DRO_GLO!H36/SUMPRODUCT(($E$9:$AV$9=I$18)*($D$10:$D$14=$B26)*($E$10:$AV$14))</f>
        <v>-125248.00501120108</v>
      </c>
      <c r="J26" s="16">
        <f t="array" ref="J26">-DRO_GLO!I36/SUMPRODUCT(($E$9:$AV$9=J$18)*($D$10:$D$14=$B26)*($E$10:$AV$14))</f>
        <v>-112524.41434770107</v>
      </c>
      <c r="K26" s="16">
        <f t="array" ref="K26">-DRO_GLO!J36/SUMPRODUCT(($E$9:$AV$9=K$18)*($D$10:$D$14=$B26)*($E$10:$AV$14))</f>
        <v>-137036.69343395889</v>
      </c>
      <c r="L26" s="16">
        <f t="array" ref="L26">-DRO_GLO!K36/SUMPRODUCT(($E$9:$AV$9=L$18)*($D$10:$D$14=$B26)*($E$10:$AV$14))</f>
        <v>-63367.42053193265</v>
      </c>
      <c r="M26" s="16">
        <f t="array" ref="M26">-DRO_GLO!L36/SUMPRODUCT(($E$9:$AV$9=M$18)*($D$10:$D$14=$B26)*($E$10:$AV$14))</f>
        <v>-92975.684754328162</v>
      </c>
      <c r="N26" s="16">
        <f t="array" ref="N26">-DRO_GLO!M36/SUMPRODUCT(($E$9:$AV$9=N$18)*($D$10:$D$14=$B26)*($E$10:$AV$14))</f>
        <v>-103878.97022133657</v>
      </c>
      <c r="O26" s="16">
        <f t="array" ref="O26">-DRO_GLO!N36/SUMPRODUCT(($E$9:$AV$9=O$18)*($D$10:$D$14=$B26)*($E$10:$AV$14))</f>
        <v>-118769.86494580953</v>
      </c>
      <c r="P26" s="16">
        <f t="array" ref="P26">-DRO_GLO!O36/SUMPRODUCT(($E$9:$AV$9=P$18)*($D$10:$D$14=$B26)*($E$10:$AV$14))</f>
        <v>-90121.375437003371</v>
      </c>
      <c r="Q26" s="16">
        <f t="array" ref="Q26">-DRO_GLO!P36/SUMPRODUCT(($E$9:$AV$9=Q$18)*($D$10:$D$14=$B26)*($E$10:$AV$14))</f>
        <v>-97312.349368156603</v>
      </c>
      <c r="R26" s="16">
        <f t="array" ref="R26">-DRO_GLO!Q36/SUMPRODUCT(($E$9:$AV$9=R$18)*($D$10:$D$14=$B26)*($E$10:$AV$14))</f>
        <v>-134851.67923378106</v>
      </c>
      <c r="S26" s="16">
        <f t="array" ref="S26">-DRO_GLO!R36/SUMPRODUCT(($E$9:$AV$9=S$18)*($D$10:$D$14=$B26)*($E$10:$AV$14))</f>
        <v>-106884.81845658273</v>
      </c>
      <c r="T26" s="16">
        <f t="array" ref="T26">-DRO_GLO!S36/SUMPRODUCT(($E$9:$AV$9=T$18)*($D$10:$D$14=$B26)*($E$10:$AV$14))</f>
        <v>-109838.33729784741</v>
      </c>
      <c r="U26" s="16">
        <f t="array" ref="U26">-DRO_GLO!T36/SUMPRODUCT(($E$9:$AV$9=U$18)*($D$10:$D$14=$B26)*($E$10:$AV$14))</f>
        <v>-92501.602029916423</v>
      </c>
      <c r="V26" s="16">
        <f t="array" ref="V26">-DRO_GLO!U36/SUMPRODUCT(($E$9:$AV$9=V$18)*($D$10:$D$14=$B26)*($E$10:$AV$14))</f>
        <v>-106080.11464939857</v>
      </c>
      <c r="W26" s="16">
        <f t="array" ref="W26">-DRO_GLO!V36/SUMPRODUCT(($E$9:$AV$9=W$18)*($D$10:$D$14=$B26)*($E$10:$AV$14))</f>
        <v>-113497.49934051982</v>
      </c>
      <c r="X26" s="16">
        <f t="array" ref="X26">-DRO_GLO!W36/SUMPRODUCT(($E$9:$AV$9=X$18)*($D$10:$D$14=$B26)*($E$10:$AV$14))</f>
        <v>-115274.60778987677</v>
      </c>
      <c r="Y26" s="16">
        <f t="array" ref="Y26">-DRO_GLO!X36/SUMPRODUCT(($E$9:$AV$9=Y$18)*($D$10:$D$14=$B26)*($E$10:$AV$14))</f>
        <v>-98086.534437803028</v>
      </c>
      <c r="Z26" s="16">
        <f t="array" ref="Z26">-DRO_GLO!Y36/SUMPRODUCT(($E$9:$AV$9=Z$18)*($D$10:$D$14=$B26)*($E$10:$AV$14))</f>
        <v>-99094.608860388937</v>
      </c>
      <c r="AA26" s="16">
        <f t="array" ref="AA26">-DRO_GLO!Z36/SUMPRODUCT(($E$9:$AV$9=AA$18)*($D$10:$D$14=$B26)*($E$10:$AV$14))</f>
        <v>-122641.78490352792</v>
      </c>
      <c r="AB26" s="16">
        <f t="array" ref="AB26">-DRO_GLO!AA36/SUMPRODUCT(($E$9:$AV$9=AB$18)*($D$10:$D$14=$B26)*($E$10:$AV$14))</f>
        <v>-106952.53946595476</v>
      </c>
      <c r="AC26" s="16">
        <f t="array" ref="AC26">-DRO_GLO!AB36/SUMPRODUCT(($E$9:$AV$9=AC$18)*($D$10:$D$14=$B26)*($E$10:$AV$14))</f>
        <v>-100949.22083011959</v>
      </c>
      <c r="AD26" s="16">
        <f t="array" ref="AD26">-DRO_GLO!AC36/SUMPRODUCT(($E$9:$AV$9=AD$18)*($D$10:$D$14=$B26)*($E$10:$AV$14))</f>
        <v>-82931.741880700254</v>
      </c>
      <c r="AE26" s="16">
        <f t="array" ref="AE26">-DRO_GLO!AD36/SUMPRODUCT(($E$9:$AV$9=AE$18)*($D$10:$D$14=$B26)*($E$10:$AV$14))</f>
        <v>-81020.459176399163</v>
      </c>
      <c r="AF26" s="16">
        <f t="array" ref="AF26">-DRO_GLO!AE36/SUMPRODUCT(($E$9:$AV$9=AF$18)*($D$10:$D$14=$B26)*($E$10:$AV$14))</f>
        <v>-133814.20933412033</v>
      </c>
      <c r="AG26" s="16">
        <f t="array" ref="AG26">-DRO_GLO!AF36/SUMPRODUCT(($E$9:$AV$9=AG$18)*($D$10:$D$14=$B26)*($E$10:$AV$14))</f>
        <v>-80412.672557495767</v>
      </c>
      <c r="AH26" s="16">
        <f t="array" ref="AH26">-DRO_GLO!AG36/SUMPRODUCT(($E$9:$AV$9=AH$18)*($D$10:$D$14=$B26)*($E$10:$AV$14))</f>
        <v>-96970.607856620423</v>
      </c>
      <c r="AI26" s="16">
        <f t="array" ref="AI26">-DRO_GLO!AH36/SUMPRODUCT(($E$9:$AV$9=AI$18)*($D$10:$D$14=$B26)*($E$10:$AV$14))</f>
        <v>-63675.975657248709</v>
      </c>
      <c r="AJ26" s="16">
        <f t="array" ref="AJ26">-DRO_GLO!AI36/SUMPRODUCT(($E$9:$AV$9=AJ$18)*($D$10:$D$14=$B26)*($E$10:$AV$14))</f>
        <v>-123170.18008831816</v>
      </c>
      <c r="AK26" s="16">
        <f t="array" ref="AK26">-DRO_GLO!AJ36/SUMPRODUCT(($E$9:$AV$9=AK$18)*($D$10:$D$14=$B26)*($E$10:$AV$14))</f>
        <v>-52942.959937508538</v>
      </c>
      <c r="AL26" s="16">
        <f t="array" ref="AL26">-DRO_GLO!AK36/SUMPRODUCT(($E$9:$AV$9=AL$18)*($D$10:$D$14=$B26)*($E$10:$AV$14))</f>
        <v>-79110.941246910021</v>
      </c>
      <c r="AM26" s="16">
        <f t="array" ref="AM26">-DRO_GLO!AL36/SUMPRODUCT(($E$9:$AV$9=AM$18)*($D$10:$D$14=$B26)*($E$10:$AV$14))</f>
        <v>-53684.681253318799</v>
      </c>
      <c r="AN26" s="16">
        <f t="array" ref="AN26">-DRO_GLO!AM36/SUMPRODUCT(($E$9:$AV$9=AN$18)*($D$10:$D$14=$B26)*($E$10:$AV$14))</f>
        <v>-34192.58655124405</v>
      </c>
      <c r="AO26" s="16">
        <f t="array" ref="AO26">-DRO_GLO!AN36/SUMPRODUCT(($E$9:$AV$9=AO$18)*($D$10:$D$14=$B26)*($E$10:$AV$14))</f>
        <v>-64462.297566749257</v>
      </c>
      <c r="AP26" s="16">
        <f t="array" ref="AP26">-DRO_GLO!AO36/SUMPRODUCT(($E$9:$AV$9=AP$18)*($D$10:$D$14=$B26)*($E$10:$AV$14))</f>
        <v>-50913.440575883717</v>
      </c>
      <c r="AQ26" s="16">
        <f t="array" ref="AQ26">-DRO_GLO!AP36/SUMPRODUCT(($E$9:$AV$9=AQ$18)*($D$10:$D$14=$B26)*($E$10:$AV$14))</f>
        <v>-51041.999906541605</v>
      </c>
      <c r="AR26" s="16">
        <f t="array" ref="AR26">-DRO_GLO!AQ36/SUMPRODUCT(($E$9:$AV$9=AR$18)*($D$10:$D$14=$B26)*($E$10:$AV$14))</f>
        <v>-159698.81851668618</v>
      </c>
      <c r="AS26" s="16">
        <f t="array" ref="AS26">-DRO_GLO!AR36/SUMPRODUCT(($E$9:$AV$9=AS$18)*($D$10:$D$14=$B26)*($E$10:$AV$14))</f>
        <v>-24748.643730434247</v>
      </c>
      <c r="AT26" s="16">
        <f t="array" ref="AT26">-DRO_GLO!AS36/SUMPRODUCT(($E$9:$AV$9=AT$18)*($D$10:$D$14=$B26)*($E$10:$AV$14))</f>
        <v>-153378.20501282756</v>
      </c>
      <c r="AU26" s="16">
        <f t="array" ref="AU26">-DRO_GLO!AT36/SUMPRODUCT(($E$9:$AV$9=AU$18)*($D$10:$D$14=$B26)*($E$10:$AV$14))</f>
        <v>-50630.068848636685</v>
      </c>
      <c r="AV26" s="16">
        <f t="array" ref="AV26">-DRO_GLO!AU36/SUMPRODUCT(($E$9:$AV$9=AV$18)*($D$10:$D$14=$B26)*($E$10:$AV$14))</f>
        <v>-28797.302491261875</v>
      </c>
    </row>
    <row r="27" spans="2:48" s="12" customFormat="1">
      <c r="B27" s="59" t="s">
        <v>123</v>
      </c>
      <c r="C27" s="15" t="s">
        <v>66</v>
      </c>
      <c r="D27" s="11" t="s">
        <v>55</v>
      </c>
      <c r="E27" s="16">
        <f t="array" ref="E27">-DRO_GLO!D37/SUMPRODUCT(($E$9:$AV$9=E$18)*($D$10:$D$14=$B27)*($E$10:$AV$14))</f>
        <v>-17962.458723278523</v>
      </c>
      <c r="F27" s="16">
        <f t="array" ref="F27">-DRO_GLO!E37/SUMPRODUCT(($E$9:$AV$9=F$18)*($D$10:$D$14=$B27)*($E$10:$AV$14))</f>
        <v>-12703.333965193155</v>
      </c>
      <c r="G27" s="16">
        <f t="array" ref="G27">-DRO_GLO!F37/SUMPRODUCT(($E$9:$AV$9=G$18)*($D$10:$D$14=$B27)*($E$10:$AV$14))</f>
        <v>-12885.021276866499</v>
      </c>
      <c r="H27" s="16">
        <f t="array" ref="H27">-DRO_GLO!G37/SUMPRODUCT(($E$9:$AV$9=H$18)*($D$10:$D$14=$B27)*($E$10:$AV$14))</f>
        <v>-11323.289608200441</v>
      </c>
      <c r="I27" s="16">
        <f t="array" ref="I27">-DRO_GLO!H37/SUMPRODUCT(($E$9:$AV$9=I$18)*($D$10:$D$14=$B27)*($E$10:$AV$14))</f>
        <v>-12471.404477907281</v>
      </c>
      <c r="J27" s="16">
        <f t="array" ref="J27">-DRO_GLO!I37/SUMPRODUCT(($E$9:$AV$9=J$18)*($D$10:$D$14=$B27)*($E$10:$AV$14))</f>
        <v>-10494.199771272255</v>
      </c>
      <c r="K27" s="16">
        <f t="array" ref="K27">-DRO_GLO!J37/SUMPRODUCT(($E$9:$AV$9=K$18)*($D$10:$D$14=$B27)*($E$10:$AV$14))</f>
        <v>-10634.010956332608</v>
      </c>
      <c r="L27" s="16">
        <f t="array" ref="L27">-DRO_GLO!K37/SUMPRODUCT(($E$9:$AV$9=L$18)*($D$10:$D$14=$B27)*($E$10:$AV$14))</f>
        <v>-10593.127874631136</v>
      </c>
      <c r="M27" s="16">
        <f t="array" ref="M27">-DRO_GLO!L37/SUMPRODUCT(($E$9:$AV$9=M$18)*($D$10:$D$14=$B27)*($E$10:$AV$14))</f>
        <v>-7458.8529999508255</v>
      </c>
      <c r="N27" s="16">
        <f t="array" ref="N27">-DRO_GLO!M37/SUMPRODUCT(($E$9:$AV$9=N$18)*($D$10:$D$14=$B27)*($E$10:$AV$14))</f>
        <v>-7257.5163115435143</v>
      </c>
      <c r="O27" s="16">
        <f t="array" ref="O27">-DRO_GLO!N37/SUMPRODUCT(($E$9:$AV$9=O$18)*($D$10:$D$14=$B27)*($E$10:$AV$14))</f>
        <v>-7576.134628839347</v>
      </c>
      <c r="P27" s="16">
        <f t="array" ref="P27">-DRO_GLO!O37/SUMPRODUCT(($E$9:$AV$9=P$18)*($D$10:$D$14=$B27)*($E$10:$AV$14))</f>
        <v>-5410.2903385619402</v>
      </c>
      <c r="Q27" s="16">
        <f t="array" ref="Q27">-DRO_GLO!P37/SUMPRODUCT(($E$9:$AV$9=Q$18)*($D$10:$D$14=$B27)*($E$10:$AV$14))</f>
        <v>-4986.2130750682991</v>
      </c>
      <c r="R27" s="16">
        <f t="array" ref="R27">-DRO_GLO!Q37/SUMPRODUCT(($E$9:$AV$9=R$18)*($D$10:$D$14=$B27)*($E$10:$AV$14))</f>
        <v>-4950.700734292478</v>
      </c>
      <c r="S27" s="16">
        <f t="array" ref="S27">-DRO_GLO!R37/SUMPRODUCT(($E$9:$AV$9=S$18)*($D$10:$D$14=$B27)*($E$10:$AV$14))</f>
        <v>-4959.3455428493398</v>
      </c>
      <c r="T27" s="16">
        <f t="array" ref="T27">-DRO_GLO!S37/SUMPRODUCT(($E$9:$AV$9=T$18)*($D$10:$D$14=$B27)*($E$10:$AV$14))</f>
        <v>-3881.647215273962</v>
      </c>
      <c r="U27" s="16">
        <f t="array" ref="U27">-DRO_GLO!T37/SUMPRODUCT(($E$9:$AV$9=U$18)*($D$10:$D$14=$B27)*($E$10:$AV$14))</f>
        <v>-3657.7936201900379</v>
      </c>
      <c r="V27" s="16">
        <f t="array" ref="V27">-DRO_GLO!U37/SUMPRODUCT(($E$9:$AV$9=V$18)*($D$10:$D$14=$B27)*($E$10:$AV$14))</f>
        <v>-3608.0552182514484</v>
      </c>
      <c r="W27" s="16">
        <f t="array" ref="W27">-DRO_GLO!V37/SUMPRODUCT(($E$9:$AV$9=W$18)*($D$10:$D$14=$B27)*($E$10:$AV$14))</f>
        <v>-3625.1910976000167</v>
      </c>
      <c r="X27" s="16">
        <f t="array" ref="X27">-DRO_GLO!W37/SUMPRODUCT(($E$9:$AV$9=X$18)*($D$10:$D$14=$B27)*($E$10:$AV$14))</f>
        <v>-3643.8060148138306</v>
      </c>
      <c r="Y27" s="16">
        <f t="array" ref="Y27">-DRO_GLO!X37/SUMPRODUCT(($E$9:$AV$9=Y$18)*($D$10:$D$14=$B27)*($E$10:$AV$14))</f>
        <v>-3616.0000184647079</v>
      </c>
      <c r="Z27" s="16">
        <f t="array" ref="Z27">-DRO_GLO!Y37/SUMPRODUCT(($E$9:$AV$9=Z$18)*($D$10:$D$14=$B27)*($E$10:$AV$14))</f>
        <v>-3481.8973564778212</v>
      </c>
      <c r="AA27" s="16">
        <f t="array" ref="AA27">-DRO_GLO!Z37/SUMPRODUCT(($E$9:$AV$9=AA$18)*($D$10:$D$14=$B27)*($E$10:$AV$14))</f>
        <v>-4643.0460945225041</v>
      </c>
      <c r="AB27" s="16">
        <f t="array" ref="AB27">-DRO_GLO!AA37/SUMPRODUCT(($E$9:$AV$9=AB$18)*($D$10:$D$14=$B27)*($E$10:$AV$14))</f>
        <v>-4511.7888668840687</v>
      </c>
      <c r="AC27" s="16">
        <f t="array" ref="AC27">-DRO_GLO!AB37/SUMPRODUCT(($E$9:$AV$9=AC$18)*($D$10:$D$14=$B27)*($E$10:$AV$14))</f>
        <v>-4424.5921681790451</v>
      </c>
      <c r="AD27" s="16">
        <f t="array" ref="AD27">-DRO_GLO!AC37/SUMPRODUCT(($E$9:$AV$9=AD$18)*($D$10:$D$14=$B27)*($E$10:$AV$14))</f>
        <v>-4375.0209994298175</v>
      </c>
      <c r="AE27" s="16">
        <f t="array" ref="AE27">-DRO_GLO!AD37/SUMPRODUCT(($E$9:$AV$9=AE$18)*($D$10:$D$14=$B27)*($E$10:$AV$14))</f>
        <v>-5677.5810302453156</v>
      </c>
      <c r="AF27" s="16">
        <f t="array" ref="AF27">-DRO_GLO!AE37/SUMPRODUCT(($E$9:$AV$9=AF$18)*($D$10:$D$14=$B27)*($E$10:$AV$14))</f>
        <v>-5310.5488022580785</v>
      </c>
      <c r="AG27" s="16">
        <f t="array" ref="AG27">-DRO_GLO!AF37/SUMPRODUCT(($E$9:$AV$9=AG$18)*($D$10:$D$14=$B27)*($E$10:$AV$14))</f>
        <v>-5087.4174739679729</v>
      </c>
      <c r="AH27" s="16">
        <f t="array" ref="AH27">-DRO_GLO!AG37/SUMPRODUCT(($E$9:$AV$9=AH$18)*($D$10:$D$14=$B27)*($E$10:$AV$14))</f>
        <v>-5847.3506534355556</v>
      </c>
      <c r="AI27" s="16">
        <f t="array" ref="AI27">-DRO_GLO!AH37/SUMPRODUCT(($E$9:$AV$9=AI$18)*($D$10:$D$14=$B27)*($E$10:$AV$14))</f>
        <v>-5186.161533957038</v>
      </c>
      <c r="AJ27" s="16">
        <f t="array" ref="AJ27">-DRO_GLO!AI37/SUMPRODUCT(($E$9:$AV$9=AJ$18)*($D$10:$D$14=$B27)*($E$10:$AV$14))</f>
        <v>-5964.8118764052424</v>
      </c>
      <c r="AK27" s="16">
        <f t="array" ref="AK27">-DRO_GLO!AJ37/SUMPRODUCT(($E$9:$AV$9=AK$18)*($D$10:$D$14=$B27)*($E$10:$AV$14))</f>
        <v>-84.103350916548422</v>
      </c>
      <c r="AL27" s="16">
        <f t="array" ref="AL27">-DRO_GLO!AK37/SUMPRODUCT(($E$9:$AV$9=AL$18)*($D$10:$D$14=$B27)*($E$10:$AV$14))</f>
        <v>-3041.8852028918527</v>
      </c>
      <c r="AM27" s="16">
        <f t="array" ref="AM27">-DRO_GLO!AL37/SUMPRODUCT(($E$9:$AV$9=AM$18)*($D$10:$D$14=$B27)*($E$10:$AV$14))</f>
        <v>-2915.5914120474899</v>
      </c>
      <c r="AN27" s="16">
        <f t="array" ref="AN27">-DRO_GLO!AM37/SUMPRODUCT(($E$9:$AV$9=AN$18)*($D$10:$D$14=$B27)*($E$10:$AV$14))</f>
        <v>-1397.1243120146728</v>
      </c>
      <c r="AO27" s="16">
        <f t="array" ref="AO27">-DRO_GLO!AN37/SUMPRODUCT(($E$9:$AV$9=AO$18)*($D$10:$D$14=$B27)*($E$10:$AV$14))</f>
        <v>-2872.7045961875792</v>
      </c>
      <c r="AP27" s="16">
        <f t="array" ref="AP27">-DRO_GLO!AO37/SUMPRODUCT(($E$9:$AV$9=AP$18)*($D$10:$D$14=$B27)*($E$10:$AV$14))</f>
        <v>-2850.7807598879726</v>
      </c>
      <c r="AQ27" s="16">
        <f t="array" ref="AQ27">-DRO_GLO!AP37/SUMPRODUCT(($E$9:$AV$9=AQ$18)*($D$10:$D$14=$B27)*($E$10:$AV$14))</f>
        <v>-2861.4809291285706</v>
      </c>
      <c r="AR27" s="16">
        <f t="array" ref="AR27">-DRO_GLO!AQ37/SUMPRODUCT(($E$9:$AV$9=AR$18)*($D$10:$D$14=$B27)*($E$10:$AV$14))</f>
        <v>-3192.8922637847691</v>
      </c>
      <c r="AS27" s="16">
        <f t="array" ref="AS27">-DRO_GLO!AR37/SUMPRODUCT(($E$9:$AV$9=AS$18)*($D$10:$D$14=$B27)*($E$10:$AV$14))</f>
        <v>-3457.7117777895519</v>
      </c>
      <c r="AT27" s="16">
        <f t="array" ref="AT27">-DRO_GLO!AS37/SUMPRODUCT(($E$9:$AV$9=AT$18)*($D$10:$D$14=$B27)*($E$10:$AV$14))</f>
        <v>-3514.1678707191236</v>
      </c>
      <c r="AU27" s="16">
        <f t="array" ref="AU27">-DRO_GLO!AT37/SUMPRODUCT(($E$9:$AV$9=AU$18)*($D$10:$D$14=$B27)*($E$10:$AV$14))</f>
        <v>-3543.5686705192852</v>
      </c>
      <c r="AV27" s="16">
        <f t="array" ref="AV27">-DRO_GLO!AU37/SUMPRODUCT(($E$9:$AV$9=AV$18)*($D$10:$D$14=$B27)*($E$10:$AV$14))</f>
        <v>-3987.9873030614986</v>
      </c>
    </row>
    <row r="28" spans="2:48" s="12" customFormat="1">
      <c r="B28" s="59" t="s">
        <v>123</v>
      </c>
      <c r="C28" s="15" t="s">
        <v>67</v>
      </c>
      <c r="D28" s="11" t="s">
        <v>56</v>
      </c>
      <c r="E28" s="16">
        <f t="array" ref="E28">-DRO_GLO!D38/SUMPRODUCT(($E$9:$AV$9=E$18)*($D$10:$D$14=$B28)*($E$10:$AV$14))</f>
        <v>-76868.856806334778</v>
      </c>
      <c r="F28" s="16">
        <f t="array" ref="F28">-DRO_GLO!E38/SUMPRODUCT(($E$9:$AV$9=F$18)*($D$10:$D$14=$B28)*($E$10:$AV$14))</f>
        <v>-79368.069480193415</v>
      </c>
      <c r="G28" s="16">
        <f t="array" ref="G28">-DRO_GLO!F38/SUMPRODUCT(($E$9:$AV$9=G$18)*($D$10:$D$14=$B28)*($E$10:$AV$14))</f>
        <v>-75179.425270245003</v>
      </c>
      <c r="H28" s="16">
        <f t="array" ref="H28">-DRO_GLO!G38/SUMPRODUCT(($E$9:$AV$9=H$18)*($D$10:$D$14=$B28)*($E$10:$AV$14))</f>
        <v>-72683.92593318093</v>
      </c>
      <c r="I28" s="16">
        <f t="array" ref="I28">-DRO_GLO!H38/SUMPRODUCT(($E$9:$AV$9=I$18)*($D$10:$D$14=$B28)*($E$10:$AV$14))</f>
        <v>-73362.782675261027</v>
      </c>
      <c r="J28" s="16">
        <f t="array" ref="J28">-DRO_GLO!I38/SUMPRODUCT(($E$9:$AV$9=J$18)*($D$10:$D$14=$B28)*($E$10:$AV$14))</f>
        <v>-71783.721328264379</v>
      </c>
      <c r="K28" s="16">
        <f t="array" ref="K28">-DRO_GLO!J38/SUMPRODUCT(($E$9:$AV$9=K$18)*($D$10:$D$14=$B28)*($E$10:$AV$14))</f>
        <v>-77411.022322493387</v>
      </c>
      <c r="L28" s="16">
        <f t="array" ref="L28">-DRO_GLO!K38/SUMPRODUCT(($E$9:$AV$9=L$18)*($D$10:$D$14=$B28)*($E$10:$AV$14))</f>
        <v>-84115.994384258869</v>
      </c>
      <c r="M28" s="16">
        <f t="array" ref="M28">-DRO_GLO!L38/SUMPRODUCT(($E$9:$AV$9=M$18)*($D$10:$D$14=$B28)*($E$10:$AV$14))</f>
        <v>-75224.07337141296</v>
      </c>
      <c r="N28" s="16">
        <f t="array" ref="N28">-DRO_GLO!M38/SUMPRODUCT(($E$9:$AV$9=N$18)*($D$10:$D$14=$B28)*($E$10:$AV$14))</f>
        <v>-84324.185087742648</v>
      </c>
      <c r="O28" s="16">
        <f t="array" ref="O28">-DRO_GLO!N38/SUMPRODUCT(($E$9:$AV$9=O$18)*($D$10:$D$14=$B28)*($E$10:$AV$14))</f>
        <v>-86151.295507553252</v>
      </c>
      <c r="P28" s="16">
        <f t="array" ref="P28">-DRO_GLO!O38/SUMPRODUCT(($E$9:$AV$9=P$18)*($D$10:$D$14=$B28)*($E$10:$AV$14))</f>
        <v>-84982.042330670127</v>
      </c>
      <c r="Q28" s="16">
        <f t="array" ref="Q28">-DRO_GLO!P38/SUMPRODUCT(($E$9:$AV$9=Q$18)*($D$10:$D$14=$B28)*($E$10:$AV$14))</f>
        <v>-104850.67636874749</v>
      </c>
      <c r="R28" s="16">
        <f t="array" ref="R28">-DRO_GLO!Q38/SUMPRODUCT(($E$9:$AV$9=R$18)*($D$10:$D$14=$B28)*($E$10:$AV$14))</f>
        <v>-97113.28656573761</v>
      </c>
      <c r="S28" s="16">
        <f t="array" ref="S28">-DRO_GLO!R38/SUMPRODUCT(($E$9:$AV$9=S$18)*($D$10:$D$14=$B28)*($E$10:$AV$14))</f>
        <v>-105389.31810074042</v>
      </c>
      <c r="T28" s="16">
        <f t="array" ref="T28">-DRO_GLO!S38/SUMPRODUCT(($E$9:$AV$9=T$18)*($D$10:$D$14=$B28)*($E$10:$AV$14))</f>
        <v>-101810.3121555793</v>
      </c>
      <c r="U28" s="16">
        <f t="array" ref="U28">-DRO_GLO!T38/SUMPRODUCT(($E$9:$AV$9=U$18)*($D$10:$D$14=$B28)*($E$10:$AV$14))</f>
        <v>-105188.60106091366</v>
      </c>
      <c r="V28" s="16">
        <f t="array" ref="V28">-DRO_GLO!U38/SUMPRODUCT(($E$9:$AV$9=V$18)*($D$10:$D$14=$B28)*($E$10:$AV$14))</f>
        <v>-104669.25028294143</v>
      </c>
      <c r="W28" s="16">
        <f t="array" ref="W28">-DRO_GLO!V38/SUMPRODUCT(($E$9:$AV$9=W$18)*($D$10:$D$14=$B28)*($E$10:$AV$14))</f>
        <v>-114280.95501615359</v>
      </c>
      <c r="X28" s="16">
        <f t="array" ref="X28">-DRO_GLO!W38/SUMPRODUCT(($E$9:$AV$9=X$18)*($D$10:$D$14=$B28)*($E$10:$AV$14))</f>
        <v>-113265.42933097896</v>
      </c>
      <c r="Y28" s="16">
        <f t="array" ref="Y28">-DRO_GLO!X38/SUMPRODUCT(($E$9:$AV$9=Y$18)*($D$10:$D$14=$B28)*($E$10:$AV$14))</f>
        <v>-112115.4157432099</v>
      </c>
      <c r="Z28" s="16">
        <f t="array" ref="Z28">-DRO_GLO!Y38/SUMPRODUCT(($E$9:$AV$9=Z$18)*($D$10:$D$14=$B28)*($E$10:$AV$14))</f>
        <v>-103959.30265228386</v>
      </c>
      <c r="AA28" s="16">
        <f t="array" ref="AA28">-DRO_GLO!Z38/SUMPRODUCT(($E$9:$AV$9=AA$18)*($D$10:$D$14=$B28)*($E$10:$AV$14))</f>
        <v>-111848.17633807099</v>
      </c>
      <c r="AB28" s="16">
        <f t="array" ref="AB28">-DRO_GLO!AA38/SUMPRODUCT(($E$9:$AV$9=AB$18)*($D$10:$D$14=$B28)*($E$10:$AV$14))</f>
        <v>-117445.18126704534</v>
      </c>
      <c r="AC28" s="16">
        <f t="array" ref="AC28">-DRO_GLO!AB38/SUMPRODUCT(($E$9:$AV$9=AC$18)*($D$10:$D$14=$B28)*($E$10:$AV$14))</f>
        <v>-115929.58313751493</v>
      </c>
      <c r="AD28" s="16">
        <f t="array" ref="AD28">-DRO_GLO!AC38/SUMPRODUCT(($E$9:$AV$9=AD$18)*($D$10:$D$14=$B28)*($E$10:$AV$14))</f>
        <v>-108819.66535562526</v>
      </c>
      <c r="AE28" s="16">
        <f t="array" ref="AE28">-DRO_GLO!AD38/SUMPRODUCT(($E$9:$AV$9=AE$18)*($D$10:$D$14=$B28)*($E$10:$AV$14))</f>
        <v>-113627.45399017486</v>
      </c>
      <c r="AF28" s="16">
        <f t="array" ref="AF28">-DRO_GLO!AE38/SUMPRODUCT(($E$9:$AV$9=AF$18)*($D$10:$D$14=$B28)*($E$10:$AV$14))</f>
        <v>-117048.22340919325</v>
      </c>
      <c r="AG28" s="16">
        <f t="array" ref="AG28">-DRO_GLO!AF38/SUMPRODUCT(($E$9:$AV$9=AG$18)*($D$10:$D$14=$B28)*($E$10:$AV$14))</f>
        <v>-120017.78764944602</v>
      </c>
      <c r="AH28" s="16">
        <f t="array" ref="AH28">-DRO_GLO!AG38/SUMPRODUCT(($E$9:$AV$9=AH$18)*($D$10:$D$14=$B28)*($E$10:$AV$14))</f>
        <v>-99344.673024167889</v>
      </c>
      <c r="AI28" s="16">
        <f t="array" ref="AI28">-DRO_GLO!AH38/SUMPRODUCT(($E$9:$AV$9=AI$18)*($D$10:$D$14=$B28)*($E$10:$AV$14))</f>
        <v>-108070.15262780218</v>
      </c>
      <c r="AJ28" s="16">
        <f t="array" ref="AJ28">-DRO_GLO!AI38/SUMPRODUCT(($E$9:$AV$9=AJ$18)*($D$10:$D$14=$B28)*($E$10:$AV$14))</f>
        <v>-104902.52706954205</v>
      </c>
      <c r="AK28" s="16">
        <f t="array" ref="AK28">-DRO_GLO!AJ38/SUMPRODUCT(($E$9:$AV$9=AK$18)*($D$10:$D$14=$B28)*($E$10:$AV$14))</f>
        <v>-43157.425532271154</v>
      </c>
      <c r="AL28" s="16">
        <f t="array" ref="AL28">-DRO_GLO!AK38/SUMPRODUCT(($E$9:$AV$9=AL$18)*($D$10:$D$14=$B28)*($E$10:$AV$14))</f>
        <v>-148418.73390656407</v>
      </c>
      <c r="AM28" s="16">
        <f t="array" ref="AM28">-DRO_GLO!AL38/SUMPRODUCT(($E$9:$AV$9=AM$18)*($D$10:$D$14=$B28)*($E$10:$AV$14))</f>
        <v>-101102.64501547735</v>
      </c>
      <c r="AN28" s="16">
        <f t="array" ref="AN28">-DRO_GLO!AM38/SUMPRODUCT(($E$9:$AV$9=AN$18)*($D$10:$D$14=$B28)*($E$10:$AV$14))</f>
        <v>-108478.20950621729</v>
      </c>
      <c r="AO28" s="16">
        <f t="array" ref="AO28">-DRO_GLO!AN38/SUMPRODUCT(($E$9:$AV$9=AO$18)*($D$10:$D$14=$B28)*($E$10:$AV$14))</f>
        <v>-111329.2514509054</v>
      </c>
      <c r="AP28" s="16">
        <f t="array" ref="AP28">-DRO_GLO!AO38/SUMPRODUCT(($E$9:$AV$9=AP$18)*($D$10:$D$14=$B28)*($E$10:$AV$14))</f>
        <v>-98373.431605803489</v>
      </c>
      <c r="AQ28" s="16">
        <f t="array" ref="AQ28">-DRO_GLO!AP38/SUMPRODUCT(($E$9:$AV$9=AQ$18)*($D$10:$D$14=$B28)*($E$10:$AV$14))</f>
        <v>-108280.43806324519</v>
      </c>
      <c r="AR28" s="16">
        <f t="array" ref="AR28">-DRO_GLO!AQ38/SUMPRODUCT(($E$9:$AV$9=AR$18)*($D$10:$D$14=$B28)*($E$10:$AV$14))</f>
        <v>-111553.64402103581</v>
      </c>
      <c r="AS28" s="16">
        <f t="array" ref="AS28">-DRO_GLO!AR38/SUMPRODUCT(($E$9:$AV$9=AS$18)*($D$10:$D$14=$B28)*($E$10:$AV$14))</f>
        <v>-116437.18556145557</v>
      </c>
      <c r="AT28" s="16">
        <f t="array" ref="AT28">-DRO_GLO!AS38/SUMPRODUCT(($E$9:$AV$9=AT$18)*($D$10:$D$14=$B28)*($E$10:$AV$14))</f>
        <v>-102555.42832103815</v>
      </c>
      <c r="AU28" s="16">
        <f t="array" ref="AU28">-DRO_GLO!AT38/SUMPRODUCT(($E$9:$AV$9=AU$18)*($D$10:$D$14=$B28)*($E$10:$AV$14))</f>
        <v>-125087.02860486049</v>
      </c>
      <c r="AV28" s="16">
        <f t="array" ref="AV28">-DRO_GLO!AU38/SUMPRODUCT(($E$9:$AV$9=AV$18)*($D$10:$D$14=$B28)*($E$10:$AV$14))</f>
        <v>-89463.368377018138</v>
      </c>
    </row>
    <row r="29" spans="2:48">
      <c r="C29" s="15">
        <v>2.2000000000000002</v>
      </c>
      <c r="D29" s="9" t="s">
        <v>49</v>
      </c>
      <c r="E29" s="8">
        <f>E30+E31</f>
        <v>-96378.069687238531</v>
      </c>
      <c r="F29" s="8">
        <f t="shared" ref="F29:AV29" si="3">F30+F31</f>
        <v>-113193.74532664983</v>
      </c>
      <c r="G29" s="8">
        <f t="shared" si="3"/>
        <v>-110532.95092929197</v>
      </c>
      <c r="H29" s="8">
        <f t="shared" si="3"/>
        <v>-117089.58040326904</v>
      </c>
      <c r="I29" s="8">
        <f t="shared" si="3"/>
        <v>-114354.74194086132</v>
      </c>
      <c r="J29" s="8">
        <f t="shared" si="3"/>
        <v>-113574.89958797929</v>
      </c>
      <c r="K29" s="8">
        <f t="shared" si="3"/>
        <v>-115731.18378956224</v>
      </c>
      <c r="L29" s="8">
        <f t="shared" si="3"/>
        <v>-118828.90658682238</v>
      </c>
      <c r="M29" s="8">
        <f t="shared" si="3"/>
        <v>-120818.07439007222</v>
      </c>
      <c r="N29" s="8">
        <f t="shared" si="3"/>
        <v>-118874.62112303493</v>
      </c>
      <c r="O29" s="8">
        <f t="shared" si="3"/>
        <v>-117650.88197618572</v>
      </c>
      <c r="P29" s="8">
        <f t="shared" si="3"/>
        <v>-122608.04347017172</v>
      </c>
      <c r="Q29" s="8">
        <f t="shared" si="3"/>
        <v>-133019.02012085461</v>
      </c>
      <c r="R29" s="8">
        <f t="shared" si="3"/>
        <v>-127396.14964380834</v>
      </c>
      <c r="S29" s="8">
        <f t="shared" si="3"/>
        <v>-120170.64523397363</v>
      </c>
      <c r="T29" s="8">
        <f t="shared" si="3"/>
        <v>-118372.07535802931</v>
      </c>
      <c r="U29" s="8">
        <f t="shared" si="3"/>
        <v>-116609.85371863973</v>
      </c>
      <c r="V29" s="8">
        <f t="shared" si="3"/>
        <v>-118240.35218916177</v>
      </c>
      <c r="W29" s="8">
        <f t="shared" si="3"/>
        <v>-125673.39670930921</v>
      </c>
      <c r="X29" s="8">
        <f t="shared" si="3"/>
        <v>-124249.14746895782</v>
      </c>
      <c r="Y29" s="8">
        <f t="shared" si="3"/>
        <v>-131546.17165368854</v>
      </c>
      <c r="Z29" s="8">
        <f t="shared" si="3"/>
        <v>-137175.15607125775</v>
      </c>
      <c r="AA29" s="8">
        <f t="shared" si="3"/>
        <v>-135660.4918264226</v>
      </c>
      <c r="AB29" s="8">
        <f t="shared" si="3"/>
        <v>-144392.80827684049</v>
      </c>
      <c r="AC29" s="8">
        <f t="shared" si="3"/>
        <v>-183834.32159573701</v>
      </c>
      <c r="AD29" s="8">
        <f t="shared" si="3"/>
        <v>-177555.93469020643</v>
      </c>
      <c r="AE29" s="8">
        <f t="shared" si="3"/>
        <v>-267561.56440684339</v>
      </c>
      <c r="AF29" s="8">
        <f t="shared" si="3"/>
        <v>-266334.66949646251</v>
      </c>
      <c r="AG29" s="8">
        <f t="shared" si="3"/>
        <v>-151644.66105121415</v>
      </c>
      <c r="AH29" s="8">
        <f t="shared" si="3"/>
        <v>-92451.797620060664</v>
      </c>
      <c r="AI29" s="8">
        <f t="shared" si="3"/>
        <v>-149051.3329455379</v>
      </c>
      <c r="AJ29" s="8">
        <f t="shared" si="3"/>
        <v>-5266.7954662207194</v>
      </c>
      <c r="AK29" s="8">
        <f t="shared" si="3"/>
        <v>-158565.09778223422</v>
      </c>
      <c r="AL29" s="8">
        <f t="shared" si="3"/>
        <v>-100817.25058351891</v>
      </c>
      <c r="AM29" s="8">
        <f t="shared" si="3"/>
        <v>-118407.43853173376</v>
      </c>
      <c r="AN29" s="8">
        <f t="shared" si="3"/>
        <v>-205699.92379701117</v>
      </c>
      <c r="AO29" s="8">
        <f t="shared" si="3"/>
        <v>-117035.62723029856</v>
      </c>
      <c r="AP29" s="8">
        <f t="shared" si="3"/>
        <v>-118211.56065164374</v>
      </c>
      <c r="AQ29" s="8">
        <f t="shared" si="3"/>
        <v>-122259.5302930663</v>
      </c>
      <c r="AR29" s="8">
        <f t="shared" si="3"/>
        <v>-132152.58975821568</v>
      </c>
      <c r="AS29" s="8">
        <f t="shared" si="3"/>
        <v>-125619.40784342158</v>
      </c>
      <c r="AT29" s="8">
        <f t="shared" si="3"/>
        <v>-127192.2719163407</v>
      </c>
      <c r="AU29" s="8">
        <f t="shared" si="3"/>
        <v>-136224.67271409684</v>
      </c>
      <c r="AV29" s="8">
        <f t="shared" si="3"/>
        <v>-180791.41009326032</v>
      </c>
    </row>
    <row r="30" spans="2:48" s="12" customFormat="1">
      <c r="B30" s="59" t="s">
        <v>123</v>
      </c>
      <c r="C30" s="15" t="s">
        <v>68</v>
      </c>
      <c r="D30" s="11" t="s">
        <v>58</v>
      </c>
      <c r="E30" s="16">
        <f t="array" ref="E30">-DRO_GLO!D43/SUMPRODUCT(($E$9:$AV$9=E$18)*($D$10:$D$14=$B30)*($E$10:$AV$14))</f>
        <v>-92844.559099613834</v>
      </c>
      <c r="F30" s="16">
        <f t="array" ref="F30">-DRO_GLO!E43/SUMPRODUCT(($E$9:$AV$9=F$18)*($D$10:$D$14=$B30)*($E$10:$AV$14))</f>
        <v>-109517.31482626658</v>
      </c>
      <c r="G30" s="16">
        <f t="array" ref="G30">-DRO_GLO!F43/SUMPRODUCT(($E$9:$AV$9=G$18)*($D$10:$D$14=$B30)*($E$10:$AV$14))</f>
        <v>-110410.08984787508</v>
      </c>
      <c r="H30" s="16">
        <f t="array" ref="H30">-DRO_GLO!G43/SUMPRODUCT(($E$9:$AV$9=H$18)*($D$10:$D$14=$B30)*($E$10:$AV$14))</f>
        <v>-116895.82038888638</v>
      </c>
      <c r="I30" s="16">
        <f t="array" ref="I30">-DRO_GLO!H43/SUMPRODUCT(($E$9:$AV$9=I$18)*($D$10:$D$14=$B30)*($E$10:$AV$14))</f>
        <v>-114136.66528575582</v>
      </c>
      <c r="J30" s="16">
        <f t="array" ref="J30">-DRO_GLO!I43/SUMPRODUCT(($E$9:$AV$9=J$18)*($D$10:$D$14=$B30)*($E$10:$AV$14))</f>
        <v>-113404.28544219288</v>
      </c>
      <c r="K30" s="16">
        <f t="array" ref="K30">-DRO_GLO!J43/SUMPRODUCT(($E$9:$AV$9=K$18)*($D$10:$D$14=$B30)*($E$10:$AV$14))</f>
        <v>-115561.84913385044</v>
      </c>
      <c r="L30" s="16">
        <f t="array" ref="L30">-DRO_GLO!K43/SUMPRODUCT(($E$9:$AV$9=L$18)*($D$10:$D$14=$B30)*($E$10:$AV$14))</f>
        <v>-118608.66306996852</v>
      </c>
      <c r="M30" s="16">
        <f t="array" ref="M30">-DRO_GLO!L43/SUMPRODUCT(($E$9:$AV$9=M$18)*($D$10:$D$14=$B30)*($E$10:$AV$14))</f>
        <v>-120569.2112382565</v>
      </c>
      <c r="N30" s="16">
        <f t="array" ref="N30">-DRO_GLO!M43/SUMPRODUCT(($E$9:$AV$9=N$18)*($D$10:$D$14=$B30)*($E$10:$AV$14))</f>
        <v>-118510.33019154579</v>
      </c>
      <c r="O30" s="16">
        <f t="array" ref="O30">-DRO_GLO!N43/SUMPRODUCT(($E$9:$AV$9=O$18)*($D$10:$D$14=$B30)*($E$10:$AV$14))</f>
        <v>-117385.20424180607</v>
      </c>
      <c r="P30" s="16">
        <f t="array" ref="P30">-DRO_GLO!O43/SUMPRODUCT(($E$9:$AV$9=P$18)*($D$10:$D$14=$B30)*($E$10:$AV$14))</f>
        <v>-122333.96113876795</v>
      </c>
      <c r="Q30" s="16">
        <f t="array" ref="Q30">-DRO_GLO!P43/SUMPRODUCT(($E$9:$AV$9=Q$18)*($D$10:$D$14=$B30)*($E$10:$AV$14))</f>
        <v>-120211.41066011993</v>
      </c>
      <c r="R30" s="16">
        <f t="array" ref="R30">-DRO_GLO!Q43/SUMPRODUCT(($E$9:$AV$9=R$18)*($D$10:$D$14=$B30)*($E$10:$AV$14))</f>
        <v>-116164.82765390915</v>
      </c>
      <c r="S30" s="16">
        <f t="array" ref="S30">-DRO_GLO!R43/SUMPRODUCT(($E$9:$AV$9=S$18)*($D$10:$D$14=$B30)*($E$10:$AV$14))</f>
        <v>-110289.68411144085</v>
      </c>
      <c r="T30" s="16">
        <f t="array" ref="T30">-DRO_GLO!S43/SUMPRODUCT(($E$9:$AV$9=T$18)*($D$10:$D$14=$B30)*($E$10:$AV$14))</f>
        <v>-109233.70840946111</v>
      </c>
      <c r="U30" s="16">
        <f t="array" ref="U30">-DRO_GLO!T43/SUMPRODUCT(($E$9:$AV$9=U$18)*($D$10:$D$14=$B30)*($E$10:$AV$14))</f>
        <v>-105621.85365510129</v>
      </c>
      <c r="V30" s="16">
        <f t="array" ref="V30">-DRO_GLO!U43/SUMPRODUCT(($E$9:$AV$9=V$18)*($D$10:$D$14=$B30)*($E$10:$AV$14))</f>
        <v>-109348.08879643018</v>
      </c>
      <c r="W30" s="16">
        <f t="array" ref="W30">-DRO_GLO!V43/SUMPRODUCT(($E$9:$AV$9=W$18)*($D$10:$D$14=$B30)*($E$10:$AV$14))</f>
        <v>-115796.919594875</v>
      </c>
      <c r="X30" s="16">
        <f t="array" ref="X30">-DRO_GLO!W43/SUMPRODUCT(($E$9:$AV$9=X$18)*($D$10:$D$14=$B30)*($E$10:$AV$14))</f>
        <v>-113493.70514672727</v>
      </c>
      <c r="Y30" s="16">
        <f t="array" ref="Y30">-DRO_GLO!X43/SUMPRODUCT(($E$9:$AV$9=Y$18)*($D$10:$D$14=$B30)*($E$10:$AV$14))</f>
        <v>-119861.7218018815</v>
      </c>
      <c r="Z30" s="16">
        <f t="array" ref="Z30">-DRO_GLO!Y43/SUMPRODUCT(($E$9:$AV$9=Z$18)*($D$10:$D$14=$B30)*($E$10:$AV$14))</f>
        <v>-126676.53906584681</v>
      </c>
      <c r="AA30" s="16">
        <f t="array" ref="AA30">-DRO_GLO!Z43/SUMPRODUCT(($E$9:$AV$9=AA$18)*($D$10:$D$14=$B30)*($E$10:$AV$14))</f>
        <v>-123656.04125082078</v>
      </c>
      <c r="AB30" s="16">
        <f t="array" ref="AB30">-DRO_GLO!AA43/SUMPRODUCT(($E$9:$AV$9=AB$18)*($D$10:$D$14=$B30)*($E$10:$AV$14))</f>
        <v>-132271.25248454997</v>
      </c>
      <c r="AC30" s="16">
        <f t="array" ref="AC30">-DRO_GLO!AB43/SUMPRODUCT(($E$9:$AV$9=AC$18)*($D$10:$D$14=$B30)*($E$10:$AV$14))</f>
        <v>-183366.06593840351</v>
      </c>
      <c r="AD30" s="16">
        <f t="array" ref="AD30">-DRO_GLO!AC43/SUMPRODUCT(($E$9:$AV$9=AD$18)*($D$10:$D$14=$B30)*($E$10:$AV$14))</f>
        <v>-176687.38669079027</v>
      </c>
      <c r="AE30" s="16">
        <f t="array" ref="AE30">-DRO_GLO!AD43/SUMPRODUCT(($E$9:$AV$9=AE$18)*($D$10:$D$14=$B30)*($E$10:$AV$14))</f>
        <v>-266435.98298224574</v>
      </c>
      <c r="AF30" s="16">
        <f t="array" ref="AF30">-DRO_GLO!AE43/SUMPRODUCT(($E$9:$AV$9=AF$18)*($D$10:$D$14=$B30)*($E$10:$AV$14))</f>
        <v>-265109.09464752104</v>
      </c>
      <c r="AG30" s="16">
        <f t="array" ref="AG30">-DRO_GLO!AF43/SUMPRODUCT(($E$9:$AV$9=AG$18)*($D$10:$D$14=$B30)*($E$10:$AV$14))</f>
        <v>-150990.65555007267</v>
      </c>
      <c r="AH30" s="16">
        <f t="array" ref="AH30">-DRO_GLO!AG43/SUMPRODUCT(($E$9:$AV$9=AH$18)*($D$10:$D$14=$B30)*($E$10:$AV$14))</f>
        <v>-91135.659830565535</v>
      </c>
      <c r="AI30" s="16">
        <f t="array" ref="AI30">-DRO_GLO!AH43/SUMPRODUCT(($E$9:$AV$9=AI$18)*($D$10:$D$14=$B30)*($E$10:$AV$14))</f>
        <v>-147741.49329226543</v>
      </c>
      <c r="AJ30" s="16">
        <f t="array" ref="AJ30">-DRO_GLO!AI43/SUMPRODUCT(($E$9:$AV$9=AJ$18)*($D$10:$D$14=$B30)*($E$10:$AV$14))</f>
        <v>-5101.4419728677922</v>
      </c>
      <c r="AK30" s="16">
        <f t="array" ref="AK30">-DRO_GLO!AJ43/SUMPRODUCT(($E$9:$AV$9=AK$18)*($D$10:$D$14=$B30)*($E$10:$AV$14))</f>
        <v>-157453.91522750611</v>
      </c>
      <c r="AL30" s="16">
        <f t="array" ref="AL30">-DRO_GLO!AK43/SUMPRODUCT(($E$9:$AV$9=AL$18)*($D$10:$D$14=$B30)*($E$10:$AV$14))</f>
        <v>-99865.269667407585</v>
      </c>
      <c r="AM30" s="16">
        <f t="array" ref="AM30">-DRO_GLO!AL43/SUMPRODUCT(($E$9:$AV$9=AM$18)*($D$10:$D$14=$B30)*($E$10:$AV$14))</f>
        <v>-117042.14373685402</v>
      </c>
      <c r="AN30" s="16">
        <f t="array" ref="AN30">-DRO_GLO!AM43/SUMPRODUCT(($E$9:$AV$9=AN$18)*($D$10:$D$14=$B30)*($E$10:$AV$14))</f>
        <v>-159137.16686634676</v>
      </c>
      <c r="AO30" s="16">
        <f t="array" ref="AO30">-DRO_GLO!AN43/SUMPRODUCT(($E$9:$AV$9=AO$18)*($D$10:$D$14=$B30)*($E$10:$AV$14))</f>
        <v>-115819.70961418145</v>
      </c>
      <c r="AP30" s="16">
        <f t="array" ref="AP30">-DRO_GLO!AO43/SUMPRODUCT(($E$9:$AV$9=AP$18)*($D$10:$D$14=$B30)*($E$10:$AV$14))</f>
        <v>-117242.96851826295</v>
      </c>
      <c r="AQ30" s="16">
        <f t="array" ref="AQ30">-DRO_GLO!AP43/SUMPRODUCT(($E$9:$AV$9=AQ$18)*($D$10:$D$14=$B30)*($E$10:$AV$14))</f>
        <v>-121140.2463420101</v>
      </c>
      <c r="AR30" s="16">
        <f t="array" ref="AR30">-DRO_GLO!AQ43/SUMPRODUCT(($E$9:$AV$9=AR$18)*($D$10:$D$14=$B30)*($E$10:$AV$14))</f>
        <v>-131071.29503214543</v>
      </c>
      <c r="AS30" s="16">
        <f t="array" ref="AS30">-DRO_GLO!AR43/SUMPRODUCT(($E$9:$AV$9=AS$18)*($D$10:$D$14=$B30)*($E$10:$AV$14))</f>
        <v>-124819.97840975823</v>
      </c>
      <c r="AT30" s="16">
        <f t="array" ref="AT30">-DRO_GLO!AS43/SUMPRODUCT(($E$9:$AV$9=AT$18)*($D$10:$D$14=$B30)*($E$10:$AV$14))</f>
        <v>-126540.16302474886</v>
      </c>
      <c r="AU30" s="16">
        <f t="array" ref="AU30">-DRO_GLO!AT43/SUMPRODUCT(($E$9:$AV$9=AU$18)*($D$10:$D$14=$B30)*($E$10:$AV$14))</f>
        <v>-135358.21617063982</v>
      </c>
      <c r="AV30" s="16">
        <f t="array" ref="AV30">-DRO_GLO!AU43/SUMPRODUCT(($E$9:$AV$9=AV$18)*($D$10:$D$14=$B30)*($E$10:$AV$14))</f>
        <v>-180146.87977317726</v>
      </c>
    </row>
    <row r="31" spans="2:48" s="12" customFormat="1">
      <c r="B31" s="59" t="s">
        <v>123</v>
      </c>
      <c r="C31" s="15" t="s">
        <v>69</v>
      </c>
      <c r="D31" s="11" t="s">
        <v>59</v>
      </c>
      <c r="E31" s="16">
        <f t="array" ref="E31">-DRO_GLO!D46/SUMPRODUCT(($E$9:$AV$9=E$18)*($D$10:$D$14=$B31)*($E$10:$AV$14))</f>
        <v>-3533.510587624703</v>
      </c>
      <c r="F31" s="16">
        <f t="array" ref="F31">-DRO_GLO!E46/SUMPRODUCT(($E$9:$AV$9=F$18)*($D$10:$D$14=$B31)*($E$10:$AV$14))</f>
        <v>-3676.4305003832624</v>
      </c>
      <c r="G31" s="16">
        <f t="array" ref="G31">-DRO_GLO!F46/SUMPRODUCT(($E$9:$AV$9=G$18)*($D$10:$D$14=$B31)*($E$10:$AV$14))</f>
        <v>-122.86108141688624</v>
      </c>
      <c r="H31" s="16">
        <f t="array" ref="H31">-DRO_GLO!G46/SUMPRODUCT(($E$9:$AV$9=H$18)*($D$10:$D$14=$B31)*($E$10:$AV$14))</f>
        <v>-193.76001438264996</v>
      </c>
      <c r="I31" s="16">
        <f t="array" ref="I31">-DRO_GLO!H46/SUMPRODUCT(($E$9:$AV$9=I$18)*($D$10:$D$14=$B31)*($E$10:$AV$14))</f>
        <v>-218.07665510550487</v>
      </c>
      <c r="J31" s="16">
        <f t="array" ref="J31">-DRO_GLO!I46/SUMPRODUCT(($E$9:$AV$9=J$18)*($D$10:$D$14=$B31)*($E$10:$AV$14))</f>
        <v>-170.6141457864135</v>
      </c>
      <c r="K31" s="16">
        <f t="array" ref="K31">-DRO_GLO!J46/SUMPRODUCT(($E$9:$AV$9=K$18)*($D$10:$D$14=$B31)*($E$10:$AV$14))</f>
        <v>-169.33465571181259</v>
      </c>
      <c r="L31" s="16">
        <f t="array" ref="L31">-DRO_GLO!K46/SUMPRODUCT(($E$9:$AV$9=L$18)*($D$10:$D$14=$B31)*($E$10:$AV$14))</f>
        <v>-220.24351685386031</v>
      </c>
      <c r="M31" s="16">
        <f t="array" ref="M31">-DRO_GLO!L46/SUMPRODUCT(($E$9:$AV$9=M$18)*($D$10:$D$14=$B31)*($E$10:$AV$14))</f>
        <v>-248.86315181572402</v>
      </c>
      <c r="N31" s="16">
        <f t="array" ref="N31">-DRO_GLO!M46/SUMPRODUCT(($E$9:$AV$9=N$18)*($D$10:$D$14=$B31)*($E$10:$AV$14))</f>
        <v>-364.29093148913944</v>
      </c>
      <c r="O31" s="16">
        <f t="array" ref="O31">-DRO_GLO!N46/SUMPRODUCT(($E$9:$AV$9=O$18)*($D$10:$D$14=$B31)*($E$10:$AV$14))</f>
        <v>-265.67773437964291</v>
      </c>
      <c r="P31" s="16">
        <f t="array" ref="P31">-DRO_GLO!O46/SUMPRODUCT(($E$9:$AV$9=P$18)*($D$10:$D$14=$B31)*($E$10:$AV$14))</f>
        <v>-274.08233140376382</v>
      </c>
      <c r="Q31" s="16">
        <f t="array" ref="Q31">-DRO_GLO!P46/SUMPRODUCT(($E$9:$AV$9=Q$18)*($D$10:$D$14=$B31)*($E$10:$AV$14))</f>
        <v>-12807.609460734684</v>
      </c>
      <c r="R31" s="16">
        <f t="array" ref="R31">-DRO_GLO!Q46/SUMPRODUCT(($E$9:$AV$9=R$18)*($D$10:$D$14=$B31)*($E$10:$AV$14))</f>
        <v>-11231.321989899203</v>
      </c>
      <c r="S31" s="16">
        <f t="array" ref="S31">-DRO_GLO!R46/SUMPRODUCT(($E$9:$AV$9=S$18)*($D$10:$D$14=$B31)*($E$10:$AV$14))</f>
        <v>-9880.9611225327808</v>
      </c>
      <c r="T31" s="16">
        <f t="array" ref="T31">-DRO_GLO!S46/SUMPRODUCT(($E$9:$AV$9=T$18)*($D$10:$D$14=$B31)*($E$10:$AV$14))</f>
        <v>-9138.3669485682094</v>
      </c>
      <c r="U31" s="16">
        <f t="array" ref="U31">-DRO_GLO!T46/SUMPRODUCT(($E$9:$AV$9=U$18)*($D$10:$D$14=$B31)*($E$10:$AV$14))</f>
        <v>-10988.00006353844</v>
      </c>
      <c r="V31" s="16">
        <f t="array" ref="V31">-DRO_GLO!U46/SUMPRODUCT(($E$9:$AV$9=V$18)*($D$10:$D$14=$B31)*($E$10:$AV$14))</f>
        <v>-8892.2633927315856</v>
      </c>
      <c r="W31" s="16">
        <f t="array" ref="W31">-DRO_GLO!V46/SUMPRODUCT(($E$9:$AV$9=W$18)*($D$10:$D$14=$B31)*($E$10:$AV$14))</f>
        <v>-9876.4771144342139</v>
      </c>
      <c r="X31" s="16">
        <f t="array" ref="X31">-DRO_GLO!W46/SUMPRODUCT(($E$9:$AV$9=X$18)*($D$10:$D$14=$B31)*($E$10:$AV$14))</f>
        <v>-10755.442322230541</v>
      </c>
      <c r="Y31" s="16">
        <f t="array" ref="Y31">-DRO_GLO!X46/SUMPRODUCT(($E$9:$AV$9=Y$18)*($D$10:$D$14=$B31)*($E$10:$AV$14))</f>
        <v>-11684.449851807029</v>
      </c>
      <c r="Z31" s="16">
        <f t="array" ref="Z31">-DRO_GLO!Y46/SUMPRODUCT(($E$9:$AV$9=Z$18)*($D$10:$D$14=$B31)*($E$10:$AV$14))</f>
        <v>-10498.617005410928</v>
      </c>
      <c r="AA31" s="16">
        <f t="array" ref="AA31">-DRO_GLO!Z46/SUMPRODUCT(($E$9:$AV$9=AA$18)*($D$10:$D$14=$B31)*($E$10:$AV$14))</f>
        <v>-12004.450575601819</v>
      </c>
      <c r="AB31" s="16">
        <f t="array" ref="AB31">-DRO_GLO!AA46/SUMPRODUCT(($E$9:$AV$9=AB$18)*($D$10:$D$14=$B31)*($E$10:$AV$14))</f>
        <v>-12121.555792290499</v>
      </c>
      <c r="AC31" s="16">
        <f t="array" ref="AC31">-DRO_GLO!AB46/SUMPRODUCT(($E$9:$AV$9=AC$18)*($D$10:$D$14=$B31)*($E$10:$AV$14))</f>
        <v>-468.25565733349231</v>
      </c>
      <c r="AD31" s="16">
        <f t="array" ref="AD31">-DRO_GLO!AC46/SUMPRODUCT(($E$9:$AV$9=AD$18)*($D$10:$D$14=$B31)*($E$10:$AV$14))</f>
        <v>-868.54799941616386</v>
      </c>
      <c r="AE31" s="16">
        <f t="array" ref="AE31">-DRO_GLO!AD46/SUMPRODUCT(($E$9:$AV$9=AE$18)*($D$10:$D$14=$B31)*($E$10:$AV$14))</f>
        <v>-1125.5814245976285</v>
      </c>
      <c r="AF31" s="16">
        <f t="array" ref="AF31">-DRO_GLO!AE46/SUMPRODUCT(($E$9:$AV$9=AF$18)*($D$10:$D$14=$B31)*($E$10:$AV$14))</f>
        <v>-1225.5748489414589</v>
      </c>
      <c r="AG31" s="16">
        <f t="array" ref="AG31">-DRO_GLO!AF46/SUMPRODUCT(($E$9:$AV$9=AG$18)*($D$10:$D$14=$B31)*($E$10:$AV$14))</f>
        <v>-654.00550114147097</v>
      </c>
      <c r="AH31" s="16">
        <f t="array" ref="AH31">-DRO_GLO!AG46/SUMPRODUCT(($E$9:$AV$9=AH$18)*($D$10:$D$14=$B31)*($E$10:$AV$14))</f>
        <v>-1316.1377894951279</v>
      </c>
      <c r="AI31" s="16">
        <f t="array" ref="AI31">-DRO_GLO!AH46/SUMPRODUCT(($E$9:$AV$9=AI$18)*($D$10:$D$14=$B31)*($E$10:$AV$14))</f>
        <v>-1309.8396532724605</v>
      </c>
      <c r="AJ31" s="16">
        <f t="array" ref="AJ31">-DRO_GLO!AI46/SUMPRODUCT(($E$9:$AV$9=AJ$18)*($D$10:$D$14=$B31)*($E$10:$AV$14))</f>
        <v>-165.35349335292739</v>
      </c>
      <c r="AK31" s="16">
        <f t="array" ref="AK31">-DRO_GLO!AJ46/SUMPRODUCT(($E$9:$AV$9=AK$18)*($D$10:$D$14=$B31)*($E$10:$AV$14))</f>
        <v>-1111.1825547281296</v>
      </c>
      <c r="AL31" s="16">
        <f t="array" ref="AL31">-DRO_GLO!AK46/SUMPRODUCT(($E$9:$AV$9=AL$18)*($D$10:$D$14=$B31)*($E$10:$AV$14))</f>
        <v>-951.98091611131736</v>
      </c>
      <c r="AM31" s="16">
        <f t="array" ref="AM31">-DRO_GLO!AL46/SUMPRODUCT(($E$9:$AV$9=AM$18)*($D$10:$D$14=$B31)*($E$10:$AV$14))</f>
        <v>-1365.2947948797319</v>
      </c>
      <c r="AN31" s="16">
        <f t="array" ref="AN31">-DRO_GLO!AM46/SUMPRODUCT(($E$9:$AV$9=AN$18)*($D$10:$D$14=$B31)*($E$10:$AV$14))</f>
        <v>-46562.756930664407</v>
      </c>
      <c r="AO31" s="16">
        <f t="array" ref="AO31">-DRO_GLO!AN46/SUMPRODUCT(($E$9:$AV$9=AO$18)*($D$10:$D$14=$B31)*($E$10:$AV$14))</f>
        <v>-1215.9176161171031</v>
      </c>
      <c r="AP31" s="16">
        <f t="array" ref="AP31">-DRO_GLO!AO46/SUMPRODUCT(($E$9:$AV$9=AP$18)*($D$10:$D$14=$B31)*($E$10:$AV$14))</f>
        <v>-968.59213338079678</v>
      </c>
      <c r="AQ31" s="16">
        <f t="array" ref="AQ31">-DRO_GLO!AP46/SUMPRODUCT(($E$9:$AV$9=AQ$18)*($D$10:$D$14=$B31)*($E$10:$AV$14))</f>
        <v>-1119.2839510562114</v>
      </c>
      <c r="AR31" s="16">
        <f t="array" ref="AR31">-DRO_GLO!AQ46/SUMPRODUCT(($E$9:$AV$9=AR$18)*($D$10:$D$14=$B31)*($E$10:$AV$14))</f>
        <v>-1081.294726070239</v>
      </c>
      <c r="AS31" s="16">
        <f t="array" ref="AS31">-DRO_GLO!AR46/SUMPRODUCT(($E$9:$AV$9=AS$18)*($D$10:$D$14=$B31)*($E$10:$AV$14))</f>
        <v>-799.42943366334293</v>
      </c>
      <c r="AT31" s="16">
        <f t="array" ref="AT31">-DRO_GLO!AS46/SUMPRODUCT(($E$9:$AV$9=AT$18)*($D$10:$D$14=$B31)*($E$10:$AV$14))</f>
        <v>-652.10889159184217</v>
      </c>
      <c r="AU31" s="16">
        <f t="array" ref="AU31">-DRO_GLO!AT46/SUMPRODUCT(($E$9:$AV$9=AU$18)*($D$10:$D$14=$B31)*($E$10:$AV$14))</f>
        <v>-866.45654345701394</v>
      </c>
      <c r="AV31" s="16">
        <f t="array" ref="AV31">-DRO_GLO!AU46/SUMPRODUCT(($E$9:$AV$9=AV$18)*($D$10:$D$14=$B31)*($E$10:$AV$14))</f>
        <v>-644.53032008305001</v>
      </c>
    </row>
    <row r="32" spans="2:48" s="5" customFormat="1">
      <c r="B32" s="59" t="s">
        <v>123</v>
      </c>
      <c r="C32" s="14">
        <v>3</v>
      </c>
      <c r="D32" s="5" t="s">
        <v>60</v>
      </c>
      <c r="E32" s="10">
        <f t="array" ref="E32">-DRO_GLO!D50/SUMPRODUCT(($E$9:$AV$9=E$18)*($D$10:$D$14=$B32)*($E$10:$AV$14))</f>
        <v>-192948.59412708733</v>
      </c>
      <c r="F32" s="10">
        <f t="array" ref="F32">-DRO_GLO!E50/SUMPRODUCT(($E$9:$AV$9=F$18)*($D$10:$D$14=$B32)*($E$10:$AV$14))</f>
        <v>-252961.89604200269</v>
      </c>
      <c r="G32" s="10">
        <f t="array" ref="G32">-DRO_GLO!F50/SUMPRODUCT(($E$9:$AV$9=G$18)*($D$10:$D$14=$B32)*($E$10:$AV$14))</f>
        <v>-168187.74708989254</v>
      </c>
      <c r="H32" s="10">
        <f t="array" ref="H32">-DRO_GLO!G50/SUMPRODUCT(($E$9:$AV$9=H$18)*($D$10:$D$14=$B32)*($E$10:$AV$14))</f>
        <v>-259026.41794013462</v>
      </c>
      <c r="I32" s="10">
        <f t="array" ref="I32">-DRO_GLO!H50/SUMPRODUCT(($E$9:$AV$9=I$18)*($D$10:$D$14=$B32)*($E$10:$AV$14))</f>
        <v>-252120.81565437932</v>
      </c>
      <c r="J32" s="10">
        <f t="array" ref="J32">-DRO_GLO!I50/SUMPRODUCT(($E$9:$AV$9=J$18)*($D$10:$D$14=$B32)*($E$10:$AV$14))</f>
        <v>-222264.59908076216</v>
      </c>
      <c r="K32" s="10">
        <f t="array" ref="K32">-DRO_GLO!J50/SUMPRODUCT(($E$9:$AV$9=K$18)*($D$10:$D$14=$B32)*($E$10:$AV$14))</f>
        <v>-273730.37870293879</v>
      </c>
      <c r="L32" s="10">
        <f t="array" ref="L32">-DRO_GLO!K50/SUMPRODUCT(($E$9:$AV$9=L$18)*($D$10:$D$14=$B32)*($E$10:$AV$14))</f>
        <v>-300382.22828836925</v>
      </c>
      <c r="M32" s="10">
        <f t="array" ref="M32">-DRO_GLO!L50/SUMPRODUCT(($E$9:$AV$9=M$18)*($D$10:$D$14=$B32)*($E$10:$AV$14))</f>
        <v>-267626.38913179049</v>
      </c>
      <c r="N32" s="10">
        <f t="array" ref="N32">-DRO_GLO!M50/SUMPRODUCT(($E$9:$AV$9=N$18)*($D$10:$D$14=$B32)*($E$10:$AV$14))</f>
        <v>-276496.00218769553</v>
      </c>
      <c r="O32" s="10">
        <f t="array" ref="O32">-DRO_GLO!N50/SUMPRODUCT(($E$9:$AV$9=O$18)*($D$10:$D$14=$B32)*($E$10:$AV$14))</f>
        <v>-305261.50330971956</v>
      </c>
      <c r="P32" s="10">
        <f t="array" ref="P32">-DRO_GLO!O50/SUMPRODUCT(($E$9:$AV$9=P$18)*($D$10:$D$14=$B32)*($E$10:$AV$14))</f>
        <v>-291022.78266167722</v>
      </c>
      <c r="Q32" s="10">
        <f t="array" ref="Q32">-DRO_GLO!P50/SUMPRODUCT(($E$9:$AV$9=Q$18)*($D$10:$D$14=$B32)*($E$10:$AV$14))</f>
        <v>-181892.9130365733</v>
      </c>
      <c r="R32" s="10">
        <f t="array" ref="R32">-DRO_GLO!Q50/SUMPRODUCT(($E$9:$AV$9=R$18)*($D$10:$D$14=$B32)*($E$10:$AV$14))</f>
        <v>-191463.30009268678</v>
      </c>
      <c r="S32" s="10">
        <f t="array" ref="S32">-DRO_GLO!R50/SUMPRODUCT(($E$9:$AV$9=S$18)*($D$10:$D$14=$B32)*($E$10:$AV$14))</f>
        <v>-204184.51781023329</v>
      </c>
      <c r="T32" s="10">
        <f t="array" ref="T32">-DRO_GLO!S50/SUMPRODUCT(($E$9:$AV$9=T$18)*($D$10:$D$14=$B32)*($E$10:$AV$14))</f>
        <v>-353054.73646565666</v>
      </c>
      <c r="U32" s="10">
        <f t="array" ref="U32">-DRO_GLO!T50/SUMPRODUCT(($E$9:$AV$9=U$18)*($D$10:$D$14=$B32)*($E$10:$AV$14))</f>
        <v>-217687.01124945912</v>
      </c>
      <c r="V32" s="10">
        <f t="array" ref="V32">-DRO_GLO!U50/SUMPRODUCT(($E$9:$AV$9=V$18)*($D$10:$D$14=$B32)*($E$10:$AV$14))</f>
        <v>-227809.17081027856</v>
      </c>
      <c r="W32" s="10">
        <f t="array" ref="W32">-DRO_GLO!V50/SUMPRODUCT(($E$9:$AV$9=W$18)*($D$10:$D$14=$B32)*($E$10:$AV$14))</f>
        <v>-308068.73487164028</v>
      </c>
      <c r="X32" s="10">
        <f t="array" ref="X32">-DRO_GLO!W50/SUMPRODUCT(($E$9:$AV$9=X$18)*($D$10:$D$14=$B32)*($E$10:$AV$14))</f>
        <v>-369637.47994329798</v>
      </c>
      <c r="Y32" s="10">
        <f t="array" ref="Y32">-DRO_GLO!X50/SUMPRODUCT(($E$9:$AV$9=Y$18)*($D$10:$D$14=$B32)*($E$10:$AV$14))</f>
        <v>-277462.32430346898</v>
      </c>
      <c r="Z32" s="10">
        <f t="array" ref="Z32">-DRO_GLO!Y50/SUMPRODUCT(($E$9:$AV$9=Z$18)*($D$10:$D$14=$B32)*($E$10:$AV$14))</f>
        <v>-330980.14322362415</v>
      </c>
      <c r="AA32" s="10">
        <f t="array" ref="AA32">-DRO_GLO!Z50/SUMPRODUCT(($E$9:$AV$9=AA$18)*($D$10:$D$14=$B32)*($E$10:$AV$14))</f>
        <v>-252427.92920716526</v>
      </c>
      <c r="AB32" s="10">
        <f t="array" ref="AB32">-DRO_GLO!AA50/SUMPRODUCT(($E$9:$AV$9=AB$18)*($D$10:$D$14=$B32)*($E$10:$AV$14))</f>
        <v>-359740.92097862082</v>
      </c>
      <c r="AC32" s="10">
        <f t="array" ref="AC32">-DRO_GLO!AB50/SUMPRODUCT(($E$9:$AV$9=AC$18)*($D$10:$D$14=$B32)*($E$10:$AV$14))</f>
        <v>-239514.507666522</v>
      </c>
      <c r="AD32" s="10">
        <f t="array" ref="AD32">-DRO_GLO!AC50/SUMPRODUCT(($E$9:$AV$9=AD$18)*($D$10:$D$14=$B32)*($E$10:$AV$14))</f>
        <v>-226552.51899901574</v>
      </c>
      <c r="AE32" s="10">
        <f t="array" ref="AE32">-DRO_GLO!AD50/SUMPRODUCT(($E$9:$AV$9=AE$18)*($D$10:$D$14=$B32)*($E$10:$AV$14))</f>
        <v>-300854.92901348998</v>
      </c>
      <c r="AF32" s="10">
        <f t="array" ref="AF32">-DRO_GLO!AE50/SUMPRODUCT(($E$9:$AV$9=AF$18)*($D$10:$D$14=$B32)*($E$10:$AV$14))</f>
        <v>-204024.69114391386</v>
      </c>
      <c r="AG32" s="10">
        <f t="array" ref="AG32">-DRO_GLO!AF50/SUMPRODUCT(($E$9:$AV$9=AG$18)*($D$10:$D$14=$B32)*($E$10:$AV$14))</f>
        <v>-224750.20573669483</v>
      </c>
      <c r="AH32" s="10">
        <f t="array" ref="AH32">-DRO_GLO!AG50/SUMPRODUCT(($E$9:$AV$9=AH$18)*($D$10:$D$14=$B32)*($E$10:$AV$14))</f>
        <v>-224540.45225794287</v>
      </c>
      <c r="AI32" s="10">
        <f t="array" ref="AI32">-DRO_GLO!AH50/SUMPRODUCT(($E$9:$AV$9=AI$18)*($D$10:$D$14=$B32)*($E$10:$AV$14))</f>
        <v>-275813.54942194006</v>
      </c>
      <c r="AJ32" s="10">
        <f t="array" ref="AJ32">-DRO_GLO!AI50/SUMPRODUCT(($E$9:$AV$9=AJ$18)*($D$10:$D$14=$B32)*($E$10:$AV$14))</f>
        <v>-375895.02576794341</v>
      </c>
      <c r="AK32" s="10">
        <f t="array" ref="AK32">-DRO_GLO!AJ50/SUMPRODUCT(($E$9:$AV$9=AK$18)*($D$10:$D$14=$B32)*($E$10:$AV$14))</f>
        <v>-245687.97462070617</v>
      </c>
      <c r="AL32" s="10">
        <f t="array" ref="AL32">-DRO_GLO!AK50/SUMPRODUCT(($E$9:$AV$9=AL$18)*($D$10:$D$14=$B32)*($E$10:$AV$14))</f>
        <v>-213780.31328505647</v>
      </c>
      <c r="AM32" s="10">
        <f t="array" ref="AM32">-DRO_GLO!AL50/SUMPRODUCT(($E$9:$AV$9=AM$18)*($D$10:$D$14=$B32)*($E$10:$AV$14))</f>
        <v>-325252.77745415608</v>
      </c>
      <c r="AN32" s="10">
        <f t="array" ref="AN32">-DRO_GLO!AM50/SUMPRODUCT(($E$9:$AV$9=AN$18)*($D$10:$D$14=$B32)*($E$10:$AV$14))</f>
        <v>-279173.79037691193</v>
      </c>
      <c r="AO32" s="10">
        <f t="array" ref="AO32">-DRO_GLO!AN50/SUMPRODUCT(($E$9:$AV$9=AO$18)*($D$10:$D$14=$B32)*($E$10:$AV$14))</f>
        <v>-240409.13895304521</v>
      </c>
      <c r="AP32" s="10">
        <f t="array" ref="AP32">-DRO_GLO!AO50/SUMPRODUCT(($E$9:$AV$9=AP$18)*($D$10:$D$14=$B32)*($E$10:$AV$14))</f>
        <v>-228340.48388704608</v>
      </c>
      <c r="AQ32" s="10">
        <f t="array" ref="AQ32">-DRO_GLO!AP50/SUMPRODUCT(($E$9:$AV$9=AQ$18)*($D$10:$D$14=$B32)*($E$10:$AV$14))</f>
        <v>-274909.30943734571</v>
      </c>
      <c r="AR32" s="10">
        <f t="array" ref="AR32">-DRO_GLO!AQ50/SUMPRODUCT(($E$9:$AV$9=AR$18)*($D$10:$D$14=$B32)*($E$10:$AV$14))</f>
        <v>-144098.88410624239</v>
      </c>
      <c r="AS32" s="10">
        <f t="array" ref="AS32">-DRO_GLO!AR50/SUMPRODUCT(($E$9:$AV$9=AS$18)*($D$10:$D$14=$B32)*($E$10:$AV$14))</f>
        <v>-232079.7807343521</v>
      </c>
      <c r="AT32" s="10">
        <f t="array" ref="AT32">-DRO_GLO!AS50/SUMPRODUCT(($E$9:$AV$9=AT$18)*($D$10:$D$14=$B32)*($E$10:$AV$14))</f>
        <v>-244134.84001376771</v>
      </c>
      <c r="AU32" s="10">
        <f t="array" ref="AU32">-DRO_GLO!AT50/SUMPRODUCT(($E$9:$AV$9=AU$18)*($D$10:$D$14=$B32)*($E$10:$AV$14))</f>
        <v>-230553.32291796457</v>
      </c>
      <c r="AV32" s="10">
        <f t="array" ref="AV32">-DRO_GLO!AU50/SUMPRODUCT(($E$9:$AV$9=AV$18)*($D$10:$D$14=$B32)*($E$10:$AV$14))</f>
        <v>-273996.18930844776</v>
      </c>
    </row>
    <row r="33" spans="2:48">
      <c r="C33" s="13">
        <v>4</v>
      </c>
      <c r="D33" s="5" t="s">
        <v>70</v>
      </c>
      <c r="E33" s="8">
        <f>E19+E20+E32</f>
        <v>77991.553045933426</v>
      </c>
      <c r="F33" s="8">
        <f t="shared" ref="F33:AV33" si="4">F19+F20+F32</f>
        <v>56398.459209646244</v>
      </c>
      <c r="G33" s="8">
        <f t="shared" si="4"/>
        <v>39907.729490043916</v>
      </c>
      <c r="H33" s="8">
        <f t="shared" si="4"/>
        <v>108772.73676989906</v>
      </c>
      <c r="I33" s="8">
        <f t="shared" si="4"/>
        <v>165352.33241160866</v>
      </c>
      <c r="J33" s="8">
        <f t="shared" si="4"/>
        <v>58373.250459138508</v>
      </c>
      <c r="K33" s="8">
        <f t="shared" si="4"/>
        <v>144512.13744370849</v>
      </c>
      <c r="L33" s="8">
        <f t="shared" si="4"/>
        <v>183564.57127534971</v>
      </c>
      <c r="M33" s="8">
        <f t="shared" si="4"/>
        <v>121723.42662696983</v>
      </c>
      <c r="N33" s="8">
        <f t="shared" si="4"/>
        <v>-244346.50678888097</v>
      </c>
      <c r="O33" s="8">
        <f t="shared" si="4"/>
        <v>-69657.232453608711</v>
      </c>
      <c r="P33" s="8">
        <f t="shared" si="4"/>
        <v>-9857.6192295755027</v>
      </c>
      <c r="Q33" s="8">
        <f t="shared" si="4"/>
        <v>-46386.329144063493</v>
      </c>
      <c r="R33" s="8">
        <f t="shared" si="4"/>
        <v>-269682.82041806856</v>
      </c>
      <c r="S33" s="8">
        <f t="shared" si="4"/>
        <v>-163964.72516044357</v>
      </c>
      <c r="T33" s="8">
        <f t="shared" si="4"/>
        <v>-151543.7357292329</v>
      </c>
      <c r="U33" s="8">
        <f t="shared" si="4"/>
        <v>37032.43949810043</v>
      </c>
      <c r="V33" s="8">
        <f t="shared" si="4"/>
        <v>-77014.262826260936</v>
      </c>
      <c r="W33" s="8">
        <f t="shared" si="4"/>
        <v>-25126.965945156</v>
      </c>
      <c r="X33" s="8">
        <f t="shared" si="4"/>
        <v>46059.21271732176</v>
      </c>
      <c r="Y33" s="8">
        <f t="shared" si="4"/>
        <v>10627.77689469367</v>
      </c>
      <c r="Z33" s="8">
        <f t="shared" si="4"/>
        <v>-35228.765277570055</v>
      </c>
      <c r="AA33" s="8">
        <f t="shared" si="4"/>
        <v>46013.120648750337</v>
      </c>
      <c r="AB33" s="8">
        <f t="shared" si="4"/>
        <v>33293.743872798339</v>
      </c>
      <c r="AC33" s="8">
        <f t="shared" si="4"/>
        <v>145711.24595916102</v>
      </c>
      <c r="AD33" s="8">
        <f t="shared" si="4"/>
        <v>-117391.82210815913</v>
      </c>
      <c r="AE33" s="8">
        <f t="shared" si="4"/>
        <v>-13791.754789722851</v>
      </c>
      <c r="AF33" s="8">
        <f t="shared" si="4"/>
        <v>-33876.455671202129</v>
      </c>
      <c r="AG33" s="8">
        <f t="shared" si="4"/>
        <v>167512.70260895047</v>
      </c>
      <c r="AH33" s="8">
        <f t="shared" si="4"/>
        <v>-18139.364570423961</v>
      </c>
      <c r="AI33" s="8">
        <f t="shared" si="4"/>
        <v>88749.24875250581</v>
      </c>
      <c r="AJ33" s="8">
        <f t="shared" si="4"/>
        <v>247659.42123651603</v>
      </c>
      <c r="AK33" s="8">
        <f t="shared" si="4"/>
        <v>163911.7419424915</v>
      </c>
      <c r="AL33" s="8">
        <f t="shared" si="4"/>
        <v>572.43784360043355</v>
      </c>
      <c r="AM33" s="8">
        <f t="shared" si="4"/>
        <v>168006.85573420755</v>
      </c>
      <c r="AN33" s="8">
        <f t="shared" si="4"/>
        <v>50418.421484623977</v>
      </c>
      <c r="AO33" s="8">
        <f t="shared" si="4"/>
        <v>236730.53829143688</v>
      </c>
      <c r="AP33" s="8">
        <f t="shared" si="4"/>
        <v>-8440.4442621221242</v>
      </c>
      <c r="AQ33" s="8">
        <f t="shared" si="4"/>
        <v>16363.472273648018</v>
      </c>
      <c r="AR33" s="8">
        <f t="shared" si="4"/>
        <v>132530.04709592386</v>
      </c>
      <c r="AS33" s="8">
        <f t="shared" si="4"/>
        <v>302018.85057358188</v>
      </c>
      <c r="AT33" s="8">
        <f t="shared" si="4"/>
        <v>155074.93778969359</v>
      </c>
      <c r="AU33" s="8">
        <f t="shared" si="4"/>
        <v>452866.44740194222</v>
      </c>
      <c r="AV33" s="8">
        <f t="shared" si="4"/>
        <v>485661.44175451109</v>
      </c>
    </row>
    <row r="34" spans="2:48" ht="15" thickBot="1"/>
    <row r="35" spans="2:48" ht="15" thickBot="1">
      <c r="D35" s="6" t="s">
        <v>71</v>
      </c>
      <c r="E35" s="1">
        <v>39903</v>
      </c>
      <c r="F35" s="1">
        <v>39994</v>
      </c>
      <c r="G35" s="1">
        <v>40086</v>
      </c>
      <c r="H35" s="1">
        <v>40178</v>
      </c>
      <c r="I35" s="1">
        <v>40268</v>
      </c>
      <c r="J35" s="1">
        <v>40359</v>
      </c>
      <c r="K35" s="1">
        <v>40451</v>
      </c>
      <c r="L35" s="1">
        <v>40543</v>
      </c>
      <c r="M35" s="1">
        <v>40633</v>
      </c>
      <c r="N35" s="1">
        <v>40724</v>
      </c>
      <c r="O35" s="1">
        <v>40816</v>
      </c>
      <c r="P35" s="1">
        <v>40908</v>
      </c>
      <c r="Q35" s="1">
        <v>40999</v>
      </c>
      <c r="R35" s="1">
        <v>41090</v>
      </c>
      <c r="S35" s="1">
        <v>41182</v>
      </c>
      <c r="T35" s="1">
        <v>41274</v>
      </c>
      <c r="U35" s="1">
        <v>41364</v>
      </c>
      <c r="V35" s="1">
        <v>41455</v>
      </c>
      <c r="W35" s="1">
        <v>41547</v>
      </c>
      <c r="X35" s="1">
        <v>41639</v>
      </c>
      <c r="Y35" s="1">
        <v>41729</v>
      </c>
      <c r="Z35" s="1">
        <v>41820</v>
      </c>
      <c r="AA35" s="1">
        <v>41912</v>
      </c>
      <c r="AB35" s="1">
        <v>42004</v>
      </c>
      <c r="AC35" s="1">
        <v>42094</v>
      </c>
      <c r="AD35" s="1">
        <v>42185</v>
      </c>
      <c r="AE35" s="1">
        <v>42277</v>
      </c>
      <c r="AF35" s="1">
        <v>42369</v>
      </c>
      <c r="AG35" s="1">
        <v>42460</v>
      </c>
      <c r="AH35" s="1">
        <v>42551</v>
      </c>
      <c r="AI35" s="1">
        <v>42643</v>
      </c>
      <c r="AJ35" s="1">
        <v>42735</v>
      </c>
      <c r="AK35" s="1">
        <v>42825</v>
      </c>
      <c r="AL35" s="1">
        <v>42916</v>
      </c>
      <c r="AM35" s="1">
        <v>43008</v>
      </c>
      <c r="AN35" s="1">
        <v>43100</v>
      </c>
      <c r="AO35" s="1">
        <v>43190</v>
      </c>
      <c r="AP35" s="1">
        <v>43281</v>
      </c>
      <c r="AQ35" s="1">
        <v>43373</v>
      </c>
      <c r="AR35" s="1">
        <v>43465</v>
      </c>
      <c r="AS35" s="1">
        <v>43555</v>
      </c>
      <c r="AT35" s="1">
        <v>43646</v>
      </c>
      <c r="AU35" s="1">
        <v>43738</v>
      </c>
      <c r="AV35" s="1">
        <v>43830</v>
      </c>
    </row>
    <row r="36" spans="2:48">
      <c r="D36" s="4" t="s">
        <v>44</v>
      </c>
      <c r="E36" s="2" t="s">
        <v>0</v>
      </c>
      <c r="F36" s="2" t="s">
        <v>1</v>
      </c>
      <c r="G36" s="2" t="s">
        <v>2</v>
      </c>
      <c r="H36" s="2" t="s">
        <v>3</v>
      </c>
      <c r="I36" s="2" t="s">
        <v>4</v>
      </c>
      <c r="J36" s="2" t="s">
        <v>5</v>
      </c>
      <c r="K36" s="2" t="s">
        <v>6</v>
      </c>
      <c r="L36" s="2" t="s">
        <v>7</v>
      </c>
      <c r="M36" s="2" t="s">
        <v>8</v>
      </c>
      <c r="N36" s="2" t="s">
        <v>9</v>
      </c>
      <c r="O36" s="2" t="s">
        <v>10</v>
      </c>
      <c r="P36" s="2" t="s">
        <v>11</v>
      </c>
      <c r="Q36" s="2" t="s">
        <v>12</v>
      </c>
      <c r="R36" s="2" t="s">
        <v>13</v>
      </c>
      <c r="S36" s="2" t="s">
        <v>14</v>
      </c>
      <c r="T36" s="2" t="s">
        <v>15</v>
      </c>
      <c r="U36" s="2" t="s">
        <v>16</v>
      </c>
      <c r="V36" s="2" t="s">
        <v>17</v>
      </c>
      <c r="W36" s="2" t="s">
        <v>18</v>
      </c>
      <c r="X36" s="2" t="s">
        <v>19</v>
      </c>
      <c r="Y36" s="2" t="s">
        <v>20</v>
      </c>
      <c r="Z36" s="2" t="s">
        <v>21</v>
      </c>
      <c r="AA36" s="2" t="s">
        <v>22</v>
      </c>
      <c r="AB36" s="2" t="s">
        <v>23</v>
      </c>
      <c r="AC36" s="2" t="s">
        <v>24</v>
      </c>
      <c r="AD36" s="2" t="s">
        <v>25</v>
      </c>
      <c r="AE36" s="2" t="s">
        <v>26</v>
      </c>
      <c r="AF36" s="2" t="s">
        <v>27</v>
      </c>
      <c r="AG36" s="2" t="s">
        <v>28</v>
      </c>
      <c r="AH36" s="2" t="s">
        <v>29</v>
      </c>
      <c r="AI36" s="2" t="s">
        <v>30</v>
      </c>
      <c r="AJ36" s="2" t="s">
        <v>31</v>
      </c>
      <c r="AK36" s="2" t="s">
        <v>32</v>
      </c>
      <c r="AL36" s="2" t="s">
        <v>33</v>
      </c>
      <c r="AM36" s="2" t="s">
        <v>34</v>
      </c>
      <c r="AN36" s="2" t="s">
        <v>35</v>
      </c>
      <c r="AO36" s="2" t="s">
        <v>36</v>
      </c>
      <c r="AP36" s="2" t="s">
        <v>37</v>
      </c>
      <c r="AQ36" s="2" t="s">
        <v>38</v>
      </c>
      <c r="AR36" s="2" t="s">
        <v>39</v>
      </c>
      <c r="AS36" s="2" t="s">
        <v>40</v>
      </c>
      <c r="AT36" s="2" t="s">
        <v>41</v>
      </c>
      <c r="AU36" s="2" t="s">
        <v>42</v>
      </c>
      <c r="AV36" s="2" t="s">
        <v>43</v>
      </c>
    </row>
    <row r="37" spans="2:48">
      <c r="B37" s="55" t="str">
        <f>B19</f>
        <v>IPCA</v>
      </c>
      <c r="C37" s="14">
        <v>1</v>
      </c>
      <c r="D37" s="5" t="s">
        <v>46</v>
      </c>
      <c r="E37" s="10">
        <f t="array" ref="E37">DRO_TAM!D27/SUMPRODUCT(($E$9:$AV$9=E$18)*($D$10:$D$14=$B37)*($E$10:$AV$14))</f>
        <v>2287281.2226194199</v>
      </c>
      <c r="F37" s="10">
        <f t="array" ref="F37">DRO_TAM!E27/SUMPRODUCT(($E$9:$AV$9=F$18)*($D$10:$D$14=$B37)*($E$10:$AV$14))</f>
        <v>1916456.8291751409</v>
      </c>
      <c r="G37" s="10">
        <f t="array" ref="G37">DRO_TAM!F27/SUMPRODUCT(($E$9:$AV$9=G$18)*($D$10:$D$14=$B37)*($E$10:$AV$14))</f>
        <v>2032442.691022113</v>
      </c>
      <c r="H37" s="10">
        <f t="array" ref="H37">DRO_TAM!G27/SUMPRODUCT(($E$9:$AV$9=H$18)*($D$10:$D$14=$B37)*($E$10:$AV$14))</f>
        <v>2133441.2793861763</v>
      </c>
      <c r="I37" s="10">
        <f t="array" ref="I37">DRO_TAM!H27/SUMPRODUCT(($E$9:$AV$9=I$18)*($D$10:$D$14=$B37)*($E$10:$AV$14))</f>
        <v>2217658.9344377257</v>
      </c>
      <c r="J37" s="10">
        <f t="array" ref="J37">DRO_TAM!I27/SUMPRODUCT(($E$9:$AV$9=J$18)*($D$10:$D$14=$B37)*($E$10:$AV$14))</f>
        <v>2099012.656632198</v>
      </c>
      <c r="K37" s="10">
        <f t="array" ref="K37">DRO_TAM!J27/SUMPRODUCT(($E$9:$AV$9=K$18)*($D$10:$D$14=$B37)*($E$10:$AV$14))</f>
        <v>2741814.8737871125</v>
      </c>
      <c r="L37" s="10">
        <f t="array" ref="L37">DRO_TAM!K27/SUMPRODUCT(($E$9:$AV$9=L$18)*($D$10:$D$14=$B37)*($E$10:$AV$14))</f>
        <v>2450898.0292699547</v>
      </c>
      <c r="M37" s="10">
        <f t="array" ref="M37">DRO_TAM!L27/SUMPRODUCT(($E$9:$AV$9=M$18)*($D$10:$D$14=$B37)*($E$10:$AV$14))</f>
        <v>2335818.6366091506</v>
      </c>
      <c r="N37" s="10">
        <f t="array" ref="N37">DRO_TAM!M27/SUMPRODUCT(($E$9:$AV$9=N$18)*($D$10:$D$14=$B37)*($E$10:$AV$14))</f>
        <v>2334842.2794931941</v>
      </c>
      <c r="O37" s="10">
        <f t="array" ref="O37">DRO_TAM!N27/SUMPRODUCT(($E$9:$AV$9=O$18)*($D$10:$D$14=$B37)*($E$10:$AV$14))</f>
        <v>2564921.5368914288</v>
      </c>
      <c r="P37" s="10">
        <f t="array" ref="P37">DRO_TAM!O27/SUMPRODUCT(($E$9:$AV$9=P$18)*($D$10:$D$14=$B37)*($E$10:$AV$14))</f>
        <v>2736073.2274848246</v>
      </c>
      <c r="Q37" s="10">
        <f t="array" ref="Q37">DRO_TAM!P27/SUMPRODUCT(($E$9:$AV$9=Q$18)*($D$10:$D$14=$B37)*($E$10:$AV$14))</f>
        <v>2384203.0365311047</v>
      </c>
      <c r="R37" s="10">
        <f t="array" ref="R37">DRO_TAM!Q27/SUMPRODUCT(($E$9:$AV$9=R$18)*($D$10:$D$14=$B37)*($E$10:$AV$14))</f>
        <v>2360415.0749184447</v>
      </c>
      <c r="S37" s="10">
        <f t="array" ref="S37">DRO_TAM!R27/SUMPRODUCT(($E$9:$AV$9=S$18)*($D$10:$D$14=$B37)*($E$10:$AV$14))</f>
        <v>2597603.9125684495</v>
      </c>
      <c r="T37" s="10">
        <f t="array" ref="T37">DRO_TAM!S27/SUMPRODUCT(($E$9:$AV$9=T$18)*($D$10:$D$14=$B37)*($E$10:$AV$14))</f>
        <v>2667299.5701917312</v>
      </c>
      <c r="U37" s="10">
        <f t="array" ref="U37">DRO_TAM!T27/SUMPRODUCT(($E$9:$AV$9=U$18)*($D$10:$D$14=$B37)*($E$10:$AV$14))</f>
        <v>2485775.6056448519</v>
      </c>
      <c r="V37" s="10">
        <f t="array" ref="V37">DRO_TAM!U27/SUMPRODUCT(($E$9:$AV$9=V$18)*($D$10:$D$14=$B37)*($E$10:$AV$14))</f>
        <v>2329919.7438832386</v>
      </c>
      <c r="W37" s="10">
        <f t="array" ref="W37">DRO_TAM!V27/SUMPRODUCT(($E$9:$AV$9=W$18)*($D$10:$D$14=$B37)*($E$10:$AV$14))</f>
        <v>2719615.5090848366</v>
      </c>
      <c r="X37" s="10">
        <f t="array" ref="X37">DRO_TAM!W27/SUMPRODUCT(($E$9:$AV$9=X$18)*($D$10:$D$14=$B37)*($E$10:$AV$14))</f>
        <v>2731202.4459692766</v>
      </c>
      <c r="Y37" s="10">
        <f t="array" ref="Y37">DRO_TAM!X27/SUMPRODUCT(($E$9:$AV$9=Y$18)*($D$10:$D$14=$B37)*($E$10:$AV$14))</f>
        <v>2600747.8394588409</v>
      </c>
      <c r="Z37" s="10">
        <f t="array" ref="Z37">DRO_TAM!Y27/SUMPRODUCT(($E$9:$AV$9=Z$18)*($D$10:$D$14=$B37)*($E$10:$AV$14))</f>
        <v>2443367.534155766</v>
      </c>
      <c r="AA37" s="10">
        <f t="array" ref="AA37">DRO_TAM!Z27/SUMPRODUCT(($E$9:$AV$9=AA$18)*($D$10:$D$14=$B37)*($E$10:$AV$14))</f>
        <v>2468190.4110350502</v>
      </c>
      <c r="AB37" s="10">
        <f t="array" ref="AB37">DRO_TAM!AA27/SUMPRODUCT(($E$9:$AV$9=AB$18)*($D$10:$D$14=$B37)*($E$10:$AV$14))</f>
        <v>2577962.2164425435</v>
      </c>
      <c r="AC37" s="10">
        <f t="array" ref="AC37">DRO_TAM!AB27/SUMPRODUCT(($E$9:$AV$9=AC$18)*($D$10:$D$14=$B37)*($E$10:$AV$14))</f>
        <v>2433589.7622593627</v>
      </c>
      <c r="AD37" s="10">
        <f t="array" ref="AD37">DRO_TAM!AC27/SUMPRODUCT(($E$9:$AV$9=AD$18)*($D$10:$D$14=$B37)*($E$10:$AV$14))</f>
        <v>2172574.8802495329</v>
      </c>
      <c r="AE37" s="10">
        <f t="array" ref="AE37">DRO_TAM!AD27/SUMPRODUCT(($E$9:$AV$9=AE$18)*($D$10:$D$14=$B37)*($E$10:$AV$14))</f>
        <v>2539974.6280038436</v>
      </c>
      <c r="AF37" s="10">
        <f t="array" ref="AF37">DRO_TAM!AE27/SUMPRODUCT(($E$9:$AV$9=AF$18)*($D$10:$D$14=$B37)*($E$10:$AV$14))</f>
        <v>2173529.5070029665</v>
      </c>
      <c r="AG37" s="10">
        <f t="array" ref="AG37">DRO_TAM!AF27/SUMPRODUCT(($E$9:$AV$9=AG$18)*($D$10:$D$14=$B37)*($E$10:$AV$14))</f>
        <v>2218159.791510839</v>
      </c>
      <c r="AH37" s="10">
        <f t="array" ref="AH37">DRO_TAM!AG27/SUMPRODUCT(($E$9:$AV$9=AH$18)*($D$10:$D$14=$B37)*($E$10:$AV$14))</f>
        <v>1837941.122960123</v>
      </c>
      <c r="AI37" s="10">
        <f t="array" ref="AI37">DRO_TAM!AH27/SUMPRODUCT(($E$9:$AV$9=AI$18)*($D$10:$D$14=$B37)*($E$10:$AV$14))</f>
        <v>2309770.6052036695</v>
      </c>
      <c r="AJ37" s="10">
        <f t="array" ref="AJ37">DRO_TAM!AI27/SUMPRODUCT(($E$9:$AV$9=AJ$18)*($D$10:$D$14=$B37)*($E$10:$AV$14))</f>
        <v>2149045.8458099826</v>
      </c>
      <c r="AK37" s="10">
        <f t="array" ref="AK37">DRO_TAM!AJ27/SUMPRODUCT(($E$9:$AV$9=AK$18)*($D$10:$D$14=$B37)*($E$10:$AV$14))</f>
        <v>2064248.0768468776</v>
      </c>
      <c r="AL37" s="10">
        <f t="array" ref="AL37">DRO_TAM!AK27/SUMPRODUCT(($E$9:$AV$9=AL$18)*($D$10:$D$14=$B37)*($E$10:$AV$14))</f>
        <v>1945591.691483527</v>
      </c>
      <c r="AM37" s="10">
        <f t="array" ref="AM37">DRO_TAM!AL27/SUMPRODUCT(($E$9:$AV$9=AM$18)*($D$10:$D$14=$B37)*($E$10:$AV$14))</f>
        <v>2279183.4114440219</v>
      </c>
      <c r="AN37" s="10">
        <f t="array" ref="AN37">DRO_TAM!AM27/SUMPRODUCT(($E$9:$AV$9=AN$18)*($D$10:$D$14=$B37)*($E$10:$AV$14))</f>
        <v>2282144.3362575518</v>
      </c>
      <c r="AO37" s="10">
        <f t="array" ref="AO37">DRO_TAM!AN27/SUMPRODUCT(($E$9:$AV$9=AO$18)*($D$10:$D$14=$B37)*($E$10:$AV$14))</f>
        <v>2226528.6124008312</v>
      </c>
      <c r="AP37" s="10">
        <f t="array" ref="AP37">DRO_TAM!AO27/SUMPRODUCT(($E$9:$AV$9=AP$18)*($D$10:$D$14=$B37)*($E$10:$AV$14))</f>
        <v>1989172.7703072592</v>
      </c>
      <c r="AQ37" s="10">
        <f t="array" ref="AQ37">DRO_TAM!AP27/SUMPRODUCT(($E$9:$AV$9=AQ$18)*($D$10:$D$14=$B37)*($E$10:$AV$14))</f>
        <v>2463983.3591581048</v>
      </c>
      <c r="AR37" s="10">
        <f t="array" ref="AR37">DRO_TAM!AQ27/SUMPRODUCT(($E$9:$AV$9=AR$18)*($D$10:$D$14=$B37)*($E$10:$AV$14))</f>
        <v>2417638.9033384882</v>
      </c>
      <c r="AS37" s="10">
        <f t="array" ref="AS37">DRO_TAM!AR27/SUMPRODUCT(($E$9:$AV$9=AS$18)*($D$10:$D$14=$B37)*($E$10:$AV$14))</f>
        <v>2260017.7400387563</v>
      </c>
      <c r="AT37" s="10">
        <f t="array" ref="AT37">DRO_TAM!AS27/SUMPRODUCT(($E$9:$AV$9=AT$18)*($D$10:$D$14=$B37)*($E$10:$AV$14))</f>
        <v>2245657.3428078187</v>
      </c>
      <c r="AU37" s="10">
        <f t="array" ref="AU37">DRO_TAM!AT27/SUMPRODUCT(($E$9:$AV$9=AU$18)*($D$10:$D$14=$B37)*($E$10:$AV$14))</f>
        <v>2736850.0729029519</v>
      </c>
      <c r="AV37" s="10">
        <f t="array" ref="AV37">DRO_TAM!AU27/SUMPRODUCT(($E$9:$AV$9=AV$18)*($D$10:$D$14=$B37)*($E$10:$AV$14))</f>
        <v>2846465.4351911773</v>
      </c>
    </row>
    <row r="38" spans="2:48">
      <c r="C38" s="14">
        <v>2</v>
      </c>
      <c r="D38" s="5" t="s">
        <v>48</v>
      </c>
      <c r="E38" s="10">
        <f>E39+E47</f>
        <v>-1855164.7786807443</v>
      </c>
      <c r="F38" s="10">
        <f t="shared" ref="F38:AV38" si="5">F39+F47</f>
        <v>-1727401.414241839</v>
      </c>
      <c r="G38" s="10">
        <f t="shared" si="5"/>
        <v>-1734603.1721950159</v>
      </c>
      <c r="H38" s="10">
        <f t="shared" si="5"/>
        <v>-1678882.9806548823</v>
      </c>
      <c r="I38" s="10">
        <f t="shared" si="5"/>
        <v>-1812092.1440779858</v>
      </c>
      <c r="J38" s="10">
        <f t="shared" si="5"/>
        <v>-1826871.6469366304</v>
      </c>
      <c r="K38" s="10">
        <f t="shared" si="5"/>
        <v>-1833524.0747892542</v>
      </c>
      <c r="L38" s="10">
        <f t="shared" si="5"/>
        <v>-1948036.1592984647</v>
      </c>
      <c r="M38" s="10">
        <f t="shared" si="5"/>
        <v>-2038956.2506204722</v>
      </c>
      <c r="N38" s="10">
        <f t="shared" si="5"/>
        <v>-1993929.5569598323</v>
      </c>
      <c r="O38" s="10">
        <f t="shared" si="5"/>
        <v>-1774932.5068191891</v>
      </c>
      <c r="P38" s="10">
        <f t="shared" si="5"/>
        <v>-2168567.1390737593</v>
      </c>
      <c r="Q38" s="10">
        <f t="shared" si="5"/>
        <v>-2162277.4604457058</v>
      </c>
      <c r="R38" s="10">
        <f t="shared" si="5"/>
        <v>-2321801.4563943981</v>
      </c>
      <c r="S38" s="10">
        <f t="shared" si="5"/>
        <v>-2326440.8481749734</v>
      </c>
      <c r="T38" s="10">
        <f t="shared" si="5"/>
        <v>-2408455.6852952507</v>
      </c>
      <c r="U38" s="10">
        <f t="shared" si="5"/>
        <v>-2277166.3208621112</v>
      </c>
      <c r="V38" s="10">
        <f t="shared" si="5"/>
        <v>-2186057.301907172</v>
      </c>
      <c r="W38" s="10">
        <f t="shared" si="5"/>
        <v>-2285507.612589268</v>
      </c>
      <c r="X38" s="10">
        <f t="shared" si="5"/>
        <v>-2252745.0857782234</v>
      </c>
      <c r="Y38" s="10">
        <f t="shared" si="5"/>
        <v>-2404417.9781974941</v>
      </c>
      <c r="Z38" s="10">
        <f t="shared" si="5"/>
        <v>-2270165.7578915199</v>
      </c>
      <c r="AA38" s="10">
        <f t="shared" si="5"/>
        <v>-2073425.2919810545</v>
      </c>
      <c r="AB38" s="10">
        <f t="shared" si="5"/>
        <v>-2122211.3319818452</v>
      </c>
      <c r="AC38" s="10">
        <f t="shared" si="5"/>
        <v>-1935626.6025213019</v>
      </c>
      <c r="AD38" s="10">
        <f t="shared" si="5"/>
        <v>-1928651.1270714342</v>
      </c>
      <c r="AE38" s="10">
        <f t="shared" si="5"/>
        <v>-2197592.8449472743</v>
      </c>
      <c r="AF38" s="10">
        <f t="shared" si="5"/>
        <v>-1857670.3019191781</v>
      </c>
      <c r="AG38" s="10">
        <f t="shared" si="5"/>
        <v>-1874276.9660980599</v>
      </c>
      <c r="AH38" s="10">
        <f t="shared" si="5"/>
        <v>-1860111.7252699402</v>
      </c>
      <c r="AI38" s="10">
        <f t="shared" si="5"/>
        <v>-1784478.1621970956</v>
      </c>
      <c r="AJ38" s="10">
        <f t="shared" si="5"/>
        <v>-1886418.3823535733</v>
      </c>
      <c r="AK38" s="10">
        <f t="shared" si="5"/>
        <v>-1724343.421219972</v>
      </c>
      <c r="AL38" s="10">
        <f t="shared" si="5"/>
        <v>-1635376.6059990905</v>
      </c>
      <c r="AM38" s="10">
        <f t="shared" si="5"/>
        <v>-1575055.6612080727</v>
      </c>
      <c r="AN38" s="10">
        <f t="shared" si="5"/>
        <v>-1695975.92748732</v>
      </c>
      <c r="AO38" s="10">
        <f t="shared" si="5"/>
        <v>-1693663.5529007525</v>
      </c>
      <c r="AP38" s="10">
        <f t="shared" si="5"/>
        <v>-1826942.2348131733</v>
      </c>
      <c r="AQ38" s="10">
        <f t="shared" si="5"/>
        <v>-2055569.2208977877</v>
      </c>
      <c r="AR38" s="10">
        <f t="shared" si="5"/>
        <v>-2080648.5060926545</v>
      </c>
      <c r="AS38" s="10">
        <f t="shared" si="5"/>
        <v>-1978517.5874127441</v>
      </c>
      <c r="AT38" s="10">
        <f t="shared" si="5"/>
        <v>-1930527.0942514546</v>
      </c>
      <c r="AU38" s="10">
        <f t="shared" si="5"/>
        <v>-1984692.7971662851</v>
      </c>
      <c r="AV38" s="10">
        <f t="shared" si="5"/>
        <v>-1952983.0574218007</v>
      </c>
    </row>
    <row r="39" spans="2:48">
      <c r="C39" s="15">
        <v>2.1</v>
      </c>
      <c r="D39" s="9" t="s">
        <v>57</v>
      </c>
      <c r="E39" s="8">
        <f>SUM(E40:E46)</f>
        <v>-1655864.8094544786</v>
      </c>
      <c r="F39" s="8">
        <f t="shared" ref="F39:AV39" si="6">SUM(F40:F46)</f>
        <v>-1530056.7663547127</v>
      </c>
      <c r="G39" s="8">
        <f t="shared" si="6"/>
        <v>-1551615.8893889692</v>
      </c>
      <c r="H39" s="8">
        <f t="shared" si="6"/>
        <v>-1504409.1138633348</v>
      </c>
      <c r="I39" s="8">
        <f t="shared" si="6"/>
        <v>-1628545.0027189774</v>
      </c>
      <c r="J39" s="8">
        <f t="shared" si="6"/>
        <v>-1648867.8966712926</v>
      </c>
      <c r="K39" s="8">
        <f t="shared" si="6"/>
        <v>-1645139.8119956958</v>
      </c>
      <c r="L39" s="8">
        <f t="shared" si="6"/>
        <v>-1748444.055085046</v>
      </c>
      <c r="M39" s="8">
        <f t="shared" si="6"/>
        <v>-1829713.1497650144</v>
      </c>
      <c r="N39" s="8">
        <f t="shared" si="6"/>
        <v>-1765084.1769731448</v>
      </c>
      <c r="O39" s="8">
        <f t="shared" si="6"/>
        <v>-1572467.2177236588</v>
      </c>
      <c r="P39" s="8">
        <f t="shared" si="6"/>
        <v>-1936571.789216486</v>
      </c>
      <c r="Q39" s="8">
        <f t="shared" si="6"/>
        <v>-1944824.7368877984</v>
      </c>
      <c r="R39" s="8">
        <f t="shared" si="6"/>
        <v>-2102165.6693523251</v>
      </c>
      <c r="S39" s="8">
        <f t="shared" si="6"/>
        <v>-2101111.3796726149</v>
      </c>
      <c r="T39" s="8">
        <f t="shared" si="6"/>
        <v>-2180511.9151081983</v>
      </c>
      <c r="U39" s="8">
        <f t="shared" si="6"/>
        <v>-2043218.8924830095</v>
      </c>
      <c r="V39" s="8">
        <f t="shared" si="6"/>
        <v>-1965118.9259694642</v>
      </c>
      <c r="W39" s="8">
        <f t="shared" si="6"/>
        <v>-2078770.2604162223</v>
      </c>
      <c r="X39" s="8">
        <f t="shared" si="6"/>
        <v>-2048670.1347237274</v>
      </c>
      <c r="Y39" s="8">
        <f t="shared" si="6"/>
        <v>-2185558.9065602445</v>
      </c>
      <c r="Z39" s="8">
        <f t="shared" si="6"/>
        <v>-2068810.9912684164</v>
      </c>
      <c r="AA39" s="8">
        <f t="shared" si="6"/>
        <v>-1857312.5365639029</v>
      </c>
      <c r="AB39" s="8">
        <f t="shared" si="6"/>
        <v>-1896093.2995107425</v>
      </c>
      <c r="AC39" s="8">
        <f t="shared" si="6"/>
        <v>-1760734.8791556242</v>
      </c>
      <c r="AD39" s="8">
        <f t="shared" si="6"/>
        <v>-1736375.9157273341</v>
      </c>
      <c r="AE39" s="8">
        <f t="shared" si="6"/>
        <v>-2010120.7888418105</v>
      </c>
      <c r="AF39" s="8">
        <f t="shared" si="6"/>
        <v>-1568226.3541971014</v>
      </c>
      <c r="AG39" s="8">
        <f t="shared" si="6"/>
        <v>-1646758.9746151674</v>
      </c>
      <c r="AH39" s="8">
        <f t="shared" si="6"/>
        <v>-1738149.7841983801</v>
      </c>
      <c r="AI39" s="8">
        <f t="shared" si="6"/>
        <v>-1379479.7023591474</v>
      </c>
      <c r="AJ39" s="8">
        <f t="shared" si="6"/>
        <v>-1134353.6554587909</v>
      </c>
      <c r="AK39" s="8">
        <f t="shared" si="6"/>
        <v>-1492208.8037964466</v>
      </c>
      <c r="AL39" s="8">
        <f t="shared" si="6"/>
        <v>-1390625.2035481459</v>
      </c>
      <c r="AM39" s="8">
        <f t="shared" si="6"/>
        <v>-1246617.2880767519</v>
      </c>
      <c r="AN39" s="8">
        <f t="shared" si="6"/>
        <v>-1333814.6525369731</v>
      </c>
      <c r="AO39" s="8">
        <f t="shared" si="6"/>
        <v>-1361762.3731457833</v>
      </c>
      <c r="AP39" s="8">
        <f t="shared" si="6"/>
        <v>-1441737.2018201831</v>
      </c>
      <c r="AQ39" s="8">
        <f t="shared" si="6"/>
        <v>-1665851.0841765553</v>
      </c>
      <c r="AR39" s="8">
        <f t="shared" si="6"/>
        <v>-1697611.5663195481</v>
      </c>
      <c r="AS39" s="8">
        <f t="shared" si="6"/>
        <v>-1576660.1014382252</v>
      </c>
      <c r="AT39" s="8">
        <f t="shared" si="6"/>
        <v>-1540805.6646517282</v>
      </c>
      <c r="AU39" s="8">
        <f t="shared" si="6"/>
        <v>-1589853.4344222255</v>
      </c>
      <c r="AV39" s="8">
        <f t="shared" si="6"/>
        <v>-1575631.721265675</v>
      </c>
    </row>
    <row r="40" spans="2:48">
      <c r="B40" s="55" t="str">
        <f>B22</f>
        <v>IPCA</v>
      </c>
      <c r="C40" s="15" t="s">
        <v>61</v>
      </c>
      <c r="D40" s="11" t="s">
        <v>50</v>
      </c>
      <c r="E40" s="16">
        <f t="array" ref="E40">-DRO_TAM!D30/SUMPRODUCT(($E$9:$AV$9=E$18)*($D$10:$D$14=$B40)*($E$10:$AV$14))</f>
        <v>-177083.40041938733</v>
      </c>
      <c r="F40" s="16">
        <f t="array" ref="F40">-DRO_TAM!E30/SUMPRODUCT(($E$9:$AV$9=F$18)*($D$10:$D$14=$B40)*($E$10:$AV$14))</f>
        <v>-168198.14672221924</v>
      </c>
      <c r="G40" s="16">
        <f t="array" ref="G40">-DRO_TAM!F30/SUMPRODUCT(($E$9:$AV$9=G$18)*($D$10:$D$14=$B40)*($E$10:$AV$14))</f>
        <v>-163674.8857366672</v>
      </c>
      <c r="H40" s="16">
        <f t="array" ref="H40">-DRO_TAM!G30/SUMPRODUCT(($E$9:$AV$9=H$18)*($D$10:$D$14=$B40)*($E$10:$AV$14))</f>
        <v>-153746.88739781908</v>
      </c>
      <c r="I40" s="16">
        <f t="array" ref="I40">-DRO_TAM!H30/SUMPRODUCT(($E$9:$AV$9=I$18)*($D$10:$D$14=$B40)*($E$10:$AV$14))</f>
        <v>-183872.87543529522</v>
      </c>
      <c r="J40" s="16">
        <f t="array" ref="J40">-DRO_TAM!I30/SUMPRODUCT(($E$9:$AV$9=J$18)*($D$10:$D$14=$B40)*($E$10:$AV$14))</f>
        <v>-170095.88753552781</v>
      </c>
      <c r="K40" s="16">
        <f t="array" ref="K40">-DRO_TAM!J30/SUMPRODUCT(($E$9:$AV$9=K$18)*($D$10:$D$14=$B40)*($E$10:$AV$14))</f>
        <v>-190529.28993713015</v>
      </c>
      <c r="L40" s="16">
        <f t="array" ref="L40">-DRO_TAM!K30/SUMPRODUCT(($E$9:$AV$9=L$18)*($D$10:$D$14=$B40)*($E$10:$AV$14))</f>
        <v>-212020.09423621916</v>
      </c>
      <c r="M40" s="16">
        <f t="array" ref="M40">-DRO_TAM!L30/SUMPRODUCT(($E$9:$AV$9=M$18)*($D$10:$D$14=$B40)*($E$10:$AV$14))</f>
        <v>-207467.42123643518</v>
      </c>
      <c r="N40" s="16">
        <f t="array" ref="N40">-DRO_TAM!M30/SUMPRODUCT(($E$9:$AV$9=N$18)*($D$10:$D$14=$B40)*($E$10:$AV$14))</f>
        <v>-202872.8223890299</v>
      </c>
      <c r="O40" s="16">
        <f t="array" ref="O40">-DRO_TAM!N30/SUMPRODUCT(($E$9:$AV$9=O$18)*($D$10:$D$14=$B40)*($E$10:$AV$14))</f>
        <v>-200115.76572164259</v>
      </c>
      <c r="P40" s="16">
        <f t="array" ref="P40">-DRO_TAM!O30/SUMPRODUCT(($E$9:$AV$9=P$18)*($D$10:$D$14=$B40)*($E$10:$AV$14))</f>
        <v>-203955.68734342052</v>
      </c>
      <c r="Q40" s="16">
        <f t="array" ref="Q40">-DRO_TAM!P30/SUMPRODUCT(($E$9:$AV$9=Q$18)*($D$10:$D$14=$B40)*($E$10:$AV$14))</f>
        <v>-195623.63495324366</v>
      </c>
      <c r="R40" s="16">
        <f t="array" ref="R40">-DRO_TAM!Q30/SUMPRODUCT(($E$9:$AV$9=R$18)*($D$10:$D$14=$B40)*($E$10:$AV$14))</f>
        <v>-206376.30357620388</v>
      </c>
      <c r="S40" s="16">
        <f t="array" ref="S40">-DRO_TAM!R30/SUMPRODUCT(($E$9:$AV$9=S$18)*($D$10:$D$14=$B40)*($E$10:$AV$14))</f>
        <v>-207143.04392237996</v>
      </c>
      <c r="T40" s="16">
        <f t="array" ref="T40">-DRO_TAM!S30/SUMPRODUCT(($E$9:$AV$9=T$18)*($D$10:$D$14=$B40)*($E$10:$AV$14))</f>
        <v>-201644.49378092235</v>
      </c>
      <c r="U40" s="16">
        <f t="array" ref="U40">-DRO_TAM!T30/SUMPRODUCT(($E$9:$AV$9=U$18)*($D$10:$D$14=$B40)*($E$10:$AV$14))</f>
        <v>-175484.1588142793</v>
      </c>
      <c r="V40" s="16">
        <f t="array" ref="V40">-DRO_TAM!U30/SUMPRODUCT(($E$9:$AV$9=V$18)*($D$10:$D$14=$B40)*($E$10:$AV$14))</f>
        <v>-178169.21706976229</v>
      </c>
      <c r="W40" s="16">
        <f t="array" ref="W40">-DRO_TAM!V30/SUMPRODUCT(($E$9:$AV$9=W$18)*($D$10:$D$14=$B40)*($E$10:$AV$14))</f>
        <v>-185751.95213862119</v>
      </c>
      <c r="X40" s="16">
        <f t="array" ref="X40">-DRO_TAM!W30/SUMPRODUCT(($E$9:$AV$9=X$18)*($D$10:$D$14=$B40)*($E$10:$AV$14))</f>
        <v>-166774.28082380875</v>
      </c>
      <c r="Y40" s="16">
        <f t="array" ref="Y40">-DRO_TAM!X30/SUMPRODUCT(($E$9:$AV$9=Y$18)*($D$10:$D$14=$B40)*($E$10:$AV$14))</f>
        <v>-164119.18727019231</v>
      </c>
      <c r="Z40" s="16">
        <f t="array" ref="Z40">-DRO_TAM!Y30/SUMPRODUCT(($E$9:$AV$9=Z$18)*($D$10:$D$14=$B40)*($E$10:$AV$14))</f>
        <v>-164123.31303888254</v>
      </c>
      <c r="AA40" s="16">
        <f t="array" ref="AA40">-DRO_TAM!Z30/SUMPRODUCT(($E$9:$AV$9=AA$18)*($D$10:$D$14=$B40)*($E$10:$AV$14))</f>
        <v>-163685.57105363326</v>
      </c>
      <c r="AB40" s="16">
        <f t="array" ref="AB40">-DRO_TAM!AA30/SUMPRODUCT(($E$9:$AV$9=AB$18)*($D$10:$D$14=$B40)*($E$10:$AV$14))</f>
        <v>-154319.05588074893</v>
      </c>
      <c r="AC40" s="16">
        <f t="array" ref="AC40">-DRO_TAM!AB30/SUMPRODUCT(($E$9:$AV$9=AC$18)*($D$10:$D$14=$B40)*($E$10:$AV$14))</f>
        <v>-46228.010751642832</v>
      </c>
      <c r="AD40" s="16">
        <f t="array" ref="AD40">-DRO_TAM!AC30/SUMPRODUCT(($E$9:$AV$9=AD$18)*($D$10:$D$14=$B40)*($E$10:$AV$14))</f>
        <v>-55297.448290987799</v>
      </c>
      <c r="AE40" s="16">
        <f t="array" ref="AE40">-DRO_TAM!AD30/SUMPRODUCT(($E$9:$AV$9=AE$18)*($D$10:$D$14=$B40)*($E$10:$AV$14))</f>
        <v>-57009.140461359471</v>
      </c>
      <c r="AF40" s="16">
        <f t="array" ref="AF40">-DRO_TAM!AE30/SUMPRODUCT(($E$9:$AV$9=AF$18)*($D$10:$D$14=$B40)*($E$10:$AV$14))</f>
        <v>-52645.054528683759</v>
      </c>
      <c r="AG40" s="16">
        <f t="array" ref="AG40">-DRO_TAM!AF30/SUMPRODUCT(($E$9:$AV$9=AG$18)*($D$10:$D$14=$B40)*($E$10:$AV$14))</f>
        <v>-54646.084394117621</v>
      </c>
      <c r="AH40" s="16">
        <f t="array" ref="AH40">-DRO_TAM!AG30/SUMPRODUCT(($E$9:$AV$9=AH$18)*($D$10:$D$14=$B40)*($E$10:$AV$14))</f>
        <v>-12722.132193032267</v>
      </c>
      <c r="AI40" s="16">
        <f t="array" ref="AI40">-DRO_TAM!AH30/SUMPRODUCT(($E$9:$AV$9=AI$18)*($D$10:$D$14=$B40)*($E$10:$AV$14))</f>
        <v>-90498.206695690096</v>
      </c>
      <c r="AJ40" s="16">
        <f t="array" ref="AJ40">-DRO_TAM!AI30/SUMPRODUCT(($E$9:$AV$9=AJ$18)*($D$10:$D$14=$B40)*($E$10:$AV$14))</f>
        <v>-16410.382907732659</v>
      </c>
      <c r="AK40" s="16">
        <f t="array" ref="AK40">-DRO_TAM!AJ30/SUMPRODUCT(($E$9:$AV$9=AK$18)*($D$10:$D$14=$B40)*($E$10:$AV$14))</f>
        <v>-59016.067023701784</v>
      </c>
      <c r="AL40" s="16">
        <f t="array" ref="AL40">-DRO_TAM!AK30/SUMPRODUCT(($E$9:$AV$9=AL$18)*($D$10:$D$14=$B40)*($E$10:$AV$14))</f>
        <v>-56975.599332614205</v>
      </c>
      <c r="AM40" s="16">
        <f t="array" ref="AM40">-DRO_TAM!AL30/SUMPRODUCT(($E$9:$AV$9=AM$18)*($D$10:$D$14=$B40)*($E$10:$AV$14))</f>
        <v>-97627.641319028524</v>
      </c>
      <c r="AN40" s="16">
        <f t="array" ref="AN40">-DRO_TAM!AM30/SUMPRODUCT(($E$9:$AV$9=AN$18)*($D$10:$D$14=$B40)*($E$10:$AV$14))</f>
        <v>-127831.92508945461</v>
      </c>
      <c r="AO40" s="16">
        <f t="array" ref="AO40">-DRO_TAM!AN30/SUMPRODUCT(($E$9:$AV$9=AO$18)*($D$10:$D$14=$B40)*($E$10:$AV$14))</f>
        <v>-94618.920870428352</v>
      </c>
      <c r="AP40" s="16">
        <f t="array" ref="AP40">-DRO_TAM!AO30/SUMPRODUCT(($E$9:$AV$9=AP$18)*($D$10:$D$14=$B40)*($E$10:$AV$14))</f>
        <v>-100553.70192930489</v>
      </c>
      <c r="AQ40" s="16">
        <f t="array" ref="AQ40">-DRO_TAM!AP30/SUMPRODUCT(($E$9:$AV$9=AQ$18)*($D$10:$D$14=$B40)*($E$10:$AV$14))</f>
        <v>-103470.74565797379</v>
      </c>
      <c r="AR40" s="16">
        <f t="array" ref="AR40">-DRO_TAM!AQ30/SUMPRODUCT(($E$9:$AV$9=AR$18)*($D$10:$D$14=$B40)*($E$10:$AV$14))</f>
        <v>-91880.026330977911</v>
      </c>
      <c r="AS40" s="16">
        <f t="array" ref="AS40">-DRO_TAM!AR30/SUMPRODUCT(($E$9:$AV$9=AS$18)*($D$10:$D$14=$B40)*($E$10:$AV$14))</f>
        <v>-98148.134773402184</v>
      </c>
      <c r="AT40" s="16">
        <f t="array" ref="AT40">-DRO_TAM!AS30/SUMPRODUCT(($E$9:$AV$9=AT$18)*($D$10:$D$14=$B40)*($E$10:$AV$14))</f>
        <v>-91136.197859922526</v>
      </c>
      <c r="AU40" s="16">
        <f t="array" ref="AU40">-DRO_TAM!AT30/SUMPRODUCT(($E$9:$AV$9=AU$18)*($D$10:$D$14=$B40)*($E$10:$AV$14))</f>
        <v>-90498.43023228833</v>
      </c>
      <c r="AV40" s="16">
        <f t="array" ref="AV40">-DRO_TAM!AU30/SUMPRODUCT(($E$9:$AV$9=AV$18)*($D$10:$D$14=$B40)*($E$10:$AV$14))</f>
        <v>-89744.751980398622</v>
      </c>
    </row>
    <row r="41" spans="2:48">
      <c r="B41" s="55" t="str">
        <f t="shared" ref="B41:B50" si="7">B23</f>
        <v>IPCA</v>
      </c>
      <c r="C41" s="15" t="s">
        <v>62</v>
      </c>
      <c r="D41" s="11" t="s">
        <v>51</v>
      </c>
      <c r="E41" s="16">
        <f t="array" ref="E41">-DRO_TAM!D31/SUMPRODUCT(($E$9:$AV$9=E$18)*($D$10:$D$14=$B41)*($E$10:$AV$14))</f>
        <v>-125288.52290558367</v>
      </c>
      <c r="F41" s="16">
        <f t="array" ref="F41">-DRO_TAM!E31/SUMPRODUCT(($E$9:$AV$9=F$18)*($D$10:$D$14=$B41)*($E$10:$AV$14))</f>
        <v>-122120.83327014379</v>
      </c>
      <c r="G41" s="16">
        <f t="array" ref="G41">-DRO_TAM!F31/SUMPRODUCT(($E$9:$AV$9=G$18)*($D$10:$D$14=$B41)*($E$10:$AV$14))</f>
        <v>-116804.74991724743</v>
      </c>
      <c r="H41" s="16">
        <f t="array" ref="H41">-DRO_TAM!G31/SUMPRODUCT(($E$9:$AV$9=H$18)*($D$10:$D$14=$B41)*($E$10:$AV$14))</f>
        <v>-106476.54445984268</v>
      </c>
      <c r="I41" s="16">
        <f t="array" ref="I41">-DRO_TAM!H31/SUMPRODUCT(($E$9:$AV$9=I$18)*($D$10:$D$14=$B41)*($E$10:$AV$14))</f>
        <v>-122618.40138712083</v>
      </c>
      <c r="J41" s="16">
        <f t="array" ref="J41">-DRO_TAM!I31/SUMPRODUCT(($E$9:$AV$9=J$18)*($D$10:$D$14=$B41)*($E$10:$AV$14))</f>
        <v>-119195.07813835159</v>
      </c>
      <c r="K41" s="16">
        <f t="array" ref="K41">-DRO_TAM!J31/SUMPRODUCT(($E$9:$AV$9=K$18)*($D$10:$D$14=$B41)*($E$10:$AV$14))</f>
        <v>-133219.13246148417</v>
      </c>
      <c r="L41" s="16">
        <f t="array" ref="L41">-DRO_TAM!K31/SUMPRODUCT(($E$9:$AV$9=L$18)*($D$10:$D$14=$B41)*($E$10:$AV$14))</f>
        <v>-147733.49935853906</v>
      </c>
      <c r="M41" s="16">
        <f t="array" ref="M41">-DRO_TAM!L31/SUMPRODUCT(($E$9:$AV$9=M$18)*($D$10:$D$14=$B41)*($E$10:$AV$14))</f>
        <v>-150035.14437194006</v>
      </c>
      <c r="N41" s="16">
        <f t="array" ref="N41">-DRO_TAM!M31/SUMPRODUCT(($E$9:$AV$9=N$18)*($D$10:$D$14=$B41)*($E$10:$AV$14))</f>
        <v>-143104.67240263594</v>
      </c>
      <c r="O41" s="16">
        <f t="array" ref="O41">-DRO_TAM!N31/SUMPRODUCT(($E$9:$AV$9=O$18)*($D$10:$D$14=$B41)*($E$10:$AV$14))</f>
        <v>-146269.37533230413</v>
      </c>
      <c r="P41" s="16">
        <f t="array" ref="P41">-DRO_TAM!O31/SUMPRODUCT(($E$9:$AV$9=P$18)*($D$10:$D$14=$B41)*($E$10:$AV$14))</f>
        <v>-142932.91526163186</v>
      </c>
      <c r="Q41" s="16">
        <f t="array" ref="Q41">-DRO_TAM!P31/SUMPRODUCT(($E$9:$AV$9=Q$18)*($D$10:$D$14=$B41)*($E$10:$AV$14))</f>
        <v>-143524.51469086396</v>
      </c>
      <c r="R41" s="16">
        <f t="array" ref="R41">-DRO_TAM!Q31/SUMPRODUCT(($E$9:$AV$9=R$18)*($D$10:$D$14=$B41)*($E$10:$AV$14))</f>
        <v>-145243.1866496588</v>
      </c>
      <c r="S41" s="16">
        <f t="array" ref="S41">-DRO_TAM!R31/SUMPRODUCT(($E$9:$AV$9=S$18)*($D$10:$D$14=$B41)*($E$10:$AV$14))</f>
        <v>-140743.15111315416</v>
      </c>
      <c r="T41" s="16">
        <f t="array" ref="T41">-DRO_TAM!S31/SUMPRODUCT(($E$9:$AV$9=T$18)*($D$10:$D$14=$B41)*($E$10:$AV$14))</f>
        <v>-136983.94262592541</v>
      </c>
      <c r="U41" s="16">
        <f t="array" ref="U41">-DRO_TAM!T31/SUMPRODUCT(($E$9:$AV$9=U$18)*($D$10:$D$14=$B41)*($E$10:$AV$14))</f>
        <v>-128511.19945349971</v>
      </c>
      <c r="V41" s="16">
        <f t="array" ref="V41">-DRO_TAM!U31/SUMPRODUCT(($E$9:$AV$9=V$18)*($D$10:$D$14=$B41)*($E$10:$AV$14))</f>
        <v>-124097.66558066393</v>
      </c>
      <c r="W41" s="16">
        <f t="array" ref="W41">-DRO_TAM!V31/SUMPRODUCT(($E$9:$AV$9=W$18)*($D$10:$D$14=$B41)*($E$10:$AV$14))</f>
        <v>-124843.82108089283</v>
      </c>
      <c r="X41" s="16">
        <f t="array" ref="X41">-DRO_TAM!W31/SUMPRODUCT(($E$9:$AV$9=X$18)*($D$10:$D$14=$B41)*($E$10:$AV$14))</f>
        <v>-114257.9466348219</v>
      </c>
      <c r="Y41" s="16">
        <f t="array" ref="Y41">-DRO_TAM!X31/SUMPRODUCT(($E$9:$AV$9=Y$18)*($D$10:$D$14=$B41)*($E$10:$AV$14))</f>
        <v>-117227.70588972287</v>
      </c>
      <c r="Z41" s="16">
        <f t="array" ref="Z41">-DRO_TAM!Y31/SUMPRODUCT(($E$9:$AV$9=Z$18)*($D$10:$D$14=$B41)*($E$10:$AV$14))</f>
        <v>-109946.14107293285</v>
      </c>
      <c r="AA41" s="16">
        <f t="array" ref="AA41">-DRO_TAM!Z31/SUMPRODUCT(($E$9:$AV$9=AA$18)*($D$10:$D$14=$B41)*($E$10:$AV$14))</f>
        <v>-113488.05468180991</v>
      </c>
      <c r="AB41" s="16">
        <f t="array" ref="AB41">-DRO_TAM!AA31/SUMPRODUCT(($E$9:$AV$9=AB$18)*($D$10:$D$14=$B41)*($E$10:$AV$14))</f>
        <v>-98187.379280334018</v>
      </c>
      <c r="AC41" s="16">
        <f t="array" ref="AC41">-DRO_TAM!AB31/SUMPRODUCT(($E$9:$AV$9=AC$18)*($D$10:$D$14=$B41)*($E$10:$AV$14))</f>
        <v>-298397.65069996082</v>
      </c>
      <c r="AD41" s="16">
        <f t="array" ref="AD41">-DRO_TAM!AC31/SUMPRODUCT(($E$9:$AV$9=AD$18)*($D$10:$D$14=$B41)*($E$10:$AV$14))</f>
        <v>-271645.3084417691</v>
      </c>
      <c r="AE41" s="16">
        <f t="array" ref="AE41">-DRO_TAM!AD31/SUMPRODUCT(($E$9:$AV$9=AE$18)*($D$10:$D$14=$B41)*($E$10:$AV$14))</f>
        <v>-297719.82017829461</v>
      </c>
      <c r="AF41" s="16">
        <f t="array" ref="AF41">-DRO_TAM!AE31/SUMPRODUCT(($E$9:$AV$9=AF$18)*($D$10:$D$14=$B41)*($E$10:$AV$14))</f>
        <v>-256288.0350295309</v>
      </c>
      <c r="AG41" s="16">
        <f t="array" ref="AG41">-DRO_TAM!AF31/SUMPRODUCT(($E$9:$AV$9=AG$18)*($D$10:$D$14=$B41)*($E$10:$AV$14))</f>
        <v>-218872.01501341513</v>
      </c>
      <c r="AH41" s="16">
        <f t="array" ref="AH41">-DRO_TAM!AG31/SUMPRODUCT(($E$9:$AV$9=AH$18)*($D$10:$D$14=$B41)*($E$10:$AV$14))</f>
        <v>-319676.21716545342</v>
      </c>
      <c r="AI41" s="16">
        <f t="array" ref="AI41">-DRO_TAM!AH31/SUMPRODUCT(($E$9:$AV$9=AI$18)*($D$10:$D$14=$B41)*($E$10:$AV$14))</f>
        <v>-244657.96189682366</v>
      </c>
      <c r="AJ41" s="16">
        <f t="array" ref="AJ41">-DRO_TAM!AI31/SUMPRODUCT(($E$9:$AV$9=AJ$18)*($D$10:$D$14=$B41)*($E$10:$AV$14))</f>
        <v>-237766.97515147185</v>
      </c>
      <c r="AK41" s="16">
        <f t="array" ref="AK41">-DRO_TAM!AJ31/SUMPRODUCT(($E$9:$AV$9=AK$18)*($D$10:$D$14=$B41)*($E$10:$AV$14))</f>
        <v>-226933.39022987545</v>
      </c>
      <c r="AL41" s="16">
        <f t="array" ref="AL41">-DRO_TAM!AK31/SUMPRODUCT(($E$9:$AV$9=AL$18)*($D$10:$D$14=$B41)*($E$10:$AV$14))</f>
        <v>-207082.6513564162</v>
      </c>
      <c r="AM41" s="16">
        <f t="array" ref="AM41">-DRO_TAM!AL31/SUMPRODUCT(($E$9:$AV$9=AM$18)*($D$10:$D$14=$B41)*($E$10:$AV$14))</f>
        <v>-73079.154305417818</v>
      </c>
      <c r="AN41" s="16">
        <f t="array" ref="AN41">-DRO_TAM!AM31/SUMPRODUCT(($E$9:$AV$9=AN$18)*($D$10:$D$14=$B41)*($E$10:$AV$14))</f>
        <v>-69275.73488900681</v>
      </c>
      <c r="AO41" s="16">
        <f t="array" ref="AO41">-DRO_TAM!AN31/SUMPRODUCT(($E$9:$AV$9=AO$18)*($D$10:$D$14=$B41)*($E$10:$AV$14))</f>
        <v>-75039.166501088999</v>
      </c>
      <c r="AP41" s="16">
        <f t="array" ref="AP41">-DRO_TAM!AO31/SUMPRODUCT(($E$9:$AV$9=AP$18)*($D$10:$D$14=$B41)*($E$10:$AV$14))</f>
        <v>-56566.253627013772</v>
      </c>
      <c r="AQ41" s="16">
        <f t="array" ref="AQ41">-DRO_TAM!AP31/SUMPRODUCT(($E$9:$AV$9=AQ$18)*($D$10:$D$14=$B41)*($E$10:$AV$14))</f>
        <v>-80242.889108338262</v>
      </c>
      <c r="AR41" s="16">
        <f t="array" ref="AR41">-DRO_TAM!AQ31/SUMPRODUCT(($E$9:$AV$9=AR$18)*($D$10:$D$14=$B41)*($E$10:$AV$14))</f>
        <v>-86789.0106403799</v>
      </c>
      <c r="AS41" s="16">
        <f t="array" ref="AS41">-DRO_TAM!AR31/SUMPRODUCT(($E$9:$AV$9=AS$18)*($D$10:$D$14=$B41)*($E$10:$AV$14))</f>
        <v>-89422.611661363437</v>
      </c>
      <c r="AT41" s="16">
        <f t="array" ref="AT41">-DRO_TAM!AS31/SUMPRODUCT(($E$9:$AV$9=AT$18)*($D$10:$D$14=$B41)*($E$10:$AV$14))</f>
        <v>-66196.381826437268</v>
      </c>
      <c r="AU41" s="16">
        <f t="array" ref="AU41">-DRO_TAM!AT31/SUMPRODUCT(($E$9:$AV$9=AU$18)*($D$10:$D$14=$B41)*($E$10:$AV$14))</f>
        <v>-69959.594686165874</v>
      </c>
      <c r="AV41" s="16">
        <f t="array" ref="AV41">-DRO_TAM!AU31/SUMPRODUCT(($E$9:$AV$9=AV$18)*($D$10:$D$14=$B41)*($E$10:$AV$14))</f>
        <v>-73850.327237194055</v>
      </c>
    </row>
    <row r="42" spans="2:48">
      <c r="B42" s="55" t="str">
        <f t="shared" si="7"/>
        <v>IPCA</v>
      </c>
      <c r="C42" s="15" t="s">
        <v>63</v>
      </c>
      <c r="D42" s="11" t="s">
        <v>52</v>
      </c>
      <c r="E42" s="16">
        <f t="array" ref="E42">-DRO_TAM!D32/SUMPRODUCT(($E$9:$AV$9=E$18)*($D$10:$D$14=$B42)*($E$10:$AV$14))</f>
        <v>-671768.15216885076</v>
      </c>
      <c r="F42" s="16">
        <f t="array" ref="F42">-DRO_TAM!E32/SUMPRODUCT(($E$9:$AV$9=F$18)*($D$10:$D$14=$B42)*($E$10:$AV$14))</f>
        <v>-593937.95331043855</v>
      </c>
      <c r="G42" s="16">
        <f t="array" ref="G42">-DRO_TAM!F32/SUMPRODUCT(($E$9:$AV$9=G$18)*($D$10:$D$14=$B42)*($E$10:$AV$14))</f>
        <v>-669698.8013112375</v>
      </c>
      <c r="H42" s="16">
        <f t="array" ref="H42">-DRO_TAM!G32/SUMPRODUCT(($E$9:$AV$9=H$18)*($D$10:$D$14=$B42)*($E$10:$AV$14))</f>
        <v>-684915.93427807302</v>
      </c>
      <c r="I42" s="16">
        <f t="array" ref="I42">-DRO_TAM!H32/SUMPRODUCT(($E$9:$AV$9=I$18)*($D$10:$D$14=$B42)*($E$10:$AV$14))</f>
        <v>-733716.53328193631</v>
      </c>
      <c r="J42" s="16">
        <f t="array" ref="J42">-DRO_TAM!I32/SUMPRODUCT(($E$9:$AV$9=J$18)*($D$10:$D$14=$B42)*($E$10:$AV$14))</f>
        <v>-774550.54374980472</v>
      </c>
      <c r="K42" s="16">
        <f t="array" ref="K42">-DRO_TAM!J32/SUMPRODUCT(($E$9:$AV$9=K$18)*($D$10:$D$14=$B42)*($E$10:$AV$14))</f>
        <v>-790607.01945854595</v>
      </c>
      <c r="L42" s="16">
        <f t="array" ref="L42">-DRO_TAM!K32/SUMPRODUCT(($E$9:$AV$9=L$18)*($D$10:$D$14=$B42)*($E$10:$AV$14))</f>
        <v>-820458.43385811872</v>
      </c>
      <c r="M42" s="16">
        <f t="array" ref="M42">-DRO_TAM!L32/SUMPRODUCT(($E$9:$AV$9=M$18)*($D$10:$D$14=$B42)*($E$10:$AV$14))</f>
        <v>-896551.4409747445</v>
      </c>
      <c r="N42" s="16">
        <f t="array" ref="N42">-DRO_TAM!M32/SUMPRODUCT(($E$9:$AV$9=N$18)*($D$10:$D$14=$B42)*($E$10:$AV$14))</f>
        <v>-896410.83816503885</v>
      </c>
      <c r="O42" s="16">
        <f t="array" ref="O42">-DRO_TAM!N32/SUMPRODUCT(($E$9:$AV$9=O$18)*($D$10:$D$14=$B42)*($E$10:$AV$14))</f>
        <v>-663793.6982146817</v>
      </c>
      <c r="P42" s="16">
        <f t="array" ref="P42">-DRO_TAM!O32/SUMPRODUCT(($E$9:$AV$9=P$18)*($D$10:$D$14=$B42)*($E$10:$AV$14))</f>
        <v>-1017517.3194920602</v>
      </c>
      <c r="Q42" s="16">
        <f t="array" ref="Q42">-DRO_TAM!P32/SUMPRODUCT(($E$9:$AV$9=Q$18)*($D$10:$D$14=$B42)*($E$10:$AV$14))</f>
        <v>-1035334.088270697</v>
      </c>
      <c r="R42" s="16">
        <f t="array" ref="R42">-DRO_TAM!Q32/SUMPRODUCT(($E$9:$AV$9=R$18)*($D$10:$D$14=$B42)*($E$10:$AV$14))</f>
        <v>-1092277.6965411517</v>
      </c>
      <c r="S42" s="16">
        <f t="array" ref="S42">-DRO_TAM!R32/SUMPRODUCT(($E$9:$AV$9=S$18)*($D$10:$D$14=$B42)*($E$10:$AV$14))</f>
        <v>-1089269.6418991555</v>
      </c>
      <c r="T42" s="16">
        <f t="array" ref="T42">-DRO_TAM!S32/SUMPRODUCT(($E$9:$AV$9=T$18)*($D$10:$D$14=$B42)*($E$10:$AV$14))</f>
        <v>-1191424.9678497077</v>
      </c>
      <c r="U42" s="16">
        <f t="array" ref="U42">-DRO_TAM!T32/SUMPRODUCT(($E$9:$AV$9=U$18)*($D$10:$D$14=$B42)*($E$10:$AV$14))</f>
        <v>-1092754.8409780078</v>
      </c>
      <c r="V42" s="16">
        <f t="array" ref="V42">-DRO_TAM!U32/SUMPRODUCT(($E$9:$AV$9=V$18)*($D$10:$D$14=$B42)*($E$10:$AV$14))</f>
        <v>-910885.46917762409</v>
      </c>
      <c r="W42" s="16">
        <f t="array" ref="W42">-DRO_TAM!V32/SUMPRODUCT(($E$9:$AV$9=W$18)*($D$10:$D$14=$B42)*($E$10:$AV$14))</f>
        <v>-1047769.5133952192</v>
      </c>
      <c r="X42" s="16">
        <f t="array" ref="X42">-DRO_TAM!W32/SUMPRODUCT(($E$9:$AV$9=X$18)*($D$10:$D$14=$B42)*($E$10:$AV$14))</f>
        <v>-1036565.080345193</v>
      </c>
      <c r="Y42" s="16">
        <f t="array" ref="Y42">-DRO_TAM!X32/SUMPRODUCT(($E$9:$AV$9=Y$18)*($D$10:$D$14=$B42)*($E$10:$AV$14))</f>
        <v>-1042131.9040976269</v>
      </c>
      <c r="Z42" s="16">
        <f t="array" ref="Z42">-DRO_TAM!Y32/SUMPRODUCT(($E$9:$AV$9=Z$18)*($D$10:$D$14=$B42)*($E$10:$AV$14))</f>
        <v>-917295.03317316528</v>
      </c>
      <c r="AA42" s="16">
        <f t="array" ref="AA42">-DRO_TAM!Z32/SUMPRODUCT(($E$9:$AV$9=AA$18)*($D$10:$D$14=$B42)*($E$10:$AV$14))</f>
        <v>-936563.8001815211</v>
      </c>
      <c r="AB42" s="16">
        <f t="array" ref="AB42">-DRO_TAM!AA32/SUMPRODUCT(($E$9:$AV$9=AB$18)*($D$10:$D$14=$B42)*($E$10:$AV$14))</f>
        <v>-918741.18427945755</v>
      </c>
      <c r="AC42" s="16">
        <f t="array" ref="AC42">-DRO_TAM!AB32/SUMPRODUCT(($E$9:$AV$9=AC$18)*($D$10:$D$14=$B42)*($E$10:$AV$14))</f>
        <v>-668060.57335669466</v>
      </c>
      <c r="AD42" s="16">
        <f t="array" ref="AD42">-DRO_TAM!AC32/SUMPRODUCT(($E$9:$AV$9=AD$18)*($D$10:$D$14=$B42)*($E$10:$AV$14))</f>
        <v>-716815.66680348862</v>
      </c>
      <c r="AE42" s="16">
        <f t="array" ref="AE42">-DRO_TAM!AD32/SUMPRODUCT(($E$9:$AV$9=AE$18)*($D$10:$D$14=$B42)*($E$10:$AV$14))</f>
        <v>-754061.421535103</v>
      </c>
      <c r="AF42" s="16">
        <f t="array" ref="AF42">-DRO_TAM!AE32/SUMPRODUCT(($E$9:$AV$9=AF$18)*($D$10:$D$14=$B42)*($E$10:$AV$14))</f>
        <v>-620910.69036910252</v>
      </c>
      <c r="AG42" s="16">
        <f t="array" ref="AG42">-DRO_TAM!AF32/SUMPRODUCT(($E$9:$AV$9=AG$18)*($D$10:$D$14=$B42)*($E$10:$AV$14))</f>
        <v>-539000.47062622092</v>
      </c>
      <c r="AH42" s="16">
        <f t="array" ref="AH42">-DRO_TAM!AG32/SUMPRODUCT(($E$9:$AV$9=AH$18)*($D$10:$D$14=$B42)*($E$10:$AV$14))</f>
        <v>-482729.77807808475</v>
      </c>
      <c r="AI42" s="16">
        <f t="array" ref="AI42">-DRO_TAM!AH32/SUMPRODUCT(($E$9:$AV$9=AI$18)*($D$10:$D$14=$B42)*($E$10:$AV$14))</f>
        <v>-394877.66967707453</v>
      </c>
      <c r="AJ42" s="16">
        <f t="array" ref="AJ42">-DRO_TAM!AI32/SUMPRODUCT(($E$9:$AV$9=AJ$18)*($D$10:$D$14=$B42)*($E$10:$AV$14))</f>
        <v>-477990.31170034065</v>
      </c>
      <c r="AK42" s="16">
        <f t="array" ref="AK42">-DRO_TAM!AJ32/SUMPRODUCT(($E$9:$AV$9=AK$18)*($D$10:$D$14=$B42)*($E$10:$AV$14))</f>
        <v>-556626.91024734103</v>
      </c>
      <c r="AL42" s="16">
        <f t="array" ref="AL42">-DRO_TAM!AK32/SUMPRODUCT(($E$9:$AV$9=AL$18)*($D$10:$D$14=$B42)*($E$10:$AV$14))</f>
        <v>-516340.04430437344</v>
      </c>
      <c r="AM42" s="16">
        <f t="array" ref="AM42">-DRO_TAM!AL32/SUMPRODUCT(($E$9:$AV$9=AM$18)*($D$10:$D$14=$B42)*($E$10:$AV$14))</f>
        <v>-494348.94548613898</v>
      </c>
      <c r="AN42" s="16">
        <f t="array" ref="AN42">-DRO_TAM!AM32/SUMPRODUCT(($E$9:$AV$9=AN$18)*($D$10:$D$14=$B42)*($E$10:$AV$14))</f>
        <v>-538605.54366832064</v>
      </c>
      <c r="AO42" s="16">
        <f t="array" ref="AO42">-DRO_TAM!AN32/SUMPRODUCT(($E$9:$AV$9=AO$18)*($D$10:$D$14=$B42)*($E$10:$AV$14))</f>
        <v>-615266.20570018841</v>
      </c>
      <c r="AP42" s="16">
        <f t="array" ref="AP42">-DRO_TAM!AO32/SUMPRODUCT(($E$9:$AV$9=AP$18)*($D$10:$D$14=$B42)*($E$10:$AV$14))</f>
        <v>-642566.57421070652</v>
      </c>
      <c r="AQ42" s="16">
        <f t="array" ref="AQ42">-DRO_TAM!AP32/SUMPRODUCT(($E$9:$AV$9=AQ$18)*($D$10:$D$14=$B42)*($E$10:$AV$14))</f>
        <v>-802377.2469715901</v>
      </c>
      <c r="AR42" s="16">
        <f t="array" ref="AR42">-DRO_TAM!AQ32/SUMPRODUCT(($E$9:$AV$9=AR$18)*($D$10:$D$14=$B42)*($E$10:$AV$14))</f>
        <v>-820977.86221617367</v>
      </c>
      <c r="AS42" s="16">
        <f t="array" ref="AS42">-DRO_TAM!AR32/SUMPRODUCT(($E$9:$AV$9=AS$18)*($D$10:$D$14=$B42)*($E$10:$AV$14))</f>
        <v>-707017.63385885826</v>
      </c>
      <c r="AT42" s="16">
        <f t="array" ref="AT42">-DRO_TAM!AS32/SUMPRODUCT(($E$9:$AV$9=AT$18)*($D$10:$D$14=$B42)*($E$10:$AV$14))</f>
        <v>-690962.20272697404</v>
      </c>
      <c r="AU42" s="16">
        <f t="array" ref="AU42">-DRO_TAM!AT32/SUMPRODUCT(($E$9:$AV$9=AU$18)*($D$10:$D$14=$B42)*($E$10:$AV$14))</f>
        <v>-726597.0752594237</v>
      </c>
      <c r="AV42" s="16">
        <f t="array" ref="AV42">-DRO_TAM!AU32/SUMPRODUCT(($E$9:$AV$9=AV$18)*($D$10:$D$14=$B42)*($E$10:$AV$14))</f>
        <v>-769920.58020443853</v>
      </c>
    </row>
    <row r="43" spans="2:48">
      <c r="B43" s="55" t="str">
        <f t="shared" si="7"/>
        <v>IPCA</v>
      </c>
      <c r="C43" s="15" t="s">
        <v>64</v>
      </c>
      <c r="D43" s="11" t="s">
        <v>53</v>
      </c>
      <c r="E43" s="16">
        <f t="array" ref="E43">-DRO_TAM!D33/SUMPRODUCT(($E$9:$AV$9=E$18)*($D$10:$D$14=$B43)*($E$10:$AV$14))</f>
        <v>-283926.28222597466</v>
      </c>
      <c r="F43" s="16">
        <f t="array" ref="F43">-DRO_TAM!E33/SUMPRODUCT(($E$9:$AV$9=F$18)*($D$10:$D$14=$B43)*($E$10:$AV$14))</f>
        <v>-219800.48362727521</v>
      </c>
      <c r="G43" s="16">
        <f t="array" ref="G43">-DRO_TAM!F33/SUMPRODUCT(($E$9:$AV$9=G$18)*($D$10:$D$14=$B43)*($E$10:$AV$14))</f>
        <v>-235348.38919735065</v>
      </c>
      <c r="H43" s="16">
        <f t="array" ref="H43">-DRO_TAM!G33/SUMPRODUCT(($E$9:$AV$9=H$18)*($D$10:$D$14=$B43)*($E$10:$AV$14))</f>
        <v>-178632.40843142339</v>
      </c>
      <c r="I43" s="16">
        <f t="array" ref="I43">-DRO_TAM!H33/SUMPRODUCT(($E$9:$AV$9=I$18)*($D$10:$D$14=$B43)*($E$10:$AV$14))</f>
        <v>-241976.76936699497</v>
      </c>
      <c r="J43" s="16">
        <f t="array" ref="J43">-DRO_TAM!I33/SUMPRODUCT(($E$9:$AV$9=J$18)*($D$10:$D$14=$B43)*($E$10:$AV$14))</f>
        <v>-229989.66628068389</v>
      </c>
      <c r="K43" s="16">
        <f t="array" ref="K43">-DRO_TAM!J33/SUMPRODUCT(($E$9:$AV$9=K$18)*($D$10:$D$14=$B43)*($E$10:$AV$14))</f>
        <v>-224801.86468085766</v>
      </c>
      <c r="L43" s="16">
        <f t="array" ref="L43">-DRO_TAM!K33/SUMPRODUCT(($E$9:$AV$9=L$18)*($D$10:$D$14=$B43)*($E$10:$AV$14))</f>
        <v>-213072.51977475962</v>
      </c>
      <c r="M43" s="16">
        <f t="array" ref="M43">-DRO_TAM!L33/SUMPRODUCT(($E$9:$AV$9=M$18)*($D$10:$D$14=$B43)*($E$10:$AV$14))</f>
        <v>-196486.56582154118</v>
      </c>
      <c r="N43" s="16">
        <f t="array" ref="N43">-DRO_TAM!M33/SUMPRODUCT(($E$9:$AV$9=N$18)*($D$10:$D$14=$B43)*($E$10:$AV$14))</f>
        <v>-214560.63587702511</v>
      </c>
      <c r="O43" s="16">
        <f t="array" ref="O43">-DRO_TAM!N33/SUMPRODUCT(($E$9:$AV$9=O$18)*($D$10:$D$14=$B43)*($E$10:$AV$14))</f>
        <v>-205733.62617443112</v>
      </c>
      <c r="P43" s="16">
        <f t="array" ref="P43">-DRO_TAM!O33/SUMPRODUCT(($E$9:$AV$9=P$18)*($D$10:$D$14=$B43)*($E$10:$AV$14))</f>
        <v>-214589.34844471354</v>
      </c>
      <c r="Q43" s="16">
        <f t="array" ref="Q43">-DRO_TAM!P33/SUMPRODUCT(($E$9:$AV$9=Q$18)*($D$10:$D$14=$B43)*($E$10:$AV$14))</f>
        <v>-216153.51390414199</v>
      </c>
      <c r="R43" s="16">
        <f t="array" ref="R43">-DRO_TAM!Q33/SUMPRODUCT(($E$9:$AV$9=R$18)*($D$10:$D$14=$B43)*($E$10:$AV$14))</f>
        <v>-227126.8327971265</v>
      </c>
      <c r="S43" s="16">
        <f t="array" ref="S43">-DRO_TAM!R33/SUMPRODUCT(($E$9:$AV$9=S$18)*($D$10:$D$14=$B43)*($E$10:$AV$14))</f>
        <v>-227932.00535614628</v>
      </c>
      <c r="T43" s="16">
        <f t="array" ref="T43">-DRO_TAM!S33/SUMPRODUCT(($E$9:$AV$9=T$18)*($D$10:$D$14=$B43)*($E$10:$AV$14))</f>
        <v>-251949.5413450562</v>
      </c>
      <c r="U43" s="16">
        <f t="array" ref="U43">-DRO_TAM!T33/SUMPRODUCT(($E$9:$AV$9=U$18)*($D$10:$D$14=$B43)*($E$10:$AV$14))</f>
        <v>-244883.51429867963</v>
      </c>
      <c r="V43" s="16">
        <f t="array" ref="V43">-DRO_TAM!U33/SUMPRODUCT(($E$9:$AV$9=V$18)*($D$10:$D$14=$B43)*($E$10:$AV$14))</f>
        <v>-243819.52650757425</v>
      </c>
      <c r="W43" s="16">
        <f t="array" ref="W43">-DRO_TAM!V33/SUMPRODUCT(($E$9:$AV$9=W$18)*($D$10:$D$14=$B43)*($E$10:$AV$14))</f>
        <v>-293566.71025393083</v>
      </c>
      <c r="X43" s="16">
        <f t="array" ref="X43">-DRO_TAM!W33/SUMPRODUCT(($E$9:$AV$9=X$18)*($D$10:$D$14=$B43)*($E$10:$AV$14))</f>
        <v>-294271.66554374521</v>
      </c>
      <c r="Y43" s="16">
        <f t="array" ref="Y43">-DRO_TAM!X33/SUMPRODUCT(($E$9:$AV$9=Y$18)*($D$10:$D$14=$B43)*($E$10:$AV$14))</f>
        <v>-288290.97271599225</v>
      </c>
      <c r="Z43" s="16">
        <f t="array" ref="Z43">-DRO_TAM!Y33/SUMPRODUCT(($E$9:$AV$9=Z$18)*($D$10:$D$14=$B43)*($E$10:$AV$14))</f>
        <v>-292542.57371642394</v>
      </c>
      <c r="AA43" s="16">
        <f t="array" ref="AA43">-DRO_TAM!Z33/SUMPRODUCT(($E$9:$AV$9=AA$18)*($D$10:$D$14=$B43)*($E$10:$AV$14))</f>
        <v>-209344.7987050119</v>
      </c>
      <c r="AB43" s="16">
        <f t="array" ref="AB43">-DRO_TAM!AA33/SUMPRODUCT(($E$9:$AV$9=AB$18)*($D$10:$D$14=$B43)*($E$10:$AV$14))</f>
        <v>-272106.97256721731</v>
      </c>
      <c r="AC43" s="16">
        <f t="array" ref="AC43">-DRO_TAM!AB33/SUMPRODUCT(($E$9:$AV$9=AC$18)*($D$10:$D$14=$B43)*($E$10:$AV$14))</f>
        <v>-283417.99853154225</v>
      </c>
      <c r="AD43" s="16">
        <f t="array" ref="AD43">-DRO_TAM!AC33/SUMPRODUCT(($E$9:$AV$9=AD$18)*($D$10:$D$14=$B43)*($E$10:$AV$14))</f>
        <v>-310891.39764837228</v>
      </c>
      <c r="AE43" s="16">
        <f t="array" ref="AE43">-DRO_TAM!AD33/SUMPRODUCT(($E$9:$AV$9=AE$18)*($D$10:$D$14=$B43)*($E$10:$AV$14))</f>
        <v>-428016.28376677143</v>
      </c>
      <c r="AF43" s="16">
        <f t="array" ref="AF43">-DRO_TAM!AE33/SUMPRODUCT(($E$9:$AV$9=AF$18)*($D$10:$D$14=$B43)*($E$10:$AV$14))</f>
        <v>-432735.90858028154</v>
      </c>
      <c r="AG43" s="16">
        <f t="array" ref="AG43">-DRO_TAM!AF33/SUMPRODUCT(($E$9:$AV$9=AG$18)*($D$10:$D$14=$B43)*($E$10:$AV$14))</f>
        <v>-360871.27584164013</v>
      </c>
      <c r="AH43" s="16">
        <f t="array" ref="AH43">-DRO_TAM!AG33/SUMPRODUCT(($E$9:$AV$9=AH$18)*($D$10:$D$14=$B43)*($E$10:$AV$14))</f>
        <v>-374285.29698401567</v>
      </c>
      <c r="AI43" s="16">
        <f t="array" ref="AI43">-DRO_TAM!AH33/SUMPRODUCT(($E$9:$AV$9=AI$18)*($D$10:$D$14=$B43)*($E$10:$AV$14))</f>
        <v>-342277.45435880334</v>
      </c>
      <c r="AJ43" s="16">
        <f t="array" ref="AJ43">-DRO_TAM!AI33/SUMPRODUCT(($E$9:$AV$9=AJ$18)*($D$10:$D$14=$B43)*($E$10:$AV$14))</f>
        <v>-219112.70030453443</v>
      </c>
      <c r="AK43" s="16">
        <f t="array" ref="AK43">-DRO_TAM!AJ33/SUMPRODUCT(($E$9:$AV$9=AK$18)*($D$10:$D$14=$B43)*($E$10:$AV$14))</f>
        <v>-314550.06484558049</v>
      </c>
      <c r="AL43" s="16">
        <f t="array" ref="AL43">-DRO_TAM!AK33/SUMPRODUCT(($E$9:$AV$9=AL$18)*($D$10:$D$14=$B43)*($E$10:$AV$14))</f>
        <v>-233175.50247233908</v>
      </c>
      <c r="AM43" s="16">
        <f t="array" ref="AM43">-DRO_TAM!AL33/SUMPRODUCT(($E$9:$AV$9=AM$18)*($D$10:$D$14=$B43)*($E$10:$AV$14))</f>
        <v>-223443.74665571269</v>
      </c>
      <c r="AN43" s="16">
        <f t="array" ref="AN43">-DRO_TAM!AM33/SUMPRODUCT(($E$9:$AV$9=AN$18)*($D$10:$D$14=$B43)*($E$10:$AV$14))</f>
        <v>-240189.38782275177</v>
      </c>
      <c r="AO43" s="16">
        <f t="array" ref="AO43">-DRO_TAM!AN33/SUMPRODUCT(($E$9:$AV$9=AO$18)*($D$10:$D$14=$B43)*($E$10:$AV$14))</f>
        <v>-229069.93567204292</v>
      </c>
      <c r="AP43" s="16">
        <f t="array" ref="AP43">-DRO_TAM!AO33/SUMPRODUCT(($E$9:$AV$9=AP$18)*($D$10:$D$14=$B43)*($E$10:$AV$14))</f>
        <v>-275745.34076735663</v>
      </c>
      <c r="AQ43" s="16">
        <f t="array" ref="AQ43">-DRO_TAM!AP33/SUMPRODUCT(($E$9:$AV$9=AQ$18)*($D$10:$D$14=$B43)*($E$10:$AV$14))</f>
        <v>-304396.60241610557</v>
      </c>
      <c r="AR43" s="16">
        <f t="array" ref="AR43">-DRO_TAM!AQ33/SUMPRODUCT(($E$9:$AV$9=AR$18)*($D$10:$D$14=$B43)*($E$10:$AV$14))</f>
        <v>-293096.52468385774</v>
      </c>
      <c r="AS43" s="16">
        <f t="array" ref="AS43">-DRO_TAM!AR33/SUMPRODUCT(($E$9:$AV$9=AS$18)*($D$10:$D$14=$B43)*($E$10:$AV$14))</f>
        <v>-282271.32999809197</v>
      </c>
      <c r="AT43" s="16">
        <f t="array" ref="AT43">-DRO_TAM!AS33/SUMPRODUCT(($E$9:$AV$9=AT$18)*($D$10:$D$14=$B43)*($E$10:$AV$14))</f>
        <v>-274802.80561405281</v>
      </c>
      <c r="AU43" s="16">
        <f t="array" ref="AU43">-DRO_TAM!AT33/SUMPRODUCT(($E$9:$AV$9=AU$18)*($D$10:$D$14=$B43)*($E$10:$AV$14))</f>
        <v>-311497.46398018545</v>
      </c>
      <c r="AV43" s="16">
        <f t="array" ref="AV43">-DRO_TAM!AU33/SUMPRODUCT(($E$9:$AV$9=AV$18)*($D$10:$D$14=$B43)*($E$10:$AV$14))</f>
        <v>-141844.47207186773</v>
      </c>
    </row>
    <row r="44" spans="2:48">
      <c r="B44" s="55" t="str">
        <f t="shared" si="7"/>
        <v>IPCA</v>
      </c>
      <c r="C44" s="15" t="s">
        <v>65</v>
      </c>
      <c r="D44" s="11" t="s">
        <v>54</v>
      </c>
      <c r="E44" s="16">
        <f t="array" ref="E44">-DRO_TAM!D36/SUMPRODUCT(($E$9:$AV$9=E$18)*($D$10:$D$14=$B44)*($E$10:$AV$14))</f>
        <v>-242111.13093861318</v>
      </c>
      <c r="F44" s="16">
        <f t="array" ref="F44">-DRO_TAM!E36/SUMPRODUCT(($E$9:$AV$9=F$18)*($D$10:$D$14=$B44)*($E$10:$AV$14))</f>
        <v>-261373.10728022436</v>
      </c>
      <c r="G44" s="16">
        <f t="array" ref="G44">-DRO_TAM!F36/SUMPRODUCT(($E$9:$AV$9=G$18)*($D$10:$D$14=$B44)*($E$10:$AV$14))</f>
        <v>-215259.83003991048</v>
      </c>
      <c r="H44" s="16">
        <f t="array" ref="H44">-DRO_TAM!G36/SUMPRODUCT(($E$9:$AV$9=H$18)*($D$10:$D$14=$B44)*($E$10:$AV$14))</f>
        <v>-232487.63193128916</v>
      </c>
      <c r="I44" s="16">
        <f t="array" ref="I44">-DRO_TAM!H36/SUMPRODUCT(($E$9:$AV$9=I$18)*($D$10:$D$14=$B44)*($E$10:$AV$14))</f>
        <v>-199524.89458827642</v>
      </c>
      <c r="J44" s="16">
        <f t="array" ref="J44">-DRO_TAM!I36/SUMPRODUCT(($E$9:$AV$9=J$18)*($D$10:$D$14=$B44)*($E$10:$AV$14))</f>
        <v>-215616.4661683779</v>
      </c>
      <c r="K44" s="16">
        <f t="array" ref="K44">-DRO_TAM!J36/SUMPRODUCT(($E$9:$AV$9=K$18)*($D$10:$D$14=$B44)*($E$10:$AV$14))</f>
        <v>-178896.25910633116</v>
      </c>
      <c r="L44" s="16">
        <f t="array" ref="L44">-DRO_TAM!K36/SUMPRODUCT(($E$9:$AV$9=L$18)*($D$10:$D$14=$B44)*($E$10:$AV$14))</f>
        <v>-192425.28763897208</v>
      </c>
      <c r="M44" s="16">
        <f t="array" ref="M44">-DRO_TAM!L36/SUMPRODUCT(($E$9:$AV$9=M$18)*($D$10:$D$14=$B44)*($E$10:$AV$14))</f>
        <v>-229724.45031219511</v>
      </c>
      <c r="N44" s="16">
        <f t="array" ref="N44">-DRO_TAM!M36/SUMPRODUCT(($E$9:$AV$9=N$18)*($D$10:$D$14=$B44)*($E$10:$AV$14))</f>
        <v>-168059.31118589194</v>
      </c>
      <c r="O44" s="16">
        <f t="array" ref="O44">-DRO_TAM!N36/SUMPRODUCT(($E$9:$AV$9=O$18)*($D$10:$D$14=$B44)*($E$10:$AV$14))</f>
        <v>-192969.34227933933</v>
      </c>
      <c r="P44" s="16">
        <f t="array" ref="P44">-DRO_TAM!O36/SUMPRODUCT(($E$9:$AV$9=P$18)*($D$10:$D$14=$B44)*($E$10:$AV$14))</f>
        <v>-200643.09743963749</v>
      </c>
      <c r="Q44" s="16">
        <f t="array" ref="Q44">-DRO_TAM!P36/SUMPRODUCT(($E$9:$AV$9=Q$18)*($D$10:$D$14=$B44)*($E$10:$AV$14))</f>
        <v>-183826.90301771648</v>
      </c>
      <c r="R44" s="16">
        <f t="array" ref="R44">-DRO_TAM!Q36/SUMPRODUCT(($E$9:$AV$9=R$18)*($D$10:$D$14=$B44)*($E$10:$AV$14))</f>
        <v>-253105.7217235475</v>
      </c>
      <c r="S44" s="16">
        <f t="array" ref="S44">-DRO_TAM!R36/SUMPRODUCT(($E$9:$AV$9=S$18)*($D$10:$D$14=$B44)*($E$10:$AV$14))</f>
        <v>-261405.92774864475</v>
      </c>
      <c r="T44" s="16">
        <f t="array" ref="T44">-DRO_TAM!S36/SUMPRODUCT(($E$9:$AV$9=T$18)*($D$10:$D$14=$B44)*($E$10:$AV$14))</f>
        <v>-218288.31750544818</v>
      </c>
      <c r="U44" s="16">
        <f t="array" ref="U44">-DRO_TAM!T36/SUMPRODUCT(($E$9:$AV$9=U$18)*($D$10:$D$14=$B44)*($E$10:$AV$14))</f>
        <v>-226505.64305604945</v>
      </c>
      <c r="V44" s="16">
        <f t="array" ref="V44">-DRO_TAM!U36/SUMPRODUCT(($E$9:$AV$9=V$18)*($D$10:$D$14=$B44)*($E$10:$AV$14))</f>
        <v>-337407.7950267116</v>
      </c>
      <c r="W44" s="16">
        <f t="array" ref="W44">-DRO_TAM!V36/SUMPRODUCT(($E$9:$AV$9=W$18)*($D$10:$D$14=$B44)*($E$10:$AV$14))</f>
        <v>-243116.50182866163</v>
      </c>
      <c r="X44" s="16">
        <f t="array" ref="X44">-DRO_TAM!W36/SUMPRODUCT(($E$9:$AV$9=X$18)*($D$10:$D$14=$B44)*($E$10:$AV$14))</f>
        <v>-264932.73610386939</v>
      </c>
      <c r="Y44" s="16">
        <f t="array" ref="Y44">-DRO_TAM!X36/SUMPRODUCT(($E$9:$AV$9=Y$18)*($D$10:$D$14=$B44)*($E$10:$AV$14))</f>
        <v>-408250.82871564792</v>
      </c>
      <c r="Z44" s="16">
        <f t="array" ref="Z44">-DRO_TAM!Y36/SUMPRODUCT(($E$9:$AV$9=Z$18)*($D$10:$D$14=$B44)*($E$10:$AV$14))</f>
        <v>-427914.14586881321</v>
      </c>
      <c r="AA44" s="16">
        <f t="array" ref="AA44">-DRO_TAM!Z36/SUMPRODUCT(($E$9:$AV$9=AA$18)*($D$10:$D$14=$B44)*($E$10:$AV$14))</f>
        <v>-273234.24619521841</v>
      </c>
      <c r="AB44" s="16">
        <f t="array" ref="AB44">-DRO_TAM!AA36/SUMPRODUCT(($E$9:$AV$9=AB$18)*($D$10:$D$14=$B44)*($E$10:$AV$14))</f>
        <v>-278788.80523406918</v>
      </c>
      <c r="AC44" s="16">
        <f t="array" ref="AC44">-DRO_TAM!AB36/SUMPRODUCT(($E$9:$AV$9=AC$18)*($D$10:$D$14=$B44)*($E$10:$AV$14))</f>
        <v>-285441.37723106222</v>
      </c>
      <c r="AD44" s="16">
        <f t="array" ref="AD44">-DRO_TAM!AC36/SUMPRODUCT(($E$9:$AV$9=AD$18)*($D$10:$D$14=$B44)*($E$10:$AV$14))</f>
        <v>-213866.74439530817</v>
      </c>
      <c r="AE44" s="16">
        <f t="array" ref="AE44">-DRO_TAM!AD36/SUMPRODUCT(($E$9:$AV$9=AE$18)*($D$10:$D$14=$B44)*($E$10:$AV$14))</f>
        <v>-258136.22492134519</v>
      </c>
      <c r="AF44" s="16">
        <f t="array" ref="AF44">-DRO_TAM!AE36/SUMPRODUCT(($E$9:$AV$9=AF$18)*($D$10:$D$14=$B44)*($E$10:$AV$14))</f>
        <v>-262.89223605601961</v>
      </c>
      <c r="AG44" s="16">
        <f t="array" ref="AG44">-DRO_TAM!AF36/SUMPRODUCT(($E$9:$AV$9=AG$18)*($D$10:$D$14=$B44)*($E$10:$AV$14))</f>
        <v>-275939.6795081537</v>
      </c>
      <c r="AH44" s="16">
        <f t="array" ref="AH44">-DRO_TAM!AG36/SUMPRODUCT(($E$9:$AV$9=AH$18)*($D$10:$D$14=$B44)*($E$10:$AV$14))</f>
        <v>-378402.29000677587</v>
      </c>
      <c r="AI44" s="16">
        <f t="array" ref="AI44">-DRO_TAM!AH36/SUMPRODUCT(($E$9:$AV$9=AI$18)*($D$10:$D$14=$B44)*($E$10:$AV$14))</f>
        <v>-141518.65449626572</v>
      </c>
      <c r="AJ44" s="16">
        <f t="array" ref="AJ44">-DRO_TAM!AI36/SUMPRODUCT(($E$9:$AV$9=AJ$18)*($D$10:$D$14=$B44)*($E$10:$AV$14))</f>
        <v>-6421.9926887427428</v>
      </c>
      <c r="AK44" s="16">
        <f t="array" ref="AK44">-DRO_TAM!AJ36/SUMPRODUCT(($E$9:$AV$9=AK$18)*($D$10:$D$14=$B44)*($E$10:$AV$14))</f>
        <v>-171071.29589416317</v>
      </c>
      <c r="AL44" s="16">
        <f t="array" ref="AL44">-DRO_TAM!AK36/SUMPRODUCT(($E$9:$AV$9=AL$18)*($D$10:$D$14=$B44)*($E$10:$AV$14))</f>
        <v>-205488.52356343251</v>
      </c>
      <c r="AM44" s="16">
        <f t="array" ref="AM44">-DRO_TAM!AL36/SUMPRODUCT(($E$9:$AV$9=AM$18)*($D$10:$D$14=$B44)*($E$10:$AV$14))</f>
        <v>-182230.21743969785</v>
      </c>
      <c r="AN44" s="16">
        <f t="array" ref="AN44">-DRO_TAM!AM36/SUMPRODUCT(($E$9:$AV$9=AN$18)*($D$10:$D$14=$B44)*($E$10:$AV$14))</f>
        <v>-183940.1317217359</v>
      </c>
      <c r="AO44" s="16">
        <f t="array" ref="AO44">-DRO_TAM!AN36/SUMPRODUCT(($E$9:$AV$9=AO$18)*($D$10:$D$14=$B44)*($E$10:$AV$14))</f>
        <v>-168350.19888580116</v>
      </c>
      <c r="AP44" s="16">
        <f t="array" ref="AP44">-DRO_TAM!AO36/SUMPRODUCT(($E$9:$AV$9=AP$18)*($D$10:$D$14=$B44)*($E$10:$AV$14))</f>
        <v>-184310.80807781106</v>
      </c>
      <c r="AQ44" s="16">
        <f t="array" ref="AQ44">-DRO_TAM!AP36/SUMPRODUCT(($E$9:$AV$9=AQ$18)*($D$10:$D$14=$B44)*($E$10:$AV$14))</f>
        <v>-177043.31866696131</v>
      </c>
      <c r="AR44" s="16">
        <f t="array" ref="AR44">-DRO_TAM!AQ36/SUMPRODUCT(($E$9:$AV$9=AR$18)*($D$10:$D$14=$B44)*($E$10:$AV$14))</f>
        <v>-221376.22218179234</v>
      </c>
      <c r="AS44" s="16">
        <f t="array" ref="AS44">-DRO_TAM!AR36/SUMPRODUCT(($E$9:$AV$9=AS$18)*($D$10:$D$14=$B44)*($E$10:$AV$14))</f>
        <v>-189025.11172057051</v>
      </c>
      <c r="AT44" s="16">
        <f t="array" ref="AT44">-DRO_TAM!AS36/SUMPRODUCT(($E$9:$AV$9=AT$18)*($D$10:$D$14=$B44)*($E$10:$AV$14))</f>
        <v>-227906.87634490334</v>
      </c>
      <c r="AU44" s="16">
        <f t="array" ref="AU44">-DRO_TAM!AT36/SUMPRODUCT(($E$9:$AV$9=AU$18)*($D$10:$D$14=$B44)*($E$10:$AV$14))</f>
        <v>-194571.82129173903</v>
      </c>
      <c r="AV44" s="16">
        <f t="array" ref="AV44">-DRO_TAM!AU36/SUMPRODUCT(($E$9:$AV$9=AV$18)*($D$10:$D$14=$B44)*($E$10:$AV$14))</f>
        <v>-291828.00502562453</v>
      </c>
    </row>
    <row r="45" spans="2:48">
      <c r="B45" s="55" t="str">
        <f t="shared" si="7"/>
        <v>IPCA</v>
      </c>
      <c r="C45" s="15" t="s">
        <v>66</v>
      </c>
      <c r="D45" s="11" t="s">
        <v>55</v>
      </c>
      <c r="E45" s="16">
        <f t="array" ref="E45">-DRO_TAM!D37/SUMPRODUCT(($E$9:$AV$9=E$18)*($D$10:$D$14=$B45)*($E$10:$AV$14))</f>
        <v>-15658.147516234189</v>
      </c>
      <c r="F45" s="16">
        <f t="array" ref="F45">-DRO_TAM!E37/SUMPRODUCT(($E$9:$AV$9=F$18)*($D$10:$D$14=$B45)*($E$10:$AV$14))</f>
        <v>-15454.811040739534</v>
      </c>
      <c r="G45" s="16">
        <f t="array" ref="G45">-DRO_TAM!F37/SUMPRODUCT(($E$9:$AV$9=G$18)*($D$10:$D$14=$B45)*($E$10:$AV$14))</f>
        <v>-15357.857404429165</v>
      </c>
      <c r="H45" s="16">
        <f t="array" ref="H45">-DRO_TAM!G37/SUMPRODUCT(($E$9:$AV$9=H$18)*($D$10:$D$14=$B45)*($E$10:$AV$14))</f>
        <v>-15282.856417994484</v>
      </c>
      <c r="I45" s="16">
        <f t="array" ref="I45">-DRO_TAM!H37/SUMPRODUCT(($E$9:$AV$9=I$18)*($D$10:$D$14=$B45)*($E$10:$AV$14))</f>
        <v>-12084.556056891608</v>
      </c>
      <c r="J45" s="16">
        <f t="array" ref="J45">-DRO_TAM!I37/SUMPRODUCT(($E$9:$AV$9=J$18)*($D$10:$D$14=$B45)*($E$10:$AV$14))</f>
        <v>-11974.111354205437</v>
      </c>
      <c r="K45" s="16">
        <f t="array" ref="K45">-DRO_TAM!J37/SUMPRODUCT(($E$9:$AV$9=K$18)*($D$10:$D$14=$B45)*($E$10:$AV$14))</f>
        <v>7943.00765947327</v>
      </c>
      <c r="L45" s="16">
        <f t="array" ref="L45">-DRO_TAM!K37/SUMPRODUCT(($E$9:$AV$9=L$18)*($D$10:$D$14=$B45)*($E$10:$AV$14))</f>
        <v>-11330.644061329167</v>
      </c>
      <c r="M45" s="16">
        <f t="array" ref="M45">-DRO_TAM!L37/SUMPRODUCT(($E$9:$AV$9=M$18)*($D$10:$D$14=$B45)*($E$10:$AV$14))</f>
        <v>-10541.406930394791</v>
      </c>
      <c r="N45" s="16">
        <f t="array" ref="N45">-DRO_TAM!M37/SUMPRODUCT(($E$9:$AV$9=N$18)*($D$10:$D$14=$B45)*($E$10:$AV$14))</f>
        <v>-10861.427006623397</v>
      </c>
      <c r="O45" s="16">
        <f t="array" ref="O45">-DRO_TAM!N37/SUMPRODUCT(($E$9:$AV$9=O$18)*($D$10:$D$14=$B45)*($E$10:$AV$14))</f>
        <v>-10259.136495214545</v>
      </c>
      <c r="P45" s="16">
        <f t="array" ref="P45">-DRO_TAM!O37/SUMPRODUCT(($E$9:$AV$9=P$18)*($D$10:$D$14=$B45)*($E$10:$AV$14))</f>
        <v>-8608.6254776322839</v>
      </c>
      <c r="Q45" s="16">
        <f t="array" ref="Q45">-DRO_TAM!P37/SUMPRODUCT(($E$9:$AV$9=Q$18)*($D$10:$D$14=$B45)*($E$10:$AV$14))</f>
        <v>-8203.5269909970702</v>
      </c>
      <c r="R45" s="16">
        <f t="array" ref="R45">-DRO_TAM!Q37/SUMPRODUCT(($E$9:$AV$9=R$18)*($D$10:$D$14=$B45)*($E$10:$AV$14))</f>
        <v>-6437.8851274497565</v>
      </c>
      <c r="S45" s="16">
        <f t="array" ref="S45">-DRO_TAM!R37/SUMPRODUCT(($E$9:$AV$9=S$18)*($D$10:$D$14=$B45)*($E$10:$AV$14))</f>
        <v>-6474.0222403109983</v>
      </c>
      <c r="T45" s="16">
        <f t="array" ref="T45">-DRO_TAM!S37/SUMPRODUCT(($E$9:$AV$9=T$18)*($D$10:$D$14=$B45)*($E$10:$AV$14))</f>
        <v>-6343.4720159142389</v>
      </c>
      <c r="U45" s="16">
        <f t="array" ref="U45">-DRO_TAM!T37/SUMPRODUCT(($E$9:$AV$9=U$18)*($D$10:$D$14=$B45)*($E$10:$AV$14))</f>
        <v>-6143.0168481830233</v>
      </c>
      <c r="V45" s="16">
        <f t="array" ref="V45">-DRO_TAM!U37/SUMPRODUCT(($E$9:$AV$9=V$18)*($D$10:$D$14=$B45)*($E$10:$AV$14))</f>
        <v>-6432.4114231322728</v>
      </c>
      <c r="W45" s="16">
        <f t="array" ref="W45">-DRO_TAM!V37/SUMPRODUCT(($E$9:$AV$9=W$18)*($D$10:$D$14=$B45)*($E$10:$AV$14))</f>
        <v>-6328.2886644389137</v>
      </c>
      <c r="X45" s="16">
        <f t="array" ref="X45">-DRO_TAM!W37/SUMPRODUCT(($E$9:$AV$9=X$18)*($D$10:$D$14=$B45)*($E$10:$AV$14))</f>
        <v>-5957.8869006390942</v>
      </c>
      <c r="Y45" s="16">
        <f t="array" ref="Y45">-DRO_TAM!X37/SUMPRODUCT(($E$9:$AV$9=Y$18)*($D$10:$D$14=$B45)*($E$10:$AV$14))</f>
        <v>-6444.6122006238193</v>
      </c>
      <c r="Z45" s="16">
        <f t="array" ref="Z45">-DRO_TAM!Y37/SUMPRODUCT(($E$9:$AV$9=Z$18)*($D$10:$D$14=$B45)*($E$10:$AV$14))</f>
        <v>-7333.1890399726053</v>
      </c>
      <c r="AA45" s="16">
        <f t="array" ref="AA45">-DRO_TAM!Z37/SUMPRODUCT(($E$9:$AV$9=AA$18)*($D$10:$D$14=$B45)*($E$10:$AV$14))</f>
        <v>-5234.9027360497494</v>
      </c>
      <c r="AB45" s="16">
        <f t="array" ref="AB45">-DRO_TAM!AA37/SUMPRODUCT(($E$9:$AV$9=AB$18)*($D$10:$D$14=$B45)*($E$10:$AV$14))</f>
        <v>-6215.6595579415571</v>
      </c>
      <c r="AC45" s="16">
        <f t="array" ref="AC45">-DRO_TAM!AB37/SUMPRODUCT(($E$9:$AV$9=AC$18)*($D$10:$D$14=$B45)*($E$10:$AV$14))</f>
        <v>-5905.8782293952008</v>
      </c>
      <c r="AD45" s="16">
        <f t="array" ref="AD45">-DRO_TAM!AC37/SUMPRODUCT(($E$9:$AV$9=AD$18)*($D$10:$D$14=$B45)*($E$10:$AV$14))</f>
        <v>-9628.7114444190884</v>
      </c>
      <c r="AE45" s="16">
        <f t="array" ref="AE45">-DRO_TAM!AD37/SUMPRODUCT(($E$9:$AV$9=AE$18)*($D$10:$D$14=$B45)*($E$10:$AV$14))</f>
        <v>-9345.8101016610963</v>
      </c>
      <c r="AF45" s="16">
        <f t="array" ref="AF45">-DRO_TAM!AE37/SUMPRODUCT(($E$9:$AV$9=AF$18)*($D$10:$D$14=$B45)*($E$10:$AV$14))</f>
        <v>-8469.3030244286019</v>
      </c>
      <c r="AG45" s="16">
        <f t="array" ref="AG45">-DRO_TAM!AF37/SUMPRODUCT(($E$9:$AV$9=AG$18)*($D$10:$D$14=$B45)*($E$10:$AV$14))</f>
        <v>-8203.2914283903847</v>
      </c>
      <c r="AH45" s="16">
        <f t="array" ref="AH45">-DRO_TAM!AG37/SUMPRODUCT(($E$9:$AV$9=AH$18)*($D$10:$D$14=$B45)*($E$10:$AV$14))</f>
        <v>-7668.7186332966949</v>
      </c>
      <c r="AI45" s="16">
        <f t="array" ref="AI45">-DRO_TAM!AH37/SUMPRODUCT(($E$9:$AV$9=AI$18)*($D$10:$D$14=$B45)*($E$10:$AV$14))</f>
        <v>-7342.9935277636232</v>
      </c>
      <c r="AJ45" s="16">
        <f t="array" ref="AJ45">-DRO_TAM!AI37/SUMPRODUCT(($E$9:$AV$9=AJ$18)*($D$10:$D$14=$B45)*($E$10:$AV$14))</f>
        <v>-6756.4624676008916</v>
      </c>
      <c r="AK45" s="16">
        <f t="array" ref="AK45">-DRO_TAM!AJ37/SUMPRODUCT(($E$9:$AV$9=AK$18)*($D$10:$D$14=$B45)*($E$10:$AV$14))</f>
        <v>-7553.6450901435246</v>
      </c>
      <c r="AL45" s="16">
        <f t="array" ref="AL45">-DRO_TAM!AK37/SUMPRODUCT(($E$9:$AV$9=AL$18)*($D$10:$D$14=$B45)*($E$10:$AV$14))</f>
        <v>-6983.2209706958365</v>
      </c>
      <c r="AM45" s="16">
        <f t="array" ref="AM45">-DRO_TAM!AL37/SUMPRODUCT(($E$9:$AV$9=AM$18)*($D$10:$D$14=$B45)*($E$10:$AV$14))</f>
        <v>-7584.9303533555358</v>
      </c>
      <c r="AN45" s="16">
        <f t="array" ref="AN45">-DRO_TAM!AM37/SUMPRODUCT(($E$9:$AV$9=AN$18)*($D$10:$D$14=$B45)*($E$10:$AV$14))</f>
        <v>-6899.6201212130018</v>
      </c>
      <c r="AO45" s="16">
        <f t="array" ref="AO45">-DRO_TAM!AN37/SUMPRODUCT(($E$9:$AV$9=AO$18)*($D$10:$D$14=$B45)*($E$10:$AV$14))</f>
        <v>-7376.3007773355121</v>
      </c>
      <c r="AP45" s="16">
        <f t="array" ref="AP45">-DRO_TAM!AO37/SUMPRODUCT(($E$9:$AV$9=AP$18)*($D$10:$D$14=$B45)*($E$10:$AV$14))</f>
        <v>-6671.9647118590337</v>
      </c>
      <c r="AQ45" s="16">
        <f t="array" ref="AQ45">-DRO_TAM!AP37/SUMPRODUCT(($E$9:$AV$9=AQ$18)*($D$10:$D$14=$B45)*($E$10:$AV$14))</f>
        <v>-6693.6344248487285</v>
      </c>
      <c r="AR45" s="16">
        <f t="array" ref="AR45">-DRO_TAM!AQ37/SUMPRODUCT(($E$9:$AV$9=AR$18)*($D$10:$D$14=$B45)*($E$10:$AV$14))</f>
        <v>-6748.9076457616165</v>
      </c>
      <c r="AS45" s="16">
        <f t="array" ref="AS45">-DRO_TAM!AR37/SUMPRODUCT(($E$9:$AV$9=AS$18)*($D$10:$D$14=$B45)*($E$10:$AV$14))</f>
        <v>-7403.5913474698173</v>
      </c>
      <c r="AT45" s="16">
        <f t="array" ref="AT45">-DRO_TAM!AS37/SUMPRODUCT(($E$9:$AV$9=AT$18)*($D$10:$D$14=$B45)*($E$10:$AV$14))</f>
        <v>-8393.9865961119685</v>
      </c>
      <c r="AU45" s="16">
        <f t="array" ref="AU45">-DRO_TAM!AT37/SUMPRODUCT(($E$9:$AV$9=AU$18)*($D$10:$D$14=$B45)*($E$10:$AV$14))</f>
        <v>-7577.3032175120006</v>
      </c>
      <c r="AV45" s="16">
        <f t="array" ref="AV45">-DRO_TAM!AU37/SUMPRODUCT(($E$9:$AV$9=AV$18)*($D$10:$D$14=$B45)*($E$10:$AV$14))</f>
        <v>-7449.3671127554762</v>
      </c>
    </row>
    <row r="46" spans="2:48">
      <c r="B46" s="55" t="str">
        <f t="shared" si="7"/>
        <v>IPCA</v>
      </c>
      <c r="C46" s="15" t="s">
        <v>67</v>
      </c>
      <c r="D46" s="11" t="s">
        <v>56</v>
      </c>
      <c r="E46" s="16">
        <f t="array" ref="E46">-DRO_TAM!D38/SUMPRODUCT(($E$9:$AV$9=E$18)*($D$10:$D$14=$B46)*($E$10:$AV$14))</f>
        <v>-140029.17327983482</v>
      </c>
      <c r="F46" s="16">
        <f t="array" ref="F46">-DRO_TAM!E38/SUMPRODUCT(($E$9:$AV$9=F$18)*($D$10:$D$14=$B46)*($E$10:$AV$14))</f>
        <v>-149171.4311036721</v>
      </c>
      <c r="G46" s="16">
        <f t="array" ref="G46">-DRO_TAM!F38/SUMPRODUCT(($E$9:$AV$9=G$18)*($D$10:$D$14=$B46)*($E$10:$AV$14))</f>
        <v>-135471.37578212644</v>
      </c>
      <c r="H46" s="16">
        <f t="array" ref="H46">-DRO_TAM!G38/SUMPRODUCT(($E$9:$AV$9=H$18)*($D$10:$D$14=$B46)*($E$10:$AV$14))</f>
        <v>-132866.85094689301</v>
      </c>
      <c r="I46" s="16">
        <f t="array" ref="I46">-DRO_TAM!H38/SUMPRODUCT(($E$9:$AV$9=I$18)*($D$10:$D$14=$B46)*($E$10:$AV$14))</f>
        <v>-134750.97260246202</v>
      </c>
      <c r="J46" s="16">
        <f t="array" ref="J46">-DRO_TAM!I38/SUMPRODUCT(($E$9:$AV$9=J$18)*($D$10:$D$14=$B46)*($E$10:$AV$14))</f>
        <v>-127446.14344434108</v>
      </c>
      <c r="K46" s="16">
        <f t="array" ref="K46">-DRO_TAM!J38/SUMPRODUCT(($E$9:$AV$9=K$18)*($D$10:$D$14=$B46)*($E$10:$AV$14))</f>
        <v>-135029.25401082009</v>
      </c>
      <c r="L46" s="16">
        <f t="array" ref="L46">-DRO_TAM!K38/SUMPRODUCT(($E$9:$AV$9=L$18)*($D$10:$D$14=$B46)*($E$10:$AV$14))</f>
        <v>-151403.57615710844</v>
      </c>
      <c r="M46" s="16">
        <f t="array" ref="M46">-DRO_TAM!L38/SUMPRODUCT(($E$9:$AV$9=M$18)*($D$10:$D$14=$B46)*($E$10:$AV$14))</f>
        <v>-138906.72011776359</v>
      </c>
      <c r="N46" s="16">
        <f t="array" ref="N46">-DRO_TAM!M38/SUMPRODUCT(($E$9:$AV$9=N$18)*($D$10:$D$14=$B46)*($E$10:$AV$14))</f>
        <v>-129214.46994689941</v>
      </c>
      <c r="O46" s="16">
        <f t="array" ref="O46">-DRO_TAM!N38/SUMPRODUCT(($E$9:$AV$9=O$18)*($D$10:$D$14=$B46)*($E$10:$AV$14))</f>
        <v>-153326.27350604517</v>
      </c>
      <c r="P46" s="16">
        <f t="array" ref="P46">-DRO_TAM!O38/SUMPRODUCT(($E$9:$AV$9=P$18)*($D$10:$D$14=$B46)*($E$10:$AV$14))</f>
        <v>-148324.79575739041</v>
      </c>
      <c r="Q46" s="16">
        <f t="array" ref="Q46">-DRO_TAM!P38/SUMPRODUCT(($E$9:$AV$9=Q$18)*($D$10:$D$14=$B46)*($E$10:$AV$14))</f>
        <v>-162158.55506013829</v>
      </c>
      <c r="R46" s="16">
        <f t="array" ref="R46">-DRO_TAM!Q38/SUMPRODUCT(($E$9:$AV$9=R$18)*($D$10:$D$14=$B46)*($E$10:$AV$14))</f>
        <v>-171598.0429371869</v>
      </c>
      <c r="S46" s="16">
        <f t="array" ref="S46">-DRO_TAM!R38/SUMPRODUCT(($E$9:$AV$9=S$18)*($D$10:$D$14=$B46)*($E$10:$AV$14))</f>
        <v>-168143.58739282371</v>
      </c>
      <c r="T46" s="16">
        <f t="array" ref="T46">-DRO_TAM!S38/SUMPRODUCT(($E$9:$AV$9=T$18)*($D$10:$D$14=$B46)*($E$10:$AV$14))</f>
        <v>-173877.1799852243</v>
      </c>
      <c r="U46" s="16">
        <f t="array" ref="U46">-DRO_TAM!T38/SUMPRODUCT(($E$9:$AV$9=U$18)*($D$10:$D$14=$B46)*($E$10:$AV$14))</f>
        <v>-168936.51903431059</v>
      </c>
      <c r="V46" s="16">
        <f t="array" ref="V46">-DRO_TAM!U38/SUMPRODUCT(($E$9:$AV$9=V$18)*($D$10:$D$14=$B46)*($E$10:$AV$14))</f>
        <v>-164306.84118399586</v>
      </c>
      <c r="W46" s="16">
        <f t="array" ref="W46">-DRO_TAM!V38/SUMPRODUCT(($E$9:$AV$9=W$18)*($D$10:$D$14=$B46)*($E$10:$AV$14))</f>
        <v>-177393.47305445751</v>
      </c>
      <c r="X46" s="16">
        <f t="array" ref="X46">-DRO_TAM!W38/SUMPRODUCT(($E$9:$AV$9=X$18)*($D$10:$D$14=$B46)*($E$10:$AV$14))</f>
        <v>-165910.53837164986</v>
      </c>
      <c r="Y46" s="16">
        <f t="array" ref="Y46">-DRO_TAM!X38/SUMPRODUCT(($E$9:$AV$9=Y$18)*($D$10:$D$14=$B46)*($E$10:$AV$14))</f>
        <v>-159093.69567043867</v>
      </c>
      <c r="Z46" s="16">
        <f t="array" ref="Z46">-DRO_TAM!Y38/SUMPRODUCT(($E$9:$AV$9=Z$18)*($D$10:$D$14=$B46)*($E$10:$AV$14))</f>
        <v>-149656.59535822607</v>
      </c>
      <c r="AA46" s="16">
        <f t="array" ref="AA46">-DRO_TAM!Z38/SUMPRODUCT(($E$9:$AV$9=AA$18)*($D$10:$D$14=$B46)*($E$10:$AV$14))</f>
        <v>-155761.1630106587</v>
      </c>
      <c r="AB46" s="16">
        <f t="array" ref="AB46">-DRO_TAM!AA38/SUMPRODUCT(($E$9:$AV$9=AB$18)*($D$10:$D$14=$B46)*($E$10:$AV$14))</f>
        <v>-167734.24271097404</v>
      </c>
      <c r="AC46" s="16">
        <f t="array" ref="AC46">-DRO_TAM!AB38/SUMPRODUCT(($E$9:$AV$9=AC$18)*($D$10:$D$14=$B46)*($E$10:$AV$14))</f>
        <v>-173283.39035532624</v>
      </c>
      <c r="AD46" s="16">
        <f t="array" ref="AD46">-DRO_TAM!AC38/SUMPRODUCT(($E$9:$AV$9=AD$18)*($D$10:$D$14=$B46)*($E$10:$AV$14))</f>
        <v>-158230.63870298903</v>
      </c>
      <c r="AE46" s="16">
        <f t="array" ref="AE46">-DRO_TAM!AD38/SUMPRODUCT(($E$9:$AV$9=AE$18)*($D$10:$D$14=$B46)*($E$10:$AV$14))</f>
        <v>-205832.08787727571</v>
      </c>
      <c r="AF46" s="16">
        <f t="array" ref="AF46">-DRO_TAM!AE38/SUMPRODUCT(($E$9:$AV$9=AF$18)*($D$10:$D$14=$B46)*($E$10:$AV$14))</f>
        <v>-196914.47042901797</v>
      </c>
      <c r="AG46" s="16">
        <f t="array" ref="AG46">-DRO_TAM!AF38/SUMPRODUCT(($E$9:$AV$9=AG$18)*($D$10:$D$14=$B46)*($E$10:$AV$14))</f>
        <v>-189226.15780322941</v>
      </c>
      <c r="AH46" s="16">
        <f t="array" ref="AH46">-DRO_TAM!AG38/SUMPRODUCT(($E$9:$AV$9=AH$18)*($D$10:$D$14=$B46)*($E$10:$AV$14))</f>
        <v>-162665.3511377215</v>
      </c>
      <c r="AI46" s="16">
        <f t="array" ref="AI46">-DRO_TAM!AH38/SUMPRODUCT(($E$9:$AV$9=AI$18)*($D$10:$D$14=$B46)*($E$10:$AV$14))</f>
        <v>-158306.76170672633</v>
      </c>
      <c r="AJ46" s="16">
        <f t="array" ref="AJ46">-DRO_TAM!AI38/SUMPRODUCT(($E$9:$AV$9=AJ$18)*($D$10:$D$14=$B46)*($E$10:$AV$14))</f>
        <v>-169894.83023836772</v>
      </c>
      <c r="AK46" s="16">
        <f t="array" ref="AK46">-DRO_TAM!AJ38/SUMPRODUCT(($E$9:$AV$9=AK$18)*($D$10:$D$14=$B46)*($E$10:$AV$14))</f>
        <v>-156457.43046564137</v>
      </c>
      <c r="AL46" s="16">
        <f t="array" ref="AL46">-DRO_TAM!AK38/SUMPRODUCT(($E$9:$AV$9=AL$18)*($D$10:$D$14=$B46)*($E$10:$AV$14))</f>
        <v>-164579.66154827463</v>
      </c>
      <c r="AM46" s="16">
        <f t="array" ref="AM46">-DRO_TAM!AL38/SUMPRODUCT(($E$9:$AV$9=AM$18)*($D$10:$D$14=$B46)*($E$10:$AV$14))</f>
        <v>-168302.65251740016</v>
      </c>
      <c r="AN46" s="16">
        <f t="array" ref="AN46">-DRO_TAM!AM38/SUMPRODUCT(($E$9:$AV$9=AN$18)*($D$10:$D$14=$B46)*($E$10:$AV$14))</f>
        <v>-167072.30922449057</v>
      </c>
      <c r="AO46" s="16">
        <f t="array" ref="AO46">-DRO_TAM!AN38/SUMPRODUCT(($E$9:$AV$9=AO$18)*($D$10:$D$14=$B46)*($E$10:$AV$14))</f>
        <v>-172041.64473889806</v>
      </c>
      <c r="AP46" s="16">
        <f t="array" ref="AP46">-DRO_TAM!AO38/SUMPRODUCT(($E$9:$AV$9=AP$18)*($D$10:$D$14=$B46)*($E$10:$AV$14))</f>
        <v>-175322.55849613101</v>
      </c>
      <c r="AQ46" s="16">
        <f t="array" ref="AQ46">-DRO_TAM!AP38/SUMPRODUCT(($E$9:$AV$9=AQ$18)*($D$10:$D$14=$B46)*($E$10:$AV$14))</f>
        <v>-191626.64693073742</v>
      </c>
      <c r="AR46" s="16">
        <f t="array" ref="AR46">-DRO_TAM!AQ38/SUMPRODUCT(($E$9:$AV$9=AR$18)*($D$10:$D$14=$B46)*($E$10:$AV$14))</f>
        <v>-176743.01262060477</v>
      </c>
      <c r="AS46" s="16">
        <f t="array" ref="AS46">-DRO_TAM!AR38/SUMPRODUCT(($E$9:$AV$9=AS$18)*($D$10:$D$14=$B46)*($E$10:$AV$14))</f>
        <v>-203371.68807846904</v>
      </c>
      <c r="AT46" s="16">
        <f t="array" ref="AT46">-DRO_TAM!AS38/SUMPRODUCT(($E$9:$AV$9=AT$18)*($D$10:$D$14=$B46)*($E$10:$AV$14))</f>
        <v>-181407.21368332632</v>
      </c>
      <c r="AU46" s="16">
        <f t="array" ref="AU46">-DRO_TAM!AT38/SUMPRODUCT(($E$9:$AV$9=AU$18)*($D$10:$D$14=$B46)*($E$10:$AV$14))</f>
        <v>-189151.74575491095</v>
      </c>
      <c r="AV46" s="16">
        <f t="array" ref="AV46">-DRO_TAM!AU38/SUMPRODUCT(($E$9:$AV$9=AV$18)*($D$10:$D$14=$B46)*($E$10:$AV$14))</f>
        <v>-200994.21763339627</v>
      </c>
    </row>
    <row r="47" spans="2:48">
      <c r="C47" s="15">
        <v>2.2000000000000002</v>
      </c>
      <c r="D47" s="9" t="s">
        <v>49</v>
      </c>
      <c r="E47" s="8">
        <f>E48+E49</f>
        <v>-199299.9692262657</v>
      </c>
      <c r="F47" s="8">
        <f t="shared" ref="F47:AV47" si="8">F48+F49</f>
        <v>-197344.6478871264</v>
      </c>
      <c r="G47" s="8">
        <f t="shared" si="8"/>
        <v>-182987.28280604677</v>
      </c>
      <c r="H47" s="8">
        <f t="shared" si="8"/>
        <v>-174473.86679154751</v>
      </c>
      <c r="I47" s="8">
        <f t="shared" si="8"/>
        <v>-183547.14135900844</v>
      </c>
      <c r="J47" s="8">
        <f t="shared" si="8"/>
        <v>-178003.75026533779</v>
      </c>
      <c r="K47" s="8">
        <f t="shared" si="8"/>
        <v>-188384.26279355848</v>
      </c>
      <c r="L47" s="8">
        <f t="shared" si="8"/>
        <v>-199592.10421341867</v>
      </c>
      <c r="M47" s="8">
        <f t="shared" si="8"/>
        <v>-209243.10085545783</v>
      </c>
      <c r="N47" s="8">
        <f t="shared" si="8"/>
        <v>-228845.37998668748</v>
      </c>
      <c r="O47" s="8">
        <f t="shared" si="8"/>
        <v>-202465.28909553029</v>
      </c>
      <c r="P47" s="8">
        <f t="shared" si="8"/>
        <v>-231995.34985727345</v>
      </c>
      <c r="Q47" s="8">
        <f t="shared" si="8"/>
        <v>-217452.72355790751</v>
      </c>
      <c r="R47" s="8">
        <f t="shared" si="8"/>
        <v>-219635.78704207297</v>
      </c>
      <c r="S47" s="8">
        <f t="shared" si="8"/>
        <v>-225329.46850235871</v>
      </c>
      <c r="T47" s="8">
        <f t="shared" si="8"/>
        <v>-227943.77018705261</v>
      </c>
      <c r="U47" s="8">
        <f t="shared" si="8"/>
        <v>-233947.42837910156</v>
      </c>
      <c r="V47" s="8">
        <f t="shared" si="8"/>
        <v>-220938.37593770778</v>
      </c>
      <c r="W47" s="8">
        <f t="shared" si="8"/>
        <v>-206737.35217304569</v>
      </c>
      <c r="X47" s="8">
        <f t="shared" si="8"/>
        <v>-204074.95105449611</v>
      </c>
      <c r="Y47" s="8">
        <f t="shared" si="8"/>
        <v>-218859.07163724973</v>
      </c>
      <c r="Z47" s="8">
        <f t="shared" si="8"/>
        <v>-201354.76662310367</v>
      </c>
      <c r="AA47" s="8">
        <f t="shared" si="8"/>
        <v>-216112.75541715167</v>
      </c>
      <c r="AB47" s="8">
        <f t="shared" si="8"/>
        <v>-226118.03247110272</v>
      </c>
      <c r="AC47" s="8">
        <f t="shared" si="8"/>
        <v>-174891.72336567772</v>
      </c>
      <c r="AD47" s="8">
        <f t="shared" si="8"/>
        <v>-192275.21134409995</v>
      </c>
      <c r="AE47" s="8">
        <f t="shared" si="8"/>
        <v>-187472.05610546391</v>
      </c>
      <c r="AF47" s="8">
        <f t="shared" si="8"/>
        <v>-289443.94772207679</v>
      </c>
      <c r="AG47" s="8">
        <f t="shared" si="8"/>
        <v>-227517.99148289263</v>
      </c>
      <c r="AH47" s="8">
        <f t="shared" si="8"/>
        <v>-121961.94107156013</v>
      </c>
      <c r="AI47" s="8">
        <f t="shared" si="8"/>
        <v>-404998.45983794826</v>
      </c>
      <c r="AJ47" s="8">
        <f t="shared" si="8"/>
        <v>-752064.72689478239</v>
      </c>
      <c r="AK47" s="8">
        <f t="shared" si="8"/>
        <v>-232134.61742352537</v>
      </c>
      <c r="AL47" s="8">
        <f t="shared" si="8"/>
        <v>-244751.40245094453</v>
      </c>
      <c r="AM47" s="8">
        <f t="shared" si="8"/>
        <v>-328438.37313132075</v>
      </c>
      <c r="AN47" s="8">
        <f t="shared" si="8"/>
        <v>-362161.27495034685</v>
      </c>
      <c r="AO47" s="8">
        <f t="shared" si="8"/>
        <v>-331901.1797549692</v>
      </c>
      <c r="AP47" s="8">
        <f t="shared" si="8"/>
        <v>-385205.03299299011</v>
      </c>
      <c r="AQ47" s="8">
        <f t="shared" si="8"/>
        <v>-389718.13672123238</v>
      </c>
      <c r="AR47" s="8">
        <f t="shared" si="8"/>
        <v>-383036.93977310642</v>
      </c>
      <c r="AS47" s="8">
        <f t="shared" si="8"/>
        <v>-401857.48597451887</v>
      </c>
      <c r="AT47" s="8">
        <f t="shared" si="8"/>
        <v>-389721.42959972634</v>
      </c>
      <c r="AU47" s="8">
        <f t="shared" si="8"/>
        <v>-394839.3627440597</v>
      </c>
      <c r="AV47" s="8">
        <f t="shared" si="8"/>
        <v>-377351.33615612576</v>
      </c>
    </row>
    <row r="48" spans="2:48">
      <c r="B48" s="55" t="str">
        <f t="shared" si="7"/>
        <v>IPCA</v>
      </c>
      <c r="C48" s="15" t="s">
        <v>68</v>
      </c>
      <c r="D48" s="11" t="s">
        <v>58</v>
      </c>
      <c r="E48" s="16">
        <f t="array" ref="E48">-DRO_TAM!D43/SUMPRODUCT(($E$9:$AV$9=E$18)*($D$10:$D$14=$B48)*($E$10:$AV$14))</f>
        <v>-131735.57659692934</v>
      </c>
      <c r="F48" s="16">
        <f t="array" ref="F48">-DRO_TAM!E43/SUMPRODUCT(($E$9:$AV$9=F$18)*($D$10:$D$14=$B48)*($E$10:$AV$14))</f>
        <v>-126191.18688754256</v>
      </c>
      <c r="G48" s="16">
        <f t="array" ref="G48">-DRO_TAM!F43/SUMPRODUCT(($E$9:$AV$9=G$18)*($D$10:$D$14=$B48)*($E$10:$AV$14))</f>
        <v>-114456.6910621718</v>
      </c>
      <c r="H48" s="16">
        <f t="array" ref="H48">-DRO_TAM!G43/SUMPRODUCT(($E$9:$AV$9=H$18)*($D$10:$D$14=$B48)*($E$10:$AV$14))</f>
        <v>-106438.34571051931</v>
      </c>
      <c r="I48" s="16">
        <f t="array" ref="I48">-DRO_TAM!H43/SUMPRODUCT(($E$9:$AV$9=I$18)*($D$10:$D$14=$B48)*($E$10:$AV$14))</f>
        <v>-118185.98850194982</v>
      </c>
      <c r="J48" s="16">
        <f t="array" ref="J48">-DRO_TAM!I43/SUMPRODUCT(($E$9:$AV$9=J$18)*($D$10:$D$14=$B48)*($E$10:$AV$14))</f>
        <v>-118140.60316906337</v>
      </c>
      <c r="K48" s="16">
        <f t="array" ref="K48">-DRO_TAM!J43/SUMPRODUCT(($E$9:$AV$9=K$18)*($D$10:$D$14=$B48)*($E$10:$AV$14))</f>
        <v>-107252.29171156664</v>
      </c>
      <c r="L48" s="16">
        <f t="array" ref="L48">-DRO_TAM!K43/SUMPRODUCT(($E$9:$AV$9=L$18)*($D$10:$D$14=$B48)*($E$10:$AV$14))</f>
        <v>-124798.4191334911</v>
      </c>
      <c r="M48" s="16">
        <f t="array" ref="M48">-DRO_TAM!L43/SUMPRODUCT(($E$9:$AV$9=M$18)*($D$10:$D$14=$B48)*($E$10:$AV$14))</f>
        <v>-138877.99365031015</v>
      </c>
      <c r="N48" s="16">
        <f t="array" ref="N48">-DRO_TAM!M43/SUMPRODUCT(($E$9:$AV$9=N$18)*($D$10:$D$14=$B48)*($E$10:$AV$14))</f>
        <v>-150659.5478482091</v>
      </c>
      <c r="O48" s="16">
        <f t="array" ref="O48">-DRO_TAM!N43/SUMPRODUCT(($E$9:$AV$9=O$18)*($D$10:$D$14=$B48)*($E$10:$AV$14))</f>
        <v>-133482.22136894419</v>
      </c>
      <c r="P48" s="16">
        <f t="array" ref="P48">-DRO_TAM!O43/SUMPRODUCT(($E$9:$AV$9=P$18)*($D$10:$D$14=$B48)*($E$10:$AV$14))</f>
        <v>-160165.40569460636</v>
      </c>
      <c r="Q48" s="16">
        <f t="array" ref="Q48">-DRO_TAM!P43/SUMPRODUCT(($E$9:$AV$9=Q$18)*($D$10:$D$14=$B48)*($E$10:$AV$14))</f>
        <v>-151324.66155714125</v>
      </c>
      <c r="R48" s="16">
        <f t="array" ref="R48">-DRO_TAM!Q43/SUMPRODUCT(($E$9:$AV$9=R$18)*($D$10:$D$14=$B48)*($E$10:$AV$14))</f>
        <v>-149037.71609504177</v>
      </c>
      <c r="S48" s="16">
        <f t="array" ref="S48">-DRO_TAM!R43/SUMPRODUCT(($E$9:$AV$9=S$18)*($D$10:$D$14=$B48)*($E$10:$AV$14))</f>
        <v>-153651.57289149164</v>
      </c>
      <c r="T48" s="16">
        <f t="array" ref="T48">-DRO_TAM!S43/SUMPRODUCT(($E$9:$AV$9=T$18)*($D$10:$D$14=$B48)*($E$10:$AV$14))</f>
        <v>-150013.29011946759</v>
      </c>
      <c r="U48" s="16">
        <f t="array" ref="U48">-DRO_TAM!T43/SUMPRODUCT(($E$9:$AV$9=U$18)*($D$10:$D$14=$B48)*($E$10:$AV$14))</f>
        <v>-167383.15477547987</v>
      </c>
      <c r="V48" s="16">
        <f t="array" ref="V48">-DRO_TAM!U43/SUMPRODUCT(($E$9:$AV$9=V$18)*($D$10:$D$14=$B48)*($E$10:$AV$14))</f>
        <v>-148315.14997776589</v>
      </c>
      <c r="W48" s="16">
        <f t="array" ref="W48">-DRO_TAM!V43/SUMPRODUCT(($E$9:$AV$9=W$18)*($D$10:$D$14=$B48)*($E$10:$AV$14))</f>
        <v>-137416.98139518092</v>
      </c>
      <c r="X48" s="16">
        <f t="array" ref="X48">-DRO_TAM!W43/SUMPRODUCT(($E$9:$AV$9=X$18)*($D$10:$D$14=$B48)*($E$10:$AV$14))</f>
        <v>-141682.93469259096</v>
      </c>
      <c r="Y48" s="16">
        <f t="array" ref="Y48">-DRO_TAM!X43/SUMPRODUCT(($E$9:$AV$9=Y$18)*($D$10:$D$14=$B48)*($E$10:$AV$14))</f>
        <v>-162781.48823437866</v>
      </c>
      <c r="Z48" s="16">
        <f t="array" ref="Z48">-DRO_TAM!Y43/SUMPRODUCT(($E$9:$AV$9=Z$18)*($D$10:$D$14=$B48)*($E$10:$AV$14))</f>
        <v>-149265.58042001625</v>
      </c>
      <c r="AA48" s="16">
        <f t="array" ref="AA48">-DRO_TAM!Z43/SUMPRODUCT(($E$9:$AV$9=AA$18)*($D$10:$D$14=$B48)*($E$10:$AV$14))</f>
        <v>-151071.28302476925</v>
      </c>
      <c r="AB48" s="16">
        <f t="array" ref="AB48">-DRO_TAM!AA43/SUMPRODUCT(($E$9:$AV$9=AB$18)*($D$10:$D$14=$B48)*($E$10:$AV$14))</f>
        <v>-170763.06679128704</v>
      </c>
      <c r="AC48" s="16">
        <f t="array" ref="AC48">-DRO_TAM!AB43/SUMPRODUCT(($E$9:$AV$9=AC$18)*($D$10:$D$14=$B48)*($E$10:$AV$14))</f>
        <v>-108276.14372875057</v>
      </c>
      <c r="AD48" s="16">
        <f t="array" ref="AD48">-DRO_TAM!AC43/SUMPRODUCT(($E$9:$AV$9=AD$18)*($D$10:$D$14=$B48)*($E$10:$AV$14))</f>
        <v>-130913.97844555143</v>
      </c>
      <c r="AE48" s="16">
        <f t="array" ref="AE48">-DRO_TAM!AD43/SUMPRODUCT(($E$9:$AV$9=AE$18)*($D$10:$D$14=$B48)*($E$10:$AV$14))</f>
        <v>-116316.32624518027</v>
      </c>
      <c r="AF48" s="16">
        <f t="array" ref="AF48">-DRO_TAM!AE43/SUMPRODUCT(($E$9:$AV$9=AF$18)*($D$10:$D$14=$B48)*($E$10:$AV$14))</f>
        <v>-234012.47972201745</v>
      </c>
      <c r="AG48" s="16">
        <f t="array" ref="AG48">-DRO_TAM!AF43/SUMPRODUCT(($E$9:$AV$9=AG$18)*($D$10:$D$14=$B48)*($E$10:$AV$14))</f>
        <v>-161414.4697396378</v>
      </c>
      <c r="AH48" s="16">
        <f t="array" ref="AH48">-DRO_TAM!AG43/SUMPRODUCT(($E$9:$AV$9=AH$18)*($D$10:$D$14=$B48)*($E$10:$AV$14))</f>
        <v>-82612.000791791303</v>
      </c>
      <c r="AI48" s="16">
        <f t="array" ref="AI48">-DRO_TAM!AH43/SUMPRODUCT(($E$9:$AV$9=AI$18)*($D$10:$D$14=$B48)*($E$10:$AV$14))</f>
        <v>-355178.88100616611</v>
      </c>
      <c r="AJ48" s="16">
        <f t="array" ref="AJ48">-DRO_TAM!AI43/SUMPRODUCT(($E$9:$AV$9=AJ$18)*($D$10:$D$14=$B48)*($E$10:$AV$14))</f>
        <v>-702251.53789902315</v>
      </c>
      <c r="AK48" s="16">
        <f t="array" ref="AK48">-DRO_TAM!AJ43/SUMPRODUCT(($E$9:$AV$9=AK$18)*($D$10:$D$14=$B48)*($E$10:$AV$14))</f>
        <v>-178755.00256076598</v>
      </c>
      <c r="AL48" s="16">
        <f t="array" ref="AL48">-DRO_TAM!AK43/SUMPRODUCT(($E$9:$AV$9=AL$18)*($D$10:$D$14=$B48)*($E$10:$AV$14))</f>
        <v>-205611.79752387619</v>
      </c>
      <c r="AM48" s="16">
        <f t="array" ref="AM48">-DRO_TAM!AL43/SUMPRODUCT(($E$9:$AV$9=AM$18)*($D$10:$D$14=$B48)*($E$10:$AV$14))</f>
        <v>-294970.90156072628</v>
      </c>
      <c r="AN48" s="16">
        <f t="array" ref="AN48">-DRO_TAM!AM43/SUMPRODUCT(($E$9:$AV$9=AN$18)*($D$10:$D$14=$B48)*($E$10:$AV$14))</f>
        <v>-312735.28047555051</v>
      </c>
      <c r="AO48" s="16">
        <f t="array" ref="AO48">-DRO_TAM!AN43/SUMPRODUCT(($E$9:$AV$9=AO$18)*($D$10:$D$14=$B48)*($E$10:$AV$14))</f>
        <v>-290239.31214586925</v>
      </c>
      <c r="AP48" s="16">
        <f t="array" ref="AP48">-DRO_TAM!AO43/SUMPRODUCT(($E$9:$AV$9=AP$18)*($D$10:$D$14=$B48)*($E$10:$AV$14))</f>
        <v>-343672.11930133798</v>
      </c>
      <c r="AQ48" s="16">
        <f t="array" ref="AQ48">-DRO_TAM!AP43/SUMPRODUCT(($E$9:$AV$9=AQ$18)*($D$10:$D$14=$B48)*($E$10:$AV$14))</f>
        <v>-337928.2916530972</v>
      </c>
      <c r="AR48" s="16">
        <f t="array" ref="AR48">-DRO_TAM!AQ43/SUMPRODUCT(($E$9:$AV$9=AR$18)*($D$10:$D$14=$B48)*($E$10:$AV$14))</f>
        <v>-382711.0904276729</v>
      </c>
      <c r="AS48" s="16">
        <f t="array" ref="AS48">-DRO_TAM!AR43/SUMPRODUCT(($E$9:$AV$9=AS$18)*($D$10:$D$14=$B48)*($E$10:$AV$14))</f>
        <v>-359871.3953409213</v>
      </c>
      <c r="AT48" s="16">
        <f t="array" ref="AT48">-DRO_TAM!AS43/SUMPRODUCT(($E$9:$AV$9=AT$18)*($D$10:$D$14=$B48)*($E$10:$AV$14))</f>
        <v>-348075.11326804559</v>
      </c>
      <c r="AU48" s="16">
        <f t="array" ref="AU48">-DRO_TAM!AT43/SUMPRODUCT(($E$9:$AV$9=AU$18)*($D$10:$D$14=$B48)*($E$10:$AV$14))</f>
        <v>-349308.97326514521</v>
      </c>
      <c r="AV48" s="16">
        <f t="array" ref="AV48">-DRO_TAM!AU43/SUMPRODUCT(($E$9:$AV$9=AV$18)*($D$10:$D$14=$B48)*($E$10:$AV$14))</f>
        <v>-330929.49095784745</v>
      </c>
    </row>
    <row r="49" spans="2:48">
      <c r="B49" s="55" t="str">
        <f t="shared" si="7"/>
        <v>IPCA</v>
      </c>
      <c r="C49" s="15" t="s">
        <v>69</v>
      </c>
      <c r="D49" s="11" t="s">
        <v>59</v>
      </c>
      <c r="E49" s="16">
        <f t="array" ref="E49">-DRO_TAM!D46/SUMPRODUCT(($E$9:$AV$9=E$18)*($D$10:$D$14=$B49)*($E$10:$AV$14))</f>
        <v>-67564.392629336362</v>
      </c>
      <c r="F49" s="16">
        <f t="array" ref="F49">-DRO_TAM!E46/SUMPRODUCT(($E$9:$AV$9=F$18)*($D$10:$D$14=$B49)*($E$10:$AV$14))</f>
        <v>-71153.46099958384</v>
      </c>
      <c r="G49" s="16">
        <f t="array" ref="G49">-DRO_TAM!F46/SUMPRODUCT(($E$9:$AV$9=G$18)*($D$10:$D$14=$B49)*($E$10:$AV$14))</f>
        <v>-68530.591743874989</v>
      </c>
      <c r="H49" s="16">
        <f t="array" ref="H49">-DRO_TAM!G46/SUMPRODUCT(($E$9:$AV$9=H$18)*($D$10:$D$14=$B49)*($E$10:$AV$14))</f>
        <v>-68035.521081028215</v>
      </c>
      <c r="I49" s="16">
        <f t="array" ref="I49">-DRO_TAM!H46/SUMPRODUCT(($E$9:$AV$9=I$18)*($D$10:$D$14=$B49)*($E$10:$AV$14))</f>
        <v>-65361.152857058616</v>
      </c>
      <c r="J49" s="16">
        <f t="array" ref="J49">-DRO_TAM!I46/SUMPRODUCT(($E$9:$AV$9=J$18)*($D$10:$D$14=$B49)*($E$10:$AV$14))</f>
        <v>-59863.147096274428</v>
      </c>
      <c r="K49" s="16">
        <f t="array" ref="K49">-DRO_TAM!J46/SUMPRODUCT(($E$9:$AV$9=K$18)*($D$10:$D$14=$B49)*($E$10:$AV$14))</f>
        <v>-81131.971081991825</v>
      </c>
      <c r="L49" s="16">
        <f t="array" ref="L49">-DRO_TAM!K46/SUMPRODUCT(($E$9:$AV$9=L$18)*($D$10:$D$14=$B49)*($E$10:$AV$14))</f>
        <v>-74793.685079927585</v>
      </c>
      <c r="M49" s="16">
        <f t="array" ref="M49">-DRO_TAM!L46/SUMPRODUCT(($E$9:$AV$9=M$18)*($D$10:$D$14=$B49)*($E$10:$AV$14))</f>
        <v>-70365.107205147666</v>
      </c>
      <c r="N49" s="16">
        <f t="array" ref="N49">-DRO_TAM!M46/SUMPRODUCT(($E$9:$AV$9=N$18)*($D$10:$D$14=$B49)*($E$10:$AV$14))</f>
        <v>-78185.832138478378</v>
      </c>
      <c r="O49" s="16">
        <f t="array" ref="O49">-DRO_TAM!N46/SUMPRODUCT(($E$9:$AV$9=O$18)*($D$10:$D$14=$B49)*($E$10:$AV$14))</f>
        <v>-68983.067726586116</v>
      </c>
      <c r="P49" s="16">
        <f t="array" ref="P49">-DRO_TAM!O46/SUMPRODUCT(($E$9:$AV$9=P$18)*($D$10:$D$14=$B49)*($E$10:$AV$14))</f>
        <v>-71829.944162667089</v>
      </c>
      <c r="Q49" s="16">
        <f t="array" ref="Q49">-DRO_TAM!P46/SUMPRODUCT(($E$9:$AV$9=Q$18)*($D$10:$D$14=$B49)*($E$10:$AV$14))</f>
        <v>-66128.062000766266</v>
      </c>
      <c r="R49" s="16">
        <f t="array" ref="R49">-DRO_TAM!Q46/SUMPRODUCT(($E$9:$AV$9=R$18)*($D$10:$D$14=$B49)*($E$10:$AV$14))</f>
        <v>-70598.070947031185</v>
      </c>
      <c r="S49" s="16">
        <f t="array" ref="S49">-DRO_TAM!R46/SUMPRODUCT(($E$9:$AV$9=S$18)*($D$10:$D$14=$B49)*($E$10:$AV$14))</f>
        <v>-71677.895610867083</v>
      </c>
      <c r="T49" s="16">
        <f t="array" ref="T49">-DRO_TAM!S46/SUMPRODUCT(($E$9:$AV$9=T$18)*($D$10:$D$14=$B49)*($E$10:$AV$14))</f>
        <v>-77930.480067585013</v>
      </c>
      <c r="U49" s="16">
        <f t="array" ref="U49">-DRO_TAM!T46/SUMPRODUCT(($E$9:$AV$9=U$18)*($D$10:$D$14=$B49)*($E$10:$AV$14))</f>
        <v>-66564.273603621696</v>
      </c>
      <c r="V49" s="16">
        <f t="array" ref="V49">-DRO_TAM!U46/SUMPRODUCT(($E$9:$AV$9=V$18)*($D$10:$D$14=$B49)*($E$10:$AV$14))</f>
        <v>-72623.225959941876</v>
      </c>
      <c r="W49" s="16">
        <f t="array" ref="W49">-DRO_TAM!V46/SUMPRODUCT(($E$9:$AV$9=W$18)*($D$10:$D$14=$B49)*($E$10:$AV$14))</f>
        <v>-69320.370777864766</v>
      </c>
      <c r="X49" s="16">
        <f t="array" ref="X49">-DRO_TAM!W46/SUMPRODUCT(($E$9:$AV$9=X$18)*($D$10:$D$14=$B49)*($E$10:$AV$14))</f>
        <v>-62392.016361905153</v>
      </c>
      <c r="Y49" s="16">
        <f t="array" ref="Y49">-DRO_TAM!X46/SUMPRODUCT(($E$9:$AV$9=Y$18)*($D$10:$D$14=$B49)*($E$10:$AV$14))</f>
        <v>-56077.583402871081</v>
      </c>
      <c r="Z49" s="16">
        <f t="array" ref="Z49">-DRO_TAM!Y46/SUMPRODUCT(($E$9:$AV$9=Z$18)*($D$10:$D$14=$B49)*($E$10:$AV$14))</f>
        <v>-52089.186203087418</v>
      </c>
      <c r="AA49" s="16">
        <f t="array" ref="AA49">-DRO_TAM!Z46/SUMPRODUCT(($E$9:$AV$9=AA$18)*($D$10:$D$14=$B49)*($E$10:$AV$14))</f>
        <v>-65041.472392382435</v>
      </c>
      <c r="AB49" s="16">
        <f t="array" ref="AB49">-DRO_TAM!AA46/SUMPRODUCT(($E$9:$AV$9=AB$18)*($D$10:$D$14=$B49)*($E$10:$AV$14))</f>
        <v>-55354.965679815665</v>
      </c>
      <c r="AC49" s="16">
        <f t="array" ref="AC49">-DRO_TAM!AB46/SUMPRODUCT(($E$9:$AV$9=AC$18)*($D$10:$D$14=$B49)*($E$10:$AV$14))</f>
        <v>-66615.579636927156</v>
      </c>
      <c r="AD49" s="16">
        <f t="array" ref="AD49">-DRO_TAM!AC46/SUMPRODUCT(($E$9:$AV$9=AD$18)*($D$10:$D$14=$B49)*($E$10:$AV$14))</f>
        <v>-61361.232898548529</v>
      </c>
      <c r="AE49" s="16">
        <f t="array" ref="AE49">-DRO_TAM!AD46/SUMPRODUCT(($E$9:$AV$9=AE$18)*($D$10:$D$14=$B49)*($E$10:$AV$14))</f>
        <v>-71155.729860283638</v>
      </c>
      <c r="AF49" s="16">
        <f t="array" ref="AF49">-DRO_TAM!AE46/SUMPRODUCT(($E$9:$AV$9=AF$18)*($D$10:$D$14=$B49)*($E$10:$AV$14))</f>
        <v>-55431.468000059365</v>
      </c>
      <c r="AG49" s="16">
        <f t="array" ref="AG49">-DRO_TAM!AF46/SUMPRODUCT(($E$9:$AV$9=AG$18)*($D$10:$D$14=$B49)*($E$10:$AV$14))</f>
        <v>-66103.521743254823</v>
      </c>
      <c r="AH49" s="16">
        <f t="array" ref="AH49">-DRO_TAM!AG46/SUMPRODUCT(($E$9:$AV$9=AH$18)*($D$10:$D$14=$B49)*($E$10:$AV$14))</f>
        <v>-39349.940279768824</v>
      </c>
      <c r="AI49" s="16">
        <f t="array" ref="AI49">-DRO_TAM!AH46/SUMPRODUCT(($E$9:$AV$9=AI$18)*($D$10:$D$14=$B49)*($E$10:$AV$14))</f>
        <v>-49819.578831782135</v>
      </c>
      <c r="AJ49" s="16">
        <f t="array" ref="AJ49">-DRO_TAM!AI46/SUMPRODUCT(($E$9:$AV$9=AJ$18)*($D$10:$D$14=$B49)*($E$10:$AV$14))</f>
        <v>-49813.188995759236</v>
      </c>
      <c r="AK49" s="16">
        <f t="array" ref="AK49">-DRO_TAM!AJ46/SUMPRODUCT(($E$9:$AV$9=AK$18)*($D$10:$D$14=$B49)*($E$10:$AV$14))</f>
        <v>-53379.614862759394</v>
      </c>
      <c r="AL49" s="16">
        <f t="array" ref="AL49">-DRO_TAM!AK46/SUMPRODUCT(($E$9:$AV$9=AL$18)*($D$10:$D$14=$B49)*($E$10:$AV$14))</f>
        <v>-39139.604927068358</v>
      </c>
      <c r="AM49" s="16">
        <f t="array" ref="AM49">-DRO_TAM!AL46/SUMPRODUCT(($E$9:$AV$9=AM$18)*($D$10:$D$14=$B49)*($E$10:$AV$14))</f>
        <v>-33467.471570594491</v>
      </c>
      <c r="AN49" s="16">
        <f t="array" ref="AN49">-DRO_TAM!AM46/SUMPRODUCT(($E$9:$AV$9=AN$18)*($D$10:$D$14=$B49)*($E$10:$AV$14))</f>
        <v>-49425.99447479636</v>
      </c>
      <c r="AO49" s="16">
        <f t="array" ref="AO49">-DRO_TAM!AN46/SUMPRODUCT(($E$9:$AV$9=AO$18)*($D$10:$D$14=$B49)*($E$10:$AV$14))</f>
        <v>-41661.867609099922</v>
      </c>
      <c r="AP49" s="16">
        <f t="array" ref="AP49">-DRO_TAM!AO46/SUMPRODUCT(($E$9:$AV$9=AP$18)*($D$10:$D$14=$B49)*($E$10:$AV$14))</f>
        <v>-41532.913691652146</v>
      </c>
      <c r="AQ49" s="16">
        <f t="array" ref="AQ49">-DRO_TAM!AP46/SUMPRODUCT(($E$9:$AV$9=AQ$18)*($D$10:$D$14=$B49)*($E$10:$AV$14))</f>
        <v>-51789.845068135197</v>
      </c>
      <c r="AR49" s="16">
        <f t="array" ref="AR49">-DRO_TAM!AQ46/SUMPRODUCT(($E$9:$AV$9=AR$18)*($D$10:$D$14=$B49)*($E$10:$AV$14))</f>
        <v>-325.84934543354598</v>
      </c>
      <c r="AS49" s="16">
        <f t="array" ref="AS49">-DRO_TAM!AR46/SUMPRODUCT(($E$9:$AV$9=AS$18)*($D$10:$D$14=$B49)*($E$10:$AV$14))</f>
        <v>-41986.090633597574</v>
      </c>
      <c r="AT49" s="16">
        <f t="array" ref="AT49">-DRO_TAM!AS46/SUMPRODUCT(($E$9:$AV$9=AT$18)*($D$10:$D$14=$B49)*($E$10:$AV$14))</f>
        <v>-41646.316331680719</v>
      </c>
      <c r="AU49" s="16">
        <f t="array" ref="AU49">-DRO_TAM!AT46/SUMPRODUCT(($E$9:$AV$9=AU$18)*($D$10:$D$14=$B49)*($E$10:$AV$14))</f>
        <v>-45530.38947891452</v>
      </c>
      <c r="AV49" s="16">
        <f t="array" ref="AV49">-DRO_TAM!AU46/SUMPRODUCT(($E$9:$AV$9=AV$18)*($D$10:$D$14=$B49)*($E$10:$AV$14))</f>
        <v>-46421.845198278286</v>
      </c>
    </row>
    <row r="50" spans="2:48">
      <c r="B50" s="55" t="str">
        <f t="shared" si="7"/>
        <v>IPCA</v>
      </c>
      <c r="C50" s="14">
        <v>3</v>
      </c>
      <c r="D50" s="5" t="s">
        <v>60</v>
      </c>
      <c r="E50" s="10">
        <f t="array" ref="E50">-DRO_TAM!D50/SUMPRODUCT(($E$9:$AV$9=E$18)*($D$10:$D$14=$B50)*($E$10:$AV$14))</f>
        <v>-470639.4646585685</v>
      </c>
      <c r="F50" s="10">
        <f t="array" ref="F50">-DRO_TAM!E50/SUMPRODUCT(($E$9:$AV$9=F$18)*($D$10:$D$14=$B50)*($E$10:$AV$14))</f>
        <v>-623026.3378755101</v>
      </c>
      <c r="G50" s="10">
        <f t="array" ref="G50">-DRO_TAM!F50/SUMPRODUCT(($E$9:$AV$9=G$18)*($D$10:$D$14=$B50)*($E$10:$AV$14))</f>
        <v>-476036.01400992606</v>
      </c>
      <c r="H50" s="10">
        <f t="array" ref="H50">-DRO_TAM!G50/SUMPRODUCT(($E$9:$AV$9=H$18)*($D$10:$D$14=$B50)*($E$10:$AV$14))</f>
        <v>-596113.44961271668</v>
      </c>
      <c r="I50" s="10">
        <f t="array" ref="I50">-DRO_TAM!H50/SUMPRODUCT(($E$9:$AV$9=I$18)*($D$10:$D$14=$B50)*($E$10:$AV$14))</f>
        <v>-564494.03187888011</v>
      </c>
      <c r="J50" s="10">
        <f t="array" ref="J50">-DRO_TAM!I50/SUMPRODUCT(($E$9:$AV$9=J$18)*($D$10:$D$14=$B50)*($E$10:$AV$14))</f>
        <v>-617446.13420052547</v>
      </c>
      <c r="K50" s="10">
        <f t="array" ref="K50">-DRO_TAM!J50/SUMPRODUCT(($E$9:$AV$9=K$18)*($D$10:$D$14=$B50)*($E$10:$AV$14))</f>
        <v>-576340.5715930718</v>
      </c>
      <c r="L50" s="10">
        <f t="array" ref="L50">-DRO_TAM!K50/SUMPRODUCT(($E$9:$AV$9=L$18)*($D$10:$D$14=$B50)*($E$10:$AV$14))</f>
        <v>-763675.11356188904</v>
      </c>
      <c r="M50" s="10">
        <f t="array" ref="M50">-DRO_TAM!L50/SUMPRODUCT(($E$9:$AV$9=M$18)*($D$10:$D$14=$B50)*($E$10:$AV$14))</f>
        <v>-566540.23296767997</v>
      </c>
      <c r="N50" s="10">
        <f t="array" ref="N50">-DRO_TAM!M50/SUMPRODUCT(($E$9:$AV$9=N$18)*($D$10:$D$14=$B50)*($E$10:$AV$14))</f>
        <v>-609967.32175468514</v>
      </c>
      <c r="O50" s="10">
        <f t="array" ref="O50">-DRO_TAM!N50/SUMPRODUCT(($E$9:$AV$9=O$18)*($D$10:$D$14=$B50)*($E$10:$AV$14))</f>
        <v>-599498.36263314658</v>
      </c>
      <c r="P50" s="10">
        <f t="array" ref="P50">-DRO_TAM!O50/SUMPRODUCT(($E$9:$AV$9=P$18)*($D$10:$D$14=$B50)*($E$10:$AV$14))</f>
        <v>-614782.93270490982</v>
      </c>
      <c r="Q50" s="10">
        <f t="array" ref="Q50">-DRO_TAM!P50/SUMPRODUCT(($E$9:$AV$9=Q$18)*($D$10:$D$14=$B50)*($E$10:$AV$14))</f>
        <v>-523027.34974729945</v>
      </c>
      <c r="R50" s="10">
        <f t="array" ref="R50">-DRO_TAM!Q50/SUMPRODUCT(($E$9:$AV$9=R$18)*($D$10:$D$14=$B50)*($E$10:$AV$14))</f>
        <v>-534619.6808821375</v>
      </c>
      <c r="S50" s="10">
        <f t="array" ref="S50">-DRO_TAM!R50/SUMPRODUCT(($E$9:$AV$9=S$18)*($D$10:$D$14=$B50)*($E$10:$AV$14))</f>
        <v>-569408.84092148917</v>
      </c>
      <c r="T50" s="10">
        <f t="array" ref="T50">-DRO_TAM!S50/SUMPRODUCT(($E$9:$AV$9=T$18)*($D$10:$D$14=$B50)*($E$10:$AV$14))</f>
        <v>-668645.79457414174</v>
      </c>
      <c r="U50" s="10">
        <f t="array" ref="U50">-DRO_TAM!T50/SUMPRODUCT(($E$9:$AV$9=U$18)*($D$10:$D$14=$B50)*($E$10:$AV$14))</f>
        <v>-403563.68632160069</v>
      </c>
      <c r="V50" s="10">
        <f t="array" ref="V50">-DRO_TAM!U50/SUMPRODUCT(($E$9:$AV$9=V$18)*($D$10:$D$14=$B50)*($E$10:$AV$14))</f>
        <v>-603786.87591603585</v>
      </c>
      <c r="W50" s="10">
        <f t="array" ref="W50">-DRO_TAM!V50/SUMPRODUCT(($E$9:$AV$9=W$18)*($D$10:$D$14=$B50)*($E$10:$AV$14))</f>
        <v>-584418.44478567096</v>
      </c>
      <c r="X50" s="10">
        <f t="array" ref="X50">-DRO_TAM!W50/SUMPRODUCT(($E$9:$AV$9=X$18)*($D$10:$D$14=$B50)*($E$10:$AV$14))</f>
        <v>-716890.20582739788</v>
      </c>
      <c r="Y50" s="10">
        <f t="array" ref="Y50">-DRO_TAM!X50/SUMPRODUCT(($E$9:$AV$9=Y$18)*($D$10:$D$14=$B50)*($E$10:$AV$14))</f>
        <v>-522355.8184208218</v>
      </c>
      <c r="Z50" s="10">
        <f t="array" ref="Z50">-DRO_TAM!Y50/SUMPRODUCT(($E$9:$AV$9=Z$18)*($D$10:$D$14=$B50)*($E$10:$AV$14))</f>
        <v>-518049.83391919016</v>
      </c>
      <c r="AA50" s="10">
        <f t="array" ref="AA50">-DRO_TAM!Z50/SUMPRODUCT(($E$9:$AV$9=AA$18)*($D$10:$D$14=$B50)*($E$10:$AV$14))</f>
        <v>-442958.20718330389</v>
      </c>
      <c r="AB50" s="10">
        <f t="array" ref="AB50">-DRO_TAM!AA50/SUMPRODUCT(($E$9:$AV$9=AB$18)*($D$10:$D$14=$B50)*($E$10:$AV$14))</f>
        <v>-536711.70610471559</v>
      </c>
      <c r="AC50" s="10">
        <f t="array" ref="AC50">-DRO_TAM!AB50/SUMPRODUCT(($E$9:$AV$9=AC$18)*($D$10:$D$14=$B50)*($E$10:$AV$14))</f>
        <v>-398172.15932173777</v>
      </c>
      <c r="AD50" s="10">
        <f t="array" ref="AD50">-DRO_TAM!AC50/SUMPRODUCT(($E$9:$AV$9=AD$18)*($D$10:$D$14=$B50)*($E$10:$AV$14))</f>
        <v>-379616.2244147266</v>
      </c>
      <c r="AE50" s="10">
        <f t="array" ref="AE50">-DRO_TAM!AD50/SUMPRODUCT(($E$9:$AV$9=AE$18)*($D$10:$D$14=$B50)*($E$10:$AV$14))</f>
        <v>-326014.8228735638</v>
      </c>
      <c r="AF50" s="10">
        <f t="array" ref="AF50">-DRO_TAM!AE50/SUMPRODUCT(($E$9:$AV$9=AF$18)*($D$10:$D$14=$B50)*($E$10:$AV$14))</f>
        <v>-300353.76300381462</v>
      </c>
      <c r="AG50" s="10">
        <f t="array" ref="AG50">-DRO_TAM!AF50/SUMPRODUCT(($E$9:$AV$9=AG$18)*($D$10:$D$14=$B50)*($E$10:$AV$14))</f>
        <v>-317419.87055034551</v>
      </c>
      <c r="AH50" s="10">
        <f t="array" ref="AH50">-DRO_TAM!AG50/SUMPRODUCT(($E$9:$AV$9=AH$18)*($D$10:$D$14=$B50)*($E$10:$AV$14))</f>
        <v>-339715.95733135182</v>
      </c>
      <c r="AI50" s="10">
        <f t="array" ref="AI50">-DRO_TAM!AH50/SUMPRODUCT(($E$9:$AV$9=AI$18)*($D$10:$D$14=$B50)*($E$10:$AV$14))</f>
        <v>-309963.94309486955</v>
      </c>
      <c r="AJ50" s="10">
        <f t="array" ref="AJ50">-DRO_TAM!AI50/SUMPRODUCT(($E$9:$AV$9=AJ$18)*($D$10:$D$14=$B50)*($E$10:$AV$14))</f>
        <v>-328009.31265531102</v>
      </c>
      <c r="AK50" s="10">
        <f t="array" ref="AK50">-DRO_TAM!AJ50/SUMPRODUCT(($E$9:$AV$9=AK$18)*($D$10:$D$14=$B50)*($E$10:$AV$14))</f>
        <v>-259314.67901618528</v>
      </c>
      <c r="AL50" s="10">
        <f t="array" ref="AL50">-DRO_TAM!AK50/SUMPRODUCT(($E$9:$AV$9=AL$18)*($D$10:$D$14=$B50)*($E$10:$AV$14))</f>
        <v>-296826.01676523359</v>
      </c>
      <c r="AM50" s="10">
        <f t="array" ref="AM50">-DRO_TAM!AL50/SUMPRODUCT(($E$9:$AV$9=AM$18)*($D$10:$D$14=$B50)*($E$10:$AV$14))</f>
        <v>-335492.44631334953</v>
      </c>
      <c r="AN50" s="10">
        <f t="array" ref="AN50">-DRO_TAM!AM50/SUMPRODUCT(($E$9:$AV$9=AN$18)*($D$10:$D$14=$B50)*($E$10:$AV$14))</f>
        <v>-254482.29568659191</v>
      </c>
      <c r="AO50" s="10">
        <f t="array" ref="AO50">-DRO_TAM!AN50/SUMPRODUCT(($E$9:$AV$9=AO$18)*($D$10:$D$14=$B50)*($E$10:$AV$14))</f>
        <v>-237286.48440166056</v>
      </c>
      <c r="AP50" s="10">
        <f t="array" ref="AP50">-DRO_TAM!AO50/SUMPRODUCT(($E$9:$AV$9=AP$18)*($D$10:$D$14=$B50)*($E$10:$AV$14))</f>
        <v>-228816.52922507064</v>
      </c>
      <c r="AQ50" s="10">
        <f t="array" ref="AQ50">-DRO_TAM!AP50/SUMPRODUCT(($E$9:$AV$9=AQ$18)*($D$10:$D$14=$B50)*($E$10:$AV$14))</f>
        <v>-255004.20872565679</v>
      </c>
      <c r="AR50" s="10">
        <f t="array" ref="AR50">-DRO_TAM!AQ50/SUMPRODUCT(($E$9:$AV$9=AR$18)*($D$10:$D$14=$B50)*($E$10:$AV$14))</f>
        <v>-309681.52535871865</v>
      </c>
      <c r="AS50" s="10">
        <f t="array" ref="AS50">-DRO_TAM!AR50/SUMPRODUCT(($E$9:$AV$9=AS$18)*($D$10:$D$14=$B50)*($E$10:$AV$14))</f>
        <v>-256827.4966376134</v>
      </c>
      <c r="AT50" s="10">
        <f t="array" ref="AT50">-DRO_TAM!AS50/SUMPRODUCT(($E$9:$AV$9=AT$18)*($D$10:$D$14=$B50)*($E$10:$AV$14))</f>
        <v>-280771.21904109552</v>
      </c>
      <c r="AU50" s="10">
        <f t="array" ref="AU50">-DRO_TAM!AT50/SUMPRODUCT(($E$9:$AV$9=AU$18)*($D$10:$D$14=$B50)*($E$10:$AV$14))</f>
        <v>-359574.72025884496</v>
      </c>
      <c r="AV50" s="10">
        <f t="array" ref="AV50">-DRO_TAM!AU50/SUMPRODUCT(($E$9:$AV$9=AV$18)*($D$10:$D$14=$B50)*($E$10:$AV$14))</f>
        <v>-376946.75372474239</v>
      </c>
    </row>
    <row r="51" spans="2:48">
      <c r="C51" s="13">
        <v>4</v>
      </c>
      <c r="D51" s="5" t="s">
        <v>70</v>
      </c>
      <c r="E51" s="8">
        <f>E37+E38+E50</f>
        <v>-38523.020719892927</v>
      </c>
      <c r="F51" s="8">
        <f t="shared" ref="F51:AV51" si="9">F37+F38+F50</f>
        <v>-433970.92294220813</v>
      </c>
      <c r="G51" s="8">
        <f t="shared" si="9"/>
        <v>-178196.49518282904</v>
      </c>
      <c r="H51" s="8">
        <f t="shared" si="9"/>
        <v>-141555.15088142268</v>
      </c>
      <c r="I51" s="8">
        <f t="shared" si="9"/>
        <v>-158927.2415191402</v>
      </c>
      <c r="J51" s="8">
        <f t="shared" si="9"/>
        <v>-345305.12450495781</v>
      </c>
      <c r="K51" s="8">
        <f t="shared" si="9"/>
        <v>331950.22740478651</v>
      </c>
      <c r="L51" s="8">
        <f t="shared" si="9"/>
        <v>-260813.24359039904</v>
      </c>
      <c r="M51" s="8">
        <f t="shared" si="9"/>
        <v>-269677.84697900165</v>
      </c>
      <c r="N51" s="8">
        <f t="shared" si="9"/>
        <v>-269054.59922132338</v>
      </c>
      <c r="O51" s="8">
        <f t="shared" si="9"/>
        <v>190490.66743909311</v>
      </c>
      <c r="P51" s="8">
        <f t="shared" si="9"/>
        <v>-47276.844293844537</v>
      </c>
      <c r="Q51" s="8">
        <f t="shared" si="9"/>
        <v>-301101.77366190054</v>
      </c>
      <c r="R51" s="8">
        <f t="shared" si="9"/>
        <v>-496006.06235809089</v>
      </c>
      <c r="S51" s="8">
        <f t="shared" si="9"/>
        <v>-298245.77652801306</v>
      </c>
      <c r="T51" s="8">
        <f t="shared" si="9"/>
        <v>-409801.90967766126</v>
      </c>
      <c r="U51" s="8">
        <f t="shared" si="9"/>
        <v>-194954.40153885994</v>
      </c>
      <c r="V51" s="8">
        <f t="shared" si="9"/>
        <v>-459924.43393996917</v>
      </c>
      <c r="W51" s="8">
        <f t="shared" si="9"/>
        <v>-150310.54829010239</v>
      </c>
      <c r="X51" s="8">
        <f t="shared" si="9"/>
        <v>-238432.84563634463</v>
      </c>
      <c r="Y51" s="8">
        <f t="shared" si="9"/>
        <v>-326025.95715947496</v>
      </c>
      <c r="Z51" s="8">
        <f t="shared" si="9"/>
        <v>-344848.05765494407</v>
      </c>
      <c r="AA51" s="8">
        <f t="shared" si="9"/>
        <v>-48193.088129308191</v>
      </c>
      <c r="AB51" s="8">
        <f t="shared" si="9"/>
        <v>-80960.82164401724</v>
      </c>
      <c r="AC51" s="8">
        <f t="shared" si="9"/>
        <v>99791.000416323019</v>
      </c>
      <c r="AD51" s="8">
        <f t="shared" si="9"/>
        <v>-135692.4712366279</v>
      </c>
      <c r="AE51" s="8">
        <f t="shared" si="9"/>
        <v>16366.960183005489</v>
      </c>
      <c r="AF51" s="8">
        <f t="shared" si="9"/>
        <v>15505.442079973756</v>
      </c>
      <c r="AG51" s="8">
        <f t="shared" si="9"/>
        <v>26462.954862433602</v>
      </c>
      <c r="AH51" s="8">
        <f t="shared" si="9"/>
        <v>-361886.55964116903</v>
      </c>
      <c r="AI51" s="8">
        <f t="shared" si="9"/>
        <v>215328.49991170439</v>
      </c>
      <c r="AJ51" s="8">
        <f t="shared" si="9"/>
        <v>-65381.849198901735</v>
      </c>
      <c r="AK51" s="8">
        <f t="shared" si="9"/>
        <v>80589.976610720332</v>
      </c>
      <c r="AL51" s="8">
        <f t="shared" si="9"/>
        <v>13389.068719202885</v>
      </c>
      <c r="AM51" s="8">
        <f t="shared" si="9"/>
        <v>368635.30392259965</v>
      </c>
      <c r="AN51" s="8">
        <f t="shared" si="9"/>
        <v>331686.11308363988</v>
      </c>
      <c r="AO51" s="8">
        <f t="shared" si="9"/>
        <v>295578.57509841811</v>
      </c>
      <c r="AP51" s="8">
        <f t="shared" si="9"/>
        <v>-66585.993730984774</v>
      </c>
      <c r="AQ51" s="8">
        <f t="shared" si="9"/>
        <v>153409.92953466024</v>
      </c>
      <c r="AR51" s="8">
        <f t="shared" si="9"/>
        <v>27308.871887115005</v>
      </c>
      <c r="AS51" s="8">
        <f t="shared" si="9"/>
        <v>24672.655988398823</v>
      </c>
      <c r="AT51" s="8">
        <f t="shared" si="9"/>
        <v>34359.029515268572</v>
      </c>
      <c r="AU51" s="8">
        <f t="shared" si="9"/>
        <v>392582.55547782179</v>
      </c>
      <c r="AV51" s="8">
        <f t="shared" si="9"/>
        <v>516535.62404463423</v>
      </c>
    </row>
    <row r="52" spans="2:48" ht="15" thickBot="1">
      <c r="D52" s="7"/>
    </row>
    <row r="53" spans="2:48" ht="15" thickBot="1">
      <c r="D53" s="6" t="s">
        <v>45</v>
      </c>
      <c r="E53" s="1">
        <v>39903</v>
      </c>
      <c r="F53" s="1">
        <v>39994</v>
      </c>
      <c r="G53" s="1">
        <v>40086</v>
      </c>
      <c r="H53" s="1">
        <v>40178</v>
      </c>
      <c r="I53" s="1">
        <v>40268</v>
      </c>
      <c r="J53" s="1">
        <v>40359</v>
      </c>
      <c r="K53" s="1">
        <v>40451</v>
      </c>
      <c r="L53" s="1">
        <v>40543</v>
      </c>
      <c r="M53" s="1">
        <v>40633</v>
      </c>
      <c r="N53" s="1">
        <v>40724</v>
      </c>
      <c r="O53" s="1">
        <v>40816</v>
      </c>
      <c r="P53" s="1">
        <v>40908</v>
      </c>
      <c r="Q53" s="1">
        <v>40999</v>
      </c>
      <c r="R53" s="1">
        <v>41090</v>
      </c>
      <c r="S53" s="1">
        <v>41182</v>
      </c>
      <c r="T53" s="1">
        <v>41274</v>
      </c>
      <c r="U53" s="1">
        <v>41364</v>
      </c>
      <c r="V53" s="1">
        <v>41455</v>
      </c>
      <c r="W53" s="1">
        <v>41547</v>
      </c>
      <c r="X53" s="1">
        <v>41639</v>
      </c>
      <c r="Y53" s="1">
        <v>41729</v>
      </c>
      <c r="Z53" s="1">
        <v>41820</v>
      </c>
      <c r="AA53" s="1">
        <v>41912</v>
      </c>
      <c r="AB53" s="1">
        <v>42004</v>
      </c>
      <c r="AC53" s="1">
        <v>42094</v>
      </c>
      <c r="AD53" s="1">
        <v>42185</v>
      </c>
      <c r="AE53" s="1">
        <v>42277</v>
      </c>
      <c r="AF53" s="1">
        <v>42369</v>
      </c>
      <c r="AG53" s="1">
        <v>42460</v>
      </c>
      <c r="AH53" s="1">
        <v>42551</v>
      </c>
      <c r="AI53" s="1">
        <v>42643</v>
      </c>
      <c r="AJ53" s="1">
        <v>42735</v>
      </c>
      <c r="AK53" s="1">
        <v>42825</v>
      </c>
      <c r="AL53" s="1">
        <v>42916</v>
      </c>
      <c r="AM53" s="1">
        <v>43008</v>
      </c>
      <c r="AN53" s="1">
        <v>43100</v>
      </c>
      <c r="AO53" s="1">
        <v>43190</v>
      </c>
      <c r="AP53" s="1">
        <v>43281</v>
      </c>
      <c r="AQ53" s="1">
        <v>43373</v>
      </c>
      <c r="AR53" s="1">
        <v>43465</v>
      </c>
      <c r="AS53" s="1">
        <v>43555</v>
      </c>
      <c r="AT53" s="1">
        <v>43646</v>
      </c>
      <c r="AU53" s="1">
        <v>43738</v>
      </c>
      <c r="AV53" s="1">
        <v>43830</v>
      </c>
    </row>
    <row r="54" spans="2:48">
      <c r="D54" s="4" t="s">
        <v>44</v>
      </c>
      <c r="E54" s="2" t="s">
        <v>0</v>
      </c>
      <c r="F54" s="2" t="s">
        <v>1</v>
      </c>
      <c r="G54" s="2" t="s">
        <v>2</v>
      </c>
      <c r="H54" s="2" t="s">
        <v>3</v>
      </c>
      <c r="I54" s="2" t="s">
        <v>4</v>
      </c>
      <c r="J54" s="2" t="s">
        <v>5</v>
      </c>
      <c r="K54" s="2" t="s">
        <v>6</v>
      </c>
      <c r="L54" s="2" t="s">
        <v>7</v>
      </c>
      <c r="M54" s="2" t="s">
        <v>8</v>
      </c>
      <c r="N54" s="2" t="s">
        <v>9</v>
      </c>
      <c r="O54" s="2" t="s">
        <v>10</v>
      </c>
      <c r="P54" s="2" t="s">
        <v>11</v>
      </c>
      <c r="Q54" s="2" t="s">
        <v>12</v>
      </c>
      <c r="R54" s="2" t="s">
        <v>13</v>
      </c>
      <c r="S54" s="2" t="s">
        <v>14</v>
      </c>
      <c r="T54" s="2" t="s">
        <v>15</v>
      </c>
      <c r="U54" s="2" t="s">
        <v>16</v>
      </c>
      <c r="V54" s="2" t="s">
        <v>17</v>
      </c>
      <c r="W54" s="2" t="s">
        <v>18</v>
      </c>
      <c r="X54" s="2" t="s">
        <v>19</v>
      </c>
      <c r="Y54" s="2" t="s">
        <v>20</v>
      </c>
      <c r="Z54" s="2" t="s">
        <v>21</v>
      </c>
      <c r="AA54" s="2" t="s">
        <v>22</v>
      </c>
      <c r="AB54" s="2" t="s">
        <v>23</v>
      </c>
      <c r="AC54" s="2" t="s">
        <v>24</v>
      </c>
      <c r="AD54" s="2" t="s">
        <v>25</v>
      </c>
      <c r="AE54" s="2" t="s">
        <v>26</v>
      </c>
      <c r="AF54" s="2" t="s">
        <v>27</v>
      </c>
      <c r="AG54" s="2" t="s">
        <v>28</v>
      </c>
      <c r="AH54" s="2" t="s">
        <v>29</v>
      </c>
      <c r="AI54" s="2" t="s">
        <v>30</v>
      </c>
      <c r="AJ54" s="2" t="s">
        <v>31</v>
      </c>
      <c r="AK54" s="2" t="s">
        <v>32</v>
      </c>
      <c r="AL54" s="2" t="s">
        <v>33</v>
      </c>
      <c r="AM54" s="2" t="s">
        <v>34</v>
      </c>
      <c r="AN54" s="2" t="s">
        <v>35</v>
      </c>
      <c r="AO54" s="2" t="s">
        <v>36</v>
      </c>
      <c r="AP54" s="2" t="s">
        <v>37</v>
      </c>
      <c r="AQ54" s="2" t="s">
        <v>38</v>
      </c>
      <c r="AR54" s="2" t="s">
        <v>39</v>
      </c>
      <c r="AS54" s="2" t="s">
        <v>40</v>
      </c>
      <c r="AT54" s="2" t="s">
        <v>41</v>
      </c>
      <c r="AU54" s="2" t="s">
        <v>42</v>
      </c>
      <c r="AV54" s="2" t="s">
        <v>43</v>
      </c>
    </row>
    <row r="55" spans="2:48">
      <c r="B55" s="55" t="str">
        <f>B37</f>
        <v>IPCA</v>
      </c>
      <c r="C55" s="14">
        <v>1</v>
      </c>
      <c r="D55" s="5" t="s">
        <v>46</v>
      </c>
      <c r="E55" s="10">
        <f t="array" ref="E55">DRO_AZU!D27/SUMPRODUCT(($E$9:$AV$9=E$18)*($D$10:$D$14=$B55)*($E$10:$AV$14))</f>
        <v>37696.937120829723</v>
      </c>
      <c r="F55" s="10">
        <f t="array" ref="F55">DRO_AZU!E27/SUMPRODUCT(($E$9:$AV$9=F$18)*($D$10:$D$14=$B55)*($E$10:$AV$14))</f>
        <v>79569.705843589312</v>
      </c>
      <c r="G55" s="10">
        <f t="array" ref="G55">DRO_AZU!F27/SUMPRODUCT(($E$9:$AV$9=G$18)*($D$10:$D$14=$B55)*($E$10:$AV$14))</f>
        <v>114532.61918142164</v>
      </c>
      <c r="H55" s="10">
        <f t="array" ref="H55">DRO_AZU!G27/SUMPRODUCT(($E$9:$AV$9=H$18)*($D$10:$D$14=$B55)*($E$10:$AV$14))</f>
        <v>132872.49044036859</v>
      </c>
      <c r="I55" s="10">
        <f t="array" ref="I55">DRO_AZU!H27/SUMPRODUCT(($E$9:$AV$9=I$18)*($D$10:$D$14=$B55)*($E$10:$AV$14))</f>
        <v>158533.18671079271</v>
      </c>
      <c r="J55" s="10">
        <f t="array" ref="J55">DRO_AZU!I27/SUMPRODUCT(($E$9:$AV$9=J$18)*($D$10:$D$14=$B55)*($E$10:$AV$14))</f>
        <v>155513.50695715379</v>
      </c>
      <c r="K55" s="10">
        <f t="array" ref="K55">DRO_AZU!J27/SUMPRODUCT(($E$9:$AV$9=K$18)*($D$10:$D$14=$B55)*($E$10:$AV$14))</f>
        <v>214301.55527938221</v>
      </c>
      <c r="L55" s="10">
        <f t="array" ref="L55">DRO_AZU!K27/SUMPRODUCT(($E$9:$AV$9=L$18)*($D$10:$D$14=$B55)*($E$10:$AV$14))</f>
        <v>272687.27314878808</v>
      </c>
      <c r="M55" s="10">
        <f t="array" ref="M55">DRO_AZU!L27/SUMPRODUCT(($E$9:$AV$9=M$18)*($D$10:$D$14=$B55)*($E$10:$AV$14))</f>
        <v>319634.603248069</v>
      </c>
      <c r="N55" s="10">
        <f t="array" ref="N55">DRO_AZU!M27/SUMPRODUCT(($E$9:$AV$9=N$18)*($D$10:$D$14=$B55)*($E$10:$AV$14))</f>
        <v>306080.0948950763</v>
      </c>
      <c r="O55" s="10">
        <f t="array" ref="O55">DRO_AZU!N27/SUMPRODUCT(($E$9:$AV$9=O$18)*($D$10:$D$14=$B55)*($E$10:$AV$14))</f>
        <v>395894.47323857946</v>
      </c>
      <c r="P55" s="10">
        <f t="array" ref="P55">DRO_AZU!O27/SUMPRODUCT(($E$9:$AV$9=P$18)*($D$10:$D$14=$B55)*($E$10:$AV$14))</f>
        <v>463152.15981988347</v>
      </c>
      <c r="Q55" s="10">
        <f t="array" ref="Q55">DRO_AZU!P27/SUMPRODUCT(($E$9:$AV$9=Q$18)*($D$10:$D$14=$B55)*($E$10:$AV$14))</f>
        <v>508169.51790461544</v>
      </c>
      <c r="R55" s="10">
        <f t="array" ref="R55">DRO_AZU!Q27/SUMPRODUCT(($E$9:$AV$9=R$18)*($D$10:$D$14=$B55)*($E$10:$AV$14))</f>
        <v>473820.937048522</v>
      </c>
      <c r="S55" s="10">
        <f t="array" ref="S55">DRO_AZU!R27/SUMPRODUCT(($E$9:$AV$9=S$18)*($D$10:$D$14=$B55)*($E$10:$AV$14))</f>
        <v>511175.5196856407</v>
      </c>
      <c r="T55" s="10">
        <f t="array" ref="T55">DRO_AZU!S27/SUMPRODUCT(($E$9:$AV$9=T$18)*($D$10:$D$14=$B55)*($E$10:$AV$14))</f>
        <v>602563.87879708747</v>
      </c>
      <c r="U55" s="10">
        <f t="array" ref="U55">DRO_AZU!T27/SUMPRODUCT(($E$9:$AV$9=U$18)*($D$10:$D$14=$B55)*($E$10:$AV$14))</f>
        <v>652772.56102711358</v>
      </c>
      <c r="V55" s="10">
        <f t="array" ref="V55">DRO_AZU!U27/SUMPRODUCT(($E$9:$AV$9=V$18)*($D$10:$D$14=$B55)*($E$10:$AV$14))</f>
        <v>674354.72926421161</v>
      </c>
      <c r="W55" s="10">
        <f t="array" ref="W55">DRO_AZU!V27/SUMPRODUCT(($E$9:$AV$9=W$18)*($D$10:$D$14=$B55)*($E$10:$AV$14))</f>
        <v>792833.65100576717</v>
      </c>
      <c r="X55" s="10">
        <f t="array" ref="X55">DRO_AZU!W27/SUMPRODUCT(($E$9:$AV$9=X$18)*($D$10:$D$14=$B55)*($E$10:$AV$14))</f>
        <v>805111.31222023617</v>
      </c>
      <c r="Y55" s="10">
        <f t="array" ref="Y55">DRO_AZU!X27/SUMPRODUCT(($E$9:$AV$9=Y$18)*($D$10:$D$14=$B55)*($E$10:$AV$14))</f>
        <v>794570.07550094894</v>
      </c>
      <c r="Z55" s="10">
        <f t="array" ref="Z55">DRO_AZU!Y27/SUMPRODUCT(($E$9:$AV$9=Z$18)*($D$10:$D$14=$B55)*($E$10:$AV$14))</f>
        <v>925245.85628885834</v>
      </c>
      <c r="AA55" s="10">
        <f t="array" ref="AA55">DRO_AZU!Z27/SUMPRODUCT(($E$9:$AV$9=AA$18)*($D$10:$D$14=$B55)*($E$10:$AV$14))</f>
        <v>1065393.1622240425</v>
      </c>
      <c r="AB55" s="10">
        <f t="array" ref="AB55">DRO_AZU!AA27/SUMPRODUCT(($E$9:$AV$9=AB$18)*($D$10:$D$14=$B55)*($E$10:$AV$14))</f>
        <v>1111270.9907608801</v>
      </c>
      <c r="AC55" s="10">
        <f t="array" ref="AC55">DRO_AZU!AB27/SUMPRODUCT(($E$9:$AV$9=AC$18)*($D$10:$D$14=$B55)*($E$10:$AV$14))</f>
        <v>1068160.074999762</v>
      </c>
      <c r="AD55" s="10">
        <f t="array" ref="AD55">DRO_AZU!AC27/SUMPRODUCT(($E$9:$AV$9=AD$18)*($D$10:$D$14=$B55)*($E$10:$AV$14))</f>
        <v>940716.72743213689</v>
      </c>
      <c r="AE55" s="10">
        <f t="array" ref="AE55">DRO_AZU!AD27/SUMPRODUCT(($E$9:$AV$9=AE$18)*($D$10:$D$14=$B55)*($E$10:$AV$14))</f>
        <v>1079279.2078321676</v>
      </c>
      <c r="AF55" s="10">
        <f t="array" ref="AF55">DRO_AZU!AE27/SUMPRODUCT(($E$9:$AV$9=AF$18)*($D$10:$D$14=$B55)*($E$10:$AV$14))</f>
        <v>1076752.2511666606</v>
      </c>
      <c r="AG55" s="10">
        <f t="array" ref="AG55">DRO_AZU!AF27/SUMPRODUCT(($E$9:$AV$9=AG$18)*($D$10:$D$14=$B55)*($E$10:$AV$14))</f>
        <v>1047948.0654866805</v>
      </c>
      <c r="AH55" s="10">
        <f t="array" ref="AH55">DRO_AZU!AG27/SUMPRODUCT(($E$9:$AV$9=AH$18)*($D$10:$D$14=$B55)*($E$10:$AV$14))</f>
        <v>891715.57815535273</v>
      </c>
      <c r="AI55" s="10">
        <f t="array" ref="AI55">DRO_AZU!AH27/SUMPRODUCT(($E$9:$AV$9=AI$18)*($D$10:$D$14=$B55)*($E$10:$AV$14))</f>
        <v>1060039.275868413</v>
      </c>
      <c r="AJ55" s="10">
        <f t="array" ref="AJ55">DRO_AZU!AI27/SUMPRODUCT(($E$9:$AV$9=AJ$18)*($D$10:$D$14=$B55)*($E$10:$AV$14))</f>
        <v>1103595.4115365532</v>
      </c>
      <c r="AK55" s="10">
        <f t="array" ref="AK55">DRO_AZU!AJ27/SUMPRODUCT(($E$9:$AV$9=AK$18)*($D$10:$D$14=$B55)*($E$10:$AV$14))</f>
        <v>1120405.4184589346</v>
      </c>
      <c r="AL55" s="10">
        <f t="array" ref="AL55">DRO_AZU!AK27/SUMPRODUCT(($E$9:$AV$9=AL$18)*($D$10:$D$14=$B55)*($E$10:$AV$14))</f>
        <v>1029469.0226335956</v>
      </c>
      <c r="AM55" s="10">
        <f t="array" ref="AM55">DRO_AZU!AL27/SUMPRODUCT(($E$9:$AV$9=AM$18)*($D$10:$D$14=$B55)*($E$10:$AV$14))</f>
        <v>1186707.9742034839</v>
      </c>
      <c r="AN55" s="10">
        <f t="array" ref="AN55">DRO_AZU!AM27/SUMPRODUCT(($E$9:$AV$9=AN$18)*($D$10:$D$14=$B55)*($E$10:$AV$14))</f>
        <v>1287135.2379691813</v>
      </c>
      <c r="AO55" s="10">
        <f t="array" ref="AO55">DRO_AZU!AN27/SUMPRODUCT(($E$9:$AV$9=AO$18)*($D$10:$D$14=$B55)*($E$10:$AV$14))</f>
        <v>1289903.272361883</v>
      </c>
      <c r="AP55" s="10">
        <f t="array" ref="AP55">DRO_AZU!AO27/SUMPRODUCT(($E$9:$AV$9=AP$18)*($D$10:$D$14=$B55)*($E$10:$AV$14))</f>
        <v>1154397.1213973851</v>
      </c>
      <c r="AQ55" s="10">
        <f t="array" ref="AQ55">DRO_AZU!AP27/SUMPRODUCT(($E$9:$AV$9=AQ$18)*($D$10:$D$14=$B55)*($E$10:$AV$14))</f>
        <v>1386481.6555597056</v>
      </c>
      <c r="AR55" s="10">
        <f t="array" ref="AR55">DRO_AZU!AQ27/SUMPRODUCT(($E$9:$AV$9=AR$18)*($D$10:$D$14=$B55)*($E$10:$AV$14))</f>
        <v>1399436.0757476648</v>
      </c>
      <c r="AS55" s="10">
        <f t="array" ref="AS55">DRO_AZU!AR27/SUMPRODUCT(($E$9:$AV$9=AS$18)*($D$10:$D$14=$B55)*($E$10:$AV$14))</f>
        <v>1417739.1671234472</v>
      </c>
      <c r="AT55" s="10">
        <f t="array" ref="AT55">DRO_AZU!AS27/SUMPRODUCT(($E$9:$AV$9=AT$18)*($D$10:$D$14=$B55)*($E$10:$AV$14))</f>
        <v>1449942.9262416644</v>
      </c>
      <c r="AU55" s="10">
        <f t="array" ref="AU55">DRO_AZU!AT27/SUMPRODUCT(($E$9:$AV$9=AU$18)*($D$10:$D$14=$B55)*($E$10:$AV$14))</f>
        <v>1670447.9799276406</v>
      </c>
      <c r="AV55" s="10">
        <f t="array" ref="AV55">DRO_AZU!AU27/SUMPRODUCT(($E$9:$AV$9=AV$18)*($D$10:$D$14=$B55)*($E$10:$AV$14))</f>
        <v>1752382.4540072312</v>
      </c>
    </row>
    <row r="56" spans="2:48">
      <c r="C56" s="14">
        <v>2</v>
      </c>
      <c r="D56" s="5" t="s">
        <v>48</v>
      </c>
      <c r="E56" s="10">
        <f>E57+E65</f>
        <v>-53428.121339648853</v>
      </c>
      <c r="F56" s="10">
        <f t="shared" ref="F56:AV56" si="10">F57+F65</f>
        <v>-88886.982180761901</v>
      </c>
      <c r="G56" s="10">
        <f t="shared" si="10"/>
        <v>-113261.75116978862</v>
      </c>
      <c r="H56" s="10">
        <f t="shared" si="10"/>
        <v>-130588.84949210699</v>
      </c>
      <c r="I56" s="10">
        <f t="shared" si="10"/>
        <v>-140586.85286242957</v>
      </c>
      <c r="J56" s="10">
        <f t="shared" si="10"/>
        <v>-148056.51839507997</v>
      </c>
      <c r="K56" s="10">
        <f t="shared" si="10"/>
        <v>-188562.53706064846</v>
      </c>
      <c r="L56" s="10">
        <f t="shared" si="10"/>
        <v>-222171.06350890329</v>
      </c>
      <c r="M56" s="10">
        <f t="shared" si="10"/>
        <v>-261876.8868520963</v>
      </c>
      <c r="N56" s="10">
        <f t="shared" si="10"/>
        <v>-282352.82294826477</v>
      </c>
      <c r="O56" s="10">
        <f t="shared" si="10"/>
        <v>-334380.40834600414</v>
      </c>
      <c r="P56" s="10">
        <f t="shared" si="10"/>
        <v>-365096.9952093442</v>
      </c>
      <c r="Q56" s="10">
        <f t="shared" si="10"/>
        <v>-406018.68447502167</v>
      </c>
      <c r="R56" s="10">
        <f t="shared" si="10"/>
        <v>-442015.27212572296</v>
      </c>
      <c r="S56" s="10">
        <f t="shared" si="10"/>
        <v>-475925.91365096124</v>
      </c>
      <c r="T56" s="10">
        <f t="shared" si="10"/>
        <v>-462338.76784108754</v>
      </c>
      <c r="U56" s="10">
        <f t="shared" si="10"/>
        <v>-478541.8500430875</v>
      </c>
      <c r="V56" s="10">
        <f t="shared" si="10"/>
        <v>-541639.72349201085</v>
      </c>
      <c r="W56" s="10">
        <f t="shared" si="10"/>
        <v>-599640.00303443882</v>
      </c>
      <c r="X56" s="10">
        <f t="shared" si="10"/>
        <v>-620322.39382084215</v>
      </c>
      <c r="Y56" s="10">
        <f t="shared" si="10"/>
        <v>-685777.65663772426</v>
      </c>
      <c r="Z56" s="10">
        <f t="shared" si="10"/>
        <v>-727850.26863650011</v>
      </c>
      <c r="AA56" s="10">
        <f t="shared" si="10"/>
        <v>-832680.23688355833</v>
      </c>
      <c r="AB56" s="10">
        <f t="shared" si="10"/>
        <v>-870294.31816371693</v>
      </c>
      <c r="AC56" s="10">
        <f t="shared" si="10"/>
        <v>-851034.36193374614</v>
      </c>
      <c r="AD56" s="10">
        <f t="shared" si="10"/>
        <v>-832236.58324991935</v>
      </c>
      <c r="AE56" s="10">
        <f t="shared" si="10"/>
        <v>-866180.43306896661</v>
      </c>
      <c r="AF56" s="10">
        <f t="shared" si="10"/>
        <v>-950713.13030723785</v>
      </c>
      <c r="AG56" s="10">
        <f t="shared" si="10"/>
        <v>-880817.27225169062</v>
      </c>
      <c r="AH56" s="10">
        <f t="shared" si="10"/>
        <v>-700071.35120167071</v>
      </c>
      <c r="AI56" s="10">
        <f t="shared" si="10"/>
        <v>-781555.87267660035</v>
      </c>
      <c r="AJ56" s="10">
        <f t="shared" si="10"/>
        <v>-788784.88115761522</v>
      </c>
      <c r="AK56" s="10">
        <f t="shared" si="10"/>
        <v>-807866.40753840434</v>
      </c>
      <c r="AL56" s="10">
        <f t="shared" si="10"/>
        <v>-764423.60430471704</v>
      </c>
      <c r="AM56" s="10">
        <f t="shared" si="10"/>
        <v>-812400.11748708575</v>
      </c>
      <c r="AN56" s="10">
        <f t="shared" si="10"/>
        <v>-820227.52918304212</v>
      </c>
      <c r="AO56" s="10">
        <f t="shared" si="10"/>
        <v>-903289.4526761563</v>
      </c>
      <c r="AP56" s="10">
        <f t="shared" si="10"/>
        <v>-1042522.6809876286</v>
      </c>
      <c r="AQ56" s="10">
        <f t="shared" si="10"/>
        <v>-1036076.9434338083</v>
      </c>
      <c r="AR56" s="10">
        <f t="shared" si="10"/>
        <v>-1001247.2045928118</v>
      </c>
      <c r="AS56" s="10">
        <f t="shared" si="10"/>
        <v>-933789.9983158597</v>
      </c>
      <c r="AT56" s="10">
        <f t="shared" si="10"/>
        <v>-960920.76383381954</v>
      </c>
      <c r="AU56" s="10">
        <f t="shared" si="10"/>
        <v>-1038689.8811208246</v>
      </c>
      <c r="AV56" s="10">
        <f t="shared" si="10"/>
        <v>-2254191.515662672</v>
      </c>
    </row>
    <row r="57" spans="2:48">
      <c r="C57" s="15">
        <v>2.1</v>
      </c>
      <c r="D57" s="9" t="s">
        <v>57</v>
      </c>
      <c r="E57" s="8">
        <f>SUM(E58:E64)</f>
        <v>-45995.767483261319</v>
      </c>
      <c r="F57" s="8">
        <f t="shared" ref="F57:AV57" si="11">SUM(F58:F64)</f>
        <v>-77434.888229262433</v>
      </c>
      <c r="G57" s="8">
        <f t="shared" si="11"/>
        <v>-100078.83595048233</v>
      </c>
      <c r="H57" s="8">
        <f t="shared" si="11"/>
        <v>-116147.87407174753</v>
      </c>
      <c r="I57" s="8">
        <f t="shared" si="11"/>
        <v>-119107.11339089966</v>
      </c>
      <c r="J57" s="8">
        <f t="shared" si="11"/>
        <v>-125428.57632633616</v>
      </c>
      <c r="K57" s="8">
        <f t="shared" si="11"/>
        <v>-161693.1178710766</v>
      </c>
      <c r="L57" s="8">
        <f t="shared" si="11"/>
        <v>-190009.68299437841</v>
      </c>
      <c r="M57" s="8">
        <f t="shared" si="11"/>
        <v>-222799.91584168928</v>
      </c>
      <c r="N57" s="8">
        <f t="shared" si="11"/>
        <v>-244149.66277555245</v>
      </c>
      <c r="O57" s="8">
        <f t="shared" si="11"/>
        <v>-290539.61720212497</v>
      </c>
      <c r="P57" s="8">
        <f t="shared" si="11"/>
        <v>-317850.55215564329</v>
      </c>
      <c r="Q57" s="8">
        <f t="shared" si="11"/>
        <v>-349893.57937783236</v>
      </c>
      <c r="R57" s="8">
        <f t="shared" si="11"/>
        <v>-381770.56502769963</v>
      </c>
      <c r="S57" s="8">
        <f t="shared" si="11"/>
        <v>-410983.94480134896</v>
      </c>
      <c r="T57" s="8">
        <f t="shared" si="11"/>
        <v>-397341.30113349075</v>
      </c>
      <c r="U57" s="8">
        <f t="shared" si="11"/>
        <v>-428288.6567950857</v>
      </c>
      <c r="V57" s="8">
        <f t="shared" si="11"/>
        <v>-476111.55063712865</v>
      </c>
      <c r="W57" s="8">
        <f t="shared" si="11"/>
        <v>-533355.30279217835</v>
      </c>
      <c r="X57" s="8">
        <f t="shared" si="11"/>
        <v>-545954.19081510394</v>
      </c>
      <c r="Y57" s="8">
        <f t="shared" si="11"/>
        <v>-616187.73163220193</v>
      </c>
      <c r="Z57" s="8">
        <f t="shared" si="11"/>
        <v>-643542.61935079668</v>
      </c>
      <c r="AA57" s="8">
        <f t="shared" si="11"/>
        <v>-742819.17874473904</v>
      </c>
      <c r="AB57" s="8">
        <f t="shared" si="11"/>
        <v>-776963.52677541983</v>
      </c>
      <c r="AC57" s="8">
        <f t="shared" si="11"/>
        <v>-756976.31948824576</v>
      </c>
      <c r="AD57" s="8">
        <f t="shared" si="11"/>
        <v>-745365.85779063718</v>
      </c>
      <c r="AE57" s="8">
        <f t="shared" si="11"/>
        <v>-806356.38929964381</v>
      </c>
      <c r="AF57" s="8">
        <f t="shared" si="11"/>
        <v>-812210.64629400941</v>
      </c>
      <c r="AG57" s="8">
        <f t="shared" si="11"/>
        <v>-775896.80951660825</v>
      </c>
      <c r="AH57" s="8">
        <f t="shared" si="11"/>
        <v>-624572.40135758952</v>
      </c>
      <c r="AI57" s="8">
        <f t="shared" si="11"/>
        <v>-687523.32980929676</v>
      </c>
      <c r="AJ57" s="8">
        <f t="shared" si="11"/>
        <v>-691418.71392679831</v>
      </c>
      <c r="AK57" s="8">
        <f t="shared" si="11"/>
        <v>-703773.76403399999</v>
      </c>
      <c r="AL57" s="8">
        <f t="shared" si="11"/>
        <v>-668837.63018527953</v>
      </c>
      <c r="AM57" s="8">
        <f t="shared" si="11"/>
        <v>-707835.30001932418</v>
      </c>
      <c r="AN57" s="8">
        <f t="shared" si="11"/>
        <v>-725649.47371998383</v>
      </c>
      <c r="AO57" s="8">
        <f t="shared" si="11"/>
        <v>-797100.98501243605</v>
      </c>
      <c r="AP57" s="8">
        <f t="shared" si="11"/>
        <v>-809134.35375501821</v>
      </c>
      <c r="AQ57" s="8">
        <f t="shared" si="11"/>
        <v>-959027.9961800219</v>
      </c>
      <c r="AR57" s="8">
        <f t="shared" si="11"/>
        <v>-896958.07828900125</v>
      </c>
      <c r="AS57" s="8">
        <f t="shared" si="11"/>
        <v>-812244.24476007244</v>
      </c>
      <c r="AT57" s="8">
        <f t="shared" si="11"/>
        <v>-845956.488286837</v>
      </c>
      <c r="AU57" s="8">
        <f t="shared" si="11"/>
        <v>-893533.54029640695</v>
      </c>
      <c r="AV57" s="8">
        <f t="shared" si="11"/>
        <v>-2046692.0956621179</v>
      </c>
    </row>
    <row r="58" spans="2:48">
      <c r="B58" s="55" t="str">
        <f>B40</f>
        <v>IPCA</v>
      </c>
      <c r="C58" s="15" t="s">
        <v>61</v>
      </c>
      <c r="D58" s="11" t="s">
        <v>50</v>
      </c>
      <c r="E58" s="16">
        <f t="array" ref="E58">-DRO_AZU!D30/SUMPRODUCT(($E$9:$AV$9=E$18)*($D$10:$D$14=$B58)*($E$10:$AV$14))</f>
        <v>-4184.5383390242641</v>
      </c>
      <c r="F58" s="16">
        <f t="array" ref="F58">-DRO_AZU!E30/SUMPRODUCT(($E$9:$AV$9=F$18)*($D$10:$D$14=$B58)*($E$10:$AV$14))</f>
        <v>-6860.654595623555</v>
      </c>
      <c r="G58" s="16">
        <f t="array" ref="G58">-DRO_AZU!F30/SUMPRODUCT(($E$9:$AV$9=G$18)*($D$10:$D$14=$B58)*($E$10:$AV$14))</f>
        <v>-8340.5880942342483</v>
      </c>
      <c r="H58" s="16">
        <f t="array" ref="H58">-DRO_AZU!G30/SUMPRODUCT(($E$9:$AV$9=H$18)*($D$10:$D$14=$B58)*($E$10:$AV$14))</f>
        <v>-9672.7430155473667</v>
      </c>
      <c r="I58" s="16">
        <f t="array" ref="I58">-DRO_AZU!H30/SUMPRODUCT(($E$9:$AV$9=I$18)*($D$10:$D$14=$B58)*($E$10:$AV$14))</f>
        <v>-10773.469118561516</v>
      </c>
      <c r="J58" s="16">
        <f t="array" ref="J58">-DRO_AZU!I30/SUMPRODUCT(($E$9:$AV$9=J$18)*($D$10:$D$14=$B58)*($E$10:$AV$14))</f>
        <v>-11909.559634197733</v>
      </c>
      <c r="K58" s="16">
        <f t="array" ref="K58">-DRO_AZU!J30/SUMPRODUCT(($E$9:$AV$9=K$18)*($D$10:$D$14=$B58)*($E$10:$AV$14))</f>
        <v>-13801.119457560424</v>
      </c>
      <c r="L58" s="16">
        <f t="array" ref="L58">-DRO_AZU!K30/SUMPRODUCT(($E$9:$AV$9=L$18)*($D$10:$D$14=$B58)*($E$10:$AV$14))</f>
        <v>-16368.902622792615</v>
      </c>
      <c r="M58" s="16">
        <f t="array" ref="M58">-DRO_AZU!L30/SUMPRODUCT(($E$9:$AV$9=M$18)*($D$10:$D$14=$B58)*($E$10:$AV$14))</f>
        <v>-21239.228815303788</v>
      </c>
      <c r="N58" s="16">
        <f t="array" ref="N58">-DRO_AZU!M30/SUMPRODUCT(($E$9:$AV$9=N$18)*($D$10:$D$14=$B58)*($E$10:$AV$14))</f>
        <v>-22973.683538613936</v>
      </c>
      <c r="O58" s="16">
        <f t="array" ref="O58">-DRO_AZU!N30/SUMPRODUCT(($E$9:$AV$9=O$18)*($D$10:$D$14=$B58)*($E$10:$AV$14))</f>
        <v>-29168.582024857544</v>
      </c>
      <c r="P58" s="16">
        <f t="array" ref="P58">-DRO_AZU!O30/SUMPRODUCT(($E$9:$AV$9=P$18)*($D$10:$D$14=$B58)*($E$10:$AV$14))</f>
        <v>-33200.190413349905</v>
      </c>
      <c r="Q58" s="16">
        <f t="array" ref="Q58">-DRO_AZU!P30/SUMPRODUCT(($E$9:$AV$9=Q$18)*($D$10:$D$14=$B58)*($E$10:$AV$14))</f>
        <v>-30869.657667354299</v>
      </c>
      <c r="R58" s="16">
        <f t="array" ref="R58">-DRO_AZU!Q30/SUMPRODUCT(($E$9:$AV$9=R$18)*($D$10:$D$14=$B58)*($E$10:$AV$14))</f>
        <v>-32745.001796252207</v>
      </c>
      <c r="S58" s="16">
        <f t="array" ref="S58">-DRO_AZU!R30/SUMPRODUCT(($E$9:$AV$9=S$18)*($D$10:$D$14=$B58)*($E$10:$AV$14))</f>
        <v>-35934.737881162706</v>
      </c>
      <c r="T58" s="16">
        <f t="array" ref="T58">-DRO_AZU!S30/SUMPRODUCT(($E$9:$AV$9=T$18)*($D$10:$D$14=$B58)*($E$10:$AV$14))</f>
        <v>-31635.41474264556</v>
      </c>
      <c r="U58" s="16">
        <f t="array" ref="U58">-DRO_AZU!T30/SUMPRODUCT(($E$9:$AV$9=U$18)*($D$10:$D$14=$B58)*($E$10:$AV$14))</f>
        <v>-33151.170965949605</v>
      </c>
      <c r="V58" s="16">
        <f t="array" ref="V58">-DRO_AZU!U30/SUMPRODUCT(($E$9:$AV$9=V$18)*($D$10:$D$14=$B58)*($E$10:$AV$14))</f>
        <v>-39132.894471853921</v>
      </c>
      <c r="W58" s="16">
        <f t="array" ref="W58">-DRO_AZU!V30/SUMPRODUCT(($E$9:$AV$9=W$18)*($D$10:$D$14=$B58)*($E$10:$AV$14))</f>
        <v>-37396.728770688875</v>
      </c>
      <c r="X58" s="16">
        <f t="array" ref="X58">-DRO_AZU!W30/SUMPRODUCT(($E$9:$AV$9=X$18)*($D$10:$D$14=$B58)*($E$10:$AV$14))</f>
        <v>-38366.978456374825</v>
      </c>
      <c r="Y58" s="16">
        <f t="array" ref="Y58">-DRO_AZU!X30/SUMPRODUCT(($E$9:$AV$9=Y$18)*($D$10:$D$14=$B58)*($E$10:$AV$14))</f>
        <v>-69702.554613937304</v>
      </c>
      <c r="Z58" s="16">
        <f t="array" ref="Z58">-DRO_AZU!Y30/SUMPRODUCT(($E$9:$AV$9=Z$18)*($D$10:$D$14=$B58)*($E$10:$AV$14))</f>
        <v>-65697.163895959835</v>
      </c>
      <c r="AA58" s="16">
        <f t="array" ref="AA58">-DRO_AZU!Z30/SUMPRODUCT(($E$9:$AV$9=AA$18)*($D$10:$D$14=$B58)*($E$10:$AV$14))</f>
        <v>-67193.753145576164</v>
      </c>
      <c r="AB58" s="16">
        <f t="array" ref="AB58">-DRO_AZU!AA30/SUMPRODUCT(($E$9:$AV$9=AB$18)*($D$10:$D$14=$B58)*($E$10:$AV$14))</f>
        <v>-66429.324590142525</v>
      </c>
      <c r="AC58" s="16">
        <f t="array" ref="AC58">-DRO_AZU!AB30/SUMPRODUCT(($E$9:$AV$9=AC$18)*($D$10:$D$14=$B58)*($E$10:$AV$14))</f>
        <v>-39336.075540614198</v>
      </c>
      <c r="AD58" s="16">
        <f t="array" ref="AD58">-DRO_AZU!AC30/SUMPRODUCT(($E$9:$AV$9=AD$18)*($D$10:$D$14=$B58)*($E$10:$AV$14))</f>
        <v>-59927.37053147392</v>
      </c>
      <c r="AE58" s="16">
        <f t="array" ref="AE58">-DRO_AZU!AD30/SUMPRODUCT(($E$9:$AV$9=AE$18)*($D$10:$D$14=$B58)*($E$10:$AV$14))</f>
        <v>-46801.662326383725</v>
      </c>
      <c r="AF58" s="16">
        <f t="array" ref="AF58">-DRO_AZU!AE30/SUMPRODUCT(($E$9:$AV$9=AF$18)*($D$10:$D$14=$B58)*($E$10:$AV$14))</f>
        <v>-4729.9877617907841</v>
      </c>
      <c r="AG58" s="16">
        <f t="array" ref="AG58">-DRO_AZU!AF30/SUMPRODUCT(($E$9:$AV$9=AG$18)*($D$10:$D$14=$B58)*($E$10:$AV$14))</f>
        <v>-46667.707333085018</v>
      </c>
      <c r="AH58" s="16">
        <f t="array" ref="AH58">-DRO_AZU!AG30/SUMPRODUCT(($E$9:$AV$9=AH$18)*($D$10:$D$14=$B58)*($E$10:$AV$14))</f>
        <v>-36241.78355895415</v>
      </c>
      <c r="AI58" s="16">
        <f t="array" ref="AI58">-DRO_AZU!AH30/SUMPRODUCT(($E$9:$AV$9=AI$18)*($D$10:$D$14=$B58)*($E$10:$AV$14))</f>
        <v>-37687.009297780089</v>
      </c>
      <c r="AJ58" s="16">
        <f t="array" ref="AJ58">-DRO_AZU!AI30/SUMPRODUCT(($E$9:$AV$9=AJ$18)*($D$10:$D$14=$B58)*($E$10:$AV$14))</f>
        <v>-38504.081337469201</v>
      </c>
      <c r="AK58" s="16">
        <f t="array" ref="AK58">-DRO_AZU!AJ30/SUMPRODUCT(($E$9:$AV$9=AK$18)*($D$10:$D$14=$B58)*($E$10:$AV$14))</f>
        <v>-39725.98518003033</v>
      </c>
      <c r="AL58" s="16">
        <f t="array" ref="AL58">-DRO_AZU!AK30/SUMPRODUCT(($E$9:$AV$9=AL$18)*($D$10:$D$14=$B58)*($E$10:$AV$14))</f>
        <v>-37635.906212340058</v>
      </c>
      <c r="AM58" s="16">
        <f t="array" ref="AM58">-DRO_AZU!AL30/SUMPRODUCT(($E$9:$AV$9=AM$18)*($D$10:$D$14=$B58)*($E$10:$AV$14))</f>
        <v>-37043.465881544507</v>
      </c>
      <c r="AN58" s="16">
        <f t="array" ref="AN58">-DRO_AZU!AM30/SUMPRODUCT(($E$9:$AV$9=AN$18)*($D$10:$D$14=$B58)*($E$10:$AV$14))</f>
        <v>-39877.066039162157</v>
      </c>
      <c r="AO58" s="16">
        <f t="array" ref="AO58">-DRO_AZU!AN30/SUMPRODUCT(($E$9:$AV$9=AO$18)*($D$10:$D$14=$B58)*($E$10:$AV$14))</f>
        <v>-55625.939665673359</v>
      </c>
      <c r="AP58" s="16">
        <f t="array" ref="AP58">-DRO_AZU!AO30/SUMPRODUCT(($E$9:$AV$9=AP$18)*($D$10:$D$14=$B58)*($E$10:$AV$14))</f>
        <v>-55329.268797713281</v>
      </c>
      <c r="AQ58" s="16">
        <f t="array" ref="AQ58">-DRO_AZU!AP30/SUMPRODUCT(($E$9:$AV$9=AQ$18)*($D$10:$D$14=$B58)*($E$10:$AV$14))</f>
        <v>-56556.834505962244</v>
      </c>
      <c r="AR58" s="16">
        <f t="array" ref="AR58">-DRO_AZU!AQ30/SUMPRODUCT(($E$9:$AV$9=AR$18)*($D$10:$D$14=$B58)*($E$10:$AV$14))</f>
        <v>-55779.434008167213</v>
      </c>
      <c r="AS58" s="16">
        <f t="array" ref="AS58">-DRO_AZU!AR30/SUMPRODUCT(($E$9:$AV$9=AS$18)*($D$10:$D$14=$B58)*($E$10:$AV$14))</f>
        <v>-60063.853122841101</v>
      </c>
      <c r="AT58" s="16">
        <f t="array" ref="AT58">-DRO_AZU!AS30/SUMPRODUCT(($E$9:$AV$9=AT$18)*($D$10:$D$14=$B58)*($E$10:$AV$14))</f>
        <v>-59353.502718880591</v>
      </c>
      <c r="AU58" s="16">
        <f t="array" ref="AU58">-DRO_AZU!AT30/SUMPRODUCT(($E$9:$AV$9=AU$18)*($D$10:$D$14=$B58)*($E$10:$AV$14))</f>
        <v>-63557.559604538095</v>
      </c>
      <c r="AV58" s="16">
        <f t="array" ref="AV58">-DRO_AZU!AU30/SUMPRODUCT(($E$9:$AV$9=AV$18)*($D$10:$D$14=$B58)*($E$10:$AV$14))</f>
        <v>-63140.090439504449</v>
      </c>
    </row>
    <row r="59" spans="2:48">
      <c r="B59" s="55" t="str">
        <f t="shared" ref="B59:B68" si="12">B41</f>
        <v>IPCA</v>
      </c>
      <c r="C59" s="15" t="s">
        <v>62</v>
      </c>
      <c r="D59" s="11" t="s">
        <v>51</v>
      </c>
      <c r="E59" s="16">
        <f t="array" ref="E59">-DRO_AZU!D31/SUMPRODUCT(($E$9:$AV$9=E$18)*($D$10:$D$14=$B59)*($E$10:$AV$14))</f>
        <v>-2013.6671027264945</v>
      </c>
      <c r="F59" s="16">
        <f t="array" ref="F59">-DRO_AZU!E31/SUMPRODUCT(($E$9:$AV$9=F$18)*($D$10:$D$14=$B59)*($E$10:$AV$14))</f>
        <v>-4260.6662982333291</v>
      </c>
      <c r="G59" s="16">
        <f t="array" ref="G59">-DRO_AZU!F31/SUMPRODUCT(($E$9:$AV$9=G$18)*($D$10:$D$14=$B59)*($E$10:$AV$14))</f>
        <v>-5373.9114187739033</v>
      </c>
      <c r="H59" s="16">
        <f t="array" ref="H59">-DRO_AZU!G31/SUMPRODUCT(($E$9:$AV$9=H$18)*($D$10:$D$14=$B59)*($E$10:$AV$14))</f>
        <v>-16735.144933960364</v>
      </c>
      <c r="I59" s="16">
        <f t="array" ref="I59">-DRO_AZU!H31/SUMPRODUCT(($E$9:$AV$9=I$18)*($D$10:$D$14=$B59)*($E$10:$AV$14))</f>
        <v>-4968.8921550964624</v>
      </c>
      <c r="J59" s="16">
        <f t="array" ref="J59">-DRO_AZU!I31/SUMPRODUCT(($E$9:$AV$9=J$18)*($D$10:$D$14=$B59)*($E$10:$AV$14))</f>
        <v>-5861.8925622519128</v>
      </c>
      <c r="K59" s="16">
        <f t="array" ref="K59">-DRO_AZU!J31/SUMPRODUCT(($E$9:$AV$9=K$18)*($D$10:$D$14=$B59)*($E$10:$AV$14))</f>
        <v>-7527.0029331882633</v>
      </c>
      <c r="L59" s="16">
        <f t="array" ref="L59">-DRO_AZU!K31/SUMPRODUCT(($E$9:$AV$9=L$18)*($D$10:$D$14=$B59)*($E$10:$AV$14))</f>
        <v>-9401.3513512108639</v>
      </c>
      <c r="M59" s="16">
        <f t="array" ref="M59">-DRO_AZU!L31/SUMPRODUCT(($E$9:$AV$9=M$18)*($D$10:$D$14=$B59)*($E$10:$AV$14))</f>
        <v>-11312.608752830774</v>
      </c>
      <c r="N59" s="16">
        <f t="array" ref="N59">-DRO_AZU!M31/SUMPRODUCT(($E$9:$AV$9=N$18)*($D$10:$D$14=$B59)*($E$10:$AV$14))</f>
        <v>-11350.282848508999</v>
      </c>
      <c r="O59" s="16">
        <f t="array" ref="O59">-DRO_AZU!N31/SUMPRODUCT(($E$9:$AV$9=O$18)*($D$10:$D$14=$B59)*($E$10:$AV$14))</f>
        <v>-13225.459795457908</v>
      </c>
      <c r="P59" s="16">
        <f t="array" ref="P59">-DRO_AZU!O31/SUMPRODUCT(($E$9:$AV$9=P$18)*($D$10:$D$14=$B59)*($E$10:$AV$14))</f>
        <v>-13715.179072807055</v>
      </c>
      <c r="Q59" s="16">
        <f t="array" ref="Q59">-DRO_AZU!P31/SUMPRODUCT(($E$9:$AV$9=Q$18)*($D$10:$D$14=$B59)*($E$10:$AV$14))</f>
        <v>-11579.13971438491</v>
      </c>
      <c r="R59" s="16">
        <f t="array" ref="R59">-DRO_AZU!Q31/SUMPRODUCT(($E$9:$AV$9=R$18)*($D$10:$D$14=$B59)*($E$10:$AV$14))</f>
        <v>-11690.943129086623</v>
      </c>
      <c r="S59" s="16">
        <f t="array" ref="S59">-DRO_AZU!R31/SUMPRODUCT(($E$9:$AV$9=S$18)*($D$10:$D$14=$B59)*($E$10:$AV$14))</f>
        <v>-11526.099984895585</v>
      </c>
      <c r="T59" s="16">
        <f t="array" ref="T59">-DRO_AZU!S31/SUMPRODUCT(($E$9:$AV$9=T$18)*($D$10:$D$14=$B59)*($E$10:$AV$14))</f>
        <v>-10761.927947899467</v>
      </c>
      <c r="U59" s="16">
        <f t="array" ref="U59">-DRO_AZU!T31/SUMPRODUCT(($E$9:$AV$9=U$18)*($D$10:$D$14=$B59)*($E$10:$AV$14))</f>
        <v>-16288.536781560852</v>
      </c>
      <c r="V59" s="16">
        <f t="array" ref="V59">-DRO_AZU!U31/SUMPRODUCT(($E$9:$AV$9=V$18)*($D$10:$D$14=$B59)*($E$10:$AV$14))</f>
        <v>-22713.739639315841</v>
      </c>
      <c r="W59" s="16">
        <f t="array" ref="W59">-DRO_AZU!V31/SUMPRODUCT(($E$9:$AV$9=W$18)*($D$10:$D$14=$B59)*($E$10:$AV$14))</f>
        <v>-23800.303664629668</v>
      </c>
      <c r="X59" s="16">
        <f t="array" ref="X59">-DRO_AZU!W31/SUMPRODUCT(($E$9:$AV$9=X$18)*($D$10:$D$14=$B59)*($E$10:$AV$14))</f>
        <v>-21875.108623808872</v>
      </c>
      <c r="Y59" s="16">
        <f t="array" ref="Y59">-DRO_AZU!X31/SUMPRODUCT(($E$9:$AV$9=Y$18)*($D$10:$D$14=$B59)*($E$10:$AV$14))</f>
        <v>-31097.58696048065</v>
      </c>
      <c r="Z59" s="16">
        <f t="array" ref="Z59">-DRO_AZU!Y31/SUMPRODUCT(($E$9:$AV$9=Z$18)*($D$10:$D$14=$B59)*($E$10:$AV$14))</f>
        <v>-31711.575763099747</v>
      </c>
      <c r="AA59" s="16">
        <f t="array" ref="AA59">-DRO_AZU!Z31/SUMPRODUCT(($E$9:$AV$9=AA$18)*($D$10:$D$14=$B59)*($E$10:$AV$14))</f>
        <v>-35768.669639617576</v>
      </c>
      <c r="AB59" s="16">
        <f t="array" ref="AB59">-DRO_AZU!AA31/SUMPRODUCT(($E$9:$AV$9=AB$18)*($D$10:$D$14=$B59)*($E$10:$AV$14))</f>
        <v>-33505.120131388147</v>
      </c>
      <c r="AC59" s="16">
        <f t="array" ref="AC59">-DRO_AZU!AB31/SUMPRODUCT(($E$9:$AV$9=AC$18)*($D$10:$D$14=$B59)*($E$10:$AV$14))</f>
        <v>-17770.288257174561</v>
      </c>
      <c r="AD59" s="16">
        <f t="array" ref="AD59">-DRO_AZU!AC31/SUMPRODUCT(($E$9:$AV$9=AD$18)*($D$10:$D$14=$B59)*($E$10:$AV$14))</f>
        <v>-11668.701744281856</v>
      </c>
      <c r="AE59" s="16">
        <f t="array" ref="AE59">-DRO_AZU!AD31/SUMPRODUCT(($E$9:$AV$9=AE$18)*($D$10:$D$14=$B59)*($E$10:$AV$14))</f>
        <v>-21173.243911401754</v>
      </c>
      <c r="AF59" s="16">
        <f t="array" ref="AF59">-DRO_AZU!AE31/SUMPRODUCT(($E$9:$AV$9=AF$18)*($D$10:$D$14=$B59)*($E$10:$AV$14))</f>
        <v>-20499.474554968496</v>
      </c>
      <c r="AG59" s="16">
        <f t="array" ref="AG59">-DRO_AZU!AF31/SUMPRODUCT(($E$9:$AV$9=AG$18)*($D$10:$D$14=$B59)*($E$10:$AV$14))</f>
        <v>-22054.687703661926</v>
      </c>
      <c r="AH59" s="16">
        <f t="array" ref="AH59">-DRO_AZU!AG31/SUMPRODUCT(($E$9:$AV$9=AH$18)*($D$10:$D$14=$B59)*($E$10:$AV$14))</f>
        <v>-13489.107349262456</v>
      </c>
      <c r="AI59" s="16">
        <f t="array" ref="AI59">-DRO_AZU!AH31/SUMPRODUCT(($E$9:$AV$9=AI$18)*($D$10:$D$14=$B59)*($E$10:$AV$14))</f>
        <v>-2593.1992007389167</v>
      </c>
      <c r="AJ59" s="16">
        <f t="array" ref="AJ59">-DRO_AZU!AI31/SUMPRODUCT(($E$9:$AV$9=AJ$18)*($D$10:$D$14=$B59)*($E$10:$AV$14))</f>
        <v>-15265.046778550945</v>
      </c>
      <c r="AK59" s="16">
        <f t="array" ref="AK59">-DRO_AZU!AJ31/SUMPRODUCT(($E$9:$AV$9=AK$18)*($D$10:$D$14=$B59)*($E$10:$AV$14))</f>
        <v>-19330.089252571561</v>
      </c>
      <c r="AL59" s="16">
        <f t="array" ref="AL59">-DRO_AZU!AK31/SUMPRODUCT(($E$9:$AV$9=AL$18)*($D$10:$D$14=$B59)*($E$10:$AV$14))</f>
        <v>-17734.907361118661</v>
      </c>
      <c r="AM59" s="16">
        <f t="array" ref="AM59">-DRO_AZU!AL31/SUMPRODUCT(($E$9:$AV$9=AM$18)*($D$10:$D$14=$B59)*($E$10:$AV$14))</f>
        <v>-17871.058765224654</v>
      </c>
      <c r="AN59" s="16">
        <f t="array" ref="AN59">-DRO_AZU!AM31/SUMPRODUCT(($E$9:$AV$9=AN$18)*($D$10:$D$14=$B59)*($E$10:$AV$14))</f>
        <v>-23128.829950846186</v>
      </c>
      <c r="AO59" s="16">
        <f t="array" ref="AO59">-DRO_AZU!AN31/SUMPRODUCT(($E$9:$AV$9=AO$18)*($D$10:$D$14=$B59)*($E$10:$AV$14))</f>
        <v>-27001.4239342992</v>
      </c>
      <c r="AP59" s="16">
        <f t="array" ref="AP59">-DRO_AZU!AO31/SUMPRODUCT(($E$9:$AV$9=AP$18)*($D$10:$D$14=$B59)*($E$10:$AV$14))</f>
        <v>-26233.188577214049</v>
      </c>
      <c r="AQ59" s="16">
        <f t="array" ref="AQ59">-DRO_AZU!AP31/SUMPRODUCT(($E$9:$AV$9=AQ$18)*($D$10:$D$14=$B59)*($E$10:$AV$14))</f>
        <v>-26881.818956846742</v>
      </c>
      <c r="AR59" s="16">
        <f t="array" ref="AR59">-DRO_AZU!AQ31/SUMPRODUCT(($E$9:$AV$9=AR$18)*($D$10:$D$14=$B59)*($E$10:$AV$14))</f>
        <v>-26809.454398353864</v>
      </c>
      <c r="AS59" s="16">
        <f t="array" ref="AS59">-DRO_AZU!AR31/SUMPRODUCT(($E$9:$AV$9=AS$18)*($D$10:$D$14=$B59)*($E$10:$AV$14))</f>
        <v>-29742.853062884933</v>
      </c>
      <c r="AT59" s="16">
        <f t="array" ref="AT59">-DRO_AZU!AS31/SUMPRODUCT(($E$9:$AV$9=AT$18)*($D$10:$D$14=$B59)*($E$10:$AV$14))</f>
        <v>-29056.875671681108</v>
      </c>
      <c r="AU59" s="16">
        <f t="array" ref="AU59">-DRO_AZU!AT31/SUMPRODUCT(($E$9:$AV$9=AU$18)*($D$10:$D$14=$B59)*($E$10:$AV$14))</f>
        <v>-32537.044839561124</v>
      </c>
      <c r="AV59" s="16">
        <f t="array" ref="AV59">-DRO_AZU!AU31/SUMPRODUCT(($E$9:$AV$9=AV$18)*($D$10:$D$14=$B59)*($E$10:$AV$14))</f>
        <v>-32851.015150655818</v>
      </c>
    </row>
    <row r="60" spans="2:48">
      <c r="B60" s="55" t="str">
        <f t="shared" si="12"/>
        <v>IPCA</v>
      </c>
      <c r="C60" s="15" t="s">
        <v>63</v>
      </c>
      <c r="D60" s="11" t="s">
        <v>52</v>
      </c>
      <c r="E60" s="16">
        <f t="array" ref="E60">-DRO_AZU!D32/SUMPRODUCT(($E$9:$AV$9=E$18)*($D$10:$D$14=$B60)*($E$10:$AV$14))</f>
        <v>-17362.318975435839</v>
      </c>
      <c r="F60" s="16">
        <f t="array" ref="F60">-DRO_AZU!E32/SUMPRODUCT(($E$9:$AV$9=F$18)*($D$10:$D$14=$B60)*($E$10:$AV$14))</f>
        <v>-36750.163124066945</v>
      </c>
      <c r="G60" s="16">
        <f t="array" ref="G60">-DRO_AZU!F32/SUMPRODUCT(($E$9:$AV$9=G$18)*($D$10:$D$14=$B60)*($E$10:$AV$14))</f>
        <v>-53688.301659970901</v>
      </c>
      <c r="H60" s="16">
        <f t="array" ref="H60">-DRO_AZU!G32/SUMPRODUCT(($E$9:$AV$9=H$18)*($D$10:$D$14=$B60)*($E$10:$AV$14))</f>
        <v>-54191.394023547386</v>
      </c>
      <c r="I60" s="16">
        <f t="array" ref="I60">-DRO_AZU!H32/SUMPRODUCT(($E$9:$AV$9=I$18)*($D$10:$D$14=$B60)*($E$10:$AV$14))</f>
        <v>-63398.66416365152</v>
      </c>
      <c r="J60" s="16">
        <f t="array" ref="J60">-DRO_AZU!I32/SUMPRODUCT(($E$9:$AV$9=J$18)*($D$10:$D$14=$B60)*($E$10:$AV$14))</f>
        <v>-64735.335869264149</v>
      </c>
      <c r="K60" s="16">
        <f t="array" ref="K60">-DRO_AZU!J32/SUMPRODUCT(($E$9:$AV$9=K$18)*($D$10:$D$14=$B60)*($E$10:$AV$14))</f>
        <v>-84313.154541003503</v>
      </c>
      <c r="L60" s="16">
        <f t="array" ref="L60">-DRO_AZU!K32/SUMPRODUCT(($E$9:$AV$9=L$18)*($D$10:$D$14=$B60)*($E$10:$AV$14))</f>
        <v>-102085.87555898263</v>
      </c>
      <c r="M60" s="16">
        <f t="array" ref="M60">-DRO_AZU!L32/SUMPRODUCT(($E$9:$AV$9=M$18)*($D$10:$D$14=$B60)*($E$10:$AV$14))</f>
        <v>-121738.48808706965</v>
      </c>
      <c r="N60" s="16">
        <f t="array" ref="N60">-DRO_AZU!M32/SUMPRODUCT(($E$9:$AV$9=N$18)*($D$10:$D$14=$B60)*($E$10:$AV$14))</f>
        <v>-133360.32765729362</v>
      </c>
      <c r="O60" s="16">
        <f t="array" ref="O60">-DRO_AZU!N32/SUMPRODUCT(($E$9:$AV$9=O$18)*($D$10:$D$14=$B60)*($E$10:$AV$14))</f>
        <v>-161843.87011915012</v>
      </c>
      <c r="P60" s="16">
        <f t="array" ref="P60">-DRO_AZU!O32/SUMPRODUCT(($E$9:$AV$9=P$18)*($D$10:$D$14=$B60)*($E$10:$AV$14))</f>
        <v>-174933.84323168127</v>
      </c>
      <c r="Q60" s="16">
        <f t="array" ref="Q60">-DRO_AZU!P32/SUMPRODUCT(($E$9:$AV$9=Q$18)*($D$10:$D$14=$B60)*($E$10:$AV$14))</f>
        <v>-199718.11148951171</v>
      </c>
      <c r="R60" s="16">
        <f t="array" ref="R60">-DRO_AZU!Q32/SUMPRODUCT(($E$9:$AV$9=R$18)*($D$10:$D$14=$B60)*($E$10:$AV$14))</f>
        <v>-213092.87000058687</v>
      </c>
      <c r="S60" s="16">
        <f t="array" ref="S60">-DRO_AZU!R32/SUMPRODUCT(($E$9:$AV$9=S$18)*($D$10:$D$14=$B60)*($E$10:$AV$14))</f>
        <v>-221814.68358977415</v>
      </c>
      <c r="T60" s="16">
        <f t="array" ref="T60">-DRO_AZU!S32/SUMPRODUCT(($E$9:$AV$9=T$18)*($D$10:$D$14=$B60)*($E$10:$AV$14))</f>
        <v>-209345.563224315</v>
      </c>
      <c r="U60" s="16">
        <f t="array" ref="U60">-DRO_AZU!T32/SUMPRODUCT(($E$9:$AV$9=U$18)*($D$10:$D$14=$B60)*($E$10:$AV$14))</f>
        <v>-231586.86940551095</v>
      </c>
      <c r="V60" s="16">
        <f t="array" ref="V60">-DRO_AZU!U32/SUMPRODUCT(($E$9:$AV$9=V$18)*($D$10:$D$14=$B60)*($E$10:$AV$14))</f>
        <v>-240261.87294564032</v>
      </c>
      <c r="W60" s="16">
        <f t="array" ref="W60">-DRO_AZU!V32/SUMPRODUCT(($E$9:$AV$9=W$18)*($D$10:$D$14=$B60)*($E$10:$AV$14))</f>
        <v>-277164.56681567628</v>
      </c>
      <c r="X60" s="16">
        <f t="array" ref="X60">-DRO_AZU!W32/SUMPRODUCT(($E$9:$AV$9=X$18)*($D$10:$D$14=$B60)*($E$10:$AV$14))</f>
        <v>-279314.61817995412</v>
      </c>
      <c r="Y60" s="16">
        <f t="array" ref="Y60">-DRO_AZU!X32/SUMPRODUCT(($E$9:$AV$9=Y$18)*($D$10:$D$14=$B60)*($E$10:$AV$14))</f>
        <v>-288675.27919286833</v>
      </c>
      <c r="Z60" s="16">
        <f t="array" ref="Z60">-DRO_AZU!Y32/SUMPRODUCT(($E$9:$AV$9=Z$18)*($D$10:$D$14=$B60)*($E$10:$AV$14))</f>
        <v>-305817.96840577904</v>
      </c>
      <c r="AA60" s="16">
        <f t="array" ref="AA60">-DRO_AZU!Z32/SUMPRODUCT(($E$9:$AV$9=AA$18)*($D$10:$D$14=$B60)*($E$10:$AV$14))</f>
        <v>-353012.13198738877</v>
      </c>
      <c r="AB60" s="16">
        <f t="array" ref="AB60">-DRO_AZU!AA32/SUMPRODUCT(($E$9:$AV$9=AB$18)*($D$10:$D$14=$B60)*($E$10:$AV$14))</f>
        <v>-368817.36087927839</v>
      </c>
      <c r="AC60" s="16">
        <f t="array" ref="AC60">-DRO_AZU!AB32/SUMPRODUCT(($E$9:$AV$9=AC$18)*($D$10:$D$14=$B60)*($E$10:$AV$14))</f>
        <v>-342387.56632326316</v>
      </c>
      <c r="AD60" s="16">
        <f t="array" ref="AD60">-DRO_AZU!AC32/SUMPRODUCT(($E$9:$AV$9=AD$18)*($D$10:$D$14=$B60)*($E$10:$AV$14))</f>
        <v>-294540.6646153967</v>
      </c>
      <c r="AE60" s="16">
        <f t="array" ref="AE60">-DRO_AZU!AD32/SUMPRODUCT(($E$9:$AV$9=AE$18)*($D$10:$D$14=$B60)*($E$10:$AV$14))</f>
        <v>-301078.74298755318</v>
      </c>
      <c r="AF60" s="16">
        <f t="array" ref="AF60">-DRO_AZU!AE32/SUMPRODUCT(($E$9:$AV$9=AF$18)*($D$10:$D$14=$B60)*($E$10:$AV$14))</f>
        <v>-338007.96415026305</v>
      </c>
      <c r="AG60" s="16">
        <f t="array" ref="AG60">-DRO_AZU!AF32/SUMPRODUCT(($E$9:$AV$9=AG$18)*($D$10:$D$14=$B60)*($E$10:$AV$14))</f>
        <v>-252481.28053097159</v>
      </c>
      <c r="AH60" s="16">
        <f t="array" ref="AH60">-DRO_AZU!AG32/SUMPRODUCT(($E$9:$AV$9=AH$18)*($D$10:$D$14=$B60)*($E$10:$AV$14))</f>
        <v>-205290.66538511286</v>
      </c>
      <c r="AI60" s="16">
        <f t="array" ref="AI60">-DRO_AZU!AH32/SUMPRODUCT(($E$9:$AV$9=AI$18)*($D$10:$D$14=$B60)*($E$10:$AV$14))</f>
        <v>-246918.42463923688</v>
      </c>
      <c r="AJ60" s="16">
        <f t="array" ref="AJ60">-DRO_AZU!AI32/SUMPRODUCT(($E$9:$AV$9=AJ$18)*($D$10:$D$14=$B60)*($E$10:$AV$14))</f>
        <v>-254541.08570332386</v>
      </c>
      <c r="AK60" s="16">
        <f t="array" ref="AK60">-DRO_AZU!AJ32/SUMPRODUCT(($E$9:$AV$9=AK$18)*($D$10:$D$14=$B60)*($E$10:$AV$14))</f>
        <v>-279416.75360289734</v>
      </c>
      <c r="AL60" s="16">
        <f t="array" ref="AL60">-DRO_AZU!AK32/SUMPRODUCT(($E$9:$AV$9=AL$18)*($D$10:$D$14=$B60)*($E$10:$AV$14))</f>
        <v>-248986.85363434351</v>
      </c>
      <c r="AM60" s="16">
        <f t="array" ref="AM60">-DRO_AZU!AL32/SUMPRODUCT(($E$9:$AV$9=AM$18)*($D$10:$D$14=$B60)*($E$10:$AV$14))</f>
        <v>-263457.85783200018</v>
      </c>
      <c r="AN60" s="16">
        <f t="array" ref="AN60">-DRO_AZU!AM32/SUMPRODUCT(($E$9:$AV$9=AN$18)*($D$10:$D$14=$B60)*($E$10:$AV$14))</f>
        <v>-308239.16220674664</v>
      </c>
      <c r="AO60" s="16">
        <f t="array" ref="AO60">-DRO_AZU!AN32/SUMPRODUCT(($E$9:$AV$9=AO$18)*($D$10:$D$14=$B60)*($E$10:$AV$14))</f>
        <v>-337280.16243824037</v>
      </c>
      <c r="AP60" s="16">
        <f t="array" ref="AP60">-DRO_AZU!AO32/SUMPRODUCT(($E$9:$AV$9=AP$18)*($D$10:$D$14=$B60)*($E$10:$AV$14))</f>
        <v>-322860.60636251431</v>
      </c>
      <c r="AQ60" s="16">
        <f t="array" ref="AQ60">-DRO_AZU!AP32/SUMPRODUCT(($E$9:$AV$9=AQ$18)*($D$10:$D$14=$B60)*($E$10:$AV$14))</f>
        <v>-419748.82247702149</v>
      </c>
      <c r="AR60" s="16">
        <f t="array" ref="AR60">-DRO_AZU!AQ32/SUMPRODUCT(($E$9:$AV$9=AR$18)*($D$10:$D$14=$B60)*($E$10:$AV$14))</f>
        <v>-434888.58693133754</v>
      </c>
      <c r="AS60" s="16">
        <f t="array" ref="AS60">-DRO_AZU!AR32/SUMPRODUCT(($E$9:$AV$9=AS$18)*($D$10:$D$14=$B60)*($E$10:$AV$14))</f>
        <v>-389685.39429691568</v>
      </c>
      <c r="AT60" s="16">
        <f t="array" ref="AT60">-DRO_AZU!AS32/SUMPRODUCT(($E$9:$AV$9=AT$18)*($D$10:$D$14=$B60)*($E$10:$AV$14))</f>
        <v>-416002.9487916014</v>
      </c>
      <c r="AU60" s="16">
        <f t="array" ref="AU60">-DRO_AZU!AT32/SUMPRODUCT(($E$9:$AV$9=AU$18)*($D$10:$D$14=$B60)*($E$10:$AV$14))</f>
        <v>-450861.55212160834</v>
      </c>
      <c r="AV60" s="16">
        <f t="array" ref="AV60">-DRO_AZU!AU32/SUMPRODUCT(($E$9:$AV$9=AV$18)*($D$10:$D$14=$B60)*($E$10:$AV$14))</f>
        <v>-452113.29150626349</v>
      </c>
    </row>
    <row r="61" spans="2:48">
      <c r="B61" s="55" t="str">
        <f t="shared" si="12"/>
        <v>IPCA</v>
      </c>
      <c r="C61" s="15" t="s">
        <v>64</v>
      </c>
      <c r="D61" s="11" t="s">
        <v>53</v>
      </c>
      <c r="E61" s="16">
        <f t="array" ref="E61">-DRO_AZU!D33/SUMPRODUCT(($E$9:$AV$9=E$18)*($D$10:$D$14=$B61)*($E$10:$AV$14))</f>
        <v>-12967.604431362724</v>
      </c>
      <c r="F61" s="16">
        <f t="array" ref="F61">-DRO_AZU!E33/SUMPRODUCT(($E$9:$AV$9=F$18)*($D$10:$D$14=$B61)*($E$10:$AV$14))</f>
        <v>-15755.855600003113</v>
      </c>
      <c r="G61" s="16">
        <f t="array" ref="G61">-DRO_AZU!F33/SUMPRODUCT(($E$9:$AV$9=G$18)*($D$10:$D$14=$B61)*($E$10:$AV$14))</f>
        <v>-18255.489930685522</v>
      </c>
      <c r="H61" s="16">
        <f t="array" ref="H61">-DRO_AZU!G33/SUMPRODUCT(($E$9:$AV$9=H$18)*($D$10:$D$14=$B61)*($E$10:$AV$14))</f>
        <v>-18435.133341814522</v>
      </c>
      <c r="I61" s="16">
        <f t="array" ref="I61">-DRO_AZU!H33/SUMPRODUCT(($E$9:$AV$9=I$18)*($D$10:$D$14=$B61)*($E$10:$AV$14))</f>
        <v>-22180.754978283163</v>
      </c>
      <c r="J61" s="16">
        <f t="array" ref="J61">-DRO_AZU!I33/SUMPRODUCT(($E$9:$AV$9=J$18)*($D$10:$D$14=$B61)*($E$10:$AV$14))</f>
        <v>-22933.258688826747</v>
      </c>
      <c r="K61" s="16">
        <f t="array" ref="K61">-DRO_AZU!J33/SUMPRODUCT(($E$9:$AV$9=K$18)*($D$10:$D$14=$B61)*($E$10:$AV$14))</f>
        <v>-29209.104579473656</v>
      </c>
      <c r="L61" s="16">
        <f t="array" ref="L61">-DRO_AZU!K33/SUMPRODUCT(($E$9:$AV$9=L$18)*($D$10:$D$14=$B61)*($E$10:$AV$14))</f>
        <v>-33844.208639768804</v>
      </c>
      <c r="M61" s="16">
        <f t="array" ref="M61">-DRO_AZU!L33/SUMPRODUCT(($E$9:$AV$9=M$18)*($D$10:$D$14=$B61)*($E$10:$AV$14))</f>
        <v>-33606.03736375369</v>
      </c>
      <c r="N61" s="16">
        <f t="array" ref="N61">-DRO_AZU!M33/SUMPRODUCT(($E$9:$AV$9=N$18)*($D$10:$D$14=$B61)*($E$10:$AV$14))</f>
        <v>-35623.287787092115</v>
      </c>
      <c r="O61" s="16">
        <f t="array" ref="O61">-DRO_AZU!N33/SUMPRODUCT(($E$9:$AV$9=O$18)*($D$10:$D$14=$B61)*($E$10:$AV$14))</f>
        <v>-40040.71535245698</v>
      </c>
      <c r="P61" s="16">
        <f t="array" ref="P61">-DRO_AZU!O33/SUMPRODUCT(($E$9:$AV$9=P$18)*($D$10:$D$14=$B61)*($E$10:$AV$14))</f>
        <v>-49871.782046056418</v>
      </c>
      <c r="Q61" s="16">
        <f t="array" ref="Q61">-DRO_AZU!P33/SUMPRODUCT(($E$9:$AV$9=Q$18)*($D$10:$D$14=$B61)*($E$10:$AV$14))</f>
        <v>-57644.268443087771</v>
      </c>
      <c r="R61" s="16">
        <f t="array" ref="R61">-DRO_AZU!Q33/SUMPRODUCT(($E$9:$AV$9=R$18)*($D$10:$D$14=$B61)*($E$10:$AV$14))</f>
        <v>-67568.69282335593</v>
      </c>
      <c r="S61" s="16">
        <f t="array" ref="S61">-DRO_AZU!R33/SUMPRODUCT(($E$9:$AV$9=S$18)*($D$10:$D$14=$B61)*($E$10:$AV$14))</f>
        <v>-73465.26609009644</v>
      </c>
      <c r="T61" s="16">
        <f t="array" ref="T61">-DRO_AZU!S33/SUMPRODUCT(($E$9:$AV$9=T$18)*($D$10:$D$14=$B61)*($E$10:$AV$14))</f>
        <v>-74192.892881631909</v>
      </c>
      <c r="U61" s="16">
        <f t="array" ref="U61">-DRO_AZU!T33/SUMPRODUCT(($E$9:$AV$9=U$18)*($D$10:$D$14=$B61)*($E$10:$AV$14))</f>
        <v>-74294.264499964207</v>
      </c>
      <c r="V61" s="16">
        <f t="array" ref="V61">-DRO_AZU!U33/SUMPRODUCT(($E$9:$AV$9=V$18)*($D$10:$D$14=$B61)*($E$10:$AV$14))</f>
        <v>-88502.987649795105</v>
      </c>
      <c r="W61" s="16">
        <f t="array" ref="W61">-DRO_AZU!V33/SUMPRODUCT(($E$9:$AV$9=W$18)*($D$10:$D$14=$B61)*($E$10:$AV$14))</f>
        <v>-103889.74429164057</v>
      </c>
      <c r="X61" s="16">
        <f t="array" ref="X61">-DRO_AZU!W33/SUMPRODUCT(($E$9:$AV$9=X$18)*($D$10:$D$14=$B61)*($E$10:$AV$14))</f>
        <v>-109991.14346951054</v>
      </c>
      <c r="Y61" s="16">
        <f t="array" ref="Y61">-DRO_AZU!X33/SUMPRODUCT(($E$9:$AV$9=Y$18)*($D$10:$D$14=$B61)*($E$10:$AV$14))</f>
        <v>-124574.4262058801</v>
      </c>
      <c r="Z61" s="16">
        <f t="array" ref="Z61">-DRO_AZU!Y33/SUMPRODUCT(($E$9:$AV$9=Z$18)*($D$10:$D$14=$B61)*($E$10:$AV$14))</f>
        <v>-135884.44875652104</v>
      </c>
      <c r="AA61" s="16">
        <f t="array" ref="AA61">-DRO_AZU!Z33/SUMPRODUCT(($E$9:$AV$9=AA$18)*($D$10:$D$14=$B61)*($E$10:$AV$14))</f>
        <v>-152827.1174160362</v>
      </c>
      <c r="AB61" s="16">
        <f t="array" ref="AB61">-DRO_AZU!AA33/SUMPRODUCT(($E$9:$AV$9=AB$18)*($D$10:$D$14=$B61)*($E$10:$AV$14))</f>
        <v>-178742.24621196699</v>
      </c>
      <c r="AC61" s="16">
        <f t="array" ref="AC61">-DRO_AZU!AB33/SUMPRODUCT(($E$9:$AV$9=AC$18)*($D$10:$D$14=$B61)*($E$10:$AV$14))</f>
        <v>-202410.21239982639</v>
      </c>
      <c r="AD61" s="16">
        <f t="array" ref="AD61">-DRO_AZU!AC33/SUMPRODUCT(($E$9:$AV$9=AD$18)*($D$10:$D$14=$B61)*($E$10:$AV$14))</f>
        <v>-223466.54106450081</v>
      </c>
      <c r="AE61" s="16">
        <f t="array" ref="AE61">-DRO_AZU!AD33/SUMPRODUCT(($E$9:$AV$9=AE$18)*($D$10:$D$14=$B61)*($E$10:$AV$14))</f>
        <v>-244871.40328514489</v>
      </c>
      <c r="AF61" s="16">
        <f t="array" ref="AF61">-DRO_AZU!AE33/SUMPRODUCT(($E$9:$AV$9=AF$18)*($D$10:$D$14=$B61)*($E$10:$AV$14))</f>
        <v>-249506.0478071105</v>
      </c>
      <c r="AG61" s="16">
        <f t="array" ref="AG61">-DRO_AZU!AF33/SUMPRODUCT(($E$9:$AV$9=AG$18)*($D$10:$D$14=$B61)*($E$10:$AV$14))</f>
        <v>-255354.80033472049</v>
      </c>
      <c r="AH61" s="16">
        <f t="array" ref="AH61">-DRO_AZU!AG33/SUMPRODUCT(($E$9:$AV$9=AH$18)*($D$10:$D$14=$B61)*($E$10:$AV$14))</f>
        <v>-206214.55679988881</v>
      </c>
      <c r="AI61" s="16">
        <f t="array" ref="AI61">-DRO_AZU!AH33/SUMPRODUCT(($E$9:$AV$9=AI$18)*($D$10:$D$14=$B61)*($E$10:$AV$14))</f>
        <v>-217161.16328097173</v>
      </c>
      <c r="AJ61" s="16">
        <f t="array" ref="AJ61">-DRO_AZU!AI33/SUMPRODUCT(($E$9:$AV$9=AJ$18)*($D$10:$D$14=$B61)*($E$10:$AV$14))</f>
        <v>-204177.1970649712</v>
      </c>
      <c r="AK61" s="16">
        <f t="array" ref="AK61">-DRO_AZU!AJ33/SUMPRODUCT(($E$9:$AV$9=AK$18)*($D$10:$D$14=$B61)*($E$10:$AV$14))</f>
        <v>-205349.58357974081</v>
      </c>
      <c r="AL61" s="16">
        <f t="array" ref="AL61">-DRO_AZU!AK33/SUMPRODUCT(($E$9:$AV$9=AL$18)*($D$10:$D$14=$B61)*($E$10:$AV$14))</f>
        <v>-213991.97702035634</v>
      </c>
      <c r="AM61" s="16">
        <f t="array" ref="AM61">-DRO_AZU!AL33/SUMPRODUCT(($E$9:$AV$9=AM$18)*($D$10:$D$14=$B61)*($E$10:$AV$14))</f>
        <v>-213793.1249068733</v>
      </c>
      <c r="AN61" s="16">
        <f t="array" ref="AN61">-DRO_AZU!AM33/SUMPRODUCT(($E$9:$AV$9=AN$18)*($D$10:$D$14=$B61)*($E$10:$AV$14))</f>
        <v>-195658.4115482209</v>
      </c>
      <c r="AO61" s="16">
        <f t="array" ref="AO61">-DRO_AZU!AN33/SUMPRODUCT(($E$9:$AV$9=AO$18)*($D$10:$D$14=$B61)*($E$10:$AV$14))</f>
        <v>-216944.95061056301</v>
      </c>
      <c r="AP61" s="16">
        <f t="array" ref="AP61">-DRO_AZU!AO33/SUMPRODUCT(($E$9:$AV$9=AP$18)*($D$10:$D$14=$B61)*($E$10:$AV$14))</f>
        <v>-235695.49084880747</v>
      </c>
      <c r="AQ61" s="16">
        <f t="array" ref="AQ61">-DRO_AZU!AP33/SUMPRODUCT(($E$9:$AV$9=AQ$18)*($D$10:$D$14=$B61)*($E$10:$AV$14))</f>
        <v>-263552.37233471067</v>
      </c>
      <c r="AR61" s="16">
        <f t="array" ref="AR61">-DRO_AZU!AQ33/SUMPRODUCT(($E$9:$AV$9=AR$18)*($D$10:$D$14=$B61)*($E$10:$AV$14))</f>
        <v>-255974.14089186935</v>
      </c>
      <c r="AS61" s="16">
        <f t="array" ref="AS61">-DRO_AZU!AR33/SUMPRODUCT(($E$9:$AV$9=AS$18)*($D$10:$D$14=$B61)*($E$10:$AV$14))</f>
        <v>-205377.31752737696</v>
      </c>
      <c r="AT61" s="16">
        <f t="array" ref="AT61">-DRO_AZU!AS33/SUMPRODUCT(($E$9:$AV$9=AT$18)*($D$10:$D$14=$B61)*($E$10:$AV$14))</f>
        <v>-203058.91036260029</v>
      </c>
      <c r="AU61" s="16">
        <f t="array" ref="AU61">-DRO_AZU!AT33/SUMPRODUCT(($E$9:$AV$9=AU$18)*($D$10:$D$14=$B61)*($E$10:$AV$14))</f>
        <v>-192205.97155303636</v>
      </c>
      <c r="AV61" s="16">
        <f t="array" ref="AV61">-DRO_AZU!AU33/SUMPRODUCT(($E$9:$AV$9=AV$18)*($D$10:$D$14=$B61)*($E$10:$AV$14))</f>
        <v>-1308939.1345115656</v>
      </c>
    </row>
    <row r="62" spans="2:48">
      <c r="B62" s="55" t="str">
        <f t="shared" si="12"/>
        <v>IPCA</v>
      </c>
      <c r="C62" s="15" t="s">
        <v>65</v>
      </c>
      <c r="D62" s="11" t="s">
        <v>54</v>
      </c>
      <c r="E62" s="16">
        <f t="array" ref="E62">-DRO_AZU!D36/SUMPRODUCT(($E$9:$AV$9=E$18)*($D$10:$D$14=$B62)*($E$10:$AV$14))</f>
        <v>-6004.6881088664013</v>
      </c>
      <c r="F62" s="16">
        <f t="array" ref="F62">-DRO_AZU!E36/SUMPRODUCT(($E$9:$AV$9=F$18)*($D$10:$D$14=$B62)*($E$10:$AV$14))</f>
        <v>-6492.2551202518134</v>
      </c>
      <c r="G62" s="16">
        <f t="array" ref="G62">-DRO_AZU!F36/SUMPRODUCT(($E$9:$AV$9=G$18)*($D$10:$D$14=$B62)*($E$10:$AV$14))</f>
        <v>-7319.4314859388305</v>
      </c>
      <c r="H62" s="16">
        <f t="array" ref="H62">-DRO_AZU!G36/SUMPRODUCT(($E$9:$AV$9=H$18)*($D$10:$D$14=$B62)*($E$10:$AV$14))</f>
        <v>-9554.3533315903096</v>
      </c>
      <c r="I62" s="16">
        <f t="array" ref="I62">-DRO_AZU!H36/SUMPRODUCT(($E$9:$AV$9=I$18)*($D$10:$D$14=$B62)*($E$10:$AV$14))</f>
        <v>-8869.4775588461671</v>
      </c>
      <c r="J62" s="16">
        <f t="array" ref="J62">-DRO_AZU!I36/SUMPRODUCT(($E$9:$AV$9=J$18)*($D$10:$D$14=$B62)*($E$10:$AV$14))</f>
        <v>-11317.083881161932</v>
      </c>
      <c r="K62" s="16">
        <f t="array" ref="K62">-DRO_AZU!J36/SUMPRODUCT(($E$9:$AV$9=K$18)*($D$10:$D$14=$B62)*($E$10:$AV$14))</f>
        <v>-14955.304544918221</v>
      </c>
      <c r="L62" s="16">
        <f t="array" ref="L62">-DRO_AZU!K36/SUMPRODUCT(($E$9:$AV$9=L$18)*($D$10:$D$14=$B62)*($E$10:$AV$14))</f>
        <v>-14727.769112761342</v>
      </c>
      <c r="M62" s="16">
        <f t="array" ref="M62">-DRO_AZU!L36/SUMPRODUCT(($E$9:$AV$9=M$18)*($D$10:$D$14=$B62)*($E$10:$AV$14))</f>
        <v>-19227.159342277668</v>
      </c>
      <c r="N62" s="16">
        <f t="array" ref="N62">-DRO_AZU!M36/SUMPRODUCT(($E$9:$AV$9=N$18)*($D$10:$D$14=$B62)*($E$10:$AV$14))</f>
        <v>-22608.445176193876</v>
      </c>
      <c r="O62" s="16">
        <f t="array" ref="O62">-DRO_AZU!N36/SUMPRODUCT(($E$9:$AV$9=O$18)*($D$10:$D$14=$B62)*($E$10:$AV$14))</f>
        <v>-25322.991110870691</v>
      </c>
      <c r="P62" s="16">
        <f t="array" ref="P62">-DRO_AZU!O36/SUMPRODUCT(($E$9:$AV$9=P$18)*($D$10:$D$14=$B62)*($E$10:$AV$14))</f>
        <v>-23976.313861558468</v>
      </c>
      <c r="Q62" s="16">
        <f t="array" ref="Q62">-DRO_AZU!P36/SUMPRODUCT(($E$9:$AV$9=Q$18)*($D$10:$D$14=$B62)*($E$10:$AV$14))</f>
        <v>-19468.438697393445</v>
      </c>
      <c r="R62" s="16">
        <f t="array" ref="R62">-DRO_AZU!Q36/SUMPRODUCT(($E$9:$AV$9=R$18)*($D$10:$D$14=$B62)*($E$10:$AV$14))</f>
        <v>-24081.472128634836</v>
      </c>
      <c r="S62" s="16">
        <f t="array" ref="S62">-DRO_AZU!R36/SUMPRODUCT(($E$9:$AV$9=S$18)*($D$10:$D$14=$B62)*($E$10:$AV$14))</f>
        <v>-31199.121699397838</v>
      </c>
      <c r="T62" s="16">
        <f t="array" ref="T62">-DRO_AZU!S36/SUMPRODUCT(($E$9:$AV$9=T$18)*($D$10:$D$14=$B62)*($E$10:$AV$14))</f>
        <v>-37331.872946970063</v>
      </c>
      <c r="U62" s="16">
        <f t="array" ref="U62">-DRO_AZU!T36/SUMPRODUCT(($E$9:$AV$9=U$18)*($D$10:$D$14=$B62)*($E$10:$AV$14))</f>
        <v>-35694.749523358922</v>
      </c>
      <c r="V62" s="16">
        <f t="array" ref="V62">-DRO_AZU!U36/SUMPRODUCT(($E$9:$AV$9=V$18)*($D$10:$D$14=$B62)*($E$10:$AV$14))</f>
        <v>-44205.674530479162</v>
      </c>
      <c r="W62" s="16">
        <f t="array" ref="W62">-DRO_AZU!V36/SUMPRODUCT(($E$9:$AV$9=W$18)*($D$10:$D$14=$B62)*($E$10:$AV$14))</f>
        <v>-44313.364036939813</v>
      </c>
      <c r="X62" s="16">
        <f t="array" ref="X62">-DRO_AZU!W36/SUMPRODUCT(($E$9:$AV$9=X$18)*($D$10:$D$14=$B62)*($E$10:$AV$14))</f>
        <v>-45485.803785687174</v>
      </c>
      <c r="Y62" s="16">
        <f t="array" ref="Y62">-DRO_AZU!X36/SUMPRODUCT(($E$9:$AV$9=Y$18)*($D$10:$D$14=$B62)*($E$10:$AV$14))</f>
        <v>-55848.472958144448</v>
      </c>
      <c r="Z62" s="16">
        <f t="array" ref="Z62">-DRO_AZU!Y36/SUMPRODUCT(($E$9:$AV$9=Z$18)*($D$10:$D$14=$B62)*($E$10:$AV$14))</f>
        <v>-53695.348480194858</v>
      </c>
      <c r="AA62" s="16">
        <f t="array" ref="AA62">-DRO_AZU!Z36/SUMPRODUCT(($E$9:$AV$9=AA$18)*($D$10:$D$14=$B62)*($E$10:$AV$14))</f>
        <v>-72429.394269637982</v>
      </c>
      <c r="AB62" s="16">
        <f t="array" ref="AB62">-DRO_AZU!AA36/SUMPRODUCT(($E$9:$AV$9=AB$18)*($D$10:$D$14=$B62)*($E$10:$AV$14))</f>
        <v>-65013.007392570973</v>
      </c>
      <c r="AC62" s="16">
        <f t="array" ref="AC62">-DRO_AZU!AB36/SUMPRODUCT(($E$9:$AV$9=AC$18)*($D$10:$D$14=$B62)*($E$10:$AV$14))</f>
        <v>-84678.048120634805</v>
      </c>
      <c r="AD62" s="16">
        <f t="array" ref="AD62">-DRO_AZU!AC36/SUMPRODUCT(($E$9:$AV$9=AD$18)*($D$10:$D$14=$B62)*($E$10:$AV$14))</f>
        <v>-88034.104210388105</v>
      </c>
      <c r="AE62" s="16">
        <f t="array" ref="AE62">-DRO_AZU!AD36/SUMPRODUCT(($E$9:$AV$9=AE$18)*($D$10:$D$14=$B62)*($E$10:$AV$14))</f>
        <v>-128627.49983615111</v>
      </c>
      <c r="AF62" s="16">
        <f t="array" ref="AF62">-DRO_AZU!AE36/SUMPRODUCT(($E$9:$AV$9=AF$18)*($D$10:$D$14=$B62)*($E$10:$AV$14))</f>
        <v>-125560.61865279176</v>
      </c>
      <c r="AG62" s="16">
        <f t="array" ref="AG62">-DRO_AZU!AF36/SUMPRODUCT(($E$9:$AV$9=AG$18)*($D$10:$D$14=$B62)*($E$10:$AV$14))</f>
        <v>-119076.06309064235</v>
      </c>
      <c r="AH62" s="16">
        <f t="array" ref="AH62">-DRO_AZU!AG36/SUMPRODUCT(($E$9:$AV$9=AH$18)*($D$10:$D$14=$B62)*($E$10:$AV$14))</f>
        <v>-96111.909534556718</v>
      </c>
      <c r="AI62" s="16">
        <f t="array" ref="AI62">-DRO_AZU!AH36/SUMPRODUCT(($E$9:$AV$9=AI$18)*($D$10:$D$14=$B62)*($E$10:$AV$14))</f>
        <v>-110653.87181259155</v>
      </c>
      <c r="AJ62" s="16">
        <f t="array" ref="AJ62">-DRO_AZU!AI36/SUMPRODUCT(($E$9:$AV$9=AJ$18)*($D$10:$D$14=$B62)*($E$10:$AV$14))</f>
        <v>-110050.95744480862</v>
      </c>
      <c r="AK62" s="16">
        <f t="array" ref="AK62">-DRO_AZU!AJ36/SUMPRODUCT(($E$9:$AV$9=AK$18)*($D$10:$D$14=$B62)*($E$10:$AV$14))</f>
        <v>-87610.909750833205</v>
      </c>
      <c r="AL62" s="16">
        <f t="array" ref="AL62">-DRO_AZU!AK36/SUMPRODUCT(($E$9:$AV$9=AL$18)*($D$10:$D$14=$B62)*($E$10:$AV$14))</f>
        <v>-77337.414260320234</v>
      </c>
      <c r="AM62" s="16">
        <f t="array" ref="AM62">-DRO_AZU!AL36/SUMPRODUCT(($E$9:$AV$9=AM$18)*($D$10:$D$14=$B62)*($E$10:$AV$14))</f>
        <v>-94507.138566054564</v>
      </c>
      <c r="AN62" s="16">
        <f t="array" ref="AN62">-DRO_AZU!AM36/SUMPRODUCT(($E$9:$AV$9=AN$18)*($D$10:$D$14=$B62)*($E$10:$AV$14))</f>
        <v>-78771.480905134929</v>
      </c>
      <c r="AO62" s="16">
        <f t="array" ref="AO62">-DRO_AZU!AN36/SUMPRODUCT(($E$9:$AV$9=AO$18)*($D$10:$D$14=$B62)*($E$10:$AV$14))</f>
        <v>-72045.509707783087</v>
      </c>
      <c r="AP62" s="16">
        <f t="array" ref="AP62">-DRO_AZU!AO36/SUMPRODUCT(($E$9:$AV$9=AP$18)*($D$10:$D$14=$B62)*($E$10:$AV$14))</f>
        <v>-84012.441236714105</v>
      </c>
      <c r="AQ62" s="16">
        <f t="array" ref="AQ62">-DRO_AZU!AP36/SUMPRODUCT(($E$9:$AV$9=AQ$18)*($D$10:$D$14=$B62)*($E$10:$AV$14))</f>
        <v>-98586.542911769444</v>
      </c>
      <c r="AR62" s="16">
        <f t="array" ref="AR62">-DRO_AZU!AQ36/SUMPRODUCT(($E$9:$AV$9=AR$18)*($D$10:$D$14=$B62)*($E$10:$AV$14))</f>
        <v>-34892.485103777079</v>
      </c>
      <c r="AS62" s="16">
        <f t="array" ref="AS62">-DRO_AZU!AR36/SUMPRODUCT(($E$9:$AV$9=AS$18)*($D$10:$D$14=$B62)*($E$10:$AV$14))</f>
        <v>-28646.313912232214</v>
      </c>
      <c r="AT62" s="16">
        <f t="array" ref="AT62">-DRO_AZU!AS36/SUMPRODUCT(($E$9:$AV$9=AT$18)*($D$10:$D$14=$B62)*($E$10:$AV$14))</f>
        <v>-39656.96749462415</v>
      </c>
      <c r="AU62" s="16">
        <f t="array" ref="AU62">-DRO_AZU!AT36/SUMPRODUCT(($E$9:$AV$9=AU$18)*($D$10:$D$14=$B62)*($E$10:$AV$14))</f>
        <v>-42256.733692446687</v>
      </c>
      <c r="AV62" s="16">
        <f t="array" ref="AV62">-DRO_AZU!AU36/SUMPRODUCT(($E$9:$AV$9=AV$18)*($D$10:$D$14=$B62)*($E$10:$AV$14))</f>
        <v>-77584.231011138705</v>
      </c>
    </row>
    <row r="63" spans="2:48">
      <c r="B63" s="55" t="str">
        <f t="shared" si="12"/>
        <v>IPCA</v>
      </c>
      <c r="C63" s="15" t="s">
        <v>66</v>
      </c>
      <c r="D63" s="11" t="s">
        <v>55</v>
      </c>
      <c r="E63" s="16">
        <f t="array" ref="E63">-DRO_AZU!D37/SUMPRODUCT(($E$9:$AV$9=E$18)*($D$10:$D$14=$B63)*($E$10:$AV$14))</f>
        <v>-1117.5255819387964</v>
      </c>
      <c r="F63" s="16">
        <f t="array" ref="F63">-DRO_AZU!E37/SUMPRODUCT(($E$9:$AV$9=F$18)*($D$10:$D$14=$B63)*($E$10:$AV$14))</f>
        <v>-1746.8484218841866</v>
      </c>
      <c r="G63" s="16">
        <f t="array" ref="G63">-DRO_AZU!F37/SUMPRODUCT(($E$9:$AV$9=G$18)*($D$10:$D$14=$B63)*($E$10:$AV$14))</f>
        <v>-1066.3803859269372</v>
      </c>
      <c r="H63" s="16">
        <f t="array" ref="H63">-DRO_AZU!G37/SUMPRODUCT(($E$9:$AV$9=H$18)*($D$10:$D$14=$B63)*($E$10:$AV$14))</f>
        <v>-1465.2461779820642</v>
      </c>
      <c r="I63" s="16">
        <f t="array" ref="I63">-DRO_AZU!H37/SUMPRODUCT(($E$9:$AV$9=I$18)*($D$10:$D$14=$B63)*($E$10:$AV$14))</f>
        <v>-1722.634955652645</v>
      </c>
      <c r="J63" s="16">
        <f t="array" ref="J63">-DRO_AZU!I37/SUMPRODUCT(($E$9:$AV$9=J$18)*($D$10:$D$14=$B63)*($E$10:$AV$14))</f>
        <v>-1698.2173600496267</v>
      </c>
      <c r="K63" s="16">
        <f t="array" ref="K63">-DRO_AZU!J37/SUMPRODUCT(($E$9:$AV$9=K$18)*($D$10:$D$14=$B63)*($E$10:$AV$14))</f>
        <v>-2132.4331700308308</v>
      </c>
      <c r="L63" s="16">
        <f t="array" ref="L63">-DRO_AZU!K37/SUMPRODUCT(($E$9:$AV$9=L$18)*($D$10:$D$14=$B63)*($E$10:$AV$14))</f>
        <v>-1859.4206815952978</v>
      </c>
      <c r="M63" s="16">
        <f t="array" ref="M63">-DRO_AZU!L37/SUMPRODUCT(($E$9:$AV$9=M$18)*($D$10:$D$14=$B63)*($E$10:$AV$14))</f>
        <v>-2066.1230663405004</v>
      </c>
      <c r="N63" s="16">
        <f t="array" ref="N63">-DRO_AZU!M37/SUMPRODUCT(($E$9:$AV$9=N$18)*($D$10:$D$14=$B63)*($E$10:$AV$14))</f>
        <v>-2145.3598269902031</v>
      </c>
      <c r="O63" s="16">
        <f t="array" ref="O63">-DRO_AZU!N37/SUMPRODUCT(($E$9:$AV$9=O$18)*($D$10:$D$14=$B63)*($E$10:$AV$14))</f>
        <v>-2478.3418333640971</v>
      </c>
      <c r="P63" s="16">
        <f t="array" ref="P63">-DRO_AZU!O37/SUMPRODUCT(($E$9:$AV$9=P$18)*($D$10:$D$14=$B63)*($E$10:$AV$14))</f>
        <v>-2823.269949044186</v>
      </c>
      <c r="Q63" s="16">
        <f t="array" ref="Q63">-DRO_AZU!P37/SUMPRODUCT(($E$9:$AV$9=Q$18)*($D$10:$D$14=$B63)*($E$10:$AV$14))</f>
        <v>-2487.8500828218048</v>
      </c>
      <c r="R63" s="16">
        <f t="array" ref="R63">-DRO_AZU!Q37/SUMPRODUCT(($E$9:$AV$9=R$18)*($D$10:$D$14=$B63)*($E$10:$AV$14))</f>
        <v>-3182.5138442476286</v>
      </c>
      <c r="S63" s="16">
        <f t="array" ref="S63">-DRO_AZU!R37/SUMPRODUCT(($E$9:$AV$9=S$18)*($D$10:$D$14=$B63)*($E$10:$AV$14))</f>
        <v>-3135.592926748051</v>
      </c>
      <c r="T63" s="16">
        <f t="array" ref="T63">-DRO_AZU!S37/SUMPRODUCT(($E$9:$AV$9=T$18)*($D$10:$D$14=$B63)*($E$10:$AV$14))</f>
        <v>-2973.5755195194101</v>
      </c>
      <c r="U63" s="16">
        <f t="array" ref="U63">-DRO_AZU!T37/SUMPRODUCT(($E$9:$AV$9=U$18)*($D$10:$D$14=$B63)*($E$10:$AV$14))</f>
        <v>-2557.1488378975482</v>
      </c>
      <c r="V63" s="16">
        <f t="array" ref="V63">-DRO_AZU!U37/SUMPRODUCT(($E$9:$AV$9=V$18)*($D$10:$D$14=$B63)*($E$10:$AV$14))</f>
        <v>-2869.8090472077574</v>
      </c>
      <c r="W63" s="16">
        <f t="array" ref="W63">-DRO_AZU!V37/SUMPRODUCT(($E$9:$AV$9=W$18)*($D$10:$D$14=$B63)*($E$10:$AV$14))</f>
        <v>-3071.9379857267572</v>
      </c>
      <c r="X63" s="16">
        <f t="array" ref="X63">-DRO_AZU!W37/SUMPRODUCT(($E$9:$AV$9=X$18)*($D$10:$D$14=$B63)*($E$10:$AV$14))</f>
        <v>-3341.2885933732719</v>
      </c>
      <c r="Y63" s="16">
        <f t="array" ref="Y63">-DRO_AZU!X37/SUMPRODUCT(($E$9:$AV$9=Y$18)*($D$10:$D$14=$B63)*($E$10:$AV$14))</f>
        <v>-3064.7136603594349</v>
      </c>
      <c r="Z63" s="16">
        <f t="array" ref="Z63">-DRO_AZU!Y37/SUMPRODUCT(($E$9:$AV$9=Z$18)*($D$10:$D$14=$B63)*($E$10:$AV$14))</f>
        <v>-3462.1151569884728</v>
      </c>
      <c r="AA63" s="16">
        <f t="array" ref="AA63">-DRO_AZU!Z37/SUMPRODUCT(($E$9:$AV$9=AA$18)*($D$10:$D$14=$B63)*($E$10:$AV$14))</f>
        <v>-3235.0272544931913</v>
      </c>
      <c r="AB63" s="16">
        <f t="array" ref="AB63">-DRO_AZU!AA37/SUMPRODUCT(($E$9:$AV$9=AB$18)*($D$10:$D$14=$B63)*($E$10:$AV$14))</f>
        <v>-3038.5106574369843</v>
      </c>
      <c r="AC63" s="16">
        <f t="array" ref="AC63">-DRO_AZU!AB37/SUMPRODUCT(($E$9:$AV$9=AC$18)*($D$10:$D$14=$B63)*($E$10:$AV$14))</f>
        <v>-5363.1726769943998</v>
      </c>
      <c r="AD63" s="16">
        <f t="array" ref="AD63">-DRO_AZU!AC37/SUMPRODUCT(($E$9:$AV$9=AD$18)*($D$10:$D$14=$B63)*($E$10:$AV$14))</f>
        <v>-5413.6620543740455</v>
      </c>
      <c r="AE63" s="16">
        <f t="array" ref="AE63">-DRO_AZU!AD37/SUMPRODUCT(($E$9:$AV$9=AE$18)*($D$10:$D$14=$B63)*($E$10:$AV$14))</f>
        <v>-5481.2906162522477</v>
      </c>
      <c r="AF63" s="16">
        <f t="array" ref="AF63">-DRO_AZU!AE37/SUMPRODUCT(($E$9:$AV$9=AF$18)*($D$10:$D$14=$B63)*($E$10:$AV$14))</f>
        <v>-5084.9043573829858</v>
      </c>
      <c r="AG63" s="16">
        <f t="array" ref="AG63">-DRO_AZU!AF37/SUMPRODUCT(($E$9:$AV$9=AG$18)*($D$10:$D$14=$B63)*($E$10:$AV$14))</f>
        <v>-4873.1386052811031</v>
      </c>
      <c r="AH63" s="16">
        <f t="array" ref="AH63">-DRO_AZU!AG37/SUMPRODUCT(($E$9:$AV$9=AH$18)*($D$10:$D$14=$B63)*($E$10:$AV$14))</f>
        <v>-4145.6396504748818</v>
      </c>
      <c r="AI63" s="16">
        <f t="array" ref="AI63">-DRO_AZU!AH37/SUMPRODUCT(($E$9:$AV$9=AI$18)*($D$10:$D$14=$B63)*($E$10:$AV$14))</f>
        <v>-3839.5867769265892</v>
      </c>
      <c r="AJ63" s="16">
        <f t="array" ref="AJ63">-DRO_AZU!AI37/SUMPRODUCT(($E$9:$AV$9=AJ$18)*($D$10:$D$14=$B63)*($E$10:$AV$14))</f>
        <v>-3645.0849961712647</v>
      </c>
      <c r="AK63" s="16">
        <f t="array" ref="AK63">-DRO_AZU!AJ37/SUMPRODUCT(($E$9:$AV$9=AK$18)*($D$10:$D$14=$B63)*($E$10:$AV$14))</f>
        <v>-3360.0154095247522</v>
      </c>
      <c r="AL63" s="16">
        <f t="array" ref="AL63">-DRO_AZU!AK37/SUMPRODUCT(($E$9:$AV$9=AL$18)*($D$10:$D$14=$B63)*($E$10:$AV$14))</f>
        <v>-3516.0281581002091</v>
      </c>
      <c r="AM63" s="16">
        <f t="array" ref="AM63">-DRO_AZU!AL37/SUMPRODUCT(($E$9:$AV$9=AM$18)*($D$10:$D$14=$B63)*($E$10:$AV$14))</f>
        <v>-3796.0321361977367</v>
      </c>
      <c r="AN63" s="16">
        <f t="array" ref="AN63">-DRO_AZU!AM37/SUMPRODUCT(($E$9:$AV$9=AN$18)*($D$10:$D$14=$B63)*($E$10:$AV$14))</f>
        <v>-3909.6197755207008</v>
      </c>
      <c r="AO63" s="16">
        <f t="array" ref="AO63">-DRO_AZU!AN37/SUMPRODUCT(($E$9:$AV$9=AO$18)*($D$10:$D$14=$B63)*($E$10:$AV$14))</f>
        <v>-3530.0411361848892</v>
      </c>
      <c r="AP63" s="16">
        <f t="array" ref="AP63">-DRO_AZU!AO37/SUMPRODUCT(($E$9:$AV$9=AP$18)*($D$10:$D$14=$B63)*($E$10:$AV$14))</f>
        <v>-4096.4750021374039</v>
      </c>
      <c r="AQ63" s="16">
        <f t="array" ref="AQ63">-DRO_AZU!AP37/SUMPRODUCT(($E$9:$AV$9=AQ$18)*($D$10:$D$14=$B63)*($E$10:$AV$14))</f>
        <v>-4197.0509000024294</v>
      </c>
      <c r="AR63" s="16">
        <f t="array" ref="AR63">-DRO_AZU!AQ37/SUMPRODUCT(($E$9:$AV$9=AR$18)*($D$10:$D$14=$B63)*($E$10:$AV$14))</f>
        <v>-4164.3813865964921</v>
      </c>
      <c r="AS63" s="16">
        <f t="array" ref="AS63">-DRO_AZU!AR37/SUMPRODUCT(($E$9:$AV$9=AS$18)*($D$10:$D$14=$B63)*($E$10:$AV$14))</f>
        <v>-4809.8047112965187</v>
      </c>
      <c r="AT63" s="16">
        <f t="array" ref="AT63">-DRO_AZU!AS37/SUMPRODUCT(($E$9:$AV$9=AT$18)*($D$10:$D$14=$B63)*($E$10:$AV$14))</f>
        <v>-4918.1960419294965</v>
      </c>
      <c r="AU63" s="16">
        <f t="array" ref="AU63">-DRO_AZU!AT37/SUMPRODUCT(($E$9:$AV$9=AU$18)*($D$10:$D$14=$B63)*($E$10:$AV$14))</f>
        <v>-5203.1614959332719</v>
      </c>
      <c r="AV63" s="16">
        <f t="array" ref="AV63">-DRO_AZU!AU37/SUMPRODUCT(($E$9:$AV$9=AV$18)*($D$10:$D$14=$B63)*($E$10:$AV$14))</f>
        <v>-6360.3721225546742</v>
      </c>
    </row>
    <row r="64" spans="2:48">
      <c r="B64" s="55" t="str">
        <f t="shared" si="12"/>
        <v>IPCA</v>
      </c>
      <c r="C64" s="15" t="s">
        <v>67</v>
      </c>
      <c r="D64" s="11" t="s">
        <v>56</v>
      </c>
      <c r="E64" s="16">
        <f t="array" ref="E64">-DRO_AZU!D38/SUMPRODUCT(($E$9:$AV$9=E$18)*($D$10:$D$14=$B64)*($E$10:$AV$14))</f>
        <v>-2345.4249439067921</v>
      </c>
      <c r="F64" s="16">
        <f t="array" ref="F64">-DRO_AZU!E38/SUMPRODUCT(($E$9:$AV$9=F$18)*($D$10:$D$14=$B64)*($E$10:$AV$14))</f>
        <v>-5568.4450691994789</v>
      </c>
      <c r="G64" s="16">
        <f t="array" ref="G64">-DRO_AZU!F38/SUMPRODUCT(($E$9:$AV$9=G$18)*($D$10:$D$14=$B64)*($E$10:$AV$14))</f>
        <v>-6034.7329749519831</v>
      </c>
      <c r="H64" s="16">
        <f t="array" ref="H64">-DRO_AZU!G38/SUMPRODUCT(($E$9:$AV$9=H$18)*($D$10:$D$14=$B64)*($E$10:$AV$14))</f>
        <v>-6093.8592473055314</v>
      </c>
      <c r="I64" s="16">
        <f t="array" ref="I64">-DRO_AZU!H38/SUMPRODUCT(($E$9:$AV$9=I$18)*($D$10:$D$14=$B64)*($E$10:$AV$14))</f>
        <v>-7193.2204608082002</v>
      </c>
      <c r="J64" s="16">
        <f t="array" ref="J64">-DRO_AZU!I38/SUMPRODUCT(($E$9:$AV$9=J$18)*($D$10:$D$14=$B64)*($E$10:$AV$14))</f>
        <v>-6973.2283305840338</v>
      </c>
      <c r="K64" s="16">
        <f t="array" ref="K64">-DRO_AZU!J38/SUMPRODUCT(($E$9:$AV$9=K$18)*($D$10:$D$14=$B64)*($E$10:$AV$14))</f>
        <v>-9754.998644901736</v>
      </c>
      <c r="L64" s="16">
        <f t="array" ref="L64">-DRO_AZU!K38/SUMPRODUCT(($E$9:$AV$9=L$18)*($D$10:$D$14=$B64)*($E$10:$AV$14))</f>
        <v>-11722.155027266857</v>
      </c>
      <c r="M64" s="16">
        <f t="array" ref="M64">-DRO_AZU!L38/SUMPRODUCT(($E$9:$AV$9=M$18)*($D$10:$D$14=$B64)*($E$10:$AV$14))</f>
        <v>-13610.270414113189</v>
      </c>
      <c r="N64" s="16">
        <f t="array" ref="N64">-DRO_AZU!M38/SUMPRODUCT(($E$9:$AV$9=N$18)*($D$10:$D$14=$B64)*($E$10:$AV$14))</f>
        <v>-16088.275940859718</v>
      </c>
      <c r="O64" s="16">
        <f t="array" ref="O64">-DRO_AZU!N38/SUMPRODUCT(($E$9:$AV$9=O$18)*($D$10:$D$14=$B64)*($E$10:$AV$14))</f>
        <v>-18459.656965967621</v>
      </c>
      <c r="P64" s="16">
        <f t="array" ref="P64">-DRO_AZU!O38/SUMPRODUCT(($E$9:$AV$9=P$18)*($D$10:$D$14=$B64)*($E$10:$AV$14))</f>
        <v>-19329.973581146049</v>
      </c>
      <c r="Q64" s="16">
        <f t="array" ref="Q64">-DRO_AZU!P38/SUMPRODUCT(($E$9:$AV$9=Q$18)*($D$10:$D$14=$B64)*($E$10:$AV$14))</f>
        <v>-28126.113283278402</v>
      </c>
      <c r="R64" s="16">
        <f t="array" ref="R64">-DRO_AZU!Q38/SUMPRODUCT(($E$9:$AV$9=R$18)*($D$10:$D$14=$B64)*($E$10:$AV$14))</f>
        <v>-29409.071305535603</v>
      </c>
      <c r="S64" s="16">
        <f t="array" ref="S64">-DRO_AZU!R38/SUMPRODUCT(($E$9:$AV$9=S$18)*($D$10:$D$14=$B64)*($E$10:$AV$14))</f>
        <v>-33908.442629274134</v>
      </c>
      <c r="T64" s="16">
        <f t="array" ref="T64">-DRO_AZU!S38/SUMPRODUCT(($E$9:$AV$9=T$18)*($D$10:$D$14=$B64)*($E$10:$AV$14))</f>
        <v>-31100.053870509404</v>
      </c>
      <c r="U64" s="16">
        <f t="array" ref="U64">-DRO_AZU!T38/SUMPRODUCT(($E$9:$AV$9=U$18)*($D$10:$D$14=$B64)*($E$10:$AV$14))</f>
        <v>-34715.916780843567</v>
      </c>
      <c r="V64" s="16">
        <f t="array" ref="V64">-DRO_AZU!U38/SUMPRODUCT(($E$9:$AV$9=V$18)*($D$10:$D$14=$B64)*($E$10:$AV$14))</f>
        <v>-38424.572352836476</v>
      </c>
      <c r="W64" s="16">
        <f t="array" ref="W64">-DRO_AZU!V38/SUMPRODUCT(($E$9:$AV$9=W$18)*($D$10:$D$14=$B64)*($E$10:$AV$14))</f>
        <v>-43718.657226876363</v>
      </c>
      <c r="X64" s="16">
        <f t="array" ref="X64">-DRO_AZU!W38/SUMPRODUCT(($E$9:$AV$9=X$18)*($D$10:$D$14=$B64)*($E$10:$AV$14))</f>
        <v>-47579.249706395087</v>
      </c>
      <c r="Y64" s="16">
        <f t="array" ref="Y64">-DRO_AZU!X38/SUMPRODUCT(($E$9:$AV$9=Y$18)*($D$10:$D$14=$B64)*($E$10:$AV$14))</f>
        <v>-43224.698040531759</v>
      </c>
      <c r="Z64" s="16">
        <f t="array" ref="Z64">-DRO_AZU!Y38/SUMPRODUCT(($E$9:$AV$9=Z$18)*($D$10:$D$14=$B64)*($E$10:$AV$14))</f>
        <v>-47273.998892253752</v>
      </c>
      <c r="AA64" s="16">
        <f t="array" ref="AA64">-DRO_AZU!Z38/SUMPRODUCT(($E$9:$AV$9=AA$18)*($D$10:$D$14=$B64)*($E$10:$AV$14))</f>
        <v>-58353.085031989147</v>
      </c>
      <c r="AB64" s="16">
        <f t="array" ref="AB64">-DRO_AZU!AA38/SUMPRODUCT(($E$9:$AV$9=AB$18)*($D$10:$D$14=$B64)*($E$10:$AV$14))</f>
        <v>-61417.956912635789</v>
      </c>
      <c r="AC64" s="16">
        <f t="array" ref="AC64">-DRO_AZU!AB38/SUMPRODUCT(($E$9:$AV$9=AC$18)*($D$10:$D$14=$B64)*($E$10:$AV$14))</f>
        <v>-65030.956169738274</v>
      </c>
      <c r="AD64" s="16">
        <f t="array" ref="AD64">-DRO_AZU!AC38/SUMPRODUCT(($E$9:$AV$9=AD$18)*($D$10:$D$14=$B64)*($E$10:$AV$14))</f>
        <v>-62314.813570221784</v>
      </c>
      <c r="AE64" s="16">
        <f t="array" ref="AE64">-DRO_AZU!AD38/SUMPRODUCT(($E$9:$AV$9=AE$18)*($D$10:$D$14=$B64)*($E$10:$AV$14))</f>
        <v>-58322.546336756925</v>
      </c>
      <c r="AF64" s="16">
        <f t="array" ref="AF64">-DRO_AZU!AE38/SUMPRODUCT(($E$9:$AV$9=AF$18)*($D$10:$D$14=$B64)*($E$10:$AV$14))</f>
        <v>-68821.649009701854</v>
      </c>
      <c r="AG64" s="16">
        <f t="array" ref="AG64">-DRO_AZU!AF38/SUMPRODUCT(($E$9:$AV$9=AG$18)*($D$10:$D$14=$B64)*($E$10:$AV$14))</f>
        <v>-75389.131918245708</v>
      </c>
      <c r="AH64" s="16">
        <f t="array" ref="AH64">-DRO_AZU!AG38/SUMPRODUCT(($E$9:$AV$9=AH$18)*($D$10:$D$14=$B64)*($E$10:$AV$14))</f>
        <v>-63078.739079339619</v>
      </c>
      <c r="AI64" s="16">
        <f t="array" ref="AI64">-DRO_AZU!AH38/SUMPRODUCT(($E$9:$AV$9=AI$18)*($D$10:$D$14=$B64)*($E$10:$AV$14))</f>
        <v>-68670.074801051072</v>
      </c>
      <c r="AJ64" s="16">
        <f t="array" ref="AJ64">-DRO_AZU!AI38/SUMPRODUCT(($E$9:$AV$9=AJ$18)*($D$10:$D$14=$B64)*($E$10:$AV$14))</f>
        <v>-65235.260601503243</v>
      </c>
      <c r="AK64" s="16">
        <f t="array" ref="AK64">-DRO_AZU!AJ38/SUMPRODUCT(($E$9:$AV$9=AK$18)*($D$10:$D$14=$B64)*($E$10:$AV$14))</f>
        <v>-68980.427258401978</v>
      </c>
      <c r="AL64" s="16">
        <f t="array" ref="AL64">-DRO_AZU!AK38/SUMPRODUCT(($E$9:$AV$9=AL$18)*($D$10:$D$14=$B64)*($E$10:$AV$14))</f>
        <v>-69634.543538700556</v>
      </c>
      <c r="AM64" s="16">
        <f t="array" ref="AM64">-DRO_AZU!AL38/SUMPRODUCT(($E$9:$AV$9=AM$18)*($D$10:$D$14=$B64)*($E$10:$AV$14))</f>
        <v>-77366.621931429268</v>
      </c>
      <c r="AN64" s="16">
        <f t="array" ref="AN64">-DRO_AZU!AM38/SUMPRODUCT(($E$9:$AV$9=AN$18)*($D$10:$D$14=$B64)*($E$10:$AV$14))</f>
        <v>-76064.903294352276</v>
      </c>
      <c r="AO64" s="16">
        <f t="array" ref="AO64">-DRO_AZU!AN38/SUMPRODUCT(($E$9:$AV$9=AO$18)*($D$10:$D$14=$B64)*($E$10:$AV$14))</f>
        <v>-84672.957519691961</v>
      </c>
      <c r="AP64" s="16">
        <f t="array" ref="AP64">-DRO_AZU!AO38/SUMPRODUCT(($E$9:$AV$9=AP$18)*($D$10:$D$14=$B64)*($E$10:$AV$14))</f>
        <v>-80906.882929917541</v>
      </c>
      <c r="AQ64" s="16">
        <f t="array" ref="AQ64">-DRO_AZU!AP38/SUMPRODUCT(($E$9:$AV$9=AQ$18)*($D$10:$D$14=$B64)*($E$10:$AV$14))</f>
        <v>-89504.554093708881</v>
      </c>
      <c r="AR64" s="16">
        <f t="array" ref="AR64">-DRO_AZU!AQ38/SUMPRODUCT(($E$9:$AV$9=AR$18)*($D$10:$D$14=$B64)*($E$10:$AV$14))</f>
        <v>-84449.595568899735</v>
      </c>
      <c r="AS64" s="16">
        <f t="array" ref="AS64">-DRO_AZU!AR38/SUMPRODUCT(($E$9:$AV$9=AS$18)*($D$10:$D$14=$B64)*($E$10:$AV$14))</f>
        <v>-93918.708126525045</v>
      </c>
      <c r="AT64" s="16">
        <f t="array" ref="AT64">-DRO_AZU!AS38/SUMPRODUCT(($E$9:$AV$9=AT$18)*($D$10:$D$14=$B64)*($E$10:$AV$14))</f>
        <v>-93909.087205519871</v>
      </c>
      <c r="AU64" s="16">
        <f t="array" ref="AU64">-DRO_AZU!AT38/SUMPRODUCT(($E$9:$AV$9=AU$18)*($D$10:$D$14=$B64)*($E$10:$AV$14))</f>
        <v>-106911.51698928302</v>
      </c>
      <c r="AV64" s="16">
        <f t="array" ref="AV64">-DRO_AZU!AU38/SUMPRODUCT(($E$9:$AV$9=AV$18)*($D$10:$D$14=$B64)*($E$10:$AV$14))</f>
        <v>-105703.96092043536</v>
      </c>
    </row>
    <row r="65" spans="2:48">
      <c r="C65" s="15">
        <v>2.2000000000000002</v>
      </c>
      <c r="D65" s="9" t="s">
        <v>49</v>
      </c>
      <c r="E65" s="8">
        <f>E66+E67</f>
        <v>-7432.3538563875309</v>
      </c>
      <c r="F65" s="8">
        <f t="shared" ref="F65:AV65" si="13">F66+F67</f>
        <v>-11452.093951499468</v>
      </c>
      <c r="G65" s="8">
        <f t="shared" si="13"/>
        <v>-13182.915219306293</v>
      </c>
      <c r="H65" s="8">
        <f t="shared" si="13"/>
        <v>-14440.975420359471</v>
      </c>
      <c r="I65" s="8">
        <f t="shared" si="13"/>
        <v>-21479.739471529927</v>
      </c>
      <c r="J65" s="8">
        <f t="shared" si="13"/>
        <v>-22627.942068743807</v>
      </c>
      <c r="K65" s="8">
        <f t="shared" si="13"/>
        <v>-26869.419189571865</v>
      </c>
      <c r="L65" s="8">
        <f t="shared" si="13"/>
        <v>-32161.380514524881</v>
      </c>
      <c r="M65" s="8">
        <f t="shared" si="13"/>
        <v>-39076.971010407018</v>
      </c>
      <c r="N65" s="8">
        <f t="shared" si="13"/>
        <v>-38203.160172712342</v>
      </c>
      <c r="O65" s="8">
        <f t="shared" si="13"/>
        <v>-43840.791143879156</v>
      </c>
      <c r="P65" s="8">
        <f t="shared" si="13"/>
        <v>-47246.443053700918</v>
      </c>
      <c r="Q65" s="8">
        <f t="shared" si="13"/>
        <v>-56125.105097189342</v>
      </c>
      <c r="R65" s="8">
        <f t="shared" si="13"/>
        <v>-60244.707098023311</v>
      </c>
      <c r="S65" s="8">
        <f t="shared" si="13"/>
        <v>-64941.968849612254</v>
      </c>
      <c r="T65" s="8">
        <f t="shared" si="13"/>
        <v>-64997.466707596759</v>
      </c>
      <c r="U65" s="8">
        <f t="shared" si="13"/>
        <v>-50253.193248001822</v>
      </c>
      <c r="V65" s="8">
        <f t="shared" si="13"/>
        <v>-65528.172854882228</v>
      </c>
      <c r="W65" s="8">
        <f t="shared" si="13"/>
        <v>-66284.7002422605</v>
      </c>
      <c r="X65" s="8">
        <f t="shared" si="13"/>
        <v>-74368.203005738251</v>
      </c>
      <c r="Y65" s="8">
        <f t="shared" si="13"/>
        <v>-69589.925005522324</v>
      </c>
      <c r="Z65" s="8">
        <f t="shared" si="13"/>
        <v>-84307.649285703446</v>
      </c>
      <c r="AA65" s="8">
        <f t="shared" si="13"/>
        <v>-89861.05813881928</v>
      </c>
      <c r="AB65" s="8">
        <f t="shared" si="13"/>
        <v>-93330.791388297075</v>
      </c>
      <c r="AC65" s="8">
        <f t="shared" si="13"/>
        <v>-94058.042445500323</v>
      </c>
      <c r="AD65" s="8">
        <f t="shared" si="13"/>
        <v>-86870.725459282112</v>
      </c>
      <c r="AE65" s="8">
        <f t="shared" si="13"/>
        <v>-59824.043769322758</v>
      </c>
      <c r="AF65" s="8">
        <f t="shared" si="13"/>
        <v>-138502.48401322847</v>
      </c>
      <c r="AG65" s="8">
        <f t="shared" si="13"/>
        <v>-104920.46273508239</v>
      </c>
      <c r="AH65" s="8">
        <f t="shared" si="13"/>
        <v>-75498.949844081231</v>
      </c>
      <c r="AI65" s="8">
        <f t="shared" si="13"/>
        <v>-94032.542867303622</v>
      </c>
      <c r="AJ65" s="8">
        <f t="shared" si="13"/>
        <v>-97366.167230816936</v>
      </c>
      <c r="AK65" s="8">
        <f t="shared" si="13"/>
        <v>-104092.64350440432</v>
      </c>
      <c r="AL65" s="8">
        <f t="shared" si="13"/>
        <v>-95585.974119437524</v>
      </c>
      <c r="AM65" s="8">
        <f t="shared" si="13"/>
        <v>-104564.81746776152</v>
      </c>
      <c r="AN65" s="8">
        <f t="shared" si="13"/>
        <v>-94578.055463058306</v>
      </c>
      <c r="AO65" s="8">
        <f t="shared" si="13"/>
        <v>-106188.46766372028</v>
      </c>
      <c r="AP65" s="8">
        <f t="shared" si="13"/>
        <v>-233388.32723261046</v>
      </c>
      <c r="AQ65" s="8">
        <f t="shared" si="13"/>
        <v>-77048.947253786406</v>
      </c>
      <c r="AR65" s="8">
        <f t="shared" si="13"/>
        <v>-104289.12630381048</v>
      </c>
      <c r="AS65" s="8">
        <f t="shared" si="13"/>
        <v>-121545.75355578729</v>
      </c>
      <c r="AT65" s="8">
        <f t="shared" si="13"/>
        <v>-114964.27554698255</v>
      </c>
      <c r="AU65" s="8">
        <f t="shared" si="13"/>
        <v>-145156.34082441765</v>
      </c>
      <c r="AV65" s="8">
        <f t="shared" si="13"/>
        <v>-207499.42000055398</v>
      </c>
    </row>
    <row r="66" spans="2:48">
      <c r="B66" s="55" t="str">
        <f t="shared" si="12"/>
        <v>IPCA</v>
      </c>
      <c r="C66" s="15" t="s">
        <v>68</v>
      </c>
      <c r="D66" s="11" t="s">
        <v>58</v>
      </c>
      <c r="E66" s="16">
        <f t="array" ref="E66">-DRO_AZU!D43/SUMPRODUCT(($E$9:$AV$9=E$18)*($D$10:$D$14=$B66)*($E$10:$AV$14))</f>
        <v>-5875.4407122209514</v>
      </c>
      <c r="F66" s="16">
        <f t="array" ref="F66">-DRO_AZU!E43/SUMPRODUCT(($E$9:$AV$9=F$18)*($D$10:$D$14=$B66)*($E$10:$AV$14))</f>
        <v>-8473.359714560971</v>
      </c>
      <c r="G66" s="16">
        <f t="array" ref="G66">-DRO_AZU!F43/SUMPRODUCT(($E$9:$AV$9=G$18)*($D$10:$D$14=$B66)*($E$10:$AV$14))</f>
        <v>-10257.024615258264</v>
      </c>
      <c r="H66" s="16">
        <f t="array" ref="H66">-DRO_AZU!G43/SUMPRODUCT(($E$9:$AV$9=H$18)*($D$10:$D$14=$B66)*($E$10:$AV$14))</f>
        <v>-10744.264530323901</v>
      </c>
      <c r="I66" s="16">
        <f t="array" ref="I66">-DRO_AZU!H43/SUMPRODUCT(($E$9:$AV$9=I$18)*($D$10:$D$14=$B66)*($E$10:$AV$14))</f>
        <v>-17757.668128235251</v>
      </c>
      <c r="J66" s="16">
        <f t="array" ref="J66">-DRO_AZU!I43/SUMPRODUCT(($E$9:$AV$9=J$18)*($D$10:$D$14=$B66)*($E$10:$AV$14))</f>
        <v>-18655.711338164318</v>
      </c>
      <c r="K66" s="16">
        <f t="array" ref="K66">-DRO_AZU!J43/SUMPRODUCT(($E$9:$AV$9=K$18)*($D$10:$D$14=$B66)*($E$10:$AV$14))</f>
        <v>-22411.625851089688</v>
      </c>
      <c r="L66" s="16">
        <f t="array" ref="L66">-DRO_AZU!K43/SUMPRODUCT(($E$9:$AV$9=L$18)*($D$10:$D$14=$B66)*($E$10:$AV$14))</f>
        <v>-26553.894773904274</v>
      </c>
      <c r="M66" s="16">
        <f t="array" ref="M66">-DRO_AZU!L43/SUMPRODUCT(($E$9:$AV$9=M$18)*($D$10:$D$14=$B66)*($E$10:$AV$14))</f>
        <v>-32660.392493010444</v>
      </c>
      <c r="N66" s="16">
        <f t="array" ref="N66">-DRO_AZU!M43/SUMPRODUCT(($E$9:$AV$9=N$18)*($D$10:$D$14=$B66)*($E$10:$AV$14))</f>
        <v>-31676.096978231093</v>
      </c>
      <c r="O66" s="16">
        <f t="array" ref="O66">-DRO_AZU!N43/SUMPRODUCT(($E$9:$AV$9=O$18)*($D$10:$D$14=$B66)*($E$10:$AV$14))</f>
        <v>-36589.090006352773</v>
      </c>
      <c r="P66" s="16">
        <f t="array" ref="P66">-DRO_AZU!O43/SUMPRODUCT(($E$9:$AV$9=P$18)*($D$10:$D$14=$B66)*($E$10:$AV$14))</f>
        <v>-39691.361106834767</v>
      </c>
      <c r="Q66" s="16">
        <f t="array" ref="Q66">-DRO_AZU!P43/SUMPRODUCT(($E$9:$AV$9=Q$18)*($D$10:$D$14=$B66)*($E$10:$AV$14))</f>
        <v>-48950.924414458335</v>
      </c>
      <c r="R66" s="16">
        <f t="array" ref="R66">-DRO_AZU!Q43/SUMPRODUCT(($E$9:$AV$9=R$18)*($D$10:$D$14=$B66)*($E$10:$AV$14))</f>
        <v>-53689.842844060455</v>
      </c>
      <c r="S66" s="16">
        <f t="array" ref="S66">-DRO_AZU!R43/SUMPRODUCT(($E$9:$AV$9=S$18)*($D$10:$D$14=$B66)*($E$10:$AV$14))</f>
        <v>-56872.700883125894</v>
      </c>
      <c r="T66" s="16">
        <f t="array" ref="T66">-DRO_AZU!S43/SUMPRODUCT(($E$9:$AV$9=T$18)*($D$10:$D$14=$B66)*($E$10:$AV$14))</f>
        <v>-57152.862008277509</v>
      </c>
      <c r="U66" s="16">
        <f t="array" ref="U66">-DRO_AZU!T43/SUMPRODUCT(($E$9:$AV$9=U$18)*($D$10:$D$14=$B66)*($E$10:$AV$14))</f>
        <v>-45402.35447896734</v>
      </c>
      <c r="V66" s="16">
        <f t="array" ref="V66">-DRO_AZU!U43/SUMPRODUCT(($E$9:$AV$9=V$18)*($D$10:$D$14=$B66)*($E$10:$AV$14))</f>
        <v>-59372.48309478171</v>
      </c>
      <c r="W66" s="16">
        <f t="array" ref="W66">-DRO_AZU!V43/SUMPRODUCT(($E$9:$AV$9=W$18)*($D$10:$D$14=$B66)*($E$10:$AV$14))</f>
        <v>-57568.509322213511</v>
      </c>
      <c r="X66" s="16">
        <f t="array" ref="X66">-DRO_AZU!W43/SUMPRODUCT(($E$9:$AV$9=X$18)*($D$10:$D$14=$B66)*($E$10:$AV$14))</f>
        <v>-64717.817294800821</v>
      </c>
      <c r="Y66" s="16">
        <f t="array" ref="Y66">-DRO_AZU!X43/SUMPRODUCT(($E$9:$AV$9=Y$18)*($D$10:$D$14=$B66)*($E$10:$AV$14))</f>
        <v>-61357.070372457172</v>
      </c>
      <c r="Z66" s="16">
        <f t="array" ref="Z66">-DRO_AZU!Y43/SUMPRODUCT(($E$9:$AV$9=Z$18)*($D$10:$D$14=$B66)*($E$10:$AV$14))</f>
        <v>-76557.360986553293</v>
      </c>
      <c r="AA66" s="16">
        <f t="array" ref="AA66">-DRO_AZU!Z43/SUMPRODUCT(($E$9:$AV$9=AA$18)*($D$10:$D$14=$B66)*($E$10:$AV$14))</f>
        <v>-81229.609874805741</v>
      </c>
      <c r="AB66" s="16">
        <f t="array" ref="AB66">-DRO_AZU!AA43/SUMPRODUCT(($E$9:$AV$9=AB$18)*($D$10:$D$14=$B66)*($E$10:$AV$14))</f>
        <v>-83535.991172721944</v>
      </c>
      <c r="AC66" s="16">
        <f t="array" ref="AC66">-DRO_AZU!AB43/SUMPRODUCT(($E$9:$AV$9=AC$18)*($D$10:$D$14=$B66)*($E$10:$AV$14))</f>
        <v>-78832.77722676938</v>
      </c>
      <c r="AD66" s="16">
        <f t="array" ref="AD66">-DRO_AZU!AC43/SUMPRODUCT(($E$9:$AV$9=AD$18)*($D$10:$D$14=$B66)*($E$10:$AV$14))</f>
        <v>-73651.892806053671</v>
      </c>
      <c r="AE66" s="16">
        <f t="array" ref="AE66">-DRO_AZU!AD43/SUMPRODUCT(($E$9:$AV$9=AE$18)*($D$10:$D$14=$B66)*($E$10:$AV$14))</f>
        <v>-45086.28198630207</v>
      </c>
      <c r="AF66" s="16">
        <f t="array" ref="AF66">-DRO_AZU!AE43/SUMPRODUCT(($E$9:$AV$9=AF$18)*($D$10:$D$14=$B66)*($E$10:$AV$14))</f>
        <v>-123948.68566609437</v>
      </c>
      <c r="AG66" s="16">
        <f t="array" ref="AG66">-DRO_AZU!AF43/SUMPRODUCT(($E$9:$AV$9=AG$18)*($D$10:$D$14=$B66)*($E$10:$AV$14))</f>
        <v>-90021.865215583792</v>
      </c>
      <c r="AH66" s="16">
        <f t="array" ref="AH66">-DRO_AZU!AG43/SUMPRODUCT(($E$9:$AV$9=AH$18)*($D$10:$D$14=$B66)*($E$10:$AV$14))</f>
        <v>-64185.18875384672</v>
      </c>
      <c r="AI66" s="16">
        <f t="array" ref="AI66">-DRO_AZU!AH43/SUMPRODUCT(($E$9:$AV$9=AI$18)*($D$10:$D$14=$B66)*($E$10:$AV$14))</f>
        <v>-80556.313958022467</v>
      </c>
      <c r="AJ66" s="16">
        <f t="array" ref="AJ66">-DRO_AZU!AI43/SUMPRODUCT(($E$9:$AV$9=AJ$18)*($D$10:$D$14=$B66)*($E$10:$AV$14))</f>
        <v>-84752.165963510997</v>
      </c>
      <c r="AK66" s="16">
        <f t="array" ref="AK66">-DRO_AZU!AJ43/SUMPRODUCT(($E$9:$AV$9=AK$18)*($D$10:$D$14=$B66)*($E$10:$AV$14))</f>
        <v>-91854.417613197613</v>
      </c>
      <c r="AL66" s="16">
        <f t="array" ref="AL66">-DRO_AZU!AK43/SUMPRODUCT(($E$9:$AV$9=AL$18)*($D$10:$D$14=$B66)*($E$10:$AV$14))</f>
        <v>-83605.381357893159</v>
      </c>
      <c r="AM66" s="16">
        <f t="array" ref="AM66">-DRO_AZU!AL43/SUMPRODUCT(($E$9:$AV$9=AM$18)*($D$10:$D$14=$B66)*($E$10:$AV$14))</f>
        <v>-90791.659318931677</v>
      </c>
      <c r="AN66" s="16">
        <f t="array" ref="AN66">-DRO_AZU!AM43/SUMPRODUCT(($E$9:$AV$9=AN$18)*($D$10:$D$14=$B66)*($E$10:$AV$14))</f>
        <v>-77282.845817679306</v>
      </c>
      <c r="AO66" s="16">
        <f t="array" ref="AO66">-DRO_AZU!AN43/SUMPRODUCT(($E$9:$AV$9=AO$18)*($D$10:$D$14=$B66)*($E$10:$AV$14))</f>
        <v>-91432.303465804696</v>
      </c>
      <c r="AP66" s="16">
        <f t="array" ref="AP66">-DRO_AZU!AO43/SUMPRODUCT(($E$9:$AV$9=AP$18)*($D$10:$D$14=$B66)*($E$10:$AV$14))</f>
        <v>-218901.07730287916</v>
      </c>
      <c r="AQ66" s="16">
        <f t="array" ref="AQ66">-DRO_AZU!AP43/SUMPRODUCT(($E$9:$AV$9=AQ$18)*($D$10:$D$14=$B66)*($E$10:$AV$14))</f>
        <v>-60732.510330719932</v>
      </c>
      <c r="AR66" s="16">
        <f t="array" ref="AR66">-DRO_AZU!AQ43/SUMPRODUCT(($E$9:$AV$9=AR$18)*($D$10:$D$14=$B66)*($E$10:$AV$14))</f>
        <v>-89479.176385127183</v>
      </c>
      <c r="AS66" s="16">
        <f t="array" ref="AS66">-DRO_AZU!AR43/SUMPRODUCT(($E$9:$AV$9=AS$18)*($D$10:$D$14=$B66)*($E$10:$AV$14))</f>
        <v>-105459.47680963743</v>
      </c>
      <c r="AT66" s="16">
        <f t="array" ref="AT66">-DRO_AZU!AS43/SUMPRODUCT(($E$9:$AV$9=AT$18)*($D$10:$D$14=$B66)*($E$10:$AV$14))</f>
        <v>-97964.316037771554</v>
      </c>
      <c r="AU66" s="16">
        <f t="array" ref="AU66">-DRO_AZU!AT43/SUMPRODUCT(($E$9:$AV$9=AU$18)*($D$10:$D$14=$B66)*($E$10:$AV$14))</f>
        <v>-124464.08758111915</v>
      </c>
      <c r="AV66" s="16">
        <f t="array" ref="AV66">-DRO_AZU!AU43/SUMPRODUCT(($E$9:$AV$9=AV$18)*($D$10:$D$14=$B66)*($E$10:$AV$14))</f>
        <v>-184542.90280555829</v>
      </c>
    </row>
    <row r="67" spans="2:48">
      <c r="B67" s="55" t="str">
        <f t="shared" si="12"/>
        <v>IPCA</v>
      </c>
      <c r="C67" s="15" t="s">
        <v>69</v>
      </c>
      <c r="D67" s="11" t="s">
        <v>59</v>
      </c>
      <c r="E67" s="16">
        <f t="array" ref="E67">-DRO_AZU!D46/SUMPRODUCT(($E$9:$AV$9=E$18)*($D$10:$D$14=$B67)*($E$10:$AV$14))</f>
        <v>-1556.9131441665797</v>
      </c>
      <c r="F67" s="16">
        <f t="array" ref="F67">-DRO_AZU!E46/SUMPRODUCT(($E$9:$AV$9=F$18)*($D$10:$D$14=$B67)*($E$10:$AV$14))</f>
        <v>-2978.7342369384969</v>
      </c>
      <c r="G67" s="16">
        <f t="array" ref="G67">-DRO_AZU!F46/SUMPRODUCT(($E$9:$AV$9=G$18)*($D$10:$D$14=$B67)*($E$10:$AV$14))</f>
        <v>-2925.8906040480288</v>
      </c>
      <c r="H67" s="16">
        <f t="array" ref="H67">-DRO_AZU!G46/SUMPRODUCT(($E$9:$AV$9=H$18)*($D$10:$D$14=$B67)*($E$10:$AV$14))</f>
        <v>-3696.7108900355697</v>
      </c>
      <c r="I67" s="16">
        <f t="array" ref="I67">-DRO_AZU!H46/SUMPRODUCT(($E$9:$AV$9=I$18)*($D$10:$D$14=$B67)*($E$10:$AV$14))</f>
        <v>-3722.0713432946745</v>
      </c>
      <c r="J67" s="16">
        <f t="array" ref="J67">-DRO_AZU!I46/SUMPRODUCT(($E$9:$AV$9=J$18)*($D$10:$D$14=$B67)*($E$10:$AV$14))</f>
        <v>-3972.2307305794902</v>
      </c>
      <c r="K67" s="16">
        <f t="array" ref="K67">-DRO_AZU!J46/SUMPRODUCT(($E$9:$AV$9=K$18)*($D$10:$D$14=$B67)*($E$10:$AV$14))</f>
        <v>-4457.7933384821763</v>
      </c>
      <c r="L67" s="16">
        <f t="array" ref="L67">-DRO_AZU!K46/SUMPRODUCT(($E$9:$AV$9=L$18)*($D$10:$D$14=$B67)*($E$10:$AV$14))</f>
        <v>-5607.4857406206074</v>
      </c>
      <c r="M67" s="16">
        <f t="array" ref="M67">-DRO_AZU!L46/SUMPRODUCT(($E$9:$AV$9=M$18)*($D$10:$D$14=$B67)*($E$10:$AV$14))</f>
        <v>-6416.5785173965733</v>
      </c>
      <c r="N67" s="16">
        <f t="array" ref="N67">-DRO_AZU!M46/SUMPRODUCT(($E$9:$AV$9=N$18)*($D$10:$D$14=$B67)*($E$10:$AV$14))</f>
        <v>-6527.0631944812494</v>
      </c>
      <c r="O67" s="16">
        <f t="array" ref="O67">-DRO_AZU!N46/SUMPRODUCT(($E$9:$AV$9=O$18)*($D$10:$D$14=$B67)*($E$10:$AV$14))</f>
        <v>-7251.7011375263846</v>
      </c>
      <c r="P67" s="16">
        <f t="array" ref="P67">-DRO_AZU!O46/SUMPRODUCT(($E$9:$AV$9=P$18)*($D$10:$D$14=$B67)*($E$10:$AV$14))</f>
        <v>-7555.0819468661484</v>
      </c>
      <c r="Q67" s="16">
        <f t="array" ref="Q67">-DRO_AZU!P46/SUMPRODUCT(($E$9:$AV$9=Q$18)*($D$10:$D$14=$B67)*($E$10:$AV$14))</f>
        <v>-7174.1806827310093</v>
      </c>
      <c r="R67" s="16">
        <f t="array" ref="R67">-DRO_AZU!Q46/SUMPRODUCT(($E$9:$AV$9=R$18)*($D$10:$D$14=$B67)*($E$10:$AV$14))</f>
        <v>-6554.8642539628599</v>
      </c>
      <c r="S67" s="16">
        <f t="array" ref="S67">-DRO_AZU!R46/SUMPRODUCT(($E$9:$AV$9=S$18)*($D$10:$D$14=$B67)*($E$10:$AV$14))</f>
        <v>-8069.2679664863617</v>
      </c>
      <c r="T67" s="16">
        <f t="array" ref="T67">-DRO_AZU!S46/SUMPRODUCT(($E$9:$AV$9=T$18)*($D$10:$D$14=$B67)*($E$10:$AV$14))</f>
        <v>-7844.6046993192467</v>
      </c>
      <c r="U67" s="16">
        <f t="array" ref="U67">-DRO_AZU!T46/SUMPRODUCT(($E$9:$AV$9=U$18)*($D$10:$D$14=$B67)*($E$10:$AV$14))</f>
        <v>-4850.8387690344798</v>
      </c>
      <c r="V67" s="16">
        <f t="array" ref="V67">-DRO_AZU!U46/SUMPRODUCT(($E$9:$AV$9=V$18)*($D$10:$D$14=$B67)*($E$10:$AV$14))</f>
        <v>-6155.6897601005176</v>
      </c>
      <c r="W67" s="16">
        <f t="array" ref="W67">-DRO_AZU!V46/SUMPRODUCT(($E$9:$AV$9=W$18)*($D$10:$D$14=$B67)*($E$10:$AV$14))</f>
        <v>-8716.1909200469945</v>
      </c>
      <c r="X67" s="16">
        <f t="array" ref="X67">-DRO_AZU!W46/SUMPRODUCT(($E$9:$AV$9=X$18)*($D$10:$D$14=$B67)*($E$10:$AV$14))</f>
        <v>-9650.3857109374276</v>
      </c>
      <c r="Y67" s="16">
        <f t="array" ref="Y67">-DRO_AZU!X46/SUMPRODUCT(($E$9:$AV$9=Y$18)*($D$10:$D$14=$B67)*($E$10:$AV$14))</f>
        <v>-8232.8546330651552</v>
      </c>
      <c r="Z67" s="16">
        <f t="array" ref="Z67">-DRO_AZU!Y46/SUMPRODUCT(($E$9:$AV$9=Z$18)*($D$10:$D$14=$B67)*($E$10:$AV$14))</f>
        <v>-7750.2882991501519</v>
      </c>
      <c r="AA67" s="16">
        <f t="array" ref="AA67">-DRO_AZU!Z46/SUMPRODUCT(($E$9:$AV$9=AA$18)*($D$10:$D$14=$B67)*($E$10:$AV$14))</f>
        <v>-8631.4482640135375</v>
      </c>
      <c r="AB67" s="16">
        <f t="array" ref="AB67">-DRO_AZU!AA46/SUMPRODUCT(($E$9:$AV$9=AB$18)*($D$10:$D$14=$B67)*($E$10:$AV$14))</f>
        <v>-9794.8002155751346</v>
      </c>
      <c r="AC67" s="16">
        <f t="array" ref="AC67">-DRO_AZU!AB46/SUMPRODUCT(($E$9:$AV$9=AC$18)*($D$10:$D$14=$B67)*($E$10:$AV$14))</f>
        <v>-15225.26521873094</v>
      </c>
      <c r="AD67" s="16">
        <f t="array" ref="AD67">-DRO_AZU!AC46/SUMPRODUCT(($E$9:$AV$9=AD$18)*($D$10:$D$14=$B67)*($E$10:$AV$14))</f>
        <v>-13218.832653228439</v>
      </c>
      <c r="AE67" s="16">
        <f t="array" ref="AE67">-DRO_AZU!AD46/SUMPRODUCT(($E$9:$AV$9=AE$18)*($D$10:$D$14=$B67)*($E$10:$AV$14))</f>
        <v>-14737.761783020689</v>
      </c>
      <c r="AF67" s="16">
        <f t="array" ref="AF67">-DRO_AZU!AE46/SUMPRODUCT(($E$9:$AV$9=AF$18)*($D$10:$D$14=$B67)*($E$10:$AV$14))</f>
        <v>-14553.798347134103</v>
      </c>
      <c r="AG67" s="16">
        <f t="array" ref="AG67">-DRO_AZU!AF46/SUMPRODUCT(($E$9:$AV$9=AG$18)*($D$10:$D$14=$B67)*($E$10:$AV$14))</f>
        <v>-14898.597519498595</v>
      </c>
      <c r="AH67" s="16">
        <f t="array" ref="AH67">-DRO_AZU!AG46/SUMPRODUCT(($E$9:$AV$9=AH$18)*($D$10:$D$14=$B67)*($E$10:$AV$14))</f>
        <v>-11313.761090234513</v>
      </c>
      <c r="AI67" s="16">
        <f t="array" ref="AI67">-DRO_AZU!AH46/SUMPRODUCT(($E$9:$AV$9=AI$18)*($D$10:$D$14=$B67)*($E$10:$AV$14))</f>
        <v>-13476.228909281157</v>
      </c>
      <c r="AJ67" s="16">
        <f t="array" ref="AJ67">-DRO_AZU!AI46/SUMPRODUCT(($E$9:$AV$9=AJ$18)*($D$10:$D$14=$B67)*($E$10:$AV$14))</f>
        <v>-12614.001267305934</v>
      </c>
      <c r="AK67" s="16">
        <f t="array" ref="AK67">-DRO_AZU!AJ46/SUMPRODUCT(($E$9:$AV$9=AK$18)*($D$10:$D$14=$B67)*($E$10:$AV$14))</f>
        <v>-12238.22589120671</v>
      </c>
      <c r="AL67" s="16">
        <f t="array" ref="AL67">-DRO_AZU!AK46/SUMPRODUCT(($E$9:$AV$9=AL$18)*($D$10:$D$14=$B67)*($E$10:$AV$14))</f>
        <v>-11980.592761544367</v>
      </c>
      <c r="AM67" s="16">
        <f t="array" ref="AM67">-DRO_AZU!AL46/SUMPRODUCT(($E$9:$AV$9=AM$18)*($D$10:$D$14=$B67)*($E$10:$AV$14))</f>
        <v>-13773.158148829843</v>
      </c>
      <c r="AN67" s="16">
        <f t="array" ref="AN67">-DRO_AZU!AM46/SUMPRODUCT(($E$9:$AV$9=AN$18)*($D$10:$D$14=$B67)*($E$10:$AV$14))</f>
        <v>-17295.209645379004</v>
      </c>
      <c r="AO67" s="16">
        <f t="array" ref="AO67">-DRO_AZU!AN46/SUMPRODUCT(($E$9:$AV$9=AO$18)*($D$10:$D$14=$B67)*($E$10:$AV$14))</f>
        <v>-14756.164197915577</v>
      </c>
      <c r="AP67" s="16">
        <f t="array" ref="AP67">-DRO_AZU!AO46/SUMPRODUCT(($E$9:$AV$9=AP$18)*($D$10:$D$14=$B67)*($E$10:$AV$14))</f>
        <v>-14487.249929731292</v>
      </c>
      <c r="AQ67" s="16">
        <f t="array" ref="AQ67">-DRO_AZU!AP46/SUMPRODUCT(($E$9:$AV$9=AQ$18)*($D$10:$D$14=$B67)*($E$10:$AV$14))</f>
        <v>-16316.43692306648</v>
      </c>
      <c r="AR67" s="16">
        <f t="array" ref="AR67">-DRO_AZU!AQ46/SUMPRODUCT(($E$9:$AV$9=AR$18)*($D$10:$D$14=$B67)*($E$10:$AV$14))</f>
        <v>-14809.949918683293</v>
      </c>
      <c r="AS67" s="16">
        <f t="array" ref="AS67">-DRO_AZU!AR46/SUMPRODUCT(($E$9:$AV$9=AS$18)*($D$10:$D$14=$B67)*($E$10:$AV$14))</f>
        <v>-16086.276746149853</v>
      </c>
      <c r="AT67" s="16">
        <f t="array" ref="AT67">-DRO_AZU!AS46/SUMPRODUCT(($E$9:$AV$9=AT$18)*($D$10:$D$14=$B67)*($E$10:$AV$14))</f>
        <v>-16999.959509210999</v>
      </c>
      <c r="AU67" s="16">
        <f t="array" ref="AU67">-DRO_AZU!AT46/SUMPRODUCT(($E$9:$AV$9=AU$18)*($D$10:$D$14=$B67)*($E$10:$AV$14))</f>
        <v>-20692.253243298495</v>
      </c>
      <c r="AV67" s="16">
        <f t="array" ref="AV67">-DRO_AZU!AU46/SUMPRODUCT(($E$9:$AV$9=AV$18)*($D$10:$D$14=$B67)*($E$10:$AV$14))</f>
        <v>-22956.517194995678</v>
      </c>
    </row>
    <row r="68" spans="2:48">
      <c r="B68" s="55" t="str">
        <f t="shared" si="12"/>
        <v>IPCA</v>
      </c>
      <c r="C68" s="14">
        <v>3</v>
      </c>
      <c r="D68" s="5" t="s">
        <v>60</v>
      </c>
      <c r="E68" s="10">
        <f t="array" ref="E68">-DRO_AZU!D50/SUMPRODUCT(($E$9:$AV$9=E$18)*($D$10:$D$14=$B68)*($E$10:$AV$14))</f>
        <v>-9919.3203109671085</v>
      </c>
      <c r="F68" s="10">
        <f t="array" ref="F68">-DRO_AZU!E50/SUMPRODUCT(($E$9:$AV$9=F$18)*($D$10:$D$14=$B68)*($E$10:$AV$14))</f>
        <v>-16839.206687253096</v>
      </c>
      <c r="G68" s="10">
        <f t="array" ref="G68">-DRO_AZU!F50/SUMPRODUCT(($E$9:$AV$9=G$18)*($D$10:$D$14=$B68)*($E$10:$AV$14))</f>
        <v>-22780.828984031516</v>
      </c>
      <c r="H68" s="10">
        <f t="array" ref="H68">-DRO_AZU!G50/SUMPRODUCT(($E$9:$AV$9=H$18)*($D$10:$D$14=$B68)*($E$10:$AV$14))</f>
        <v>-62867.361976544962</v>
      </c>
      <c r="I68" s="10">
        <f t="array" ref="I68">-DRO_AZU!H50/SUMPRODUCT(($E$9:$AV$9=I$18)*($D$10:$D$14=$B68)*($E$10:$AV$14))</f>
        <v>-33789.653525169088</v>
      </c>
      <c r="J68" s="10">
        <f t="array" ref="J68">-DRO_AZU!I50/SUMPRODUCT(($E$9:$AV$9=J$18)*($D$10:$D$14=$B68)*($E$10:$AV$14))</f>
        <v>-31785.42792369732</v>
      </c>
      <c r="K68" s="10">
        <f t="array" ref="K68">-DRO_AZU!J50/SUMPRODUCT(($E$9:$AV$9=K$18)*($D$10:$D$14=$B68)*($E$10:$AV$14))</f>
        <v>-39307.14822658195</v>
      </c>
      <c r="L68" s="10">
        <f t="array" ref="L68">-DRO_AZU!K50/SUMPRODUCT(($E$9:$AV$9=L$18)*($D$10:$D$14=$B68)*($E$10:$AV$14))</f>
        <v>-45263.407818539723</v>
      </c>
      <c r="M68" s="10">
        <f t="array" ref="M68">-DRO_AZU!L50/SUMPRODUCT(($E$9:$AV$9=M$18)*($D$10:$D$14=$B68)*($E$10:$AV$14))</f>
        <v>-50847.025812516535</v>
      </c>
      <c r="N68" s="10">
        <f t="array" ref="N68">-DRO_AZU!M50/SUMPRODUCT(($E$9:$AV$9=N$18)*($D$10:$D$14=$B68)*($E$10:$AV$14))</f>
        <v>-54491.423011454586</v>
      </c>
      <c r="O68" s="10">
        <f t="array" ref="O68">-DRO_AZU!N50/SUMPRODUCT(($E$9:$AV$9=O$18)*($D$10:$D$14=$B68)*($E$10:$AV$14))</f>
        <v>-58772.876931003746</v>
      </c>
      <c r="P68" s="10">
        <f t="array" ref="P68">-DRO_AZU!O50/SUMPRODUCT(($E$9:$AV$9=P$18)*($D$10:$D$14=$B68)*($E$10:$AV$14))</f>
        <v>-60251.594316024559</v>
      </c>
      <c r="Q68" s="10">
        <f t="array" ref="Q68">-DRO_AZU!P50/SUMPRODUCT(($E$9:$AV$9=Q$18)*($D$10:$D$14=$B68)*($E$10:$AV$14))</f>
        <v>-73870.883813242152</v>
      </c>
      <c r="R68" s="10">
        <f t="array" ref="R68">-DRO_AZU!Q50/SUMPRODUCT(($E$9:$AV$9=R$18)*($D$10:$D$14=$B68)*($E$10:$AV$14))</f>
        <v>-82623.00738208754</v>
      </c>
      <c r="S68" s="10">
        <f t="array" ref="S68">-DRO_AZU!R50/SUMPRODUCT(($E$9:$AV$9=S$18)*($D$10:$D$14=$B68)*($E$10:$AV$14))</f>
        <v>-96579.871666309147</v>
      </c>
      <c r="T68" s="10">
        <f t="array" ref="T68">-DRO_AZU!S50/SUMPRODUCT(($E$9:$AV$9=T$18)*($D$10:$D$14=$B68)*($E$10:$AV$14))</f>
        <v>-96868.52412127782</v>
      </c>
      <c r="U68" s="10">
        <f t="array" ref="U68">-DRO_AZU!T50/SUMPRODUCT(($E$9:$AV$9=U$18)*($D$10:$D$14=$B68)*($E$10:$AV$14))</f>
        <v>-86705.143855187416</v>
      </c>
      <c r="V68" s="10">
        <f t="array" ref="V68">-DRO_AZU!U50/SUMPRODUCT(($E$9:$AV$9=V$18)*($D$10:$D$14=$B68)*($E$10:$AV$14))</f>
        <v>-91124.103669647608</v>
      </c>
      <c r="W68" s="10">
        <f t="array" ref="W68">-DRO_AZU!V50/SUMPRODUCT(($E$9:$AV$9=W$18)*($D$10:$D$14=$B68)*($E$10:$AV$14))</f>
        <v>-111981.045685223</v>
      </c>
      <c r="X68" s="10">
        <f t="array" ref="X68">-DRO_AZU!W50/SUMPRODUCT(($E$9:$AV$9=X$18)*($D$10:$D$14=$B68)*($E$10:$AV$14))</f>
        <v>-122994.52274780255</v>
      </c>
      <c r="Y68" s="10">
        <f t="array" ref="Y68">-DRO_AZU!X50/SUMPRODUCT(($E$9:$AV$9=Y$18)*($D$10:$D$14=$B68)*($E$10:$AV$14))</f>
        <v>-116843.82155711281</v>
      </c>
      <c r="Z68" s="10">
        <f t="array" ref="Z68">-DRO_AZU!Y50/SUMPRODUCT(($E$9:$AV$9=Z$18)*($D$10:$D$14=$B68)*($E$10:$AV$14))</f>
        <v>-133671.60862211476</v>
      </c>
      <c r="AA68" s="10">
        <f t="array" ref="AA68">-DRO_AZU!Z50/SUMPRODUCT(($E$9:$AV$9=AA$18)*($D$10:$D$14=$B68)*($E$10:$AV$14))</f>
        <v>-154772.38095193438</v>
      </c>
      <c r="AB68" s="10">
        <f t="array" ref="AB68">-DRO_AZU!AA50/SUMPRODUCT(($E$9:$AV$9=AB$18)*($D$10:$D$14=$B68)*($E$10:$AV$14))</f>
        <v>-122252.3299726345</v>
      </c>
      <c r="AC68" s="10">
        <f t="array" ref="AC68">-DRO_AZU!AB50/SUMPRODUCT(($E$9:$AV$9=AC$18)*($D$10:$D$14=$B68)*($E$10:$AV$14))</f>
        <v>-127608.58479799906</v>
      </c>
      <c r="AD68" s="10">
        <f t="array" ref="AD68">-DRO_AZU!AC50/SUMPRODUCT(($E$9:$AV$9=AD$18)*($D$10:$D$14=$B68)*($E$10:$AV$14))</f>
        <v>-143192.90456079837</v>
      </c>
      <c r="AE68" s="10">
        <f t="array" ref="AE68">-DRO_AZU!AD50/SUMPRODUCT(($E$9:$AV$9=AE$18)*($D$10:$D$14=$B68)*($E$10:$AV$14))</f>
        <v>-132023.76248202106</v>
      </c>
      <c r="AF68" s="10">
        <f t="array" ref="AF68">-DRO_AZU!AE50/SUMPRODUCT(($E$9:$AV$9=AF$18)*($D$10:$D$14=$B68)*($E$10:$AV$14))</f>
        <v>-135743.51656126315</v>
      </c>
      <c r="AG68" s="10">
        <f t="array" ref="AG68">-DRO_AZU!AF50/SUMPRODUCT(($E$9:$AV$9=AG$18)*($D$10:$D$14=$B68)*($E$10:$AV$14))</f>
        <v>-128770.62945191954</v>
      </c>
      <c r="AH68" s="10">
        <f t="array" ref="AH68">-DRO_AZU!AG50/SUMPRODUCT(($E$9:$AV$9=AH$18)*($D$10:$D$14=$B68)*($E$10:$AV$14))</f>
        <v>-134543.22263727916</v>
      </c>
      <c r="AI68" s="10">
        <f t="array" ref="AI68">-DRO_AZU!AH50/SUMPRODUCT(($E$9:$AV$9=AI$18)*($D$10:$D$14=$B68)*($E$10:$AV$14))</f>
        <v>-136290.92201064268</v>
      </c>
      <c r="AJ68" s="10">
        <f t="array" ref="AJ68">-DRO_AZU!AI50/SUMPRODUCT(($E$9:$AV$9=AJ$18)*($D$10:$D$14=$B68)*($E$10:$AV$14))</f>
        <v>-139649.23979366227</v>
      </c>
      <c r="AK68" s="10">
        <f t="array" ref="AK68">-DRO_AZU!AJ50/SUMPRODUCT(($E$9:$AV$9=AK$18)*($D$10:$D$14=$B68)*($E$10:$AV$14))</f>
        <v>-121539.63746933258</v>
      </c>
      <c r="AL68" s="10">
        <f t="array" ref="AL68">-DRO_AZU!AK50/SUMPRODUCT(($E$9:$AV$9=AL$18)*($D$10:$D$14=$B68)*($E$10:$AV$14))</f>
        <v>-121334.72737657519</v>
      </c>
      <c r="AM68" s="10">
        <f t="array" ref="AM68">-DRO_AZU!AL50/SUMPRODUCT(($E$9:$AV$9=AM$18)*($D$10:$D$14=$B68)*($E$10:$AV$14))</f>
        <v>-148302.00668931761</v>
      </c>
      <c r="AN68" s="10">
        <f t="array" ref="AN68">-DRO_AZU!AM50/SUMPRODUCT(($E$9:$AV$9=AN$18)*($D$10:$D$14=$B68)*($E$10:$AV$14))</f>
        <v>-166092.41874771114</v>
      </c>
      <c r="AO68" s="10">
        <f t="array" ref="AO68">-DRO_AZU!AN50/SUMPRODUCT(($E$9:$AV$9=AO$18)*($D$10:$D$14=$B68)*($E$10:$AV$14))</f>
        <v>-144663.18798628484</v>
      </c>
      <c r="AP68" s="10">
        <f t="array" ref="AP68">-DRO_AZU!AO50/SUMPRODUCT(($E$9:$AV$9=AP$18)*($D$10:$D$14=$B68)*($E$10:$AV$14))</f>
        <v>-149036.69072188938</v>
      </c>
      <c r="AQ68" s="10">
        <f t="array" ref="AQ68">-DRO_AZU!AP50/SUMPRODUCT(($E$9:$AV$9=AQ$18)*($D$10:$D$14=$B68)*($E$10:$AV$14))</f>
        <v>-165886.17418619958</v>
      </c>
      <c r="AR68" s="10">
        <f t="array" ref="AR68">-DRO_AZU!AQ50/SUMPRODUCT(($E$9:$AV$9=AR$18)*($D$10:$D$14=$B68)*($E$10:$AV$14))</f>
        <v>-151448.23162595058</v>
      </c>
      <c r="AS68" s="10">
        <f t="array" ref="AS68">-DRO_AZU!AR50/SUMPRODUCT(($E$9:$AV$9=AS$18)*($D$10:$D$14=$B68)*($E$10:$AV$14))</f>
        <v>-160935.74202212837</v>
      </c>
      <c r="AT68" s="10">
        <f t="array" ref="AT68">-DRO_AZU!AS50/SUMPRODUCT(($E$9:$AV$9=AT$18)*($D$10:$D$14=$B68)*($E$10:$AV$14))</f>
        <v>-167948.93594748079</v>
      </c>
      <c r="AU68" s="10">
        <f t="array" ref="AU68">-DRO_AZU!AT50/SUMPRODUCT(($E$9:$AV$9=AU$18)*($D$10:$D$14=$B68)*($E$10:$AV$14))</f>
        <v>-191000.37172356737</v>
      </c>
      <c r="AV68" s="10">
        <f t="array" ref="AV68">-DRO_AZU!AU50/SUMPRODUCT(($E$9:$AV$9=AV$18)*($D$10:$D$14=$B68)*($E$10:$AV$14))</f>
        <v>-230103.32740351255</v>
      </c>
    </row>
    <row r="69" spans="2:48">
      <c r="C69" s="13">
        <v>4</v>
      </c>
      <c r="D69" s="5" t="s">
        <v>70</v>
      </c>
      <c r="E69" s="8">
        <f>E55+E56+E68</f>
        <v>-25650.504529786238</v>
      </c>
      <c r="F69" s="8">
        <f t="shared" ref="F69:AV69" si="14">F55+F56+F68</f>
        <v>-26156.483024425685</v>
      </c>
      <c r="G69" s="8">
        <f t="shared" si="14"/>
        <v>-21509.960972398494</v>
      </c>
      <c r="H69" s="8">
        <f t="shared" si="14"/>
        <v>-60583.721028283362</v>
      </c>
      <c r="I69" s="8">
        <f t="shared" si="14"/>
        <v>-15843.31967680595</v>
      </c>
      <c r="J69" s="8">
        <f t="shared" si="14"/>
        <v>-24328.439361623499</v>
      </c>
      <c r="K69" s="8">
        <f t="shared" si="14"/>
        <v>-13568.130007848202</v>
      </c>
      <c r="L69" s="8">
        <f t="shared" si="14"/>
        <v>5252.8018213450705</v>
      </c>
      <c r="M69" s="8">
        <f t="shared" si="14"/>
        <v>6910.6905834561694</v>
      </c>
      <c r="N69" s="8">
        <f t="shared" si="14"/>
        <v>-30764.151064643062</v>
      </c>
      <c r="O69" s="8">
        <f t="shared" si="14"/>
        <v>2741.1879615715734</v>
      </c>
      <c r="P69" s="8">
        <f t="shared" si="14"/>
        <v>37803.570294514713</v>
      </c>
      <c r="Q69" s="8">
        <f t="shared" si="14"/>
        <v>28279.949616351616</v>
      </c>
      <c r="R69" s="8">
        <f t="shared" si="14"/>
        <v>-50817.342459288499</v>
      </c>
      <c r="S69" s="8">
        <f t="shared" si="14"/>
        <v>-61330.265631629693</v>
      </c>
      <c r="T69" s="8">
        <f t="shared" si="14"/>
        <v>43356.586834722111</v>
      </c>
      <c r="U69" s="8">
        <f t="shared" si="14"/>
        <v>87525.567128838666</v>
      </c>
      <c r="V69" s="8">
        <f t="shared" si="14"/>
        <v>41590.902102553155</v>
      </c>
      <c r="W69" s="8">
        <f t="shared" si="14"/>
        <v>81212.60228610535</v>
      </c>
      <c r="X69" s="8">
        <f t="shared" si="14"/>
        <v>61794.395651591476</v>
      </c>
      <c r="Y69" s="8">
        <f t="shared" si="14"/>
        <v>-8051.4026938881289</v>
      </c>
      <c r="Z69" s="8">
        <f t="shared" si="14"/>
        <v>63723.97903024347</v>
      </c>
      <c r="AA69" s="8">
        <f t="shared" si="14"/>
        <v>77940.544388549752</v>
      </c>
      <c r="AB69" s="8">
        <f t="shared" si="14"/>
        <v>118724.34262452862</v>
      </c>
      <c r="AC69" s="8">
        <f t="shared" si="14"/>
        <v>89517.128268016793</v>
      </c>
      <c r="AD69" s="8">
        <f t="shared" si="14"/>
        <v>-34712.760378580831</v>
      </c>
      <c r="AE69" s="8">
        <f t="shared" si="14"/>
        <v>81075.012281179952</v>
      </c>
      <c r="AF69" s="8">
        <f t="shared" si="14"/>
        <v>-9704.3957018404326</v>
      </c>
      <c r="AG69" s="8">
        <f t="shared" si="14"/>
        <v>38360.163783070326</v>
      </c>
      <c r="AH69" s="8">
        <f t="shared" si="14"/>
        <v>57101.004316402861</v>
      </c>
      <c r="AI69" s="8">
        <f t="shared" si="14"/>
        <v>142192.48118117001</v>
      </c>
      <c r="AJ69" s="8">
        <f t="shared" si="14"/>
        <v>175161.29058527568</v>
      </c>
      <c r="AK69" s="8">
        <f t="shared" si="14"/>
        <v>190999.37345119772</v>
      </c>
      <c r="AL69" s="8">
        <f t="shared" si="14"/>
        <v>143710.69095230341</v>
      </c>
      <c r="AM69" s="8">
        <f t="shared" si="14"/>
        <v>226005.85002708054</v>
      </c>
      <c r="AN69" s="8">
        <f t="shared" si="14"/>
        <v>300815.29003842804</v>
      </c>
      <c r="AO69" s="8">
        <f t="shared" si="14"/>
        <v>241950.63169944182</v>
      </c>
      <c r="AP69" s="8">
        <f t="shared" si="14"/>
        <v>-37162.250312132877</v>
      </c>
      <c r="AQ69" s="8">
        <f t="shared" si="14"/>
        <v>184518.53793969771</v>
      </c>
      <c r="AR69" s="8">
        <f t="shared" si="14"/>
        <v>246740.63952890245</v>
      </c>
      <c r="AS69" s="8">
        <f t="shared" si="14"/>
        <v>323013.4267854591</v>
      </c>
      <c r="AT69" s="8">
        <f t="shared" si="14"/>
        <v>321073.22646036412</v>
      </c>
      <c r="AU69" s="8">
        <f t="shared" si="14"/>
        <v>440757.72708324867</v>
      </c>
      <c r="AV69" s="8">
        <f t="shared" si="14"/>
        <v>-731912.38905895338</v>
      </c>
    </row>
    <row r="70" spans="2:48">
      <c r="D70" s="7"/>
    </row>
  </sheetData>
  <mergeCells count="1">
    <mergeCell ref="A2:D4"/>
  </mergeCells>
  <conditionalFormatting sqref="B1 B5:B1048576">
    <cfRule type="cellIs" dxfId="8" priority="1" operator="equal">
      <formula>"none"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7D0D516-9F48-49AE-87D2-1B59B1B291EE}">
          <x14:formula1>
            <xm:f>ÍNDICES!$AJ$9:$AJ$13</xm:f>
          </x14:formula1>
          <xm:sqref>B19 B22:B28 B30:B32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88A83-10D6-4249-9522-DD41BA5C97AF}">
  <sheetPr>
    <tabColor rgb="FFFFFF00"/>
  </sheetPr>
  <dimension ref="A1:AV64"/>
  <sheetViews>
    <sheetView showGridLines="0" topLeftCell="A7" zoomScaleNormal="100" workbookViewId="0">
      <selection activeCell="P13" sqref="P13"/>
    </sheetView>
  </sheetViews>
  <sheetFormatPr defaultColWidth="9.109375" defaultRowHeight="14.4"/>
  <cols>
    <col min="1" max="1" width="12.6640625" style="56" bestFit="1" customWidth="1"/>
    <col min="2" max="2" width="17.33203125" bestFit="1" customWidth="1"/>
    <col min="3" max="3" width="9.109375" style="56"/>
    <col min="4" max="4" width="58.109375" style="56" bestFit="1" customWidth="1"/>
    <col min="5" max="5" width="15.6640625" style="56" bestFit="1" customWidth="1"/>
    <col min="6" max="15" width="13.88671875" style="56" bestFit="1" customWidth="1"/>
    <col min="16" max="48" width="13.88671875" bestFit="1" customWidth="1"/>
    <col min="49" max="16384" width="9.109375" style="56"/>
  </cols>
  <sheetData>
    <row r="1" spans="1:48">
      <c r="B1" s="55"/>
    </row>
    <row r="2" spans="1:48" customFormat="1">
      <c r="A2" s="71" t="s">
        <v>280</v>
      </c>
      <c r="B2" s="71"/>
      <c r="C2" s="71"/>
      <c r="D2" s="71"/>
    </row>
    <row r="3" spans="1:48" customFormat="1">
      <c r="A3" s="72"/>
      <c r="B3" s="72"/>
      <c r="C3" s="72"/>
      <c r="D3" s="72"/>
    </row>
    <row r="4" spans="1:48" customFormat="1">
      <c r="A4" s="73"/>
      <c r="B4" s="73"/>
      <c r="C4" s="73"/>
      <c r="D4" s="73"/>
    </row>
    <row r="5" spans="1:48" customFormat="1">
      <c r="A5" s="56" t="s">
        <v>279</v>
      </c>
      <c r="B5" s="55"/>
      <c r="C5" s="56"/>
      <c r="D5" s="56"/>
    </row>
    <row r="6" spans="1:48" customFormat="1"/>
    <row r="7" spans="1:48" customFormat="1"/>
    <row r="8" spans="1:48" customFormat="1"/>
    <row r="9" spans="1:48">
      <c r="B9" s="55"/>
    </row>
    <row r="10" spans="1:48" ht="15" thickBot="1">
      <c r="B10" s="55"/>
      <c r="E10" s="3">
        <f>YEAR(E11)</f>
        <v>2009</v>
      </c>
      <c r="F10" s="3">
        <f t="shared" ref="F10:O10" si="0">YEAR(F11)</f>
        <v>2009</v>
      </c>
      <c r="G10" s="3">
        <f t="shared" si="0"/>
        <v>2009</v>
      </c>
      <c r="H10" s="3">
        <f t="shared" si="0"/>
        <v>2009</v>
      </c>
      <c r="I10" s="3">
        <f t="shared" si="0"/>
        <v>2010</v>
      </c>
      <c r="J10" s="3">
        <f t="shared" si="0"/>
        <v>2010</v>
      </c>
      <c r="K10" s="3">
        <f t="shared" si="0"/>
        <v>2010</v>
      </c>
      <c r="L10" s="3">
        <f t="shared" si="0"/>
        <v>2010</v>
      </c>
      <c r="M10" s="3">
        <f t="shared" si="0"/>
        <v>2011</v>
      </c>
      <c r="N10" s="3">
        <f t="shared" si="0"/>
        <v>2011</v>
      </c>
      <c r="O10" s="3">
        <f t="shared" si="0"/>
        <v>2011</v>
      </c>
    </row>
    <row r="11" spans="1:48" ht="15" thickBot="1">
      <c r="B11" s="55"/>
      <c r="D11" s="6" t="s">
        <v>47</v>
      </c>
      <c r="E11" s="1">
        <v>39903</v>
      </c>
      <c r="F11" s="1">
        <v>39994</v>
      </c>
      <c r="G11" s="1">
        <v>40086</v>
      </c>
      <c r="H11" s="1">
        <v>40178</v>
      </c>
      <c r="I11" s="1">
        <v>40268</v>
      </c>
      <c r="J11" s="1">
        <v>40359</v>
      </c>
      <c r="K11" s="1">
        <v>40451</v>
      </c>
      <c r="L11" s="1">
        <v>40543</v>
      </c>
      <c r="M11" s="1">
        <v>40633</v>
      </c>
      <c r="N11" s="1">
        <v>40724</v>
      </c>
      <c r="O11" s="1">
        <v>40816</v>
      </c>
    </row>
    <row r="12" spans="1:48">
      <c r="B12" s="4" t="s">
        <v>270</v>
      </c>
      <c r="C12" s="4" t="s">
        <v>271</v>
      </c>
      <c r="D12" s="4" t="s">
        <v>44</v>
      </c>
      <c r="E12" s="26">
        <v>2009</v>
      </c>
      <c r="F12" s="26">
        <v>2010</v>
      </c>
      <c r="G12" s="26">
        <v>2011</v>
      </c>
      <c r="H12" s="26">
        <v>2012</v>
      </c>
      <c r="I12" s="26">
        <v>2013</v>
      </c>
      <c r="J12" s="26">
        <v>2014</v>
      </c>
      <c r="K12" s="26">
        <v>2015</v>
      </c>
      <c r="L12" s="26">
        <v>2016</v>
      </c>
      <c r="M12" s="26">
        <v>2017</v>
      </c>
      <c r="N12" s="26">
        <v>2018</v>
      </c>
      <c r="O12" s="26">
        <v>2019</v>
      </c>
    </row>
    <row r="13" spans="1:48" s="5" customFormat="1">
      <c r="B13" s="55" t="str">
        <f>AJ_DROS_Q!B19</f>
        <v>IPCA</v>
      </c>
      <c r="C13" s="14">
        <v>1</v>
      </c>
      <c r="D13" s="5" t="s">
        <v>46</v>
      </c>
      <c r="E13" s="10">
        <f>SUMIFS(AJ_DROS_Q!19:19,AJ_DROS_Q!$16:$16,AJ_DROS_A!E$12)</f>
        <v>5671199.0667469651</v>
      </c>
      <c r="F13" s="10">
        <f>SUMIFS(AJ_DROS_Q!19:19,AJ_DROS_Q!$16:$16,AJ_DROS_A!F$12)</f>
        <v>6393177.2562889364</v>
      </c>
      <c r="G13" s="10">
        <f>SUMIFS(AJ_DROS_Q!19:19,AJ_DROS_Q!$16:$16,AJ_DROS_A!G$12)</f>
        <v>6223253.7303430298</v>
      </c>
      <c r="H13" s="10">
        <f>SUMIFS(AJ_DROS_Q!19:19,AJ_DROS_Q!$16:$16,AJ_DROS_A!H$12)</f>
        <v>5842130.4516146006</v>
      </c>
      <c r="I13" s="10">
        <f>SUMIFS(AJ_DROS_Q!19:19,AJ_DROS_Q!$16:$16,AJ_DROS_A!I$12)</f>
        <v>6746464.7306484664</v>
      </c>
      <c r="J13" s="10">
        <f>SUMIFS(AJ_DROS_Q!19:19,AJ_DROS_Q!$16:$16,AJ_DROS_A!J$12)</f>
        <v>7026843.8644018443</v>
      </c>
      <c r="K13" s="10">
        <f>SUMIFS(AJ_DROS_Q!19:19,AJ_DROS_Q!$16:$16,AJ_DROS_A!K$12)</f>
        <v>6144906.1214484917</v>
      </c>
      <c r="L13" s="10">
        <f>SUMIFS(AJ_DROS_Q!19:19,AJ_DROS_Q!$16:$16,AJ_DROS_A!L$12)</f>
        <v>5579464.3235188574</v>
      </c>
      <c r="M13" s="10">
        <f>SUMIFS(AJ_DROS_Q!19:19,AJ_DROS_Q!$16:$16,AJ_DROS_A!M$12)</f>
        <v>5705230.4201675924</v>
      </c>
      <c r="N13" s="10">
        <f>SUMIFS(AJ_DROS_Q!19:19,AJ_DROS_Q!$16:$16,AJ_DROS_A!N$12)</f>
        <v>6071179.4885132965</v>
      </c>
      <c r="O13" s="10">
        <f>SUMIFS(AJ_DROS_Q!19:19,AJ_DROS_Q!$16:$16,AJ_DROS_A!O$12)</f>
        <v>7184912.3823961494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s="5" customFormat="1">
      <c r="B14" s="55"/>
      <c r="C14" s="14">
        <v>2</v>
      </c>
      <c r="D14" s="5" t="s">
        <v>48</v>
      </c>
      <c r="E14" s="10">
        <f>SUMIFS(AJ_DROS_Q!20:20,AJ_DROS_Q!$16:$16,AJ_DROS_A!E$12)</f>
        <v>-4515003.9330323255</v>
      </c>
      <c r="F14" s="10">
        <f>SUMIFS(AJ_DROS_Q!20:20,AJ_DROS_Q!$16:$16,AJ_DROS_A!F$12)</f>
        <v>-4792876.9429726815</v>
      </c>
      <c r="G14" s="10">
        <f>SUMIFS(AJ_DROS_Q!20:20,AJ_DROS_Q!$16:$16,AJ_DROS_A!G$12)</f>
        <v>-5284984.9848972429</v>
      </c>
      <c r="H14" s="10">
        <f>SUMIFS(AJ_DROS_Q!20:20,AJ_DROS_Q!$16:$16,AJ_DROS_A!H$12)</f>
        <v>-5543112.5946612591</v>
      </c>
      <c r="I14" s="10">
        <f>SUMIFS(AJ_DROS_Q!20:20,AJ_DROS_Q!$16:$16,AJ_DROS_A!I$12)</f>
        <v>-5642311.9103297852</v>
      </c>
      <c r="J14" s="10">
        <f>SUMIFS(AJ_DROS_Q!20:20,AJ_DROS_Q!$16:$16,AJ_DROS_A!J$12)</f>
        <v>-5751526.6705502924</v>
      </c>
      <c r="K14" s="10">
        <f>SUMIFS(AJ_DROS_Q!20:20,AJ_DROS_Q!$16:$16,AJ_DROS_A!K$12)</f>
        <v>-5193308.2612354737</v>
      </c>
      <c r="L14" s="10">
        <f>SUMIFS(AJ_DROS_Q!20:20,AJ_DROS_Q!$16:$16,AJ_DROS_A!L$12)</f>
        <v>-3992683.0823067878</v>
      </c>
      <c r="M14" s="10">
        <f>SUMIFS(AJ_DROS_Q!20:20,AJ_DROS_Q!$16:$16,AJ_DROS_A!M$12)</f>
        <v>-4258426.1074258387</v>
      </c>
      <c r="N14" s="10">
        <f>SUMIFS(AJ_DROS_Q!20:20,AJ_DROS_Q!$16:$16,AJ_DROS_A!N$12)</f>
        <v>-4806238.0587307308</v>
      </c>
      <c r="O14" s="10">
        <f>SUMIFS(AJ_DROS_Q!20:20,AJ_DROS_Q!$16:$16,AJ_DROS_A!O$12)</f>
        <v>-4808526.5719018886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>
      <c r="B15" s="55"/>
      <c r="C15" s="15">
        <v>2.1</v>
      </c>
      <c r="D15" s="9" t="s">
        <v>57</v>
      </c>
      <c r="E15" s="8">
        <f>SUMIFS(AJ_DROS_Q!21:21,AJ_DROS_Q!$16:$16,AJ_DROS_A!E$12)</f>
        <v>-4077809.5866858754</v>
      </c>
      <c r="F15" s="8">
        <f>SUMIFS(AJ_DROS_Q!21:21,AJ_DROS_Q!$16:$16,AJ_DROS_A!F$12)</f>
        <v>-4330387.2110674558</v>
      </c>
      <c r="G15" s="8">
        <f>SUMIFS(AJ_DROS_Q!21:21,AJ_DROS_Q!$16:$16,AJ_DROS_A!G$12)</f>
        <v>-4805033.3639377784</v>
      </c>
      <c r="H15" s="8">
        <f>SUMIFS(AJ_DROS_Q!21:21,AJ_DROS_Q!$16:$16,AJ_DROS_A!H$12)</f>
        <v>-5044154.7043045927</v>
      </c>
      <c r="I15" s="8">
        <f>SUMIFS(AJ_DROS_Q!21:21,AJ_DROS_Q!$16:$16,AJ_DROS_A!I$12)</f>
        <v>-5157539.1602437161</v>
      </c>
      <c r="J15" s="8">
        <f>SUMIFS(AJ_DROS_Q!21:21,AJ_DROS_Q!$16:$16,AJ_DROS_A!J$12)</f>
        <v>-5202752.0427220836</v>
      </c>
      <c r="K15" s="8">
        <f>SUMIFS(AJ_DROS_Q!21:21,AJ_DROS_Q!$16:$16,AJ_DROS_A!K$12)</f>
        <v>-4298021.7710462241</v>
      </c>
      <c r="L15" s="8">
        <f>SUMIFS(AJ_DROS_Q!21:21,AJ_DROS_Q!$16:$16,AJ_DROS_A!L$12)</f>
        <v>-3594268.495223755</v>
      </c>
      <c r="M15" s="8">
        <f>SUMIFS(AJ_DROS_Q!21:21,AJ_DROS_Q!$16:$16,AJ_DROS_A!M$12)</f>
        <v>-3674936.3967313403</v>
      </c>
      <c r="N15" s="8">
        <f>SUMIFS(AJ_DROS_Q!21:21,AJ_DROS_Q!$16:$16,AJ_DROS_A!N$12)</f>
        <v>-4316578.7507975064</v>
      </c>
      <c r="O15" s="8">
        <f>SUMIFS(AJ_DROS_Q!21:21,AJ_DROS_Q!$16:$16,AJ_DROS_A!O$12)</f>
        <v>-4238698.8093347689</v>
      </c>
    </row>
    <row r="16" spans="1:48" s="12" customFormat="1">
      <c r="B16" s="55" t="str">
        <f>AJ_DROS_Q!B22</f>
        <v>IPCA</v>
      </c>
      <c r="C16" s="15" t="s">
        <v>61</v>
      </c>
      <c r="D16" s="11" t="s">
        <v>50</v>
      </c>
      <c r="E16" s="16">
        <f>SUMIFS(AJ_DROS_Q!22:22,AJ_DROS_Q!$16:$16,AJ_DROS_A!E$12)</f>
        <v>-365449.50086050725</v>
      </c>
      <c r="F16" s="16">
        <f>SUMIFS(AJ_DROS_Q!22:22,AJ_DROS_Q!$16:$16,AJ_DROS_A!F$12)</f>
        <v>-422701.49178742891</v>
      </c>
      <c r="G16" s="16">
        <f>SUMIFS(AJ_DROS_Q!22:22,AJ_DROS_Q!$16:$16,AJ_DROS_A!G$12)</f>
        <v>-512829.8762834557</v>
      </c>
      <c r="H16" s="16">
        <f>SUMIFS(AJ_DROS_Q!22:22,AJ_DROS_Q!$16:$16,AJ_DROS_A!H$12)</f>
        <v>-438439.04078898847</v>
      </c>
      <c r="I16" s="16">
        <f>SUMIFS(AJ_DROS_Q!22:22,AJ_DROS_Q!$16:$16,AJ_DROS_A!I$12)</f>
        <v>-379593.77987986722</v>
      </c>
      <c r="J16" s="16">
        <f>SUMIFS(AJ_DROS_Q!22:22,AJ_DROS_Q!$16:$16,AJ_DROS_A!J$12)</f>
        <v>-417093.09498009505</v>
      </c>
      <c r="K16" s="16">
        <f>SUMIFS(AJ_DROS_Q!22:22,AJ_DROS_Q!$16:$16,AJ_DROS_A!K$12)</f>
        <v>-179125.46513054011</v>
      </c>
      <c r="L16" s="16">
        <f>SUMIFS(AJ_DROS_Q!22:22,AJ_DROS_Q!$16:$16,AJ_DROS_A!L$12)</f>
        <v>-176164.26166962693</v>
      </c>
      <c r="M16" s="16">
        <f>SUMIFS(AJ_DROS_Q!22:22,AJ_DROS_Q!$16:$16,AJ_DROS_A!M$12)</f>
        <v>-228628.65726926009</v>
      </c>
      <c r="N16" s="16">
        <f>SUMIFS(AJ_DROS_Q!22:22,AJ_DROS_Q!$16:$16,AJ_DROS_A!N$12)</f>
        <v>-235529.29626097658</v>
      </c>
      <c r="O16" s="16">
        <f>SUMIFS(AJ_DROS_Q!22:22,AJ_DROS_Q!$16:$16,AJ_DROS_A!O$12)</f>
        <v>-275682.49086381093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17" spans="2:48" s="12" customFormat="1">
      <c r="B17" s="55" t="str">
        <f>AJ_DROS_Q!B23</f>
        <v>IPCA</v>
      </c>
      <c r="C17" s="15" t="s">
        <v>62</v>
      </c>
      <c r="D17" s="11" t="s">
        <v>51</v>
      </c>
      <c r="E17" s="16">
        <f>SUMIFS(AJ_DROS_Q!23:23,AJ_DROS_Q!$16:$16,AJ_DROS_A!E$12)</f>
        <v>-230080.40205223579</v>
      </c>
      <c r="F17" s="16">
        <f>SUMIFS(AJ_DROS_Q!23:23,AJ_DROS_Q!$16:$16,AJ_DROS_A!F$12)</f>
        <v>-274188.4327309716</v>
      </c>
      <c r="G17" s="16">
        <f>SUMIFS(AJ_DROS_Q!23:23,AJ_DROS_Q!$16:$16,AJ_DROS_A!G$12)</f>
        <v>-312181.3823063118</v>
      </c>
      <c r="H17" s="16">
        <f>SUMIFS(AJ_DROS_Q!23:23,AJ_DROS_Q!$16:$16,AJ_DROS_A!H$12)</f>
        <v>-274630.64778062096</v>
      </c>
      <c r="I17" s="16">
        <f>SUMIFS(AJ_DROS_Q!23:23,AJ_DROS_Q!$16:$16,AJ_DROS_A!I$12)</f>
        <v>-192452.44902808566</v>
      </c>
      <c r="J17" s="16">
        <f>SUMIFS(AJ_DROS_Q!23:23,AJ_DROS_Q!$16:$16,AJ_DROS_A!J$12)</f>
        <v>-197795.64720385824</v>
      </c>
      <c r="K17" s="16">
        <f>SUMIFS(AJ_DROS_Q!23:23,AJ_DROS_Q!$16:$16,AJ_DROS_A!K$12)</f>
        <v>-83968.539588245752</v>
      </c>
      <c r="L17" s="16">
        <f>SUMIFS(AJ_DROS_Q!23:23,AJ_DROS_Q!$16:$16,AJ_DROS_A!L$12)</f>
        <v>-92850.74620468897</v>
      </c>
      <c r="M17" s="16">
        <f>SUMIFS(AJ_DROS_Q!23:23,AJ_DROS_Q!$16:$16,AJ_DROS_A!M$12)</f>
        <v>-123093.24763598165</v>
      </c>
      <c r="N17" s="16">
        <f>SUMIFS(AJ_DROS_Q!23:23,AJ_DROS_Q!$16:$16,AJ_DROS_A!N$12)</f>
        <v>-125684.85078309679</v>
      </c>
      <c r="O17" s="16">
        <f>SUMIFS(AJ_DROS_Q!23:23,AJ_DROS_Q!$16:$16,AJ_DROS_A!O$12)</f>
        <v>-137380.33861333362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</row>
    <row r="18" spans="2:48" s="12" customFormat="1">
      <c r="B18" s="55" t="str">
        <f>AJ_DROS_Q!B24</f>
        <v>IPCA</v>
      </c>
      <c r="C18" s="15" t="s">
        <v>63</v>
      </c>
      <c r="D18" s="11" t="s">
        <v>52</v>
      </c>
      <c r="E18" s="16">
        <f>SUMIFS(AJ_DROS_Q!24:24,AJ_DROS_Q!$16:$16,AJ_DROS_A!E$12)</f>
        <v>-1762949.4981591615</v>
      </c>
      <c r="F18" s="16">
        <f>SUMIFS(AJ_DROS_Q!24:24,AJ_DROS_Q!$16:$16,AJ_DROS_A!F$12)</f>
        <v>-2115192.7250380646</v>
      </c>
      <c r="G18" s="16">
        <f>SUMIFS(AJ_DROS_Q!24:24,AJ_DROS_Q!$16:$16,AJ_DROS_A!G$12)</f>
        <v>-2540742.7554042554</v>
      </c>
      <c r="H18" s="16">
        <f>SUMIFS(AJ_DROS_Q!24:24,AJ_DROS_Q!$16:$16,AJ_DROS_A!H$12)</f>
        <v>-2705234.3634370123</v>
      </c>
      <c r="I18" s="16">
        <f>SUMIFS(AJ_DROS_Q!24:24,AJ_DROS_Q!$16:$16,AJ_DROS_A!I$12)</f>
        <v>-2794891.8242820851</v>
      </c>
      <c r="J18" s="16">
        <f>SUMIFS(AJ_DROS_Q!24:24,AJ_DROS_Q!$16:$16,AJ_DROS_A!J$12)</f>
        <v>-2795519.0839323578</v>
      </c>
      <c r="K18" s="16">
        <f>SUMIFS(AJ_DROS_Q!24:24,AJ_DROS_Q!$16:$16,AJ_DROS_A!K$12)</f>
        <v>-2196257.6196667505</v>
      </c>
      <c r="L18" s="16">
        <f>SUMIFS(AJ_DROS_Q!24:24,AJ_DROS_Q!$16:$16,AJ_DROS_A!L$12)</f>
        <v>-1658511.8335314419</v>
      </c>
      <c r="M18" s="16">
        <f>SUMIFS(AJ_DROS_Q!24:24,AJ_DROS_Q!$16:$16,AJ_DROS_A!M$12)</f>
        <v>-1796987.5515932655</v>
      </c>
      <c r="N18" s="16">
        <f>SUMIFS(AJ_DROS_Q!24:24,AJ_DROS_Q!$16:$16,AJ_DROS_A!N$12)</f>
        <v>-2216076.1793869962</v>
      </c>
      <c r="O18" s="16">
        <f>SUMIFS(AJ_DROS_Q!24:24,AJ_DROS_Q!$16:$16,AJ_DROS_A!O$12)</f>
        <v>-2236662.1646380452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</row>
    <row r="19" spans="2:48" s="12" customFormat="1">
      <c r="B19" s="55" t="str">
        <f>AJ_DROS_Q!B25</f>
        <v>IPCA</v>
      </c>
      <c r="C19" s="15" t="s">
        <v>64</v>
      </c>
      <c r="D19" s="11" t="s">
        <v>53</v>
      </c>
      <c r="E19" s="16">
        <f>SUMIFS(AJ_DROS_Q!25:25,AJ_DROS_Q!$16:$16,AJ_DROS_A!E$12)</f>
        <v>-767560.09396465844</v>
      </c>
      <c r="F19" s="16">
        <f>SUMIFS(AJ_DROS_Q!25:25,AJ_DROS_Q!$16:$16,AJ_DROS_A!F$12)</f>
        <v>-729261.76439577667</v>
      </c>
      <c r="G19" s="16">
        <f>SUMIFS(AJ_DROS_Q!25:25,AJ_DROS_Q!$16:$16,AJ_DROS_A!G$12)</f>
        <v>-675149.06400900357</v>
      </c>
      <c r="H19" s="16">
        <f>SUMIFS(AJ_DROS_Q!25:25,AJ_DROS_Q!$16:$16,AJ_DROS_A!H$12)</f>
        <v>-749021.96818331501</v>
      </c>
      <c r="I19" s="16">
        <f>SUMIFS(AJ_DROS_Q!25:25,AJ_DROS_Q!$16:$16,AJ_DROS_A!I$12)</f>
        <v>-911308.20160212403</v>
      </c>
      <c r="J19" s="16">
        <f>SUMIFS(AJ_DROS_Q!25:25,AJ_DROS_Q!$16:$16,AJ_DROS_A!J$12)</f>
        <v>-903947.94060113817</v>
      </c>
      <c r="K19" s="16">
        <f>SUMIFS(AJ_DROS_Q!25:25,AJ_DROS_Q!$16:$16,AJ_DROS_A!K$12)</f>
        <v>-964741.84654672793</v>
      </c>
      <c r="L19" s="16">
        <f>SUMIFS(AJ_DROS_Q!25:25,AJ_DROS_Q!$16:$16,AJ_DROS_A!L$12)</f>
        <v>-848091.33574958961</v>
      </c>
      <c r="M19" s="16">
        <f>SUMIFS(AJ_DROS_Q!25:25,AJ_DROS_Q!$16:$16,AJ_DROS_A!M$12)</f>
        <v>-897700.05300545122</v>
      </c>
      <c r="N19" s="16">
        <f>SUMIFS(AJ_DROS_Q!25:25,AJ_DROS_Q!$16:$16,AJ_DROS_A!N$12)</f>
        <v>-971857.24411059683</v>
      </c>
      <c r="O19" s="16">
        <f>SUMIFS(AJ_DROS_Q!25:25,AJ_DROS_Q!$16:$16,AJ_DROS_A!O$12)</f>
        <v>-883373.14864995691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</row>
    <row r="20" spans="2:48" s="12" customFormat="1">
      <c r="B20" s="55" t="str">
        <f>AJ_DROS_Q!B26</f>
        <v>IPCA</v>
      </c>
      <c r="C20" s="15" t="s">
        <v>65</v>
      </c>
      <c r="D20" s="11" t="s">
        <v>54</v>
      </c>
      <c r="E20" s="16">
        <f>SUMIFS(AJ_DROS_Q!26:26,AJ_DROS_Q!$16:$16,AJ_DROS_A!E$12)</f>
        <v>-592795.71058581956</v>
      </c>
      <c r="F20" s="16">
        <f>SUMIFS(AJ_DROS_Q!26:26,AJ_DROS_Q!$16:$16,AJ_DROS_A!F$12)</f>
        <v>-438176.53332479374</v>
      </c>
      <c r="G20" s="16">
        <f>SUMIFS(AJ_DROS_Q!26:26,AJ_DROS_Q!$16:$16,AJ_DROS_A!G$12)</f>
        <v>-405745.89535847766</v>
      </c>
      <c r="H20" s="16">
        <f>SUMIFS(AJ_DROS_Q!26:26,AJ_DROS_Q!$16:$16,AJ_DROS_A!H$12)</f>
        <v>-448887.1843563678</v>
      </c>
      <c r="I20" s="16">
        <f>SUMIFS(AJ_DROS_Q!26:26,AJ_DROS_Q!$16:$16,AJ_DROS_A!I$12)</f>
        <v>-427353.82380971155</v>
      </c>
      <c r="J20" s="16">
        <f>SUMIFS(AJ_DROS_Q!26:26,AJ_DROS_Q!$16:$16,AJ_DROS_A!J$12)</f>
        <v>-426775.46766767465</v>
      </c>
      <c r="K20" s="16">
        <f>SUMIFS(AJ_DROS_Q!26:26,AJ_DROS_Q!$16:$16,AJ_DROS_A!K$12)</f>
        <v>-398715.63122133934</v>
      </c>
      <c r="L20" s="16">
        <f>SUMIFS(AJ_DROS_Q!26:26,AJ_DROS_Q!$16:$16,AJ_DROS_A!L$12)</f>
        <v>-364229.43615968304</v>
      </c>
      <c r="M20" s="16">
        <f>SUMIFS(AJ_DROS_Q!26:26,AJ_DROS_Q!$16:$16,AJ_DROS_A!M$12)</f>
        <v>-219931.1689889814</v>
      </c>
      <c r="N20" s="16">
        <f>SUMIFS(AJ_DROS_Q!26:26,AJ_DROS_Q!$16:$16,AJ_DROS_A!N$12)</f>
        <v>-326116.55656586075</v>
      </c>
      <c r="O20" s="16">
        <f>SUMIFS(AJ_DROS_Q!26:26,AJ_DROS_Q!$16:$16,AJ_DROS_A!O$12)</f>
        <v>-257554.22008316035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</row>
    <row r="21" spans="2:48" s="12" customFormat="1">
      <c r="B21" s="55" t="str">
        <f>AJ_DROS_Q!B27</f>
        <v>IPCA</v>
      </c>
      <c r="C21" s="15" t="s">
        <v>66</v>
      </c>
      <c r="D21" s="11" t="s">
        <v>55</v>
      </c>
      <c r="E21" s="16">
        <f>SUMIFS(AJ_DROS_Q!27:27,AJ_DROS_Q!$16:$16,AJ_DROS_A!E$12)</f>
        <v>-54874.103573538625</v>
      </c>
      <c r="F21" s="16">
        <f>SUMIFS(AJ_DROS_Q!27:27,AJ_DROS_Q!$16:$16,AJ_DROS_A!F$12)</f>
        <v>-44192.743080143286</v>
      </c>
      <c r="G21" s="16">
        <f>SUMIFS(AJ_DROS_Q!27:27,AJ_DROS_Q!$16:$16,AJ_DROS_A!G$12)</f>
        <v>-27702.794278895624</v>
      </c>
      <c r="H21" s="16">
        <f>SUMIFS(AJ_DROS_Q!27:27,AJ_DROS_Q!$16:$16,AJ_DROS_A!H$12)</f>
        <v>-18777.906567484079</v>
      </c>
      <c r="I21" s="16">
        <f>SUMIFS(AJ_DROS_Q!27:27,AJ_DROS_Q!$16:$16,AJ_DROS_A!I$12)</f>
        <v>-14534.845950855333</v>
      </c>
      <c r="J21" s="16">
        <f>SUMIFS(AJ_DROS_Q!27:27,AJ_DROS_Q!$16:$16,AJ_DROS_A!J$12)</f>
        <v>-16252.732336349101</v>
      </c>
      <c r="K21" s="16">
        <f>SUMIFS(AJ_DROS_Q!27:27,AJ_DROS_Q!$16:$16,AJ_DROS_A!K$12)</f>
        <v>-19787.743000112256</v>
      </c>
      <c r="L21" s="16">
        <f>SUMIFS(AJ_DROS_Q!27:27,AJ_DROS_Q!$16:$16,AJ_DROS_A!L$12)</f>
        <v>-22085.741537765807</v>
      </c>
      <c r="M21" s="16">
        <f>SUMIFS(AJ_DROS_Q!27:27,AJ_DROS_Q!$16:$16,AJ_DROS_A!M$12)</f>
        <v>-7438.7042778705645</v>
      </c>
      <c r="N21" s="16">
        <f>SUMIFS(AJ_DROS_Q!27:27,AJ_DROS_Q!$16:$16,AJ_DROS_A!N$12)</f>
        <v>-11777.85854898889</v>
      </c>
      <c r="O21" s="16">
        <f>SUMIFS(AJ_DROS_Q!27:27,AJ_DROS_Q!$16:$16,AJ_DROS_A!O$12)</f>
        <v>-14503.435622089459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</row>
    <row r="22" spans="2:48" s="12" customFormat="1">
      <c r="B22" s="55" t="str">
        <f>AJ_DROS_Q!B28</f>
        <v>IPCA</v>
      </c>
      <c r="C22" s="15" t="s">
        <v>67</v>
      </c>
      <c r="D22" s="11" t="s">
        <v>56</v>
      </c>
      <c r="E22" s="16">
        <f>SUMIFS(AJ_DROS_Q!28:28,AJ_DROS_Q!$16:$16,AJ_DROS_A!E$12)</f>
        <v>-304100.27748995414</v>
      </c>
      <c r="F22" s="16">
        <f>SUMIFS(AJ_DROS_Q!28:28,AJ_DROS_Q!$16:$16,AJ_DROS_A!F$12)</f>
        <v>-306673.52071027766</v>
      </c>
      <c r="G22" s="16">
        <f>SUMIFS(AJ_DROS_Q!28:28,AJ_DROS_Q!$16:$16,AJ_DROS_A!G$12)</f>
        <v>-330681.596297379</v>
      </c>
      <c r="H22" s="16">
        <f>SUMIFS(AJ_DROS_Q!28:28,AJ_DROS_Q!$16:$16,AJ_DROS_A!H$12)</f>
        <v>-409163.59319080482</v>
      </c>
      <c r="I22" s="16">
        <f>SUMIFS(AJ_DROS_Q!28:28,AJ_DROS_Q!$16:$16,AJ_DROS_A!I$12)</f>
        <v>-437404.23569098761</v>
      </c>
      <c r="J22" s="16">
        <f>SUMIFS(AJ_DROS_Q!28:28,AJ_DROS_Q!$16:$16,AJ_DROS_A!J$12)</f>
        <v>-445368.07600061008</v>
      </c>
      <c r="K22" s="16">
        <f>SUMIFS(AJ_DROS_Q!28:28,AJ_DROS_Q!$16:$16,AJ_DROS_A!K$12)</f>
        <v>-455424.92589250824</v>
      </c>
      <c r="L22" s="16">
        <f>SUMIFS(AJ_DROS_Q!28:28,AJ_DROS_Q!$16:$16,AJ_DROS_A!L$12)</f>
        <v>-432335.14037095814</v>
      </c>
      <c r="M22" s="16">
        <f>SUMIFS(AJ_DROS_Q!28:28,AJ_DROS_Q!$16:$16,AJ_DROS_A!M$12)</f>
        <v>-401157.01396052982</v>
      </c>
      <c r="N22" s="16">
        <f>SUMIFS(AJ_DROS_Q!28:28,AJ_DROS_Q!$16:$16,AJ_DROS_A!N$12)</f>
        <v>-429536.76514098991</v>
      </c>
      <c r="O22" s="16">
        <f>SUMIFS(AJ_DROS_Q!28:28,AJ_DROS_Q!$16:$16,AJ_DROS_A!O$12)</f>
        <v>-433543.01086437237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</row>
    <row r="23" spans="2:48">
      <c r="B23" s="55"/>
      <c r="C23" s="15">
        <v>2.2000000000000002</v>
      </c>
      <c r="D23" s="9" t="s">
        <v>49</v>
      </c>
      <c r="E23" s="8">
        <f>SUMIFS(AJ_DROS_Q!29:29,AJ_DROS_Q!$16:$16,AJ_DROS_A!E$12)</f>
        <v>-437194.34634644934</v>
      </c>
      <c r="F23" s="8">
        <f>SUMIFS(AJ_DROS_Q!29:29,AJ_DROS_Q!$16:$16,AJ_DROS_A!F$12)</f>
        <v>-462489.7319052252</v>
      </c>
      <c r="G23" s="8">
        <f>SUMIFS(AJ_DROS_Q!29:29,AJ_DROS_Q!$16:$16,AJ_DROS_A!G$12)</f>
        <v>-479951.62095946458</v>
      </c>
      <c r="H23" s="8">
        <f>SUMIFS(AJ_DROS_Q!29:29,AJ_DROS_Q!$16:$16,AJ_DROS_A!H$12)</f>
        <v>-498957.89035666594</v>
      </c>
      <c r="I23" s="8">
        <f>SUMIFS(AJ_DROS_Q!29:29,AJ_DROS_Q!$16:$16,AJ_DROS_A!I$12)</f>
        <v>-484772.75008606852</v>
      </c>
      <c r="J23" s="8">
        <f>SUMIFS(AJ_DROS_Q!29:29,AJ_DROS_Q!$16:$16,AJ_DROS_A!J$12)</f>
        <v>-548774.62782820943</v>
      </c>
      <c r="K23" s="8">
        <f>SUMIFS(AJ_DROS_Q!29:29,AJ_DROS_Q!$16:$16,AJ_DROS_A!K$12)</f>
        <v>-895286.49018924939</v>
      </c>
      <c r="L23" s="8">
        <f>SUMIFS(AJ_DROS_Q!29:29,AJ_DROS_Q!$16:$16,AJ_DROS_A!L$12)</f>
        <v>-398414.5870830334</v>
      </c>
      <c r="M23" s="8">
        <f>SUMIFS(AJ_DROS_Q!29:29,AJ_DROS_Q!$16:$16,AJ_DROS_A!M$12)</f>
        <v>-583489.71069449803</v>
      </c>
      <c r="N23" s="8">
        <f>SUMIFS(AJ_DROS_Q!29:29,AJ_DROS_Q!$16:$16,AJ_DROS_A!N$12)</f>
        <v>-489659.30793322425</v>
      </c>
      <c r="O23" s="8">
        <f>SUMIFS(AJ_DROS_Q!29:29,AJ_DROS_Q!$16:$16,AJ_DROS_A!O$12)</f>
        <v>-569827.76256711944</v>
      </c>
    </row>
    <row r="24" spans="2:48" s="12" customFormat="1">
      <c r="B24" s="55" t="str">
        <f>AJ_DROS_Q!B30</f>
        <v>IPCA</v>
      </c>
      <c r="C24" s="15" t="s">
        <v>68</v>
      </c>
      <c r="D24" s="11" t="s">
        <v>58</v>
      </c>
      <c r="E24" s="16">
        <f>SUMIFS(AJ_DROS_Q!30:30,AJ_DROS_Q!$16:$16,AJ_DROS_A!E$12)</f>
        <v>-429667.78416264185</v>
      </c>
      <c r="F24" s="16">
        <f>SUMIFS(AJ_DROS_Q!30:30,AJ_DROS_Q!$16:$16,AJ_DROS_A!F$12)</f>
        <v>-461711.46293176763</v>
      </c>
      <c r="G24" s="16">
        <f>SUMIFS(AJ_DROS_Q!30:30,AJ_DROS_Q!$16:$16,AJ_DROS_A!G$12)</f>
        <v>-478798.70681037632</v>
      </c>
      <c r="H24" s="16">
        <f>SUMIFS(AJ_DROS_Q!30:30,AJ_DROS_Q!$16:$16,AJ_DROS_A!H$12)</f>
        <v>-455899.63083493104</v>
      </c>
      <c r="I24" s="16">
        <f>SUMIFS(AJ_DROS_Q!30:30,AJ_DROS_Q!$16:$16,AJ_DROS_A!I$12)</f>
        <v>-444260.56719313376</v>
      </c>
      <c r="J24" s="16">
        <f>SUMIFS(AJ_DROS_Q!30:30,AJ_DROS_Q!$16:$16,AJ_DROS_A!J$12)</f>
        <v>-502465.55460309912</v>
      </c>
      <c r="K24" s="16">
        <f>SUMIFS(AJ_DROS_Q!30:30,AJ_DROS_Q!$16:$16,AJ_DROS_A!K$12)</f>
        <v>-891598.53025896056</v>
      </c>
      <c r="L24" s="16">
        <f>SUMIFS(AJ_DROS_Q!30:30,AJ_DROS_Q!$16:$16,AJ_DROS_A!L$12)</f>
        <v>-394969.25064577145</v>
      </c>
      <c r="M24" s="16">
        <f>SUMIFS(AJ_DROS_Q!30:30,AJ_DROS_Q!$16:$16,AJ_DROS_A!M$12)</f>
        <v>-533498.4954981145</v>
      </c>
      <c r="N24" s="16">
        <f>SUMIFS(AJ_DROS_Q!30:30,AJ_DROS_Q!$16:$16,AJ_DROS_A!N$12)</f>
        <v>-485274.21950659994</v>
      </c>
      <c r="O24" s="16">
        <f>SUMIFS(AJ_DROS_Q!30:30,AJ_DROS_Q!$16:$16,AJ_DROS_A!O$12)</f>
        <v>-566865.23737832415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</row>
    <row r="25" spans="2:48" s="12" customFormat="1">
      <c r="B25" s="55" t="str">
        <f>AJ_DROS_Q!B31</f>
        <v>IPCA</v>
      </c>
      <c r="C25" s="15" t="s">
        <v>69</v>
      </c>
      <c r="D25" s="11" t="s">
        <v>59</v>
      </c>
      <c r="E25" s="16">
        <f>SUMIFS(AJ_DROS_Q!31:31,AJ_DROS_Q!$16:$16,AJ_DROS_A!E$12)</f>
        <v>-7526.5621838075012</v>
      </c>
      <c r="F25" s="16">
        <f>SUMIFS(AJ_DROS_Q!31:31,AJ_DROS_Q!$16:$16,AJ_DROS_A!F$12)</f>
        <v>-778.2689734575913</v>
      </c>
      <c r="G25" s="16">
        <f>SUMIFS(AJ_DROS_Q!31:31,AJ_DROS_Q!$16:$16,AJ_DROS_A!G$12)</f>
        <v>-1152.9141490882703</v>
      </c>
      <c r="H25" s="16">
        <f>SUMIFS(AJ_DROS_Q!31:31,AJ_DROS_Q!$16:$16,AJ_DROS_A!H$12)</f>
        <v>-43058.259521734879</v>
      </c>
      <c r="I25" s="16">
        <f>SUMIFS(AJ_DROS_Q!31:31,AJ_DROS_Q!$16:$16,AJ_DROS_A!I$12)</f>
        <v>-40512.182892934783</v>
      </c>
      <c r="J25" s="16">
        <f>SUMIFS(AJ_DROS_Q!31:31,AJ_DROS_Q!$16:$16,AJ_DROS_A!J$12)</f>
        <v>-46309.073225110275</v>
      </c>
      <c r="K25" s="16">
        <f>SUMIFS(AJ_DROS_Q!31:31,AJ_DROS_Q!$16:$16,AJ_DROS_A!K$12)</f>
        <v>-3687.9599302887436</v>
      </c>
      <c r="L25" s="16">
        <f>SUMIFS(AJ_DROS_Q!31:31,AJ_DROS_Q!$16:$16,AJ_DROS_A!L$12)</f>
        <v>-3445.3364372619867</v>
      </c>
      <c r="M25" s="16">
        <f>SUMIFS(AJ_DROS_Q!31:31,AJ_DROS_Q!$16:$16,AJ_DROS_A!M$12)</f>
        <v>-49991.215196383586</v>
      </c>
      <c r="N25" s="16">
        <f>SUMIFS(AJ_DROS_Q!31:31,AJ_DROS_Q!$16:$16,AJ_DROS_A!N$12)</f>
        <v>-4385.0884266243502</v>
      </c>
      <c r="O25" s="16">
        <f>SUMIFS(AJ_DROS_Q!31:31,AJ_DROS_Q!$16:$16,AJ_DROS_A!O$12)</f>
        <v>-2962.5251887952491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</row>
    <row r="26" spans="2:48" s="5" customFormat="1">
      <c r="B26" s="55" t="str">
        <f>AJ_DROS_Q!B32</f>
        <v>IPCA</v>
      </c>
      <c r="C26" s="14">
        <v>3</v>
      </c>
      <c r="D26" s="5" t="s">
        <v>60</v>
      </c>
      <c r="E26" s="10">
        <f>SUMIFS(AJ_DROS_Q!32:32,AJ_DROS_Q!$16:$16,AJ_DROS_A!E$12)</f>
        <v>-873124.65519911714</v>
      </c>
      <c r="F26" s="10">
        <f>SUMIFS(AJ_DROS_Q!32:32,AJ_DROS_Q!$16:$16,AJ_DROS_A!F$12)</f>
        <v>-1048498.0217264495</v>
      </c>
      <c r="G26" s="10">
        <f>SUMIFS(AJ_DROS_Q!32:32,AJ_DROS_Q!$16:$16,AJ_DROS_A!G$12)</f>
        <v>-1140406.6772908829</v>
      </c>
      <c r="H26" s="10">
        <f>SUMIFS(AJ_DROS_Q!32:32,AJ_DROS_Q!$16:$16,AJ_DROS_A!H$12)</f>
        <v>-930595.46740515006</v>
      </c>
      <c r="I26" s="10">
        <f>SUMIFS(AJ_DROS_Q!32:32,AJ_DROS_Q!$16:$16,AJ_DROS_A!I$12)</f>
        <v>-1123202.396874676</v>
      </c>
      <c r="J26" s="10">
        <f>SUMIFS(AJ_DROS_Q!32:32,AJ_DROS_Q!$16:$16,AJ_DROS_A!J$12)</f>
        <v>-1220611.3177128793</v>
      </c>
      <c r="K26" s="10">
        <f>SUMIFS(AJ_DROS_Q!32:32,AJ_DROS_Q!$16:$16,AJ_DROS_A!K$12)</f>
        <v>-970946.64682294161</v>
      </c>
      <c r="L26" s="10">
        <f>SUMIFS(AJ_DROS_Q!32:32,AJ_DROS_Q!$16:$16,AJ_DROS_A!L$12)</f>
        <v>-1100999.2331845211</v>
      </c>
      <c r="M26" s="10">
        <f>SUMIFS(AJ_DROS_Q!32:32,AJ_DROS_Q!$16:$16,AJ_DROS_A!M$12)</f>
        <v>-1063894.8557368307</v>
      </c>
      <c r="N26" s="10">
        <f>SUMIFS(AJ_DROS_Q!32:32,AJ_DROS_Q!$16:$16,AJ_DROS_A!N$12)</f>
        <v>-887757.8163836794</v>
      </c>
      <c r="O26" s="10">
        <f>SUMIFS(AJ_DROS_Q!32:32,AJ_DROS_Q!$16:$16,AJ_DROS_A!O$12)</f>
        <v>-980764.13297453208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</row>
    <row r="27" spans="2:48">
      <c r="B27" s="55"/>
      <c r="C27" s="13">
        <v>4</v>
      </c>
      <c r="D27" s="5" t="s">
        <v>70</v>
      </c>
      <c r="E27" s="8">
        <f>SUMIFS(AJ_DROS_Q!33:33,AJ_DROS_Q!$16:$16,AJ_DROS_A!E$12)</f>
        <v>283070.47851552267</v>
      </c>
      <c r="F27" s="8">
        <f>SUMIFS(AJ_DROS_Q!33:33,AJ_DROS_Q!$16:$16,AJ_DROS_A!F$12)</f>
        <v>551802.29158980539</v>
      </c>
      <c r="G27" s="8">
        <f>SUMIFS(AJ_DROS_Q!33:33,AJ_DROS_Q!$16:$16,AJ_DROS_A!G$12)</f>
        <v>-202137.93184509536</v>
      </c>
      <c r="H27" s="8">
        <f>SUMIFS(AJ_DROS_Q!33:33,AJ_DROS_Q!$16:$16,AJ_DROS_A!H$12)</f>
        <v>-631577.61045180855</v>
      </c>
      <c r="I27" s="8">
        <f>SUMIFS(AJ_DROS_Q!33:33,AJ_DROS_Q!$16:$16,AJ_DROS_A!I$12)</f>
        <v>-19049.576555994747</v>
      </c>
      <c r="J27" s="8">
        <f>SUMIFS(AJ_DROS_Q!33:33,AJ_DROS_Q!$16:$16,AJ_DROS_A!J$12)</f>
        <v>54705.876138672291</v>
      </c>
      <c r="K27" s="8">
        <f>SUMIFS(AJ_DROS_Q!33:33,AJ_DROS_Q!$16:$16,AJ_DROS_A!K$12)</f>
        <v>-19348.786609923089</v>
      </c>
      <c r="L27" s="8">
        <f>SUMIFS(AJ_DROS_Q!33:33,AJ_DROS_Q!$16:$16,AJ_DROS_A!L$12)</f>
        <v>485782.00802754832</v>
      </c>
      <c r="M27" s="8">
        <f>SUMIFS(AJ_DROS_Q!33:33,AJ_DROS_Q!$16:$16,AJ_DROS_A!M$12)</f>
        <v>382909.45700492343</v>
      </c>
      <c r="N27" s="8">
        <f>SUMIFS(AJ_DROS_Q!33:33,AJ_DROS_Q!$16:$16,AJ_DROS_A!N$12)</f>
        <v>377183.61339888663</v>
      </c>
      <c r="O27" s="8">
        <f>SUMIFS(AJ_DROS_Q!33:33,AJ_DROS_Q!$16:$16,AJ_DROS_A!O$12)</f>
        <v>1395621.6775197289</v>
      </c>
    </row>
    <row r="28" spans="2:48" ht="15" thickBot="1">
      <c r="B28" s="55"/>
    </row>
    <row r="29" spans="2:48" ht="15" thickBot="1">
      <c r="D29" s="6" t="s">
        <v>71</v>
      </c>
      <c r="E29" s="1">
        <v>39903</v>
      </c>
      <c r="F29" s="1">
        <v>39994</v>
      </c>
      <c r="G29" s="1">
        <v>40086</v>
      </c>
      <c r="H29" s="1">
        <v>40178</v>
      </c>
      <c r="I29" s="1">
        <v>40268</v>
      </c>
      <c r="J29" s="1">
        <v>40359</v>
      </c>
      <c r="K29" s="1">
        <v>40451</v>
      </c>
      <c r="L29" s="1">
        <v>40543</v>
      </c>
      <c r="M29" s="1">
        <v>40633</v>
      </c>
      <c r="N29" s="1">
        <v>40724</v>
      </c>
      <c r="O29" s="1">
        <v>40816</v>
      </c>
    </row>
    <row r="30" spans="2:48">
      <c r="D30" s="4" t="s">
        <v>44</v>
      </c>
      <c r="E30" s="26">
        <v>2009</v>
      </c>
      <c r="F30" s="26">
        <v>2010</v>
      </c>
      <c r="G30" s="26">
        <v>2011</v>
      </c>
      <c r="H30" s="26">
        <v>2012</v>
      </c>
      <c r="I30" s="26">
        <v>2013</v>
      </c>
      <c r="J30" s="26">
        <v>2014</v>
      </c>
      <c r="K30" s="26">
        <v>2015</v>
      </c>
      <c r="L30" s="26">
        <v>2016</v>
      </c>
      <c r="M30" s="26">
        <v>2017</v>
      </c>
      <c r="N30" s="26">
        <v>2018</v>
      </c>
      <c r="O30" s="26">
        <v>2019</v>
      </c>
    </row>
    <row r="31" spans="2:48">
      <c r="B31" s="55" t="str">
        <f>AJ_DROS_Q!B37</f>
        <v>IPCA</v>
      </c>
      <c r="C31" s="14">
        <v>1</v>
      </c>
      <c r="D31" s="5" t="s">
        <v>46</v>
      </c>
      <c r="E31" s="10">
        <f>SUMIFS(AJ_DROS_Q!37:37,AJ_DROS_Q!$16:$16,AJ_DROS_A!E$12)</f>
        <v>8369622.0222028494</v>
      </c>
      <c r="F31" s="10">
        <f>SUMIFS(AJ_DROS_Q!37:37,AJ_DROS_Q!$16:$16,AJ_DROS_A!F$12)</f>
        <v>9509384.4941269904</v>
      </c>
      <c r="G31" s="10">
        <f>SUMIFS(AJ_DROS_Q!37:37,AJ_DROS_Q!$16:$16,AJ_DROS_A!G$12)</f>
        <v>9971655.6804785971</v>
      </c>
      <c r="H31" s="10">
        <f>SUMIFS(AJ_DROS_Q!37:37,AJ_DROS_Q!$16:$16,AJ_DROS_A!H$12)</f>
        <v>10009521.594209731</v>
      </c>
      <c r="I31" s="10">
        <f>SUMIFS(AJ_DROS_Q!37:37,AJ_DROS_Q!$16:$16,AJ_DROS_A!I$12)</f>
        <v>10266513.304582205</v>
      </c>
      <c r="J31" s="10">
        <f>SUMIFS(AJ_DROS_Q!37:37,AJ_DROS_Q!$16:$16,AJ_DROS_A!J$12)</f>
        <v>10090268.001092201</v>
      </c>
      <c r="K31" s="10">
        <f>SUMIFS(AJ_DROS_Q!37:37,AJ_DROS_Q!$16:$16,AJ_DROS_A!K$12)</f>
        <v>9319668.7775157057</v>
      </c>
      <c r="L31" s="10">
        <f>SUMIFS(AJ_DROS_Q!37:37,AJ_DROS_Q!$16:$16,AJ_DROS_A!L$12)</f>
        <v>8514917.3654846139</v>
      </c>
      <c r="M31" s="10">
        <f>SUMIFS(AJ_DROS_Q!37:37,AJ_DROS_Q!$16:$16,AJ_DROS_A!M$12)</f>
        <v>8571167.5160319768</v>
      </c>
      <c r="N31" s="10">
        <f>SUMIFS(AJ_DROS_Q!37:37,AJ_DROS_Q!$16:$16,AJ_DROS_A!N$12)</f>
        <v>9097323.6452046838</v>
      </c>
      <c r="O31" s="10">
        <f>SUMIFS(AJ_DROS_Q!37:37,AJ_DROS_Q!$16:$16,AJ_DROS_A!O$12)</f>
        <v>10088990.590940703</v>
      </c>
    </row>
    <row r="32" spans="2:48">
      <c r="B32" s="55"/>
      <c r="C32" s="14">
        <v>2</v>
      </c>
      <c r="D32" s="5" t="s">
        <v>48</v>
      </c>
      <c r="E32" s="10">
        <f>SUMIFS(AJ_DROS_Q!38:38,AJ_DROS_Q!$16:$16,AJ_DROS_A!E$12)</f>
        <v>-6996052.3457724815</v>
      </c>
      <c r="F32" s="10">
        <f>SUMIFS(AJ_DROS_Q!38:38,AJ_DROS_Q!$16:$16,AJ_DROS_A!F$12)</f>
        <v>-7420524.025102335</v>
      </c>
      <c r="G32" s="10">
        <f>SUMIFS(AJ_DROS_Q!38:38,AJ_DROS_Q!$16:$16,AJ_DROS_A!G$12)</f>
        <v>-7976385.4534732532</v>
      </c>
      <c r="H32" s="10">
        <f>SUMIFS(AJ_DROS_Q!38:38,AJ_DROS_Q!$16:$16,AJ_DROS_A!H$12)</f>
        <v>-9218975.450310329</v>
      </c>
      <c r="I32" s="10">
        <f>SUMIFS(AJ_DROS_Q!38:38,AJ_DROS_Q!$16:$16,AJ_DROS_A!I$12)</f>
        <v>-9001476.3211367745</v>
      </c>
      <c r="J32" s="10">
        <f>SUMIFS(AJ_DROS_Q!38:38,AJ_DROS_Q!$16:$16,AJ_DROS_A!J$12)</f>
        <v>-8870220.3600519132</v>
      </c>
      <c r="K32" s="10">
        <f>SUMIFS(AJ_DROS_Q!38:38,AJ_DROS_Q!$16:$16,AJ_DROS_A!K$12)</f>
        <v>-7919540.8764591878</v>
      </c>
      <c r="L32" s="10">
        <f>SUMIFS(AJ_DROS_Q!38:38,AJ_DROS_Q!$16:$16,AJ_DROS_A!L$12)</f>
        <v>-7405285.235918669</v>
      </c>
      <c r="M32" s="10">
        <f>SUMIFS(AJ_DROS_Q!38:38,AJ_DROS_Q!$16:$16,AJ_DROS_A!M$12)</f>
        <v>-6630751.6159144556</v>
      </c>
      <c r="N32" s="10">
        <f>SUMIFS(AJ_DROS_Q!38:38,AJ_DROS_Q!$16:$16,AJ_DROS_A!N$12)</f>
        <v>-7656823.5147043681</v>
      </c>
      <c r="O32" s="10">
        <f>SUMIFS(AJ_DROS_Q!38:38,AJ_DROS_Q!$16:$16,AJ_DROS_A!O$12)</f>
        <v>-7846720.5362522844</v>
      </c>
    </row>
    <row r="33" spans="2:15">
      <c r="B33" s="55"/>
      <c r="C33" s="15">
        <v>2.1</v>
      </c>
      <c r="D33" s="9" t="s">
        <v>57</v>
      </c>
      <c r="E33" s="8">
        <f>SUMIFS(AJ_DROS_Q!39:39,AJ_DROS_Q!$16:$16,AJ_DROS_A!E$12)</f>
        <v>-6241946.5790614951</v>
      </c>
      <c r="F33" s="8">
        <f>SUMIFS(AJ_DROS_Q!39:39,AJ_DROS_Q!$16:$16,AJ_DROS_A!F$12)</f>
        <v>-6670996.7664710116</v>
      </c>
      <c r="G33" s="8">
        <f>SUMIFS(AJ_DROS_Q!39:39,AJ_DROS_Q!$16:$16,AJ_DROS_A!G$12)</f>
        <v>-7103836.3336783042</v>
      </c>
      <c r="H33" s="8">
        <f>SUMIFS(AJ_DROS_Q!39:39,AJ_DROS_Q!$16:$16,AJ_DROS_A!H$12)</f>
        <v>-8328613.7010209365</v>
      </c>
      <c r="I33" s="8">
        <f>SUMIFS(AJ_DROS_Q!39:39,AJ_DROS_Q!$16:$16,AJ_DROS_A!I$12)</f>
        <v>-8135778.2135924241</v>
      </c>
      <c r="J33" s="8">
        <f>SUMIFS(AJ_DROS_Q!39:39,AJ_DROS_Q!$16:$16,AJ_DROS_A!J$12)</f>
        <v>-8007775.7339033065</v>
      </c>
      <c r="K33" s="8">
        <f>SUMIFS(AJ_DROS_Q!39:39,AJ_DROS_Q!$16:$16,AJ_DROS_A!K$12)</f>
        <v>-7075457.9379218705</v>
      </c>
      <c r="L33" s="8">
        <f>SUMIFS(AJ_DROS_Q!39:39,AJ_DROS_Q!$16:$16,AJ_DROS_A!L$12)</f>
        <v>-5898742.1166314855</v>
      </c>
      <c r="M33" s="8">
        <f>SUMIFS(AJ_DROS_Q!39:39,AJ_DROS_Q!$16:$16,AJ_DROS_A!M$12)</f>
        <v>-5463265.9479583176</v>
      </c>
      <c r="N33" s="8">
        <f>SUMIFS(AJ_DROS_Q!39:39,AJ_DROS_Q!$16:$16,AJ_DROS_A!N$12)</f>
        <v>-6166962.2254620697</v>
      </c>
      <c r="O33" s="8">
        <f>SUMIFS(AJ_DROS_Q!39:39,AJ_DROS_Q!$16:$16,AJ_DROS_A!O$12)</f>
        <v>-6282950.9217778537</v>
      </c>
    </row>
    <row r="34" spans="2:15">
      <c r="B34" s="55" t="str">
        <f>AJ_DROS_Q!B40</f>
        <v>IPCA</v>
      </c>
      <c r="C34" s="15" t="s">
        <v>61</v>
      </c>
      <c r="D34" s="11" t="s">
        <v>50</v>
      </c>
      <c r="E34" s="16">
        <f>SUMIFS(AJ_DROS_Q!40:40,AJ_DROS_Q!$16:$16,AJ_DROS_A!E$12)</f>
        <v>-662703.32027609285</v>
      </c>
      <c r="F34" s="16">
        <f>SUMIFS(AJ_DROS_Q!40:40,AJ_DROS_Q!$16:$16,AJ_DROS_A!F$12)</f>
        <v>-756518.14714417234</v>
      </c>
      <c r="G34" s="16">
        <f>SUMIFS(AJ_DROS_Q!40:40,AJ_DROS_Q!$16:$16,AJ_DROS_A!G$12)</f>
        <v>-814411.69669052819</v>
      </c>
      <c r="H34" s="16">
        <f>SUMIFS(AJ_DROS_Q!40:40,AJ_DROS_Q!$16:$16,AJ_DROS_A!H$12)</f>
        <v>-810787.47623274988</v>
      </c>
      <c r="I34" s="16">
        <f>SUMIFS(AJ_DROS_Q!40:40,AJ_DROS_Q!$16:$16,AJ_DROS_A!I$12)</f>
        <v>-706179.60884647153</v>
      </c>
      <c r="J34" s="16">
        <f>SUMIFS(AJ_DROS_Q!40:40,AJ_DROS_Q!$16:$16,AJ_DROS_A!J$12)</f>
        <v>-646247.12724345701</v>
      </c>
      <c r="K34" s="16">
        <f>SUMIFS(AJ_DROS_Q!40:40,AJ_DROS_Q!$16:$16,AJ_DROS_A!K$12)</f>
        <v>-211179.65403267386</v>
      </c>
      <c r="L34" s="16">
        <f>SUMIFS(AJ_DROS_Q!40:40,AJ_DROS_Q!$16:$16,AJ_DROS_A!L$12)</f>
        <v>-174276.80619057265</v>
      </c>
      <c r="M34" s="16">
        <f>SUMIFS(AJ_DROS_Q!40:40,AJ_DROS_Q!$16:$16,AJ_DROS_A!M$12)</f>
        <v>-341451.23276479915</v>
      </c>
      <c r="N34" s="16">
        <f>SUMIFS(AJ_DROS_Q!40:40,AJ_DROS_Q!$16:$16,AJ_DROS_A!N$12)</f>
        <v>-390523.39478868496</v>
      </c>
      <c r="O34" s="16">
        <f>SUMIFS(AJ_DROS_Q!40:40,AJ_DROS_Q!$16:$16,AJ_DROS_A!O$12)</f>
        <v>-369527.51484601165</v>
      </c>
    </row>
    <row r="35" spans="2:15">
      <c r="B35" s="55" t="str">
        <f>AJ_DROS_Q!B41</f>
        <v>IPCA</v>
      </c>
      <c r="C35" s="15" t="s">
        <v>62</v>
      </c>
      <c r="D35" s="11" t="s">
        <v>51</v>
      </c>
      <c r="E35" s="16">
        <f>SUMIFS(AJ_DROS_Q!41:41,AJ_DROS_Q!$16:$16,AJ_DROS_A!E$12)</f>
        <v>-470690.65055281756</v>
      </c>
      <c r="F35" s="16">
        <f>SUMIFS(AJ_DROS_Q!41:41,AJ_DROS_Q!$16:$16,AJ_DROS_A!F$12)</f>
        <v>-522766.11134549562</v>
      </c>
      <c r="G35" s="16">
        <f>SUMIFS(AJ_DROS_Q!41:41,AJ_DROS_Q!$16:$16,AJ_DROS_A!G$12)</f>
        <v>-582342.10736851196</v>
      </c>
      <c r="H35" s="16">
        <f>SUMIFS(AJ_DROS_Q!41:41,AJ_DROS_Q!$16:$16,AJ_DROS_A!H$12)</f>
        <v>-566494.79507960228</v>
      </c>
      <c r="I35" s="16">
        <f>SUMIFS(AJ_DROS_Q!41:41,AJ_DROS_Q!$16:$16,AJ_DROS_A!I$12)</f>
        <v>-491710.63274987834</v>
      </c>
      <c r="J35" s="16">
        <f>SUMIFS(AJ_DROS_Q!41:41,AJ_DROS_Q!$16:$16,AJ_DROS_A!J$12)</f>
        <v>-438849.28092479962</v>
      </c>
      <c r="K35" s="16">
        <f>SUMIFS(AJ_DROS_Q!41:41,AJ_DROS_Q!$16:$16,AJ_DROS_A!K$12)</f>
        <v>-1124050.8143495554</v>
      </c>
      <c r="L35" s="16">
        <f>SUMIFS(AJ_DROS_Q!41:41,AJ_DROS_Q!$16:$16,AJ_DROS_A!L$12)</f>
        <v>-1020973.169227164</v>
      </c>
      <c r="M35" s="16">
        <f>SUMIFS(AJ_DROS_Q!41:41,AJ_DROS_Q!$16:$16,AJ_DROS_A!M$12)</f>
        <v>-576370.93078071624</v>
      </c>
      <c r="N35" s="16">
        <f>SUMIFS(AJ_DROS_Q!41:41,AJ_DROS_Q!$16:$16,AJ_DROS_A!N$12)</f>
        <v>-298637.31987682095</v>
      </c>
      <c r="O35" s="16">
        <f>SUMIFS(AJ_DROS_Q!41:41,AJ_DROS_Q!$16:$16,AJ_DROS_A!O$12)</f>
        <v>-299428.91541116062</v>
      </c>
    </row>
    <row r="36" spans="2:15">
      <c r="B36" s="55" t="str">
        <f>AJ_DROS_Q!B42</f>
        <v>IPCA</v>
      </c>
      <c r="C36" s="15" t="s">
        <v>63</v>
      </c>
      <c r="D36" s="11" t="s">
        <v>52</v>
      </c>
      <c r="E36" s="16">
        <f>SUMIFS(AJ_DROS_Q!42:42,AJ_DROS_Q!$16:$16,AJ_DROS_A!E$12)</f>
        <v>-2620320.8410685998</v>
      </c>
      <c r="F36" s="16">
        <f>SUMIFS(AJ_DROS_Q!42:42,AJ_DROS_Q!$16:$16,AJ_DROS_A!F$12)</f>
        <v>-3119332.5303484052</v>
      </c>
      <c r="G36" s="16">
        <f>SUMIFS(AJ_DROS_Q!42:42,AJ_DROS_Q!$16:$16,AJ_DROS_A!G$12)</f>
        <v>-3474273.2968465253</v>
      </c>
      <c r="H36" s="16">
        <f>SUMIFS(AJ_DROS_Q!42:42,AJ_DROS_Q!$16:$16,AJ_DROS_A!H$12)</f>
        <v>-4408306.3945607115</v>
      </c>
      <c r="I36" s="16">
        <f>SUMIFS(AJ_DROS_Q!42:42,AJ_DROS_Q!$16:$16,AJ_DROS_A!I$12)</f>
        <v>-4087974.903896044</v>
      </c>
      <c r="J36" s="16">
        <f>SUMIFS(AJ_DROS_Q!42:42,AJ_DROS_Q!$16:$16,AJ_DROS_A!J$12)</f>
        <v>-3814731.921731771</v>
      </c>
      <c r="K36" s="16">
        <f>SUMIFS(AJ_DROS_Q!42:42,AJ_DROS_Q!$16:$16,AJ_DROS_A!K$12)</f>
        <v>-2759848.3520643888</v>
      </c>
      <c r="L36" s="16">
        <f>SUMIFS(AJ_DROS_Q!42:42,AJ_DROS_Q!$16:$16,AJ_DROS_A!L$12)</f>
        <v>-1894598.2300817207</v>
      </c>
      <c r="M36" s="16">
        <f>SUMIFS(AJ_DROS_Q!42:42,AJ_DROS_Q!$16:$16,AJ_DROS_A!M$12)</f>
        <v>-2105921.4437061744</v>
      </c>
      <c r="N36" s="16">
        <f>SUMIFS(AJ_DROS_Q!42:42,AJ_DROS_Q!$16:$16,AJ_DROS_A!N$12)</f>
        <v>-2881187.8890986587</v>
      </c>
      <c r="O36" s="16">
        <f>SUMIFS(AJ_DROS_Q!42:42,AJ_DROS_Q!$16:$16,AJ_DROS_A!O$12)</f>
        <v>-2894497.4920496945</v>
      </c>
    </row>
    <row r="37" spans="2:15">
      <c r="B37" s="55" t="str">
        <f>AJ_DROS_Q!B43</f>
        <v>IPCA</v>
      </c>
      <c r="C37" s="15" t="s">
        <v>64</v>
      </c>
      <c r="D37" s="11" t="s">
        <v>53</v>
      </c>
      <c r="E37" s="16">
        <f>SUMIFS(AJ_DROS_Q!43:43,AJ_DROS_Q!$16:$16,AJ_DROS_A!E$12)</f>
        <v>-917707.56348202389</v>
      </c>
      <c r="F37" s="16">
        <f>SUMIFS(AJ_DROS_Q!43:43,AJ_DROS_Q!$16:$16,AJ_DROS_A!F$12)</f>
        <v>-909840.8201032962</v>
      </c>
      <c r="G37" s="16">
        <f>SUMIFS(AJ_DROS_Q!43:43,AJ_DROS_Q!$16:$16,AJ_DROS_A!G$12)</f>
        <v>-831370.1763177109</v>
      </c>
      <c r="H37" s="16">
        <f>SUMIFS(AJ_DROS_Q!43:43,AJ_DROS_Q!$16:$16,AJ_DROS_A!H$12)</f>
        <v>-923161.89340247097</v>
      </c>
      <c r="I37" s="16">
        <f>SUMIFS(AJ_DROS_Q!43:43,AJ_DROS_Q!$16:$16,AJ_DROS_A!I$12)</f>
        <v>-1076541.4166039301</v>
      </c>
      <c r="J37" s="16">
        <f>SUMIFS(AJ_DROS_Q!43:43,AJ_DROS_Q!$16:$16,AJ_DROS_A!J$12)</f>
        <v>-1062285.3177046455</v>
      </c>
      <c r="K37" s="16">
        <f>SUMIFS(AJ_DROS_Q!43:43,AJ_DROS_Q!$16:$16,AJ_DROS_A!K$12)</f>
        <v>-1455061.5885269674</v>
      </c>
      <c r="L37" s="16">
        <f>SUMIFS(AJ_DROS_Q!43:43,AJ_DROS_Q!$16:$16,AJ_DROS_A!L$12)</f>
        <v>-1296546.7274889937</v>
      </c>
      <c r="M37" s="16">
        <f>SUMIFS(AJ_DROS_Q!43:43,AJ_DROS_Q!$16:$16,AJ_DROS_A!M$12)</f>
        <v>-1011358.7017963841</v>
      </c>
      <c r="N37" s="16">
        <f>SUMIFS(AJ_DROS_Q!43:43,AJ_DROS_Q!$16:$16,AJ_DROS_A!N$12)</f>
        <v>-1102308.4035393628</v>
      </c>
      <c r="O37" s="16">
        <f>SUMIFS(AJ_DROS_Q!43:43,AJ_DROS_Q!$16:$16,AJ_DROS_A!O$12)</f>
        <v>-1010416.0716641981</v>
      </c>
    </row>
    <row r="38" spans="2:15">
      <c r="B38" s="55" t="str">
        <f>AJ_DROS_Q!B44</f>
        <v>IPCA</v>
      </c>
      <c r="C38" s="15" t="s">
        <v>65</v>
      </c>
      <c r="D38" s="11" t="s">
        <v>54</v>
      </c>
      <c r="E38" s="16">
        <f>SUMIFS(AJ_DROS_Q!44:44,AJ_DROS_Q!$16:$16,AJ_DROS_A!E$12)</f>
        <v>-951231.70019003726</v>
      </c>
      <c r="F38" s="16">
        <f>SUMIFS(AJ_DROS_Q!44:44,AJ_DROS_Q!$16:$16,AJ_DROS_A!F$12)</f>
        <v>-786462.9075019575</v>
      </c>
      <c r="G38" s="16">
        <f>SUMIFS(AJ_DROS_Q!44:44,AJ_DROS_Q!$16:$16,AJ_DROS_A!G$12)</f>
        <v>-791396.20121706394</v>
      </c>
      <c r="H38" s="16">
        <f>SUMIFS(AJ_DROS_Q!44:44,AJ_DROS_Q!$16:$16,AJ_DROS_A!H$12)</f>
        <v>-916626.869995357</v>
      </c>
      <c r="I38" s="16">
        <f>SUMIFS(AJ_DROS_Q!44:44,AJ_DROS_Q!$16:$16,AJ_DROS_A!I$12)</f>
        <v>-1071962.6760152921</v>
      </c>
      <c r="J38" s="16">
        <f>SUMIFS(AJ_DROS_Q!44:44,AJ_DROS_Q!$16:$16,AJ_DROS_A!J$12)</f>
        <v>-1388188.026013749</v>
      </c>
      <c r="K38" s="16">
        <f>SUMIFS(AJ_DROS_Q!44:44,AJ_DROS_Q!$16:$16,AJ_DROS_A!K$12)</f>
        <v>-757707.23878377164</v>
      </c>
      <c r="L38" s="16">
        <f>SUMIFS(AJ_DROS_Q!44:44,AJ_DROS_Q!$16:$16,AJ_DROS_A!L$12)</f>
        <v>-802282.61669993796</v>
      </c>
      <c r="M38" s="16">
        <f>SUMIFS(AJ_DROS_Q!44:44,AJ_DROS_Q!$16:$16,AJ_DROS_A!M$12)</f>
        <v>-742730.16861902946</v>
      </c>
      <c r="N38" s="16">
        <f>SUMIFS(AJ_DROS_Q!44:44,AJ_DROS_Q!$16:$16,AJ_DROS_A!N$12)</f>
        <v>-751080.54781236593</v>
      </c>
      <c r="O38" s="16">
        <f>SUMIFS(AJ_DROS_Q!44:44,AJ_DROS_Q!$16:$16,AJ_DROS_A!O$12)</f>
        <v>-903331.81438283739</v>
      </c>
    </row>
    <row r="39" spans="2:15">
      <c r="B39" s="55" t="str">
        <f>AJ_DROS_Q!B45</f>
        <v>IPCA</v>
      </c>
      <c r="C39" s="15" t="s">
        <v>66</v>
      </c>
      <c r="D39" s="11" t="s">
        <v>55</v>
      </c>
      <c r="E39" s="16">
        <f>SUMIFS(AJ_DROS_Q!45:45,AJ_DROS_Q!$16:$16,AJ_DROS_A!E$12)</f>
        <v>-61753.67237939738</v>
      </c>
      <c r="F39" s="16">
        <f>SUMIFS(AJ_DROS_Q!45:45,AJ_DROS_Q!$16:$16,AJ_DROS_A!F$12)</f>
        <v>-27446.303812952941</v>
      </c>
      <c r="G39" s="16">
        <f>SUMIFS(AJ_DROS_Q!45:45,AJ_DROS_Q!$16:$16,AJ_DROS_A!G$12)</f>
        <v>-40270.595909865013</v>
      </c>
      <c r="H39" s="16">
        <f>SUMIFS(AJ_DROS_Q!45:45,AJ_DROS_Q!$16:$16,AJ_DROS_A!H$12)</f>
        <v>-27458.906374672064</v>
      </c>
      <c r="I39" s="16">
        <f>SUMIFS(AJ_DROS_Q!45:45,AJ_DROS_Q!$16:$16,AJ_DROS_A!I$12)</f>
        <v>-24861.603836393304</v>
      </c>
      <c r="J39" s="16">
        <f>SUMIFS(AJ_DROS_Q!45:45,AJ_DROS_Q!$16:$16,AJ_DROS_A!J$12)</f>
        <v>-25228.363534587734</v>
      </c>
      <c r="K39" s="16">
        <f>SUMIFS(AJ_DROS_Q!45:45,AJ_DROS_Q!$16:$16,AJ_DROS_A!K$12)</f>
        <v>-33349.702799903986</v>
      </c>
      <c r="L39" s="16">
        <f>SUMIFS(AJ_DROS_Q!45:45,AJ_DROS_Q!$16:$16,AJ_DROS_A!L$12)</f>
        <v>-29971.466057051592</v>
      </c>
      <c r="M39" s="16">
        <f>SUMIFS(AJ_DROS_Q!45:45,AJ_DROS_Q!$16:$16,AJ_DROS_A!M$12)</f>
        <v>-29021.416535407901</v>
      </c>
      <c r="N39" s="16">
        <f>SUMIFS(AJ_DROS_Q!45:45,AJ_DROS_Q!$16:$16,AJ_DROS_A!N$12)</f>
        <v>-27490.807559804893</v>
      </c>
      <c r="O39" s="16">
        <f>SUMIFS(AJ_DROS_Q!45:45,AJ_DROS_Q!$16:$16,AJ_DROS_A!O$12)</f>
        <v>-30824.248273849262</v>
      </c>
    </row>
    <row r="40" spans="2:15">
      <c r="B40" s="55" t="str">
        <f>AJ_DROS_Q!B46</f>
        <v>IPCA</v>
      </c>
      <c r="C40" s="15" t="s">
        <v>67</v>
      </c>
      <c r="D40" s="11" t="s">
        <v>56</v>
      </c>
      <c r="E40" s="16">
        <f>SUMIFS(AJ_DROS_Q!46:46,AJ_DROS_Q!$16:$16,AJ_DROS_A!E$12)</f>
        <v>-557538.83111252636</v>
      </c>
      <c r="F40" s="16">
        <f>SUMIFS(AJ_DROS_Q!46:46,AJ_DROS_Q!$16:$16,AJ_DROS_A!F$12)</f>
        <v>-548629.94621473155</v>
      </c>
      <c r="G40" s="16">
        <f>SUMIFS(AJ_DROS_Q!46:46,AJ_DROS_Q!$16:$16,AJ_DROS_A!G$12)</f>
        <v>-569772.25932809862</v>
      </c>
      <c r="H40" s="16">
        <f>SUMIFS(AJ_DROS_Q!46:46,AJ_DROS_Q!$16:$16,AJ_DROS_A!H$12)</f>
        <v>-675777.36537537316</v>
      </c>
      <c r="I40" s="16">
        <f>SUMIFS(AJ_DROS_Q!46:46,AJ_DROS_Q!$16:$16,AJ_DROS_A!I$12)</f>
        <v>-676547.3716444138</v>
      </c>
      <c r="J40" s="16">
        <f>SUMIFS(AJ_DROS_Q!46:46,AJ_DROS_Q!$16:$16,AJ_DROS_A!J$12)</f>
        <v>-632245.69675029744</v>
      </c>
      <c r="K40" s="16">
        <f>SUMIFS(AJ_DROS_Q!46:46,AJ_DROS_Q!$16:$16,AJ_DROS_A!K$12)</f>
        <v>-734260.58736460889</v>
      </c>
      <c r="L40" s="16">
        <f>SUMIFS(AJ_DROS_Q!46:46,AJ_DROS_Q!$16:$16,AJ_DROS_A!L$12)</f>
        <v>-680093.10088604502</v>
      </c>
      <c r="M40" s="16">
        <f>SUMIFS(AJ_DROS_Q!46:46,AJ_DROS_Q!$16:$16,AJ_DROS_A!M$12)</f>
        <v>-656412.05375580676</v>
      </c>
      <c r="N40" s="16">
        <f>SUMIFS(AJ_DROS_Q!46:46,AJ_DROS_Q!$16:$16,AJ_DROS_A!N$12)</f>
        <v>-715733.86278637126</v>
      </c>
      <c r="O40" s="16">
        <f>SUMIFS(AJ_DROS_Q!46:46,AJ_DROS_Q!$16:$16,AJ_DROS_A!O$12)</f>
        <v>-774924.86515010265</v>
      </c>
    </row>
    <row r="41" spans="2:15">
      <c r="B41" s="55"/>
      <c r="C41" s="15">
        <v>2.2000000000000002</v>
      </c>
      <c r="D41" s="9" t="s">
        <v>49</v>
      </c>
      <c r="E41" s="8">
        <f>SUMIFS(AJ_DROS_Q!47:47,AJ_DROS_Q!$16:$16,AJ_DROS_A!E$12)</f>
        <v>-754105.76671098638</v>
      </c>
      <c r="F41" s="8">
        <f>SUMIFS(AJ_DROS_Q!47:47,AJ_DROS_Q!$16:$16,AJ_DROS_A!F$12)</f>
        <v>-749527.25863132346</v>
      </c>
      <c r="G41" s="8">
        <f>SUMIFS(AJ_DROS_Q!47:47,AJ_DROS_Q!$16:$16,AJ_DROS_A!G$12)</f>
        <v>-872549.11979494896</v>
      </c>
      <c r="H41" s="8">
        <f>SUMIFS(AJ_DROS_Q!47:47,AJ_DROS_Q!$16:$16,AJ_DROS_A!H$12)</f>
        <v>-890361.7492893918</v>
      </c>
      <c r="I41" s="8">
        <f>SUMIFS(AJ_DROS_Q!47:47,AJ_DROS_Q!$16:$16,AJ_DROS_A!I$12)</f>
        <v>-865698.10754435114</v>
      </c>
      <c r="J41" s="8">
        <f>SUMIFS(AJ_DROS_Q!47:47,AJ_DROS_Q!$16:$16,AJ_DROS_A!J$12)</f>
        <v>-862444.62614860781</v>
      </c>
      <c r="K41" s="8">
        <f>SUMIFS(AJ_DROS_Q!47:47,AJ_DROS_Q!$16:$16,AJ_DROS_A!K$12)</f>
        <v>-844082.93853731838</v>
      </c>
      <c r="L41" s="8">
        <f>SUMIFS(AJ_DROS_Q!47:47,AJ_DROS_Q!$16:$16,AJ_DROS_A!L$12)</f>
        <v>-1506543.1192871835</v>
      </c>
      <c r="M41" s="8">
        <f>SUMIFS(AJ_DROS_Q!47:47,AJ_DROS_Q!$16:$16,AJ_DROS_A!M$12)</f>
        <v>-1167485.6679561376</v>
      </c>
      <c r="N41" s="8">
        <f>SUMIFS(AJ_DROS_Q!47:47,AJ_DROS_Q!$16:$16,AJ_DROS_A!N$12)</f>
        <v>-1489861.2892422981</v>
      </c>
      <c r="O41" s="8">
        <f>SUMIFS(AJ_DROS_Q!47:47,AJ_DROS_Q!$16:$16,AJ_DROS_A!O$12)</f>
        <v>-1563769.6144744307</v>
      </c>
    </row>
    <row r="42" spans="2:15">
      <c r="B42" s="55" t="str">
        <f>AJ_DROS_Q!B48</f>
        <v>IPCA</v>
      </c>
      <c r="C42" s="15" t="s">
        <v>68</v>
      </c>
      <c r="D42" s="11" t="s">
        <v>58</v>
      </c>
      <c r="E42" s="16">
        <f>SUMIFS(AJ_DROS_Q!48:48,AJ_DROS_Q!$16:$16,AJ_DROS_A!E$12)</f>
        <v>-478821.80025716295</v>
      </c>
      <c r="F42" s="16">
        <f>SUMIFS(AJ_DROS_Q!48:48,AJ_DROS_Q!$16:$16,AJ_DROS_A!F$12)</f>
        <v>-468377.30251607095</v>
      </c>
      <c r="G42" s="16">
        <f>SUMIFS(AJ_DROS_Q!48:48,AJ_DROS_Q!$16:$16,AJ_DROS_A!G$12)</f>
        <v>-583185.16856206977</v>
      </c>
      <c r="H42" s="16">
        <f>SUMIFS(AJ_DROS_Q!48:48,AJ_DROS_Q!$16:$16,AJ_DROS_A!H$12)</f>
        <v>-604027.24066314229</v>
      </c>
      <c r="I42" s="16">
        <f>SUMIFS(AJ_DROS_Q!48:48,AJ_DROS_Q!$16:$16,AJ_DROS_A!I$12)</f>
        <v>-594798.22084101767</v>
      </c>
      <c r="J42" s="16">
        <f>SUMIFS(AJ_DROS_Q!48:48,AJ_DROS_Q!$16:$16,AJ_DROS_A!J$12)</f>
        <v>-633881.41847045126</v>
      </c>
      <c r="K42" s="16">
        <f>SUMIFS(AJ_DROS_Q!48:48,AJ_DROS_Q!$16:$16,AJ_DROS_A!K$12)</f>
        <v>-589518.92814149975</v>
      </c>
      <c r="L42" s="16">
        <f>SUMIFS(AJ_DROS_Q!48:48,AJ_DROS_Q!$16:$16,AJ_DROS_A!L$12)</f>
        <v>-1301456.8894366184</v>
      </c>
      <c r="M42" s="16">
        <f>SUMIFS(AJ_DROS_Q!48:48,AJ_DROS_Q!$16:$16,AJ_DROS_A!M$12)</f>
        <v>-992072.98212091904</v>
      </c>
      <c r="N42" s="16">
        <f>SUMIFS(AJ_DROS_Q!48:48,AJ_DROS_Q!$16:$16,AJ_DROS_A!N$12)</f>
        <v>-1354550.8135279773</v>
      </c>
      <c r="O42" s="16">
        <f>SUMIFS(AJ_DROS_Q!48:48,AJ_DROS_Q!$16:$16,AJ_DROS_A!O$12)</f>
        <v>-1388184.9728319594</v>
      </c>
    </row>
    <row r="43" spans="2:15">
      <c r="B43" s="55" t="str">
        <f>AJ_DROS_Q!B49</f>
        <v>IPCA</v>
      </c>
      <c r="C43" s="15" t="s">
        <v>69</v>
      </c>
      <c r="D43" s="11" t="s">
        <v>59</v>
      </c>
      <c r="E43" s="16">
        <f>SUMIFS(AJ_DROS_Q!49:49,AJ_DROS_Q!$16:$16,AJ_DROS_A!E$12)</f>
        <v>-275283.96645382344</v>
      </c>
      <c r="F43" s="16">
        <f>SUMIFS(AJ_DROS_Q!49:49,AJ_DROS_Q!$16:$16,AJ_DROS_A!F$12)</f>
        <v>-281149.95611525245</v>
      </c>
      <c r="G43" s="16">
        <f>SUMIFS(AJ_DROS_Q!49:49,AJ_DROS_Q!$16:$16,AJ_DROS_A!G$12)</f>
        <v>-289363.95123287925</v>
      </c>
      <c r="H43" s="16">
        <f>SUMIFS(AJ_DROS_Q!49:49,AJ_DROS_Q!$16:$16,AJ_DROS_A!H$12)</f>
        <v>-286334.50862624956</v>
      </c>
      <c r="I43" s="16">
        <f>SUMIFS(AJ_DROS_Q!49:49,AJ_DROS_Q!$16:$16,AJ_DROS_A!I$12)</f>
        <v>-270899.88670333347</v>
      </c>
      <c r="J43" s="16">
        <f>SUMIFS(AJ_DROS_Q!49:49,AJ_DROS_Q!$16:$16,AJ_DROS_A!J$12)</f>
        <v>-228563.20767815661</v>
      </c>
      <c r="K43" s="16">
        <f>SUMIFS(AJ_DROS_Q!49:49,AJ_DROS_Q!$16:$16,AJ_DROS_A!K$12)</f>
        <v>-254564.01039581868</v>
      </c>
      <c r="L43" s="16">
        <f>SUMIFS(AJ_DROS_Q!49:49,AJ_DROS_Q!$16:$16,AJ_DROS_A!L$12)</f>
        <v>-205086.22985056503</v>
      </c>
      <c r="M43" s="16">
        <f>SUMIFS(AJ_DROS_Q!49:49,AJ_DROS_Q!$16:$16,AJ_DROS_A!M$12)</f>
        <v>-175412.68583521858</v>
      </c>
      <c r="N43" s="16">
        <f>SUMIFS(AJ_DROS_Q!49:49,AJ_DROS_Q!$16:$16,AJ_DROS_A!N$12)</f>
        <v>-135310.47571432081</v>
      </c>
      <c r="O43" s="16">
        <f>SUMIFS(AJ_DROS_Q!49:49,AJ_DROS_Q!$16:$16,AJ_DROS_A!O$12)</f>
        <v>-175584.64164247111</v>
      </c>
    </row>
    <row r="44" spans="2:15">
      <c r="B44" s="55" t="str">
        <f>AJ_DROS_Q!B50</f>
        <v>IPCA</v>
      </c>
      <c r="C44" s="14">
        <v>3</v>
      </c>
      <c r="D44" s="5" t="s">
        <v>60</v>
      </c>
      <c r="E44" s="10">
        <f>SUMIFS(AJ_DROS_Q!50:50,AJ_DROS_Q!$16:$16,AJ_DROS_A!E$12)</f>
        <v>-2165815.2661567214</v>
      </c>
      <c r="F44" s="10">
        <f>SUMIFS(AJ_DROS_Q!50:50,AJ_DROS_Q!$16:$16,AJ_DROS_A!F$12)</f>
        <v>-2521955.8512343667</v>
      </c>
      <c r="G44" s="10">
        <f>SUMIFS(AJ_DROS_Q!50:50,AJ_DROS_Q!$16:$16,AJ_DROS_A!G$12)</f>
        <v>-2390788.8500604215</v>
      </c>
      <c r="H44" s="10">
        <f>SUMIFS(AJ_DROS_Q!50:50,AJ_DROS_Q!$16:$16,AJ_DROS_A!H$12)</f>
        <v>-2295701.6661250675</v>
      </c>
      <c r="I44" s="10">
        <f>SUMIFS(AJ_DROS_Q!50:50,AJ_DROS_Q!$16:$16,AJ_DROS_A!I$12)</f>
        <v>-2308659.2128507053</v>
      </c>
      <c r="J44" s="10">
        <f>SUMIFS(AJ_DROS_Q!50:50,AJ_DROS_Q!$16:$16,AJ_DROS_A!J$12)</f>
        <v>-2020075.5656280315</v>
      </c>
      <c r="K44" s="10">
        <f>SUMIFS(AJ_DROS_Q!50:50,AJ_DROS_Q!$16:$16,AJ_DROS_A!K$12)</f>
        <v>-1404156.9696138427</v>
      </c>
      <c r="L44" s="10">
        <f>SUMIFS(AJ_DROS_Q!50:50,AJ_DROS_Q!$16:$16,AJ_DROS_A!L$12)</f>
        <v>-1295109.083631878</v>
      </c>
      <c r="M44" s="10">
        <f>SUMIFS(AJ_DROS_Q!50:50,AJ_DROS_Q!$16:$16,AJ_DROS_A!M$12)</f>
        <v>-1146115.4377813602</v>
      </c>
      <c r="N44" s="10">
        <f>SUMIFS(AJ_DROS_Q!50:50,AJ_DROS_Q!$16:$16,AJ_DROS_A!N$12)</f>
        <v>-1030788.7477111067</v>
      </c>
      <c r="O44" s="10">
        <f>SUMIFS(AJ_DROS_Q!50:50,AJ_DROS_Q!$16:$16,AJ_DROS_A!O$12)</f>
        <v>-1274120.1896622963</v>
      </c>
    </row>
    <row r="45" spans="2:15">
      <c r="B45" s="55"/>
      <c r="C45" s="13">
        <v>4</v>
      </c>
      <c r="D45" s="5" t="s">
        <v>70</v>
      </c>
      <c r="E45" s="8">
        <f>SUMIFS(AJ_DROS_Q!51:51,AJ_DROS_Q!$16:$16,AJ_DROS_A!E$12)</f>
        <v>-792245.58972635283</v>
      </c>
      <c r="F45" s="8">
        <f>SUMIFS(AJ_DROS_Q!51:51,AJ_DROS_Q!$16:$16,AJ_DROS_A!F$12)</f>
        <v>-433095.38220971054</v>
      </c>
      <c r="G45" s="8">
        <f>SUMIFS(AJ_DROS_Q!51:51,AJ_DROS_Q!$16:$16,AJ_DROS_A!G$12)</f>
        <v>-395518.62305507646</v>
      </c>
      <c r="H45" s="8">
        <f>SUMIFS(AJ_DROS_Q!51:51,AJ_DROS_Q!$16:$16,AJ_DROS_A!H$12)</f>
        <v>-1505155.5222256656</v>
      </c>
      <c r="I45" s="8">
        <f>SUMIFS(AJ_DROS_Q!51:51,AJ_DROS_Q!$16:$16,AJ_DROS_A!I$12)</f>
        <v>-1043622.2294052761</v>
      </c>
      <c r="J45" s="8">
        <f>SUMIFS(AJ_DROS_Q!51:51,AJ_DROS_Q!$16:$16,AJ_DROS_A!J$12)</f>
        <v>-800027.9245877444</v>
      </c>
      <c r="K45" s="8">
        <f>SUMIFS(AJ_DROS_Q!51:51,AJ_DROS_Q!$16:$16,AJ_DROS_A!K$12)</f>
        <v>-4029.0685573256342</v>
      </c>
      <c r="L45" s="8">
        <f>SUMIFS(AJ_DROS_Q!51:51,AJ_DROS_Q!$16:$16,AJ_DROS_A!L$12)</f>
        <v>-185476.95406593278</v>
      </c>
      <c r="M45" s="8">
        <f>SUMIFS(AJ_DROS_Q!51:51,AJ_DROS_Q!$16:$16,AJ_DROS_A!M$12)</f>
        <v>794300.4623361628</v>
      </c>
      <c r="N45" s="8">
        <f>SUMIFS(AJ_DROS_Q!51:51,AJ_DROS_Q!$16:$16,AJ_DROS_A!N$12)</f>
        <v>409711.38278920861</v>
      </c>
      <c r="O45" s="8">
        <f>SUMIFS(AJ_DROS_Q!51:51,AJ_DROS_Q!$16:$16,AJ_DROS_A!O$12)</f>
        <v>968149.86502612336</v>
      </c>
    </row>
    <row r="46" spans="2:15" ht="15" thickBot="1">
      <c r="D46" s="7"/>
    </row>
    <row r="47" spans="2:15" ht="15" thickBot="1">
      <c r="D47" s="6" t="s">
        <v>45</v>
      </c>
      <c r="E47" s="1">
        <v>39903</v>
      </c>
      <c r="F47" s="1">
        <v>39994</v>
      </c>
      <c r="G47" s="1">
        <v>40086</v>
      </c>
      <c r="H47" s="1">
        <v>40178</v>
      </c>
      <c r="I47" s="1">
        <v>40268</v>
      </c>
      <c r="J47" s="1">
        <v>40359</v>
      </c>
      <c r="K47" s="1">
        <v>40451</v>
      </c>
      <c r="L47" s="1">
        <v>40543</v>
      </c>
      <c r="M47" s="1">
        <v>40633</v>
      </c>
      <c r="N47" s="1">
        <v>40724</v>
      </c>
      <c r="O47" s="1">
        <v>40816</v>
      </c>
    </row>
    <row r="48" spans="2:15">
      <c r="D48" s="4" t="s">
        <v>44</v>
      </c>
      <c r="E48" s="26">
        <v>2009</v>
      </c>
      <c r="F48" s="26">
        <v>2010</v>
      </c>
      <c r="G48" s="26">
        <v>2011</v>
      </c>
      <c r="H48" s="26">
        <v>2012</v>
      </c>
      <c r="I48" s="26">
        <v>2013</v>
      </c>
      <c r="J48" s="26">
        <v>2014</v>
      </c>
      <c r="K48" s="26">
        <v>2015</v>
      </c>
      <c r="L48" s="26">
        <v>2016</v>
      </c>
      <c r="M48" s="26">
        <v>2017</v>
      </c>
      <c r="N48" s="26">
        <v>2018</v>
      </c>
      <c r="O48" s="26">
        <v>2019</v>
      </c>
    </row>
    <row r="49" spans="2:15">
      <c r="B49" s="55" t="str">
        <f>AJ_DROS_Q!B55</f>
        <v>IPCA</v>
      </c>
      <c r="C49" s="14">
        <v>1</v>
      </c>
      <c r="D49" s="5" t="s">
        <v>46</v>
      </c>
      <c r="E49" s="10">
        <f>SUMIFS(AJ_DROS_Q!55:55,AJ_DROS_Q!$16:$16,AJ_DROS_A!E$12)</f>
        <v>364671.75258620927</v>
      </c>
      <c r="F49" s="10">
        <f>SUMIFS(AJ_DROS_Q!55:55,AJ_DROS_Q!$16:$16,AJ_DROS_A!F$12)</f>
        <v>801035.52209611679</v>
      </c>
      <c r="G49" s="10">
        <f>SUMIFS(AJ_DROS_Q!55:55,AJ_DROS_Q!$16:$16,AJ_DROS_A!G$12)</f>
        <v>1484761.3312016083</v>
      </c>
      <c r="H49" s="10">
        <f>SUMIFS(AJ_DROS_Q!55:55,AJ_DROS_Q!$16:$16,AJ_DROS_A!H$12)</f>
        <v>2095729.8534358656</v>
      </c>
      <c r="I49" s="10">
        <f>SUMIFS(AJ_DROS_Q!55:55,AJ_DROS_Q!$16:$16,AJ_DROS_A!I$12)</f>
        <v>2925072.2535173288</v>
      </c>
      <c r="J49" s="10">
        <f>SUMIFS(AJ_DROS_Q!55:55,AJ_DROS_Q!$16:$16,AJ_DROS_A!J$12)</f>
        <v>3896480.0847747298</v>
      </c>
      <c r="K49" s="10">
        <f>SUMIFS(AJ_DROS_Q!55:55,AJ_DROS_Q!$16:$16,AJ_DROS_A!K$12)</f>
        <v>4164908.2614307273</v>
      </c>
      <c r="L49" s="10">
        <f>SUMIFS(AJ_DROS_Q!55:55,AJ_DROS_Q!$16:$16,AJ_DROS_A!L$12)</f>
        <v>4103298.3310469994</v>
      </c>
      <c r="M49" s="10">
        <f>SUMIFS(AJ_DROS_Q!55:55,AJ_DROS_Q!$16:$16,AJ_DROS_A!M$12)</f>
        <v>4623717.6532651959</v>
      </c>
      <c r="N49" s="10">
        <f>SUMIFS(AJ_DROS_Q!55:55,AJ_DROS_Q!$16:$16,AJ_DROS_A!N$12)</f>
        <v>5230218.1250666389</v>
      </c>
      <c r="O49" s="10">
        <f>SUMIFS(AJ_DROS_Q!55:55,AJ_DROS_Q!$16:$16,AJ_DROS_A!O$12)</f>
        <v>6290512.5272999834</v>
      </c>
    </row>
    <row r="50" spans="2:15">
      <c r="B50" s="55"/>
      <c r="C50" s="14">
        <v>2</v>
      </c>
      <c r="D50" s="5" t="s">
        <v>48</v>
      </c>
      <c r="E50" s="10">
        <f>SUMIFS(AJ_DROS_Q!56:56,AJ_DROS_Q!$16:$16,AJ_DROS_A!E$12)</f>
        <v>-386165.70418230636</v>
      </c>
      <c r="F50" s="10">
        <f>SUMIFS(AJ_DROS_Q!56:56,AJ_DROS_Q!$16:$16,AJ_DROS_A!F$12)</f>
        <v>-699376.97182706126</v>
      </c>
      <c r="G50" s="10">
        <f>SUMIFS(AJ_DROS_Q!56:56,AJ_DROS_Q!$16:$16,AJ_DROS_A!G$12)</f>
        <v>-1243707.1133557095</v>
      </c>
      <c r="H50" s="10">
        <f>SUMIFS(AJ_DROS_Q!56:56,AJ_DROS_Q!$16:$16,AJ_DROS_A!H$12)</f>
        <v>-1786298.6380927935</v>
      </c>
      <c r="I50" s="10">
        <f>SUMIFS(AJ_DROS_Q!56:56,AJ_DROS_Q!$16:$16,AJ_DROS_A!I$12)</f>
        <v>-2240143.9703903794</v>
      </c>
      <c r="J50" s="10">
        <f>SUMIFS(AJ_DROS_Q!56:56,AJ_DROS_Q!$16:$16,AJ_DROS_A!J$12)</f>
        <v>-3116602.4803214995</v>
      </c>
      <c r="K50" s="10">
        <f>SUMIFS(AJ_DROS_Q!56:56,AJ_DROS_Q!$16:$16,AJ_DROS_A!K$12)</f>
        <v>-3500164.5085598696</v>
      </c>
      <c r="L50" s="10">
        <f>SUMIFS(AJ_DROS_Q!56:56,AJ_DROS_Q!$16:$16,AJ_DROS_A!L$12)</f>
        <v>-3151229.3772875769</v>
      </c>
      <c r="M50" s="10">
        <f>SUMIFS(AJ_DROS_Q!56:56,AJ_DROS_Q!$16:$16,AJ_DROS_A!M$12)</f>
        <v>-3204917.6585132494</v>
      </c>
      <c r="N50" s="10">
        <f>SUMIFS(AJ_DROS_Q!56:56,AJ_DROS_Q!$16:$16,AJ_DROS_A!N$12)</f>
        <v>-3983136.2816904052</v>
      </c>
      <c r="O50" s="10">
        <f>SUMIFS(AJ_DROS_Q!56:56,AJ_DROS_Q!$16:$16,AJ_DROS_A!O$12)</f>
        <v>-5187592.1589331757</v>
      </c>
    </row>
    <row r="51" spans="2:15">
      <c r="B51" s="55"/>
      <c r="C51" s="15">
        <v>2.1</v>
      </c>
      <c r="D51" s="9" t="s">
        <v>57</v>
      </c>
      <c r="E51" s="8">
        <f>SUMIFS(AJ_DROS_Q!57:57,AJ_DROS_Q!$16:$16,AJ_DROS_A!E$12)</f>
        <v>-339657.36573475361</v>
      </c>
      <c r="F51" s="8">
        <f>SUMIFS(AJ_DROS_Q!57:57,AJ_DROS_Q!$16:$16,AJ_DROS_A!F$12)</f>
        <v>-596238.49058269081</v>
      </c>
      <c r="G51" s="8">
        <f>SUMIFS(AJ_DROS_Q!57:57,AJ_DROS_Q!$16:$16,AJ_DROS_A!G$12)</f>
        <v>-1075339.74797501</v>
      </c>
      <c r="H51" s="8">
        <f>SUMIFS(AJ_DROS_Q!57:57,AJ_DROS_Q!$16:$16,AJ_DROS_A!H$12)</f>
        <v>-1539989.3903403715</v>
      </c>
      <c r="I51" s="8">
        <f>SUMIFS(AJ_DROS_Q!57:57,AJ_DROS_Q!$16:$16,AJ_DROS_A!I$12)</f>
        <v>-1983709.7010394966</v>
      </c>
      <c r="J51" s="8">
        <f>SUMIFS(AJ_DROS_Q!57:57,AJ_DROS_Q!$16:$16,AJ_DROS_A!J$12)</f>
        <v>-2779513.0565031571</v>
      </c>
      <c r="K51" s="8">
        <f>SUMIFS(AJ_DROS_Q!57:57,AJ_DROS_Q!$16:$16,AJ_DROS_A!K$12)</f>
        <v>-3120909.2128725359</v>
      </c>
      <c r="L51" s="8">
        <f>SUMIFS(AJ_DROS_Q!57:57,AJ_DROS_Q!$16:$16,AJ_DROS_A!L$12)</f>
        <v>-2779411.2546102926</v>
      </c>
      <c r="M51" s="8">
        <f>SUMIFS(AJ_DROS_Q!57:57,AJ_DROS_Q!$16:$16,AJ_DROS_A!M$12)</f>
        <v>-2806096.1679585874</v>
      </c>
      <c r="N51" s="8">
        <f>SUMIFS(AJ_DROS_Q!57:57,AJ_DROS_Q!$16:$16,AJ_DROS_A!N$12)</f>
        <v>-3462221.4132364774</v>
      </c>
      <c r="O51" s="8">
        <f>SUMIFS(AJ_DROS_Q!57:57,AJ_DROS_Q!$16:$16,AJ_DROS_A!O$12)</f>
        <v>-4598426.3690054342</v>
      </c>
    </row>
    <row r="52" spans="2:15">
      <c r="B52" s="55" t="str">
        <f>AJ_DROS_Q!B58</f>
        <v>IPCA</v>
      </c>
      <c r="C52" s="15" t="s">
        <v>61</v>
      </c>
      <c r="D52" s="11" t="s">
        <v>50</v>
      </c>
      <c r="E52" s="16">
        <f>SUMIFS(AJ_DROS_Q!58:58,AJ_DROS_Q!$16:$16,AJ_DROS_A!E$12)</f>
        <v>-29058.524044429436</v>
      </c>
      <c r="F52" s="16">
        <f>SUMIFS(AJ_DROS_Q!58:58,AJ_DROS_Q!$16:$16,AJ_DROS_A!F$12)</f>
        <v>-52853.050833112291</v>
      </c>
      <c r="G52" s="16">
        <f>SUMIFS(AJ_DROS_Q!58:58,AJ_DROS_Q!$16:$16,AJ_DROS_A!G$12)</f>
        <v>-106581.68479212518</v>
      </c>
      <c r="H52" s="16">
        <f>SUMIFS(AJ_DROS_Q!58:58,AJ_DROS_Q!$16:$16,AJ_DROS_A!H$12)</f>
        <v>-131184.81208741479</v>
      </c>
      <c r="I52" s="16">
        <f>SUMIFS(AJ_DROS_Q!58:58,AJ_DROS_Q!$16:$16,AJ_DROS_A!I$12)</f>
        <v>-148047.77266486723</v>
      </c>
      <c r="J52" s="16">
        <f>SUMIFS(AJ_DROS_Q!58:58,AJ_DROS_Q!$16:$16,AJ_DROS_A!J$12)</f>
        <v>-269022.79624561581</v>
      </c>
      <c r="K52" s="16">
        <f>SUMIFS(AJ_DROS_Q!58:58,AJ_DROS_Q!$16:$16,AJ_DROS_A!K$12)</f>
        <v>-150795.09616026262</v>
      </c>
      <c r="L52" s="16">
        <f>SUMIFS(AJ_DROS_Q!58:58,AJ_DROS_Q!$16:$16,AJ_DROS_A!L$12)</f>
        <v>-159100.58152728845</v>
      </c>
      <c r="M52" s="16">
        <f>SUMIFS(AJ_DROS_Q!58:58,AJ_DROS_Q!$16:$16,AJ_DROS_A!M$12)</f>
        <v>-154282.42331307707</v>
      </c>
      <c r="N52" s="16">
        <f>SUMIFS(AJ_DROS_Q!58:58,AJ_DROS_Q!$16:$16,AJ_DROS_A!N$12)</f>
        <v>-223291.47697751608</v>
      </c>
      <c r="O52" s="16">
        <f>SUMIFS(AJ_DROS_Q!58:58,AJ_DROS_Q!$16:$16,AJ_DROS_A!O$12)</f>
        <v>-246115.00588576423</v>
      </c>
    </row>
    <row r="53" spans="2:15">
      <c r="B53" s="55" t="str">
        <f>AJ_DROS_Q!B59</f>
        <v>IPCA</v>
      </c>
      <c r="C53" s="15" t="s">
        <v>62</v>
      </c>
      <c r="D53" s="11" t="s">
        <v>51</v>
      </c>
      <c r="E53" s="16">
        <f>SUMIFS(AJ_DROS_Q!59:59,AJ_DROS_Q!$16:$16,AJ_DROS_A!E$12)</f>
        <v>-28383.389753694093</v>
      </c>
      <c r="F53" s="16">
        <f>SUMIFS(AJ_DROS_Q!59:59,AJ_DROS_Q!$16:$16,AJ_DROS_A!F$12)</f>
        <v>-27759.139001747499</v>
      </c>
      <c r="G53" s="16">
        <f>SUMIFS(AJ_DROS_Q!59:59,AJ_DROS_Q!$16:$16,AJ_DROS_A!G$12)</f>
        <v>-49603.530469604739</v>
      </c>
      <c r="H53" s="16">
        <f>SUMIFS(AJ_DROS_Q!59:59,AJ_DROS_Q!$16:$16,AJ_DROS_A!H$12)</f>
        <v>-45558.110776266585</v>
      </c>
      <c r="I53" s="16">
        <f>SUMIFS(AJ_DROS_Q!59:59,AJ_DROS_Q!$16:$16,AJ_DROS_A!I$12)</f>
        <v>-84677.688709315233</v>
      </c>
      <c r="J53" s="16">
        <f>SUMIFS(AJ_DROS_Q!59:59,AJ_DROS_Q!$16:$16,AJ_DROS_A!J$12)</f>
        <v>-132082.95249458612</v>
      </c>
      <c r="K53" s="16">
        <f>SUMIFS(AJ_DROS_Q!59:59,AJ_DROS_Q!$16:$16,AJ_DROS_A!K$12)</f>
        <v>-71111.708467826669</v>
      </c>
      <c r="L53" s="16">
        <f>SUMIFS(AJ_DROS_Q!59:59,AJ_DROS_Q!$16:$16,AJ_DROS_A!L$12)</f>
        <v>-53402.041032214249</v>
      </c>
      <c r="M53" s="16">
        <f>SUMIFS(AJ_DROS_Q!59:59,AJ_DROS_Q!$16:$16,AJ_DROS_A!M$12)</f>
        <v>-78064.885329761062</v>
      </c>
      <c r="N53" s="16">
        <f>SUMIFS(AJ_DROS_Q!59:59,AJ_DROS_Q!$16:$16,AJ_DROS_A!N$12)</f>
        <v>-106925.88586671384</v>
      </c>
      <c r="O53" s="16">
        <f>SUMIFS(AJ_DROS_Q!59:59,AJ_DROS_Q!$16:$16,AJ_DROS_A!O$12)</f>
        <v>-124187.78872478299</v>
      </c>
    </row>
    <row r="54" spans="2:15">
      <c r="B54" s="55" t="str">
        <f>AJ_DROS_Q!B60</f>
        <v>IPCA</v>
      </c>
      <c r="C54" s="15" t="s">
        <v>63</v>
      </c>
      <c r="D54" s="11" t="s">
        <v>52</v>
      </c>
      <c r="E54" s="16">
        <f>SUMIFS(AJ_DROS_Q!60:60,AJ_DROS_Q!$16:$16,AJ_DROS_A!E$12)</f>
        <v>-161992.17778302106</v>
      </c>
      <c r="F54" s="16">
        <f>SUMIFS(AJ_DROS_Q!60:60,AJ_DROS_Q!$16:$16,AJ_DROS_A!F$12)</f>
        <v>-314533.03013290185</v>
      </c>
      <c r="G54" s="16">
        <f>SUMIFS(AJ_DROS_Q!60:60,AJ_DROS_Q!$16:$16,AJ_DROS_A!G$12)</f>
        <v>-591876.52909519465</v>
      </c>
      <c r="H54" s="16">
        <f>SUMIFS(AJ_DROS_Q!60:60,AJ_DROS_Q!$16:$16,AJ_DROS_A!H$12)</f>
        <v>-843971.22830418777</v>
      </c>
      <c r="I54" s="16">
        <f>SUMIFS(AJ_DROS_Q!60:60,AJ_DROS_Q!$16:$16,AJ_DROS_A!I$12)</f>
        <v>-1028327.9273467817</v>
      </c>
      <c r="J54" s="16">
        <f>SUMIFS(AJ_DROS_Q!60:60,AJ_DROS_Q!$16:$16,AJ_DROS_A!J$12)</f>
        <v>-1316322.7404653146</v>
      </c>
      <c r="K54" s="16">
        <f>SUMIFS(AJ_DROS_Q!60:60,AJ_DROS_Q!$16:$16,AJ_DROS_A!K$12)</f>
        <v>-1276014.9380764761</v>
      </c>
      <c r="L54" s="16">
        <f>SUMIFS(AJ_DROS_Q!60:60,AJ_DROS_Q!$16:$16,AJ_DROS_A!L$12)</f>
        <v>-959231.45625864516</v>
      </c>
      <c r="M54" s="16">
        <f>SUMIFS(AJ_DROS_Q!60:60,AJ_DROS_Q!$16:$16,AJ_DROS_A!M$12)</f>
        <v>-1100100.6272759878</v>
      </c>
      <c r="N54" s="16">
        <f>SUMIFS(AJ_DROS_Q!60:60,AJ_DROS_Q!$16:$16,AJ_DROS_A!N$12)</f>
        <v>-1514778.1782091139</v>
      </c>
      <c r="O54" s="16">
        <f>SUMIFS(AJ_DROS_Q!60:60,AJ_DROS_Q!$16:$16,AJ_DROS_A!O$12)</f>
        <v>-1708663.1867163889</v>
      </c>
    </row>
    <row r="55" spans="2:15">
      <c r="B55" s="55" t="str">
        <f>AJ_DROS_Q!B61</f>
        <v>IPCA</v>
      </c>
      <c r="C55" s="15" t="s">
        <v>64</v>
      </c>
      <c r="D55" s="11" t="s">
        <v>53</v>
      </c>
      <c r="E55" s="16">
        <f>SUMIFS(AJ_DROS_Q!61:61,AJ_DROS_Q!$16:$16,AJ_DROS_A!E$12)</f>
        <v>-65414.083303865882</v>
      </c>
      <c r="F55" s="16">
        <f>SUMIFS(AJ_DROS_Q!61:61,AJ_DROS_Q!$16:$16,AJ_DROS_A!F$12)</f>
        <v>-108167.32688635236</v>
      </c>
      <c r="G55" s="16">
        <f>SUMIFS(AJ_DROS_Q!61:61,AJ_DROS_Q!$16:$16,AJ_DROS_A!G$12)</f>
        <v>-159141.8225493592</v>
      </c>
      <c r="H55" s="16">
        <f>SUMIFS(AJ_DROS_Q!61:61,AJ_DROS_Q!$16:$16,AJ_DROS_A!H$12)</f>
        <v>-272871.12023817207</v>
      </c>
      <c r="I55" s="16">
        <f>SUMIFS(AJ_DROS_Q!61:61,AJ_DROS_Q!$16:$16,AJ_DROS_A!I$12)</f>
        <v>-376678.13991091045</v>
      </c>
      <c r="J55" s="16">
        <f>SUMIFS(AJ_DROS_Q!61:61,AJ_DROS_Q!$16:$16,AJ_DROS_A!J$12)</f>
        <v>-592028.23859040427</v>
      </c>
      <c r="K55" s="16">
        <f>SUMIFS(AJ_DROS_Q!61:61,AJ_DROS_Q!$16:$16,AJ_DROS_A!K$12)</f>
        <v>-920254.2045565825</v>
      </c>
      <c r="L55" s="16">
        <f>SUMIFS(AJ_DROS_Q!61:61,AJ_DROS_Q!$16:$16,AJ_DROS_A!L$12)</f>
        <v>-882907.71748055227</v>
      </c>
      <c r="M55" s="16">
        <f>SUMIFS(AJ_DROS_Q!61:61,AJ_DROS_Q!$16:$16,AJ_DROS_A!M$12)</f>
        <v>-828793.09705519141</v>
      </c>
      <c r="N55" s="16">
        <f>SUMIFS(AJ_DROS_Q!61:61,AJ_DROS_Q!$16:$16,AJ_DROS_A!N$12)</f>
        <v>-972166.95468595042</v>
      </c>
      <c r="O55" s="16">
        <f>SUMIFS(AJ_DROS_Q!61:61,AJ_DROS_Q!$16:$16,AJ_DROS_A!O$12)</f>
        <v>-1909581.3339545792</v>
      </c>
    </row>
    <row r="56" spans="2:15">
      <c r="B56" s="55" t="str">
        <f>AJ_DROS_Q!B62</f>
        <v>IPCA</v>
      </c>
      <c r="C56" s="15" t="s">
        <v>65</v>
      </c>
      <c r="D56" s="11" t="s">
        <v>54</v>
      </c>
      <c r="E56" s="16">
        <f>SUMIFS(AJ_DROS_Q!62:62,AJ_DROS_Q!$16:$16,AJ_DROS_A!E$12)</f>
        <v>-29370.728046647353</v>
      </c>
      <c r="F56" s="16">
        <f>SUMIFS(AJ_DROS_Q!62:62,AJ_DROS_Q!$16:$16,AJ_DROS_A!F$12)</f>
        <v>-49869.635097687664</v>
      </c>
      <c r="G56" s="16">
        <f>SUMIFS(AJ_DROS_Q!62:62,AJ_DROS_Q!$16:$16,AJ_DROS_A!G$12)</f>
        <v>-91134.909490900696</v>
      </c>
      <c r="H56" s="16">
        <f>SUMIFS(AJ_DROS_Q!62:62,AJ_DROS_Q!$16:$16,AJ_DROS_A!H$12)</f>
        <v>-112080.90547239619</v>
      </c>
      <c r="I56" s="16">
        <f>SUMIFS(AJ_DROS_Q!62:62,AJ_DROS_Q!$16:$16,AJ_DROS_A!I$12)</f>
        <v>-169699.59187646507</v>
      </c>
      <c r="J56" s="16">
        <f>SUMIFS(AJ_DROS_Q!62:62,AJ_DROS_Q!$16:$16,AJ_DROS_A!J$12)</f>
        <v>-246986.22310054826</v>
      </c>
      <c r="K56" s="16">
        <f>SUMIFS(AJ_DROS_Q!62:62,AJ_DROS_Q!$16:$16,AJ_DROS_A!K$12)</f>
        <v>-426900.27081996581</v>
      </c>
      <c r="L56" s="16">
        <f>SUMIFS(AJ_DROS_Q!62:62,AJ_DROS_Q!$16:$16,AJ_DROS_A!L$12)</f>
        <v>-435892.80188259925</v>
      </c>
      <c r="M56" s="16">
        <f>SUMIFS(AJ_DROS_Q!62:62,AJ_DROS_Q!$16:$16,AJ_DROS_A!M$12)</f>
        <v>-338226.94348234293</v>
      </c>
      <c r="N56" s="16">
        <f>SUMIFS(AJ_DROS_Q!62:62,AJ_DROS_Q!$16:$16,AJ_DROS_A!N$12)</f>
        <v>-289536.97896004369</v>
      </c>
      <c r="O56" s="16">
        <f>SUMIFS(AJ_DROS_Q!62:62,AJ_DROS_Q!$16:$16,AJ_DROS_A!O$12)</f>
        <v>-188144.24611044175</v>
      </c>
    </row>
    <row r="57" spans="2:15">
      <c r="B57" s="55" t="str">
        <f>AJ_DROS_Q!B63</f>
        <v>IPCA</v>
      </c>
      <c r="C57" s="15" t="s">
        <v>66</v>
      </c>
      <c r="D57" s="11" t="s">
        <v>55</v>
      </c>
      <c r="E57" s="16">
        <f>SUMIFS(AJ_DROS_Q!63:63,AJ_DROS_Q!$16:$16,AJ_DROS_A!E$12)</f>
        <v>-5396.0005677319841</v>
      </c>
      <c r="F57" s="16">
        <f>SUMIFS(AJ_DROS_Q!63:63,AJ_DROS_Q!$16:$16,AJ_DROS_A!F$12)</f>
        <v>-7412.7061673283997</v>
      </c>
      <c r="G57" s="16">
        <f>SUMIFS(AJ_DROS_Q!63:63,AJ_DROS_Q!$16:$16,AJ_DROS_A!G$12)</f>
        <v>-9513.0946757389866</v>
      </c>
      <c r="H57" s="16">
        <f>SUMIFS(AJ_DROS_Q!63:63,AJ_DROS_Q!$16:$16,AJ_DROS_A!H$12)</f>
        <v>-11779.532373336895</v>
      </c>
      <c r="I57" s="16">
        <f>SUMIFS(AJ_DROS_Q!63:63,AJ_DROS_Q!$16:$16,AJ_DROS_A!I$12)</f>
        <v>-11840.184464205335</v>
      </c>
      <c r="J57" s="16">
        <f>SUMIFS(AJ_DROS_Q!63:63,AJ_DROS_Q!$16:$16,AJ_DROS_A!J$12)</f>
        <v>-12800.366729278083</v>
      </c>
      <c r="K57" s="16">
        <f>SUMIFS(AJ_DROS_Q!63:63,AJ_DROS_Q!$16:$16,AJ_DROS_A!K$12)</f>
        <v>-21343.029705003682</v>
      </c>
      <c r="L57" s="16">
        <f>SUMIFS(AJ_DROS_Q!63:63,AJ_DROS_Q!$16:$16,AJ_DROS_A!L$12)</f>
        <v>-16503.45002885384</v>
      </c>
      <c r="M57" s="16">
        <f>SUMIFS(AJ_DROS_Q!63:63,AJ_DROS_Q!$16:$16,AJ_DROS_A!M$12)</f>
        <v>-14581.6954793434</v>
      </c>
      <c r="N57" s="16">
        <f>SUMIFS(AJ_DROS_Q!63:63,AJ_DROS_Q!$16:$16,AJ_DROS_A!N$12)</f>
        <v>-15987.948424921215</v>
      </c>
      <c r="O57" s="16">
        <f>SUMIFS(AJ_DROS_Q!63:63,AJ_DROS_Q!$16:$16,AJ_DROS_A!O$12)</f>
        <v>-21291.534371713962</v>
      </c>
    </row>
    <row r="58" spans="2:15">
      <c r="B58" s="55" t="str">
        <f>AJ_DROS_Q!B64</f>
        <v>IPCA</v>
      </c>
      <c r="C58" s="15" t="s">
        <v>67</v>
      </c>
      <c r="D58" s="11" t="s">
        <v>56</v>
      </c>
      <c r="E58" s="16">
        <f>SUMIFS(AJ_DROS_Q!64:64,AJ_DROS_Q!$16:$16,AJ_DROS_A!E$12)</f>
        <v>-20042.462235363786</v>
      </c>
      <c r="F58" s="16">
        <f>SUMIFS(AJ_DROS_Q!64:64,AJ_DROS_Q!$16:$16,AJ_DROS_A!F$12)</f>
        <v>-35643.602463560834</v>
      </c>
      <c r="G58" s="16">
        <f>SUMIFS(AJ_DROS_Q!64:64,AJ_DROS_Q!$16:$16,AJ_DROS_A!G$12)</f>
        <v>-67488.176902086576</v>
      </c>
      <c r="H58" s="16">
        <f>SUMIFS(AJ_DROS_Q!64:64,AJ_DROS_Q!$16:$16,AJ_DROS_A!H$12)</f>
        <v>-122543.68108859754</v>
      </c>
      <c r="I58" s="16">
        <f>SUMIFS(AJ_DROS_Q!64:64,AJ_DROS_Q!$16:$16,AJ_DROS_A!I$12)</f>
        <v>-164438.39606695148</v>
      </c>
      <c r="J58" s="16">
        <f>SUMIFS(AJ_DROS_Q!64:64,AJ_DROS_Q!$16:$16,AJ_DROS_A!J$12)</f>
        <v>-210269.73887741045</v>
      </c>
      <c r="K58" s="16">
        <f>SUMIFS(AJ_DROS_Q!64:64,AJ_DROS_Q!$16:$16,AJ_DROS_A!K$12)</f>
        <v>-254489.96508641884</v>
      </c>
      <c r="L58" s="16">
        <f>SUMIFS(AJ_DROS_Q!64:64,AJ_DROS_Q!$16:$16,AJ_DROS_A!L$12)</f>
        <v>-272373.20640013966</v>
      </c>
      <c r="M58" s="16">
        <f>SUMIFS(AJ_DROS_Q!64:64,AJ_DROS_Q!$16:$16,AJ_DROS_A!M$12)</f>
        <v>-292046.49602288409</v>
      </c>
      <c r="N58" s="16">
        <f>SUMIFS(AJ_DROS_Q!64:64,AJ_DROS_Q!$16:$16,AJ_DROS_A!N$12)</f>
        <v>-339533.99011221807</v>
      </c>
      <c r="O58" s="16">
        <f>SUMIFS(AJ_DROS_Q!64:64,AJ_DROS_Q!$16:$16,AJ_DROS_A!O$12)</f>
        <v>-400443.27324176329</v>
      </c>
    </row>
    <row r="59" spans="2:15">
      <c r="B59" s="55"/>
      <c r="C59" s="15">
        <v>2.2000000000000002</v>
      </c>
      <c r="D59" s="9" t="s">
        <v>49</v>
      </c>
      <c r="E59" s="8">
        <f>SUMIFS(AJ_DROS_Q!65:65,AJ_DROS_Q!$16:$16,AJ_DROS_A!E$12)</f>
        <v>-46508.338447552764</v>
      </c>
      <c r="F59" s="8">
        <f>SUMIFS(AJ_DROS_Q!65:65,AJ_DROS_Q!$16:$16,AJ_DROS_A!F$12)</f>
        <v>-103138.48124437047</v>
      </c>
      <c r="G59" s="8">
        <f>SUMIFS(AJ_DROS_Q!65:65,AJ_DROS_Q!$16:$16,AJ_DROS_A!G$12)</f>
        <v>-168367.36538069946</v>
      </c>
      <c r="H59" s="8">
        <f>SUMIFS(AJ_DROS_Q!65:65,AJ_DROS_Q!$16:$16,AJ_DROS_A!H$12)</f>
        <v>-246309.24775242168</v>
      </c>
      <c r="I59" s="8">
        <f>SUMIFS(AJ_DROS_Q!65:65,AJ_DROS_Q!$16:$16,AJ_DROS_A!I$12)</f>
        <v>-256434.26935088279</v>
      </c>
      <c r="J59" s="8">
        <f>SUMIFS(AJ_DROS_Q!65:65,AJ_DROS_Q!$16:$16,AJ_DROS_A!J$12)</f>
        <v>-337089.42381834215</v>
      </c>
      <c r="K59" s="8">
        <f>SUMIFS(AJ_DROS_Q!65:65,AJ_DROS_Q!$16:$16,AJ_DROS_A!K$12)</f>
        <v>-379255.29568733368</v>
      </c>
      <c r="L59" s="8">
        <f>SUMIFS(AJ_DROS_Q!65:65,AJ_DROS_Q!$16:$16,AJ_DROS_A!L$12)</f>
        <v>-371818.12267728418</v>
      </c>
      <c r="M59" s="8">
        <f>SUMIFS(AJ_DROS_Q!65:65,AJ_DROS_Q!$16:$16,AJ_DROS_A!M$12)</f>
        <v>-398821.49055466166</v>
      </c>
      <c r="N59" s="8">
        <f>SUMIFS(AJ_DROS_Q!65:65,AJ_DROS_Q!$16:$16,AJ_DROS_A!N$12)</f>
        <v>-520914.86845392769</v>
      </c>
      <c r="O59" s="8">
        <f>SUMIFS(AJ_DROS_Q!65:65,AJ_DROS_Q!$16:$16,AJ_DROS_A!O$12)</f>
        <v>-589165.78992774151</v>
      </c>
    </row>
    <row r="60" spans="2:15">
      <c r="B60" s="55" t="str">
        <f>AJ_DROS_Q!B66</f>
        <v>IPCA</v>
      </c>
      <c r="C60" s="15" t="s">
        <v>68</v>
      </c>
      <c r="D60" s="11" t="s">
        <v>58</v>
      </c>
      <c r="E60" s="16">
        <f>SUMIFS(AJ_DROS_Q!66:66,AJ_DROS_Q!$16:$16,AJ_DROS_A!E$12)</f>
        <v>-35350.089572364086</v>
      </c>
      <c r="F60" s="16">
        <f>SUMIFS(AJ_DROS_Q!66:66,AJ_DROS_Q!$16:$16,AJ_DROS_A!F$12)</f>
        <v>-85378.900091393531</v>
      </c>
      <c r="G60" s="16">
        <f>SUMIFS(AJ_DROS_Q!66:66,AJ_DROS_Q!$16:$16,AJ_DROS_A!G$12)</f>
        <v>-140616.94058442907</v>
      </c>
      <c r="H60" s="16">
        <f>SUMIFS(AJ_DROS_Q!66:66,AJ_DROS_Q!$16:$16,AJ_DROS_A!H$12)</f>
        <v>-216666.33014992217</v>
      </c>
      <c r="I60" s="16">
        <f>SUMIFS(AJ_DROS_Q!66:66,AJ_DROS_Q!$16:$16,AJ_DROS_A!I$12)</f>
        <v>-227061.16419076337</v>
      </c>
      <c r="J60" s="16">
        <f>SUMIFS(AJ_DROS_Q!66:66,AJ_DROS_Q!$16:$16,AJ_DROS_A!J$12)</f>
        <v>-302680.03240653814</v>
      </c>
      <c r="K60" s="16">
        <f>SUMIFS(AJ_DROS_Q!66:66,AJ_DROS_Q!$16:$16,AJ_DROS_A!K$12)</f>
        <v>-321519.63768521947</v>
      </c>
      <c r="L60" s="16">
        <f>SUMIFS(AJ_DROS_Q!66:66,AJ_DROS_Q!$16:$16,AJ_DROS_A!L$12)</f>
        <v>-319515.53389096394</v>
      </c>
      <c r="M60" s="16">
        <f>SUMIFS(AJ_DROS_Q!66:66,AJ_DROS_Q!$16:$16,AJ_DROS_A!M$12)</f>
        <v>-343534.30410770176</v>
      </c>
      <c r="N60" s="16">
        <f>SUMIFS(AJ_DROS_Q!66:66,AJ_DROS_Q!$16:$16,AJ_DROS_A!N$12)</f>
        <v>-460545.06748453097</v>
      </c>
      <c r="O60" s="16">
        <f>SUMIFS(AJ_DROS_Q!66:66,AJ_DROS_Q!$16:$16,AJ_DROS_A!O$12)</f>
        <v>-512430.78323408641</v>
      </c>
    </row>
    <row r="61" spans="2:15">
      <c r="B61" s="55" t="str">
        <f>AJ_DROS_Q!B67</f>
        <v>IPCA</v>
      </c>
      <c r="C61" s="15" t="s">
        <v>69</v>
      </c>
      <c r="D61" s="11" t="s">
        <v>59</v>
      </c>
      <c r="E61" s="16">
        <f>SUMIFS(AJ_DROS_Q!67:67,AJ_DROS_Q!$16:$16,AJ_DROS_A!E$12)</f>
        <v>-11158.248875188674</v>
      </c>
      <c r="F61" s="16">
        <f>SUMIFS(AJ_DROS_Q!67:67,AJ_DROS_Q!$16:$16,AJ_DROS_A!F$12)</f>
        <v>-17759.581152976949</v>
      </c>
      <c r="G61" s="16">
        <f>SUMIFS(AJ_DROS_Q!67:67,AJ_DROS_Q!$16:$16,AJ_DROS_A!G$12)</f>
        <v>-27750.424796270359</v>
      </c>
      <c r="H61" s="16">
        <f>SUMIFS(AJ_DROS_Q!67:67,AJ_DROS_Q!$16:$16,AJ_DROS_A!H$12)</f>
        <v>-29642.917602499478</v>
      </c>
      <c r="I61" s="16">
        <f>SUMIFS(AJ_DROS_Q!67:67,AJ_DROS_Q!$16:$16,AJ_DROS_A!I$12)</f>
        <v>-29373.105160119419</v>
      </c>
      <c r="J61" s="16">
        <f>SUMIFS(AJ_DROS_Q!67:67,AJ_DROS_Q!$16:$16,AJ_DROS_A!J$12)</f>
        <v>-34409.391411803983</v>
      </c>
      <c r="K61" s="16">
        <f>SUMIFS(AJ_DROS_Q!67:67,AJ_DROS_Q!$16:$16,AJ_DROS_A!K$12)</f>
        <v>-57735.658002114171</v>
      </c>
      <c r="L61" s="16">
        <f>SUMIFS(AJ_DROS_Q!67:67,AJ_DROS_Q!$16:$16,AJ_DROS_A!L$12)</f>
        <v>-52302.588786320193</v>
      </c>
      <c r="M61" s="16">
        <f>SUMIFS(AJ_DROS_Q!67:67,AJ_DROS_Q!$16:$16,AJ_DROS_A!M$12)</f>
        <v>-55287.186446959924</v>
      </c>
      <c r="N61" s="16">
        <f>SUMIFS(AJ_DROS_Q!67:67,AJ_DROS_Q!$16:$16,AJ_DROS_A!N$12)</f>
        <v>-60369.800969396638</v>
      </c>
      <c r="O61" s="16">
        <f>SUMIFS(AJ_DROS_Q!67:67,AJ_DROS_Q!$16:$16,AJ_DROS_A!O$12)</f>
        <v>-76735.006693655028</v>
      </c>
    </row>
    <row r="62" spans="2:15">
      <c r="B62" s="55" t="str">
        <f>AJ_DROS_Q!B68</f>
        <v>IPCA</v>
      </c>
      <c r="C62" s="14">
        <v>3</v>
      </c>
      <c r="D62" s="5" t="s">
        <v>60</v>
      </c>
      <c r="E62" s="10">
        <f>SUMIFS(AJ_DROS_Q!68:68,AJ_DROS_Q!$16:$16,AJ_DROS_A!E$12)</f>
        <v>-112406.71795879668</v>
      </c>
      <c r="F62" s="10">
        <f>SUMIFS(AJ_DROS_Q!68:68,AJ_DROS_Q!$16:$16,AJ_DROS_A!F$12)</f>
        <v>-150145.63749398809</v>
      </c>
      <c r="G62" s="10">
        <f>SUMIFS(AJ_DROS_Q!68:68,AJ_DROS_Q!$16:$16,AJ_DROS_A!G$12)</f>
        <v>-224362.92007099942</v>
      </c>
      <c r="H62" s="10">
        <f>SUMIFS(AJ_DROS_Q!68:68,AJ_DROS_Q!$16:$16,AJ_DROS_A!H$12)</f>
        <v>-349942.28698291664</v>
      </c>
      <c r="I62" s="10">
        <f>SUMIFS(AJ_DROS_Q!68:68,AJ_DROS_Q!$16:$16,AJ_DROS_A!I$12)</f>
        <v>-412804.81595786056</v>
      </c>
      <c r="J62" s="10">
        <f>SUMIFS(AJ_DROS_Q!68:68,AJ_DROS_Q!$16:$16,AJ_DROS_A!J$12)</f>
        <v>-527540.14110379643</v>
      </c>
      <c r="K62" s="10">
        <f>SUMIFS(AJ_DROS_Q!68:68,AJ_DROS_Q!$16:$16,AJ_DROS_A!K$12)</f>
        <v>-538568.76840208168</v>
      </c>
      <c r="L62" s="10">
        <f>SUMIFS(AJ_DROS_Q!68:68,AJ_DROS_Q!$16:$16,AJ_DROS_A!L$12)</f>
        <v>-539254.0138935037</v>
      </c>
      <c r="M62" s="10">
        <f>SUMIFS(AJ_DROS_Q!68:68,AJ_DROS_Q!$16:$16,AJ_DROS_A!M$12)</f>
        <v>-557268.79028293653</v>
      </c>
      <c r="N62" s="10">
        <f>SUMIFS(AJ_DROS_Q!68:68,AJ_DROS_Q!$16:$16,AJ_DROS_A!N$12)</f>
        <v>-611034.28452032432</v>
      </c>
      <c r="O62" s="10">
        <f>SUMIFS(AJ_DROS_Q!68:68,AJ_DROS_Q!$16:$16,AJ_DROS_A!O$12)</f>
        <v>-749988.37709668907</v>
      </c>
    </row>
    <row r="63" spans="2:15">
      <c r="B63" s="55"/>
      <c r="C63" s="13">
        <v>4</v>
      </c>
      <c r="D63" s="5" t="s">
        <v>70</v>
      </c>
      <c r="E63" s="8">
        <f>SUMIFS(AJ_DROS_Q!69:69,AJ_DROS_Q!$16:$16,AJ_DROS_A!E$12)</f>
        <v>-133900.66955489377</v>
      </c>
      <c r="F63" s="8">
        <f>SUMIFS(AJ_DROS_Q!69:69,AJ_DROS_Q!$16:$16,AJ_DROS_A!F$12)</f>
        <v>-48487.087224932577</v>
      </c>
      <c r="G63" s="8">
        <f>SUMIFS(AJ_DROS_Q!69:69,AJ_DROS_Q!$16:$16,AJ_DROS_A!G$12)</f>
        <v>16691.297774899394</v>
      </c>
      <c r="H63" s="8">
        <f>SUMIFS(AJ_DROS_Q!69:69,AJ_DROS_Q!$16:$16,AJ_DROS_A!H$12)</f>
        <v>-40511.071639844464</v>
      </c>
      <c r="I63" s="8">
        <f>SUMIFS(AJ_DROS_Q!69:69,AJ_DROS_Q!$16:$16,AJ_DROS_A!I$12)</f>
        <v>272123.46716908866</v>
      </c>
      <c r="J63" s="8">
        <f>SUMIFS(AJ_DROS_Q!69:69,AJ_DROS_Q!$16:$16,AJ_DROS_A!J$12)</f>
        <v>252337.46334943373</v>
      </c>
      <c r="K63" s="8">
        <f>SUMIFS(AJ_DROS_Q!69:69,AJ_DROS_Q!$16:$16,AJ_DROS_A!K$12)</f>
        <v>126174.98446877548</v>
      </c>
      <c r="L63" s="8">
        <f>SUMIFS(AJ_DROS_Q!69:69,AJ_DROS_Q!$16:$16,AJ_DROS_A!L$12)</f>
        <v>412814.93986591889</v>
      </c>
      <c r="M63" s="8">
        <f>SUMIFS(AJ_DROS_Q!69:69,AJ_DROS_Q!$16:$16,AJ_DROS_A!M$12)</f>
        <v>861531.20446900965</v>
      </c>
      <c r="N63" s="8">
        <f>SUMIFS(AJ_DROS_Q!69:69,AJ_DROS_Q!$16:$16,AJ_DROS_A!N$12)</f>
        <v>636047.55885590916</v>
      </c>
      <c r="O63" s="8">
        <f>SUMIFS(AJ_DROS_Q!69:69,AJ_DROS_Q!$16:$16,AJ_DROS_A!O$12)</f>
        <v>352931.99127011863</v>
      </c>
    </row>
    <row r="64" spans="2:15">
      <c r="D64" s="7"/>
    </row>
  </sheetData>
  <mergeCells count="1">
    <mergeCell ref="A2:D4"/>
  </mergeCells>
  <conditionalFormatting sqref="B1 B9:B12">
    <cfRule type="cellIs" dxfId="7" priority="2" operator="equal">
      <formula>"none"</formula>
    </cfRule>
  </conditionalFormatting>
  <conditionalFormatting sqref="B5">
    <cfRule type="cellIs" dxfId="6" priority="1" operator="equal">
      <formula>"none"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D42CB-9C83-498E-A97C-F0899B6A9CC4}">
  <sheetPr>
    <tabColor rgb="FFFFFF00"/>
  </sheetPr>
  <dimension ref="A1:O118"/>
  <sheetViews>
    <sheetView showGridLines="0" topLeftCell="A25" workbookViewId="0">
      <selection activeCell="U26" sqref="U26"/>
    </sheetView>
  </sheetViews>
  <sheetFormatPr defaultRowHeight="14.4"/>
  <sheetData>
    <row r="1" spans="1:9" s="56" customFormat="1"/>
    <row r="2" spans="1:9" s="56" customFormat="1" ht="15" customHeight="1">
      <c r="A2" s="71" t="s">
        <v>282</v>
      </c>
      <c r="B2" s="71"/>
      <c r="C2" s="71"/>
      <c r="D2" s="71"/>
      <c r="E2" s="71"/>
      <c r="F2" s="71"/>
      <c r="G2" s="71"/>
      <c r="H2" s="71"/>
      <c r="I2" s="71"/>
    </row>
    <row r="3" spans="1:9" s="56" customFormat="1" ht="15" customHeight="1">
      <c r="A3" s="72"/>
      <c r="B3" s="72"/>
      <c r="C3" s="72"/>
      <c r="D3" s="72"/>
      <c r="E3" s="72"/>
      <c r="F3" s="72"/>
      <c r="G3" s="72"/>
      <c r="H3" s="72"/>
      <c r="I3" s="72"/>
    </row>
    <row r="4" spans="1:9" s="56" customFormat="1" ht="15" customHeight="1">
      <c r="A4" s="73"/>
      <c r="B4" s="73"/>
      <c r="C4" s="73"/>
      <c r="D4" s="73"/>
      <c r="E4" s="73"/>
      <c r="F4" s="73"/>
      <c r="G4" s="73"/>
      <c r="H4" s="73"/>
      <c r="I4" s="73"/>
    </row>
    <row r="5" spans="1:9" s="56" customFormat="1">
      <c r="A5" s="56" t="s">
        <v>278</v>
      </c>
      <c r="B5" s="55"/>
    </row>
    <row r="6" spans="1:9" s="56" customFormat="1"/>
    <row r="7" spans="1:9" s="56" customFormat="1"/>
    <row r="118" spans="15:15">
      <c r="O118" t="s">
        <v>72</v>
      </c>
    </row>
  </sheetData>
  <mergeCells count="1">
    <mergeCell ref="A2:I4"/>
  </mergeCells>
  <conditionalFormatting sqref="B5">
    <cfRule type="cellIs" dxfId="5" priority="1" operator="equal">
      <formula>"none"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DD81D-AE9C-46C9-82E3-6E20D33D23BC}">
  <sheetPr>
    <tabColor rgb="FFFFFF00"/>
  </sheetPr>
  <dimension ref="A1:AU111"/>
  <sheetViews>
    <sheetView showGridLines="0" topLeftCell="A46" workbookViewId="0">
      <selection activeCell="F111" sqref="F111"/>
    </sheetView>
  </sheetViews>
  <sheetFormatPr defaultRowHeight="14.4"/>
  <cols>
    <col min="1" max="1" width="13.109375" customWidth="1"/>
    <col min="2" max="2" width="15.33203125" bestFit="1" customWidth="1"/>
    <col min="3" max="3" width="32.44140625" bestFit="1" customWidth="1"/>
    <col min="4" max="47" width="13.88671875" bestFit="1" customWidth="1"/>
  </cols>
  <sheetData>
    <row r="1" spans="1:47" s="56" customFormat="1"/>
    <row r="2" spans="1:47" s="56" customFormat="1">
      <c r="A2" s="71" t="s">
        <v>283</v>
      </c>
      <c r="B2" s="71"/>
      <c r="C2" s="71"/>
      <c r="D2" s="71"/>
    </row>
    <row r="3" spans="1:47" s="56" customFormat="1">
      <c r="A3" s="72"/>
      <c r="B3" s="72"/>
      <c r="C3" s="72"/>
      <c r="D3" s="72"/>
    </row>
    <row r="4" spans="1:47" s="56" customFormat="1">
      <c r="A4" s="73"/>
      <c r="B4" s="73"/>
      <c r="C4" s="73"/>
      <c r="D4" s="73"/>
    </row>
    <row r="5" spans="1:47" s="56" customFormat="1">
      <c r="A5" s="56" t="s">
        <v>278</v>
      </c>
      <c r="B5" s="55"/>
    </row>
    <row r="6" spans="1:47" ht="15" thickBot="1">
      <c r="A6" s="32"/>
      <c r="C6" s="7"/>
      <c r="D6">
        <f>YEAR(D7)</f>
        <v>2009</v>
      </c>
      <c r="E6">
        <f t="shared" ref="E6:AU6" si="0">YEAR(E7)</f>
        <v>2009</v>
      </c>
      <c r="F6">
        <f t="shared" si="0"/>
        <v>2009</v>
      </c>
      <c r="G6">
        <f t="shared" si="0"/>
        <v>2009</v>
      </c>
      <c r="H6">
        <f t="shared" si="0"/>
        <v>2010</v>
      </c>
      <c r="I6">
        <f t="shared" si="0"/>
        <v>2010</v>
      </c>
      <c r="J6">
        <f t="shared" si="0"/>
        <v>2010</v>
      </c>
      <c r="K6">
        <f t="shared" si="0"/>
        <v>2010</v>
      </c>
      <c r="L6">
        <f t="shared" si="0"/>
        <v>2011</v>
      </c>
      <c r="M6">
        <f t="shared" si="0"/>
        <v>2011</v>
      </c>
      <c r="N6">
        <f t="shared" si="0"/>
        <v>2011</v>
      </c>
      <c r="O6">
        <f t="shared" si="0"/>
        <v>2011</v>
      </c>
      <c r="P6">
        <f t="shared" si="0"/>
        <v>2012</v>
      </c>
      <c r="Q6">
        <f t="shared" si="0"/>
        <v>2012</v>
      </c>
      <c r="R6">
        <f t="shared" si="0"/>
        <v>2012</v>
      </c>
      <c r="S6">
        <f t="shared" si="0"/>
        <v>2012</v>
      </c>
      <c r="T6">
        <f t="shared" si="0"/>
        <v>2013</v>
      </c>
      <c r="U6">
        <f t="shared" si="0"/>
        <v>2013</v>
      </c>
      <c r="V6">
        <f t="shared" si="0"/>
        <v>2013</v>
      </c>
      <c r="W6">
        <f t="shared" si="0"/>
        <v>2013</v>
      </c>
      <c r="X6">
        <f t="shared" si="0"/>
        <v>2014</v>
      </c>
      <c r="Y6">
        <f t="shared" si="0"/>
        <v>2014</v>
      </c>
      <c r="Z6">
        <f t="shared" si="0"/>
        <v>2014</v>
      </c>
      <c r="AA6">
        <f t="shared" si="0"/>
        <v>2014</v>
      </c>
      <c r="AB6">
        <f t="shared" si="0"/>
        <v>2015</v>
      </c>
      <c r="AC6">
        <f t="shared" si="0"/>
        <v>2015</v>
      </c>
      <c r="AD6">
        <f t="shared" si="0"/>
        <v>2015</v>
      </c>
      <c r="AE6">
        <f t="shared" si="0"/>
        <v>2015</v>
      </c>
      <c r="AF6">
        <f t="shared" si="0"/>
        <v>2016</v>
      </c>
      <c r="AG6">
        <f t="shared" si="0"/>
        <v>2016</v>
      </c>
      <c r="AH6">
        <f t="shared" si="0"/>
        <v>2016</v>
      </c>
      <c r="AI6">
        <f t="shared" si="0"/>
        <v>2016</v>
      </c>
      <c r="AJ6">
        <f t="shared" si="0"/>
        <v>2017</v>
      </c>
      <c r="AK6">
        <f t="shared" si="0"/>
        <v>2017</v>
      </c>
      <c r="AL6">
        <f t="shared" si="0"/>
        <v>2017</v>
      </c>
      <c r="AM6">
        <f t="shared" si="0"/>
        <v>2017</v>
      </c>
      <c r="AN6">
        <f t="shared" si="0"/>
        <v>2018</v>
      </c>
      <c r="AO6">
        <f t="shared" si="0"/>
        <v>2018</v>
      </c>
      <c r="AP6">
        <f t="shared" si="0"/>
        <v>2018</v>
      </c>
      <c r="AQ6">
        <f t="shared" si="0"/>
        <v>2018</v>
      </c>
      <c r="AR6">
        <f t="shared" si="0"/>
        <v>2019</v>
      </c>
      <c r="AS6">
        <f t="shared" si="0"/>
        <v>2019</v>
      </c>
      <c r="AT6">
        <f t="shared" si="0"/>
        <v>2019</v>
      </c>
      <c r="AU6">
        <f t="shared" si="0"/>
        <v>2019</v>
      </c>
    </row>
    <row r="7" spans="1:47" ht="15" thickBot="1">
      <c r="B7" s="6" t="s">
        <v>47</v>
      </c>
      <c r="D7" s="1">
        <v>39903</v>
      </c>
      <c r="E7" s="1">
        <v>39994</v>
      </c>
      <c r="F7" s="1">
        <v>40086</v>
      </c>
      <c r="G7" s="1">
        <v>40178</v>
      </c>
      <c r="H7" s="1">
        <v>40268</v>
      </c>
      <c r="I7" s="1">
        <v>40359</v>
      </c>
      <c r="J7" s="1">
        <v>40451</v>
      </c>
      <c r="K7" s="1">
        <v>40543</v>
      </c>
      <c r="L7" s="1">
        <v>40633</v>
      </c>
      <c r="M7" s="1">
        <v>40724</v>
      </c>
      <c r="N7" s="1">
        <v>40816</v>
      </c>
      <c r="O7" s="1">
        <v>40908</v>
      </c>
      <c r="P7" s="1">
        <v>40999</v>
      </c>
      <c r="Q7" s="1">
        <v>41090</v>
      </c>
      <c r="R7" s="1">
        <v>41182</v>
      </c>
      <c r="S7" s="1">
        <v>41274</v>
      </c>
      <c r="T7" s="1">
        <v>41364</v>
      </c>
      <c r="U7" s="1">
        <v>41455</v>
      </c>
      <c r="V7" s="1">
        <v>41547</v>
      </c>
      <c r="W7" s="1">
        <v>41639</v>
      </c>
      <c r="X7" s="1">
        <v>41729</v>
      </c>
      <c r="Y7" s="1">
        <v>41820</v>
      </c>
      <c r="Z7" s="1">
        <v>41912</v>
      </c>
      <c r="AA7" s="1">
        <v>42004</v>
      </c>
      <c r="AB7" s="1">
        <v>42094</v>
      </c>
      <c r="AC7" s="1">
        <v>42185</v>
      </c>
      <c r="AD7" s="1">
        <v>42277</v>
      </c>
      <c r="AE7" s="1">
        <v>42369</v>
      </c>
      <c r="AF7" s="1">
        <v>42460</v>
      </c>
      <c r="AG7" s="1">
        <v>42551</v>
      </c>
      <c r="AH7" s="1">
        <v>42643</v>
      </c>
      <c r="AI7" s="1">
        <v>42735</v>
      </c>
      <c r="AJ7" s="1">
        <v>42825</v>
      </c>
      <c r="AK7" s="1">
        <v>42916</v>
      </c>
      <c r="AL7" s="1">
        <v>43008</v>
      </c>
      <c r="AM7" s="1">
        <v>43100</v>
      </c>
      <c r="AN7" s="1">
        <v>43190</v>
      </c>
      <c r="AO7" s="1">
        <v>43281</v>
      </c>
      <c r="AP7" s="1">
        <v>43373</v>
      </c>
      <c r="AQ7" s="1">
        <v>43465</v>
      </c>
      <c r="AR7" s="1">
        <v>43555</v>
      </c>
      <c r="AS7" s="1">
        <v>43646</v>
      </c>
      <c r="AT7" s="1">
        <v>43738</v>
      </c>
      <c r="AU7" s="1">
        <v>43830</v>
      </c>
    </row>
    <row r="8" spans="1:47">
      <c r="B8" s="4" t="s">
        <v>89</v>
      </c>
      <c r="C8" s="4" t="s">
        <v>90</v>
      </c>
      <c r="D8" s="2" t="s">
        <v>0</v>
      </c>
      <c r="E8" s="2" t="s">
        <v>1</v>
      </c>
      <c r="F8" s="2" t="s">
        <v>2</v>
      </c>
      <c r="G8" s="2" t="s">
        <v>3</v>
      </c>
      <c r="H8" s="2" t="s">
        <v>4</v>
      </c>
      <c r="I8" s="2" t="s">
        <v>5</v>
      </c>
      <c r="J8" s="2" t="s">
        <v>6</v>
      </c>
      <c r="K8" s="2" t="s">
        <v>7</v>
      </c>
      <c r="L8" s="2" t="s">
        <v>8</v>
      </c>
      <c r="M8" s="2" t="s">
        <v>9</v>
      </c>
      <c r="N8" s="2" t="s">
        <v>10</v>
      </c>
      <c r="O8" s="2" t="s">
        <v>11</v>
      </c>
      <c r="P8" s="2" t="s">
        <v>12</v>
      </c>
      <c r="Q8" s="2" t="s">
        <v>13</v>
      </c>
      <c r="R8" s="2" t="s">
        <v>14</v>
      </c>
      <c r="S8" s="2" t="s">
        <v>15</v>
      </c>
      <c r="T8" s="2" t="s">
        <v>16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23</v>
      </c>
      <c r="AB8" s="2" t="s">
        <v>24</v>
      </c>
      <c r="AC8" s="2" t="s">
        <v>25</v>
      </c>
      <c r="AD8" s="2" t="s">
        <v>26</v>
      </c>
      <c r="AE8" s="2" t="s">
        <v>27</v>
      </c>
      <c r="AF8" s="2" t="s">
        <v>28</v>
      </c>
      <c r="AG8" s="2" t="s">
        <v>29</v>
      </c>
      <c r="AH8" s="2" t="s">
        <v>30</v>
      </c>
      <c r="AI8" s="2" t="s">
        <v>31</v>
      </c>
      <c r="AJ8" s="2" t="s">
        <v>32</v>
      </c>
      <c r="AK8" s="2" t="s">
        <v>33</v>
      </c>
      <c r="AL8" s="2" t="s">
        <v>34</v>
      </c>
      <c r="AM8" s="2" t="s">
        <v>35</v>
      </c>
      <c r="AN8" s="2" t="s">
        <v>36</v>
      </c>
      <c r="AO8" s="2" t="s">
        <v>37</v>
      </c>
      <c r="AP8" s="2" t="s">
        <v>38</v>
      </c>
      <c r="AQ8" s="2" t="s">
        <v>39</v>
      </c>
      <c r="AR8" s="2" t="s">
        <v>40</v>
      </c>
      <c r="AS8" s="2" t="s">
        <v>41</v>
      </c>
      <c r="AT8" s="2" t="s">
        <v>42</v>
      </c>
      <c r="AU8" s="2" t="s">
        <v>43</v>
      </c>
    </row>
    <row r="9" spans="1:47">
      <c r="B9" t="s">
        <v>73</v>
      </c>
      <c r="C9" t="s">
        <v>91</v>
      </c>
      <c r="D9" s="8">
        <f>SUMIFS(DADOS_ANAC!$F:$F,DADOS_ANAC!$B:$B,YEAR(D$7),DADOS_ANAC!$D:$D,$B$7,DADOS_ANAC!$E:$E,LEFT(D$8,2))</f>
        <v>8487571483</v>
      </c>
      <c r="E9" s="8">
        <v>8722271158</v>
      </c>
      <c r="F9" s="8">
        <f>SUMIFS(DADOS_ANAC!$F:$F,DADOS_ANAC!$B:$B,YEAR(F$7),DADOS_ANAC!$D:$D,$B$7,DADOS_ANAC!$E:$E,LEFT(F$8,2))</f>
        <v>9436944724</v>
      </c>
      <c r="G9" s="8">
        <f>SUMIFS(DADOS_ANAC!$F:$F,DADOS_ANAC!$B:$B,YEAR(G$7),DADOS_ANAC!$D:$D,$B$7,DADOS_ANAC!$E:$E,LEFT(G$8,2))</f>
        <v>9638247674</v>
      </c>
      <c r="H9" s="8">
        <f>SUMIFS(DADOS_ANAC!$F:$F,DADOS_ANAC!$B:$B,YEAR(H$7),DADOS_ANAC!$D:$D,$B$7,DADOS_ANAC!$E:$E,LEFT(H$8,2))</f>
        <v>10279999242</v>
      </c>
      <c r="I9" s="8">
        <f>SUMIFS(DADOS_ANAC!$F:$F,DADOS_ANAC!$B:$B,YEAR(I$7),DADOS_ANAC!$D:$D,$B$7,DADOS_ANAC!$E:$E,LEFT(I$8,2))</f>
        <v>10230108593</v>
      </c>
      <c r="J9" s="8">
        <f>SUMIFS(DADOS_ANAC!$F:$F,DADOS_ANAC!$B:$B,YEAR(J$7),DADOS_ANAC!$D:$D,$B$7,DADOS_ANAC!$E:$E,LEFT(J$8,2))</f>
        <v>10544595262</v>
      </c>
      <c r="K9" s="8">
        <f>SUMIFS(DADOS_ANAC!$F:$F,DADOS_ANAC!$B:$B,YEAR(K$7),DADOS_ANAC!$D:$D,$B$7,DADOS_ANAC!$E:$E,LEFT(K$8,2))</f>
        <v>10634147594</v>
      </c>
      <c r="L9" s="8">
        <f>SUMIFS(DADOS_ANAC!$F:$F,DADOS_ANAC!$B:$B,YEAR(L$7),DADOS_ANAC!$D:$D,$B$7,DADOS_ANAC!$E:$E,LEFT(L$8,2))</f>
        <v>10761416295</v>
      </c>
      <c r="M9" s="8">
        <f>SUMIFS(DADOS_ANAC!$F:$F,DADOS_ANAC!$B:$B,YEAR(M$7),DADOS_ANAC!$D:$D,$B$7,DADOS_ANAC!$E:$E,LEFT(M$8,2))</f>
        <v>10434597063</v>
      </c>
      <c r="N9" s="8">
        <f>SUMIFS(DADOS_ANAC!$F:$F,DADOS_ANAC!$B:$B,YEAR(N$7),DADOS_ANAC!$D:$D,$B$7,DADOS_ANAC!$E:$E,LEFT(N$8,2))</f>
        <v>11440522702</v>
      </c>
      <c r="O9" s="8">
        <f>SUMIFS(DADOS_ANAC!$F:$F,DADOS_ANAC!$B:$B,YEAR(O$7),DADOS_ANAC!$D:$D,$B$7,DADOS_ANAC!$E:$E,LEFT(O$8,2))</f>
        <v>11701327118</v>
      </c>
      <c r="P9" s="8">
        <f>SUMIFS(DADOS_ANAC!$F:$F,DADOS_ANAC!$B:$B,YEAR(P$7),DADOS_ANAC!$D:$D,$B$7,DADOS_ANAC!$E:$E,LEFT(P$8,2))</f>
        <v>11140068168</v>
      </c>
      <c r="Q9" s="8">
        <f>SUMIFS(DADOS_ANAC!$F:$F,DADOS_ANAC!$B:$B,YEAR(Q$7),DADOS_ANAC!$D:$D,$B$7,DADOS_ANAC!$E:$E,LEFT(Q$8,2))</f>
        <v>10032777762</v>
      </c>
      <c r="R9" s="8">
        <f>SUMIFS(DADOS_ANAC!$F:$F,DADOS_ANAC!$B:$B,YEAR(R$7),DADOS_ANAC!$D:$D,$B$7,DADOS_ANAC!$E:$E,LEFT(R$8,2))</f>
        <v>10291227977</v>
      </c>
      <c r="S9" s="8">
        <f>SUMIFS(DADOS_ANAC!$F:$F,DADOS_ANAC!$B:$B,YEAR(S$7),DADOS_ANAC!$D:$D,$B$7,DADOS_ANAC!$E:$E,LEFT(S$8,2))</f>
        <v>10563471859</v>
      </c>
      <c r="T9" s="8">
        <f>SUMIFS(DADOS_ANAC!$F:$F,DADOS_ANAC!$B:$B,YEAR(T$7),DADOS_ANAC!$D:$D,$B$7,DADOS_ANAC!$E:$E,LEFT(T$8,2))</f>
        <v>10919550053</v>
      </c>
      <c r="U9" s="8">
        <f>SUMIFS(DADOS_ANAC!$F:$F,DADOS_ANAC!$B:$B,YEAR(U$7),DADOS_ANAC!$D:$D,$B$7,DADOS_ANAC!$E:$E,LEFT(U$8,2))</f>
        <v>10901829232</v>
      </c>
      <c r="V9" s="8">
        <f>SUMIFS(DADOS_ANAC!$F:$F,DADOS_ANAC!$B:$B,YEAR(V$7),DADOS_ANAC!$D:$D,$B$7,DADOS_ANAC!$E:$E,LEFT(V$8,2))</f>
        <v>11076024545</v>
      </c>
      <c r="W9" s="8">
        <f>SUMIFS(DADOS_ANAC!$F:$F,DADOS_ANAC!$B:$B,YEAR(W$7),DADOS_ANAC!$D:$D,$B$7,DADOS_ANAC!$E:$E,LEFT(W$8,2))</f>
        <v>11323408804</v>
      </c>
      <c r="X9" s="8">
        <f>SUMIFS(DADOS_ANAC!$F:$F,DADOS_ANAC!$B:$B,YEAR(X$7),DADOS_ANAC!$D:$D,$B$7,DADOS_ANAC!$E:$E,LEFT(X$8,2))</f>
        <v>11098402499</v>
      </c>
      <c r="Y9" s="8">
        <f>SUMIFS(DADOS_ANAC!$F:$F,DADOS_ANAC!$B:$B,YEAR(Y$7),DADOS_ANAC!$D:$D,$B$7,DADOS_ANAC!$E:$E,LEFT(Y$8,2))</f>
        <v>10311314824</v>
      </c>
      <c r="Z9" s="8">
        <f>SUMIFS(DADOS_ANAC!$F:$F,DADOS_ANAC!$B:$B,YEAR(Z$7),DADOS_ANAC!$D:$D,$B$7,DADOS_ANAC!$E:$E,LEFT(Z$8,2))</f>
        <v>10624456759</v>
      </c>
      <c r="AA9" s="8">
        <f>SUMIFS(DADOS_ANAC!$F:$F,DADOS_ANAC!$B:$B,YEAR(AA$7),DADOS_ANAC!$D:$D,$B$7,DADOS_ANAC!$E:$E,LEFT(AA$8,2))</f>
        <v>11522184674</v>
      </c>
      <c r="AB9" s="8">
        <f>SUMIFS(DADOS_ANAC!$F:$F,DADOS_ANAC!$B:$B,YEAR(AB$7),DADOS_ANAC!$D:$D,$B$7,DADOS_ANAC!$E:$E,LEFT(AB$8,2))</f>
        <v>11331720872</v>
      </c>
      <c r="AC9" s="8">
        <f>SUMIFS(DADOS_ANAC!$F:$F,DADOS_ANAC!$B:$B,YEAR(AC$7),DADOS_ANAC!$D:$D,$B$7,DADOS_ANAC!$E:$E,LEFT(AC$8,2))</f>
        <v>10441071678</v>
      </c>
      <c r="AD9" s="8">
        <f>SUMIFS(DADOS_ANAC!$F:$F,DADOS_ANAC!$B:$B,YEAR(AD$7),DADOS_ANAC!$D:$D,$B$7,DADOS_ANAC!$E:$E,LEFT(AD$8,2))</f>
        <v>10687269792</v>
      </c>
      <c r="AE9" s="8">
        <f>SUMIFS(DADOS_ANAC!$F:$F,DADOS_ANAC!$B:$B,YEAR(AE$7),DADOS_ANAC!$D:$D,$B$7,DADOS_ANAC!$E:$E,LEFT(AE$8,2))</f>
        <v>11111722552</v>
      </c>
      <c r="AF9" s="8">
        <f>SUMIFS(DADOS_ANAC!$F:$F,DADOS_ANAC!$B:$B,YEAR(AF$7),DADOS_ANAC!$D:$D,$B$7,DADOS_ANAC!$E:$E,LEFT(AF$8,2))</f>
        <v>10896887592</v>
      </c>
      <c r="AG9" s="8">
        <f>SUMIFS(DADOS_ANAC!$F:$F,DADOS_ANAC!$B:$B,YEAR(AG$7),DADOS_ANAC!$D:$D,$B$7,DADOS_ANAC!$E:$E,LEFT(AG$8,2))</f>
        <v>9522324433</v>
      </c>
      <c r="AH9" s="8">
        <f>SUMIFS(DADOS_ANAC!$F:$F,DADOS_ANAC!$B:$B,YEAR(AH$7),DADOS_ANAC!$D:$D,$B$7,DADOS_ANAC!$E:$E,LEFT(AH$8,2))</f>
        <v>10225692504</v>
      </c>
      <c r="AI9" s="8">
        <f>SUMIFS(DADOS_ANAC!$F:$F,DADOS_ANAC!$B:$B,YEAR(AI$7),DADOS_ANAC!$D:$D,$B$7,DADOS_ANAC!$E:$E,LEFT(AI$8,2))</f>
        <v>10592066705</v>
      </c>
      <c r="AJ9" s="8">
        <f>SUMIFS(DADOS_ANAC!$F:$F,DADOS_ANAC!$B:$B,YEAR(AJ$7),DADOS_ANAC!$D:$D,$B$7,DADOS_ANAC!$E:$E,LEFT(AJ$8,2))</f>
        <v>10716888994</v>
      </c>
      <c r="AK9" s="8">
        <f>SUMIFS(DADOS_ANAC!$F:$F,DADOS_ANAC!$B:$B,YEAR(AK$7),DADOS_ANAC!$D:$D,$B$7,DADOS_ANAC!$E:$E,LEFT(AK$8,2))</f>
        <v>9345304737</v>
      </c>
      <c r="AL9" s="8">
        <f>SUMIFS(DADOS_ANAC!$F:$F,DADOS_ANAC!$B:$B,YEAR(AL$7),DADOS_ANAC!$D:$D,$B$7,DADOS_ANAC!$E:$E,LEFT(AL$8,2))</f>
        <v>10623417766</v>
      </c>
      <c r="AM9" s="8">
        <f>SUMIFS(DADOS_ANAC!$F:$F,DADOS_ANAC!$B:$B,YEAR(AM$7),DADOS_ANAC!$D:$D,$B$7,DADOS_ANAC!$E:$E,LEFT(AM$8,2))</f>
        <v>10885594342</v>
      </c>
      <c r="AN9" s="8">
        <f>SUMIFS(DADOS_ANAC!$F:$F,DADOS_ANAC!$B:$B,YEAR(AN$7),DADOS_ANAC!$D:$D,$B$7,DADOS_ANAC!$E:$E,LEFT(AN$8,2))</f>
        <v>10812076707</v>
      </c>
      <c r="AO9" s="8">
        <f>SUMIFS(DADOS_ANAC!$F:$F,DADOS_ANAC!$B:$B,YEAR(AO$7),DADOS_ANAC!$D:$D,$B$7,DADOS_ANAC!$E:$E,LEFT(AO$8,2))</f>
        <v>9639273472</v>
      </c>
      <c r="AP9" s="8">
        <f>SUMIFS(DADOS_ANAC!$F:$F,DADOS_ANAC!$B:$B,YEAR(AP$7),DADOS_ANAC!$D:$D,$B$7,DADOS_ANAC!$E:$E,LEFT(AP$8,2))</f>
        <v>11168130506</v>
      </c>
      <c r="AQ9" s="8">
        <f>SUMIFS(DADOS_ANAC!$F:$F,DADOS_ANAC!$B:$B,YEAR(AQ$7),DADOS_ANAC!$D:$D,$B$7,DADOS_ANAC!$E:$E,LEFT(AQ$8,2))</f>
        <v>10929828320</v>
      </c>
      <c r="AR9" s="8">
        <f>SUMIFS(DADOS_ANAC!$F:$F,DADOS_ANAC!$B:$B,YEAR(AR$7),DADOS_ANAC!$D:$D,$B$7,DADOS_ANAC!$E:$E,LEFT(AR$8,2))</f>
        <v>11057544596</v>
      </c>
      <c r="AS9" s="8">
        <f>SUMIFS(DADOS_ANAC!$F:$F,DADOS_ANAC!$B:$B,YEAR(AS$7),DADOS_ANAC!$D:$D,$B$7,DADOS_ANAC!$E:$E,LEFT(AS$8,2))</f>
        <v>9782303232</v>
      </c>
      <c r="AT9" s="8">
        <f>SUMIFS(DADOS_ANAC!$F:$F,DADOS_ANAC!$B:$B,YEAR(AT$7),DADOS_ANAC!$D:$D,$B$7,DADOS_ANAC!$E:$E,LEFT(AT$8,2))</f>
        <v>11537795024</v>
      </c>
      <c r="AU9" s="8">
        <f>SUMIFS(DADOS_ANAC!$F:$F,DADOS_ANAC!$B:$B,YEAR(AU$7),DADOS_ANAC!$D:$D,$B$7,DADOS_ANAC!$E:$E,LEFT(AU$8,2))</f>
        <v>11721987904</v>
      </c>
    </row>
    <row r="10" spans="1:47">
      <c r="B10" t="s">
        <v>74</v>
      </c>
      <c r="C10" t="s">
        <v>95</v>
      </c>
      <c r="D10" s="8">
        <f>SUMIFS(DADOS_ANAC!$G:$G,DADOS_ANAC!$B:$B,YEAR(D$7),DADOS_ANAC!$D:$D,$B$7,DADOS_ANAC!$E:$E,LEFT(D$8,2))</f>
        <v>1249009903</v>
      </c>
      <c r="E10" s="8">
        <v>1117088402</v>
      </c>
      <c r="F10" s="8">
        <f>SUMIFS(DADOS_ANAC!$G:$G,DADOS_ANAC!$B:$B,YEAR(F$7),DADOS_ANAC!$D:$D,$B$7,DADOS_ANAC!$E:$E,LEFT(F$8,2))</f>
        <v>938281778</v>
      </c>
      <c r="G10" s="8">
        <f>SUMIFS(DADOS_ANAC!$G:$G,DADOS_ANAC!$B:$B,YEAR(G$7),DADOS_ANAC!$D:$D,$B$7,DADOS_ANAC!$E:$E,LEFT(G$8,2))</f>
        <v>991820309</v>
      </c>
      <c r="H10" s="8">
        <f>SUMIFS(DADOS_ANAC!$G:$G,DADOS_ANAC!$B:$B,YEAR(H$7),DADOS_ANAC!$D:$D,$B$7,DADOS_ANAC!$E:$E,LEFT(H$8,2))</f>
        <v>1216004829</v>
      </c>
      <c r="I10" s="8">
        <f>SUMIFS(DADOS_ANAC!$G:$G,DADOS_ANAC!$B:$B,YEAR(I$7),DADOS_ANAC!$D:$D,$B$7,DADOS_ANAC!$E:$E,LEFT(I$8,2))</f>
        <v>1134009638</v>
      </c>
      <c r="J10" s="8">
        <f>SUMIFS(DADOS_ANAC!$G:$G,DADOS_ANAC!$B:$B,YEAR(J$7),DADOS_ANAC!$D:$D,$B$7,DADOS_ANAC!$E:$E,LEFT(J$8,2))</f>
        <v>1501237846</v>
      </c>
      <c r="K10" s="8">
        <f>SUMIFS(DADOS_ANAC!$G:$G,DADOS_ANAC!$B:$B,YEAR(K$7),DADOS_ANAC!$D:$D,$B$7,DADOS_ANAC!$E:$E,LEFT(K$8,2))</f>
        <v>1339863050</v>
      </c>
      <c r="L10" s="8">
        <f>SUMIFS(DADOS_ANAC!$G:$G,DADOS_ANAC!$B:$B,YEAR(L$7),DADOS_ANAC!$D:$D,$B$7,DADOS_ANAC!$E:$E,LEFT(L$8,2))</f>
        <v>1429916079</v>
      </c>
      <c r="M10" s="8">
        <f>SUMIFS(DADOS_ANAC!$G:$G,DADOS_ANAC!$B:$B,YEAR(M$7),DADOS_ANAC!$D:$D,$B$7,DADOS_ANAC!$E:$E,LEFT(M$8,2))</f>
        <v>975543872</v>
      </c>
      <c r="N10" s="8">
        <f>SUMIFS(DADOS_ANAC!$G:$G,DADOS_ANAC!$B:$B,YEAR(N$7),DADOS_ANAC!$D:$D,$B$7,DADOS_ANAC!$E:$E,LEFT(N$8,2))</f>
        <v>1046718090</v>
      </c>
      <c r="O10" s="8">
        <f>SUMIFS(DADOS_ANAC!$G:$G,DADOS_ANAC!$B:$B,YEAR(O$7),DADOS_ANAC!$D:$D,$B$7,DADOS_ANAC!$E:$E,LEFT(O$8,2))</f>
        <v>1078089635</v>
      </c>
      <c r="P10" s="8">
        <f>SUMIFS(DADOS_ANAC!$G:$G,DADOS_ANAC!$B:$B,YEAR(P$7),DADOS_ANAC!$D:$D,$B$7,DADOS_ANAC!$E:$E,LEFT(P$8,2))</f>
        <v>1074899616</v>
      </c>
      <c r="Q10" s="8">
        <f>SUMIFS(DADOS_ANAC!$G:$G,DADOS_ANAC!$B:$B,YEAR(Q$7),DADOS_ANAC!$D:$D,$B$7,DADOS_ANAC!$E:$E,LEFT(Q$8,2))</f>
        <v>988501286</v>
      </c>
      <c r="R10" s="8">
        <f>SUMIFS(DADOS_ANAC!$G:$G,DADOS_ANAC!$B:$B,YEAR(R$7),DADOS_ANAC!$D:$D,$B$7,DADOS_ANAC!$E:$E,LEFT(R$8,2))</f>
        <v>1123838508</v>
      </c>
      <c r="S10" s="8">
        <f>SUMIFS(DADOS_ANAC!$G:$G,DADOS_ANAC!$B:$B,YEAR(S$7),DADOS_ANAC!$D:$D,$B$7,DADOS_ANAC!$E:$E,LEFT(S$8,2))</f>
        <v>1115767517</v>
      </c>
      <c r="T10" s="8">
        <f>SUMIFS(DADOS_ANAC!$G:$G,DADOS_ANAC!$B:$B,YEAR(T$7),DADOS_ANAC!$D:$D,$B$7,DADOS_ANAC!$E:$E,LEFT(T$8,2))</f>
        <v>1451363849</v>
      </c>
      <c r="U10" s="8">
        <f>SUMIFS(DADOS_ANAC!$G:$G,DADOS_ANAC!$B:$B,YEAR(U$7),DADOS_ANAC!$D:$D,$B$7,DADOS_ANAC!$E:$E,LEFT(U$8,2))</f>
        <v>1331839931</v>
      </c>
      <c r="V10" s="8">
        <f>SUMIFS(DADOS_ANAC!$G:$G,DADOS_ANAC!$B:$B,YEAR(V$7),DADOS_ANAC!$D:$D,$B$7,DADOS_ANAC!$E:$E,LEFT(V$8,2))</f>
        <v>1423398808</v>
      </c>
      <c r="W10" s="8">
        <f>SUMIFS(DADOS_ANAC!$G:$G,DADOS_ANAC!$B:$B,YEAR(W$7),DADOS_ANAC!$D:$D,$B$7,DADOS_ANAC!$E:$E,LEFT(W$8,2))</f>
        <v>1391813089</v>
      </c>
      <c r="X10" s="8">
        <f>SUMIFS(DADOS_ANAC!$G:$G,DADOS_ANAC!$B:$B,YEAR(X$7),DADOS_ANAC!$D:$D,$B$7,DADOS_ANAC!$E:$E,LEFT(X$8,2))</f>
        <v>1471978905</v>
      </c>
      <c r="Y10" s="8">
        <f>SUMIFS(DADOS_ANAC!$G:$G,DADOS_ANAC!$B:$B,YEAR(Y$7),DADOS_ANAC!$D:$D,$B$7,DADOS_ANAC!$E:$E,LEFT(Y$8,2))</f>
        <v>1443886855</v>
      </c>
      <c r="Z10" s="8">
        <f>SUMIFS(DADOS_ANAC!$G:$G,DADOS_ANAC!$B:$B,YEAR(Z$7),DADOS_ANAC!$D:$D,$B$7,DADOS_ANAC!$E:$E,LEFT(Z$8,2))</f>
        <v>1616692868</v>
      </c>
      <c r="AA10" s="8">
        <f>SUMIFS(DADOS_ANAC!$G:$G,DADOS_ANAC!$B:$B,YEAR(AA$7),DADOS_ANAC!$D:$D,$B$7,DADOS_ANAC!$E:$E,LEFT(AA$8,2))</f>
        <v>1658916425</v>
      </c>
      <c r="AB10" s="8">
        <f>SUMIFS(DADOS_ANAC!$G:$G,DADOS_ANAC!$B:$B,YEAR(AB$7),DADOS_ANAC!$D:$D,$B$7,DADOS_ANAC!$E:$E,LEFT(AB$8,2))</f>
        <v>1745530466</v>
      </c>
      <c r="AC10" s="8">
        <f>SUMIFS(DADOS_ANAC!$G:$G,DADOS_ANAC!$B:$B,YEAR(AC$7),DADOS_ANAC!$D:$D,$B$7,DADOS_ANAC!$E:$E,LEFT(AC$8,2))</f>
        <v>1478086593</v>
      </c>
      <c r="AD10" s="8">
        <f>SUMIFS(DADOS_ANAC!$G:$G,DADOS_ANAC!$B:$B,YEAR(AD$7),DADOS_ANAC!$D:$D,$B$7,DADOS_ANAC!$E:$E,LEFT(AD$8,2))</f>
        <v>1674649777</v>
      </c>
      <c r="AE10" s="8">
        <f>SUMIFS(DADOS_ANAC!$G:$G,DADOS_ANAC!$B:$B,YEAR(AE$7),DADOS_ANAC!$D:$D,$B$7,DADOS_ANAC!$E:$E,LEFT(AE$8,2))</f>
        <v>1473953057</v>
      </c>
      <c r="AF10" s="8">
        <f>SUMIFS(DADOS_ANAC!$G:$G,DADOS_ANAC!$B:$B,YEAR(AF$7),DADOS_ANAC!$D:$D,$B$7,DADOS_ANAC!$E:$E,LEFT(AF$8,2))</f>
        <v>1444930913</v>
      </c>
      <c r="AG10" s="8">
        <f>SUMIFS(DADOS_ANAC!$G:$G,DADOS_ANAC!$B:$B,YEAR(AG$7),DADOS_ANAC!$D:$D,$B$7,DADOS_ANAC!$E:$E,LEFT(AG$8,2))</f>
        <v>1301129947</v>
      </c>
      <c r="AH10" s="8">
        <f>SUMIFS(DADOS_ANAC!$G:$G,DADOS_ANAC!$B:$B,YEAR(AH$7),DADOS_ANAC!$D:$D,$B$7,DADOS_ANAC!$E:$E,LEFT(AH$8,2))</f>
        <v>1330656481</v>
      </c>
      <c r="AI10" s="8">
        <f>SUMIFS(DADOS_ANAC!$G:$G,DADOS_ANAC!$B:$B,YEAR(AI$7),DADOS_ANAC!$D:$D,$B$7,DADOS_ANAC!$E:$E,LEFT(AI$8,2))</f>
        <v>1249241090</v>
      </c>
      <c r="AJ10" s="8">
        <f>SUMIFS(DADOS_ANAC!$G:$G,DADOS_ANAC!$B:$B,YEAR(AJ$7),DADOS_ANAC!$D:$D,$B$7,DADOS_ANAC!$E:$E,LEFT(AJ$8,2))</f>
        <v>1340105208</v>
      </c>
      <c r="AK10" s="8">
        <f>SUMIFS(DADOS_ANAC!$G:$G,DADOS_ANAC!$B:$B,YEAR(AK$7),DADOS_ANAC!$D:$D,$B$7,DADOS_ANAC!$E:$E,LEFT(AK$8,2))</f>
        <v>1149723556</v>
      </c>
      <c r="AL10" s="8">
        <f>SUMIFS(DADOS_ANAC!$G:$G,DADOS_ANAC!$B:$B,YEAR(AL$7),DADOS_ANAC!$D:$D,$B$7,DADOS_ANAC!$E:$E,LEFT(AL$8,2))</f>
        <v>1433989469</v>
      </c>
      <c r="AM10" s="8">
        <f>SUMIFS(DADOS_ANAC!$G:$G,DADOS_ANAC!$B:$B,YEAR(AM$7),DADOS_ANAC!$D:$D,$B$7,DADOS_ANAC!$E:$E,LEFT(AM$8,2))</f>
        <v>1359746331</v>
      </c>
      <c r="AN10" s="8">
        <f>SUMIFS(DADOS_ANAC!$G:$G,DADOS_ANAC!$B:$B,YEAR(AN$7),DADOS_ANAC!$D:$D,$B$7,DADOS_ANAC!$E:$E,LEFT(AN$8,2))</f>
        <v>1652869387</v>
      </c>
      <c r="AO10" s="8">
        <f>SUMIFS(DADOS_ANAC!$G:$G,DADOS_ANAC!$B:$B,YEAR(AO$7),DADOS_ANAC!$D:$D,$B$7,DADOS_ANAC!$E:$E,LEFT(AO$8,2))</f>
        <v>1063470202</v>
      </c>
      <c r="AP10" s="8">
        <f>SUMIFS(DADOS_ANAC!$G:$G,DADOS_ANAC!$B:$B,YEAR(AP$7),DADOS_ANAC!$D:$D,$B$7,DADOS_ANAC!$E:$E,LEFT(AP$8,2))</f>
        <v>1342728700</v>
      </c>
      <c r="AQ10" s="8">
        <f>SUMIFS(DADOS_ANAC!$G:$G,DADOS_ANAC!$B:$B,YEAR(AQ$7),DADOS_ANAC!$D:$D,$B$7,DADOS_ANAC!$E:$E,LEFT(AQ$8,2))</f>
        <v>1617341762</v>
      </c>
      <c r="AR10" s="8">
        <f>SUMIFS(DADOS_ANAC!$G:$G,DADOS_ANAC!$B:$B,YEAR(AR$7),DADOS_ANAC!$D:$D,$B$7,DADOS_ANAC!$E:$E,LEFT(AR$8,2))</f>
        <v>2040232016</v>
      </c>
      <c r="AS10" s="8">
        <f>SUMIFS(DADOS_ANAC!$G:$G,DADOS_ANAC!$B:$B,YEAR(AS$7),DADOS_ANAC!$D:$D,$B$7,DADOS_ANAC!$E:$E,LEFT(AS$8,2))</f>
        <v>1634895254</v>
      </c>
      <c r="AT10" s="8">
        <f>SUMIFS(DADOS_ANAC!$G:$G,DADOS_ANAC!$B:$B,YEAR(AT$7),DADOS_ANAC!$D:$D,$B$7,DADOS_ANAC!$E:$E,LEFT(AT$8,2))</f>
        <v>1916798270</v>
      </c>
      <c r="AU10" s="8">
        <f>SUMIFS(DADOS_ANAC!$G:$G,DADOS_ANAC!$B:$B,YEAR(AU$7),DADOS_ANAC!$D:$D,$B$7,DADOS_ANAC!$E:$E,LEFT(AU$8,2))</f>
        <v>1602876834</v>
      </c>
    </row>
    <row r="11" spans="1:47" s="5" customFormat="1">
      <c r="B11" s="17" t="s">
        <v>97</v>
      </c>
      <c r="C11" s="17" t="s">
        <v>96</v>
      </c>
      <c r="D11" s="18">
        <f>D10+D9</f>
        <v>9736581386</v>
      </c>
      <c r="E11" s="18">
        <v>9839359560</v>
      </c>
      <c r="F11" s="18">
        <f t="shared" ref="F11:AU11" si="1">F10+F9</f>
        <v>10375226502</v>
      </c>
      <c r="G11" s="18">
        <f t="shared" si="1"/>
        <v>10630067983</v>
      </c>
      <c r="H11" s="18">
        <f t="shared" si="1"/>
        <v>11496004071</v>
      </c>
      <c r="I11" s="18">
        <f t="shared" si="1"/>
        <v>11364118231</v>
      </c>
      <c r="J11" s="18">
        <f t="shared" si="1"/>
        <v>12045833108</v>
      </c>
      <c r="K11" s="18">
        <f t="shared" si="1"/>
        <v>11974010644</v>
      </c>
      <c r="L11" s="18">
        <f t="shared" si="1"/>
        <v>12191332374</v>
      </c>
      <c r="M11" s="18">
        <f t="shared" si="1"/>
        <v>11410140935</v>
      </c>
      <c r="N11" s="18">
        <f t="shared" si="1"/>
        <v>12487240792</v>
      </c>
      <c r="O11" s="18">
        <f t="shared" si="1"/>
        <v>12779416753</v>
      </c>
      <c r="P11" s="18">
        <f t="shared" si="1"/>
        <v>12214967784</v>
      </c>
      <c r="Q11" s="18">
        <f t="shared" si="1"/>
        <v>11021279048</v>
      </c>
      <c r="R11" s="18">
        <f t="shared" si="1"/>
        <v>11415066485</v>
      </c>
      <c r="S11" s="18">
        <f t="shared" si="1"/>
        <v>11679239376</v>
      </c>
      <c r="T11" s="18">
        <f t="shared" si="1"/>
        <v>12370913902</v>
      </c>
      <c r="U11" s="18">
        <f t="shared" si="1"/>
        <v>12233669163</v>
      </c>
      <c r="V11" s="18">
        <f t="shared" si="1"/>
        <v>12499423353</v>
      </c>
      <c r="W11" s="18">
        <f t="shared" si="1"/>
        <v>12715221893</v>
      </c>
      <c r="X11" s="18">
        <f t="shared" si="1"/>
        <v>12570381404</v>
      </c>
      <c r="Y11" s="18">
        <f t="shared" si="1"/>
        <v>11755201679</v>
      </c>
      <c r="Z11" s="18">
        <f t="shared" si="1"/>
        <v>12241149627</v>
      </c>
      <c r="AA11" s="18">
        <f t="shared" si="1"/>
        <v>13181101099</v>
      </c>
      <c r="AB11" s="18">
        <f t="shared" si="1"/>
        <v>13077251338</v>
      </c>
      <c r="AC11" s="18">
        <f t="shared" si="1"/>
        <v>11919158271</v>
      </c>
      <c r="AD11" s="18">
        <f t="shared" si="1"/>
        <v>12361919569</v>
      </c>
      <c r="AE11" s="18">
        <f t="shared" si="1"/>
        <v>12585675609</v>
      </c>
      <c r="AF11" s="18">
        <f t="shared" si="1"/>
        <v>12341818505</v>
      </c>
      <c r="AG11" s="18">
        <f t="shared" si="1"/>
        <v>10823454380</v>
      </c>
      <c r="AH11" s="18">
        <f t="shared" si="1"/>
        <v>11556348985</v>
      </c>
      <c r="AI11" s="18">
        <f t="shared" si="1"/>
        <v>11841307795</v>
      </c>
      <c r="AJ11" s="18">
        <f t="shared" si="1"/>
        <v>12056994202</v>
      </c>
      <c r="AK11" s="18">
        <f t="shared" si="1"/>
        <v>10495028293</v>
      </c>
      <c r="AL11" s="18">
        <f t="shared" si="1"/>
        <v>12057407235</v>
      </c>
      <c r="AM11" s="18">
        <f t="shared" si="1"/>
        <v>12245340673</v>
      </c>
      <c r="AN11" s="18">
        <f t="shared" si="1"/>
        <v>12464946094</v>
      </c>
      <c r="AO11" s="18">
        <f t="shared" si="1"/>
        <v>10702743674</v>
      </c>
      <c r="AP11" s="18">
        <f t="shared" si="1"/>
        <v>12510859206</v>
      </c>
      <c r="AQ11" s="18">
        <f t="shared" si="1"/>
        <v>12547170082</v>
      </c>
      <c r="AR11" s="18">
        <f t="shared" si="1"/>
        <v>13097776612</v>
      </c>
      <c r="AS11" s="18">
        <f t="shared" si="1"/>
        <v>11417198486</v>
      </c>
      <c r="AT11" s="18">
        <f t="shared" si="1"/>
        <v>13454593294</v>
      </c>
      <c r="AU11" s="18">
        <f t="shared" si="1"/>
        <v>13324864738</v>
      </c>
    </row>
    <row r="12" spans="1:47">
      <c r="B12" t="s">
        <v>75</v>
      </c>
      <c r="C12" t="s">
        <v>92</v>
      </c>
      <c r="D12" s="8">
        <f>SUMIFS(DADOS_ANAC!$H:$H,DADOS_ANAC!$B:$B,YEAR(D$7),DADOS_ANAC!$D:$D,$B$7,DADOS_ANAC!$E:$E,LEFT(D$8,2))</f>
        <v>5152085283</v>
      </c>
      <c r="E12" s="8">
        <v>5698902463</v>
      </c>
      <c r="F12" s="8">
        <f>SUMIFS(DADOS_ANAC!$H:$H,DADOS_ANAC!$B:$B,YEAR(F$7),DADOS_ANAC!$D:$D,$B$7,DADOS_ANAC!$E:$E,LEFT(F$8,2))</f>
        <v>6197123358</v>
      </c>
      <c r="G12" s="8">
        <f>SUMIFS(DADOS_ANAC!$H:$H,DADOS_ANAC!$B:$B,YEAR(G$7),DADOS_ANAC!$D:$D,$B$7,DADOS_ANAC!$E:$E,LEFT(G$8,2))</f>
        <v>7040041751</v>
      </c>
      <c r="H12" s="8">
        <f>SUMIFS(DADOS_ANAC!$H:$H,DADOS_ANAC!$B:$B,YEAR(H$7),DADOS_ANAC!$D:$D,$B$7,DADOS_ANAC!$E:$E,LEFT(H$8,2))</f>
        <v>7061845887</v>
      </c>
      <c r="I12" s="8">
        <f>SUMIFS(DADOS_ANAC!$H:$H,DADOS_ANAC!$B:$B,YEAR(I$7),DADOS_ANAC!$D:$D,$B$7,DADOS_ANAC!$E:$E,LEFT(I$8,2))</f>
        <v>6069728019</v>
      </c>
      <c r="J12" s="8">
        <f>SUMIFS(DADOS_ANAC!$H:$H,DADOS_ANAC!$B:$B,YEAR(J$7),DADOS_ANAC!$D:$D,$B$7,DADOS_ANAC!$E:$E,LEFT(J$8,2))</f>
        <v>7194528777</v>
      </c>
      <c r="K12" s="8">
        <f>SUMIFS(DADOS_ANAC!$H:$H,DADOS_ANAC!$B:$B,YEAR(K$7),DADOS_ANAC!$D:$D,$B$7,DADOS_ANAC!$E:$E,LEFT(K$8,2))</f>
        <v>7126947034</v>
      </c>
      <c r="L12" s="8">
        <f>SUMIFS(DADOS_ANAC!$H:$H,DADOS_ANAC!$B:$B,YEAR(L$7),DADOS_ANAC!$D:$D,$B$7,DADOS_ANAC!$E:$E,LEFT(L$8,2))</f>
        <v>7671284633</v>
      </c>
      <c r="M12" s="8">
        <f>SUMIFS(DADOS_ANAC!$H:$H,DADOS_ANAC!$B:$B,YEAR(M$7),DADOS_ANAC!$D:$D,$B$7,DADOS_ANAC!$E:$E,LEFT(M$8,2))</f>
        <v>6879877986</v>
      </c>
      <c r="N12" s="8">
        <f>SUMIFS(DADOS_ANAC!$H:$H,DADOS_ANAC!$B:$B,YEAR(N$7),DADOS_ANAC!$D:$D,$B$7,DADOS_ANAC!$E:$E,LEFT(N$8,2))</f>
        <v>8138527316</v>
      </c>
      <c r="O12" s="8">
        <f>SUMIFS(DADOS_ANAC!$H:$H,DADOS_ANAC!$B:$B,YEAR(O$7),DADOS_ANAC!$D:$D,$B$7,DADOS_ANAC!$E:$E,LEFT(O$8,2))</f>
        <v>7460367667</v>
      </c>
      <c r="P12" s="8">
        <f>SUMIFS(DADOS_ANAC!$H:$H,DADOS_ANAC!$B:$B,YEAR(P$7),DADOS_ANAC!$D:$D,$B$7,DADOS_ANAC!$E:$E,LEFT(P$8,2))</f>
        <v>7346960833</v>
      </c>
      <c r="Q12" s="8">
        <f>SUMIFS(DADOS_ANAC!$H:$H,DADOS_ANAC!$B:$B,YEAR(Q$7),DADOS_ANAC!$D:$D,$B$7,DADOS_ANAC!$E:$E,LEFT(Q$8,2))</f>
        <v>6918409160</v>
      </c>
      <c r="R12" s="8">
        <f>SUMIFS(DADOS_ANAC!$H:$H,DADOS_ANAC!$B:$B,YEAR(R$7),DADOS_ANAC!$D:$D,$B$7,DADOS_ANAC!$E:$E,LEFT(R$8,2))</f>
        <v>7587930974</v>
      </c>
      <c r="S12" s="8">
        <f>SUMIFS(DADOS_ANAC!$H:$H,DADOS_ANAC!$B:$B,YEAR(S$7),DADOS_ANAC!$D:$D,$B$7,DADOS_ANAC!$E:$E,LEFT(S$8,2))</f>
        <v>7412990035</v>
      </c>
      <c r="T12" s="8">
        <f>SUMIFS(DADOS_ANAC!$H:$H,DADOS_ANAC!$B:$B,YEAR(T$7),DADOS_ANAC!$D:$D,$B$7,DADOS_ANAC!$E:$E,LEFT(T$8,2))</f>
        <v>7328883789</v>
      </c>
      <c r="U12" s="8">
        <f>SUMIFS(DADOS_ANAC!$H:$H,DADOS_ANAC!$B:$B,YEAR(U$7),DADOS_ANAC!$D:$D,$B$7,DADOS_ANAC!$E:$E,LEFT(U$8,2))</f>
        <v>7432474999</v>
      </c>
      <c r="V12" s="8">
        <f>SUMIFS(DADOS_ANAC!$H:$H,DADOS_ANAC!$B:$B,YEAR(V$7),DADOS_ANAC!$D:$D,$B$7,DADOS_ANAC!$E:$E,LEFT(V$8,2))</f>
        <v>7652358392</v>
      </c>
      <c r="W12" s="8">
        <f>SUMIFS(DADOS_ANAC!$H:$H,DADOS_ANAC!$B:$B,YEAR(W$7),DADOS_ANAC!$D:$D,$B$7,DADOS_ANAC!$E:$E,LEFT(W$8,2))</f>
        <v>8508771299</v>
      </c>
      <c r="X12" s="8">
        <f>SUMIFS(DADOS_ANAC!$H:$H,DADOS_ANAC!$B:$B,YEAR(X$7),DADOS_ANAC!$D:$D,$B$7,DADOS_ANAC!$E:$E,LEFT(X$8,2))</f>
        <v>8486567296</v>
      </c>
      <c r="Y12" s="8">
        <f>SUMIFS(DADOS_ANAC!$H:$H,DADOS_ANAC!$B:$B,YEAR(Y$7),DADOS_ANAC!$D:$D,$B$7,DADOS_ANAC!$E:$E,LEFT(Y$8,2))</f>
        <v>7740018549</v>
      </c>
      <c r="Z12" s="8">
        <f>SUMIFS(DADOS_ANAC!$H:$H,DADOS_ANAC!$B:$B,YEAR(Z$7),DADOS_ANAC!$D:$D,$B$7,DADOS_ANAC!$E:$E,LEFT(Z$8,2))</f>
        <v>8274478857</v>
      </c>
      <c r="AA12" s="8">
        <f>SUMIFS(DADOS_ANAC!$H:$H,DADOS_ANAC!$B:$B,YEAR(AA$7),DADOS_ANAC!$D:$D,$B$7,DADOS_ANAC!$E:$E,LEFT(AA$8,2))</f>
        <v>9160789162</v>
      </c>
      <c r="AB12" s="8">
        <f>SUMIFS(DADOS_ANAC!$H:$H,DADOS_ANAC!$B:$B,YEAR(AB$7),DADOS_ANAC!$D:$D,$B$7,DADOS_ANAC!$E:$E,LEFT(AB$8,2))</f>
        <v>8895517786</v>
      </c>
      <c r="AC12" s="8">
        <f>SUMIFS(DADOS_ANAC!$H:$H,DADOS_ANAC!$B:$B,YEAR(AC$7),DADOS_ANAC!$D:$D,$B$7,DADOS_ANAC!$E:$E,LEFT(AC$8,2))</f>
        <v>8113138182</v>
      </c>
      <c r="AD12" s="8">
        <f>SUMIFS(DADOS_ANAC!$H:$H,DADOS_ANAC!$B:$B,YEAR(AD$7),DADOS_ANAC!$D:$D,$B$7,DADOS_ANAC!$E:$E,LEFT(AD$8,2))</f>
        <v>8426852726</v>
      </c>
      <c r="AE12" s="8">
        <f>SUMIFS(DADOS_ANAC!$H:$H,DADOS_ANAC!$B:$B,YEAR(AE$7),DADOS_ANAC!$D:$D,$B$7,DADOS_ANAC!$E:$E,LEFT(AE$8,2))</f>
        <v>8397397686</v>
      </c>
      <c r="AF12" s="8">
        <f>SUMIFS(DADOS_ANAC!$H:$H,DADOS_ANAC!$B:$B,YEAR(AF$7),DADOS_ANAC!$D:$D,$B$7,DADOS_ANAC!$E:$E,LEFT(AF$8,2))</f>
        <v>8379634028</v>
      </c>
      <c r="AG12" s="8">
        <f>SUMIFS(DADOS_ANAC!$H:$H,DADOS_ANAC!$B:$B,YEAR(AG$7),DADOS_ANAC!$D:$D,$B$7,DADOS_ANAC!$E:$E,LEFT(AG$8,2))</f>
        <v>7210343133</v>
      </c>
      <c r="AH12" s="8">
        <f>SUMIFS(DADOS_ANAC!$H:$H,DADOS_ANAC!$B:$B,YEAR(AH$7),DADOS_ANAC!$D:$D,$B$7,DADOS_ANAC!$E:$E,LEFT(AH$8,2))</f>
        <v>8189540874</v>
      </c>
      <c r="AI12" s="8">
        <f>SUMIFS(DADOS_ANAC!$H:$H,DADOS_ANAC!$B:$B,YEAR(AI$7),DADOS_ANAC!$D:$D,$B$7,DADOS_ANAC!$E:$E,LEFT(AI$8,2))</f>
        <v>8220293467</v>
      </c>
      <c r="AJ12" s="8">
        <f>SUMIFS(DADOS_ANAC!$H:$H,DADOS_ANAC!$B:$B,YEAR(AJ$7),DADOS_ANAC!$D:$D,$B$7,DADOS_ANAC!$E:$E,LEFT(AJ$8,2))</f>
        <v>8492711806</v>
      </c>
      <c r="AK12" s="8">
        <f>SUMIFS(DADOS_ANAC!$H:$H,DADOS_ANAC!$B:$B,YEAR(AK$7),DADOS_ANAC!$D:$D,$B$7,DADOS_ANAC!$E:$E,LEFT(AK$8,2))</f>
        <v>7296625288</v>
      </c>
      <c r="AL12" s="8">
        <f>SUMIFS(DADOS_ANAC!$H:$H,DADOS_ANAC!$B:$B,YEAR(AL$7),DADOS_ANAC!$D:$D,$B$7,DADOS_ANAC!$E:$E,LEFT(AL$8,2))</f>
        <v>8559224835</v>
      </c>
      <c r="AM12" s="8">
        <f>SUMIFS(DADOS_ANAC!$H:$H,DADOS_ANAC!$B:$B,YEAR(AM$7),DADOS_ANAC!$D:$D,$B$7,DADOS_ANAC!$E:$E,LEFT(AM$8,2))</f>
        <v>8871169218</v>
      </c>
      <c r="AN12" s="8">
        <f>SUMIFS(DADOS_ANAC!$H:$H,DADOS_ANAC!$B:$B,YEAR(AN$7),DADOS_ANAC!$D:$D,$B$7,DADOS_ANAC!$E:$E,LEFT(AN$8,2))</f>
        <v>8698799399</v>
      </c>
      <c r="AO12" s="8">
        <f>SUMIFS(DADOS_ANAC!$H:$H,DADOS_ANAC!$B:$B,YEAR(AO$7),DADOS_ANAC!$D:$D,$B$7,DADOS_ANAC!$E:$E,LEFT(AO$8,2))</f>
        <v>7606379311</v>
      </c>
      <c r="AP12" s="8">
        <f>SUMIFS(DADOS_ANAC!$H:$H,DADOS_ANAC!$B:$B,YEAR(AP$7),DADOS_ANAC!$D:$D,$B$7,DADOS_ANAC!$E:$E,LEFT(AP$8,2))</f>
        <v>8915812434</v>
      </c>
      <c r="AQ12" s="8">
        <f>SUMIFS(DADOS_ANAC!$H:$H,DADOS_ANAC!$B:$B,YEAR(AQ$7),DADOS_ANAC!$D:$D,$B$7,DADOS_ANAC!$E:$E,LEFT(AQ$8,2))</f>
        <v>9037160999</v>
      </c>
      <c r="AR12" s="8">
        <f>SUMIFS(DADOS_ANAC!$H:$H,DADOS_ANAC!$B:$B,YEAR(AR$7),DADOS_ANAC!$D:$D,$B$7,DADOS_ANAC!$E:$E,LEFT(AR$8,2))</f>
        <v>9089715537</v>
      </c>
      <c r="AS12" s="8">
        <f>SUMIFS(DADOS_ANAC!$H:$H,DADOS_ANAC!$B:$B,YEAR(AS$7),DADOS_ANAC!$D:$D,$B$7,DADOS_ANAC!$E:$E,LEFT(AS$8,2))</f>
        <v>8075436909</v>
      </c>
      <c r="AT12" s="8">
        <f>SUMIFS(DADOS_ANAC!$H:$H,DADOS_ANAC!$B:$B,YEAR(AT$7),DADOS_ANAC!$D:$D,$B$7,DADOS_ANAC!$E:$E,LEFT(AT$8,2))</f>
        <v>9617978218</v>
      </c>
      <c r="AU12" s="8">
        <f>SUMIFS(DADOS_ANAC!$H:$H,DADOS_ANAC!$B:$B,YEAR(AU$7),DADOS_ANAC!$D:$D,$B$7,DADOS_ANAC!$E:$E,LEFT(AU$8,2))</f>
        <v>9646302255</v>
      </c>
    </row>
    <row r="13" spans="1:47">
      <c r="B13" t="s">
        <v>76</v>
      </c>
      <c r="C13" t="s">
        <v>105</v>
      </c>
      <c r="D13" s="8">
        <f>SUMIFS(DADOS_ANAC!$I:$I,DADOS_ANAC!$B:$B,YEAR(D$7),DADOS_ANAC!$D:$D,$B$7,DADOS_ANAC!$E:$E,LEFT(D$8,2))</f>
        <v>572448388</v>
      </c>
      <c r="E13" s="8">
        <v>518804741</v>
      </c>
      <c r="F13" s="8">
        <f>SUMIFS(DADOS_ANAC!$I:$I,DADOS_ANAC!$B:$B,YEAR(F$7),DADOS_ANAC!$D:$D,$B$7,DADOS_ANAC!$E:$E,LEFT(F$8,2))</f>
        <v>351299659</v>
      </c>
      <c r="G13" s="8">
        <f>SUMIFS(DADOS_ANAC!$I:$I,DADOS_ANAC!$B:$B,YEAR(G$7),DADOS_ANAC!$D:$D,$B$7,DADOS_ANAC!$E:$E,LEFT(G$8,2))</f>
        <v>585529995</v>
      </c>
      <c r="H13" s="8">
        <f>SUMIFS(DADOS_ANAC!$I:$I,DADOS_ANAC!$B:$B,YEAR(H$7),DADOS_ANAC!$D:$D,$B$7,DADOS_ANAC!$E:$E,LEFT(H$8,2))</f>
        <v>702475247</v>
      </c>
      <c r="I13" s="8">
        <f>SUMIFS(DADOS_ANAC!$I:$I,DADOS_ANAC!$B:$B,YEAR(I$7),DADOS_ANAC!$D:$D,$B$7,DADOS_ANAC!$E:$E,LEFT(I$8,2))</f>
        <v>552276108</v>
      </c>
      <c r="J13" s="8">
        <f>SUMIFS(DADOS_ANAC!$I:$I,DADOS_ANAC!$B:$B,YEAR(J$7),DADOS_ANAC!$D:$D,$B$7,DADOS_ANAC!$E:$E,LEFT(J$8,2))</f>
        <v>823279178</v>
      </c>
      <c r="K13" s="8">
        <f>SUMIFS(DADOS_ANAC!$I:$I,DADOS_ANAC!$B:$B,YEAR(K$7),DADOS_ANAC!$D:$D,$B$7,DADOS_ANAC!$E:$E,LEFT(K$8,2))</f>
        <v>708962818</v>
      </c>
      <c r="L13" s="8">
        <f>SUMIFS(DADOS_ANAC!$I:$I,DADOS_ANAC!$B:$B,YEAR(L$7),DADOS_ANAC!$D:$D,$B$7,DADOS_ANAC!$E:$E,LEFT(L$8,2))</f>
        <v>783679488</v>
      </c>
      <c r="M13" s="8">
        <f>SUMIFS(DADOS_ANAC!$I:$I,DADOS_ANAC!$B:$B,YEAR(M$7),DADOS_ANAC!$D:$D,$B$7,DADOS_ANAC!$E:$E,LEFT(M$8,2))</f>
        <v>544548885</v>
      </c>
      <c r="N13" s="8">
        <f>SUMIFS(DADOS_ANAC!$I:$I,DADOS_ANAC!$B:$B,YEAR(N$7),DADOS_ANAC!$D:$D,$B$7,DADOS_ANAC!$E:$E,LEFT(N$8,2))</f>
        <v>668446775</v>
      </c>
      <c r="O13" s="8">
        <f>SUMIFS(DADOS_ANAC!$I:$I,DADOS_ANAC!$B:$B,YEAR(O$7),DADOS_ANAC!$D:$D,$B$7,DADOS_ANAC!$E:$E,LEFT(O$8,2))</f>
        <v>610922823</v>
      </c>
      <c r="P13" s="8">
        <f>SUMIFS(DADOS_ANAC!$I:$I,DADOS_ANAC!$B:$B,YEAR(P$7),DADOS_ANAC!$D:$D,$B$7,DADOS_ANAC!$E:$E,LEFT(P$8,2))</f>
        <v>697694913</v>
      </c>
      <c r="Q13" s="8">
        <f>SUMIFS(DADOS_ANAC!$I:$I,DADOS_ANAC!$B:$B,YEAR(Q$7),DADOS_ANAC!$D:$D,$B$7,DADOS_ANAC!$E:$E,LEFT(Q$8,2))</f>
        <v>553763981</v>
      </c>
      <c r="R13" s="8">
        <f>SUMIFS(DADOS_ANAC!$I:$I,DADOS_ANAC!$B:$B,YEAR(R$7),DADOS_ANAC!$D:$D,$B$7,DADOS_ANAC!$E:$E,LEFT(R$8,2))</f>
        <v>705912581</v>
      </c>
      <c r="S13" s="8">
        <f>SUMIFS(DADOS_ANAC!$I:$I,DADOS_ANAC!$B:$B,YEAR(S$7),DADOS_ANAC!$D:$D,$B$7,DADOS_ANAC!$E:$E,LEFT(S$8,2))</f>
        <v>603405842</v>
      </c>
      <c r="T13" s="8">
        <f>SUMIFS(DADOS_ANAC!$I:$I,DADOS_ANAC!$B:$B,YEAR(T$7),DADOS_ANAC!$D:$D,$B$7,DADOS_ANAC!$E:$E,LEFT(T$8,2))</f>
        <v>854619901</v>
      </c>
      <c r="U13" s="8">
        <f>SUMIFS(DADOS_ANAC!$I:$I,DADOS_ANAC!$B:$B,YEAR(U$7),DADOS_ANAC!$D:$D,$B$7,DADOS_ANAC!$E:$E,LEFT(U$8,2))</f>
        <v>734016209</v>
      </c>
      <c r="V13" s="8">
        <f>SUMIFS(DADOS_ANAC!$I:$I,DADOS_ANAC!$B:$B,YEAR(V$7),DADOS_ANAC!$D:$D,$B$7,DADOS_ANAC!$E:$E,LEFT(V$8,2))</f>
        <v>880663335</v>
      </c>
      <c r="W13" s="8">
        <f>SUMIFS(DADOS_ANAC!$I:$I,DADOS_ANAC!$B:$B,YEAR(W$7),DADOS_ANAC!$D:$D,$B$7,DADOS_ANAC!$E:$E,LEFT(W$8,2))</f>
        <v>927590197</v>
      </c>
      <c r="X13" s="8">
        <f>SUMIFS(DADOS_ANAC!$I:$I,DADOS_ANAC!$B:$B,YEAR(X$7),DADOS_ANAC!$D:$D,$B$7,DADOS_ANAC!$E:$E,LEFT(X$8,2))</f>
        <v>1023383764</v>
      </c>
      <c r="Y13" s="8">
        <f>SUMIFS(DADOS_ANAC!$I:$I,DADOS_ANAC!$B:$B,YEAR(Y$7),DADOS_ANAC!$D:$D,$B$7,DADOS_ANAC!$E:$E,LEFT(Y$8,2))</f>
        <v>966785428</v>
      </c>
      <c r="Z13" s="8">
        <f>SUMIFS(DADOS_ANAC!$I:$I,DADOS_ANAC!$B:$B,YEAR(Z$7),DADOS_ANAC!$D:$D,$B$7,DADOS_ANAC!$E:$E,LEFT(Z$8,2))</f>
        <v>1154811849</v>
      </c>
      <c r="AA13" s="8">
        <f>SUMIFS(DADOS_ANAC!$I:$I,DADOS_ANAC!$B:$B,YEAR(AA$7),DADOS_ANAC!$D:$D,$B$7,DADOS_ANAC!$E:$E,LEFT(AA$8,2))</f>
        <v>1158546608</v>
      </c>
      <c r="AB13" s="8">
        <f>SUMIFS(DADOS_ANAC!$I:$I,DADOS_ANAC!$B:$B,YEAR(AB$7),DADOS_ANAC!$D:$D,$B$7,DADOS_ANAC!$E:$E,LEFT(AB$8,2))</f>
        <v>1230377117</v>
      </c>
      <c r="AC13" s="8">
        <f>SUMIFS(DADOS_ANAC!$I:$I,DADOS_ANAC!$B:$B,YEAR(AC$7),DADOS_ANAC!$D:$D,$B$7,DADOS_ANAC!$E:$E,LEFT(AC$8,2))</f>
        <v>975031971</v>
      </c>
      <c r="AD13" s="8">
        <f>SUMIFS(DADOS_ANAC!$I:$I,DADOS_ANAC!$B:$B,YEAR(AD$7),DADOS_ANAC!$D:$D,$B$7,DADOS_ANAC!$E:$E,LEFT(AD$8,2))</f>
        <v>1240102150</v>
      </c>
      <c r="AE13" s="8">
        <f>SUMIFS(DADOS_ANAC!$I:$I,DADOS_ANAC!$B:$B,YEAR(AE$7),DADOS_ANAC!$D:$D,$B$7,DADOS_ANAC!$E:$E,LEFT(AE$8,2))</f>
        <v>1022371309</v>
      </c>
      <c r="AF13" s="8">
        <f>SUMIFS(DADOS_ANAC!$I:$I,DADOS_ANAC!$B:$B,YEAR(AF$7),DADOS_ANAC!$D:$D,$B$7,DADOS_ANAC!$E:$E,LEFT(AF$8,2))</f>
        <v>1098777178</v>
      </c>
      <c r="AG13" s="8">
        <f>SUMIFS(DADOS_ANAC!$I:$I,DADOS_ANAC!$B:$B,YEAR(AG$7),DADOS_ANAC!$D:$D,$B$7,DADOS_ANAC!$E:$E,LEFT(AG$8,2))</f>
        <v>879015038</v>
      </c>
      <c r="AH13" s="8">
        <f>SUMIFS(DADOS_ANAC!$I:$I,DADOS_ANAC!$B:$B,YEAR(AH$7),DADOS_ANAC!$D:$D,$B$7,DADOS_ANAC!$E:$E,LEFT(AH$8,2))</f>
        <v>978712114</v>
      </c>
      <c r="AI13" s="8">
        <f>SUMIFS(DADOS_ANAC!$I:$I,DADOS_ANAC!$B:$B,YEAR(AI$7),DADOS_ANAC!$D:$D,$B$7,DADOS_ANAC!$E:$E,LEFT(AI$8,2))</f>
        <v>930628060</v>
      </c>
      <c r="AJ13" s="8">
        <f>SUMIFS(DADOS_ANAC!$I:$I,DADOS_ANAC!$B:$B,YEAR(AJ$7),DADOS_ANAC!$D:$D,$B$7,DADOS_ANAC!$E:$E,LEFT(AJ$8,2))</f>
        <v>1052304832</v>
      </c>
      <c r="AK13" s="8">
        <f>SUMIFS(DADOS_ANAC!$I:$I,DADOS_ANAC!$B:$B,YEAR(AK$7),DADOS_ANAC!$D:$D,$B$7,DADOS_ANAC!$E:$E,LEFT(AK$8,2))</f>
        <v>832382616</v>
      </c>
      <c r="AL13" s="8">
        <f>SUMIFS(DADOS_ANAC!$I:$I,DADOS_ANAC!$B:$B,YEAR(AL$7),DADOS_ANAC!$D:$D,$B$7,DADOS_ANAC!$E:$E,LEFT(AL$8,2))</f>
        <v>1073067444</v>
      </c>
      <c r="AM13" s="8">
        <f>SUMIFS(DADOS_ANAC!$I:$I,DADOS_ANAC!$B:$B,YEAR(AM$7),DADOS_ANAC!$D:$D,$B$7,DADOS_ANAC!$E:$E,LEFT(AM$8,2))</f>
        <v>1013500059</v>
      </c>
      <c r="AN13" s="8">
        <f>SUMIFS(DADOS_ANAC!$I:$I,DADOS_ANAC!$B:$B,YEAR(AN$7),DADOS_ANAC!$D:$D,$B$7,DADOS_ANAC!$E:$E,LEFT(AN$8,2))</f>
        <v>1297133457</v>
      </c>
      <c r="AO13" s="8">
        <f>SUMIFS(DADOS_ANAC!$I:$I,DADOS_ANAC!$B:$B,YEAR(AO$7),DADOS_ANAC!$D:$D,$B$7,DADOS_ANAC!$E:$E,LEFT(AO$8,2))</f>
        <v>726679498</v>
      </c>
      <c r="AP13" s="8">
        <f>SUMIFS(DADOS_ANAC!$I:$I,DADOS_ANAC!$B:$B,YEAR(AP$7),DADOS_ANAC!$D:$D,$B$7,DADOS_ANAC!$E:$E,LEFT(AP$8,2))</f>
        <v>928674899</v>
      </c>
      <c r="AQ13" s="8">
        <f>SUMIFS(DADOS_ANAC!$I:$I,DADOS_ANAC!$B:$B,YEAR(AQ$7),DADOS_ANAC!$D:$D,$B$7,DADOS_ANAC!$E:$E,LEFT(AQ$8,2))</f>
        <v>1207517256</v>
      </c>
      <c r="AR13" s="8">
        <f>SUMIFS(DADOS_ANAC!$I:$I,DADOS_ANAC!$B:$B,YEAR(AR$7),DADOS_ANAC!$D:$D,$B$7,DADOS_ANAC!$E:$E,LEFT(AR$8,2))</f>
        <v>1537723285</v>
      </c>
      <c r="AS13" s="8">
        <f>SUMIFS(DADOS_ANAC!$I:$I,DADOS_ANAC!$B:$B,YEAR(AS$7),DADOS_ANAC!$D:$D,$B$7,DADOS_ANAC!$E:$E,LEFT(AS$8,2))</f>
        <v>1243682573</v>
      </c>
      <c r="AT13" s="8">
        <f>SUMIFS(DADOS_ANAC!$I:$I,DADOS_ANAC!$B:$B,YEAR(AT$7),DADOS_ANAC!$D:$D,$B$7,DADOS_ANAC!$E:$E,LEFT(AT$8,2))</f>
        <v>1495680973</v>
      </c>
      <c r="AU13" s="8">
        <f>SUMIFS(DADOS_ANAC!$I:$I,DADOS_ANAC!$B:$B,YEAR(AU$7),DADOS_ANAC!$D:$D,$B$7,DADOS_ANAC!$E:$E,LEFT(AU$8,2))</f>
        <v>1167782379</v>
      </c>
    </row>
    <row r="14" spans="1:47" s="5" customFormat="1">
      <c r="B14" s="17" t="s">
        <v>98</v>
      </c>
      <c r="C14" s="17" t="s">
        <v>106</v>
      </c>
      <c r="D14" s="18">
        <f>D13+D12</f>
        <v>5724533671</v>
      </c>
      <c r="E14" s="18">
        <v>6217707204</v>
      </c>
      <c r="F14" s="18">
        <f t="shared" ref="F14:AU14" si="2">F13+F12</f>
        <v>6548423017</v>
      </c>
      <c r="G14" s="18">
        <f t="shared" si="2"/>
        <v>7625571746</v>
      </c>
      <c r="H14" s="18">
        <f t="shared" si="2"/>
        <v>7764321134</v>
      </c>
      <c r="I14" s="18">
        <f t="shared" si="2"/>
        <v>6622004127</v>
      </c>
      <c r="J14" s="18">
        <f t="shared" si="2"/>
        <v>8017807955</v>
      </c>
      <c r="K14" s="18">
        <f t="shared" si="2"/>
        <v>7835909852</v>
      </c>
      <c r="L14" s="18">
        <f t="shared" si="2"/>
        <v>8454964121</v>
      </c>
      <c r="M14" s="18">
        <f t="shared" si="2"/>
        <v>7424426871</v>
      </c>
      <c r="N14" s="18">
        <f t="shared" si="2"/>
        <v>8806974091</v>
      </c>
      <c r="O14" s="18">
        <f t="shared" si="2"/>
        <v>8071290490</v>
      </c>
      <c r="P14" s="18">
        <f t="shared" si="2"/>
        <v>8044655746</v>
      </c>
      <c r="Q14" s="18">
        <f t="shared" si="2"/>
        <v>7472173141</v>
      </c>
      <c r="R14" s="18">
        <f t="shared" si="2"/>
        <v>8293843555</v>
      </c>
      <c r="S14" s="18">
        <f t="shared" si="2"/>
        <v>8016395877</v>
      </c>
      <c r="T14" s="18">
        <f t="shared" si="2"/>
        <v>8183503690</v>
      </c>
      <c r="U14" s="18">
        <f t="shared" si="2"/>
        <v>8166491208</v>
      </c>
      <c r="V14" s="18">
        <f t="shared" si="2"/>
        <v>8533021727</v>
      </c>
      <c r="W14" s="18">
        <f t="shared" si="2"/>
        <v>9436361496</v>
      </c>
      <c r="X14" s="18">
        <f t="shared" si="2"/>
        <v>9509951060</v>
      </c>
      <c r="Y14" s="18">
        <f t="shared" si="2"/>
        <v>8706803977</v>
      </c>
      <c r="Z14" s="18">
        <f t="shared" si="2"/>
        <v>9429290706</v>
      </c>
      <c r="AA14" s="18">
        <f t="shared" si="2"/>
        <v>10319335770</v>
      </c>
      <c r="AB14" s="18">
        <f t="shared" si="2"/>
        <v>10125894903</v>
      </c>
      <c r="AC14" s="18">
        <f t="shared" si="2"/>
        <v>9088170153</v>
      </c>
      <c r="AD14" s="18">
        <f t="shared" si="2"/>
        <v>9666954876</v>
      </c>
      <c r="AE14" s="18">
        <f t="shared" si="2"/>
        <v>9419768995</v>
      </c>
      <c r="AF14" s="18">
        <f t="shared" si="2"/>
        <v>9478411206</v>
      </c>
      <c r="AG14" s="18">
        <f t="shared" si="2"/>
        <v>8089358171</v>
      </c>
      <c r="AH14" s="18">
        <f t="shared" si="2"/>
        <v>9168252988</v>
      </c>
      <c r="AI14" s="18">
        <f t="shared" si="2"/>
        <v>9150921527</v>
      </c>
      <c r="AJ14" s="18">
        <f t="shared" si="2"/>
        <v>9545016638</v>
      </c>
      <c r="AK14" s="18">
        <f t="shared" si="2"/>
        <v>8129007904</v>
      </c>
      <c r="AL14" s="18">
        <f t="shared" si="2"/>
        <v>9632292279</v>
      </c>
      <c r="AM14" s="18">
        <f t="shared" si="2"/>
        <v>9884669277</v>
      </c>
      <c r="AN14" s="18">
        <f t="shared" si="2"/>
        <v>9995932856</v>
      </c>
      <c r="AO14" s="18">
        <f t="shared" si="2"/>
        <v>8333058809</v>
      </c>
      <c r="AP14" s="18">
        <f t="shared" si="2"/>
        <v>9844487333</v>
      </c>
      <c r="AQ14" s="18">
        <f t="shared" si="2"/>
        <v>10244678255</v>
      </c>
      <c r="AR14" s="18">
        <f t="shared" si="2"/>
        <v>10627438822</v>
      </c>
      <c r="AS14" s="18">
        <f t="shared" si="2"/>
        <v>9319119482</v>
      </c>
      <c r="AT14" s="18">
        <f t="shared" si="2"/>
        <v>11113659191</v>
      </c>
      <c r="AU14" s="18">
        <f t="shared" si="2"/>
        <v>10814084634</v>
      </c>
    </row>
    <row r="15" spans="1:47">
      <c r="B15" t="s">
        <v>77</v>
      </c>
      <c r="C15" t="s">
        <v>93</v>
      </c>
      <c r="D15" s="8">
        <f>SUMIFS(DADOS_ANAC!$J:$J,DADOS_ANAC!$B:$B,YEAR(D$7),DADOS_ANAC!$D:$D,$B$7,DADOS_ANAC!$E:$E,LEFT(D$8,2))</f>
        <v>505910274</v>
      </c>
      <c r="E15" s="8">
        <v>581727056</v>
      </c>
      <c r="F15" s="8">
        <f>SUMIFS(DADOS_ANAC!$J:$J,DADOS_ANAC!$B:$B,YEAR(F$7),DADOS_ANAC!$D:$D,$B$7,DADOS_ANAC!$E:$E,LEFT(F$8,2))</f>
        <v>812236447</v>
      </c>
      <c r="G15" s="8">
        <f>SUMIFS(DADOS_ANAC!$J:$J,DADOS_ANAC!$B:$B,YEAR(G$7),DADOS_ANAC!$D:$D,$B$7,DADOS_ANAC!$E:$E,LEFT(G$8,2))</f>
        <v>918143852</v>
      </c>
      <c r="H15" s="8">
        <f>SUMIFS(DADOS_ANAC!$J:$J,DADOS_ANAC!$B:$B,YEAR(H$7),DADOS_ANAC!$D:$D,$B$7,DADOS_ANAC!$E:$E,LEFT(H$8,2))</f>
        <v>959382821</v>
      </c>
      <c r="I15" s="8">
        <f>SUMIFS(DADOS_ANAC!$J:$J,DADOS_ANAC!$B:$B,YEAR(I$7),DADOS_ANAC!$D:$D,$B$7,DADOS_ANAC!$E:$E,LEFT(I$8,2))</f>
        <v>928672044</v>
      </c>
      <c r="J15" s="8">
        <f>SUMIFS(DADOS_ANAC!$J:$J,DADOS_ANAC!$B:$B,YEAR(J$7),DADOS_ANAC!$D:$D,$B$7,DADOS_ANAC!$E:$E,LEFT(J$8,2))</f>
        <v>990238959</v>
      </c>
      <c r="K15" s="8">
        <f>SUMIFS(DADOS_ANAC!$J:$J,DADOS_ANAC!$B:$B,YEAR(K$7),DADOS_ANAC!$D:$D,$B$7,DADOS_ANAC!$E:$E,LEFT(K$8,2))</f>
        <v>990344858</v>
      </c>
      <c r="L15" s="8">
        <f>SUMIFS(DADOS_ANAC!$J:$J,DADOS_ANAC!$B:$B,YEAR(L$7),DADOS_ANAC!$D:$D,$B$7,DADOS_ANAC!$E:$E,LEFT(L$8,2))</f>
        <v>1013661143</v>
      </c>
      <c r="M15" s="8">
        <f>SUMIFS(DADOS_ANAC!$J:$J,DADOS_ANAC!$B:$B,YEAR(M$7),DADOS_ANAC!$D:$D,$B$7,DADOS_ANAC!$E:$E,LEFT(M$8,2))</f>
        <v>955430973</v>
      </c>
      <c r="N15" s="8">
        <f>SUMIFS(DADOS_ANAC!$J:$J,DADOS_ANAC!$B:$B,YEAR(N$7),DADOS_ANAC!$D:$D,$B$7,DADOS_ANAC!$E:$E,LEFT(N$8,2))</f>
        <v>1071352426</v>
      </c>
      <c r="O15" s="8">
        <f>SUMIFS(DADOS_ANAC!$J:$J,DADOS_ANAC!$B:$B,YEAR(O$7),DADOS_ANAC!$D:$D,$B$7,DADOS_ANAC!$E:$E,LEFT(O$8,2))</f>
        <v>1079778187</v>
      </c>
      <c r="P15" s="8">
        <f>SUMIFS(DADOS_ANAC!$J:$J,DADOS_ANAC!$B:$B,YEAR(P$7),DADOS_ANAC!$D:$D,$B$7,DADOS_ANAC!$E:$E,LEFT(P$8,2))</f>
        <v>1049159676</v>
      </c>
      <c r="Q15" s="8">
        <f>SUMIFS(DADOS_ANAC!$J:$J,DADOS_ANAC!$B:$B,YEAR(Q$7),DADOS_ANAC!$D:$D,$B$7,DADOS_ANAC!$E:$E,LEFT(Q$8,2))</f>
        <v>942763994</v>
      </c>
      <c r="R15" s="8">
        <f>SUMIFS(DADOS_ANAC!$J:$J,DADOS_ANAC!$B:$B,YEAR(R$7),DADOS_ANAC!$D:$D,$B$7,DADOS_ANAC!$E:$E,LEFT(R$8,2))</f>
        <v>982466398</v>
      </c>
      <c r="S15" s="8">
        <f>SUMIFS(DADOS_ANAC!$J:$J,DADOS_ANAC!$B:$B,YEAR(S$7),DADOS_ANAC!$D:$D,$B$7,DADOS_ANAC!$E:$E,LEFT(S$8,2))</f>
        <v>1006800962</v>
      </c>
      <c r="T15" s="8">
        <f>SUMIFS(DADOS_ANAC!$J:$J,DADOS_ANAC!$B:$B,YEAR(T$7),DADOS_ANAC!$D:$D,$B$7,DADOS_ANAC!$E:$E,LEFT(T$8,2))</f>
        <v>1037714069</v>
      </c>
      <c r="U15" s="8">
        <f>SUMIFS(DADOS_ANAC!$J:$J,DADOS_ANAC!$B:$B,YEAR(U$7),DADOS_ANAC!$D:$D,$B$7,DADOS_ANAC!$E:$E,LEFT(U$8,2))</f>
        <v>1038942179</v>
      </c>
      <c r="V15" s="8">
        <f>SUMIFS(DADOS_ANAC!$J:$J,DADOS_ANAC!$B:$B,YEAR(V$7),DADOS_ANAC!$D:$D,$B$7,DADOS_ANAC!$E:$E,LEFT(V$8,2))</f>
        <v>1065360988</v>
      </c>
      <c r="W15" s="8">
        <f>SUMIFS(DADOS_ANAC!$J:$J,DADOS_ANAC!$B:$B,YEAR(W$7),DADOS_ANAC!$D:$D,$B$7,DADOS_ANAC!$E:$E,LEFT(W$8,2))</f>
        <v>1101732493</v>
      </c>
      <c r="X15" s="8">
        <f>SUMIFS(DADOS_ANAC!$J:$J,DADOS_ANAC!$B:$B,YEAR(X$7),DADOS_ANAC!$D:$D,$B$7,DADOS_ANAC!$E:$E,LEFT(X$8,2))</f>
        <v>1072795710</v>
      </c>
      <c r="Y15" s="8">
        <f>SUMIFS(DADOS_ANAC!$J:$J,DADOS_ANAC!$B:$B,YEAR(Y$7),DADOS_ANAC!$D:$D,$B$7,DADOS_ANAC!$E:$E,LEFT(Y$8,2))</f>
        <v>1005985025</v>
      </c>
      <c r="Z15" s="8">
        <f>SUMIFS(DADOS_ANAC!$J:$J,DADOS_ANAC!$B:$B,YEAR(Z$7),DADOS_ANAC!$D:$D,$B$7,DADOS_ANAC!$E:$E,LEFT(Z$8,2))</f>
        <v>1059545337</v>
      </c>
      <c r="AA15" s="8">
        <f>SUMIFS(DADOS_ANAC!$J:$J,DADOS_ANAC!$B:$B,YEAR(AA$7),DADOS_ANAC!$D:$D,$B$7,DADOS_ANAC!$E:$E,LEFT(AA$8,2))</f>
        <v>1129083599</v>
      </c>
      <c r="AB15" s="8">
        <f>SUMIFS(DADOS_ANAC!$J:$J,DADOS_ANAC!$B:$B,YEAR(AB$7),DADOS_ANAC!$D:$D,$B$7,DADOS_ANAC!$E:$E,LEFT(AB$8,2))</f>
        <v>1179496318</v>
      </c>
      <c r="AC15" s="8">
        <f>SUMIFS(DADOS_ANAC!$J:$J,DADOS_ANAC!$B:$B,YEAR(AC$7),DADOS_ANAC!$D:$D,$B$7,DADOS_ANAC!$E:$E,LEFT(AC$8,2))</f>
        <v>1175389577</v>
      </c>
      <c r="AD15" s="8">
        <f>SUMIFS(DADOS_ANAC!$J:$J,DADOS_ANAC!$B:$B,YEAR(AD$7),DADOS_ANAC!$D:$D,$B$7,DADOS_ANAC!$E:$E,LEFT(AD$8,2))</f>
        <v>1157656127</v>
      </c>
      <c r="AE15" s="8">
        <f>SUMIFS(DADOS_ANAC!$J:$J,DADOS_ANAC!$B:$B,YEAR(AE$7),DADOS_ANAC!$D:$D,$B$7,DADOS_ANAC!$E:$E,LEFT(AE$8,2))</f>
        <v>1250504875</v>
      </c>
      <c r="AF15" s="8">
        <f>SUMIFS(DADOS_ANAC!$J:$J,DADOS_ANAC!$B:$B,YEAR(AF$7),DADOS_ANAC!$D:$D,$B$7,DADOS_ANAC!$E:$E,LEFT(AF$8,2))</f>
        <v>1225962884</v>
      </c>
      <c r="AG15" s="8">
        <f>SUMIFS(DADOS_ANAC!$J:$J,DADOS_ANAC!$B:$B,YEAR(AG$7),DADOS_ANAC!$D:$D,$B$7,DADOS_ANAC!$E:$E,LEFT(AG$8,2))</f>
        <v>1019681444</v>
      </c>
      <c r="AH15" s="8">
        <f>SUMIFS(DADOS_ANAC!$J:$J,DADOS_ANAC!$B:$B,YEAR(AH$7),DADOS_ANAC!$D:$D,$B$7,DADOS_ANAC!$E:$E,LEFT(AH$8,2))</f>
        <v>1051015770</v>
      </c>
      <c r="AI15" s="8">
        <f>SUMIFS(DADOS_ANAC!$J:$J,DADOS_ANAC!$B:$B,YEAR(AI$7),DADOS_ANAC!$D:$D,$B$7,DADOS_ANAC!$E:$E,LEFT(AI$8,2))</f>
        <v>1132951239</v>
      </c>
      <c r="AJ15" s="8">
        <f>SUMIFS(DADOS_ANAC!$J:$J,DADOS_ANAC!$B:$B,YEAR(AJ$7),DADOS_ANAC!$D:$D,$B$7,DADOS_ANAC!$E:$E,LEFT(AJ$8,2))</f>
        <v>1204931922</v>
      </c>
      <c r="AK15" s="8">
        <f>SUMIFS(DADOS_ANAC!$J:$J,DADOS_ANAC!$B:$B,YEAR(AK$7),DADOS_ANAC!$D:$D,$B$7,DADOS_ANAC!$E:$E,LEFT(AK$8,2))</f>
        <v>1050885484</v>
      </c>
      <c r="AL15" s="8">
        <f>SUMIFS(DADOS_ANAC!$J:$J,DADOS_ANAC!$B:$B,YEAR(AL$7),DADOS_ANAC!$D:$D,$B$7,DADOS_ANAC!$E:$E,LEFT(AL$8,2))</f>
        <v>1194556467</v>
      </c>
      <c r="AM15" s="8">
        <f>SUMIFS(DADOS_ANAC!$J:$J,DADOS_ANAC!$B:$B,YEAR(AM$7),DADOS_ANAC!$D:$D,$B$7,DADOS_ANAC!$E:$E,LEFT(AM$8,2))</f>
        <v>1223696020</v>
      </c>
      <c r="AN15" s="8">
        <f>SUMIFS(DADOS_ANAC!$J:$J,DADOS_ANAC!$B:$B,YEAR(AN$7),DADOS_ANAC!$D:$D,$B$7,DADOS_ANAC!$E:$E,LEFT(AN$8,2))</f>
        <v>1215894134</v>
      </c>
      <c r="AO15" s="8">
        <f>SUMIFS(DADOS_ANAC!$J:$J,DADOS_ANAC!$B:$B,YEAR(AO$7),DADOS_ANAC!$D:$D,$B$7,DADOS_ANAC!$E:$E,LEFT(AO$8,2))</f>
        <v>1068259628</v>
      </c>
      <c r="AP15" s="8">
        <f>SUMIFS(DADOS_ANAC!$J:$J,DADOS_ANAC!$B:$B,YEAR(AP$7),DADOS_ANAC!$D:$D,$B$7,DADOS_ANAC!$E:$E,LEFT(AP$8,2))</f>
        <v>1201413158</v>
      </c>
      <c r="AQ15" s="8">
        <f>SUMIFS(DADOS_ANAC!$J:$J,DADOS_ANAC!$B:$B,YEAR(AQ$7),DADOS_ANAC!$D:$D,$B$7,DADOS_ANAC!$E:$E,LEFT(AQ$8,2))</f>
        <v>1175640694</v>
      </c>
      <c r="AR15" s="8">
        <f>SUMIFS(DADOS_ANAC!$J:$J,DADOS_ANAC!$B:$B,YEAR(AR$7),DADOS_ANAC!$D:$D,$B$7,DADOS_ANAC!$E:$E,LEFT(AR$8,2))</f>
        <v>1191244640</v>
      </c>
      <c r="AS15" s="8">
        <f>SUMIFS(DADOS_ANAC!$J:$J,DADOS_ANAC!$B:$B,YEAR(AS$7),DADOS_ANAC!$D:$D,$B$7,DADOS_ANAC!$E:$E,LEFT(AS$8,2))</f>
        <v>1056397928</v>
      </c>
      <c r="AT15" s="8">
        <f>SUMIFS(DADOS_ANAC!$J:$J,DADOS_ANAC!$B:$B,YEAR(AT$7),DADOS_ANAC!$D:$D,$B$7,DADOS_ANAC!$E:$E,LEFT(AT$8,2))</f>
        <v>1247261958</v>
      </c>
      <c r="AU15" s="8">
        <f>SUMIFS(DADOS_ANAC!$J:$J,DADOS_ANAC!$B:$B,YEAR(AU$7),DADOS_ANAC!$D:$D,$B$7,DADOS_ANAC!$E:$E,LEFT(AU$8,2))</f>
        <v>1263269355</v>
      </c>
    </row>
    <row r="16" spans="1:47">
      <c r="B16" t="s">
        <v>78</v>
      </c>
      <c r="C16" t="s">
        <v>107</v>
      </c>
      <c r="D16" s="8">
        <f>SUMIFS(DADOS_ANAC!$K:$K,DADOS_ANAC!$B:$B,YEAR(D$7),DADOS_ANAC!$D:$D,$B$7,DADOS_ANAC!$E:$E,LEFT(D$8,2))</f>
        <v>80337337</v>
      </c>
      <c r="E16" s="8">
        <v>80278957</v>
      </c>
      <c r="F16" s="8">
        <f>SUMIFS(DADOS_ANAC!$K:$K,DADOS_ANAC!$B:$B,YEAR(F$7),DADOS_ANAC!$D:$D,$B$7,DADOS_ANAC!$E:$E,LEFT(F$8,2))</f>
        <v>76198111</v>
      </c>
      <c r="G16" s="8">
        <f>SUMIFS(DADOS_ANAC!$K:$K,DADOS_ANAC!$B:$B,YEAR(G$7),DADOS_ANAC!$D:$D,$B$7,DADOS_ANAC!$E:$E,LEFT(G$8,2))</f>
        <v>83086534</v>
      </c>
      <c r="H16" s="8">
        <f>SUMIFS(DADOS_ANAC!$K:$K,DADOS_ANAC!$B:$B,YEAR(H$7),DADOS_ANAC!$D:$D,$B$7,DADOS_ANAC!$E:$E,LEFT(H$8,2))</f>
        <v>103735162</v>
      </c>
      <c r="I16" s="8">
        <f>SUMIFS(DADOS_ANAC!$K:$K,DADOS_ANAC!$B:$B,YEAR(I$7),DADOS_ANAC!$D:$D,$B$7,DADOS_ANAC!$E:$E,LEFT(I$8,2))</f>
        <v>94171499</v>
      </c>
      <c r="J16" s="8">
        <f>SUMIFS(DADOS_ANAC!$K:$K,DADOS_ANAC!$B:$B,YEAR(J$7),DADOS_ANAC!$D:$D,$B$7,DADOS_ANAC!$E:$E,LEFT(J$8,2))</f>
        <v>138545228</v>
      </c>
      <c r="K16" s="8">
        <f>SUMIFS(DADOS_ANAC!$K:$K,DADOS_ANAC!$B:$B,YEAR(K$7),DADOS_ANAC!$D:$D,$B$7,DADOS_ANAC!$E:$E,LEFT(K$8,2))</f>
        <v>122464642</v>
      </c>
      <c r="L16" s="8">
        <f>SUMIFS(DADOS_ANAC!$K:$K,DADOS_ANAC!$B:$B,YEAR(L$7),DADOS_ANAC!$D:$D,$B$7,DADOS_ANAC!$E:$E,LEFT(L$8,2))</f>
        <v>126476151</v>
      </c>
      <c r="M16" s="8">
        <f>SUMIFS(DADOS_ANAC!$K:$K,DADOS_ANAC!$B:$B,YEAR(M$7),DADOS_ANAC!$D:$D,$B$7,DADOS_ANAC!$E:$E,LEFT(M$8,2))</f>
        <v>80680005</v>
      </c>
      <c r="N16" s="8">
        <f>SUMIFS(DADOS_ANAC!$K:$K,DADOS_ANAC!$B:$B,YEAR(N$7),DADOS_ANAC!$D:$D,$B$7,DADOS_ANAC!$E:$E,LEFT(N$8,2))</f>
        <v>91465199</v>
      </c>
      <c r="O16" s="8">
        <f>SUMIFS(DADOS_ANAC!$K:$K,DADOS_ANAC!$B:$B,YEAR(O$7),DADOS_ANAC!$D:$D,$B$7,DADOS_ANAC!$E:$E,LEFT(O$8,2))</f>
        <v>90157537</v>
      </c>
      <c r="P16" s="8">
        <f>SUMIFS(DADOS_ANAC!$K:$K,DADOS_ANAC!$B:$B,YEAR(P$7),DADOS_ANAC!$D:$D,$B$7,DADOS_ANAC!$E:$E,LEFT(P$8,2))</f>
        <v>93459564</v>
      </c>
      <c r="Q16" s="8">
        <f>SUMIFS(DADOS_ANAC!$K:$K,DADOS_ANAC!$B:$B,YEAR(Q$7),DADOS_ANAC!$D:$D,$B$7,DADOS_ANAC!$E:$E,LEFT(Q$8,2))</f>
        <v>82208003</v>
      </c>
      <c r="R16" s="8">
        <f>SUMIFS(DADOS_ANAC!$K:$K,DADOS_ANAC!$B:$B,YEAR(R$7),DADOS_ANAC!$D:$D,$B$7,DADOS_ANAC!$E:$E,LEFT(R$8,2))</f>
        <v>97424652</v>
      </c>
      <c r="S16" s="8">
        <f>SUMIFS(DADOS_ANAC!$K:$K,DADOS_ANAC!$B:$B,YEAR(S$7),DADOS_ANAC!$D:$D,$B$7,DADOS_ANAC!$E:$E,LEFT(S$8,2))</f>
        <v>92123353</v>
      </c>
      <c r="T16" s="8">
        <f>SUMIFS(DADOS_ANAC!$K:$K,DADOS_ANAC!$B:$B,YEAR(T$7),DADOS_ANAC!$D:$D,$B$7,DADOS_ANAC!$E:$E,LEFT(T$8,2))</f>
        <v>124645094</v>
      </c>
      <c r="U16" s="8">
        <f>SUMIFS(DADOS_ANAC!$K:$K,DADOS_ANAC!$B:$B,YEAR(U$7),DADOS_ANAC!$D:$D,$B$7,DADOS_ANAC!$E:$E,LEFT(U$8,2))</f>
        <v>109498123</v>
      </c>
      <c r="V16" s="8">
        <f>SUMIFS(DADOS_ANAC!$K:$K,DADOS_ANAC!$B:$B,YEAR(V$7),DADOS_ANAC!$D:$D,$B$7,DADOS_ANAC!$E:$E,LEFT(V$8,2))</f>
        <v>122122083</v>
      </c>
      <c r="W16" s="8">
        <f>SUMIFS(DADOS_ANAC!$K:$K,DADOS_ANAC!$B:$B,YEAR(W$7),DADOS_ANAC!$D:$D,$B$7,DADOS_ANAC!$E:$E,LEFT(W$8,2))</f>
        <v>124563161</v>
      </c>
      <c r="X16" s="8">
        <f>SUMIFS(DADOS_ANAC!$K:$K,DADOS_ANAC!$B:$B,YEAR(X$7),DADOS_ANAC!$D:$D,$B$7,DADOS_ANAC!$E:$E,LEFT(X$8,2))</f>
        <v>135230142</v>
      </c>
      <c r="Y16" s="8">
        <f>SUMIFS(DADOS_ANAC!$K:$K,DADOS_ANAC!$B:$B,YEAR(Y$7),DADOS_ANAC!$D:$D,$B$7,DADOS_ANAC!$E:$E,LEFT(Y$8,2))</f>
        <v>130242030</v>
      </c>
      <c r="Z16" s="8">
        <f>SUMIFS(DADOS_ANAC!$K:$K,DADOS_ANAC!$B:$B,YEAR(Z$7),DADOS_ANAC!$D:$D,$B$7,DADOS_ANAC!$E:$E,LEFT(Z$8,2))</f>
        <v>151750884</v>
      </c>
      <c r="AA16" s="8">
        <f>SUMIFS(DADOS_ANAC!$K:$K,DADOS_ANAC!$B:$B,YEAR(AA$7),DADOS_ANAC!$D:$D,$B$7,DADOS_ANAC!$E:$E,LEFT(AA$8,2))</f>
        <v>155909011</v>
      </c>
      <c r="AB16" s="8">
        <f>SUMIFS(DADOS_ANAC!$K:$K,DADOS_ANAC!$B:$B,YEAR(AB$7),DADOS_ANAC!$D:$D,$B$7,DADOS_ANAC!$E:$E,LEFT(AB$8,2))</f>
        <v>177682909</v>
      </c>
      <c r="AC16" s="8">
        <f>SUMIFS(DADOS_ANAC!$K:$K,DADOS_ANAC!$B:$B,YEAR(AC$7),DADOS_ANAC!$D:$D,$B$7,DADOS_ANAC!$E:$E,LEFT(AC$8,2))</f>
        <v>165538506</v>
      </c>
      <c r="AD16" s="8">
        <f>SUMIFS(DADOS_ANAC!$K:$K,DADOS_ANAC!$B:$B,YEAR(AD$7),DADOS_ANAC!$D:$D,$B$7,DADOS_ANAC!$E:$E,LEFT(AD$8,2))</f>
        <v>178612626</v>
      </c>
      <c r="AE16" s="8">
        <f>SUMIFS(DADOS_ANAC!$K:$K,DADOS_ANAC!$B:$B,YEAR(AE$7),DADOS_ANAC!$D:$D,$B$7,DADOS_ANAC!$E:$E,LEFT(AE$8,2))</f>
        <v>165110622</v>
      </c>
      <c r="AF16" s="8">
        <f>SUMIFS(DADOS_ANAC!$K:$K,DADOS_ANAC!$B:$B,YEAR(AF$7),DADOS_ANAC!$D:$D,$B$7,DADOS_ANAC!$E:$E,LEFT(AF$8,2))</f>
        <v>161824705</v>
      </c>
      <c r="AG16" s="8">
        <f>SUMIFS(DADOS_ANAC!$K:$K,DADOS_ANAC!$B:$B,YEAR(AG$7),DADOS_ANAC!$D:$D,$B$7,DADOS_ANAC!$E:$E,LEFT(AG$8,2))</f>
        <v>134494456</v>
      </c>
      <c r="AH16" s="8">
        <f>SUMIFS(DADOS_ANAC!$K:$K,DADOS_ANAC!$B:$B,YEAR(AH$7),DADOS_ANAC!$D:$D,$B$7,DADOS_ANAC!$E:$E,LEFT(AH$8,2))</f>
        <v>131415920</v>
      </c>
      <c r="AI16" s="8">
        <f>SUMIFS(DADOS_ANAC!$K:$K,DADOS_ANAC!$B:$B,YEAR(AI$7),DADOS_ANAC!$D:$D,$B$7,DADOS_ANAC!$E:$E,LEFT(AI$8,2))</f>
        <v>130776158</v>
      </c>
      <c r="AJ16" s="8">
        <f>SUMIFS(DADOS_ANAC!$K:$K,DADOS_ANAC!$B:$B,YEAR(AJ$7),DADOS_ANAC!$D:$D,$B$7,DADOS_ANAC!$E:$E,LEFT(AJ$8,2))</f>
        <v>149913484</v>
      </c>
      <c r="AK16" s="8">
        <f>SUMIFS(DADOS_ANAC!$K:$K,DADOS_ANAC!$B:$B,YEAR(AK$7),DADOS_ANAC!$D:$D,$B$7,DADOS_ANAC!$E:$E,LEFT(AK$8,2))</f>
        <v>128618680</v>
      </c>
      <c r="AL16" s="8">
        <f>SUMIFS(DADOS_ANAC!$K:$K,DADOS_ANAC!$B:$B,YEAR(AL$7),DADOS_ANAC!$D:$D,$B$7,DADOS_ANAC!$E:$E,LEFT(AL$8,2))</f>
        <v>160423610</v>
      </c>
      <c r="AM16" s="8">
        <f>SUMIFS(DADOS_ANAC!$K:$K,DADOS_ANAC!$B:$B,YEAR(AM$7),DADOS_ANAC!$D:$D,$B$7,DADOS_ANAC!$E:$E,LEFT(AM$8,2))</f>
        <v>152138977</v>
      </c>
      <c r="AN16" s="8">
        <f>SUMIFS(DADOS_ANAC!$K:$K,DADOS_ANAC!$B:$B,YEAR(AN$7),DADOS_ANAC!$D:$D,$B$7,DADOS_ANAC!$E:$E,LEFT(AN$8,2))</f>
        <v>184949780</v>
      </c>
      <c r="AO16" s="8">
        <f>SUMIFS(DADOS_ANAC!$K:$K,DADOS_ANAC!$B:$B,YEAR(AO$7),DADOS_ANAC!$D:$D,$B$7,DADOS_ANAC!$E:$E,LEFT(AO$8,2))</f>
        <v>117229285</v>
      </c>
      <c r="AP16" s="8">
        <f>SUMIFS(DADOS_ANAC!$K:$K,DADOS_ANAC!$B:$B,YEAR(AP$7),DADOS_ANAC!$D:$D,$B$7,DADOS_ANAC!$E:$E,LEFT(AP$8,2))</f>
        <v>143327680</v>
      </c>
      <c r="AQ16" s="8">
        <f>SUMIFS(DADOS_ANAC!$K:$K,DADOS_ANAC!$B:$B,YEAR(AQ$7),DADOS_ANAC!$D:$D,$B$7,DADOS_ANAC!$E:$E,LEFT(AQ$8,2))</f>
        <v>180382357</v>
      </c>
      <c r="AR16" s="8">
        <f>SUMIFS(DADOS_ANAC!$K:$K,DADOS_ANAC!$B:$B,YEAR(AR$7),DADOS_ANAC!$D:$D,$B$7,DADOS_ANAC!$E:$E,LEFT(AR$8,2))</f>
        <v>230063643</v>
      </c>
      <c r="AS16" s="8">
        <f>SUMIFS(DADOS_ANAC!$K:$K,DADOS_ANAC!$B:$B,YEAR(AS$7),DADOS_ANAC!$D:$D,$B$7,DADOS_ANAC!$E:$E,LEFT(AS$8,2))</f>
        <v>184443375</v>
      </c>
      <c r="AT16" s="8">
        <f>SUMIFS(DADOS_ANAC!$K:$K,DADOS_ANAC!$B:$B,YEAR(AT$7),DADOS_ANAC!$D:$D,$B$7,DADOS_ANAC!$E:$E,LEFT(AT$8,2))</f>
        <v>216232055</v>
      </c>
      <c r="AU16" s="8">
        <f>SUMIFS(DADOS_ANAC!$K:$K,DADOS_ANAC!$B:$B,YEAR(AU$7),DADOS_ANAC!$D:$D,$B$7,DADOS_ANAC!$E:$E,LEFT(AU$8,2))</f>
        <v>181157894</v>
      </c>
    </row>
    <row r="17" spans="2:47" s="5" customFormat="1">
      <c r="B17" s="17" t="s">
        <v>99</v>
      </c>
      <c r="C17" s="17" t="s">
        <v>108</v>
      </c>
      <c r="D17" s="18">
        <f>D16+D15</f>
        <v>586247611</v>
      </c>
      <c r="E17" s="18">
        <v>662006013</v>
      </c>
      <c r="F17" s="18">
        <f t="shared" ref="F17:AU17" si="3">F16+F15</f>
        <v>888434558</v>
      </c>
      <c r="G17" s="18">
        <f t="shared" si="3"/>
        <v>1001230386</v>
      </c>
      <c r="H17" s="18">
        <f t="shared" si="3"/>
        <v>1063117983</v>
      </c>
      <c r="I17" s="18">
        <f t="shared" si="3"/>
        <v>1022843543</v>
      </c>
      <c r="J17" s="18">
        <f t="shared" si="3"/>
        <v>1128784187</v>
      </c>
      <c r="K17" s="18">
        <f t="shared" si="3"/>
        <v>1112809500</v>
      </c>
      <c r="L17" s="18">
        <f t="shared" si="3"/>
        <v>1140137294</v>
      </c>
      <c r="M17" s="18">
        <f t="shared" si="3"/>
        <v>1036110978</v>
      </c>
      <c r="N17" s="18">
        <f t="shared" si="3"/>
        <v>1162817625</v>
      </c>
      <c r="O17" s="18">
        <f t="shared" si="3"/>
        <v>1169935724</v>
      </c>
      <c r="P17" s="18">
        <f t="shared" si="3"/>
        <v>1142619240</v>
      </c>
      <c r="Q17" s="18">
        <f t="shared" si="3"/>
        <v>1024971997</v>
      </c>
      <c r="R17" s="18">
        <f t="shared" si="3"/>
        <v>1079891050</v>
      </c>
      <c r="S17" s="18">
        <f t="shared" si="3"/>
        <v>1098924315</v>
      </c>
      <c r="T17" s="18">
        <f t="shared" si="3"/>
        <v>1162359163</v>
      </c>
      <c r="U17" s="18">
        <f t="shared" si="3"/>
        <v>1148440302</v>
      </c>
      <c r="V17" s="18">
        <f t="shared" si="3"/>
        <v>1187483071</v>
      </c>
      <c r="W17" s="18">
        <f t="shared" si="3"/>
        <v>1226295654</v>
      </c>
      <c r="X17" s="18">
        <f t="shared" si="3"/>
        <v>1208025852</v>
      </c>
      <c r="Y17" s="18">
        <f t="shared" si="3"/>
        <v>1136227055</v>
      </c>
      <c r="Z17" s="18">
        <f t="shared" si="3"/>
        <v>1211296221</v>
      </c>
      <c r="AA17" s="18">
        <f t="shared" si="3"/>
        <v>1284992610</v>
      </c>
      <c r="AB17" s="18">
        <f t="shared" si="3"/>
        <v>1357179227</v>
      </c>
      <c r="AC17" s="18">
        <f t="shared" si="3"/>
        <v>1340928083</v>
      </c>
      <c r="AD17" s="18">
        <f t="shared" si="3"/>
        <v>1336268753</v>
      </c>
      <c r="AE17" s="18">
        <f t="shared" si="3"/>
        <v>1415615497</v>
      </c>
      <c r="AF17" s="18">
        <f t="shared" si="3"/>
        <v>1387787589</v>
      </c>
      <c r="AG17" s="18">
        <f t="shared" si="3"/>
        <v>1154175900</v>
      </c>
      <c r="AH17" s="18">
        <f t="shared" si="3"/>
        <v>1182431690</v>
      </c>
      <c r="AI17" s="18">
        <f t="shared" si="3"/>
        <v>1263727397</v>
      </c>
      <c r="AJ17" s="18">
        <f t="shared" si="3"/>
        <v>1354845406</v>
      </c>
      <c r="AK17" s="18">
        <f t="shared" si="3"/>
        <v>1179504164</v>
      </c>
      <c r="AL17" s="18">
        <f t="shared" si="3"/>
        <v>1354980077</v>
      </c>
      <c r="AM17" s="18">
        <f t="shared" si="3"/>
        <v>1375834997</v>
      </c>
      <c r="AN17" s="18">
        <f t="shared" si="3"/>
        <v>1400843914</v>
      </c>
      <c r="AO17" s="18">
        <f t="shared" si="3"/>
        <v>1185488913</v>
      </c>
      <c r="AP17" s="18">
        <f t="shared" si="3"/>
        <v>1344740838</v>
      </c>
      <c r="AQ17" s="18">
        <f t="shared" si="3"/>
        <v>1356023051</v>
      </c>
      <c r="AR17" s="18">
        <f t="shared" si="3"/>
        <v>1421308283</v>
      </c>
      <c r="AS17" s="18">
        <f t="shared" si="3"/>
        <v>1240841303</v>
      </c>
      <c r="AT17" s="18">
        <f t="shared" si="3"/>
        <v>1463494013</v>
      </c>
      <c r="AU17" s="18">
        <f t="shared" si="3"/>
        <v>1444427249</v>
      </c>
    </row>
    <row r="18" spans="2:47">
      <c r="B18" t="s">
        <v>79</v>
      </c>
      <c r="C18" t="s">
        <v>94</v>
      </c>
      <c r="D18" s="8">
        <f>SUMIFS(DADOS_ANAC!$L:$L,DADOS_ANAC!$B:$B,YEAR(D$7),DADOS_ANAC!$D:$D,$B$7,DADOS_ANAC!$E:$E,LEFT(D$8,2))</f>
        <v>521157316</v>
      </c>
      <c r="E18" s="8">
        <v>504818082</v>
      </c>
      <c r="F18" s="8">
        <f>SUMIFS(DADOS_ANAC!$L:$L,DADOS_ANAC!$B:$B,YEAR(F$7),DADOS_ANAC!$D:$D,$B$7,DADOS_ANAC!$E:$E,LEFT(F$8,2))</f>
        <v>577970295</v>
      </c>
      <c r="G18" s="8">
        <f>SUMIFS(DADOS_ANAC!$L:$L,DADOS_ANAC!$B:$B,YEAR(G$7),DADOS_ANAC!$D:$D,$B$7,DADOS_ANAC!$E:$E,LEFT(G$8,2))</f>
        <v>667881769</v>
      </c>
      <c r="H18" s="8">
        <f>SUMIFS(DADOS_ANAC!$L:$L,DADOS_ANAC!$B:$B,YEAR(H$7),DADOS_ANAC!$D:$D,$B$7,DADOS_ANAC!$E:$E,LEFT(H$8,2))</f>
        <v>654880927</v>
      </c>
      <c r="I18" s="8">
        <f>SUMIFS(DADOS_ANAC!$L:$L,DADOS_ANAC!$B:$B,YEAR(I$7),DADOS_ANAC!$D:$D,$B$7,DADOS_ANAC!$E:$E,LEFT(I$8,2))</f>
        <v>568866881</v>
      </c>
      <c r="J18" s="8">
        <f>SUMIFS(DADOS_ANAC!$L:$L,DADOS_ANAC!$B:$B,YEAR(J$7),DADOS_ANAC!$D:$D,$B$7,DADOS_ANAC!$E:$E,LEFT(J$8,2))</f>
        <v>673153936</v>
      </c>
      <c r="K18" s="8">
        <f>SUMIFS(DADOS_ANAC!$L:$L,DADOS_ANAC!$B:$B,YEAR(K$7),DADOS_ANAC!$D:$D,$B$7,DADOS_ANAC!$E:$E,LEFT(K$8,2))</f>
        <v>669013548</v>
      </c>
      <c r="L18" s="8">
        <f>SUMIFS(DADOS_ANAC!$L:$L,DADOS_ANAC!$B:$B,YEAR(L$7),DADOS_ANAC!$D:$D,$B$7,DADOS_ANAC!$E:$E,LEFT(L$8,2))</f>
        <v>713505269</v>
      </c>
      <c r="M18" s="8">
        <f>SUMIFS(DADOS_ANAC!$L:$L,DADOS_ANAC!$B:$B,YEAR(M$7),DADOS_ANAC!$D:$D,$B$7,DADOS_ANAC!$E:$E,LEFT(M$8,2))</f>
        <v>637549581</v>
      </c>
      <c r="N18" s="8">
        <f>SUMIFS(DADOS_ANAC!$L:$L,DADOS_ANAC!$B:$B,YEAR(N$7),DADOS_ANAC!$D:$D,$B$7,DADOS_ANAC!$E:$E,LEFT(N$8,2))</f>
        <v>757250788</v>
      </c>
      <c r="O18" s="8">
        <f>SUMIFS(DADOS_ANAC!$L:$L,DADOS_ANAC!$B:$B,YEAR(O$7),DADOS_ANAC!$D:$D,$B$7,DADOS_ANAC!$E:$E,LEFT(O$8,2))</f>
        <v>697157528</v>
      </c>
      <c r="P18" s="8">
        <f>SUMIFS(DADOS_ANAC!$L:$L,DADOS_ANAC!$B:$B,YEAR(P$7),DADOS_ANAC!$D:$D,$B$7,DADOS_ANAC!$E:$E,LEFT(P$8,2))</f>
        <v>684456284</v>
      </c>
      <c r="Q18" s="8">
        <f>SUMIFS(DADOS_ANAC!$L:$L,DADOS_ANAC!$B:$B,YEAR(Q$7),DADOS_ANAC!$D:$D,$B$7,DADOS_ANAC!$E:$E,LEFT(Q$8,2))</f>
        <v>633105924</v>
      </c>
      <c r="R18" s="8">
        <f>SUMIFS(DADOS_ANAC!$L:$L,DADOS_ANAC!$B:$B,YEAR(R$7),DADOS_ANAC!$D:$D,$B$7,DADOS_ANAC!$E:$E,LEFT(R$8,2))</f>
        <v>694273692</v>
      </c>
      <c r="S18" s="8">
        <f>SUMIFS(DADOS_ANAC!$L:$L,DADOS_ANAC!$B:$B,YEAR(S$7),DADOS_ANAC!$D:$D,$B$7,DADOS_ANAC!$E:$E,LEFT(S$8,2))</f>
        <v>682872338</v>
      </c>
      <c r="T18" s="8">
        <f>SUMIFS(DADOS_ANAC!$L:$L,DADOS_ANAC!$B:$B,YEAR(T$7),DADOS_ANAC!$D:$D,$B$7,DADOS_ANAC!$E:$E,LEFT(T$8,2))</f>
        <v>670697406</v>
      </c>
      <c r="U18" s="8">
        <f>SUMIFS(DADOS_ANAC!$L:$L,DADOS_ANAC!$B:$B,YEAR(U$7),DADOS_ANAC!$D:$D,$B$7,DADOS_ANAC!$E:$E,LEFT(U$8,2))</f>
        <v>673997029</v>
      </c>
      <c r="V18" s="8">
        <f>SUMIFS(DADOS_ANAC!$L:$L,DADOS_ANAC!$B:$B,YEAR(V$7),DADOS_ANAC!$D:$D,$B$7,DADOS_ANAC!$E:$E,LEFT(V$8,2))</f>
        <v>697469051</v>
      </c>
      <c r="W18" s="8">
        <f>SUMIFS(DADOS_ANAC!$L:$L,DADOS_ANAC!$B:$B,YEAR(W$7),DADOS_ANAC!$D:$D,$B$7,DADOS_ANAC!$E:$E,LEFT(W$8,2))</f>
        <v>774186998</v>
      </c>
      <c r="X18" s="8">
        <f>SUMIFS(DADOS_ANAC!$L:$L,DADOS_ANAC!$B:$B,YEAR(X$7),DADOS_ANAC!$D:$D,$B$7,DADOS_ANAC!$E:$E,LEFT(X$8,2))</f>
        <v>769585586</v>
      </c>
      <c r="Y18" s="8">
        <f>SUMIFS(DADOS_ANAC!$L:$L,DADOS_ANAC!$B:$B,YEAR(Y$7),DADOS_ANAC!$D:$D,$B$7,DADOS_ANAC!$E:$E,LEFT(Y$8,2))</f>
        <v>695421361</v>
      </c>
      <c r="Z18" s="8">
        <f>SUMIFS(DADOS_ANAC!$L:$L,DADOS_ANAC!$B:$B,YEAR(Z$7),DADOS_ANAC!$D:$D,$B$7,DADOS_ANAC!$E:$E,LEFT(Z$8,2))</f>
        <v>751597767</v>
      </c>
      <c r="AA18" s="8">
        <f>SUMIFS(DADOS_ANAC!$L:$L,DADOS_ANAC!$B:$B,YEAR(AA$7),DADOS_ANAC!$D:$D,$B$7,DADOS_ANAC!$E:$E,LEFT(AA$8,2))</f>
        <v>832375072</v>
      </c>
      <c r="AB18" s="8">
        <f>SUMIFS(DADOS_ANAC!$L:$L,DADOS_ANAC!$B:$B,YEAR(AB$7),DADOS_ANAC!$D:$D,$B$7,DADOS_ANAC!$E:$E,LEFT(AB$8,2))</f>
        <v>806111589</v>
      </c>
      <c r="AC18" s="8">
        <f>SUMIFS(DADOS_ANAC!$L:$L,DADOS_ANAC!$B:$B,YEAR(AC$7),DADOS_ANAC!$D:$D,$B$7,DADOS_ANAC!$E:$E,LEFT(AC$8,2))</f>
        <v>728562364</v>
      </c>
      <c r="AD18" s="8">
        <f>SUMIFS(DADOS_ANAC!$L:$L,DADOS_ANAC!$B:$B,YEAR(AD$7),DADOS_ANAC!$D:$D,$B$7,DADOS_ANAC!$E:$E,LEFT(AD$8,2))</f>
        <v>762647225</v>
      </c>
      <c r="AE18" s="8">
        <f>SUMIFS(DADOS_ANAC!$L:$L,DADOS_ANAC!$B:$B,YEAR(AE$7),DADOS_ANAC!$D:$D,$B$7,DADOS_ANAC!$E:$E,LEFT(AE$8,2))</f>
        <v>760484514</v>
      </c>
      <c r="AF18" s="8">
        <f>SUMIFS(DADOS_ANAC!$L:$L,DADOS_ANAC!$B:$B,YEAR(AF$7),DADOS_ANAC!$D:$D,$B$7,DADOS_ANAC!$E:$E,LEFT(AF$8,2))</f>
        <v>760201824</v>
      </c>
      <c r="AG18" s="8">
        <f>SUMIFS(DADOS_ANAC!$L:$L,DADOS_ANAC!$B:$B,YEAR(AG$7),DADOS_ANAC!$D:$D,$B$7,DADOS_ANAC!$E:$E,LEFT(AG$8,2))</f>
        <v>654015965</v>
      </c>
      <c r="AH18" s="8">
        <f>SUMIFS(DADOS_ANAC!$L:$L,DADOS_ANAC!$B:$B,YEAR(AH$7),DADOS_ANAC!$D:$D,$B$7,DADOS_ANAC!$E:$E,LEFT(AH$8,2))</f>
        <v>746937702</v>
      </c>
      <c r="AI18" s="8">
        <f>SUMIFS(DADOS_ANAC!$L:$L,DADOS_ANAC!$B:$B,YEAR(AI$7),DADOS_ANAC!$D:$D,$B$7,DADOS_ANAC!$E:$E,LEFT(AI$8,2))</f>
        <v>753712476</v>
      </c>
      <c r="AJ18" s="8">
        <f>SUMIFS(DADOS_ANAC!$L:$L,DADOS_ANAC!$B:$B,YEAR(AJ$7),DADOS_ANAC!$D:$D,$B$7,DADOS_ANAC!$E:$E,LEFT(AJ$8,2))</f>
        <v>772029310</v>
      </c>
      <c r="AK18" s="8">
        <f>SUMIFS(DADOS_ANAC!$L:$L,DADOS_ANAC!$B:$B,YEAR(AK$7),DADOS_ANAC!$D:$D,$B$7,DADOS_ANAC!$E:$E,LEFT(AK$8,2))</f>
        <v>659550883</v>
      </c>
      <c r="AL18" s="8">
        <f>SUMIFS(DADOS_ANAC!$L:$L,DADOS_ANAC!$B:$B,YEAR(AL$7),DADOS_ANAC!$D:$D,$B$7,DADOS_ANAC!$E:$E,LEFT(AL$8,2))</f>
        <v>765512086</v>
      </c>
      <c r="AM18" s="8">
        <f>SUMIFS(DADOS_ANAC!$L:$L,DADOS_ANAC!$B:$B,YEAR(AM$7),DADOS_ANAC!$D:$D,$B$7,DADOS_ANAC!$E:$E,LEFT(AM$8,2))</f>
        <v>791277343</v>
      </c>
      <c r="AN18" s="8">
        <f>SUMIFS(DADOS_ANAC!$L:$L,DADOS_ANAC!$B:$B,YEAR(AN$7),DADOS_ANAC!$D:$D,$B$7,DADOS_ANAC!$E:$E,LEFT(AN$8,2))</f>
        <v>774734553</v>
      </c>
      <c r="AO18" s="8">
        <f>SUMIFS(DADOS_ANAC!$L:$L,DADOS_ANAC!$B:$B,YEAR(AO$7),DADOS_ANAC!$D:$D,$B$7,DADOS_ANAC!$E:$E,LEFT(AO$8,2))</f>
        <v>674057275</v>
      </c>
      <c r="AP18" s="8">
        <f>SUMIFS(DADOS_ANAC!$L:$L,DADOS_ANAC!$B:$B,YEAR(AP$7),DADOS_ANAC!$D:$D,$B$7,DADOS_ANAC!$E:$E,LEFT(AP$8,2))</f>
        <v>785584108</v>
      </c>
      <c r="AQ18" s="8">
        <f>SUMIFS(DADOS_ANAC!$L:$L,DADOS_ANAC!$B:$B,YEAR(AQ$7),DADOS_ANAC!$D:$D,$B$7,DADOS_ANAC!$E:$E,LEFT(AQ$8,2))</f>
        <v>796665287</v>
      </c>
      <c r="AR18" s="8">
        <f>SUMIFS(DADOS_ANAC!$L:$L,DADOS_ANAC!$B:$B,YEAR(AR$7),DADOS_ANAC!$D:$D,$B$7,DADOS_ANAC!$E:$E,LEFT(AR$8,2))</f>
        <v>795192417</v>
      </c>
      <c r="AS18" s="8">
        <f>SUMIFS(DADOS_ANAC!$L:$L,DADOS_ANAC!$B:$B,YEAR(AS$7),DADOS_ANAC!$D:$D,$B$7,DADOS_ANAC!$E:$E,LEFT(AS$8,2))</f>
        <v>698313587</v>
      </c>
      <c r="AT18" s="8">
        <f>SUMIFS(DADOS_ANAC!$L:$L,DADOS_ANAC!$B:$B,YEAR(AT$7),DADOS_ANAC!$D:$D,$B$7,DADOS_ANAC!$E:$E,LEFT(AT$8,2))</f>
        <v>805667603</v>
      </c>
      <c r="AU18" s="8">
        <f>SUMIFS(DADOS_ANAC!$L:$L,DADOS_ANAC!$B:$B,YEAR(AU$7),DADOS_ANAC!$D:$D,$B$7,DADOS_ANAC!$E:$E,LEFT(AU$8,2))</f>
        <v>790828718</v>
      </c>
    </row>
    <row r="19" spans="2:47">
      <c r="B19" t="s">
        <v>80</v>
      </c>
      <c r="C19" t="s">
        <v>109</v>
      </c>
      <c r="D19" s="8">
        <f>SUMIFS(DADOS_ANAC!$M:$M,DADOS_ANAC!$B:$B,YEAR(D$7),DADOS_ANAC!$D:$D,$B$7,DADOS_ANAC!$E:$E,LEFT(D$8,2))</f>
        <v>56248821</v>
      </c>
      <c r="E19" s="8">
        <v>47232077</v>
      </c>
      <c r="F19" s="8">
        <f>SUMIFS(DADOS_ANAC!$M:$M,DADOS_ANAC!$B:$B,YEAR(F$7),DADOS_ANAC!$D:$D,$B$7,DADOS_ANAC!$E:$E,LEFT(F$8,2))</f>
        <v>33421964</v>
      </c>
      <c r="G19" s="8">
        <f>SUMIFS(DADOS_ANAC!$M:$M,DADOS_ANAC!$B:$B,YEAR(G$7),DADOS_ANAC!$D:$D,$B$7,DADOS_ANAC!$E:$E,LEFT(G$8,2))</f>
        <v>56367424</v>
      </c>
      <c r="H19" s="8">
        <f>SUMIFS(DADOS_ANAC!$M:$M,DADOS_ANAC!$B:$B,YEAR(H$7),DADOS_ANAC!$D:$D,$B$7,DADOS_ANAC!$E:$E,LEFT(H$8,2))</f>
        <v>65337439</v>
      </c>
      <c r="I19" s="8">
        <f>SUMIFS(DADOS_ANAC!$M:$M,DADOS_ANAC!$B:$B,YEAR(I$7),DADOS_ANAC!$D:$D,$B$7,DADOS_ANAC!$E:$E,LEFT(I$8,2))</f>
        <v>52333485</v>
      </c>
      <c r="J19" s="8">
        <f>SUMIFS(DADOS_ANAC!$M:$M,DADOS_ANAC!$B:$B,YEAR(J$7),DADOS_ANAC!$D:$D,$B$7,DADOS_ANAC!$E:$E,LEFT(J$8,2))</f>
        <v>78114629</v>
      </c>
      <c r="K19" s="8">
        <f>SUMIFS(DADOS_ANAC!$M:$M,DADOS_ANAC!$B:$B,YEAR(K$7),DADOS_ANAC!$D:$D,$B$7,DADOS_ANAC!$E:$E,LEFT(K$8,2))</f>
        <v>67996866</v>
      </c>
      <c r="L19" s="8">
        <f>SUMIFS(DADOS_ANAC!$M:$M,DADOS_ANAC!$B:$B,YEAR(L$7),DADOS_ANAC!$D:$D,$B$7,DADOS_ANAC!$E:$E,LEFT(L$8,2))</f>
        <v>72985013</v>
      </c>
      <c r="M19" s="8">
        <f>SUMIFS(DADOS_ANAC!$M:$M,DADOS_ANAC!$B:$B,YEAR(M$7),DADOS_ANAC!$D:$D,$B$7,DADOS_ANAC!$E:$E,LEFT(M$8,2))</f>
        <v>51733972</v>
      </c>
      <c r="N19" s="8">
        <f>SUMIFS(DADOS_ANAC!$M:$M,DADOS_ANAC!$B:$B,YEAR(N$7),DADOS_ANAC!$D:$D,$B$7,DADOS_ANAC!$E:$E,LEFT(N$8,2))</f>
        <v>63279755</v>
      </c>
      <c r="O19" s="8">
        <f>SUMIFS(DADOS_ANAC!$M:$M,DADOS_ANAC!$B:$B,YEAR(O$7),DADOS_ANAC!$D:$D,$B$7,DADOS_ANAC!$E:$E,LEFT(O$8,2))</f>
        <v>57088966</v>
      </c>
      <c r="P19" s="8">
        <f>SUMIFS(DADOS_ANAC!$M:$M,DADOS_ANAC!$B:$B,YEAR(P$7),DADOS_ANAC!$D:$D,$B$7,DADOS_ANAC!$E:$E,LEFT(P$8,2))</f>
        <v>64356061</v>
      </c>
      <c r="Q19" s="8">
        <f>SUMIFS(DADOS_ANAC!$M:$M,DADOS_ANAC!$B:$B,YEAR(Q$7),DADOS_ANAC!$D:$D,$B$7,DADOS_ANAC!$E:$E,LEFT(Q$8,2))</f>
        <v>51019301</v>
      </c>
      <c r="R19" s="8">
        <f>SUMIFS(DADOS_ANAC!$M:$M,DADOS_ANAC!$B:$B,YEAR(R$7),DADOS_ANAC!$D:$D,$B$7,DADOS_ANAC!$E:$E,LEFT(R$8,2))</f>
        <v>65222273</v>
      </c>
      <c r="S19" s="8">
        <f>SUMIFS(DADOS_ANAC!$M:$M,DADOS_ANAC!$B:$B,YEAR(S$7),DADOS_ANAC!$D:$D,$B$7,DADOS_ANAC!$E:$E,LEFT(S$8,2))</f>
        <v>56341627</v>
      </c>
      <c r="T19" s="8">
        <f>SUMIFS(DADOS_ANAC!$M:$M,DADOS_ANAC!$B:$B,YEAR(T$7),DADOS_ANAC!$D:$D,$B$7,DADOS_ANAC!$E:$E,LEFT(T$8,2))</f>
        <v>79856228</v>
      </c>
      <c r="U19" s="8">
        <f>SUMIFS(DADOS_ANAC!$M:$M,DADOS_ANAC!$B:$B,YEAR(U$7),DADOS_ANAC!$D:$D,$B$7,DADOS_ANAC!$E:$E,LEFT(U$8,2))</f>
        <v>68800168</v>
      </c>
      <c r="V19" s="8">
        <f>SUMIFS(DADOS_ANAC!$M:$M,DADOS_ANAC!$B:$B,YEAR(V$7),DADOS_ANAC!$D:$D,$B$7,DADOS_ANAC!$E:$E,LEFT(V$8,2))</f>
        <v>82641922</v>
      </c>
      <c r="W19" s="8">
        <f>SUMIFS(DADOS_ANAC!$M:$M,DADOS_ANAC!$B:$B,YEAR(W$7),DADOS_ANAC!$D:$D,$B$7,DADOS_ANAC!$E:$E,LEFT(W$8,2))</f>
        <v>87740943</v>
      </c>
      <c r="X19" s="8">
        <f>SUMIFS(DADOS_ANAC!$M:$M,DADOS_ANAC!$B:$B,YEAR(X$7),DADOS_ANAC!$D:$D,$B$7,DADOS_ANAC!$E:$E,LEFT(X$8,2))</f>
        <v>95830596</v>
      </c>
      <c r="Y19" s="8">
        <f>SUMIFS(DADOS_ANAC!$M:$M,DADOS_ANAC!$B:$B,YEAR(Y$7),DADOS_ANAC!$D:$D,$B$7,DADOS_ANAC!$E:$E,LEFT(Y$8,2))</f>
        <v>90232107</v>
      </c>
      <c r="Z19" s="8">
        <f>SUMIFS(DADOS_ANAC!$M:$M,DADOS_ANAC!$B:$B,YEAR(Z$7),DADOS_ANAC!$D:$D,$B$7,DADOS_ANAC!$E:$E,LEFT(Z$8,2))</f>
        <v>109069461</v>
      </c>
      <c r="AA19" s="8">
        <f>SUMIFS(DADOS_ANAC!$M:$M,DADOS_ANAC!$B:$B,YEAR(AA$7),DADOS_ANAC!$D:$D,$B$7,DADOS_ANAC!$E:$E,LEFT(AA$8,2))</f>
        <v>107700371</v>
      </c>
      <c r="AB19" s="8">
        <f>SUMIFS(DADOS_ANAC!$M:$M,DADOS_ANAC!$B:$B,YEAR(AB$7),DADOS_ANAC!$D:$D,$B$7,DADOS_ANAC!$E:$E,LEFT(AB$8,2))</f>
        <v>113524927</v>
      </c>
      <c r="AC19" s="8">
        <f>SUMIFS(DADOS_ANAC!$M:$M,DADOS_ANAC!$B:$B,YEAR(AC$7),DADOS_ANAC!$D:$D,$B$7,DADOS_ANAC!$E:$E,LEFT(AC$8,2))</f>
        <v>90676117</v>
      </c>
      <c r="AD19" s="8">
        <f>SUMIFS(DADOS_ANAC!$M:$M,DADOS_ANAC!$B:$B,YEAR(AD$7),DADOS_ANAC!$D:$D,$B$7,DADOS_ANAC!$E:$E,LEFT(AD$8,2))</f>
        <v>115325624</v>
      </c>
      <c r="AE19" s="8">
        <f>SUMIFS(DADOS_ANAC!$M:$M,DADOS_ANAC!$B:$B,YEAR(AE$7),DADOS_ANAC!$D:$D,$B$7,DADOS_ANAC!$E:$E,LEFT(AE$8,2))</f>
        <v>94137961</v>
      </c>
      <c r="AF19" s="8">
        <f>SUMIFS(DADOS_ANAC!$M:$M,DADOS_ANAC!$B:$B,YEAR(AF$7),DADOS_ANAC!$D:$D,$B$7,DADOS_ANAC!$E:$E,LEFT(AF$8,2))</f>
        <v>100803989</v>
      </c>
      <c r="AG19" s="8">
        <f>SUMIFS(DADOS_ANAC!$M:$M,DADOS_ANAC!$B:$B,YEAR(AG$7),DADOS_ANAC!$D:$D,$B$7,DADOS_ANAC!$E:$E,LEFT(AG$8,2))</f>
        <v>81088366</v>
      </c>
      <c r="AH19" s="8">
        <f>SUMIFS(DADOS_ANAC!$M:$M,DADOS_ANAC!$B:$B,YEAR(AH$7),DADOS_ANAC!$D:$D,$B$7,DADOS_ANAC!$E:$E,LEFT(AH$8,2))</f>
        <v>90406403</v>
      </c>
      <c r="AI19" s="8">
        <f>SUMIFS(DADOS_ANAC!$M:$M,DADOS_ANAC!$B:$B,YEAR(AI$7),DADOS_ANAC!$D:$D,$B$7,DADOS_ANAC!$E:$E,LEFT(AI$8,2))</f>
        <v>85512715</v>
      </c>
      <c r="AJ19" s="8">
        <f>SUMIFS(DADOS_ANAC!$M:$M,DADOS_ANAC!$B:$B,YEAR(AJ$7),DADOS_ANAC!$D:$D,$B$7,DADOS_ANAC!$E:$E,LEFT(AJ$8,2))</f>
        <v>95990318</v>
      </c>
      <c r="AK19" s="8">
        <f>SUMIFS(DADOS_ANAC!$M:$M,DADOS_ANAC!$B:$B,YEAR(AK$7),DADOS_ANAC!$D:$D,$B$7,DADOS_ANAC!$E:$E,LEFT(AK$8,2))</f>
        <v>76084735</v>
      </c>
      <c r="AL19" s="8">
        <f>SUMIFS(DADOS_ANAC!$M:$M,DADOS_ANAC!$B:$B,YEAR(AL$7),DADOS_ANAC!$D:$D,$B$7,DADOS_ANAC!$E:$E,LEFT(AL$8,2))</f>
        <v>97785535</v>
      </c>
      <c r="AM19" s="8">
        <f>SUMIFS(DADOS_ANAC!$M:$M,DADOS_ANAC!$B:$B,YEAR(AM$7),DADOS_ANAC!$D:$D,$B$7,DADOS_ANAC!$E:$E,LEFT(AM$8,2))</f>
        <v>91619967</v>
      </c>
      <c r="AN19" s="8">
        <f>SUMIFS(DADOS_ANAC!$M:$M,DADOS_ANAC!$B:$B,YEAR(AN$7),DADOS_ANAC!$D:$D,$B$7,DADOS_ANAC!$E:$E,LEFT(AN$8,2))</f>
        <v>116602228</v>
      </c>
      <c r="AO19" s="8">
        <f>SUMIFS(DADOS_ANAC!$M:$M,DADOS_ANAC!$B:$B,YEAR(AO$7),DADOS_ANAC!$D:$D,$B$7,DADOS_ANAC!$E:$E,LEFT(AO$8,2))</f>
        <v>65808041</v>
      </c>
      <c r="AP19" s="8">
        <f>SUMIFS(DADOS_ANAC!$M:$M,DADOS_ANAC!$B:$B,YEAR(AP$7),DADOS_ANAC!$D:$D,$B$7,DADOS_ANAC!$E:$E,LEFT(AP$8,2))</f>
        <v>83779160</v>
      </c>
      <c r="AQ19" s="8">
        <f>SUMIFS(DADOS_ANAC!$M:$M,DADOS_ANAC!$B:$B,YEAR(AQ$7),DADOS_ANAC!$D:$D,$B$7,DADOS_ANAC!$E:$E,LEFT(AQ$8,2))</f>
        <v>109900289</v>
      </c>
      <c r="AR19" s="8">
        <f>SUMIFS(DADOS_ANAC!$M:$M,DADOS_ANAC!$B:$B,YEAR(AR$7),DADOS_ANAC!$D:$D,$B$7,DADOS_ANAC!$E:$E,LEFT(AR$8,2))</f>
        <v>141119083</v>
      </c>
      <c r="AS19" s="8">
        <f>SUMIFS(DADOS_ANAC!$M:$M,DADOS_ANAC!$B:$B,YEAR(AS$7),DADOS_ANAC!$D:$D,$B$7,DADOS_ANAC!$E:$E,LEFT(AS$8,2))</f>
        <v>111880670</v>
      </c>
      <c r="AT19" s="8">
        <f>SUMIFS(DADOS_ANAC!$M:$M,DADOS_ANAC!$B:$B,YEAR(AT$7),DADOS_ANAC!$D:$D,$B$7,DADOS_ANAC!$E:$E,LEFT(AT$8,2))</f>
        <v>128688713</v>
      </c>
      <c r="AU19" s="8">
        <f>SUMIFS(DADOS_ANAC!$M:$M,DADOS_ANAC!$B:$B,YEAR(AU$7),DADOS_ANAC!$D:$D,$B$7,DADOS_ANAC!$E:$E,LEFT(AU$8,2))</f>
        <v>96615197</v>
      </c>
    </row>
    <row r="20" spans="2:47" s="5" customFormat="1">
      <c r="B20" s="17" t="s">
        <v>100</v>
      </c>
      <c r="C20" s="17" t="s">
        <v>110</v>
      </c>
      <c r="D20" s="18">
        <f>D19+D18</f>
        <v>577406137</v>
      </c>
      <c r="E20" s="18">
        <v>552050159</v>
      </c>
      <c r="F20" s="18">
        <f t="shared" ref="F20:AU20" si="4">F19+F18</f>
        <v>611392259</v>
      </c>
      <c r="G20" s="18">
        <f t="shared" si="4"/>
        <v>724249193</v>
      </c>
      <c r="H20" s="18">
        <f t="shared" si="4"/>
        <v>720218366</v>
      </c>
      <c r="I20" s="18">
        <f t="shared" si="4"/>
        <v>621200366</v>
      </c>
      <c r="J20" s="18">
        <f t="shared" si="4"/>
        <v>751268565</v>
      </c>
      <c r="K20" s="18">
        <f t="shared" si="4"/>
        <v>737010414</v>
      </c>
      <c r="L20" s="18">
        <f t="shared" si="4"/>
        <v>786490282</v>
      </c>
      <c r="M20" s="18">
        <f t="shared" si="4"/>
        <v>689283553</v>
      </c>
      <c r="N20" s="18">
        <f t="shared" si="4"/>
        <v>820530543</v>
      </c>
      <c r="O20" s="18">
        <f t="shared" si="4"/>
        <v>754246494</v>
      </c>
      <c r="P20" s="18">
        <f t="shared" si="4"/>
        <v>748812345</v>
      </c>
      <c r="Q20" s="18">
        <f t="shared" si="4"/>
        <v>684125225</v>
      </c>
      <c r="R20" s="18">
        <f t="shared" si="4"/>
        <v>759495965</v>
      </c>
      <c r="S20" s="18">
        <f t="shared" si="4"/>
        <v>739213965</v>
      </c>
      <c r="T20" s="18">
        <f t="shared" si="4"/>
        <v>750553634</v>
      </c>
      <c r="U20" s="18">
        <f t="shared" si="4"/>
        <v>742797197</v>
      </c>
      <c r="V20" s="18">
        <f t="shared" si="4"/>
        <v>780110973</v>
      </c>
      <c r="W20" s="18">
        <f t="shared" si="4"/>
        <v>861927941</v>
      </c>
      <c r="X20" s="18">
        <f t="shared" si="4"/>
        <v>865416182</v>
      </c>
      <c r="Y20" s="18">
        <f t="shared" si="4"/>
        <v>785653468</v>
      </c>
      <c r="Z20" s="18">
        <f t="shared" si="4"/>
        <v>860667228</v>
      </c>
      <c r="AA20" s="18">
        <f t="shared" si="4"/>
        <v>940075443</v>
      </c>
      <c r="AB20" s="18">
        <f t="shared" si="4"/>
        <v>919636516</v>
      </c>
      <c r="AC20" s="18">
        <f t="shared" si="4"/>
        <v>819238481</v>
      </c>
      <c r="AD20" s="18">
        <f t="shared" si="4"/>
        <v>877972849</v>
      </c>
      <c r="AE20" s="18">
        <f t="shared" si="4"/>
        <v>854622475</v>
      </c>
      <c r="AF20" s="18">
        <f t="shared" si="4"/>
        <v>861005813</v>
      </c>
      <c r="AG20" s="18">
        <f t="shared" si="4"/>
        <v>735104331</v>
      </c>
      <c r="AH20" s="18">
        <f t="shared" si="4"/>
        <v>837344105</v>
      </c>
      <c r="AI20" s="18">
        <f t="shared" si="4"/>
        <v>839225191</v>
      </c>
      <c r="AJ20" s="18">
        <f t="shared" si="4"/>
        <v>868019628</v>
      </c>
      <c r="AK20" s="18">
        <f t="shared" si="4"/>
        <v>735635618</v>
      </c>
      <c r="AL20" s="18">
        <f t="shared" si="4"/>
        <v>863297621</v>
      </c>
      <c r="AM20" s="18">
        <f t="shared" si="4"/>
        <v>882897310</v>
      </c>
      <c r="AN20" s="18">
        <f t="shared" si="4"/>
        <v>891336781</v>
      </c>
      <c r="AO20" s="18">
        <f t="shared" si="4"/>
        <v>739865316</v>
      </c>
      <c r="AP20" s="18">
        <f t="shared" si="4"/>
        <v>869363268</v>
      </c>
      <c r="AQ20" s="18">
        <f t="shared" si="4"/>
        <v>906565576</v>
      </c>
      <c r="AR20" s="18">
        <f t="shared" si="4"/>
        <v>936311500</v>
      </c>
      <c r="AS20" s="18">
        <f t="shared" si="4"/>
        <v>810194257</v>
      </c>
      <c r="AT20" s="18">
        <f t="shared" si="4"/>
        <v>934356316</v>
      </c>
      <c r="AU20" s="18">
        <f t="shared" si="4"/>
        <v>887443915</v>
      </c>
    </row>
    <row r="21" spans="2:47">
      <c r="B21" t="s">
        <v>81</v>
      </c>
      <c r="C21" t="s">
        <v>116</v>
      </c>
      <c r="D21" s="8">
        <f>SUMIFS(DADOS_ANAC!$N:$N,DADOS_ANAC!$B:$B,YEAR(D$7),DADOS_ANAC!$D:$D,$B$7,DADOS_ANAC!$E:$E,LEFT(D$8,2))</f>
        <v>270813594</v>
      </c>
      <c r="E21" s="8">
        <v>272833398</v>
      </c>
      <c r="F21" s="8">
        <f>SUMIFS(DADOS_ANAC!$N:$N,DADOS_ANAC!$B:$B,YEAR(F$7),DADOS_ANAC!$D:$D,$B$7,DADOS_ANAC!$E:$E,LEFT(F$8,2))</f>
        <v>265948694</v>
      </c>
      <c r="G21" s="8">
        <f>SUMIFS(DADOS_ANAC!$N:$N,DADOS_ANAC!$B:$B,YEAR(G$7),DADOS_ANAC!$D:$D,$B$7,DADOS_ANAC!$E:$E,LEFT(G$8,2))</f>
        <v>293416186</v>
      </c>
      <c r="H21" s="8">
        <f>SUMIFS(DADOS_ANAC!$N:$N,DADOS_ANAC!$B:$B,YEAR(H$7),DADOS_ANAC!$D:$D,$B$7,DADOS_ANAC!$E:$E,LEFT(H$8,2))</f>
        <v>297026435</v>
      </c>
      <c r="I21" s="8">
        <f>SUMIFS(DADOS_ANAC!$N:$N,DADOS_ANAC!$B:$B,YEAR(I$7),DADOS_ANAC!$D:$D,$B$7,DADOS_ANAC!$E:$E,LEFT(I$8,2))</f>
        <v>291677619</v>
      </c>
      <c r="J21" s="8">
        <f>SUMIFS(DADOS_ANAC!$N:$N,DADOS_ANAC!$B:$B,YEAR(J$7),DADOS_ANAC!$D:$D,$B$7,DADOS_ANAC!$E:$E,LEFT(J$8,2))</f>
        <v>303201216</v>
      </c>
      <c r="K21" s="8">
        <f>SUMIFS(DADOS_ANAC!$N:$N,DADOS_ANAC!$B:$B,YEAR(K$7),DADOS_ANAC!$D:$D,$B$7,DADOS_ANAC!$E:$E,LEFT(K$8,2))</f>
        <v>307242551</v>
      </c>
      <c r="L21" s="8">
        <f>SUMIFS(DADOS_ANAC!$N:$N,DADOS_ANAC!$B:$B,YEAR(L$7),DADOS_ANAC!$D:$D,$B$7,DADOS_ANAC!$E:$E,LEFT(L$8,2))</f>
        <v>310656487</v>
      </c>
      <c r="M21" s="8">
        <f>SUMIFS(DADOS_ANAC!$N:$N,DADOS_ANAC!$B:$B,YEAR(M$7),DADOS_ANAC!$D:$D,$B$7,DADOS_ANAC!$E:$E,LEFT(M$8,2))</f>
        <v>303088774</v>
      </c>
      <c r="N21" s="8">
        <f>SUMIFS(DADOS_ANAC!$N:$N,DADOS_ANAC!$B:$B,YEAR(N$7),DADOS_ANAC!$D:$D,$B$7,DADOS_ANAC!$E:$E,LEFT(N$8,2))</f>
        <v>325986177</v>
      </c>
      <c r="O21" s="8">
        <f>SUMIFS(DADOS_ANAC!$N:$N,DADOS_ANAC!$B:$B,YEAR(O$7),DADOS_ANAC!$D:$D,$B$7,DADOS_ANAC!$E:$E,LEFT(O$8,2))</f>
        <v>330772928</v>
      </c>
      <c r="P21" s="8">
        <f>SUMIFS(DADOS_ANAC!$N:$N,DADOS_ANAC!$B:$B,YEAR(P$7),DADOS_ANAC!$D:$D,$B$7,DADOS_ANAC!$E:$E,LEFT(P$8,2))</f>
        <v>317615404</v>
      </c>
      <c r="Q21" s="8">
        <f>SUMIFS(DADOS_ANAC!$N:$N,DADOS_ANAC!$B:$B,YEAR(Q$7),DADOS_ANAC!$D:$D,$B$7,DADOS_ANAC!$E:$E,LEFT(Q$8,2))</f>
        <v>293934180</v>
      </c>
      <c r="R21" s="8">
        <f>SUMIFS(DADOS_ANAC!$N:$N,DADOS_ANAC!$B:$B,YEAR(R$7),DADOS_ANAC!$D:$D,$B$7,DADOS_ANAC!$E:$E,LEFT(R$8,2))</f>
        <v>302009369</v>
      </c>
      <c r="S21" s="8">
        <f>SUMIFS(DADOS_ANAC!$N:$N,DADOS_ANAC!$B:$B,YEAR(S$7),DADOS_ANAC!$D:$D,$B$7,DADOS_ANAC!$E:$E,LEFT(S$8,2))</f>
        <v>306945788</v>
      </c>
      <c r="T21" s="8">
        <f>SUMIFS(DADOS_ANAC!$N:$N,DADOS_ANAC!$B:$B,YEAR(T$7),DADOS_ANAC!$D:$D,$B$7,DADOS_ANAC!$E:$E,LEFT(T$8,2))</f>
        <v>312466149</v>
      </c>
      <c r="U21" s="8">
        <f>SUMIFS(DADOS_ANAC!$N:$N,DADOS_ANAC!$B:$B,YEAR(U$7),DADOS_ANAC!$D:$D,$B$7,DADOS_ANAC!$E:$E,LEFT(U$8,2))</f>
        <v>309275426</v>
      </c>
      <c r="V21" s="8">
        <f>SUMIFS(DADOS_ANAC!$N:$N,DADOS_ANAC!$B:$B,YEAR(V$7),DADOS_ANAC!$D:$D,$B$7,DADOS_ANAC!$E:$E,LEFT(V$8,2))</f>
        <v>318573831</v>
      </c>
      <c r="W21" s="8">
        <f>SUMIFS(DADOS_ANAC!$N:$N,DADOS_ANAC!$B:$B,YEAR(W$7),DADOS_ANAC!$D:$D,$B$7,DADOS_ANAC!$E:$E,LEFT(W$8,2))</f>
        <v>324319863</v>
      </c>
      <c r="X21" s="8">
        <f>SUMIFS(DADOS_ANAC!$N:$N,DADOS_ANAC!$B:$B,YEAR(X$7),DADOS_ANAC!$D:$D,$B$7,DADOS_ANAC!$E:$E,LEFT(X$8,2))</f>
        <v>316354194</v>
      </c>
      <c r="Y21" s="8">
        <f>SUMIFS(DADOS_ANAC!$N:$N,DADOS_ANAC!$B:$B,YEAR(Y$7),DADOS_ANAC!$D:$D,$B$7,DADOS_ANAC!$E:$E,LEFT(Y$8,2))</f>
        <v>297593840</v>
      </c>
      <c r="Z21" s="8">
        <f>SUMIFS(DADOS_ANAC!$N:$N,DADOS_ANAC!$B:$B,YEAR(Z$7),DADOS_ANAC!$D:$D,$B$7,DADOS_ANAC!$E:$E,LEFT(Z$8,2))</f>
        <v>309873188</v>
      </c>
      <c r="AA21" s="8">
        <f>SUMIFS(DADOS_ANAC!$N:$N,DADOS_ANAC!$B:$B,YEAR(AA$7),DADOS_ANAC!$D:$D,$B$7,DADOS_ANAC!$E:$E,LEFT(AA$8,2))</f>
        <v>334540648</v>
      </c>
      <c r="AB21" s="8">
        <f>SUMIFS(DADOS_ANAC!$N:$N,DADOS_ANAC!$B:$B,YEAR(AB$7),DADOS_ANAC!$D:$D,$B$7,DADOS_ANAC!$E:$E,LEFT(AB$8,2))</f>
        <v>327477840</v>
      </c>
      <c r="AC21" s="8">
        <f>SUMIFS(DADOS_ANAC!$N:$N,DADOS_ANAC!$B:$B,YEAR(AC$7),DADOS_ANAC!$D:$D,$B$7,DADOS_ANAC!$E:$E,LEFT(AC$8,2))</f>
        <v>305973913</v>
      </c>
      <c r="AD21" s="8">
        <f>SUMIFS(DADOS_ANAC!$N:$N,DADOS_ANAC!$B:$B,YEAR(AD$7),DADOS_ANAC!$D:$D,$B$7,DADOS_ANAC!$E:$E,LEFT(AD$8,2))</f>
        <v>312453698</v>
      </c>
      <c r="AE21" s="8">
        <f>SUMIFS(DADOS_ANAC!$N:$N,DADOS_ANAC!$B:$B,YEAR(AE$7),DADOS_ANAC!$D:$D,$B$7,DADOS_ANAC!$E:$E,LEFT(AE$8,2))</f>
        <v>321688414</v>
      </c>
      <c r="AF21" s="8">
        <f>SUMIFS(DADOS_ANAC!$N:$N,DADOS_ANAC!$B:$B,YEAR(AF$7),DADOS_ANAC!$D:$D,$B$7,DADOS_ANAC!$E:$E,LEFT(AF$8,2))</f>
        <v>310274093</v>
      </c>
      <c r="AG21" s="8">
        <f>SUMIFS(DADOS_ANAC!$N:$N,DADOS_ANAC!$B:$B,YEAR(AG$7),DADOS_ANAC!$D:$D,$B$7,DADOS_ANAC!$E:$E,LEFT(AG$8,2))</f>
        <v>264730818</v>
      </c>
      <c r="AH21" s="8">
        <f>SUMIFS(DADOS_ANAC!$N:$N,DADOS_ANAC!$B:$B,YEAR(AH$7),DADOS_ANAC!$D:$D,$B$7,DADOS_ANAC!$E:$E,LEFT(AH$8,2))</f>
        <v>282670003</v>
      </c>
      <c r="AI21" s="8">
        <f>SUMIFS(DADOS_ANAC!$N:$N,DADOS_ANAC!$B:$B,YEAR(AI$7),DADOS_ANAC!$D:$D,$B$7,DADOS_ANAC!$E:$E,LEFT(AI$8,2))</f>
        <v>293325011</v>
      </c>
      <c r="AJ21" s="8">
        <f>SUMIFS(DADOS_ANAC!$N:$N,DADOS_ANAC!$B:$B,YEAR(AJ$7),DADOS_ANAC!$D:$D,$B$7,DADOS_ANAC!$E:$E,LEFT(AJ$8,2))</f>
        <v>294808483</v>
      </c>
      <c r="AK21" s="8">
        <f>SUMIFS(DADOS_ANAC!$N:$N,DADOS_ANAC!$B:$B,YEAR(AK$7),DADOS_ANAC!$D:$D,$B$7,DADOS_ANAC!$E:$E,LEFT(AK$8,2))</f>
        <v>259301565</v>
      </c>
      <c r="AL21" s="8">
        <f>SUMIFS(DADOS_ANAC!$N:$N,DADOS_ANAC!$B:$B,YEAR(AL$7),DADOS_ANAC!$D:$D,$B$7,DADOS_ANAC!$E:$E,LEFT(AL$8,2))</f>
        <v>291609750</v>
      </c>
      <c r="AM21" s="8">
        <f>SUMIFS(DADOS_ANAC!$N:$N,DADOS_ANAC!$B:$B,YEAR(AM$7),DADOS_ANAC!$D:$D,$B$7,DADOS_ANAC!$E:$E,LEFT(AM$8,2))</f>
        <v>301670861</v>
      </c>
      <c r="AN21" s="8">
        <f>SUMIFS(DADOS_ANAC!$N:$N,DADOS_ANAC!$B:$B,YEAR(AN$7),DADOS_ANAC!$D:$D,$B$7,DADOS_ANAC!$E:$E,LEFT(AN$8,2))</f>
        <v>300962123</v>
      </c>
      <c r="AO21" s="8">
        <f>SUMIFS(DADOS_ANAC!$N:$N,DADOS_ANAC!$B:$B,YEAR(AO$7),DADOS_ANAC!$D:$D,$B$7,DADOS_ANAC!$E:$E,LEFT(AO$8,2))</f>
        <v>264183033</v>
      </c>
      <c r="AP21" s="8">
        <f>SUMIFS(DADOS_ANAC!$N:$N,DADOS_ANAC!$B:$B,YEAR(AP$7),DADOS_ANAC!$D:$D,$B$7,DADOS_ANAC!$E:$E,LEFT(AP$8,2))</f>
        <v>299593008</v>
      </c>
      <c r="AQ21" s="8">
        <f>SUMIFS(DADOS_ANAC!$N:$N,DADOS_ANAC!$B:$B,YEAR(AQ$7),DADOS_ANAC!$D:$D,$B$7,DADOS_ANAC!$E:$E,LEFT(AQ$8,2))</f>
        <v>298694021</v>
      </c>
      <c r="AR21" s="8">
        <f>SUMIFS(DADOS_ANAC!$N:$N,DADOS_ANAC!$B:$B,YEAR(AR$7),DADOS_ANAC!$D:$D,$B$7,DADOS_ANAC!$E:$E,LEFT(AR$8,2))</f>
        <v>300258045</v>
      </c>
      <c r="AS21" s="8">
        <f>SUMIFS(DADOS_ANAC!$N:$N,DADOS_ANAC!$B:$B,YEAR(AS$7),DADOS_ANAC!$D:$D,$B$7,DADOS_ANAC!$E:$E,LEFT(AS$8,2))</f>
        <v>267256928</v>
      </c>
      <c r="AT21" s="8">
        <f>SUMIFS(DADOS_ANAC!$N:$N,DADOS_ANAC!$B:$B,YEAR(AT$7),DADOS_ANAC!$D:$D,$B$7,DADOS_ANAC!$E:$E,LEFT(AT$8,2))</f>
        <v>312193191</v>
      </c>
      <c r="AU21" s="8">
        <f>SUMIFS(DADOS_ANAC!$N:$N,DADOS_ANAC!$B:$B,YEAR(AU$7),DADOS_ANAC!$D:$D,$B$7,DADOS_ANAC!$E:$E,LEFT(AU$8,2))</f>
        <v>314785220</v>
      </c>
    </row>
    <row r="22" spans="2:47">
      <c r="B22" t="s">
        <v>82</v>
      </c>
      <c r="C22" t="s">
        <v>117</v>
      </c>
      <c r="D22" s="8">
        <f>SUMIFS(DADOS_ANAC!$O:$O,DADOS_ANAC!$B:$B,YEAR(D$7),DADOS_ANAC!$D:$D,$B$7,DADOS_ANAC!$E:$E,LEFT(D$8,2))</f>
        <v>22544645</v>
      </c>
      <c r="E22" s="8">
        <v>21043696</v>
      </c>
      <c r="F22" s="8">
        <f>SUMIFS(DADOS_ANAC!$O:$O,DADOS_ANAC!$B:$B,YEAR(F$7),DADOS_ANAC!$D:$D,$B$7,DADOS_ANAC!$E:$E,LEFT(F$8,2))</f>
        <v>21356500</v>
      </c>
      <c r="G22" s="8">
        <f>SUMIFS(DADOS_ANAC!$O:$O,DADOS_ANAC!$B:$B,YEAR(G$7),DADOS_ANAC!$D:$D,$B$7,DADOS_ANAC!$E:$E,LEFT(G$8,2))</f>
        <v>25566438</v>
      </c>
      <c r="H22" s="8">
        <f>SUMIFS(DADOS_ANAC!$O:$O,DADOS_ANAC!$B:$B,YEAR(H$7),DADOS_ANAC!$D:$D,$B$7,DADOS_ANAC!$E:$E,LEFT(H$8,2))</f>
        <v>30430242</v>
      </c>
      <c r="I22" s="8">
        <f>SUMIFS(DADOS_ANAC!$O:$O,DADOS_ANAC!$B:$B,YEAR(I$7),DADOS_ANAC!$D:$D,$B$7,DADOS_ANAC!$E:$E,LEFT(I$8,2))</f>
        <v>27568876</v>
      </c>
      <c r="J22" s="8">
        <f>SUMIFS(DADOS_ANAC!$O:$O,DADOS_ANAC!$B:$B,YEAR(J$7),DADOS_ANAC!$D:$D,$B$7,DADOS_ANAC!$E:$E,LEFT(J$8,2))</f>
        <v>38701620</v>
      </c>
      <c r="K22" s="8">
        <f>SUMIFS(DADOS_ANAC!$O:$O,DADOS_ANAC!$B:$B,YEAR(K$7),DADOS_ANAC!$D:$D,$B$7,DADOS_ANAC!$E:$E,LEFT(K$8,2))</f>
        <v>34538124</v>
      </c>
      <c r="L22" s="8">
        <f>SUMIFS(DADOS_ANAC!$O:$O,DADOS_ANAC!$B:$B,YEAR(L$7),DADOS_ANAC!$D:$D,$B$7,DADOS_ANAC!$E:$E,LEFT(L$8,2))</f>
        <v>36182292</v>
      </c>
      <c r="M22" s="8">
        <f>SUMIFS(DADOS_ANAC!$O:$O,DADOS_ANAC!$B:$B,YEAR(M$7),DADOS_ANAC!$D:$D,$B$7,DADOS_ANAC!$E:$E,LEFT(M$8,2))</f>
        <v>23885832</v>
      </c>
      <c r="N22" s="8">
        <f>SUMIFS(DADOS_ANAC!$O:$O,DADOS_ANAC!$B:$B,YEAR(N$7),DADOS_ANAC!$D:$D,$B$7,DADOS_ANAC!$E:$E,LEFT(N$8,2))</f>
        <v>25983669</v>
      </c>
      <c r="O22" s="8">
        <f>SUMIFS(DADOS_ANAC!$O:$O,DADOS_ANAC!$B:$B,YEAR(O$7),DADOS_ANAC!$D:$D,$B$7,DADOS_ANAC!$E:$E,LEFT(O$8,2))</f>
        <v>26696702</v>
      </c>
      <c r="P22" s="8">
        <f>SUMIFS(DADOS_ANAC!$O:$O,DADOS_ANAC!$B:$B,YEAR(P$7),DADOS_ANAC!$D:$D,$B$7,DADOS_ANAC!$E:$E,LEFT(P$8,2))</f>
        <v>26948472</v>
      </c>
      <c r="Q22" s="8">
        <f>SUMIFS(DADOS_ANAC!$O:$O,DADOS_ANAC!$B:$B,YEAR(Q$7),DADOS_ANAC!$D:$D,$B$7,DADOS_ANAC!$E:$E,LEFT(Q$8,2))</f>
        <v>23833653</v>
      </c>
      <c r="R22" s="8">
        <f>SUMIFS(DADOS_ANAC!$O:$O,DADOS_ANAC!$B:$B,YEAR(R$7),DADOS_ANAC!$D:$D,$B$7,DADOS_ANAC!$E:$E,LEFT(R$8,2))</f>
        <v>26853064</v>
      </c>
      <c r="S22" s="8">
        <f>SUMIFS(DADOS_ANAC!$O:$O,DADOS_ANAC!$B:$B,YEAR(S$7),DADOS_ANAC!$D:$D,$B$7,DADOS_ANAC!$E:$E,LEFT(S$8,2))</f>
        <v>26435577</v>
      </c>
      <c r="T22" s="8">
        <f>SUMIFS(DADOS_ANAC!$O:$O,DADOS_ANAC!$B:$B,YEAR(T$7),DADOS_ANAC!$D:$D,$B$7,DADOS_ANAC!$E:$E,LEFT(T$8,2))</f>
        <v>33930955</v>
      </c>
      <c r="U22" s="8">
        <f>SUMIFS(DADOS_ANAC!$O:$O,DADOS_ANAC!$B:$B,YEAR(U$7),DADOS_ANAC!$D:$D,$B$7,DADOS_ANAC!$E:$E,LEFT(U$8,2))</f>
        <v>31899319</v>
      </c>
      <c r="V22" s="8">
        <f>SUMIFS(DADOS_ANAC!$O:$O,DADOS_ANAC!$B:$B,YEAR(V$7),DADOS_ANAC!$D:$D,$B$7,DADOS_ANAC!$E:$E,LEFT(V$8,2))</f>
        <v>33107247</v>
      </c>
      <c r="W22" s="8">
        <f>SUMIFS(DADOS_ANAC!$O:$O,DADOS_ANAC!$B:$B,YEAR(W$7),DADOS_ANAC!$D:$D,$B$7,DADOS_ANAC!$E:$E,LEFT(W$8,2))</f>
        <v>32416197</v>
      </c>
      <c r="X22" s="8">
        <f>SUMIFS(DADOS_ANAC!$O:$O,DADOS_ANAC!$B:$B,YEAR(X$7),DADOS_ANAC!$D:$D,$B$7,DADOS_ANAC!$E:$E,LEFT(X$8,2))</f>
        <v>35343318</v>
      </c>
      <c r="Y22" s="8">
        <f>SUMIFS(DADOS_ANAC!$O:$O,DADOS_ANAC!$B:$B,YEAR(Y$7),DADOS_ANAC!$D:$D,$B$7,DADOS_ANAC!$E:$E,LEFT(Y$8,2))</f>
        <v>34837819</v>
      </c>
      <c r="Z22" s="8">
        <f>SUMIFS(DADOS_ANAC!$O:$O,DADOS_ANAC!$B:$B,YEAR(Z$7),DADOS_ANAC!$D:$D,$B$7,DADOS_ANAC!$E:$E,LEFT(Z$8,2))</f>
        <v>39418584</v>
      </c>
      <c r="AA22" s="8">
        <f>SUMIFS(DADOS_ANAC!$O:$O,DADOS_ANAC!$B:$B,YEAR(AA$7),DADOS_ANAC!$D:$D,$B$7,DADOS_ANAC!$E:$E,LEFT(AA$8,2))</f>
        <v>40470484</v>
      </c>
      <c r="AB22" s="8">
        <f>SUMIFS(DADOS_ANAC!$O:$O,DADOS_ANAC!$B:$B,YEAR(AB$7),DADOS_ANAC!$D:$D,$B$7,DADOS_ANAC!$E:$E,LEFT(AB$8,2))</f>
        <v>42290362</v>
      </c>
      <c r="AC22" s="8">
        <f>SUMIFS(DADOS_ANAC!$O:$O,DADOS_ANAC!$B:$B,YEAR(AC$7),DADOS_ANAC!$D:$D,$B$7,DADOS_ANAC!$E:$E,LEFT(AC$8,2))</f>
        <v>36030986</v>
      </c>
      <c r="AD22" s="8">
        <f>SUMIFS(DADOS_ANAC!$O:$O,DADOS_ANAC!$B:$B,YEAR(AD$7),DADOS_ANAC!$D:$D,$B$7,DADOS_ANAC!$E:$E,LEFT(AD$8,2))</f>
        <v>41252574</v>
      </c>
      <c r="AE22" s="8">
        <f>SUMIFS(DADOS_ANAC!$O:$O,DADOS_ANAC!$B:$B,YEAR(AE$7),DADOS_ANAC!$D:$D,$B$7,DADOS_ANAC!$E:$E,LEFT(AE$8,2))</f>
        <v>36369216</v>
      </c>
      <c r="AF22" s="8">
        <f>SUMIFS(DADOS_ANAC!$O:$O,DADOS_ANAC!$B:$B,YEAR(AF$7),DADOS_ANAC!$D:$D,$B$7,DADOS_ANAC!$E:$E,LEFT(AF$8,2))</f>
        <v>35657788</v>
      </c>
      <c r="AG22" s="8">
        <f>SUMIFS(DADOS_ANAC!$O:$O,DADOS_ANAC!$B:$B,YEAR(AG$7),DADOS_ANAC!$D:$D,$B$7,DADOS_ANAC!$E:$E,LEFT(AG$8,2))</f>
        <v>31648908</v>
      </c>
      <c r="AH22" s="8">
        <f>SUMIFS(DADOS_ANAC!$O:$O,DADOS_ANAC!$B:$B,YEAR(AH$7),DADOS_ANAC!$D:$D,$B$7,DADOS_ANAC!$E:$E,LEFT(AH$8,2))</f>
        <v>32633337</v>
      </c>
      <c r="AI22" s="8">
        <f>SUMIFS(DADOS_ANAC!$O:$O,DADOS_ANAC!$B:$B,YEAR(AI$7),DADOS_ANAC!$D:$D,$B$7,DADOS_ANAC!$E:$E,LEFT(AI$8,2))</f>
        <v>30806023</v>
      </c>
      <c r="AJ22" s="8">
        <f>SUMIFS(DADOS_ANAC!$O:$O,DADOS_ANAC!$B:$B,YEAR(AJ$7),DADOS_ANAC!$D:$D,$B$7,DADOS_ANAC!$E:$E,LEFT(AJ$8,2))</f>
        <v>32865756</v>
      </c>
      <c r="AK22" s="8">
        <f>SUMIFS(DADOS_ANAC!$O:$O,DADOS_ANAC!$B:$B,YEAR(AK$7),DADOS_ANAC!$D:$D,$B$7,DADOS_ANAC!$E:$E,LEFT(AK$8,2))</f>
        <v>27964577</v>
      </c>
      <c r="AL22" s="8">
        <f>SUMIFS(DADOS_ANAC!$O:$O,DADOS_ANAC!$B:$B,YEAR(AL$7),DADOS_ANAC!$D:$D,$B$7,DADOS_ANAC!$E:$E,LEFT(AL$8,2))</f>
        <v>34712120</v>
      </c>
      <c r="AM22" s="8">
        <f>SUMIFS(DADOS_ANAC!$O:$O,DADOS_ANAC!$B:$B,YEAR(AM$7),DADOS_ANAC!$D:$D,$B$7,DADOS_ANAC!$E:$E,LEFT(AM$8,2))</f>
        <v>33663219</v>
      </c>
      <c r="AN22" s="8">
        <f>SUMIFS(DADOS_ANAC!$O:$O,DADOS_ANAC!$B:$B,YEAR(AN$7),DADOS_ANAC!$D:$D,$B$7,DADOS_ANAC!$E:$E,LEFT(AN$8,2))</f>
        <v>39947499</v>
      </c>
      <c r="AO22" s="8">
        <f>SUMIFS(DADOS_ANAC!$O:$O,DADOS_ANAC!$B:$B,YEAR(AO$7),DADOS_ANAC!$D:$D,$B$7,DADOS_ANAC!$E:$E,LEFT(AO$8,2))</f>
        <v>25473720</v>
      </c>
      <c r="AP22" s="8">
        <f>SUMIFS(DADOS_ANAC!$O:$O,DADOS_ANAC!$B:$B,YEAR(AP$7),DADOS_ANAC!$D:$D,$B$7,DADOS_ANAC!$E:$E,LEFT(AP$8,2))</f>
        <v>32388571</v>
      </c>
      <c r="AQ22" s="8">
        <f>SUMIFS(DADOS_ANAC!$O:$O,DADOS_ANAC!$B:$B,YEAR(AQ$7),DADOS_ANAC!$D:$D,$B$7,DADOS_ANAC!$E:$E,LEFT(AQ$8,2))</f>
        <v>43234033</v>
      </c>
      <c r="AR22" s="8">
        <f>SUMIFS(DADOS_ANAC!$O:$O,DADOS_ANAC!$B:$B,YEAR(AR$7),DADOS_ANAC!$D:$D,$B$7,DADOS_ANAC!$E:$E,LEFT(AR$8,2))</f>
        <v>47961744</v>
      </c>
      <c r="AS22" s="8">
        <f>SUMIFS(DADOS_ANAC!$O:$O,DADOS_ANAC!$B:$B,YEAR(AS$7),DADOS_ANAC!$D:$D,$B$7,DADOS_ANAC!$E:$E,LEFT(AS$8,2))</f>
        <v>41604905</v>
      </c>
      <c r="AT22" s="8">
        <f>SUMIFS(DADOS_ANAC!$O:$O,DADOS_ANAC!$B:$B,YEAR(AT$7),DADOS_ANAC!$D:$D,$B$7,DADOS_ANAC!$E:$E,LEFT(AT$8,2))</f>
        <v>48593715</v>
      </c>
      <c r="AU22" s="8">
        <f>SUMIFS(DADOS_ANAC!$O:$O,DADOS_ANAC!$B:$B,YEAR(AU$7),DADOS_ANAC!$D:$D,$B$7,DADOS_ANAC!$E:$E,LEFT(AU$8,2))</f>
        <v>40463969</v>
      </c>
    </row>
    <row r="23" spans="2:47" s="5" customFormat="1">
      <c r="B23" s="17" t="s">
        <v>101</v>
      </c>
      <c r="C23" s="17" t="s">
        <v>115</v>
      </c>
      <c r="D23" s="18">
        <f>D22+D21</f>
        <v>293358239</v>
      </c>
      <c r="E23" s="18">
        <v>293877094</v>
      </c>
      <c r="F23" s="18">
        <f t="shared" ref="F23:AU23" si="5">F22+F21</f>
        <v>287305194</v>
      </c>
      <c r="G23" s="18">
        <f t="shared" si="5"/>
        <v>318982624</v>
      </c>
      <c r="H23" s="18">
        <f t="shared" si="5"/>
        <v>327456677</v>
      </c>
      <c r="I23" s="18">
        <f t="shared" si="5"/>
        <v>319246495</v>
      </c>
      <c r="J23" s="18">
        <f t="shared" si="5"/>
        <v>341902836</v>
      </c>
      <c r="K23" s="18">
        <f t="shared" si="5"/>
        <v>341780675</v>
      </c>
      <c r="L23" s="18">
        <f t="shared" si="5"/>
        <v>346838779</v>
      </c>
      <c r="M23" s="18">
        <f t="shared" si="5"/>
        <v>326974606</v>
      </c>
      <c r="N23" s="18">
        <f t="shared" si="5"/>
        <v>351969846</v>
      </c>
      <c r="O23" s="18">
        <f t="shared" si="5"/>
        <v>357469630</v>
      </c>
      <c r="P23" s="18">
        <f t="shared" si="5"/>
        <v>344563876</v>
      </c>
      <c r="Q23" s="18">
        <f t="shared" si="5"/>
        <v>317767833</v>
      </c>
      <c r="R23" s="18">
        <f t="shared" si="5"/>
        <v>328862433</v>
      </c>
      <c r="S23" s="18">
        <f t="shared" si="5"/>
        <v>333381365</v>
      </c>
      <c r="T23" s="18">
        <f t="shared" si="5"/>
        <v>346397104</v>
      </c>
      <c r="U23" s="18">
        <f t="shared" si="5"/>
        <v>341174745</v>
      </c>
      <c r="V23" s="18">
        <f t="shared" si="5"/>
        <v>351681078</v>
      </c>
      <c r="W23" s="18">
        <f t="shared" si="5"/>
        <v>356736060</v>
      </c>
      <c r="X23" s="18">
        <f t="shared" si="5"/>
        <v>351697512</v>
      </c>
      <c r="Y23" s="18">
        <f t="shared" si="5"/>
        <v>332431659</v>
      </c>
      <c r="Z23" s="18">
        <f t="shared" si="5"/>
        <v>349291772</v>
      </c>
      <c r="AA23" s="18">
        <f t="shared" si="5"/>
        <v>375011132</v>
      </c>
      <c r="AB23" s="18">
        <f t="shared" si="5"/>
        <v>369768202</v>
      </c>
      <c r="AC23" s="18">
        <f t="shared" si="5"/>
        <v>342004899</v>
      </c>
      <c r="AD23" s="18">
        <f t="shared" si="5"/>
        <v>353706272</v>
      </c>
      <c r="AE23" s="18">
        <f t="shared" si="5"/>
        <v>358057630</v>
      </c>
      <c r="AF23" s="18">
        <f t="shared" si="5"/>
        <v>345931881</v>
      </c>
      <c r="AG23" s="18">
        <f t="shared" si="5"/>
        <v>296379726</v>
      </c>
      <c r="AH23" s="18">
        <f t="shared" si="5"/>
        <v>315303340</v>
      </c>
      <c r="AI23" s="18">
        <f t="shared" si="5"/>
        <v>324131034</v>
      </c>
      <c r="AJ23" s="18">
        <f t="shared" si="5"/>
        <v>327674239</v>
      </c>
      <c r="AK23" s="18">
        <f t="shared" si="5"/>
        <v>287266142</v>
      </c>
      <c r="AL23" s="18">
        <f t="shared" si="5"/>
        <v>326321870</v>
      </c>
      <c r="AM23" s="18">
        <f t="shared" si="5"/>
        <v>335334080</v>
      </c>
      <c r="AN23" s="18">
        <f t="shared" si="5"/>
        <v>340909622</v>
      </c>
      <c r="AO23" s="18">
        <f t="shared" si="5"/>
        <v>289656753</v>
      </c>
      <c r="AP23" s="18">
        <f t="shared" si="5"/>
        <v>331981579</v>
      </c>
      <c r="AQ23" s="18">
        <f t="shared" si="5"/>
        <v>341928054</v>
      </c>
      <c r="AR23" s="18">
        <f t="shared" si="5"/>
        <v>348219789</v>
      </c>
      <c r="AS23" s="18">
        <f t="shared" si="5"/>
        <v>308861833</v>
      </c>
      <c r="AT23" s="18">
        <f t="shared" si="5"/>
        <v>360786906</v>
      </c>
      <c r="AU23" s="18">
        <f t="shared" si="5"/>
        <v>355249189</v>
      </c>
    </row>
    <row r="24" spans="2:47">
      <c r="B24" t="s">
        <v>83</v>
      </c>
      <c r="C24" t="s">
        <v>111</v>
      </c>
      <c r="D24" s="8">
        <f>SUMIFS(DADOS_ANAC!$P:$P,DADOS_ANAC!$B:$B,YEAR(D$7),DADOS_ANAC!$D:$D,$B$7,DADOS_ANAC!$E:$E,LEFT(D$8,2))</f>
        <v>62023</v>
      </c>
      <c r="E24" s="8">
        <v>63432</v>
      </c>
      <c r="F24" s="8">
        <f>SUMIFS(DADOS_ANAC!$P:$P,DADOS_ANAC!$B:$B,YEAR(F$7),DADOS_ANAC!$D:$D,$B$7,DADOS_ANAC!$E:$E,LEFT(F$8,2))</f>
        <v>67299</v>
      </c>
      <c r="G24" s="8">
        <f>SUMIFS(DADOS_ANAC!$P:$P,DADOS_ANAC!$B:$B,YEAR(G$7),DADOS_ANAC!$D:$D,$B$7,DADOS_ANAC!$E:$E,LEFT(G$8,2))</f>
        <v>68552</v>
      </c>
      <c r="H24" s="8">
        <f>SUMIFS(DADOS_ANAC!$P:$P,DADOS_ANAC!$B:$B,YEAR(H$7),DADOS_ANAC!$D:$D,$B$7,DADOS_ANAC!$E:$E,LEFT(H$8,2))</f>
        <v>69465</v>
      </c>
      <c r="I24" s="8">
        <f>SUMIFS(DADOS_ANAC!$P:$P,DADOS_ANAC!$B:$B,YEAR(I$7),DADOS_ANAC!$D:$D,$B$7,DADOS_ANAC!$E:$E,LEFT(I$8,2))</f>
        <v>69780</v>
      </c>
      <c r="J24" s="8">
        <f>SUMIFS(DADOS_ANAC!$P:$P,DADOS_ANAC!$B:$B,YEAR(J$7),DADOS_ANAC!$D:$D,$B$7,DADOS_ANAC!$E:$E,LEFT(J$8,2))</f>
        <v>71432</v>
      </c>
      <c r="K24" s="8">
        <f>SUMIFS(DADOS_ANAC!$P:$P,DADOS_ANAC!$B:$B,YEAR(K$7),DADOS_ANAC!$D:$D,$B$7,DADOS_ANAC!$E:$E,LEFT(K$8,2))</f>
        <v>71613</v>
      </c>
      <c r="L24" s="8">
        <f>SUMIFS(DADOS_ANAC!$P:$P,DADOS_ANAC!$B:$B,YEAR(L$7),DADOS_ANAC!$D:$D,$B$7,DADOS_ANAC!$E:$E,LEFT(L$8,2))</f>
        <v>72132</v>
      </c>
      <c r="M24" s="8">
        <f>SUMIFS(DADOS_ANAC!$P:$P,DADOS_ANAC!$B:$B,YEAR(M$7),DADOS_ANAC!$D:$D,$B$7,DADOS_ANAC!$E:$E,LEFT(M$8,2))</f>
        <v>71523</v>
      </c>
      <c r="N24" s="8">
        <f>SUMIFS(DADOS_ANAC!$P:$P,DADOS_ANAC!$B:$B,YEAR(N$7),DADOS_ANAC!$D:$D,$B$7,DADOS_ANAC!$E:$E,LEFT(N$8,2))</f>
        <v>77141</v>
      </c>
      <c r="O24" s="8">
        <f>SUMIFS(DADOS_ANAC!$P:$P,DADOS_ANAC!$B:$B,YEAR(O$7),DADOS_ANAC!$D:$D,$B$7,DADOS_ANAC!$E:$E,LEFT(O$8,2))</f>
        <v>78514</v>
      </c>
      <c r="P24" s="8">
        <f>SUMIFS(DADOS_ANAC!$P:$P,DADOS_ANAC!$B:$B,YEAR(P$7),DADOS_ANAC!$D:$D,$B$7,DADOS_ANAC!$E:$E,LEFT(P$8,2))</f>
        <v>75766</v>
      </c>
      <c r="Q24" s="8">
        <f>SUMIFS(DADOS_ANAC!$P:$P,DADOS_ANAC!$B:$B,YEAR(Q$7),DADOS_ANAC!$D:$D,$B$7,DADOS_ANAC!$E:$E,LEFT(Q$8,2))</f>
        <v>70188</v>
      </c>
      <c r="R24" s="8">
        <f>SUMIFS(DADOS_ANAC!$P:$P,DADOS_ANAC!$B:$B,YEAR(R$7),DADOS_ANAC!$D:$D,$B$7,DADOS_ANAC!$E:$E,LEFT(R$8,2))</f>
        <v>72322</v>
      </c>
      <c r="S24" s="8">
        <f>SUMIFS(DADOS_ANAC!$P:$P,DADOS_ANAC!$B:$B,YEAR(S$7),DADOS_ANAC!$D:$D,$B$7,DADOS_ANAC!$E:$E,LEFT(S$8,2))</f>
        <v>73079</v>
      </c>
      <c r="T24" s="8">
        <f>SUMIFS(DADOS_ANAC!$P:$P,DADOS_ANAC!$B:$B,YEAR(T$7),DADOS_ANAC!$D:$D,$B$7,DADOS_ANAC!$E:$E,LEFT(T$8,2))</f>
        <v>74431</v>
      </c>
      <c r="U24" s="8">
        <f>SUMIFS(DADOS_ANAC!$P:$P,DADOS_ANAC!$B:$B,YEAR(U$7),DADOS_ANAC!$D:$D,$B$7,DADOS_ANAC!$E:$E,LEFT(U$8,2))</f>
        <v>74795</v>
      </c>
      <c r="V24" s="8">
        <f>SUMIFS(DADOS_ANAC!$P:$P,DADOS_ANAC!$B:$B,YEAR(V$7),DADOS_ANAC!$D:$D,$B$7,DADOS_ANAC!$E:$E,LEFT(V$8,2))</f>
        <v>75858</v>
      </c>
      <c r="W24" s="8">
        <f>SUMIFS(DADOS_ANAC!$P:$P,DADOS_ANAC!$B:$B,YEAR(W$7),DADOS_ANAC!$D:$D,$B$7,DADOS_ANAC!$E:$E,LEFT(W$8,2))</f>
        <v>76759</v>
      </c>
      <c r="X24" s="8">
        <f>SUMIFS(DADOS_ANAC!$P:$P,DADOS_ANAC!$B:$B,YEAR(X$7),DADOS_ANAC!$D:$D,$B$7,DADOS_ANAC!$E:$E,LEFT(X$8,2))</f>
        <v>75301</v>
      </c>
      <c r="Y24" s="8">
        <f>SUMIFS(DADOS_ANAC!$P:$P,DADOS_ANAC!$B:$B,YEAR(Y$7),DADOS_ANAC!$D:$D,$B$7,DADOS_ANAC!$E:$E,LEFT(Y$8,2))</f>
        <v>72000</v>
      </c>
      <c r="Z24" s="8">
        <f>SUMIFS(DADOS_ANAC!$P:$P,DADOS_ANAC!$B:$B,YEAR(Z$7),DADOS_ANAC!$D:$D,$B$7,DADOS_ANAC!$E:$E,LEFT(Z$8,2))</f>
        <v>75793</v>
      </c>
      <c r="AA24" s="8">
        <f>SUMIFS(DADOS_ANAC!$P:$P,DADOS_ANAC!$B:$B,YEAR(AA$7),DADOS_ANAC!$D:$D,$B$7,DADOS_ANAC!$E:$E,LEFT(AA$8,2))</f>
        <v>79148</v>
      </c>
      <c r="AB24" s="8">
        <f>SUMIFS(DADOS_ANAC!$P:$P,DADOS_ANAC!$B:$B,YEAR(AB$7),DADOS_ANAC!$D:$D,$B$7,DADOS_ANAC!$E:$E,LEFT(AB$8,2))</f>
        <v>76617</v>
      </c>
      <c r="AC24" s="8">
        <f>SUMIFS(DADOS_ANAC!$P:$P,DADOS_ANAC!$B:$B,YEAR(AC$7),DADOS_ANAC!$D:$D,$B$7,DADOS_ANAC!$E:$E,LEFT(AC$8,2))</f>
        <v>73418</v>
      </c>
      <c r="AD24" s="8">
        <f>SUMIFS(DADOS_ANAC!$P:$P,DADOS_ANAC!$B:$B,YEAR(AD$7),DADOS_ANAC!$D:$D,$B$7,DADOS_ANAC!$E:$E,LEFT(AD$8,2))</f>
        <v>74510</v>
      </c>
      <c r="AE24" s="8">
        <f>SUMIFS(DADOS_ANAC!$P:$P,DADOS_ANAC!$B:$B,YEAR(AE$7),DADOS_ANAC!$D:$D,$B$7,DADOS_ANAC!$E:$E,LEFT(AE$8,2))</f>
        <v>75687</v>
      </c>
      <c r="AF24" s="8">
        <f>SUMIFS(DADOS_ANAC!$P:$P,DADOS_ANAC!$B:$B,YEAR(AF$7),DADOS_ANAC!$D:$D,$B$7,DADOS_ANAC!$E:$E,LEFT(AF$8,2))</f>
        <v>70633</v>
      </c>
      <c r="AG24" s="8">
        <f>SUMIFS(DADOS_ANAC!$P:$P,DADOS_ANAC!$B:$B,YEAR(AG$7),DADOS_ANAC!$D:$D,$B$7,DADOS_ANAC!$E:$E,LEFT(AG$8,2))</f>
        <v>57738</v>
      </c>
      <c r="AH24" s="8">
        <f>SUMIFS(DADOS_ANAC!$P:$P,DADOS_ANAC!$B:$B,YEAR(AH$7),DADOS_ANAC!$D:$D,$B$7,DADOS_ANAC!$E:$E,LEFT(AH$8,2))</f>
        <v>59180</v>
      </c>
      <c r="AI24" s="8">
        <f>SUMIFS(DADOS_ANAC!$P:$P,DADOS_ANAC!$B:$B,YEAR(AI$7),DADOS_ANAC!$D:$D,$B$7,DADOS_ANAC!$E:$E,LEFT(AI$8,2))</f>
        <v>60647</v>
      </c>
      <c r="AJ24" s="8">
        <f>SUMIFS(DADOS_ANAC!$P:$P,DADOS_ANAC!$B:$B,YEAR(AJ$7),DADOS_ANAC!$D:$D,$B$7,DADOS_ANAC!$E:$E,LEFT(AJ$8,2))</f>
        <v>60698</v>
      </c>
      <c r="AK24" s="8">
        <f>SUMIFS(DADOS_ANAC!$P:$P,DADOS_ANAC!$B:$B,YEAR(AK$7),DADOS_ANAC!$D:$D,$B$7,DADOS_ANAC!$E:$E,LEFT(AK$8,2))</f>
        <v>55006</v>
      </c>
      <c r="AL24" s="8">
        <f>SUMIFS(DADOS_ANAC!$P:$P,DADOS_ANAC!$B:$B,YEAR(AL$7),DADOS_ANAC!$D:$D,$B$7,DADOS_ANAC!$E:$E,LEFT(AL$8,2))</f>
        <v>60353</v>
      </c>
      <c r="AM24" s="8">
        <f>SUMIFS(DADOS_ANAC!$P:$P,DADOS_ANAC!$B:$B,YEAR(AM$7),DADOS_ANAC!$D:$D,$B$7,DADOS_ANAC!$E:$E,LEFT(AM$8,2))</f>
        <v>61540</v>
      </c>
      <c r="AN24" s="8">
        <f>SUMIFS(DADOS_ANAC!$P:$P,DADOS_ANAC!$B:$B,YEAR(AN$7),DADOS_ANAC!$D:$D,$B$7,DADOS_ANAC!$E:$E,LEFT(AN$8,2))</f>
        <v>60526</v>
      </c>
      <c r="AO24" s="8">
        <f>SUMIFS(DADOS_ANAC!$P:$P,DADOS_ANAC!$B:$B,YEAR(AO$7),DADOS_ANAC!$D:$D,$B$7,DADOS_ANAC!$E:$E,LEFT(AO$8,2))</f>
        <v>55713</v>
      </c>
      <c r="AP24" s="8">
        <f>SUMIFS(DADOS_ANAC!$P:$P,DADOS_ANAC!$B:$B,YEAR(AP$7),DADOS_ANAC!$D:$D,$B$7,DADOS_ANAC!$E:$E,LEFT(AP$8,2))</f>
        <v>60898</v>
      </c>
      <c r="AQ24" s="8">
        <f>SUMIFS(DADOS_ANAC!$P:$P,DADOS_ANAC!$B:$B,YEAR(AQ$7),DADOS_ANAC!$D:$D,$B$7,DADOS_ANAC!$E:$E,LEFT(AQ$8,2))</f>
        <v>60086</v>
      </c>
      <c r="AR24" s="8">
        <f>SUMIFS(DADOS_ANAC!$P:$P,DADOS_ANAC!$B:$B,YEAR(AR$7),DADOS_ANAC!$D:$D,$B$7,DADOS_ANAC!$E:$E,LEFT(AR$8,2))</f>
        <v>59780</v>
      </c>
      <c r="AS24" s="8">
        <f>SUMIFS(DADOS_ANAC!$P:$P,DADOS_ANAC!$B:$B,YEAR(AS$7),DADOS_ANAC!$D:$D,$B$7,DADOS_ANAC!$E:$E,LEFT(AS$8,2))</f>
        <v>55107</v>
      </c>
      <c r="AT24" s="8">
        <f>SUMIFS(DADOS_ANAC!$P:$P,DADOS_ANAC!$B:$B,YEAR(AT$7),DADOS_ANAC!$D:$D,$B$7,DADOS_ANAC!$E:$E,LEFT(AT$8,2))</f>
        <v>64320</v>
      </c>
      <c r="AU24" s="8">
        <f>SUMIFS(DADOS_ANAC!$P:$P,DADOS_ANAC!$B:$B,YEAR(AU$7),DADOS_ANAC!$D:$D,$B$7,DADOS_ANAC!$E:$E,LEFT(AU$8,2))</f>
        <v>64670</v>
      </c>
    </row>
    <row r="25" spans="2:47">
      <c r="B25" t="s">
        <v>84</v>
      </c>
      <c r="C25" t="s">
        <v>112</v>
      </c>
      <c r="D25" s="8">
        <f>SUMIFS(DADOS_ANAC!$Q:$Q,DADOS_ANAC!$B:$B,YEAR(D$7),DADOS_ANAC!$D:$D,$B$7,DADOS_ANAC!$E:$E,LEFT(D$8,2))</f>
        <v>4192</v>
      </c>
      <c r="E25" s="8">
        <v>3845</v>
      </c>
      <c r="F25" s="8">
        <f>SUMIFS(DADOS_ANAC!$Q:$Q,DADOS_ANAC!$B:$B,YEAR(F$7),DADOS_ANAC!$D:$D,$B$7,DADOS_ANAC!$E:$E,LEFT(F$8,2))</f>
        <v>3391</v>
      </c>
      <c r="G25" s="8">
        <f>SUMIFS(DADOS_ANAC!$Q:$Q,DADOS_ANAC!$B:$B,YEAR(G$7),DADOS_ANAC!$D:$D,$B$7,DADOS_ANAC!$E:$E,LEFT(G$8,2))</f>
        <v>3391</v>
      </c>
      <c r="H25" s="8">
        <f>SUMIFS(DADOS_ANAC!$Q:$Q,DADOS_ANAC!$B:$B,YEAR(H$7),DADOS_ANAC!$D:$D,$B$7,DADOS_ANAC!$E:$E,LEFT(H$8,2))</f>
        <v>3786</v>
      </c>
      <c r="I25" s="8">
        <f>SUMIFS(DADOS_ANAC!$Q:$Q,DADOS_ANAC!$B:$B,YEAR(I$7),DADOS_ANAC!$D:$D,$B$7,DADOS_ANAC!$E:$E,LEFT(I$8,2))</f>
        <v>3638</v>
      </c>
      <c r="J25" s="8">
        <f>SUMIFS(DADOS_ANAC!$Q:$Q,DADOS_ANAC!$B:$B,YEAR(J$7),DADOS_ANAC!$D:$D,$B$7,DADOS_ANAC!$E:$E,LEFT(J$8,2))</f>
        <v>4099</v>
      </c>
      <c r="K25" s="8">
        <f>SUMIFS(DADOS_ANAC!$Q:$Q,DADOS_ANAC!$B:$B,YEAR(K$7),DADOS_ANAC!$D:$D,$B$7,DADOS_ANAC!$E:$E,LEFT(K$8,2))</f>
        <v>3894</v>
      </c>
      <c r="L25" s="8">
        <f>SUMIFS(DADOS_ANAC!$Q:$Q,DADOS_ANAC!$B:$B,YEAR(L$7),DADOS_ANAC!$D:$D,$B$7,DADOS_ANAC!$E:$E,LEFT(L$8,2))</f>
        <v>3882</v>
      </c>
      <c r="M25" s="8">
        <f>SUMIFS(DADOS_ANAC!$Q:$Q,DADOS_ANAC!$B:$B,YEAR(M$7),DADOS_ANAC!$D:$D,$B$7,DADOS_ANAC!$E:$E,LEFT(M$8,2))</f>
        <v>3362</v>
      </c>
      <c r="N25" s="8">
        <f>SUMIFS(DADOS_ANAC!$Q:$Q,DADOS_ANAC!$B:$B,YEAR(N$7),DADOS_ANAC!$D:$D,$B$7,DADOS_ANAC!$E:$E,LEFT(N$8,2))</f>
        <v>3709</v>
      </c>
      <c r="O25" s="8">
        <f>SUMIFS(DADOS_ANAC!$Q:$Q,DADOS_ANAC!$B:$B,YEAR(O$7),DADOS_ANAC!$D:$D,$B$7,DADOS_ANAC!$E:$E,LEFT(O$8,2))</f>
        <v>3778</v>
      </c>
      <c r="P25" s="8">
        <f>SUMIFS(DADOS_ANAC!$Q:$Q,DADOS_ANAC!$B:$B,YEAR(P$7),DADOS_ANAC!$D:$D,$B$7,DADOS_ANAC!$E:$E,LEFT(P$8,2))</f>
        <v>3878</v>
      </c>
      <c r="Q25" s="8">
        <f>SUMIFS(DADOS_ANAC!$Q:$Q,DADOS_ANAC!$B:$B,YEAR(Q$7),DADOS_ANAC!$D:$D,$B$7,DADOS_ANAC!$E:$E,LEFT(Q$8,2))</f>
        <v>3529</v>
      </c>
      <c r="R25" s="8">
        <f>SUMIFS(DADOS_ANAC!$Q:$Q,DADOS_ANAC!$B:$B,YEAR(R$7),DADOS_ANAC!$D:$D,$B$7,DADOS_ANAC!$E:$E,LEFT(R$8,2))</f>
        <v>3821</v>
      </c>
      <c r="S25" s="8">
        <f>SUMIFS(DADOS_ANAC!$Q:$Q,DADOS_ANAC!$B:$B,YEAR(S$7),DADOS_ANAC!$D:$D,$B$7,DADOS_ANAC!$E:$E,LEFT(S$8,2))</f>
        <v>3563</v>
      </c>
      <c r="T25" s="8">
        <f>SUMIFS(DADOS_ANAC!$Q:$Q,DADOS_ANAC!$B:$B,YEAR(T$7),DADOS_ANAC!$D:$D,$B$7,DADOS_ANAC!$E:$E,LEFT(T$8,2))</f>
        <v>4130</v>
      </c>
      <c r="U25" s="8">
        <f>SUMIFS(DADOS_ANAC!$Q:$Q,DADOS_ANAC!$B:$B,YEAR(U$7),DADOS_ANAC!$D:$D,$B$7,DADOS_ANAC!$E:$E,LEFT(U$8,2))</f>
        <v>3977</v>
      </c>
      <c r="V25" s="8">
        <f>SUMIFS(DADOS_ANAC!$Q:$Q,DADOS_ANAC!$B:$B,YEAR(V$7),DADOS_ANAC!$D:$D,$B$7,DADOS_ANAC!$E:$E,LEFT(V$8,2))</f>
        <v>4015</v>
      </c>
      <c r="W25" s="8">
        <f>SUMIFS(DADOS_ANAC!$Q:$Q,DADOS_ANAC!$B:$B,YEAR(W$7),DADOS_ANAC!$D:$D,$B$7,DADOS_ANAC!$E:$E,LEFT(W$8,2))</f>
        <v>3895</v>
      </c>
      <c r="X25" s="8">
        <f>SUMIFS(DADOS_ANAC!$Q:$Q,DADOS_ANAC!$B:$B,YEAR(X$7),DADOS_ANAC!$D:$D,$B$7,DADOS_ANAC!$E:$E,LEFT(X$8,2))</f>
        <v>4103</v>
      </c>
      <c r="Y25" s="8">
        <f>SUMIFS(DADOS_ANAC!$Q:$Q,DADOS_ANAC!$B:$B,YEAR(Y$7),DADOS_ANAC!$D:$D,$B$7,DADOS_ANAC!$E:$E,LEFT(Y$8,2))</f>
        <v>4039</v>
      </c>
      <c r="Z25" s="8">
        <f>SUMIFS(DADOS_ANAC!$Q:$Q,DADOS_ANAC!$B:$B,YEAR(Z$7),DADOS_ANAC!$D:$D,$B$7,DADOS_ANAC!$E:$E,LEFT(Z$8,2))</f>
        <v>4403</v>
      </c>
      <c r="AA25" s="8">
        <f>SUMIFS(DADOS_ANAC!$Q:$Q,DADOS_ANAC!$B:$B,YEAR(AA$7),DADOS_ANAC!$D:$D,$B$7,DADOS_ANAC!$E:$E,LEFT(AA$8,2))</f>
        <v>4447</v>
      </c>
      <c r="AB25" s="8">
        <f>SUMIFS(DADOS_ANAC!$Q:$Q,DADOS_ANAC!$B:$B,YEAR(AB$7),DADOS_ANAC!$D:$D,$B$7,DADOS_ANAC!$E:$E,LEFT(AB$8,2))</f>
        <v>4512</v>
      </c>
      <c r="AC25" s="8">
        <f>SUMIFS(DADOS_ANAC!$Q:$Q,DADOS_ANAC!$B:$B,YEAR(AC$7),DADOS_ANAC!$D:$D,$B$7,DADOS_ANAC!$E:$E,LEFT(AC$8,2))</f>
        <v>4037</v>
      </c>
      <c r="AD25" s="8">
        <f>SUMIFS(DADOS_ANAC!$Q:$Q,DADOS_ANAC!$B:$B,YEAR(AD$7),DADOS_ANAC!$D:$D,$B$7,DADOS_ANAC!$E:$E,LEFT(AD$8,2))</f>
        <v>4422</v>
      </c>
      <c r="AE25" s="8">
        <f>SUMIFS(DADOS_ANAC!$Q:$Q,DADOS_ANAC!$B:$B,YEAR(AE$7),DADOS_ANAC!$D:$D,$B$7,DADOS_ANAC!$E:$E,LEFT(AE$8,2))</f>
        <v>4077</v>
      </c>
      <c r="AF25" s="8">
        <f>SUMIFS(DADOS_ANAC!$Q:$Q,DADOS_ANAC!$B:$B,YEAR(AF$7),DADOS_ANAC!$D:$D,$B$7,DADOS_ANAC!$E:$E,LEFT(AF$8,2))</f>
        <v>4006</v>
      </c>
      <c r="AG25" s="8">
        <f>SUMIFS(DADOS_ANAC!$Q:$Q,DADOS_ANAC!$B:$B,YEAR(AG$7),DADOS_ANAC!$D:$D,$B$7,DADOS_ANAC!$E:$E,LEFT(AG$8,2))</f>
        <v>3605</v>
      </c>
      <c r="AH25" s="8">
        <f>SUMIFS(DADOS_ANAC!$Q:$Q,DADOS_ANAC!$B:$B,YEAR(AH$7),DADOS_ANAC!$D:$D,$B$7,DADOS_ANAC!$E:$E,LEFT(AH$8,2))</f>
        <v>3671</v>
      </c>
      <c r="AI25" s="8">
        <f>SUMIFS(DADOS_ANAC!$Q:$Q,DADOS_ANAC!$B:$B,YEAR(AI$7),DADOS_ANAC!$D:$D,$B$7,DADOS_ANAC!$E:$E,LEFT(AI$8,2))</f>
        <v>3493</v>
      </c>
      <c r="AJ25" s="8">
        <f>SUMIFS(DADOS_ANAC!$Q:$Q,DADOS_ANAC!$B:$B,YEAR(AJ$7),DADOS_ANAC!$D:$D,$B$7,DADOS_ANAC!$E:$E,LEFT(AJ$8,2))</f>
        <v>3706</v>
      </c>
      <c r="AK25" s="8">
        <f>SUMIFS(DADOS_ANAC!$Q:$Q,DADOS_ANAC!$B:$B,YEAR(AK$7),DADOS_ANAC!$D:$D,$B$7,DADOS_ANAC!$E:$E,LEFT(AK$8,2))</f>
        <v>3175</v>
      </c>
      <c r="AL25" s="8">
        <f>SUMIFS(DADOS_ANAC!$Q:$Q,DADOS_ANAC!$B:$B,YEAR(AL$7),DADOS_ANAC!$D:$D,$B$7,DADOS_ANAC!$E:$E,LEFT(AL$8,2))</f>
        <v>3734</v>
      </c>
      <c r="AM25" s="8">
        <f>SUMIFS(DADOS_ANAC!$Q:$Q,DADOS_ANAC!$B:$B,YEAR(AM$7),DADOS_ANAC!$D:$D,$B$7,DADOS_ANAC!$E:$E,LEFT(AM$8,2))</f>
        <v>3678</v>
      </c>
      <c r="AN25" s="8">
        <f>SUMIFS(DADOS_ANAC!$Q:$Q,DADOS_ANAC!$B:$B,YEAR(AN$7),DADOS_ANAC!$D:$D,$B$7,DADOS_ANAC!$E:$E,LEFT(AN$8,2))</f>
        <v>4365</v>
      </c>
      <c r="AO25" s="8">
        <f>SUMIFS(DADOS_ANAC!$Q:$Q,DADOS_ANAC!$B:$B,YEAR(AO$7),DADOS_ANAC!$D:$D,$B$7,DADOS_ANAC!$E:$E,LEFT(AO$8,2))</f>
        <v>2761</v>
      </c>
      <c r="AP25" s="8">
        <f>SUMIFS(DADOS_ANAC!$Q:$Q,DADOS_ANAC!$B:$B,YEAR(AP$7),DADOS_ANAC!$D:$D,$B$7,DADOS_ANAC!$E:$E,LEFT(AP$8,2))</f>
        <v>3398</v>
      </c>
      <c r="AQ25" s="8">
        <f>SUMIFS(DADOS_ANAC!$Q:$Q,DADOS_ANAC!$B:$B,YEAR(AQ$7),DADOS_ANAC!$D:$D,$B$7,DADOS_ANAC!$E:$E,LEFT(AQ$8,2))</f>
        <v>3706</v>
      </c>
      <c r="AR25" s="8">
        <f>SUMIFS(DADOS_ANAC!$Q:$Q,DADOS_ANAC!$B:$B,YEAR(AR$7),DADOS_ANAC!$D:$D,$B$7,DADOS_ANAC!$E:$E,LEFT(AR$8,2))</f>
        <v>4403</v>
      </c>
      <c r="AS25" s="8">
        <f>SUMIFS(DADOS_ANAC!$Q:$Q,DADOS_ANAC!$B:$B,YEAR(AS$7),DADOS_ANAC!$D:$D,$B$7,DADOS_ANAC!$E:$E,LEFT(AS$8,2))</f>
        <v>4037</v>
      </c>
      <c r="AT25" s="8">
        <f>SUMIFS(DADOS_ANAC!$Q:$Q,DADOS_ANAC!$B:$B,YEAR(AT$7),DADOS_ANAC!$D:$D,$B$7,DADOS_ANAC!$E:$E,LEFT(AT$8,2))</f>
        <v>4594</v>
      </c>
      <c r="AU25" s="8">
        <f>SUMIFS(DADOS_ANAC!$Q:$Q,DADOS_ANAC!$B:$B,YEAR(AU$7),DADOS_ANAC!$D:$D,$B$7,DADOS_ANAC!$E:$E,LEFT(AU$8,2))</f>
        <v>3932</v>
      </c>
    </row>
    <row r="26" spans="2:47" s="5" customFormat="1">
      <c r="B26" s="17" t="s">
        <v>102</v>
      </c>
      <c r="C26" s="17" t="s">
        <v>113</v>
      </c>
      <c r="D26" s="18">
        <f>D25+D24</f>
        <v>66215</v>
      </c>
      <c r="E26" s="18">
        <v>67277</v>
      </c>
      <c r="F26" s="18">
        <f t="shared" ref="F26:AU26" si="6">F25+F24</f>
        <v>70690</v>
      </c>
      <c r="G26" s="18">
        <f t="shared" si="6"/>
        <v>71943</v>
      </c>
      <c r="H26" s="18">
        <f t="shared" si="6"/>
        <v>73251</v>
      </c>
      <c r="I26" s="18">
        <f t="shared" si="6"/>
        <v>73418</v>
      </c>
      <c r="J26" s="18">
        <f t="shared" si="6"/>
        <v>75531</v>
      </c>
      <c r="K26" s="18">
        <f t="shared" si="6"/>
        <v>75507</v>
      </c>
      <c r="L26" s="18">
        <f t="shared" si="6"/>
        <v>76014</v>
      </c>
      <c r="M26" s="18">
        <f t="shared" si="6"/>
        <v>74885</v>
      </c>
      <c r="N26" s="18">
        <f t="shared" si="6"/>
        <v>80850</v>
      </c>
      <c r="O26" s="18">
        <f t="shared" si="6"/>
        <v>82292</v>
      </c>
      <c r="P26" s="18">
        <f t="shared" si="6"/>
        <v>79644</v>
      </c>
      <c r="Q26" s="18">
        <f t="shared" si="6"/>
        <v>73717</v>
      </c>
      <c r="R26" s="18">
        <f t="shared" si="6"/>
        <v>76143</v>
      </c>
      <c r="S26" s="18">
        <f t="shared" si="6"/>
        <v>76642</v>
      </c>
      <c r="T26" s="18">
        <f t="shared" si="6"/>
        <v>78561</v>
      </c>
      <c r="U26" s="18">
        <f t="shared" si="6"/>
        <v>78772</v>
      </c>
      <c r="V26" s="18">
        <f t="shared" si="6"/>
        <v>79873</v>
      </c>
      <c r="W26" s="18">
        <f t="shared" si="6"/>
        <v>80654</v>
      </c>
      <c r="X26" s="18">
        <f t="shared" si="6"/>
        <v>79404</v>
      </c>
      <c r="Y26" s="18">
        <f t="shared" si="6"/>
        <v>76039</v>
      </c>
      <c r="Z26" s="18">
        <f t="shared" si="6"/>
        <v>80196</v>
      </c>
      <c r="AA26" s="18">
        <f t="shared" si="6"/>
        <v>83595</v>
      </c>
      <c r="AB26" s="18">
        <f t="shared" si="6"/>
        <v>81129</v>
      </c>
      <c r="AC26" s="18">
        <f t="shared" si="6"/>
        <v>77455</v>
      </c>
      <c r="AD26" s="18">
        <f t="shared" si="6"/>
        <v>78932</v>
      </c>
      <c r="AE26" s="18">
        <f t="shared" si="6"/>
        <v>79764</v>
      </c>
      <c r="AF26" s="18">
        <f t="shared" si="6"/>
        <v>74639</v>
      </c>
      <c r="AG26" s="18">
        <f t="shared" si="6"/>
        <v>61343</v>
      </c>
      <c r="AH26" s="18">
        <f t="shared" si="6"/>
        <v>62851</v>
      </c>
      <c r="AI26" s="18">
        <f t="shared" si="6"/>
        <v>64140</v>
      </c>
      <c r="AJ26" s="18">
        <f t="shared" si="6"/>
        <v>64404</v>
      </c>
      <c r="AK26" s="18">
        <f t="shared" si="6"/>
        <v>58181</v>
      </c>
      <c r="AL26" s="18">
        <f t="shared" si="6"/>
        <v>64087</v>
      </c>
      <c r="AM26" s="18">
        <f t="shared" si="6"/>
        <v>65218</v>
      </c>
      <c r="AN26" s="18">
        <f t="shared" si="6"/>
        <v>64891</v>
      </c>
      <c r="AO26" s="18">
        <f t="shared" si="6"/>
        <v>58474</v>
      </c>
      <c r="AP26" s="18">
        <f t="shared" si="6"/>
        <v>64296</v>
      </c>
      <c r="AQ26" s="18">
        <f t="shared" si="6"/>
        <v>63792</v>
      </c>
      <c r="AR26" s="18">
        <f t="shared" si="6"/>
        <v>64183</v>
      </c>
      <c r="AS26" s="18">
        <f t="shared" si="6"/>
        <v>59144</v>
      </c>
      <c r="AT26" s="18">
        <f t="shared" si="6"/>
        <v>68914</v>
      </c>
      <c r="AU26" s="18">
        <f t="shared" si="6"/>
        <v>68602</v>
      </c>
    </row>
    <row r="27" spans="2:47">
      <c r="B27" t="s">
        <v>85</v>
      </c>
      <c r="C27" t="s">
        <v>121</v>
      </c>
      <c r="D27" s="8">
        <f>SUMIFS(DADOS_ANAC!$R:$R,DADOS_ANAC!$B:$B,YEAR(D$7),DADOS_ANAC!$D:$D,$B$7,DADOS_ANAC!$E:$E,LEFT(D$8,2))</f>
        <v>98410.358999999909</v>
      </c>
      <c r="E27" s="8">
        <v>101562.74099999999</v>
      </c>
      <c r="F27" s="8">
        <f>SUMIFS(DADOS_ANAC!$R:$R,DADOS_ANAC!$B:$B,YEAR(F$7),DADOS_ANAC!$D:$D,$B$7,DADOS_ANAC!$E:$E,LEFT(F$8,2))</f>
        <v>109454.71099999989</v>
      </c>
      <c r="G27" s="8">
        <f>SUMIFS(DADOS_ANAC!$R:$R,DADOS_ANAC!$B:$B,YEAR(G$7),DADOS_ANAC!$D:$D,$B$7,DADOS_ANAC!$E:$E,LEFT(G$8,2))</f>
        <v>112481.489</v>
      </c>
      <c r="H27" s="8">
        <f>SUMIFS(DADOS_ANAC!$R:$R,DADOS_ANAC!$B:$B,YEAR(H$7),DADOS_ANAC!$D:$D,$B$7,DADOS_ANAC!$E:$E,LEFT(H$8,2))</f>
        <v>116041.201</v>
      </c>
      <c r="I27" s="8">
        <f>SUMIFS(DADOS_ANAC!$R:$R,DADOS_ANAC!$B:$B,YEAR(I$7),DADOS_ANAC!$D:$D,$B$7,DADOS_ANAC!$E:$E,LEFT(I$8,2))</f>
        <v>115834.34999999989</v>
      </c>
      <c r="J27" s="8">
        <f>SUMIFS(DADOS_ANAC!$R:$R,DADOS_ANAC!$B:$B,YEAR(J$7),DADOS_ANAC!$D:$D,$B$7,DADOS_ANAC!$E:$E,LEFT(J$8,2))</f>
        <v>119110.66099999991</v>
      </c>
      <c r="K27" s="8">
        <f>SUMIFS(DADOS_ANAC!$R:$R,DADOS_ANAC!$B:$B,YEAR(K$7),DADOS_ANAC!$D:$D,$B$7,DADOS_ANAC!$E:$E,LEFT(K$8,2))</f>
        <v>120561.7699999999</v>
      </c>
      <c r="L27" s="8">
        <f>SUMIFS(DADOS_ANAC!$R:$R,DADOS_ANAC!$B:$B,YEAR(L$7),DADOS_ANAC!$D:$D,$B$7,DADOS_ANAC!$E:$E,LEFT(L$8,2))</f>
        <v>121699.4</v>
      </c>
      <c r="M27" s="8">
        <f>SUMIFS(DADOS_ANAC!$R:$R,DADOS_ANAC!$B:$B,YEAR(M$7),DADOS_ANAC!$D:$D,$B$7,DADOS_ANAC!$E:$E,LEFT(M$8,2))</f>
        <v>120434.8199999998</v>
      </c>
      <c r="N27" s="8">
        <f>SUMIFS(DADOS_ANAC!$R:$R,DADOS_ANAC!$B:$B,YEAR(N$7),DADOS_ANAC!$D:$D,$B$7,DADOS_ANAC!$E:$E,LEFT(N$8,2))</f>
        <v>131009.05899999999</v>
      </c>
      <c r="O27" s="8">
        <f>SUMIFS(DADOS_ANAC!$R:$R,DADOS_ANAC!$B:$B,YEAR(O$7),DADOS_ANAC!$D:$D,$B$7,DADOS_ANAC!$E:$E,LEFT(O$8,2))</f>
        <v>132251.01899999988</v>
      </c>
      <c r="P27" s="8">
        <f>SUMIFS(DADOS_ANAC!$R:$R,DADOS_ANAC!$B:$B,YEAR(P$7),DADOS_ANAC!$D:$D,$B$7,DADOS_ANAC!$E:$E,LEFT(P$8,2))</f>
        <v>124893.95</v>
      </c>
      <c r="Q27" s="8">
        <f>SUMIFS(DADOS_ANAC!$R:$R,DADOS_ANAC!$B:$B,YEAR(Q$7),DADOS_ANAC!$D:$D,$B$7,DADOS_ANAC!$E:$E,LEFT(Q$8,2))</f>
        <v>113146.48999999999</v>
      </c>
      <c r="R27" s="8">
        <f>SUMIFS(DADOS_ANAC!$R:$R,DADOS_ANAC!$B:$B,YEAR(R$7),DADOS_ANAC!$D:$D,$B$7,DADOS_ANAC!$E:$E,LEFT(R$8,2))</f>
        <v>115660.19899999991</v>
      </c>
      <c r="S27" s="8">
        <f>SUMIFS(DADOS_ANAC!$R:$R,DADOS_ANAC!$B:$B,YEAR(S$7),DADOS_ANAC!$D:$D,$B$7,DADOS_ANAC!$E:$E,LEFT(S$8,2))</f>
        <v>116379.34899999978</v>
      </c>
      <c r="T27" s="8">
        <f>SUMIFS(DADOS_ANAC!$R:$R,DADOS_ANAC!$B:$B,YEAR(T$7),DADOS_ANAC!$D:$D,$B$7,DADOS_ANAC!$E:$E,LEFT(T$8,2))</f>
        <v>116593.611</v>
      </c>
      <c r="U27" s="8">
        <f>SUMIFS(DADOS_ANAC!$R:$R,DADOS_ANAC!$B:$B,YEAR(U$7),DADOS_ANAC!$D:$D,$B$7,DADOS_ANAC!$E:$E,LEFT(U$8,2))</f>
        <v>116045.99999999988</v>
      </c>
      <c r="V27" s="8">
        <f>SUMIFS(DADOS_ANAC!$R:$R,DADOS_ANAC!$B:$B,YEAR(V$7),DADOS_ANAC!$D:$D,$B$7,DADOS_ANAC!$E:$E,LEFT(V$8,2))</f>
        <v>117784.611</v>
      </c>
      <c r="W27" s="8">
        <f>SUMIFS(DADOS_ANAC!$R:$R,DADOS_ANAC!$B:$B,YEAR(W$7),DADOS_ANAC!$D:$D,$B$7,DADOS_ANAC!$E:$E,LEFT(W$8,2))</f>
        <v>120488.09999999989</v>
      </c>
      <c r="X27" s="8">
        <f>SUMIFS(DADOS_ANAC!$R:$R,DADOS_ANAC!$B:$B,YEAR(X$7),DADOS_ANAC!$D:$D,$B$7,DADOS_ANAC!$E:$E,LEFT(X$8,2))</f>
        <v>118980.258</v>
      </c>
      <c r="Y27" s="8">
        <f>SUMIFS(DADOS_ANAC!$R:$R,DADOS_ANAC!$B:$B,YEAR(Y$7),DADOS_ANAC!$D:$D,$B$7,DADOS_ANAC!$E:$E,LEFT(Y$8,2))</f>
        <v>112249.3</v>
      </c>
      <c r="Z27" s="8">
        <f>SUMIFS(DADOS_ANAC!$R:$R,DADOS_ANAC!$B:$B,YEAR(Z$7),DADOS_ANAC!$D:$D,$B$7,DADOS_ANAC!$E:$E,LEFT(Z$8,2))</f>
        <v>116666.84</v>
      </c>
      <c r="AA27" s="8">
        <f>SUMIFS(DADOS_ANAC!$R:$R,DADOS_ANAC!$B:$B,YEAR(AA$7),DADOS_ANAC!$D:$D,$B$7,DADOS_ANAC!$E:$E,LEFT(AA$8,2))</f>
        <v>125410.1909999999</v>
      </c>
      <c r="AB27" s="8">
        <f>SUMIFS(DADOS_ANAC!$R:$R,DADOS_ANAC!$B:$B,YEAR(AB$7),DADOS_ANAC!$D:$D,$B$7,DADOS_ANAC!$E:$E,LEFT(AB$8,2))</f>
        <v>122175.439</v>
      </c>
      <c r="AC27" s="8">
        <f>SUMIFS(DADOS_ANAC!$R:$R,DADOS_ANAC!$B:$B,YEAR(AC$7),DADOS_ANAC!$D:$D,$B$7,DADOS_ANAC!$E:$E,LEFT(AC$8,2))</f>
        <v>114688.93</v>
      </c>
      <c r="AD27" s="8">
        <f>SUMIFS(DADOS_ANAC!$R:$R,DADOS_ANAC!$B:$B,YEAR(AD$7),DADOS_ANAC!$D:$D,$B$7,DADOS_ANAC!$E:$E,LEFT(AD$8,2))</f>
        <v>117567.5499999999</v>
      </c>
      <c r="AE27" s="8">
        <f>SUMIFS(DADOS_ANAC!$R:$R,DADOS_ANAC!$B:$B,YEAR(AE$7),DADOS_ANAC!$D:$D,$B$7,DADOS_ANAC!$E:$E,LEFT(AE$8,2))</f>
        <v>121498.11999999991</v>
      </c>
      <c r="AF27" s="8">
        <f>SUMIFS(DADOS_ANAC!$R:$R,DADOS_ANAC!$B:$B,YEAR(AF$7),DADOS_ANAC!$D:$D,$B$7,DADOS_ANAC!$E:$E,LEFT(AF$8,2))</f>
        <v>115917.64199999999</v>
      </c>
      <c r="AG27" s="8">
        <f>SUMIFS(DADOS_ANAC!$R:$R,DADOS_ANAC!$B:$B,YEAR(AG$7),DADOS_ANAC!$D:$D,$B$7,DADOS_ANAC!$E:$E,LEFT(AG$8,2))</f>
        <v>100090.6899999999</v>
      </c>
      <c r="AH27" s="8">
        <f>SUMIFS(DADOS_ANAC!$R:$R,DADOS_ANAC!$B:$B,YEAR(AH$7),DADOS_ANAC!$D:$D,$B$7,DADOS_ANAC!$E:$E,LEFT(AH$8,2))</f>
        <v>105838.51999999999</v>
      </c>
      <c r="AI27" s="8">
        <f>SUMIFS(DADOS_ANAC!$R:$R,DADOS_ANAC!$B:$B,YEAR(AI$7),DADOS_ANAC!$D:$D,$B$7,DADOS_ANAC!$E:$E,LEFT(AI$8,2))</f>
        <v>109911.1899999999</v>
      </c>
      <c r="AJ27" s="8">
        <f>SUMIFS(DADOS_ANAC!$R:$R,DADOS_ANAC!$B:$B,YEAR(AJ$7),DADOS_ANAC!$D:$D,$B$7,DADOS_ANAC!$E:$E,LEFT(AJ$8,2))</f>
        <v>111254.02899999999</v>
      </c>
      <c r="AK27" s="8">
        <f>SUMIFS(DADOS_ANAC!$R:$R,DADOS_ANAC!$B:$B,YEAR(AK$7),DADOS_ANAC!$D:$D,$B$7,DADOS_ANAC!$E:$E,LEFT(AK$8,2))</f>
        <v>98133.71</v>
      </c>
      <c r="AL27" s="8">
        <f>SUMIFS(DADOS_ANAC!$R:$R,DADOS_ANAC!$B:$B,YEAR(AL$7),DADOS_ANAC!$D:$D,$B$7,DADOS_ANAC!$E:$E,LEFT(AL$8,2))</f>
        <v>110732.9399999999</v>
      </c>
      <c r="AM27" s="8">
        <f>SUMIFS(DADOS_ANAC!$R:$R,DADOS_ANAC!$B:$B,YEAR(AM$7),DADOS_ANAC!$D:$D,$B$7,DADOS_ANAC!$E:$E,LEFT(AM$8,2))</f>
        <v>113685.56999999999</v>
      </c>
      <c r="AN27" s="8">
        <f>SUMIFS(DADOS_ANAC!$R:$R,DADOS_ANAC!$B:$B,YEAR(AN$7),DADOS_ANAC!$D:$D,$B$7,DADOS_ANAC!$E:$E,LEFT(AN$8,2))</f>
        <v>112783.12900000002</v>
      </c>
      <c r="AO27" s="8">
        <f>SUMIFS(DADOS_ANAC!$R:$R,DADOS_ANAC!$B:$B,YEAR(AO$7),DADOS_ANAC!$D:$D,$B$7,DADOS_ANAC!$E:$E,LEFT(AO$8,2))</f>
        <v>100846.12</v>
      </c>
      <c r="AP27" s="8">
        <f>SUMIFS(DADOS_ANAC!$R:$R,DADOS_ANAC!$B:$B,YEAR(AP$7),DADOS_ANAC!$D:$D,$B$7,DADOS_ANAC!$E:$E,LEFT(AP$8,2))</f>
        <v>109692.83999999991</v>
      </c>
      <c r="AQ27" s="8">
        <f>SUMIFS(DADOS_ANAC!$R:$R,DADOS_ANAC!$B:$B,YEAR(AQ$7),DADOS_ANAC!$D:$D,$B$7,DADOS_ANAC!$E:$E,LEFT(AQ$8,2))</f>
        <v>108036.06999999989</v>
      </c>
      <c r="AR27" s="8">
        <f>SUMIFS(DADOS_ANAC!$R:$R,DADOS_ANAC!$B:$B,YEAR(AR$7),DADOS_ANAC!$D:$D,$B$7,DADOS_ANAC!$E:$E,LEFT(AR$8,2))</f>
        <v>110816.99</v>
      </c>
      <c r="AS27" s="8">
        <f>SUMIFS(DADOS_ANAC!$R:$R,DADOS_ANAC!$B:$B,YEAR(AS$7),DADOS_ANAC!$D:$D,$B$7,DADOS_ANAC!$E:$E,LEFT(AS$8,2))</f>
        <v>99890.790000000008</v>
      </c>
      <c r="AT27" s="8">
        <f>SUMIFS(DADOS_ANAC!$R:$R,DADOS_ANAC!$B:$B,YEAR(AT$7),DADOS_ANAC!$D:$D,$B$7,DADOS_ANAC!$E:$E,LEFT(AT$8,2))</f>
        <v>116955.261</v>
      </c>
      <c r="AU27" s="8">
        <f>SUMIFS(DADOS_ANAC!$R:$R,DADOS_ANAC!$B:$B,YEAR(AU$7),DADOS_ANAC!$D:$D,$B$7,DADOS_ANAC!$E:$E,LEFT(AU$8,2))</f>
        <v>117974.9899999999</v>
      </c>
    </row>
    <row r="28" spans="2:47">
      <c r="B28" t="s">
        <v>86</v>
      </c>
      <c r="C28" t="s">
        <v>122</v>
      </c>
      <c r="D28" s="8">
        <f>SUMIFS(DADOS_ANAC!$S:$S,DADOS_ANAC!$B:$B,YEAR(D$7),DADOS_ANAC!$D:$D,$B$7,DADOS_ANAC!$E:$E,LEFT(D$8,2))</f>
        <v>11236.549999999981</v>
      </c>
      <c r="E28" s="8">
        <v>10103.499999999969</v>
      </c>
      <c r="F28" s="8">
        <f>SUMIFS(DADOS_ANAC!$S:$S,DADOS_ANAC!$B:$B,YEAR(F$7),DADOS_ANAC!$D:$D,$B$7,DADOS_ANAC!$E:$E,LEFT(F$8,2))</f>
        <v>8707.6299999999901</v>
      </c>
      <c r="G28" s="8">
        <f>SUMIFS(DADOS_ANAC!$S:$S,DADOS_ANAC!$B:$B,YEAR(G$7),DADOS_ANAC!$D:$D,$B$7,DADOS_ANAC!$E:$E,LEFT(G$8,2))</f>
        <v>9165.2100000000009</v>
      </c>
      <c r="H28" s="8">
        <f>SUMIFS(DADOS_ANAC!$S:$S,DADOS_ANAC!$B:$B,YEAR(H$7),DADOS_ANAC!$D:$D,$B$7,DADOS_ANAC!$E:$E,LEFT(H$8,2))</f>
        <v>10580.55999999999</v>
      </c>
      <c r="I28" s="8">
        <f>SUMIFS(DADOS_ANAC!$S:$S,DADOS_ANAC!$B:$B,YEAR(I$7),DADOS_ANAC!$D:$D,$B$7,DADOS_ANAC!$E:$E,LEFT(I$8,2))</f>
        <v>9994.36</v>
      </c>
      <c r="J28" s="8">
        <f>SUMIFS(DADOS_ANAC!$S:$S,DADOS_ANAC!$B:$B,YEAR(J$7),DADOS_ANAC!$D:$D,$B$7,DADOS_ANAC!$E:$E,LEFT(J$8,2))</f>
        <v>12147.68999999999</v>
      </c>
      <c r="K28" s="8">
        <f>SUMIFS(DADOS_ANAC!$S:$S,DADOS_ANAC!$B:$B,YEAR(K$7),DADOS_ANAC!$D:$D,$B$7,DADOS_ANAC!$E:$E,LEFT(K$8,2))</f>
        <v>10956.399999999991</v>
      </c>
      <c r="L28" s="8">
        <f>SUMIFS(DADOS_ANAC!$S:$S,DADOS_ANAC!$B:$B,YEAR(L$7),DADOS_ANAC!$D:$D,$B$7,DADOS_ANAC!$E:$E,LEFT(L$8,2))</f>
        <v>11426.59999999998</v>
      </c>
      <c r="M28" s="8">
        <f>SUMIFS(DADOS_ANAC!$S:$S,DADOS_ANAC!$B:$B,YEAR(M$7),DADOS_ANAC!$D:$D,$B$7,DADOS_ANAC!$E:$E,LEFT(M$8,2))</f>
        <v>8934.0199999999895</v>
      </c>
      <c r="N28" s="8">
        <f>SUMIFS(DADOS_ANAC!$S:$S,DADOS_ANAC!$B:$B,YEAR(N$7),DADOS_ANAC!$D:$D,$B$7,DADOS_ANAC!$E:$E,LEFT(N$8,2))</f>
        <v>9676.9799999999905</v>
      </c>
      <c r="O28" s="8">
        <f>SUMIFS(DADOS_ANAC!$S:$S,DADOS_ANAC!$B:$B,YEAR(O$7),DADOS_ANAC!$D:$D,$B$7,DADOS_ANAC!$E:$E,LEFT(O$8,2))</f>
        <v>9741.4599999999809</v>
      </c>
      <c r="P28" s="8">
        <f>SUMIFS(DADOS_ANAC!$S:$S,DADOS_ANAC!$B:$B,YEAR(P$7),DADOS_ANAC!$D:$D,$B$7,DADOS_ANAC!$E:$E,LEFT(P$8,2))</f>
        <v>9650.169999999991</v>
      </c>
      <c r="Q28" s="8">
        <f>SUMIFS(DADOS_ANAC!$S:$S,DADOS_ANAC!$B:$B,YEAR(Q$7),DADOS_ANAC!$D:$D,$B$7,DADOS_ANAC!$E:$E,LEFT(Q$8,2))</f>
        <v>8921.01</v>
      </c>
      <c r="R28" s="8">
        <f>SUMIFS(DADOS_ANAC!$S:$S,DADOS_ANAC!$B:$B,YEAR(R$7),DADOS_ANAC!$D:$D,$B$7,DADOS_ANAC!$E:$E,LEFT(R$8,2))</f>
        <v>10069.87999999999</v>
      </c>
      <c r="S28" s="8">
        <f>SUMIFS(DADOS_ANAC!$S:$S,DADOS_ANAC!$B:$B,YEAR(S$7),DADOS_ANAC!$D:$D,$B$7,DADOS_ANAC!$E:$E,LEFT(S$8,2))</f>
        <v>9769.7200000000012</v>
      </c>
      <c r="T28" s="8">
        <f>SUMIFS(DADOS_ANAC!$S:$S,DADOS_ANAC!$B:$B,YEAR(T$7),DADOS_ANAC!$D:$D,$B$7,DADOS_ANAC!$E:$E,LEFT(T$8,2))</f>
        <v>12125.739999999991</v>
      </c>
      <c r="U28" s="8">
        <f>SUMIFS(DADOS_ANAC!$S:$S,DADOS_ANAC!$B:$B,YEAR(U$7),DADOS_ANAC!$D:$D,$B$7,DADOS_ANAC!$E:$E,LEFT(U$8,2))</f>
        <v>11360.23</v>
      </c>
      <c r="V28" s="8">
        <f>SUMIFS(DADOS_ANAC!$S:$S,DADOS_ANAC!$B:$B,YEAR(V$7),DADOS_ANAC!$D:$D,$B$7,DADOS_ANAC!$E:$E,LEFT(V$8,2))</f>
        <v>12054.6</v>
      </c>
      <c r="W28" s="8">
        <f>SUMIFS(DADOS_ANAC!$S:$S,DADOS_ANAC!$B:$B,YEAR(W$7),DADOS_ANAC!$D:$D,$B$7,DADOS_ANAC!$E:$E,LEFT(W$8,2))</f>
        <v>11742.689999999999</v>
      </c>
      <c r="X28" s="8">
        <f>SUMIFS(DADOS_ANAC!$S:$S,DADOS_ANAC!$B:$B,YEAR(X$7),DADOS_ANAC!$D:$D,$B$7,DADOS_ANAC!$E:$E,LEFT(X$8,2))</f>
        <v>12406.46</v>
      </c>
      <c r="Y28" s="8">
        <f>SUMIFS(DADOS_ANAC!$S:$S,DADOS_ANAC!$B:$B,YEAR(Y$7),DADOS_ANAC!$D:$D,$B$7,DADOS_ANAC!$E:$E,LEFT(Y$8,2))</f>
        <v>12360.53999999999</v>
      </c>
      <c r="Z28" s="8">
        <f>SUMIFS(DADOS_ANAC!$S:$S,DADOS_ANAC!$B:$B,YEAR(Z$7),DADOS_ANAC!$D:$D,$B$7,DADOS_ANAC!$E:$E,LEFT(Z$8,2))</f>
        <v>13900.549999999988</v>
      </c>
      <c r="AA28" s="8">
        <f>SUMIFS(DADOS_ANAC!$S:$S,DADOS_ANAC!$B:$B,YEAR(AA$7),DADOS_ANAC!$D:$D,$B$7,DADOS_ANAC!$E:$E,LEFT(AA$8,2))</f>
        <v>14169.05</v>
      </c>
      <c r="AB28" s="8">
        <f>SUMIFS(DADOS_ANAC!$S:$S,DADOS_ANAC!$B:$B,YEAR(AB$7),DADOS_ANAC!$D:$D,$B$7,DADOS_ANAC!$E:$E,LEFT(AB$8,2))</f>
        <v>14641.679999999989</v>
      </c>
      <c r="AC28" s="8">
        <f>SUMIFS(DADOS_ANAC!$S:$S,DADOS_ANAC!$B:$B,YEAR(AC$7),DADOS_ANAC!$D:$D,$B$7,DADOS_ANAC!$E:$E,LEFT(AC$8,2))</f>
        <v>12730.07</v>
      </c>
      <c r="AD28" s="8">
        <f>SUMIFS(DADOS_ANAC!$S:$S,DADOS_ANAC!$B:$B,YEAR(AD$7),DADOS_ANAC!$D:$D,$B$7,DADOS_ANAC!$E:$E,LEFT(AD$8,2))</f>
        <v>14460</v>
      </c>
      <c r="AE28" s="8">
        <f>SUMIFS(DADOS_ANAC!$S:$S,DADOS_ANAC!$B:$B,YEAR(AE$7),DADOS_ANAC!$D:$D,$B$7,DADOS_ANAC!$E:$E,LEFT(AE$8,2))</f>
        <v>12830.099999999991</v>
      </c>
      <c r="AF28" s="8">
        <f>SUMIFS(DADOS_ANAC!$S:$S,DADOS_ANAC!$B:$B,YEAR(AF$7),DADOS_ANAC!$D:$D,$B$7,DADOS_ANAC!$E:$E,LEFT(AF$8,2))</f>
        <v>12412.089999999991</v>
      </c>
      <c r="AG28" s="8">
        <f>SUMIFS(DADOS_ANAC!$S:$S,DADOS_ANAC!$B:$B,YEAR(AG$7),DADOS_ANAC!$D:$D,$B$7,DADOS_ANAC!$E:$E,LEFT(AG$8,2))</f>
        <v>11310.04999999999</v>
      </c>
      <c r="AH28" s="8">
        <f>SUMIFS(DADOS_ANAC!$S:$S,DADOS_ANAC!$B:$B,YEAR(AH$7),DADOS_ANAC!$D:$D,$B$7,DADOS_ANAC!$E:$E,LEFT(AH$8,2))</f>
        <v>11634.379999999979</v>
      </c>
      <c r="AI28" s="8">
        <f>SUMIFS(DADOS_ANAC!$S:$S,DADOS_ANAC!$B:$B,YEAR(AI$7),DADOS_ANAC!$D:$D,$B$7,DADOS_ANAC!$E:$E,LEFT(AI$8,2))</f>
        <v>10947.889999999981</v>
      </c>
      <c r="AJ28" s="8">
        <f>SUMIFS(DADOS_ANAC!$S:$S,DADOS_ANAC!$B:$B,YEAR(AJ$7),DADOS_ANAC!$D:$D,$B$7,DADOS_ANAC!$E:$E,LEFT(AJ$8,2))</f>
        <v>11642.85999999999</v>
      </c>
      <c r="AK28" s="8">
        <f>SUMIFS(DADOS_ANAC!$S:$S,DADOS_ANAC!$B:$B,YEAR(AK$7),DADOS_ANAC!$D:$D,$B$7,DADOS_ANAC!$E:$E,LEFT(AK$8,2))</f>
        <v>10079.39</v>
      </c>
      <c r="AL28" s="8">
        <f>SUMIFS(DADOS_ANAC!$S:$S,DADOS_ANAC!$B:$B,YEAR(AL$7),DADOS_ANAC!$D:$D,$B$7,DADOS_ANAC!$E:$E,LEFT(AL$8,2))</f>
        <v>12531.849999999999</v>
      </c>
      <c r="AM28" s="8">
        <f>SUMIFS(DADOS_ANAC!$S:$S,DADOS_ANAC!$B:$B,YEAR(AM$7),DADOS_ANAC!$D:$D,$B$7,DADOS_ANAC!$E:$E,LEFT(AM$8,2))</f>
        <v>11958.39999999998</v>
      </c>
      <c r="AN28" s="8">
        <f>SUMIFS(DADOS_ANAC!$S:$S,DADOS_ANAC!$B:$B,YEAR(AN$7),DADOS_ANAC!$D:$D,$B$7,DADOS_ANAC!$E:$E,LEFT(AN$8,2))</f>
        <v>14352.26999999999</v>
      </c>
      <c r="AO28" s="8">
        <f>SUMIFS(DADOS_ANAC!$S:$S,DADOS_ANAC!$B:$B,YEAR(AO$7),DADOS_ANAC!$D:$D,$B$7,DADOS_ANAC!$E:$E,LEFT(AO$8,2))</f>
        <v>9212.4599999999809</v>
      </c>
      <c r="AP28" s="8">
        <f>SUMIFS(DADOS_ANAC!$S:$S,DADOS_ANAC!$B:$B,YEAR(AP$7),DADOS_ANAC!$D:$D,$B$7,DADOS_ANAC!$E:$E,LEFT(AP$8,2))</f>
        <v>11190.829999999991</v>
      </c>
      <c r="AQ28" s="8">
        <f>SUMIFS(DADOS_ANAC!$S:$S,DADOS_ANAC!$B:$B,YEAR(AQ$7),DADOS_ANAC!$D:$D,$B$7,DADOS_ANAC!$E:$E,LEFT(AQ$8,2))</f>
        <v>13757.169999999987</v>
      </c>
      <c r="AR28" s="8">
        <f>SUMIFS(DADOS_ANAC!$S:$S,DADOS_ANAC!$B:$B,YEAR(AR$7),DADOS_ANAC!$D:$D,$B$7,DADOS_ANAC!$E:$E,LEFT(AR$8,2))</f>
        <v>17191.389999999992</v>
      </c>
      <c r="AS28" s="8">
        <f>SUMIFS(DADOS_ANAC!$S:$S,DADOS_ANAC!$B:$B,YEAR(AS$7),DADOS_ANAC!$D:$D,$B$7,DADOS_ANAC!$E:$E,LEFT(AS$8,2))</f>
        <v>14265.239999999991</v>
      </c>
      <c r="AT28" s="8">
        <f>SUMIFS(DADOS_ANAC!$S:$S,DADOS_ANAC!$B:$B,YEAR(AT$7),DADOS_ANAC!$D:$D,$B$7,DADOS_ANAC!$E:$E,LEFT(AT$8,2))</f>
        <v>16679.01999999999</v>
      </c>
      <c r="AU28" s="8">
        <f>SUMIFS(DADOS_ANAC!$S:$S,DADOS_ANAC!$B:$B,YEAR(AU$7),DADOS_ANAC!$D:$D,$B$7,DADOS_ANAC!$E:$E,LEFT(AU$8,2))</f>
        <v>14069.95999999999</v>
      </c>
    </row>
    <row r="29" spans="2:47" s="5" customFormat="1">
      <c r="B29" s="17" t="s">
        <v>103</v>
      </c>
      <c r="C29" s="17" t="s">
        <v>114</v>
      </c>
      <c r="D29" s="18">
        <f>D28+D27</f>
        <v>109646.9089999999</v>
      </c>
      <c r="E29" s="18">
        <v>111666.24099999997</v>
      </c>
      <c r="F29" s="18">
        <f t="shared" ref="F29:AU29" si="7">F28+F27</f>
        <v>118162.34099999988</v>
      </c>
      <c r="G29" s="18">
        <f t="shared" si="7"/>
        <v>121646.69900000001</v>
      </c>
      <c r="H29" s="18">
        <f t="shared" si="7"/>
        <v>126621.761</v>
      </c>
      <c r="I29" s="18">
        <f t="shared" si="7"/>
        <v>125828.70999999989</v>
      </c>
      <c r="J29" s="18">
        <f t="shared" si="7"/>
        <v>131258.35099999991</v>
      </c>
      <c r="K29" s="18">
        <f t="shared" si="7"/>
        <v>131518.1699999999</v>
      </c>
      <c r="L29" s="18">
        <f t="shared" si="7"/>
        <v>133125.99999999997</v>
      </c>
      <c r="M29" s="18">
        <f t="shared" si="7"/>
        <v>129368.83999999979</v>
      </c>
      <c r="N29" s="18">
        <f t="shared" si="7"/>
        <v>140686.03899999999</v>
      </c>
      <c r="O29" s="18">
        <f t="shared" si="7"/>
        <v>141992.47899999988</v>
      </c>
      <c r="P29" s="18">
        <f t="shared" si="7"/>
        <v>134544.12</v>
      </c>
      <c r="Q29" s="18">
        <f t="shared" si="7"/>
        <v>122067.49999999999</v>
      </c>
      <c r="R29" s="18">
        <f t="shared" si="7"/>
        <v>125730.0789999999</v>
      </c>
      <c r="S29" s="18">
        <f t="shared" si="7"/>
        <v>126149.06899999978</v>
      </c>
      <c r="T29" s="18">
        <f t="shared" si="7"/>
        <v>128719.351</v>
      </c>
      <c r="U29" s="18">
        <f t="shared" si="7"/>
        <v>127406.22999999988</v>
      </c>
      <c r="V29" s="18">
        <f t="shared" si="7"/>
        <v>129839.21100000001</v>
      </c>
      <c r="W29" s="18">
        <f t="shared" si="7"/>
        <v>132230.78999999989</v>
      </c>
      <c r="X29" s="18">
        <f t="shared" si="7"/>
        <v>131386.71799999999</v>
      </c>
      <c r="Y29" s="18">
        <f t="shared" si="7"/>
        <v>124609.84</v>
      </c>
      <c r="Z29" s="18">
        <f t="shared" si="7"/>
        <v>130567.38999999998</v>
      </c>
      <c r="AA29" s="18">
        <f t="shared" si="7"/>
        <v>139579.24099999989</v>
      </c>
      <c r="AB29" s="18">
        <f t="shared" si="7"/>
        <v>136817.11899999998</v>
      </c>
      <c r="AC29" s="18">
        <f t="shared" si="7"/>
        <v>127419</v>
      </c>
      <c r="AD29" s="18">
        <f t="shared" si="7"/>
        <v>132027.5499999999</v>
      </c>
      <c r="AE29" s="18">
        <f t="shared" si="7"/>
        <v>134328.21999999991</v>
      </c>
      <c r="AF29" s="18">
        <f t="shared" si="7"/>
        <v>128329.73199999999</v>
      </c>
      <c r="AG29" s="18">
        <f t="shared" si="7"/>
        <v>111400.73999999989</v>
      </c>
      <c r="AH29" s="18">
        <f t="shared" si="7"/>
        <v>117472.89999999997</v>
      </c>
      <c r="AI29" s="18">
        <f t="shared" si="7"/>
        <v>120859.07999999989</v>
      </c>
      <c r="AJ29" s="18">
        <f t="shared" si="7"/>
        <v>122896.88899999998</v>
      </c>
      <c r="AK29" s="18">
        <f t="shared" si="7"/>
        <v>108213.1</v>
      </c>
      <c r="AL29" s="18">
        <f t="shared" si="7"/>
        <v>123264.78999999989</v>
      </c>
      <c r="AM29" s="18">
        <f t="shared" si="7"/>
        <v>125643.96999999997</v>
      </c>
      <c r="AN29" s="18">
        <f t="shared" si="7"/>
        <v>127135.399</v>
      </c>
      <c r="AO29" s="18">
        <f t="shared" si="7"/>
        <v>110058.57999999997</v>
      </c>
      <c r="AP29" s="18">
        <f t="shared" si="7"/>
        <v>120883.6699999999</v>
      </c>
      <c r="AQ29" s="18">
        <f t="shared" si="7"/>
        <v>121793.23999999987</v>
      </c>
      <c r="AR29" s="18">
        <f t="shared" si="7"/>
        <v>128008.38</v>
      </c>
      <c r="AS29" s="18">
        <f t="shared" si="7"/>
        <v>114156.03</v>
      </c>
      <c r="AT29" s="18">
        <f t="shared" si="7"/>
        <v>133634.28099999999</v>
      </c>
      <c r="AU29" s="18">
        <f t="shared" si="7"/>
        <v>132044.9499999999</v>
      </c>
    </row>
    <row r="30" spans="2:47">
      <c r="B30" t="s">
        <v>87</v>
      </c>
      <c r="C30" t="s">
        <v>120</v>
      </c>
      <c r="D30" s="8">
        <f>SUMIFS(DADOS_ANAC!$T:$T,DADOS_ANAC!$B:$B,YEAR(D$7),DADOS_ANAC!$D:$D,$B$7,DADOS_ANAC!$E:$E,LEFT(D$8,2))</f>
        <v>50906193</v>
      </c>
      <c r="E30" s="8">
        <v>52693455</v>
      </c>
      <c r="F30" s="8">
        <f>SUMIFS(DADOS_ANAC!$T:$T,DADOS_ANAC!$B:$B,YEAR(F$7),DADOS_ANAC!$D:$D,$B$7,DADOS_ANAC!$E:$E,LEFT(F$8,2))</f>
        <v>56767176</v>
      </c>
      <c r="G30" s="8">
        <f>SUMIFS(DADOS_ANAC!$T:$T,DADOS_ANAC!$B:$B,YEAR(G$7),DADOS_ANAC!$D:$D,$B$7,DADOS_ANAC!$E:$E,LEFT(G$8,2))</f>
        <v>58364125</v>
      </c>
      <c r="H30" s="8">
        <f>SUMIFS(DADOS_ANAC!$T:$T,DADOS_ANAC!$B:$B,YEAR(H$7),DADOS_ANAC!$D:$D,$B$7,DADOS_ANAC!$E:$E,LEFT(H$8,2))</f>
        <v>60687791</v>
      </c>
      <c r="I30" s="8">
        <f>SUMIFS(DADOS_ANAC!$T:$T,DADOS_ANAC!$B:$B,YEAR(I$7),DADOS_ANAC!$D:$D,$B$7,DADOS_ANAC!$E:$E,LEFT(I$8,2))</f>
        <v>60082168</v>
      </c>
      <c r="J30" s="8">
        <f>SUMIFS(DADOS_ANAC!$T:$T,DADOS_ANAC!$B:$B,YEAR(J$7),DADOS_ANAC!$D:$D,$B$7,DADOS_ANAC!$E:$E,LEFT(J$8,2))</f>
        <v>62049300</v>
      </c>
      <c r="K30" s="8">
        <f>SUMIFS(DADOS_ANAC!$T:$T,DADOS_ANAC!$B:$B,YEAR(K$7),DADOS_ANAC!$D:$D,$B$7,DADOS_ANAC!$E:$E,LEFT(K$8,2))</f>
        <v>62374973</v>
      </c>
      <c r="L30" s="8">
        <f>SUMIFS(DADOS_ANAC!$T:$T,DADOS_ANAC!$B:$B,YEAR(L$7),DADOS_ANAC!$D:$D,$B$7,DADOS_ANAC!$E:$E,LEFT(L$8,2))</f>
        <v>63039553</v>
      </c>
      <c r="M30" s="8">
        <f>SUMIFS(DADOS_ANAC!$T:$T,DADOS_ANAC!$B:$B,YEAR(M$7),DADOS_ANAC!$D:$D,$B$7,DADOS_ANAC!$E:$E,LEFT(M$8,2))</f>
        <v>61365185</v>
      </c>
      <c r="N30" s="8">
        <f>SUMIFS(DADOS_ANAC!$T:$T,DADOS_ANAC!$B:$B,YEAR(N$7),DADOS_ANAC!$D:$D,$B$7,DADOS_ANAC!$E:$E,LEFT(N$8,2))</f>
        <v>67298121</v>
      </c>
      <c r="O30" s="8">
        <f>SUMIFS(DADOS_ANAC!$T:$T,DADOS_ANAC!$B:$B,YEAR(O$7),DADOS_ANAC!$D:$D,$B$7,DADOS_ANAC!$E:$E,LEFT(O$8,2))</f>
        <v>68598249</v>
      </c>
      <c r="P30" s="8">
        <f>SUMIFS(DADOS_ANAC!$T:$T,DADOS_ANAC!$B:$B,YEAR(P$7),DADOS_ANAC!$D:$D,$B$7,DADOS_ANAC!$E:$E,LEFT(P$8,2))</f>
        <v>65401290</v>
      </c>
      <c r="Q30" s="8">
        <f>SUMIFS(DADOS_ANAC!$T:$T,DADOS_ANAC!$B:$B,YEAR(Q$7),DADOS_ANAC!$D:$D,$B$7,DADOS_ANAC!$E:$E,LEFT(Q$8,2))</f>
        <v>59031597</v>
      </c>
      <c r="R30" s="8">
        <f>SUMIFS(DADOS_ANAC!$T:$T,DADOS_ANAC!$B:$B,YEAR(R$7),DADOS_ANAC!$D:$D,$B$7,DADOS_ANAC!$E:$E,LEFT(R$8,2))</f>
        <v>60608595</v>
      </c>
      <c r="S30" s="8">
        <f>SUMIFS(DADOS_ANAC!$T:$T,DADOS_ANAC!$B:$B,YEAR(S$7),DADOS_ANAC!$D:$D,$B$7,DADOS_ANAC!$E:$E,LEFT(S$8,2))</f>
        <v>61371729</v>
      </c>
      <c r="T30" s="8">
        <f>SUMIFS(DADOS_ANAC!$T:$T,DADOS_ANAC!$B:$B,YEAR(T$7),DADOS_ANAC!$D:$D,$B$7,DADOS_ANAC!$E:$E,LEFT(T$8,2))</f>
        <v>63000459</v>
      </c>
      <c r="U30" s="8">
        <f>SUMIFS(DADOS_ANAC!$T:$T,DADOS_ANAC!$B:$B,YEAR(U$7),DADOS_ANAC!$D:$D,$B$7,DADOS_ANAC!$E:$E,LEFT(U$8,2))</f>
        <v>62778837</v>
      </c>
      <c r="V30" s="8">
        <f>SUMIFS(DADOS_ANAC!$T:$T,DADOS_ANAC!$B:$B,YEAR(V$7),DADOS_ANAC!$D:$D,$B$7,DADOS_ANAC!$E:$E,LEFT(V$8,2))</f>
        <v>63494354</v>
      </c>
      <c r="W30" s="8">
        <f>SUMIFS(DADOS_ANAC!$T:$T,DADOS_ANAC!$B:$B,YEAR(W$7),DADOS_ANAC!$D:$D,$B$7,DADOS_ANAC!$E:$E,LEFT(W$8,2))</f>
        <v>64630617</v>
      </c>
      <c r="X30" s="8">
        <f>SUMIFS(DADOS_ANAC!$T:$T,DADOS_ANAC!$B:$B,YEAR(X$7),DADOS_ANAC!$D:$D,$B$7,DADOS_ANAC!$E:$E,LEFT(X$8,2))</f>
        <v>63927292</v>
      </c>
      <c r="Y30" s="8">
        <f>SUMIFS(DADOS_ANAC!$T:$T,DADOS_ANAC!$B:$B,YEAR(Y$7),DADOS_ANAC!$D:$D,$B$7,DADOS_ANAC!$E:$E,LEFT(Y$8,2))</f>
        <v>60580810</v>
      </c>
      <c r="Z30" s="8">
        <f>SUMIFS(DADOS_ANAC!$T:$T,DADOS_ANAC!$B:$B,YEAR(Z$7),DADOS_ANAC!$D:$D,$B$7,DADOS_ANAC!$E:$E,LEFT(Z$8,2))</f>
        <v>63106989</v>
      </c>
      <c r="AA30" s="8">
        <f>SUMIFS(DADOS_ANAC!$T:$T,DADOS_ANAC!$B:$B,YEAR(AA$7),DADOS_ANAC!$D:$D,$B$7,DADOS_ANAC!$E:$E,LEFT(AA$8,2))</f>
        <v>68440963</v>
      </c>
      <c r="AB30" s="8">
        <f>SUMIFS(DADOS_ANAC!$T:$T,DADOS_ANAC!$B:$B,YEAR(AB$7),DADOS_ANAC!$D:$D,$B$7,DADOS_ANAC!$E:$E,LEFT(AB$8,2))</f>
        <v>67268203</v>
      </c>
      <c r="AC30" s="8">
        <f>SUMIFS(DADOS_ANAC!$T:$T,DADOS_ANAC!$B:$B,YEAR(AC$7),DADOS_ANAC!$D:$D,$B$7,DADOS_ANAC!$E:$E,LEFT(AC$8,2))</f>
        <v>62189658</v>
      </c>
      <c r="AD30" s="8">
        <f>SUMIFS(DADOS_ANAC!$T:$T,DADOS_ANAC!$B:$B,YEAR(AD$7),DADOS_ANAC!$D:$D,$B$7,DADOS_ANAC!$E:$E,LEFT(AD$8,2))</f>
        <v>63734744</v>
      </c>
      <c r="AE30" s="8">
        <f>SUMIFS(DADOS_ANAC!$T:$T,DADOS_ANAC!$B:$B,YEAR(AE$7),DADOS_ANAC!$D:$D,$B$7,DADOS_ANAC!$E:$E,LEFT(AE$8,2))</f>
        <v>66024300</v>
      </c>
      <c r="AF30" s="8">
        <f>SUMIFS(DADOS_ANAC!$T:$T,DADOS_ANAC!$B:$B,YEAR(AF$7),DADOS_ANAC!$D:$D,$B$7,DADOS_ANAC!$E:$E,LEFT(AF$8,2))</f>
        <v>64593406</v>
      </c>
      <c r="AG30" s="8">
        <f>SUMIFS(DADOS_ANAC!$T:$T,DADOS_ANAC!$B:$B,YEAR(AG$7),DADOS_ANAC!$D:$D,$B$7,DADOS_ANAC!$E:$E,LEFT(AG$8,2))</f>
        <v>56419312</v>
      </c>
      <c r="AH30" s="8">
        <f>SUMIFS(DADOS_ANAC!$T:$T,DADOS_ANAC!$B:$B,YEAR(AH$7),DADOS_ANAC!$D:$D,$B$7,DADOS_ANAC!$E:$E,LEFT(AH$8,2))</f>
        <v>60368617</v>
      </c>
      <c r="AI30" s="8">
        <f>SUMIFS(DADOS_ANAC!$T:$T,DADOS_ANAC!$B:$B,YEAR(AI$7),DADOS_ANAC!$D:$D,$B$7,DADOS_ANAC!$E:$E,LEFT(AI$8,2))</f>
        <v>62414493</v>
      </c>
      <c r="AJ30" s="8">
        <f>SUMIFS(DADOS_ANAC!$T:$T,DADOS_ANAC!$B:$B,YEAR(AJ$7),DADOS_ANAC!$D:$D,$B$7,DADOS_ANAC!$E:$E,LEFT(AJ$8,2))</f>
        <v>63259923</v>
      </c>
      <c r="AK30" s="8">
        <f>SUMIFS(DADOS_ANAC!$T:$T,DADOS_ANAC!$B:$B,YEAR(AK$7),DADOS_ANAC!$D:$D,$B$7,DADOS_ANAC!$E:$E,LEFT(AK$8,2))</f>
        <v>55176028</v>
      </c>
      <c r="AL30" s="8">
        <f>SUMIFS(DADOS_ANAC!$T:$T,DADOS_ANAC!$B:$B,YEAR(AL$7),DADOS_ANAC!$D:$D,$B$7,DADOS_ANAC!$E:$E,LEFT(AL$8,2))</f>
        <v>62699808</v>
      </c>
      <c r="AM30" s="8">
        <f>SUMIFS(DADOS_ANAC!$T:$T,DADOS_ANAC!$B:$B,YEAR(AM$7),DADOS_ANAC!$D:$D,$B$7,DADOS_ANAC!$E:$E,LEFT(AM$8,2))</f>
        <v>64099603</v>
      </c>
      <c r="AN30" s="8">
        <f>SUMIFS(DADOS_ANAC!$T:$T,DADOS_ANAC!$B:$B,YEAR(AN$7),DADOS_ANAC!$D:$D,$B$7,DADOS_ANAC!$E:$E,LEFT(AN$8,2))</f>
        <v>63866506</v>
      </c>
      <c r="AO30" s="8">
        <f>SUMIFS(DADOS_ANAC!$T:$T,DADOS_ANAC!$B:$B,YEAR(AO$7),DADOS_ANAC!$D:$D,$B$7,DADOS_ANAC!$E:$E,LEFT(AO$8,2))</f>
        <v>55986757</v>
      </c>
      <c r="AP30" s="8">
        <f>SUMIFS(DADOS_ANAC!$T:$T,DADOS_ANAC!$B:$B,YEAR(AP$7),DADOS_ANAC!$D:$D,$B$7,DADOS_ANAC!$E:$E,LEFT(AP$8,2))</f>
        <v>62624328</v>
      </c>
      <c r="AQ30" s="8">
        <f>SUMIFS(DADOS_ANAC!$T:$T,DADOS_ANAC!$B:$B,YEAR(AQ$7),DADOS_ANAC!$D:$D,$B$7,DADOS_ANAC!$E:$E,LEFT(AQ$8,2))</f>
        <v>61261584</v>
      </c>
      <c r="AR30" s="8">
        <f>SUMIFS(DADOS_ANAC!$T:$T,DADOS_ANAC!$B:$B,YEAR(AR$7),DADOS_ANAC!$D:$D,$B$7,DADOS_ANAC!$E:$E,LEFT(AR$8,2))</f>
        <v>62360463</v>
      </c>
      <c r="AS30" s="8">
        <f>SUMIFS(DADOS_ANAC!$T:$T,DADOS_ANAC!$B:$B,YEAR(AS$7),DADOS_ANAC!$D:$D,$B$7,DADOS_ANAC!$E:$E,LEFT(AS$8,2))</f>
        <v>55686946</v>
      </c>
      <c r="AT30" s="8">
        <f>SUMIFS(DADOS_ANAC!$T:$T,DADOS_ANAC!$B:$B,YEAR(AT$7),DADOS_ANAC!$D:$D,$B$7,DADOS_ANAC!$E:$E,LEFT(AT$8,2))</f>
        <v>65400873</v>
      </c>
      <c r="AU30" s="8">
        <f>SUMIFS(DADOS_ANAC!$T:$T,DADOS_ANAC!$B:$B,YEAR(AU$7),DADOS_ANAC!$D:$D,$B$7,DADOS_ANAC!$E:$E,LEFT(AU$8,2))</f>
        <v>65544155</v>
      </c>
    </row>
    <row r="31" spans="2:47">
      <c r="B31" t="s">
        <v>88</v>
      </c>
      <c r="C31" t="s">
        <v>119</v>
      </c>
      <c r="D31" s="8">
        <f>SUMIFS(DADOS_ANAC!$U:$U,DADOS_ANAC!$B:$B,YEAR(D$7),DADOS_ANAC!$D:$D,$B$7,DADOS_ANAC!$E:$E,LEFT(D$8,2))</f>
        <v>7135575</v>
      </c>
      <c r="E31" s="8">
        <v>6242187</v>
      </c>
      <c r="F31" s="8">
        <f>SUMIFS(DADOS_ANAC!$U:$U,DADOS_ANAC!$B:$B,YEAR(F$7),DADOS_ANAC!$D:$D,$B$7,DADOS_ANAC!$E:$E,LEFT(F$8,2))</f>
        <v>5305536</v>
      </c>
      <c r="G31" s="8">
        <f>SUMIFS(DADOS_ANAC!$U:$U,DADOS_ANAC!$B:$B,YEAR(G$7),DADOS_ANAC!$D:$D,$B$7,DADOS_ANAC!$E:$E,LEFT(G$8,2))</f>
        <v>5695150</v>
      </c>
      <c r="H31" s="8">
        <f>SUMIFS(DADOS_ANAC!$U:$U,DADOS_ANAC!$B:$B,YEAR(H$7),DADOS_ANAC!$D:$D,$B$7,DADOS_ANAC!$E:$E,LEFT(H$8,2))</f>
        <v>6548140</v>
      </c>
      <c r="I31" s="8">
        <f>SUMIFS(DADOS_ANAC!$U:$U,DADOS_ANAC!$B:$B,YEAR(I$7),DADOS_ANAC!$D:$D,$B$7,DADOS_ANAC!$E:$E,LEFT(I$8,2))</f>
        <v>6179977</v>
      </c>
      <c r="J31" s="8">
        <f>SUMIFS(DADOS_ANAC!$U:$U,DADOS_ANAC!$B:$B,YEAR(J$7),DADOS_ANAC!$D:$D,$B$7,DADOS_ANAC!$E:$E,LEFT(J$8,2))</f>
        <v>7725897</v>
      </c>
      <c r="K31" s="8">
        <f>SUMIFS(DADOS_ANAC!$U:$U,DADOS_ANAC!$B:$B,YEAR(K$7),DADOS_ANAC!$D:$D,$B$7,DADOS_ANAC!$E:$E,LEFT(K$8,2))</f>
        <v>6875699</v>
      </c>
      <c r="L31" s="8">
        <f>SUMIFS(DADOS_ANAC!$U:$U,DADOS_ANAC!$B:$B,YEAR(L$7),DADOS_ANAC!$D:$D,$B$7,DADOS_ANAC!$E:$E,LEFT(L$8,2))</f>
        <v>7311893</v>
      </c>
      <c r="M31" s="8">
        <f>SUMIFS(DADOS_ANAC!$U:$U,DADOS_ANAC!$B:$B,YEAR(M$7),DADOS_ANAC!$D:$D,$B$7,DADOS_ANAC!$E:$E,LEFT(M$8,2))</f>
        <v>5394009</v>
      </c>
      <c r="N31" s="8">
        <f>SUMIFS(DADOS_ANAC!$U:$U,DADOS_ANAC!$B:$B,YEAR(N$7),DADOS_ANAC!$D:$D,$B$7,DADOS_ANAC!$E:$E,LEFT(N$8,2))</f>
        <v>5754097</v>
      </c>
      <c r="O31" s="8">
        <f>SUMIFS(DADOS_ANAC!$U:$U,DADOS_ANAC!$B:$B,YEAR(O$7),DADOS_ANAC!$D:$D,$B$7,DADOS_ANAC!$E:$E,LEFT(O$8,2))</f>
        <v>5902337</v>
      </c>
      <c r="P31" s="8">
        <f>SUMIFS(DADOS_ANAC!$U:$U,DADOS_ANAC!$B:$B,YEAR(P$7),DADOS_ANAC!$D:$D,$B$7,DADOS_ANAC!$E:$E,LEFT(P$8,2))</f>
        <v>5896248</v>
      </c>
      <c r="Q31" s="8">
        <f>SUMIFS(DADOS_ANAC!$U:$U,DADOS_ANAC!$B:$B,YEAR(Q$7),DADOS_ANAC!$D:$D,$B$7,DADOS_ANAC!$E:$E,LEFT(Q$8,2))</f>
        <v>5441641</v>
      </c>
      <c r="R31" s="8">
        <f>SUMIFS(DADOS_ANAC!$U:$U,DADOS_ANAC!$B:$B,YEAR(R$7),DADOS_ANAC!$D:$D,$B$7,DADOS_ANAC!$E:$E,LEFT(R$8,2))</f>
        <v>6184078</v>
      </c>
      <c r="S31" s="8">
        <f>SUMIFS(DADOS_ANAC!$U:$U,DADOS_ANAC!$B:$B,YEAR(S$7),DADOS_ANAC!$D:$D,$B$7,DADOS_ANAC!$E:$E,LEFT(S$8,2))</f>
        <v>6159323</v>
      </c>
      <c r="T31" s="8">
        <f>SUMIFS(DADOS_ANAC!$U:$U,DADOS_ANAC!$B:$B,YEAR(T$7),DADOS_ANAC!$D:$D,$B$7,DADOS_ANAC!$E:$E,LEFT(T$8,2))</f>
        <v>8006993</v>
      </c>
      <c r="U31" s="8">
        <f>SUMIFS(DADOS_ANAC!$U:$U,DADOS_ANAC!$B:$B,YEAR(U$7),DADOS_ANAC!$D:$D,$B$7,DADOS_ANAC!$E:$E,LEFT(U$8,2))</f>
        <v>7420248</v>
      </c>
      <c r="V31" s="8">
        <f>SUMIFS(DADOS_ANAC!$U:$U,DADOS_ANAC!$B:$B,YEAR(V$7),DADOS_ANAC!$D:$D,$B$7,DADOS_ANAC!$E:$E,LEFT(V$8,2))</f>
        <v>7927447</v>
      </c>
      <c r="W31" s="8">
        <f>SUMIFS(DADOS_ANAC!$U:$U,DADOS_ANAC!$B:$B,YEAR(W$7),DADOS_ANAC!$D:$D,$B$7,DADOS_ANAC!$E:$E,LEFT(W$8,2))</f>
        <v>7780650</v>
      </c>
      <c r="X31" s="8">
        <f>SUMIFS(DADOS_ANAC!$U:$U,DADOS_ANAC!$B:$B,YEAR(X$7),DADOS_ANAC!$D:$D,$B$7,DADOS_ANAC!$E:$E,LEFT(X$8,2))</f>
        <v>8215348</v>
      </c>
      <c r="Y31" s="8">
        <f>SUMIFS(DADOS_ANAC!$U:$U,DADOS_ANAC!$B:$B,YEAR(Y$7),DADOS_ANAC!$D:$D,$B$7,DADOS_ANAC!$E:$E,LEFT(Y$8,2))</f>
        <v>8163575</v>
      </c>
      <c r="Z31" s="8">
        <f>SUMIFS(DADOS_ANAC!$U:$U,DADOS_ANAC!$B:$B,YEAR(Z$7),DADOS_ANAC!$D:$D,$B$7,DADOS_ANAC!$E:$E,LEFT(Z$8,2))</f>
        <v>9219048</v>
      </c>
      <c r="AA31" s="8">
        <f>SUMIFS(DADOS_ANAC!$U:$U,DADOS_ANAC!$B:$B,YEAR(AA$7),DADOS_ANAC!$D:$D,$B$7,DADOS_ANAC!$E:$E,LEFT(AA$8,2))</f>
        <v>9432957</v>
      </c>
      <c r="AB31" s="8">
        <f>SUMIFS(DADOS_ANAC!$U:$U,DADOS_ANAC!$B:$B,YEAR(AB$7),DADOS_ANAC!$D:$D,$B$7,DADOS_ANAC!$E:$E,LEFT(AB$8,2))</f>
        <v>9883183</v>
      </c>
      <c r="AC31" s="8">
        <f>SUMIFS(DADOS_ANAC!$U:$U,DADOS_ANAC!$B:$B,YEAR(AC$7),DADOS_ANAC!$D:$D,$B$7,DADOS_ANAC!$E:$E,LEFT(AC$8,2))</f>
        <v>8424632</v>
      </c>
      <c r="AD31" s="8">
        <f>SUMIFS(DADOS_ANAC!$U:$U,DADOS_ANAC!$B:$B,YEAR(AD$7),DADOS_ANAC!$D:$D,$B$7,DADOS_ANAC!$E:$E,LEFT(AD$8,2))</f>
        <v>9562683</v>
      </c>
      <c r="AE31" s="8">
        <f>SUMIFS(DADOS_ANAC!$U:$U,DADOS_ANAC!$B:$B,YEAR(AE$7),DADOS_ANAC!$D:$D,$B$7,DADOS_ANAC!$E:$E,LEFT(AE$8,2))</f>
        <v>8426489</v>
      </c>
      <c r="AF31" s="8">
        <f>SUMIFS(DADOS_ANAC!$U:$U,DADOS_ANAC!$B:$B,YEAR(AF$7),DADOS_ANAC!$D:$D,$B$7,DADOS_ANAC!$E:$E,LEFT(AF$8,2))</f>
        <v>8245469</v>
      </c>
      <c r="AG31" s="8">
        <f>SUMIFS(DADOS_ANAC!$U:$U,DADOS_ANAC!$B:$B,YEAR(AG$7),DADOS_ANAC!$D:$D,$B$7,DADOS_ANAC!$E:$E,LEFT(AG$8,2))</f>
        <v>7382544</v>
      </c>
      <c r="AH31" s="8">
        <f>SUMIFS(DADOS_ANAC!$U:$U,DADOS_ANAC!$B:$B,YEAR(AH$7),DADOS_ANAC!$D:$D,$B$7,DADOS_ANAC!$E:$E,LEFT(AH$8,2))</f>
        <v>7532044</v>
      </c>
      <c r="AI31" s="8">
        <f>SUMIFS(DADOS_ANAC!$U:$U,DADOS_ANAC!$B:$B,YEAR(AI$7),DADOS_ANAC!$D:$D,$B$7,DADOS_ANAC!$E:$E,LEFT(AI$8,2))</f>
        <v>7064107</v>
      </c>
      <c r="AJ31" s="8">
        <f>SUMIFS(DADOS_ANAC!$U:$U,DADOS_ANAC!$B:$B,YEAR(AJ$7),DADOS_ANAC!$D:$D,$B$7,DADOS_ANAC!$E:$E,LEFT(AJ$8,2))</f>
        <v>7573271</v>
      </c>
      <c r="AK31" s="8">
        <f>SUMIFS(DADOS_ANAC!$U:$U,DADOS_ANAC!$B:$B,YEAR(AK$7),DADOS_ANAC!$D:$D,$B$7,DADOS_ANAC!$E:$E,LEFT(AK$8,2))</f>
        <v>6498488</v>
      </c>
      <c r="AL31" s="8">
        <f>SUMIFS(DADOS_ANAC!$U:$U,DADOS_ANAC!$B:$B,YEAR(AL$7),DADOS_ANAC!$D:$D,$B$7,DADOS_ANAC!$E:$E,LEFT(AL$8,2))</f>
        <v>8107049</v>
      </c>
      <c r="AM31" s="8">
        <f>SUMIFS(DADOS_ANAC!$U:$U,DADOS_ANAC!$B:$B,YEAR(AM$7),DADOS_ANAC!$D:$D,$B$7,DADOS_ANAC!$E:$E,LEFT(AM$8,2))</f>
        <v>7696483</v>
      </c>
      <c r="AN31" s="8">
        <f>SUMIFS(DADOS_ANAC!$U:$U,DADOS_ANAC!$B:$B,YEAR(AN$7),DADOS_ANAC!$D:$D,$B$7,DADOS_ANAC!$E:$E,LEFT(AN$8,2))</f>
        <v>9361663</v>
      </c>
      <c r="AO31" s="8">
        <f>SUMIFS(DADOS_ANAC!$U:$U,DADOS_ANAC!$B:$B,YEAR(AO$7),DADOS_ANAC!$D:$D,$B$7,DADOS_ANAC!$E:$E,LEFT(AO$8,2))</f>
        <v>5929453</v>
      </c>
      <c r="AP31" s="8">
        <f>SUMIFS(DADOS_ANAC!$U:$U,DADOS_ANAC!$B:$B,YEAR(AP$7),DADOS_ANAC!$D:$D,$B$7,DADOS_ANAC!$E:$E,LEFT(AP$8,2))</f>
        <v>7299761</v>
      </c>
      <c r="AQ31" s="8">
        <f>SUMIFS(DADOS_ANAC!$U:$U,DADOS_ANAC!$B:$B,YEAR(AQ$7),DADOS_ANAC!$D:$D,$B$7,DADOS_ANAC!$E:$E,LEFT(AQ$8,2))</f>
        <v>9233588</v>
      </c>
      <c r="AR31" s="8">
        <f>SUMIFS(DADOS_ANAC!$U:$U,DADOS_ANAC!$B:$B,YEAR(AR$7),DADOS_ANAC!$D:$D,$B$7,DADOS_ANAC!$E:$E,LEFT(AR$8,2))</f>
        <v>11687291</v>
      </c>
      <c r="AS31" s="8">
        <f>SUMIFS(DADOS_ANAC!$U:$U,DADOS_ANAC!$B:$B,YEAR(AS$7),DADOS_ANAC!$D:$D,$B$7,DADOS_ANAC!$E:$E,LEFT(AS$8,2))</f>
        <v>9380713</v>
      </c>
      <c r="AT31" s="8">
        <f>SUMIFS(DADOS_ANAC!$U:$U,DADOS_ANAC!$B:$B,YEAR(AT$7),DADOS_ANAC!$D:$D,$B$7,DADOS_ANAC!$E:$E,LEFT(AT$8,2))</f>
        <v>11009782</v>
      </c>
      <c r="AU31" s="8">
        <f>SUMIFS(DADOS_ANAC!$U:$U,DADOS_ANAC!$B:$B,YEAR(AU$7),DADOS_ANAC!$D:$D,$B$7,DADOS_ANAC!$E:$E,LEFT(AU$8,2))</f>
        <v>9254584</v>
      </c>
    </row>
    <row r="32" spans="2:47" s="5" customFormat="1">
      <c r="B32" s="17" t="s">
        <v>104</v>
      </c>
      <c r="C32" s="17" t="s">
        <v>118</v>
      </c>
      <c r="D32" s="18">
        <f>D31+D30</f>
        <v>58041768</v>
      </c>
      <c r="E32" s="18">
        <v>58935642</v>
      </c>
      <c r="F32" s="18">
        <f t="shared" ref="F32:AU32" si="8">F31+F30</f>
        <v>62072712</v>
      </c>
      <c r="G32" s="18">
        <f t="shared" si="8"/>
        <v>64059275</v>
      </c>
      <c r="H32" s="18">
        <f t="shared" si="8"/>
        <v>67235931</v>
      </c>
      <c r="I32" s="18">
        <f t="shared" si="8"/>
        <v>66262145</v>
      </c>
      <c r="J32" s="18">
        <f t="shared" si="8"/>
        <v>69775197</v>
      </c>
      <c r="K32" s="18">
        <f t="shared" si="8"/>
        <v>69250672</v>
      </c>
      <c r="L32" s="18">
        <f t="shared" si="8"/>
        <v>70351446</v>
      </c>
      <c r="M32" s="18">
        <f t="shared" si="8"/>
        <v>66759194</v>
      </c>
      <c r="N32" s="18">
        <f t="shared" si="8"/>
        <v>73052218</v>
      </c>
      <c r="O32" s="18">
        <f t="shared" si="8"/>
        <v>74500586</v>
      </c>
      <c r="P32" s="18">
        <f t="shared" si="8"/>
        <v>71297538</v>
      </c>
      <c r="Q32" s="18">
        <f t="shared" si="8"/>
        <v>64473238</v>
      </c>
      <c r="R32" s="18">
        <f t="shared" si="8"/>
        <v>66792673</v>
      </c>
      <c r="S32" s="18">
        <f t="shared" si="8"/>
        <v>67531052</v>
      </c>
      <c r="T32" s="18">
        <f t="shared" si="8"/>
        <v>71007452</v>
      </c>
      <c r="U32" s="18">
        <f t="shared" si="8"/>
        <v>70199085</v>
      </c>
      <c r="V32" s="18">
        <f t="shared" si="8"/>
        <v>71421801</v>
      </c>
      <c r="W32" s="18">
        <f t="shared" si="8"/>
        <v>72411267</v>
      </c>
      <c r="X32" s="18">
        <f t="shared" si="8"/>
        <v>72142640</v>
      </c>
      <c r="Y32" s="18">
        <f t="shared" si="8"/>
        <v>68744385</v>
      </c>
      <c r="Z32" s="18">
        <f t="shared" si="8"/>
        <v>72326037</v>
      </c>
      <c r="AA32" s="18">
        <f t="shared" si="8"/>
        <v>77873920</v>
      </c>
      <c r="AB32" s="18">
        <f t="shared" si="8"/>
        <v>77151386</v>
      </c>
      <c r="AC32" s="18">
        <f t="shared" si="8"/>
        <v>70614290</v>
      </c>
      <c r="AD32" s="18">
        <f t="shared" si="8"/>
        <v>73297427</v>
      </c>
      <c r="AE32" s="18">
        <f t="shared" si="8"/>
        <v>74450789</v>
      </c>
      <c r="AF32" s="18">
        <f t="shared" si="8"/>
        <v>72838875</v>
      </c>
      <c r="AG32" s="18">
        <f t="shared" si="8"/>
        <v>63801856</v>
      </c>
      <c r="AH32" s="18">
        <f t="shared" si="8"/>
        <v>67900661</v>
      </c>
      <c r="AI32" s="18">
        <f t="shared" si="8"/>
        <v>69478600</v>
      </c>
      <c r="AJ32" s="18">
        <f t="shared" si="8"/>
        <v>70833194</v>
      </c>
      <c r="AK32" s="18">
        <f t="shared" si="8"/>
        <v>61674516</v>
      </c>
      <c r="AL32" s="18">
        <f t="shared" si="8"/>
        <v>70806857</v>
      </c>
      <c r="AM32" s="18">
        <f t="shared" si="8"/>
        <v>71796086</v>
      </c>
      <c r="AN32" s="18">
        <f t="shared" si="8"/>
        <v>73228169</v>
      </c>
      <c r="AO32" s="18">
        <f t="shared" si="8"/>
        <v>61916210</v>
      </c>
      <c r="AP32" s="18">
        <f t="shared" si="8"/>
        <v>69924089</v>
      </c>
      <c r="AQ32" s="18">
        <f t="shared" si="8"/>
        <v>70495172</v>
      </c>
      <c r="AR32" s="18">
        <f t="shared" si="8"/>
        <v>74047754</v>
      </c>
      <c r="AS32" s="18">
        <f t="shared" si="8"/>
        <v>65067659</v>
      </c>
      <c r="AT32" s="18">
        <f t="shared" si="8"/>
        <v>76410655</v>
      </c>
      <c r="AU32" s="18">
        <f t="shared" si="8"/>
        <v>74798739</v>
      </c>
    </row>
    <row r="33" spans="2:47" s="5" customFormat="1">
      <c r="B33" t="s">
        <v>159</v>
      </c>
      <c r="C33" t="s">
        <v>165</v>
      </c>
      <c r="D33" s="8">
        <f>SUMIFS(DADOS_ANAC!$V:$V,DADOS_ANAC!$B:$B,YEAR(D$7),DADOS_ANAC!$D:$D,$B$7,DADOS_ANAC!$E:$E,LEFT(D$8,2))</f>
        <v>5237791</v>
      </c>
      <c r="E33" s="8">
        <v>5578069</v>
      </c>
      <c r="F33" s="8">
        <f>SUMIFS(DADOS_ANAC!$V:$V,DADOS_ANAC!$B:$B,YEAR(F$7),DADOS_ANAC!$D:$D,$B$7,DADOS_ANAC!$E:$E,LEFT(F$8,2))</f>
        <v>6373337</v>
      </c>
      <c r="G33" s="8">
        <f>SUMIFS(DADOS_ANAC!$V:$V,DADOS_ANAC!$B:$B,YEAR(G$7),DADOS_ANAC!$D:$D,$B$7,DADOS_ANAC!$E:$E,LEFT(G$8,2))</f>
        <v>7106146</v>
      </c>
      <c r="H33" s="8">
        <f>SUMIFS(DADOS_ANAC!$V:$V,DADOS_ANAC!$B:$B,YEAR(H$7),DADOS_ANAC!$D:$D,$B$7,DADOS_ANAC!$E:$E,LEFT(H$8,2))</f>
        <v>6865453</v>
      </c>
      <c r="I33" s="8">
        <f>SUMIFS(DADOS_ANAC!$V:$V,DADOS_ANAC!$B:$B,YEAR(I$7),DADOS_ANAC!$D:$D,$B$7,DADOS_ANAC!$E:$E,LEFT(I$8,2))</f>
        <v>6201082</v>
      </c>
      <c r="J33" s="8">
        <f>SUMIFS(DADOS_ANAC!$V:$V,DADOS_ANAC!$B:$B,YEAR(J$7),DADOS_ANAC!$D:$D,$B$7,DADOS_ANAC!$E:$E,LEFT(J$8,2))</f>
        <v>7133461</v>
      </c>
      <c r="K33" s="8">
        <f>SUMIFS(DADOS_ANAC!$V:$V,DADOS_ANAC!$B:$B,YEAR(K$7),DADOS_ANAC!$D:$D,$B$7,DADOS_ANAC!$E:$E,LEFT(K$8,2))</f>
        <v>7242951</v>
      </c>
      <c r="L33" s="8">
        <f>SUMIFS(DADOS_ANAC!$V:$V,DADOS_ANAC!$B:$B,YEAR(L$7),DADOS_ANAC!$D:$D,$B$7,DADOS_ANAC!$E:$E,LEFT(L$8,2))</f>
        <v>7533505</v>
      </c>
      <c r="M33" s="8">
        <f>SUMIFS(DADOS_ANAC!$V:$V,DADOS_ANAC!$B:$B,YEAR(M$7),DADOS_ANAC!$D:$D,$B$7,DADOS_ANAC!$E:$E,LEFT(M$8,2))</f>
        <v>7156334</v>
      </c>
      <c r="N33" s="8">
        <f>SUMIFS(DADOS_ANAC!$V:$V,DADOS_ANAC!$B:$B,YEAR(N$7),DADOS_ANAC!$D:$D,$B$7,DADOS_ANAC!$E:$E,LEFT(N$8,2))</f>
        <v>8341484</v>
      </c>
      <c r="O33" s="8">
        <f>SUMIFS(DADOS_ANAC!$V:$V,DADOS_ANAC!$B:$B,YEAR(O$7),DADOS_ANAC!$D:$D,$B$7,DADOS_ANAC!$E:$E,LEFT(O$8,2))</f>
        <v>7572724</v>
      </c>
      <c r="P33" s="8">
        <f>SUMIFS(DADOS_ANAC!$V:$V,DADOS_ANAC!$B:$B,YEAR(P$7),DADOS_ANAC!$D:$D,$B$7,DADOS_ANAC!$E:$E,LEFT(P$8,2))</f>
        <v>7345148</v>
      </c>
      <c r="Q33" s="8">
        <f>SUMIFS(DADOS_ANAC!$V:$V,DADOS_ANAC!$B:$B,YEAR(Q$7),DADOS_ANAC!$D:$D,$B$7,DADOS_ANAC!$E:$E,LEFT(Q$8,2))</f>
        <v>7309779</v>
      </c>
      <c r="R33" s="8">
        <f>SUMIFS(DADOS_ANAC!$V:$V,DADOS_ANAC!$B:$B,YEAR(R$7),DADOS_ANAC!$D:$D,$B$7,DADOS_ANAC!$E:$E,LEFT(R$8,2))</f>
        <v>8040987</v>
      </c>
      <c r="S33" s="8">
        <f>SUMIFS(DADOS_ANAC!$V:$V,DADOS_ANAC!$B:$B,YEAR(S$7),DADOS_ANAC!$D:$D,$B$7,DADOS_ANAC!$E:$E,LEFT(S$8,2))</f>
        <v>7821411</v>
      </c>
      <c r="T33" s="8">
        <f>SUMIFS(DADOS_ANAC!$V:$V,DADOS_ANAC!$B:$B,YEAR(T$7),DADOS_ANAC!$D:$D,$B$7,DADOS_ANAC!$E:$E,LEFT(T$8,2))</f>
        <v>7563519</v>
      </c>
      <c r="U33" s="8">
        <f>SUMIFS(DADOS_ANAC!$V:$V,DADOS_ANAC!$B:$B,YEAR(U$7),DADOS_ANAC!$D:$D,$B$7,DADOS_ANAC!$E:$E,LEFT(U$8,2))</f>
        <v>7855948</v>
      </c>
      <c r="V33" s="8">
        <f>SUMIFS(DADOS_ANAC!$V:$V,DADOS_ANAC!$B:$B,YEAR(V$7),DADOS_ANAC!$D:$D,$B$7,DADOS_ANAC!$E:$E,LEFT(V$8,2))</f>
        <v>8076687</v>
      </c>
      <c r="W33" s="8">
        <f>SUMIFS(DADOS_ANAC!$V:$V,DADOS_ANAC!$B:$B,YEAR(W$7),DADOS_ANAC!$D:$D,$B$7,DADOS_ANAC!$E:$E,LEFT(W$8,2))</f>
        <v>9048974</v>
      </c>
      <c r="X33" s="8">
        <f>SUMIFS(DADOS_ANAC!$V:$V,DADOS_ANAC!$B:$B,YEAR(X$7),DADOS_ANAC!$D:$D,$B$7,DADOS_ANAC!$E:$E,LEFT(X$8,2))</f>
        <v>8803173</v>
      </c>
      <c r="Y33" s="8">
        <f>SUMIFS(DADOS_ANAC!$V:$V,DADOS_ANAC!$B:$B,YEAR(Y$7),DADOS_ANAC!$D:$D,$B$7,DADOS_ANAC!$E:$E,LEFT(Y$8,2))</f>
        <v>8297532</v>
      </c>
      <c r="Z33" s="8">
        <f>SUMIFS(DADOS_ANAC!$V:$V,DADOS_ANAC!$B:$B,YEAR(Z$7),DADOS_ANAC!$D:$D,$B$7,DADOS_ANAC!$E:$E,LEFT(Z$8,2))</f>
        <v>8911054</v>
      </c>
      <c r="AA33" s="8">
        <f>SUMIFS(DADOS_ANAC!$V:$V,DADOS_ANAC!$B:$B,YEAR(AA$7),DADOS_ANAC!$D:$D,$B$7,DADOS_ANAC!$E:$E,LEFT(AA$8,2))</f>
        <v>9652361</v>
      </c>
      <c r="AB33" s="8">
        <f>SUMIFS(DADOS_ANAC!$V:$V,DADOS_ANAC!$B:$B,YEAR(AB$7),DADOS_ANAC!$D:$D,$B$7,DADOS_ANAC!$E:$E,LEFT(AB$8,2))</f>
        <v>9014308</v>
      </c>
      <c r="AC33" s="8">
        <f>SUMIFS(DADOS_ANAC!$V:$V,DADOS_ANAC!$B:$B,YEAR(AC$7),DADOS_ANAC!$D:$D,$B$7,DADOS_ANAC!$E:$E,LEFT(AC$8,2))</f>
        <v>8506661</v>
      </c>
      <c r="AD33" s="8">
        <f>SUMIFS(DADOS_ANAC!$V:$V,DADOS_ANAC!$B:$B,YEAR(AD$7),DADOS_ANAC!$D:$D,$B$7,DADOS_ANAC!$E:$E,LEFT(AD$8,2))</f>
        <v>8763781</v>
      </c>
      <c r="AE33" s="8">
        <f>SUMIFS(DADOS_ANAC!$V:$V,DADOS_ANAC!$B:$B,YEAR(AE$7),DADOS_ANAC!$D:$D,$B$7,DADOS_ANAC!$E:$E,LEFT(AE$8,2))</f>
        <v>8701085</v>
      </c>
      <c r="AF33" s="8">
        <f>SUMIFS(DADOS_ANAC!$V:$V,DADOS_ANAC!$B:$B,YEAR(AF$7),DADOS_ANAC!$D:$D,$B$7,DADOS_ANAC!$E:$E,LEFT(AF$8,2))</f>
        <v>8194263</v>
      </c>
      <c r="AG33" s="8">
        <f>SUMIFS(DADOS_ANAC!$V:$V,DADOS_ANAC!$B:$B,YEAR(AG$7),DADOS_ANAC!$D:$D,$B$7,DADOS_ANAC!$E:$E,LEFT(AG$8,2))</f>
        <v>6854644</v>
      </c>
      <c r="AH33" s="8">
        <f>SUMIFS(DADOS_ANAC!$V:$V,DADOS_ANAC!$B:$B,YEAR(AH$7),DADOS_ANAC!$D:$D,$B$7,DADOS_ANAC!$E:$E,LEFT(AH$8,2))</f>
        <v>7600485</v>
      </c>
      <c r="AI33" s="8">
        <f>SUMIFS(DADOS_ANAC!$V:$V,DADOS_ANAC!$B:$B,YEAR(AI$7),DADOS_ANAC!$D:$D,$B$7,DADOS_ANAC!$E:$E,LEFT(AI$8,2))</f>
        <v>7575320</v>
      </c>
      <c r="AJ33" s="8">
        <f>SUMIFS(DADOS_ANAC!$V:$V,DADOS_ANAC!$B:$B,YEAR(AJ$7),DADOS_ANAC!$D:$D,$B$7,DADOS_ANAC!$E:$E,LEFT(AJ$8,2))</f>
        <v>7606460</v>
      </c>
      <c r="AK33" s="8">
        <f>SUMIFS(DADOS_ANAC!$V:$V,DADOS_ANAC!$B:$B,YEAR(AK$7),DADOS_ANAC!$D:$D,$B$7,DADOS_ANAC!$E:$E,LEFT(AK$8,2))</f>
        <v>6856815</v>
      </c>
      <c r="AL33" s="8">
        <f>SUMIFS(DADOS_ANAC!$V:$V,DADOS_ANAC!$B:$B,YEAR(AL$7),DADOS_ANAC!$D:$D,$B$7,DADOS_ANAC!$E:$E,LEFT(AL$8,2))</f>
        <v>7807374</v>
      </c>
      <c r="AM33" s="8">
        <f>SUMIFS(DADOS_ANAC!$V:$V,DADOS_ANAC!$B:$B,YEAR(AM$7),DADOS_ANAC!$D:$D,$B$7,DADOS_ANAC!$E:$E,LEFT(AM$8,2))</f>
        <v>8107507</v>
      </c>
      <c r="AN33" s="8">
        <f>SUMIFS(DADOS_ANAC!$V:$V,DADOS_ANAC!$B:$B,YEAR(AN$7),DADOS_ANAC!$D:$D,$B$7,DADOS_ANAC!$E:$E,LEFT(AN$8,2))</f>
        <v>7688897</v>
      </c>
      <c r="AO33" s="8">
        <f>SUMIFS(DADOS_ANAC!$V:$V,DADOS_ANAC!$B:$B,YEAR(AO$7),DADOS_ANAC!$D:$D,$B$7,DADOS_ANAC!$E:$E,LEFT(AO$8,2))</f>
        <v>7178104</v>
      </c>
      <c r="AP33" s="8">
        <f>SUMIFS(DADOS_ANAC!$V:$V,DADOS_ANAC!$B:$B,YEAR(AP$7),DADOS_ANAC!$D:$D,$B$7,DADOS_ANAC!$E:$E,LEFT(AP$8,2))</f>
        <v>8227164</v>
      </c>
      <c r="AQ33" s="8">
        <f>SUMIFS(DADOS_ANAC!$V:$V,DADOS_ANAC!$B:$B,YEAR(AQ$7),DADOS_ANAC!$D:$D,$B$7,DADOS_ANAC!$E:$E,LEFT(AQ$8,2))</f>
        <v>8441279</v>
      </c>
      <c r="AR33" s="8">
        <f>SUMIFS(DADOS_ANAC!$V:$V,DADOS_ANAC!$B:$B,YEAR(AR$7),DADOS_ANAC!$D:$D,$B$7,DADOS_ANAC!$E:$E,LEFT(AR$8,2))</f>
        <v>8261894</v>
      </c>
      <c r="AS33" s="8">
        <f>SUMIFS(DADOS_ANAC!$V:$V,DADOS_ANAC!$B:$B,YEAR(AS$7),DADOS_ANAC!$D:$D,$B$7,DADOS_ANAC!$E:$E,LEFT(AS$8,2))</f>
        <v>7656246</v>
      </c>
      <c r="AT33" s="8">
        <f>SUMIFS(DADOS_ANAC!$V:$V,DADOS_ANAC!$B:$B,YEAR(AT$7),DADOS_ANAC!$D:$D,$B$7,DADOS_ANAC!$E:$E,LEFT(AT$8,2))</f>
        <v>9125332</v>
      </c>
      <c r="AU33" s="8">
        <f>SUMIFS(DADOS_ANAC!$V:$V,DADOS_ANAC!$B:$B,YEAR(AU$7),DADOS_ANAC!$D:$D,$B$7,DADOS_ANAC!$E:$E,LEFT(AU$8,2))</f>
        <v>9168370</v>
      </c>
    </row>
    <row r="34" spans="2:47" s="5" customFormat="1">
      <c r="B34" t="s">
        <v>160</v>
      </c>
      <c r="C34" t="s">
        <v>166</v>
      </c>
      <c r="D34" s="8">
        <f>SUMIFS(DADOS_ANAC!$W:$W,DADOS_ANAC!$B:$B,YEAR(D$7),DADOS_ANAC!$D:$D,$B$7,DADOS_ANAC!$E:$E,LEFT(D$8,2))</f>
        <v>326384</v>
      </c>
      <c r="E34" s="8">
        <v>307536</v>
      </c>
      <c r="F34" s="8">
        <f>SUMIFS(DADOS_ANAC!$W:$W,DADOS_ANAC!$B:$B,YEAR(F$7),DADOS_ANAC!$D:$D,$B$7,DADOS_ANAC!$E:$E,LEFT(F$8,2))</f>
        <v>213891</v>
      </c>
      <c r="G34" s="8">
        <f>SUMIFS(DADOS_ANAC!$W:$W,DADOS_ANAC!$B:$B,YEAR(G$7),DADOS_ANAC!$D:$D,$B$7,DADOS_ANAC!$E:$E,LEFT(G$8,2))</f>
        <v>339853</v>
      </c>
      <c r="H34" s="8">
        <f>SUMIFS(DADOS_ANAC!$W:$W,DADOS_ANAC!$B:$B,YEAR(H$7),DADOS_ANAC!$D:$D,$B$7,DADOS_ANAC!$E:$E,LEFT(H$8,2))</f>
        <v>411595</v>
      </c>
      <c r="I34" s="8">
        <f>SUMIFS(DADOS_ANAC!$W:$W,DADOS_ANAC!$B:$B,YEAR(I$7),DADOS_ANAC!$D:$D,$B$7,DADOS_ANAC!$E:$E,LEFT(I$8,2))</f>
        <v>320817</v>
      </c>
      <c r="J34" s="8">
        <f>SUMIFS(DADOS_ANAC!$W:$W,DADOS_ANAC!$B:$B,YEAR(J$7),DADOS_ANAC!$D:$D,$B$7,DADOS_ANAC!$E:$E,LEFT(J$8,2))</f>
        <v>433567</v>
      </c>
      <c r="K34" s="8">
        <f>SUMIFS(DADOS_ANAC!$W:$W,DADOS_ANAC!$B:$B,YEAR(K$7),DADOS_ANAC!$D:$D,$B$7,DADOS_ANAC!$E:$E,LEFT(K$8,2))</f>
        <v>396030</v>
      </c>
      <c r="L34" s="8">
        <f>SUMIFS(DADOS_ANAC!$W:$W,DADOS_ANAC!$B:$B,YEAR(L$7),DADOS_ANAC!$D:$D,$B$7,DADOS_ANAC!$E:$E,LEFT(L$8,2))</f>
        <v>414091</v>
      </c>
      <c r="M34" s="8">
        <f>SUMIFS(DADOS_ANAC!$W:$W,DADOS_ANAC!$B:$B,YEAR(M$7),DADOS_ANAC!$D:$D,$B$7,DADOS_ANAC!$E:$E,LEFT(M$8,2))</f>
        <v>320378</v>
      </c>
      <c r="N34" s="8">
        <f>SUMIFS(DADOS_ANAC!$W:$W,DADOS_ANAC!$B:$B,YEAR(N$7),DADOS_ANAC!$D:$D,$B$7,DADOS_ANAC!$E:$E,LEFT(N$8,2))</f>
        <v>398954</v>
      </c>
      <c r="O34" s="8">
        <f>SUMIFS(DADOS_ANAC!$W:$W,DADOS_ANAC!$B:$B,YEAR(O$7),DADOS_ANAC!$D:$D,$B$7,DADOS_ANAC!$E:$E,LEFT(O$8,2))</f>
        <v>359779</v>
      </c>
      <c r="P34" s="8">
        <f>SUMIFS(DADOS_ANAC!$W:$W,DADOS_ANAC!$B:$B,YEAR(P$7),DADOS_ANAC!$D:$D,$B$7,DADOS_ANAC!$E:$E,LEFT(P$8,2))</f>
        <v>425745</v>
      </c>
      <c r="Q34" s="8">
        <f>SUMIFS(DADOS_ANAC!$W:$W,DADOS_ANAC!$B:$B,YEAR(Q$7),DADOS_ANAC!$D:$D,$B$7,DADOS_ANAC!$E:$E,LEFT(Q$8,2))</f>
        <v>323893</v>
      </c>
      <c r="R34" s="8">
        <f>SUMIFS(DADOS_ANAC!$W:$W,DADOS_ANAC!$B:$B,YEAR(R$7),DADOS_ANAC!$D:$D,$B$7,DADOS_ANAC!$E:$E,LEFT(R$8,2))</f>
        <v>411219</v>
      </c>
      <c r="S34" s="8">
        <f>SUMIFS(DADOS_ANAC!$W:$W,DADOS_ANAC!$B:$B,YEAR(S$7),DADOS_ANAC!$D:$D,$B$7,DADOS_ANAC!$E:$E,LEFT(S$8,2))</f>
        <v>337372</v>
      </c>
      <c r="T34" s="8">
        <f>SUMIFS(DADOS_ANAC!$W:$W,DADOS_ANAC!$B:$B,YEAR(T$7),DADOS_ANAC!$D:$D,$B$7,DADOS_ANAC!$E:$E,LEFT(T$8,2))</f>
        <v>427738</v>
      </c>
      <c r="U34" s="8">
        <f>SUMIFS(DADOS_ANAC!$W:$W,DADOS_ANAC!$B:$B,YEAR(U$7),DADOS_ANAC!$D:$D,$B$7,DADOS_ANAC!$E:$E,LEFT(U$8,2))</f>
        <v>354205</v>
      </c>
      <c r="V34" s="8">
        <f>SUMIFS(DADOS_ANAC!$W:$W,DADOS_ANAC!$B:$B,YEAR(V$7),DADOS_ANAC!$D:$D,$B$7,DADOS_ANAC!$E:$E,LEFT(V$8,2))</f>
        <v>410380</v>
      </c>
      <c r="W34" s="8">
        <f>SUMIFS(DADOS_ANAC!$W:$W,DADOS_ANAC!$B:$B,YEAR(W$7),DADOS_ANAC!$D:$D,$B$7,DADOS_ANAC!$E:$E,LEFT(W$8,2))</f>
        <v>419601</v>
      </c>
      <c r="X34" s="8">
        <f>SUMIFS(DADOS_ANAC!$W:$W,DADOS_ANAC!$B:$B,YEAR(X$7),DADOS_ANAC!$D:$D,$B$7,DADOS_ANAC!$E:$E,LEFT(X$8,2))</f>
        <v>468922</v>
      </c>
      <c r="Y34" s="8">
        <f>SUMIFS(DADOS_ANAC!$W:$W,DADOS_ANAC!$B:$B,YEAR(Y$7),DADOS_ANAC!$D:$D,$B$7,DADOS_ANAC!$E:$E,LEFT(Y$8,2))</f>
        <v>441484</v>
      </c>
      <c r="Z34" s="8">
        <f>SUMIFS(DADOS_ANAC!$W:$W,DADOS_ANAC!$B:$B,YEAR(Z$7),DADOS_ANAC!$D:$D,$B$7,DADOS_ANAC!$E:$E,LEFT(Z$8,2))</f>
        <v>513730</v>
      </c>
      <c r="AA34" s="8">
        <f>SUMIFS(DADOS_ANAC!$W:$W,DADOS_ANAC!$B:$B,YEAR(AA$7),DADOS_ANAC!$D:$D,$B$7,DADOS_ANAC!$E:$E,LEFT(AA$8,2))</f>
        <v>498771</v>
      </c>
      <c r="AB34" s="8">
        <f>SUMIFS(DADOS_ANAC!$W:$W,DADOS_ANAC!$B:$B,YEAR(AB$7),DADOS_ANAC!$D:$D,$B$7,DADOS_ANAC!$E:$E,LEFT(AB$8,2))</f>
        <v>529541</v>
      </c>
      <c r="AC34" s="8">
        <f>SUMIFS(DADOS_ANAC!$W:$W,DADOS_ANAC!$B:$B,YEAR(AC$7),DADOS_ANAC!$D:$D,$B$7,DADOS_ANAC!$E:$E,LEFT(AC$8,2))</f>
        <v>430923</v>
      </c>
      <c r="AD34" s="8">
        <f>SUMIFS(DADOS_ANAC!$W:$W,DADOS_ANAC!$B:$B,YEAR(AD$7),DADOS_ANAC!$D:$D,$B$7,DADOS_ANAC!$E:$E,LEFT(AD$8,2))</f>
        <v>534399</v>
      </c>
      <c r="AE34" s="8">
        <f>SUMIFS(DADOS_ANAC!$W:$W,DADOS_ANAC!$B:$B,YEAR(AE$7),DADOS_ANAC!$D:$D,$B$7,DADOS_ANAC!$E:$E,LEFT(AE$8,2))</f>
        <v>473981</v>
      </c>
      <c r="AF34" s="8">
        <f>SUMIFS(DADOS_ANAC!$W:$W,DADOS_ANAC!$B:$B,YEAR(AF$7),DADOS_ANAC!$D:$D,$B$7,DADOS_ANAC!$E:$E,LEFT(AF$8,2))</f>
        <v>531759</v>
      </c>
      <c r="AG34" s="8">
        <f>SUMIFS(DADOS_ANAC!$W:$W,DADOS_ANAC!$B:$B,YEAR(AG$7),DADOS_ANAC!$D:$D,$B$7,DADOS_ANAC!$E:$E,LEFT(AG$8,2))</f>
        <v>418604</v>
      </c>
      <c r="AH34" s="8">
        <f>SUMIFS(DADOS_ANAC!$W:$W,DADOS_ANAC!$B:$B,YEAR(AH$7),DADOS_ANAC!$D:$D,$B$7,DADOS_ANAC!$E:$E,LEFT(AH$8,2))</f>
        <v>468221</v>
      </c>
      <c r="AI34" s="8">
        <f>SUMIFS(DADOS_ANAC!$W:$W,DADOS_ANAC!$B:$B,YEAR(AI$7),DADOS_ANAC!$D:$D,$B$7,DADOS_ANAC!$E:$E,LEFT(AI$8,2))</f>
        <v>453585</v>
      </c>
      <c r="AJ34" s="8">
        <f>SUMIFS(DADOS_ANAC!$W:$W,DADOS_ANAC!$B:$B,YEAR(AJ$7),DADOS_ANAC!$D:$D,$B$7,DADOS_ANAC!$E:$E,LEFT(AJ$8,2))</f>
        <v>514580</v>
      </c>
      <c r="AK34" s="8">
        <f>SUMIFS(DADOS_ANAC!$W:$W,DADOS_ANAC!$B:$B,YEAR(AK$7),DADOS_ANAC!$D:$D,$B$7,DADOS_ANAC!$E:$E,LEFT(AK$8,2))</f>
        <v>397817</v>
      </c>
      <c r="AL34" s="8">
        <f>SUMIFS(DADOS_ANAC!$W:$W,DADOS_ANAC!$B:$B,YEAR(AL$7),DADOS_ANAC!$D:$D,$B$7,DADOS_ANAC!$E:$E,LEFT(AL$8,2))</f>
        <v>491487</v>
      </c>
      <c r="AM34" s="8">
        <f>SUMIFS(DADOS_ANAC!$W:$W,DADOS_ANAC!$B:$B,YEAR(AM$7),DADOS_ANAC!$D:$D,$B$7,DADOS_ANAC!$E:$E,LEFT(AM$8,2))</f>
        <v>481901</v>
      </c>
      <c r="AN34" s="8">
        <f>SUMIFS(DADOS_ANAC!$W:$W,DADOS_ANAC!$B:$B,YEAR(AN$7),DADOS_ANAC!$D:$D,$B$7,DADOS_ANAC!$E:$E,LEFT(AN$8,2))</f>
        <v>600161</v>
      </c>
      <c r="AO34" s="8">
        <f>SUMIFS(DADOS_ANAC!$W:$W,DADOS_ANAC!$B:$B,YEAR(AO$7),DADOS_ANAC!$D:$D,$B$7,DADOS_ANAC!$E:$E,LEFT(AO$8,2))</f>
        <v>334697</v>
      </c>
      <c r="AP34" s="8">
        <f>SUMIFS(DADOS_ANAC!$W:$W,DADOS_ANAC!$B:$B,YEAR(AP$7),DADOS_ANAC!$D:$D,$B$7,DADOS_ANAC!$E:$E,LEFT(AP$8,2))</f>
        <v>429593</v>
      </c>
      <c r="AQ34" s="8">
        <f>SUMIFS(DADOS_ANAC!$W:$W,DADOS_ANAC!$B:$B,YEAR(AQ$7),DADOS_ANAC!$D:$D,$B$7,DADOS_ANAC!$E:$E,LEFT(AQ$8,2))</f>
        <v>479331</v>
      </c>
      <c r="AR34" s="8">
        <f>SUMIFS(DADOS_ANAC!$W:$W,DADOS_ANAC!$B:$B,YEAR(AR$7),DADOS_ANAC!$D:$D,$B$7,DADOS_ANAC!$E:$E,LEFT(AR$8,2))</f>
        <v>573219</v>
      </c>
      <c r="AS34" s="8">
        <f>SUMIFS(DADOS_ANAC!$W:$W,DADOS_ANAC!$B:$B,YEAR(AS$7),DADOS_ANAC!$D:$D,$B$7,DADOS_ANAC!$E:$E,LEFT(AS$8,2))</f>
        <v>477247</v>
      </c>
      <c r="AT34" s="8">
        <f>SUMIFS(DADOS_ANAC!$W:$W,DADOS_ANAC!$B:$B,YEAR(AT$7),DADOS_ANAC!$D:$D,$B$7,DADOS_ANAC!$E:$E,LEFT(AT$8,2))</f>
        <v>565683</v>
      </c>
      <c r="AU34" s="8">
        <f>SUMIFS(DADOS_ANAC!$W:$W,DADOS_ANAC!$B:$B,YEAR(AU$7),DADOS_ANAC!$D:$D,$B$7,DADOS_ANAC!$E:$E,LEFT(AU$8,2))</f>
        <v>463070</v>
      </c>
    </row>
    <row r="35" spans="2:47" s="5" customFormat="1">
      <c r="B35" s="17" t="s">
        <v>163</v>
      </c>
      <c r="C35" s="17" t="s">
        <v>167</v>
      </c>
      <c r="D35" s="18">
        <f>D34+D33</f>
        <v>5564175</v>
      </c>
      <c r="E35" s="18">
        <v>5885605</v>
      </c>
      <c r="F35" s="18">
        <f t="shared" ref="F35:AU35" si="9">F34+F33</f>
        <v>6587228</v>
      </c>
      <c r="G35" s="18">
        <f t="shared" si="9"/>
        <v>7445999</v>
      </c>
      <c r="H35" s="18">
        <f t="shared" si="9"/>
        <v>7277048</v>
      </c>
      <c r="I35" s="18">
        <f t="shared" si="9"/>
        <v>6521899</v>
      </c>
      <c r="J35" s="18">
        <f t="shared" si="9"/>
        <v>7567028</v>
      </c>
      <c r="K35" s="18">
        <f t="shared" si="9"/>
        <v>7638981</v>
      </c>
      <c r="L35" s="18">
        <f t="shared" si="9"/>
        <v>7947596</v>
      </c>
      <c r="M35" s="18">
        <f t="shared" si="9"/>
        <v>7476712</v>
      </c>
      <c r="N35" s="18">
        <f t="shared" si="9"/>
        <v>8740438</v>
      </c>
      <c r="O35" s="18">
        <f t="shared" si="9"/>
        <v>7932503</v>
      </c>
      <c r="P35" s="18">
        <f t="shared" si="9"/>
        <v>7770893</v>
      </c>
      <c r="Q35" s="18">
        <f t="shared" si="9"/>
        <v>7633672</v>
      </c>
      <c r="R35" s="18">
        <f t="shared" si="9"/>
        <v>8452206</v>
      </c>
      <c r="S35" s="18">
        <f t="shared" si="9"/>
        <v>8158783</v>
      </c>
      <c r="T35" s="18">
        <f t="shared" si="9"/>
        <v>7991257</v>
      </c>
      <c r="U35" s="18">
        <f t="shared" si="9"/>
        <v>8210153</v>
      </c>
      <c r="V35" s="18">
        <f t="shared" si="9"/>
        <v>8487067</v>
      </c>
      <c r="W35" s="18">
        <f t="shared" si="9"/>
        <v>9468575</v>
      </c>
      <c r="X35" s="18">
        <f t="shared" si="9"/>
        <v>9272095</v>
      </c>
      <c r="Y35" s="18">
        <f t="shared" si="9"/>
        <v>8739016</v>
      </c>
      <c r="Z35" s="18">
        <f t="shared" si="9"/>
        <v>9424784</v>
      </c>
      <c r="AA35" s="18">
        <f t="shared" si="9"/>
        <v>10151132</v>
      </c>
      <c r="AB35" s="18">
        <f t="shared" si="9"/>
        <v>9543849</v>
      </c>
      <c r="AC35" s="18">
        <f t="shared" si="9"/>
        <v>8937584</v>
      </c>
      <c r="AD35" s="18">
        <f t="shared" si="9"/>
        <v>9298180</v>
      </c>
      <c r="AE35" s="18">
        <f t="shared" si="9"/>
        <v>9175066</v>
      </c>
      <c r="AF35" s="18">
        <f t="shared" si="9"/>
        <v>8726022</v>
      </c>
      <c r="AG35" s="18">
        <f t="shared" si="9"/>
        <v>7273248</v>
      </c>
      <c r="AH35" s="18">
        <f t="shared" si="9"/>
        <v>8068706</v>
      </c>
      <c r="AI35" s="18">
        <f t="shared" si="9"/>
        <v>8028905</v>
      </c>
      <c r="AJ35" s="18">
        <f t="shared" si="9"/>
        <v>8121040</v>
      </c>
      <c r="AK35" s="18">
        <f t="shared" si="9"/>
        <v>7254632</v>
      </c>
      <c r="AL35" s="18">
        <f t="shared" si="9"/>
        <v>8298861</v>
      </c>
      <c r="AM35" s="18">
        <f t="shared" si="9"/>
        <v>8589408</v>
      </c>
      <c r="AN35" s="18">
        <f t="shared" si="9"/>
        <v>8289058</v>
      </c>
      <c r="AO35" s="18">
        <f t="shared" si="9"/>
        <v>7512801</v>
      </c>
      <c r="AP35" s="18">
        <f t="shared" si="9"/>
        <v>8656757</v>
      </c>
      <c r="AQ35" s="18">
        <f t="shared" si="9"/>
        <v>8920610</v>
      </c>
      <c r="AR35" s="18">
        <f t="shared" si="9"/>
        <v>8835113</v>
      </c>
      <c r="AS35" s="18">
        <f t="shared" si="9"/>
        <v>8133493</v>
      </c>
      <c r="AT35" s="18">
        <f t="shared" si="9"/>
        <v>9691015</v>
      </c>
      <c r="AU35" s="18">
        <f t="shared" si="9"/>
        <v>9631440</v>
      </c>
    </row>
    <row r="36" spans="2:47" s="5" customFormat="1">
      <c r="B36" t="s">
        <v>161</v>
      </c>
      <c r="C36" t="s">
        <v>168</v>
      </c>
      <c r="D36" s="8">
        <f>SUMIFS(DADOS_ANAC!$X:$X,DADOS_ANAC!$B:$B,YEAR(D$7),DADOS_ANAC!$D:$D,$B$7,DADOS_ANAC!$E:$E,LEFT(D$8,2))</f>
        <v>167395</v>
      </c>
      <c r="E36" s="8">
        <v>172241</v>
      </c>
      <c r="F36" s="8">
        <f>SUMIFS(DADOS_ANAC!$X:$X,DADOS_ANAC!$B:$B,YEAR(F$7),DADOS_ANAC!$D:$D,$B$7,DADOS_ANAC!$E:$E,LEFT(F$8,2))</f>
        <v>188796</v>
      </c>
      <c r="G36" s="8">
        <f>SUMIFS(DADOS_ANAC!$X:$X,DADOS_ANAC!$B:$B,YEAR(G$7),DADOS_ANAC!$D:$D,$B$7,DADOS_ANAC!$E:$E,LEFT(G$8,2))</f>
        <v>192126</v>
      </c>
      <c r="H36" s="8">
        <f>SUMIFS(DADOS_ANAC!$X:$X,DADOS_ANAC!$B:$B,YEAR(H$7),DADOS_ANAC!$D:$D,$B$7,DADOS_ANAC!$E:$E,LEFT(H$8,2))</f>
        <v>187808</v>
      </c>
      <c r="I36" s="8">
        <f>SUMIFS(DADOS_ANAC!$X:$X,DADOS_ANAC!$B:$B,YEAR(I$7),DADOS_ANAC!$D:$D,$B$7,DADOS_ANAC!$E:$E,LEFT(I$8,2))</f>
        <v>197626</v>
      </c>
      <c r="J36" s="8">
        <f>SUMIFS(DADOS_ANAC!$X:$X,DADOS_ANAC!$B:$B,YEAR(J$7),DADOS_ANAC!$D:$D,$B$7,DADOS_ANAC!$E:$E,LEFT(J$8,2))</f>
        <v>215491</v>
      </c>
      <c r="K36" s="8">
        <f>SUMIFS(DADOS_ANAC!$X:$X,DADOS_ANAC!$B:$B,YEAR(K$7),DADOS_ANAC!$D:$D,$B$7,DADOS_ANAC!$E:$E,LEFT(K$8,2))</f>
        <v>260229</v>
      </c>
      <c r="L36" s="8">
        <f>SUMIFS(DADOS_ANAC!$X:$X,DADOS_ANAC!$B:$B,YEAR(L$7),DADOS_ANAC!$D:$D,$B$7,DADOS_ANAC!$E:$E,LEFT(L$8,2))</f>
        <v>219576</v>
      </c>
      <c r="M36" s="8">
        <f>SUMIFS(DADOS_ANAC!$X:$X,DADOS_ANAC!$B:$B,YEAR(M$7),DADOS_ANAC!$D:$D,$B$7,DADOS_ANAC!$E:$E,LEFT(M$8,2))</f>
        <v>227960</v>
      </c>
      <c r="N36" s="8">
        <f>SUMIFS(DADOS_ANAC!$X:$X,DADOS_ANAC!$B:$B,YEAR(N$7),DADOS_ANAC!$D:$D,$B$7,DADOS_ANAC!$E:$E,LEFT(N$8,2))</f>
        <v>237347</v>
      </c>
      <c r="O36" s="8">
        <f>SUMIFS(DADOS_ANAC!$X:$X,DADOS_ANAC!$B:$B,YEAR(O$7),DADOS_ANAC!$D:$D,$B$7,DADOS_ANAC!$E:$E,LEFT(O$8,2))</f>
        <v>248477</v>
      </c>
      <c r="P36" s="8">
        <f>SUMIFS(DADOS_ANAC!$X:$X,DADOS_ANAC!$B:$B,YEAR(P$7),DADOS_ANAC!$D:$D,$B$7,DADOS_ANAC!$E:$E,LEFT(P$8,2))</f>
        <v>234764</v>
      </c>
      <c r="Q36" s="8">
        <f>SUMIFS(DADOS_ANAC!$X:$X,DADOS_ANAC!$B:$B,YEAR(Q$7),DADOS_ANAC!$D:$D,$B$7,DADOS_ANAC!$E:$E,LEFT(Q$8,2))</f>
        <v>215454</v>
      </c>
      <c r="R36" s="8">
        <f>SUMIFS(DADOS_ANAC!$X:$X,DADOS_ANAC!$B:$B,YEAR(R$7),DADOS_ANAC!$D:$D,$B$7,DADOS_ANAC!$E:$E,LEFT(R$8,2))</f>
        <v>210851</v>
      </c>
      <c r="S36" s="8">
        <f>SUMIFS(DADOS_ANAC!$X:$X,DADOS_ANAC!$B:$B,YEAR(S$7),DADOS_ANAC!$D:$D,$B$7,DADOS_ANAC!$E:$E,LEFT(S$8,2))</f>
        <v>212749</v>
      </c>
      <c r="T36" s="8">
        <f>SUMIFS(DADOS_ANAC!$X:$X,DADOS_ANAC!$B:$B,YEAR(T$7),DADOS_ANAC!$D:$D,$B$7,DADOS_ANAC!$E:$E,LEFT(T$8,2))</f>
        <v>196719</v>
      </c>
      <c r="U36" s="8">
        <f>SUMIFS(DADOS_ANAC!$X:$X,DADOS_ANAC!$B:$B,YEAR(U$7),DADOS_ANAC!$D:$D,$B$7,DADOS_ANAC!$E:$E,LEFT(U$8,2))</f>
        <v>201179</v>
      </c>
      <c r="V36" s="8">
        <f>SUMIFS(DADOS_ANAC!$X:$X,DADOS_ANAC!$B:$B,YEAR(V$7),DADOS_ANAC!$D:$D,$B$7,DADOS_ANAC!$E:$E,LEFT(V$8,2))</f>
        <v>222914</v>
      </c>
      <c r="W36" s="8">
        <f>SUMIFS(DADOS_ANAC!$X:$X,DADOS_ANAC!$B:$B,YEAR(W$7),DADOS_ANAC!$D:$D,$B$7,DADOS_ANAC!$E:$E,LEFT(W$8,2))</f>
        <v>237954</v>
      </c>
      <c r="X36" s="8">
        <f>SUMIFS(DADOS_ANAC!$X:$X,DADOS_ANAC!$B:$B,YEAR(X$7),DADOS_ANAC!$D:$D,$B$7,DADOS_ANAC!$E:$E,LEFT(X$8,2))</f>
        <v>210844</v>
      </c>
      <c r="Y36" s="8">
        <f>SUMIFS(DADOS_ANAC!$X:$X,DADOS_ANAC!$B:$B,YEAR(Y$7),DADOS_ANAC!$D:$D,$B$7,DADOS_ANAC!$E:$E,LEFT(Y$8,2))</f>
        <v>197465</v>
      </c>
      <c r="Z36" s="8">
        <f>SUMIFS(DADOS_ANAC!$X:$X,DADOS_ANAC!$B:$B,YEAR(Z$7),DADOS_ANAC!$D:$D,$B$7,DADOS_ANAC!$E:$E,LEFT(Z$8,2))</f>
        <v>192217</v>
      </c>
      <c r="AA36" s="8">
        <f>SUMIFS(DADOS_ANAC!$X:$X,DADOS_ANAC!$B:$B,YEAR(AA$7),DADOS_ANAC!$D:$D,$B$7,DADOS_ANAC!$E:$E,LEFT(AA$8,2))</f>
        <v>205888</v>
      </c>
      <c r="AB36" s="8">
        <f>SUMIFS(DADOS_ANAC!$X:$X,DADOS_ANAC!$B:$B,YEAR(AB$7),DADOS_ANAC!$D:$D,$B$7,DADOS_ANAC!$E:$E,LEFT(AB$8,2))</f>
        <v>197809</v>
      </c>
      <c r="AC36" s="8">
        <f>SUMIFS(DADOS_ANAC!$X:$X,DADOS_ANAC!$B:$B,YEAR(AC$7),DADOS_ANAC!$D:$D,$B$7,DADOS_ANAC!$E:$E,LEFT(AC$8,2))</f>
        <v>193703</v>
      </c>
      <c r="AD36" s="8">
        <f>SUMIFS(DADOS_ANAC!$X:$X,DADOS_ANAC!$B:$B,YEAR(AD$7),DADOS_ANAC!$D:$D,$B$7,DADOS_ANAC!$E:$E,LEFT(AD$8,2))</f>
        <v>201741</v>
      </c>
      <c r="AE36" s="8">
        <f>SUMIFS(DADOS_ANAC!$X:$X,DADOS_ANAC!$B:$B,YEAR(AE$7),DADOS_ANAC!$D:$D,$B$7,DADOS_ANAC!$E:$E,LEFT(AE$8,2))</f>
        <v>200947</v>
      </c>
      <c r="AF36" s="8">
        <f>SUMIFS(DADOS_ANAC!$X:$X,DADOS_ANAC!$B:$B,YEAR(AF$7),DADOS_ANAC!$D:$D,$B$7,DADOS_ANAC!$E:$E,LEFT(AF$8,2))</f>
        <v>187039</v>
      </c>
      <c r="AG36" s="8">
        <f>SUMIFS(DADOS_ANAC!$X:$X,DADOS_ANAC!$B:$B,YEAR(AG$7),DADOS_ANAC!$D:$D,$B$7,DADOS_ANAC!$E:$E,LEFT(AG$8,2))</f>
        <v>167135</v>
      </c>
      <c r="AH36" s="8">
        <f>SUMIFS(DADOS_ANAC!$X:$X,DADOS_ANAC!$B:$B,YEAR(AH$7),DADOS_ANAC!$D:$D,$B$7,DADOS_ANAC!$E:$E,LEFT(AH$8,2))</f>
        <v>172407</v>
      </c>
      <c r="AI36" s="8">
        <f>SUMIFS(DADOS_ANAC!$X:$X,DADOS_ANAC!$B:$B,YEAR(AI$7),DADOS_ANAC!$D:$D,$B$7,DADOS_ANAC!$E:$E,LEFT(AI$8,2))</f>
        <v>177891</v>
      </c>
      <c r="AJ36" s="8">
        <f>SUMIFS(DADOS_ANAC!$X:$X,DADOS_ANAC!$B:$B,YEAR(AJ$7),DADOS_ANAC!$D:$D,$B$7,DADOS_ANAC!$E:$E,LEFT(AJ$8,2))</f>
        <v>166791</v>
      </c>
      <c r="AK36" s="8">
        <f>SUMIFS(DADOS_ANAC!$X:$X,DADOS_ANAC!$B:$B,YEAR(AK$7),DADOS_ANAC!$D:$D,$B$7,DADOS_ANAC!$E:$E,LEFT(AK$8,2))</f>
        <v>168850</v>
      </c>
      <c r="AL36" s="8">
        <f>SUMIFS(DADOS_ANAC!$X:$X,DADOS_ANAC!$B:$B,YEAR(AL$7),DADOS_ANAC!$D:$D,$B$7,DADOS_ANAC!$E:$E,LEFT(AL$8,2))</f>
        <v>173821</v>
      </c>
      <c r="AM36" s="8">
        <f>SUMIFS(DADOS_ANAC!$X:$X,DADOS_ANAC!$B:$B,YEAR(AM$7),DADOS_ANAC!$D:$D,$B$7,DADOS_ANAC!$E:$E,LEFT(AM$8,2))</f>
        <v>173248</v>
      </c>
      <c r="AN36" s="8">
        <f>SUMIFS(DADOS_ANAC!$X:$X,DADOS_ANAC!$B:$B,YEAR(AN$7),DADOS_ANAC!$D:$D,$B$7,DADOS_ANAC!$E:$E,LEFT(AN$8,2))</f>
        <v>162744</v>
      </c>
      <c r="AO36" s="8">
        <f>SUMIFS(DADOS_ANAC!$X:$X,DADOS_ANAC!$B:$B,YEAR(AO$7),DADOS_ANAC!$D:$D,$B$7,DADOS_ANAC!$E:$E,LEFT(AO$8,2))</f>
        <v>178776</v>
      </c>
      <c r="AP36" s="8">
        <f>SUMIFS(DADOS_ANAC!$X:$X,DADOS_ANAC!$B:$B,YEAR(AP$7),DADOS_ANAC!$D:$D,$B$7,DADOS_ANAC!$E:$E,LEFT(AP$8,2))</f>
        <v>203805</v>
      </c>
      <c r="AQ36" s="8">
        <f>SUMIFS(DADOS_ANAC!$X:$X,DADOS_ANAC!$B:$B,YEAR(AQ$7),DADOS_ANAC!$D:$D,$B$7,DADOS_ANAC!$E:$E,LEFT(AQ$8,2))</f>
        <v>211252</v>
      </c>
      <c r="AR36" s="8">
        <f>SUMIFS(DADOS_ANAC!$X:$X,DADOS_ANAC!$B:$B,YEAR(AR$7),DADOS_ANAC!$D:$D,$B$7,DADOS_ANAC!$E:$E,LEFT(AR$8,2))</f>
        <v>208740</v>
      </c>
      <c r="AS36" s="8">
        <f>SUMIFS(DADOS_ANAC!$X:$X,DADOS_ANAC!$B:$B,YEAR(AS$7),DADOS_ANAC!$D:$D,$B$7,DADOS_ANAC!$E:$E,LEFT(AS$8,2))</f>
        <v>227949</v>
      </c>
      <c r="AT36" s="8">
        <f>SUMIFS(DADOS_ANAC!$X:$X,DADOS_ANAC!$B:$B,YEAR(AT$7),DADOS_ANAC!$D:$D,$B$7,DADOS_ANAC!$E:$E,LEFT(AT$8,2))</f>
        <v>194713</v>
      </c>
      <c r="AU36" s="8">
        <f>SUMIFS(DADOS_ANAC!$X:$X,DADOS_ANAC!$B:$B,YEAR(AU$7),DADOS_ANAC!$D:$D,$B$7,DADOS_ANAC!$E:$E,LEFT(AU$8,2))</f>
        <v>195952</v>
      </c>
    </row>
    <row r="37" spans="2:47" s="5" customFormat="1">
      <c r="B37" t="s">
        <v>162</v>
      </c>
      <c r="C37" t="s">
        <v>169</v>
      </c>
      <c r="D37" s="8">
        <f>SUMIFS(DADOS_ANAC!$Y:$Y,DADOS_ANAC!$B:$B,YEAR(D$7),DADOS_ANAC!$D:$D,$B$7,DADOS_ANAC!$E:$E,LEFT(D$8,2))</f>
        <v>13801</v>
      </c>
      <c r="E37" s="8">
        <v>6277</v>
      </c>
      <c r="F37" s="8">
        <f>SUMIFS(DADOS_ANAC!$Y:$Y,DADOS_ANAC!$B:$B,YEAR(F$7),DADOS_ANAC!$D:$D,$B$7,DADOS_ANAC!$E:$E,LEFT(F$8,2))</f>
        <v>5893</v>
      </c>
      <c r="G37" s="8">
        <f>SUMIFS(DADOS_ANAC!$Y:$Y,DADOS_ANAC!$B:$B,YEAR(G$7),DADOS_ANAC!$D:$D,$B$7,DADOS_ANAC!$E:$E,LEFT(G$8,2))</f>
        <v>8796</v>
      </c>
      <c r="H37" s="8">
        <f>SUMIFS(DADOS_ANAC!$Y:$Y,DADOS_ANAC!$B:$B,YEAR(H$7),DADOS_ANAC!$D:$D,$B$7,DADOS_ANAC!$E:$E,LEFT(H$8,2))</f>
        <v>9416</v>
      </c>
      <c r="I37" s="8">
        <f>SUMIFS(DADOS_ANAC!$Y:$Y,DADOS_ANAC!$B:$B,YEAR(I$7),DADOS_ANAC!$D:$D,$B$7,DADOS_ANAC!$E:$E,LEFT(I$8,2))</f>
        <v>9937</v>
      </c>
      <c r="J37" s="8">
        <f>SUMIFS(DADOS_ANAC!$Y:$Y,DADOS_ANAC!$B:$B,YEAR(J$7),DADOS_ANAC!$D:$D,$B$7,DADOS_ANAC!$E:$E,LEFT(J$8,2))</f>
        <v>18615</v>
      </c>
      <c r="K37" s="8">
        <f>SUMIFS(DADOS_ANAC!$Y:$Y,DADOS_ANAC!$B:$B,YEAR(K$7),DADOS_ANAC!$D:$D,$B$7,DADOS_ANAC!$E:$E,LEFT(K$8,2))</f>
        <v>18752</v>
      </c>
      <c r="L37" s="8">
        <f>SUMIFS(DADOS_ANAC!$Y:$Y,DADOS_ANAC!$B:$B,YEAR(L$7),DADOS_ANAC!$D:$D,$B$7,DADOS_ANAC!$E:$E,LEFT(L$8,2))</f>
        <v>17334</v>
      </c>
      <c r="M37" s="8">
        <f>SUMIFS(DADOS_ANAC!$Y:$Y,DADOS_ANAC!$B:$B,YEAR(M$7),DADOS_ANAC!$D:$D,$B$7,DADOS_ANAC!$E:$E,LEFT(M$8,2))</f>
        <v>10278</v>
      </c>
      <c r="N37" s="8">
        <f>SUMIFS(DADOS_ANAC!$Y:$Y,DADOS_ANAC!$B:$B,YEAR(N$7),DADOS_ANAC!$D:$D,$B$7,DADOS_ANAC!$E:$E,LEFT(N$8,2))</f>
        <v>9051</v>
      </c>
      <c r="O37" s="8">
        <f>SUMIFS(DADOS_ANAC!$Y:$Y,DADOS_ANAC!$B:$B,YEAR(O$7),DADOS_ANAC!$D:$D,$B$7,DADOS_ANAC!$E:$E,LEFT(O$8,2))</f>
        <v>8258</v>
      </c>
      <c r="P37" s="8">
        <f>SUMIFS(DADOS_ANAC!$Y:$Y,DADOS_ANAC!$B:$B,YEAR(P$7),DADOS_ANAC!$D:$D,$B$7,DADOS_ANAC!$E:$E,LEFT(P$8,2))</f>
        <v>6554</v>
      </c>
      <c r="Q37" s="8">
        <f>SUMIFS(DADOS_ANAC!$Y:$Y,DADOS_ANAC!$B:$B,YEAR(Q$7),DADOS_ANAC!$D:$D,$B$7,DADOS_ANAC!$E:$E,LEFT(Q$8,2))</f>
        <v>7812</v>
      </c>
      <c r="R37" s="8">
        <f>SUMIFS(DADOS_ANAC!$Y:$Y,DADOS_ANAC!$B:$B,YEAR(R$7),DADOS_ANAC!$D:$D,$B$7,DADOS_ANAC!$E:$E,LEFT(R$8,2))</f>
        <v>6841</v>
      </c>
      <c r="S37" s="8">
        <f>SUMIFS(DADOS_ANAC!$Y:$Y,DADOS_ANAC!$B:$B,YEAR(S$7),DADOS_ANAC!$D:$D,$B$7,DADOS_ANAC!$E:$E,LEFT(S$8,2))</f>
        <v>5704</v>
      </c>
      <c r="T37" s="8">
        <f>SUMIFS(DADOS_ANAC!$Y:$Y,DADOS_ANAC!$B:$B,YEAR(T$7),DADOS_ANAC!$D:$D,$B$7,DADOS_ANAC!$E:$E,LEFT(T$8,2))</f>
        <v>5928</v>
      </c>
      <c r="U37" s="8">
        <f>SUMIFS(DADOS_ANAC!$Y:$Y,DADOS_ANAC!$B:$B,YEAR(U$7),DADOS_ANAC!$D:$D,$B$7,DADOS_ANAC!$E:$E,LEFT(U$8,2))</f>
        <v>9636</v>
      </c>
      <c r="V37" s="8">
        <f>SUMIFS(DADOS_ANAC!$Y:$Y,DADOS_ANAC!$B:$B,YEAR(V$7),DADOS_ANAC!$D:$D,$B$7,DADOS_ANAC!$E:$E,LEFT(V$8,2))</f>
        <v>8579</v>
      </c>
      <c r="W37" s="8">
        <f>SUMIFS(DADOS_ANAC!$Y:$Y,DADOS_ANAC!$B:$B,YEAR(W$7),DADOS_ANAC!$D:$D,$B$7,DADOS_ANAC!$E:$E,LEFT(W$8,2))</f>
        <v>8614</v>
      </c>
      <c r="X37" s="8">
        <f>SUMIFS(DADOS_ANAC!$Y:$Y,DADOS_ANAC!$B:$B,YEAR(X$7),DADOS_ANAC!$D:$D,$B$7,DADOS_ANAC!$E:$E,LEFT(X$8,2))</f>
        <v>7144</v>
      </c>
      <c r="Y37" s="8">
        <f>SUMIFS(DADOS_ANAC!$Y:$Y,DADOS_ANAC!$B:$B,YEAR(Y$7),DADOS_ANAC!$D:$D,$B$7,DADOS_ANAC!$E:$E,LEFT(Y$8,2))</f>
        <v>7479</v>
      </c>
      <c r="Z37" s="8">
        <f>SUMIFS(DADOS_ANAC!$Y:$Y,DADOS_ANAC!$B:$B,YEAR(Z$7),DADOS_ANAC!$D:$D,$B$7,DADOS_ANAC!$E:$E,LEFT(Z$8,2))</f>
        <v>7113</v>
      </c>
      <c r="AA37" s="8">
        <f>SUMIFS(DADOS_ANAC!$Y:$Y,DADOS_ANAC!$B:$B,YEAR(AA$7),DADOS_ANAC!$D:$D,$B$7,DADOS_ANAC!$E:$E,LEFT(AA$8,2))</f>
        <v>7888</v>
      </c>
      <c r="AB37" s="8">
        <f>SUMIFS(DADOS_ANAC!$Y:$Y,DADOS_ANAC!$B:$B,YEAR(AB$7),DADOS_ANAC!$D:$D,$B$7,DADOS_ANAC!$E:$E,LEFT(AB$8,2))</f>
        <v>7993</v>
      </c>
      <c r="AC37" s="8">
        <f>SUMIFS(DADOS_ANAC!$Y:$Y,DADOS_ANAC!$B:$B,YEAR(AC$7),DADOS_ANAC!$D:$D,$B$7,DADOS_ANAC!$E:$E,LEFT(AC$8,2))</f>
        <v>8914</v>
      </c>
      <c r="AD37" s="8">
        <f>SUMIFS(DADOS_ANAC!$Y:$Y,DADOS_ANAC!$B:$B,YEAR(AD$7),DADOS_ANAC!$D:$D,$B$7,DADOS_ANAC!$E:$E,LEFT(AD$8,2))</f>
        <v>9356</v>
      </c>
      <c r="AE37" s="8">
        <f>SUMIFS(DADOS_ANAC!$Y:$Y,DADOS_ANAC!$B:$B,YEAR(AE$7),DADOS_ANAC!$D:$D,$B$7,DADOS_ANAC!$E:$E,LEFT(AE$8,2))</f>
        <v>8455</v>
      </c>
      <c r="AF37" s="8">
        <f>SUMIFS(DADOS_ANAC!$Y:$Y,DADOS_ANAC!$B:$B,YEAR(AF$7),DADOS_ANAC!$D:$D,$B$7,DADOS_ANAC!$E:$E,LEFT(AF$8,2))</f>
        <v>7035</v>
      </c>
      <c r="AG37" s="8">
        <f>SUMIFS(DADOS_ANAC!$Y:$Y,DADOS_ANAC!$B:$B,YEAR(AG$7),DADOS_ANAC!$D:$D,$B$7,DADOS_ANAC!$E:$E,LEFT(AG$8,2))</f>
        <v>9001</v>
      </c>
      <c r="AH37" s="8">
        <f>SUMIFS(DADOS_ANAC!$Y:$Y,DADOS_ANAC!$B:$B,YEAR(AH$7),DADOS_ANAC!$D:$D,$B$7,DADOS_ANAC!$E:$E,LEFT(AH$8,2))</f>
        <v>9569</v>
      </c>
      <c r="AI37" s="8">
        <f>SUMIFS(DADOS_ANAC!$Y:$Y,DADOS_ANAC!$B:$B,YEAR(AI$7),DADOS_ANAC!$D:$D,$B$7,DADOS_ANAC!$E:$E,LEFT(AI$8,2))</f>
        <v>9020</v>
      </c>
      <c r="AJ37" s="8">
        <f>SUMIFS(DADOS_ANAC!$Y:$Y,DADOS_ANAC!$B:$B,YEAR(AJ$7),DADOS_ANAC!$D:$D,$B$7,DADOS_ANAC!$E:$E,LEFT(AJ$8,2))</f>
        <v>7771</v>
      </c>
      <c r="AK37" s="8">
        <f>SUMIFS(DADOS_ANAC!$Y:$Y,DADOS_ANAC!$B:$B,YEAR(AK$7),DADOS_ANAC!$D:$D,$B$7,DADOS_ANAC!$E:$E,LEFT(AK$8,2))</f>
        <v>9345</v>
      </c>
      <c r="AL37" s="8">
        <f>SUMIFS(DADOS_ANAC!$Y:$Y,DADOS_ANAC!$B:$B,YEAR(AL$7),DADOS_ANAC!$D:$D,$B$7,DADOS_ANAC!$E:$E,LEFT(AL$8,2))</f>
        <v>11279</v>
      </c>
      <c r="AM37" s="8">
        <f>SUMIFS(DADOS_ANAC!$Y:$Y,DADOS_ANAC!$B:$B,YEAR(AM$7),DADOS_ANAC!$D:$D,$B$7,DADOS_ANAC!$E:$E,LEFT(AM$8,2))</f>
        <v>10604</v>
      </c>
      <c r="AN37" s="8">
        <f>SUMIFS(DADOS_ANAC!$Y:$Y,DADOS_ANAC!$B:$B,YEAR(AN$7),DADOS_ANAC!$D:$D,$B$7,DADOS_ANAC!$E:$E,LEFT(AN$8,2))</f>
        <v>9653</v>
      </c>
      <c r="AO37" s="8">
        <f>SUMIFS(DADOS_ANAC!$Y:$Y,DADOS_ANAC!$B:$B,YEAR(AO$7),DADOS_ANAC!$D:$D,$B$7,DADOS_ANAC!$E:$E,LEFT(AO$8,2))</f>
        <v>11097</v>
      </c>
      <c r="AP37" s="8">
        <f>SUMIFS(DADOS_ANAC!$Y:$Y,DADOS_ANAC!$B:$B,YEAR(AP$7),DADOS_ANAC!$D:$D,$B$7,DADOS_ANAC!$E:$E,LEFT(AP$8,2))</f>
        <v>10486</v>
      </c>
      <c r="AQ37" s="8">
        <f>SUMIFS(DADOS_ANAC!$Y:$Y,DADOS_ANAC!$B:$B,YEAR(AQ$7),DADOS_ANAC!$D:$D,$B$7,DADOS_ANAC!$E:$E,LEFT(AQ$8,2))</f>
        <v>9348</v>
      </c>
      <c r="AR37" s="8">
        <f>SUMIFS(DADOS_ANAC!$Y:$Y,DADOS_ANAC!$B:$B,YEAR(AR$7),DADOS_ANAC!$D:$D,$B$7,DADOS_ANAC!$E:$E,LEFT(AR$8,2))</f>
        <v>7362</v>
      </c>
      <c r="AS37" s="8">
        <f>SUMIFS(DADOS_ANAC!$Y:$Y,DADOS_ANAC!$B:$B,YEAR(AS$7),DADOS_ANAC!$D:$D,$B$7,DADOS_ANAC!$E:$E,LEFT(AS$8,2))</f>
        <v>7599</v>
      </c>
      <c r="AT37" s="8">
        <f>SUMIFS(DADOS_ANAC!$Y:$Y,DADOS_ANAC!$B:$B,YEAR(AT$7),DADOS_ANAC!$D:$D,$B$7,DADOS_ANAC!$E:$E,LEFT(AT$8,2))</f>
        <v>8480</v>
      </c>
      <c r="AU37" s="8">
        <f>SUMIFS(DADOS_ANAC!$Y:$Y,DADOS_ANAC!$B:$B,YEAR(AU$7),DADOS_ANAC!$D:$D,$B$7,DADOS_ANAC!$E:$E,LEFT(AU$8,2))</f>
        <v>7805</v>
      </c>
    </row>
    <row r="38" spans="2:47" s="5" customFormat="1">
      <c r="B38" s="17" t="s">
        <v>164</v>
      </c>
      <c r="C38" s="17" t="s">
        <v>170</v>
      </c>
      <c r="D38" s="18">
        <f>D37+D36</f>
        <v>181196</v>
      </c>
      <c r="E38" s="18">
        <v>178518</v>
      </c>
      <c r="F38" s="18">
        <f t="shared" ref="F38:AU38" si="10">F37+F36</f>
        <v>194689</v>
      </c>
      <c r="G38" s="18">
        <f t="shared" si="10"/>
        <v>200922</v>
      </c>
      <c r="H38" s="18">
        <f t="shared" si="10"/>
        <v>197224</v>
      </c>
      <c r="I38" s="18">
        <f t="shared" si="10"/>
        <v>207563</v>
      </c>
      <c r="J38" s="18">
        <f t="shared" si="10"/>
        <v>234106</v>
      </c>
      <c r="K38" s="18">
        <f t="shared" si="10"/>
        <v>278981</v>
      </c>
      <c r="L38" s="18">
        <f t="shared" si="10"/>
        <v>236910</v>
      </c>
      <c r="M38" s="18">
        <f t="shared" si="10"/>
        <v>238238</v>
      </c>
      <c r="N38" s="18">
        <f t="shared" si="10"/>
        <v>246398</v>
      </c>
      <c r="O38" s="18">
        <f t="shared" si="10"/>
        <v>256735</v>
      </c>
      <c r="P38" s="18">
        <f t="shared" si="10"/>
        <v>241318</v>
      </c>
      <c r="Q38" s="18">
        <f t="shared" si="10"/>
        <v>223266</v>
      </c>
      <c r="R38" s="18">
        <f t="shared" si="10"/>
        <v>217692</v>
      </c>
      <c r="S38" s="18">
        <f t="shared" si="10"/>
        <v>218453</v>
      </c>
      <c r="T38" s="18">
        <f t="shared" si="10"/>
        <v>202647</v>
      </c>
      <c r="U38" s="18">
        <f t="shared" si="10"/>
        <v>210815</v>
      </c>
      <c r="V38" s="18">
        <f t="shared" si="10"/>
        <v>231493</v>
      </c>
      <c r="W38" s="18">
        <f t="shared" si="10"/>
        <v>246568</v>
      </c>
      <c r="X38" s="18">
        <f t="shared" si="10"/>
        <v>217988</v>
      </c>
      <c r="Y38" s="18">
        <f t="shared" si="10"/>
        <v>204944</v>
      </c>
      <c r="Z38" s="18">
        <f t="shared" si="10"/>
        <v>199330</v>
      </c>
      <c r="AA38" s="18">
        <f t="shared" si="10"/>
        <v>213776</v>
      </c>
      <c r="AB38" s="18">
        <f t="shared" si="10"/>
        <v>205802</v>
      </c>
      <c r="AC38" s="18">
        <f t="shared" si="10"/>
        <v>202617</v>
      </c>
      <c r="AD38" s="18">
        <f t="shared" si="10"/>
        <v>211097</v>
      </c>
      <c r="AE38" s="18">
        <f t="shared" si="10"/>
        <v>209402</v>
      </c>
      <c r="AF38" s="18">
        <f t="shared" si="10"/>
        <v>194074</v>
      </c>
      <c r="AG38" s="18">
        <f t="shared" si="10"/>
        <v>176136</v>
      </c>
      <c r="AH38" s="18">
        <f t="shared" si="10"/>
        <v>181976</v>
      </c>
      <c r="AI38" s="18">
        <f t="shared" si="10"/>
        <v>186911</v>
      </c>
      <c r="AJ38" s="18">
        <f t="shared" si="10"/>
        <v>174562</v>
      </c>
      <c r="AK38" s="18">
        <f t="shared" si="10"/>
        <v>178195</v>
      </c>
      <c r="AL38" s="18">
        <f t="shared" si="10"/>
        <v>185100</v>
      </c>
      <c r="AM38" s="18">
        <f t="shared" si="10"/>
        <v>183852</v>
      </c>
      <c r="AN38" s="18">
        <f t="shared" si="10"/>
        <v>172397</v>
      </c>
      <c r="AO38" s="18">
        <f t="shared" si="10"/>
        <v>189873</v>
      </c>
      <c r="AP38" s="18">
        <f t="shared" si="10"/>
        <v>214291</v>
      </c>
      <c r="AQ38" s="18">
        <f t="shared" si="10"/>
        <v>220600</v>
      </c>
      <c r="AR38" s="18">
        <f t="shared" si="10"/>
        <v>216102</v>
      </c>
      <c r="AS38" s="18">
        <f t="shared" si="10"/>
        <v>235548</v>
      </c>
      <c r="AT38" s="18">
        <f t="shared" si="10"/>
        <v>203193</v>
      </c>
      <c r="AU38" s="18">
        <f t="shared" si="10"/>
        <v>203757</v>
      </c>
    </row>
    <row r="39" spans="2:47" s="5" customFormat="1">
      <c r="B39" s="17" t="s">
        <v>322</v>
      </c>
      <c r="C39" s="17" t="s">
        <v>326</v>
      </c>
      <c r="D39" s="18">
        <f>DADOS_PARES!D4</f>
        <v>64</v>
      </c>
      <c r="E39" s="18">
        <f>DADOS_PARES!E4</f>
        <v>75</v>
      </c>
      <c r="F39" s="18">
        <f>DADOS_PARES!F4</f>
        <v>70</v>
      </c>
      <c r="G39" s="18">
        <f>DADOS_PARES!G4</f>
        <v>72</v>
      </c>
      <c r="H39" s="18">
        <f>DADOS_PARES!H4</f>
        <v>74</v>
      </c>
      <c r="I39" s="18">
        <f>DADOS_PARES!I4</f>
        <v>66</v>
      </c>
      <c r="J39" s="18">
        <f>DADOS_PARES!J4</f>
        <v>61</v>
      </c>
      <c r="K39" s="18">
        <f>DADOS_PARES!K4</f>
        <v>60</v>
      </c>
      <c r="L39" s="18">
        <f>DADOS_PARES!L4</f>
        <v>56</v>
      </c>
      <c r="M39" s="18">
        <f>DADOS_PARES!M4</f>
        <v>56</v>
      </c>
      <c r="N39" s="18">
        <f>DADOS_PARES!N4</f>
        <v>48</v>
      </c>
      <c r="O39" s="18">
        <f>DADOS_PARES!O4</f>
        <v>49</v>
      </c>
      <c r="P39" s="18">
        <f>DADOS_PARES!P4</f>
        <v>47</v>
      </c>
      <c r="Q39" s="18">
        <f>DADOS_PARES!Q4</f>
        <v>47</v>
      </c>
      <c r="R39" s="18">
        <f>DADOS_PARES!R4</f>
        <v>46</v>
      </c>
      <c r="S39" s="18">
        <f>DADOS_PARES!S4</f>
        <v>46</v>
      </c>
      <c r="T39" s="18">
        <f>DADOS_PARES!T4</f>
        <v>47</v>
      </c>
      <c r="U39" s="18">
        <f>DADOS_PARES!U4</f>
        <v>42</v>
      </c>
      <c r="V39" s="18">
        <f>DADOS_PARES!V4</f>
        <v>39</v>
      </c>
      <c r="W39" s="18">
        <f>DADOS_PARES!W4</f>
        <v>44</v>
      </c>
      <c r="X39" s="18">
        <f>DADOS_PARES!X4</f>
        <v>44</v>
      </c>
      <c r="Y39" s="18">
        <f>DADOS_PARES!Y4</f>
        <v>40</v>
      </c>
      <c r="Z39" s="18">
        <f>DADOS_PARES!Z4</f>
        <v>20</v>
      </c>
      <c r="AA39" s="18">
        <f>DADOS_PARES!AA4</f>
        <v>27</v>
      </c>
      <c r="AB39" s="18">
        <f>DADOS_PARES!AB4</f>
        <v>21</v>
      </c>
      <c r="AC39" s="18">
        <f>DADOS_PARES!AC4</f>
        <v>20</v>
      </c>
      <c r="AD39" s="18">
        <f>DADOS_PARES!AD4</f>
        <v>18</v>
      </c>
      <c r="AE39" s="18">
        <f>DADOS_PARES!AE4</f>
        <v>29</v>
      </c>
      <c r="AF39" s="18">
        <f>DADOS_PARES!AF4</f>
        <v>21</v>
      </c>
      <c r="AG39" s="18">
        <f>DADOS_PARES!AG4</f>
        <v>18</v>
      </c>
      <c r="AH39" s="18">
        <f>DADOS_PARES!AH4</f>
        <v>16</v>
      </c>
      <c r="AI39" s="18">
        <f>DADOS_PARES!AI4</f>
        <v>11</v>
      </c>
      <c r="AJ39" s="18">
        <f>DADOS_PARES!AJ4</f>
        <v>19</v>
      </c>
      <c r="AK39" s="18">
        <f>DADOS_PARES!AK4</f>
        <v>14</v>
      </c>
      <c r="AL39" s="18">
        <f>DADOS_PARES!AL4</f>
        <v>16</v>
      </c>
      <c r="AM39" s="18">
        <f>DADOS_PARES!AM4</f>
        <v>18</v>
      </c>
      <c r="AN39" s="18">
        <f>DADOS_PARES!AN4</f>
        <v>21</v>
      </c>
      <c r="AO39" s="18">
        <f>DADOS_PARES!AO4</f>
        <v>25</v>
      </c>
      <c r="AP39" s="18">
        <f>DADOS_PARES!AP4</f>
        <v>17</v>
      </c>
      <c r="AQ39" s="18">
        <f>DADOS_PARES!AQ4</f>
        <v>18</v>
      </c>
      <c r="AR39" s="18">
        <f>DADOS_PARES!AR4</f>
        <v>26</v>
      </c>
      <c r="AS39" s="18">
        <f>DADOS_PARES!AS4</f>
        <v>22</v>
      </c>
      <c r="AT39" s="18">
        <f>DADOS_PARES!AT4</f>
        <v>26</v>
      </c>
      <c r="AU39" s="18">
        <f>DADOS_PARES!AU4</f>
        <v>21</v>
      </c>
    </row>
    <row r="40" spans="2:47" s="5" customFormat="1">
      <c r="B40" s="17" t="s">
        <v>325</v>
      </c>
      <c r="C40" s="17" t="s">
        <v>327</v>
      </c>
      <c r="D40" s="18">
        <f>DADOS_PARES!D10</f>
        <v>1062</v>
      </c>
      <c r="E40" s="18">
        <f>DADOS_PARES!E10</f>
        <v>1280</v>
      </c>
      <c r="F40" s="18">
        <f>DADOS_PARES!F10</f>
        <v>1470</v>
      </c>
      <c r="G40" s="18">
        <f>DADOS_PARES!G10</f>
        <v>1531</v>
      </c>
      <c r="H40" s="18">
        <f>DADOS_PARES!H10</f>
        <v>1704</v>
      </c>
      <c r="I40" s="18">
        <f>DADOS_PARES!I10</f>
        <v>768</v>
      </c>
      <c r="J40" s="18">
        <f>DADOS_PARES!J10</f>
        <v>428</v>
      </c>
      <c r="K40" s="18">
        <f>DADOS_PARES!K10</f>
        <v>413</v>
      </c>
      <c r="L40" s="18">
        <f>DADOS_PARES!L10</f>
        <v>346</v>
      </c>
      <c r="M40" s="18">
        <f>DADOS_PARES!M10</f>
        <v>293</v>
      </c>
      <c r="N40" s="18">
        <f>DADOS_PARES!N10</f>
        <v>210</v>
      </c>
      <c r="O40" s="18">
        <f>DADOS_PARES!O10</f>
        <v>198</v>
      </c>
      <c r="P40" s="18">
        <f>DADOS_PARES!P10</f>
        <v>186</v>
      </c>
      <c r="Q40" s="18">
        <f>DADOS_PARES!Q10</f>
        <v>225</v>
      </c>
      <c r="R40" s="18">
        <f>DADOS_PARES!R10</f>
        <v>176</v>
      </c>
      <c r="S40" s="18">
        <f>DADOS_PARES!S10</f>
        <v>224</v>
      </c>
      <c r="T40" s="18">
        <f>DADOS_PARES!T10</f>
        <v>190</v>
      </c>
      <c r="U40" s="18">
        <f>DADOS_PARES!U10</f>
        <v>161</v>
      </c>
      <c r="V40" s="18">
        <f>DADOS_PARES!V10</f>
        <v>153</v>
      </c>
      <c r="W40" s="18">
        <f>DADOS_PARES!W10</f>
        <v>171</v>
      </c>
      <c r="X40" s="18">
        <f>DADOS_PARES!X10</f>
        <v>144</v>
      </c>
      <c r="Y40" s="18">
        <f>DADOS_PARES!Y10</f>
        <v>112</v>
      </c>
      <c r="Z40" s="18">
        <f>DADOS_PARES!Z10</f>
        <v>47</v>
      </c>
      <c r="AA40" s="18">
        <f>DADOS_PARES!AA10</f>
        <v>39</v>
      </c>
      <c r="AB40" s="18">
        <f>DADOS_PARES!AB10</f>
        <v>37</v>
      </c>
      <c r="AC40" s="18">
        <f>DADOS_PARES!AC10</f>
        <v>38</v>
      </c>
      <c r="AD40" s="18">
        <f>DADOS_PARES!AD10</f>
        <v>28</v>
      </c>
      <c r="AE40" s="18">
        <f>DADOS_PARES!AE10</f>
        <v>43</v>
      </c>
      <c r="AF40" s="18">
        <f>DADOS_PARES!AF10</f>
        <v>41</v>
      </c>
      <c r="AG40" s="18">
        <f>DADOS_PARES!AG10</f>
        <v>32</v>
      </c>
      <c r="AH40" s="18">
        <f>DADOS_PARES!AH10</f>
        <v>26</v>
      </c>
      <c r="AI40" s="18">
        <f>DADOS_PARES!AI10</f>
        <v>12</v>
      </c>
      <c r="AJ40" s="18">
        <f>DADOS_PARES!AJ10</f>
        <v>27</v>
      </c>
      <c r="AK40" s="18">
        <f>DADOS_PARES!AK10</f>
        <v>19</v>
      </c>
      <c r="AL40" s="18">
        <f>DADOS_PARES!AL10</f>
        <v>27</v>
      </c>
      <c r="AM40" s="18">
        <f>DADOS_PARES!AM10</f>
        <v>40</v>
      </c>
      <c r="AN40" s="18">
        <f>DADOS_PARES!AN10</f>
        <v>33</v>
      </c>
      <c r="AO40" s="18">
        <f>DADOS_PARES!AO10</f>
        <v>38</v>
      </c>
      <c r="AP40" s="18">
        <f>DADOS_PARES!AP10</f>
        <v>29</v>
      </c>
      <c r="AQ40" s="18">
        <f>DADOS_PARES!AQ10</f>
        <v>31</v>
      </c>
      <c r="AR40" s="18">
        <f>DADOS_PARES!AR10</f>
        <v>45</v>
      </c>
      <c r="AS40" s="18">
        <f>DADOS_PARES!AS10</f>
        <v>36</v>
      </c>
      <c r="AT40" s="18">
        <f>DADOS_PARES!AT10</f>
        <v>47</v>
      </c>
      <c r="AU40" s="18">
        <f>DADOS_PARES!AU10</f>
        <v>35</v>
      </c>
    </row>
    <row r="41" spans="2:47" ht="15" thickBot="1"/>
    <row r="42" spans="2:47" ht="15" thickBot="1">
      <c r="B42" s="6" t="s">
        <v>71</v>
      </c>
      <c r="D42" s="1">
        <v>39903</v>
      </c>
      <c r="E42" s="1">
        <v>39994</v>
      </c>
      <c r="F42" s="1">
        <v>40086</v>
      </c>
      <c r="G42" s="1">
        <v>40178</v>
      </c>
      <c r="H42" s="1">
        <v>40268</v>
      </c>
      <c r="I42" s="1">
        <v>40359</v>
      </c>
      <c r="J42" s="1">
        <v>40451</v>
      </c>
      <c r="K42" s="1">
        <v>40543</v>
      </c>
      <c r="L42" s="1">
        <v>40633</v>
      </c>
      <c r="M42" s="1">
        <v>40724</v>
      </c>
      <c r="N42" s="1">
        <v>40816</v>
      </c>
      <c r="O42" s="1">
        <v>40908</v>
      </c>
      <c r="P42" s="1">
        <v>40999</v>
      </c>
      <c r="Q42" s="1">
        <v>41090</v>
      </c>
      <c r="R42" s="1">
        <v>41182</v>
      </c>
      <c r="S42" s="1">
        <v>41274</v>
      </c>
      <c r="T42" s="1">
        <v>41364</v>
      </c>
      <c r="U42" s="1">
        <v>41455</v>
      </c>
      <c r="V42" s="1">
        <v>41547</v>
      </c>
      <c r="W42" s="1">
        <v>41639</v>
      </c>
      <c r="X42" s="1">
        <v>41729</v>
      </c>
      <c r="Y42" s="1">
        <v>41820</v>
      </c>
      <c r="Z42" s="1">
        <v>41912</v>
      </c>
      <c r="AA42" s="1">
        <v>42004</v>
      </c>
      <c r="AB42" s="1">
        <v>42094</v>
      </c>
      <c r="AC42" s="1">
        <v>42185</v>
      </c>
      <c r="AD42" s="1">
        <v>42277</v>
      </c>
      <c r="AE42" s="1">
        <v>42369</v>
      </c>
      <c r="AF42" s="1">
        <v>42460</v>
      </c>
      <c r="AG42" s="1">
        <v>42551</v>
      </c>
      <c r="AH42" s="1">
        <v>42643</v>
      </c>
      <c r="AI42" s="1">
        <v>42735</v>
      </c>
      <c r="AJ42" s="1">
        <v>42825</v>
      </c>
      <c r="AK42" s="1">
        <v>42916</v>
      </c>
      <c r="AL42" s="1">
        <v>43008</v>
      </c>
      <c r="AM42" s="1">
        <v>43100</v>
      </c>
      <c r="AN42" s="1">
        <v>43190</v>
      </c>
      <c r="AO42" s="1">
        <v>43281</v>
      </c>
      <c r="AP42" s="1">
        <v>43373</v>
      </c>
      <c r="AQ42" s="1">
        <v>43465</v>
      </c>
      <c r="AR42" s="1">
        <v>43555</v>
      </c>
      <c r="AS42" s="1">
        <v>43646</v>
      </c>
      <c r="AT42" s="1">
        <v>43738</v>
      </c>
      <c r="AU42" s="1">
        <v>43830</v>
      </c>
    </row>
    <row r="43" spans="2:47">
      <c r="B43" s="4" t="s">
        <v>89</v>
      </c>
      <c r="C43" s="4" t="s">
        <v>90</v>
      </c>
      <c r="D43" s="2" t="s">
        <v>0</v>
      </c>
      <c r="E43" s="2" t="s">
        <v>1</v>
      </c>
      <c r="F43" s="2" t="s">
        <v>2</v>
      </c>
      <c r="G43" s="2" t="s">
        <v>3</v>
      </c>
      <c r="H43" s="2" t="s">
        <v>4</v>
      </c>
      <c r="I43" s="2" t="s">
        <v>5</v>
      </c>
      <c r="J43" s="2" t="s">
        <v>6</v>
      </c>
      <c r="K43" s="2" t="s">
        <v>7</v>
      </c>
      <c r="L43" s="2" t="s">
        <v>8</v>
      </c>
      <c r="M43" s="2" t="s">
        <v>9</v>
      </c>
      <c r="N43" s="2" t="s">
        <v>10</v>
      </c>
      <c r="O43" s="2" t="s">
        <v>11</v>
      </c>
      <c r="P43" s="2" t="s">
        <v>12</v>
      </c>
      <c r="Q43" s="2" t="s">
        <v>13</v>
      </c>
      <c r="R43" s="2" t="s">
        <v>14</v>
      </c>
      <c r="S43" s="2" t="s">
        <v>15</v>
      </c>
      <c r="T43" s="2" t="s">
        <v>16</v>
      </c>
      <c r="U43" s="2" t="s">
        <v>17</v>
      </c>
      <c r="V43" s="2" t="s">
        <v>18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23</v>
      </c>
      <c r="AB43" s="2" t="s">
        <v>24</v>
      </c>
      <c r="AC43" s="2" t="s">
        <v>25</v>
      </c>
      <c r="AD43" s="2" t="s">
        <v>26</v>
      </c>
      <c r="AE43" s="2" t="s">
        <v>27</v>
      </c>
      <c r="AF43" s="2" t="s">
        <v>28</v>
      </c>
      <c r="AG43" s="2" t="s">
        <v>29</v>
      </c>
      <c r="AH43" s="2" t="s">
        <v>30</v>
      </c>
      <c r="AI43" s="2" t="s">
        <v>31</v>
      </c>
      <c r="AJ43" s="2" t="s">
        <v>32</v>
      </c>
      <c r="AK43" s="2" t="s">
        <v>33</v>
      </c>
      <c r="AL43" s="2" t="s">
        <v>34</v>
      </c>
      <c r="AM43" s="2" t="s">
        <v>35</v>
      </c>
      <c r="AN43" s="2" t="s">
        <v>36</v>
      </c>
      <c r="AO43" s="2" t="s">
        <v>37</v>
      </c>
      <c r="AP43" s="2" t="s">
        <v>38</v>
      </c>
      <c r="AQ43" s="2" t="s">
        <v>39</v>
      </c>
      <c r="AR43" s="2" t="s">
        <v>40</v>
      </c>
      <c r="AS43" s="2" t="s">
        <v>41</v>
      </c>
      <c r="AT43" s="2" t="s">
        <v>42</v>
      </c>
      <c r="AU43" s="2" t="s">
        <v>43</v>
      </c>
    </row>
    <row r="44" spans="2:47">
      <c r="B44" t="s">
        <v>73</v>
      </c>
      <c r="C44" t="s">
        <v>91</v>
      </c>
      <c r="D44" s="8">
        <f>SUMIFS(DADOS_ANAC!$F:$F,DADOS_ANAC!$B:$B,YEAR(D$7),DADOS_ANAC!$D:$D,$B$42,DADOS_ANAC!$E:$E,LEFT(D$8,2))</f>
        <v>9985801371</v>
      </c>
      <c r="E44" s="8">
        <v>9582180611</v>
      </c>
      <c r="F44" s="8">
        <f>SUMIFS(DADOS_ANAC!$F:$F,DADOS_ANAC!$B:$B,YEAR(F$7),DADOS_ANAC!$D:$D,$B$42,DADOS_ANAC!$E:$E,LEFT(F$8,2))</f>
        <v>9733209766</v>
      </c>
      <c r="G44" s="8">
        <f>SUMIFS(DADOS_ANAC!$F:$F,DADOS_ANAC!$B:$B,YEAR(G$7),DADOS_ANAC!$D:$D,$B$42,DADOS_ANAC!$E:$E,LEFT(G$8,2))</f>
        <v>10370295111</v>
      </c>
      <c r="H44" s="8">
        <f>SUMIFS(DADOS_ANAC!$F:$F,DADOS_ANAC!$B:$B,YEAR(H$7),DADOS_ANAC!$D:$D,$B$42,DADOS_ANAC!$E:$E,LEFT(H$8,2))</f>
        <v>10574678618</v>
      </c>
      <c r="I44" s="8">
        <f>SUMIFS(DADOS_ANAC!$F:$F,DADOS_ANAC!$B:$B,YEAR(I$7),DADOS_ANAC!$D:$D,$B$42,DADOS_ANAC!$E:$E,LEFT(I$8,2))</f>
        <v>10478399401</v>
      </c>
      <c r="J44" s="8">
        <f>SUMIFS(DADOS_ANAC!$F:$F,DADOS_ANAC!$B:$B,YEAR(J$7),DADOS_ANAC!$D:$D,$B$42,DADOS_ANAC!$E:$E,LEFT(J$8,2))</f>
        <v>11358357655</v>
      </c>
      <c r="K44" s="8">
        <f>SUMIFS(DADOS_ANAC!$F:$F,DADOS_ANAC!$B:$B,YEAR(K$7),DADOS_ANAC!$D:$D,$B$42,DADOS_ANAC!$E:$E,LEFT(K$8,2))</f>
        <v>11793761071</v>
      </c>
      <c r="L44" s="8">
        <f>SUMIFS(DADOS_ANAC!$F:$F,DADOS_ANAC!$B:$B,YEAR(L$7),DADOS_ANAC!$D:$D,$B$42,DADOS_ANAC!$E:$E,LEFT(L$8,2))</f>
        <v>11507674831</v>
      </c>
      <c r="M44" s="8">
        <f>SUMIFS(DADOS_ANAC!$F:$F,DADOS_ANAC!$B:$B,YEAR(M$7),DADOS_ANAC!$D:$D,$B$42,DADOS_ANAC!$E:$E,LEFT(M$8,2))</f>
        <v>11596995477</v>
      </c>
      <c r="N44" s="8">
        <f>SUMIFS(DADOS_ANAC!$F:$F,DADOS_ANAC!$B:$B,YEAR(N$7),DADOS_ANAC!$D:$D,$B$42,DADOS_ANAC!$E:$E,LEFT(N$8,2))</f>
        <v>12004916550</v>
      </c>
      <c r="O44" s="8">
        <f>SUMIFS(DADOS_ANAC!$F:$F,DADOS_ANAC!$B:$B,YEAR(O$7),DADOS_ANAC!$D:$D,$B$42,DADOS_ANAC!$E:$E,LEFT(O$8,2))</f>
        <v>12144932179</v>
      </c>
      <c r="P44" s="8">
        <f>SUMIFS(DADOS_ANAC!$F:$F,DADOS_ANAC!$B:$B,YEAR(P$7),DADOS_ANAC!$D:$D,$B$42,DADOS_ANAC!$E:$E,LEFT(P$8,2))</f>
        <v>12306640913</v>
      </c>
      <c r="Q44" s="8">
        <f>SUMIFS(DADOS_ANAC!$F:$F,DADOS_ANAC!$B:$B,YEAR(Q$7),DADOS_ANAC!$D:$D,$B$42,DADOS_ANAC!$E:$E,LEFT(Q$8,2))</f>
        <v>11810366768</v>
      </c>
      <c r="R44" s="8">
        <f>SUMIFS(DADOS_ANAC!$F:$F,DADOS_ANAC!$B:$B,YEAR(R$7),DADOS_ANAC!$D:$D,$B$42,DADOS_ANAC!$E:$E,LEFT(R$8,2))</f>
        <v>11861917536</v>
      </c>
      <c r="S44" s="8">
        <f>SUMIFS(DADOS_ANAC!$F:$F,DADOS_ANAC!$B:$B,YEAR(S$7),DADOS_ANAC!$D:$D,$B$42,DADOS_ANAC!$E:$E,LEFT(S$8,2))</f>
        <v>11636384268</v>
      </c>
      <c r="T44" s="8">
        <f>SUMIFS(DADOS_ANAC!$F:$F,DADOS_ANAC!$B:$B,YEAR(T$7),DADOS_ANAC!$D:$D,$B$42,DADOS_ANAC!$E:$E,LEFT(T$8,2))</f>
        <v>11146169569</v>
      </c>
      <c r="U44" s="8">
        <f>SUMIFS(DADOS_ANAC!$F:$F,DADOS_ANAC!$B:$B,YEAR(U$7),DADOS_ANAC!$D:$D,$B$42,DADOS_ANAC!$E:$E,LEFT(U$8,2))</f>
        <v>10474865842</v>
      </c>
      <c r="V44" s="8">
        <f>SUMIFS(DADOS_ANAC!$F:$F,DADOS_ANAC!$B:$B,YEAR(V$7),DADOS_ANAC!$D:$D,$B$42,DADOS_ANAC!$E:$E,LEFT(V$8,2))</f>
        <v>11207991204</v>
      </c>
      <c r="W44" s="8">
        <f>SUMIFS(DADOS_ANAC!$F:$F,DADOS_ANAC!$B:$B,YEAR(W$7),DADOS_ANAC!$D:$D,$B$42,DADOS_ANAC!$E:$E,LEFT(W$8,2))</f>
        <v>11127045852</v>
      </c>
      <c r="X44" s="8">
        <f>SUMIFS(DADOS_ANAC!$F:$F,DADOS_ANAC!$B:$B,YEAR(X$7),DADOS_ANAC!$D:$D,$B$42,DADOS_ANAC!$E:$E,LEFT(X$8,2))</f>
        <v>10873892655</v>
      </c>
      <c r="Y44" s="8">
        <f>SUMIFS(DADOS_ANAC!$F:$F,DADOS_ANAC!$B:$B,YEAR(Y$7),DADOS_ANAC!$D:$D,$B$42,DADOS_ANAC!$E:$E,LEFT(Y$8,2))</f>
        <v>10310954982</v>
      </c>
      <c r="Z44" s="8">
        <f>SUMIFS(DADOS_ANAC!$F:$F,DADOS_ANAC!$B:$B,YEAR(Z$7),DADOS_ANAC!$D:$D,$B$42,DADOS_ANAC!$E:$E,LEFT(Z$8,2))</f>
        <v>11061317782</v>
      </c>
      <c r="AA44" s="8">
        <f>SUMIFS(DADOS_ANAC!$F:$F,DADOS_ANAC!$B:$B,YEAR(AA$7),DADOS_ANAC!$D:$D,$B$42,DADOS_ANAC!$E:$E,LEFT(AA$8,2))</f>
        <v>11428095890</v>
      </c>
      <c r="AB44" s="8">
        <f>SUMIFS(DADOS_ANAC!$F:$F,DADOS_ANAC!$B:$B,YEAR(AB$7),DADOS_ANAC!$D:$D,$B$42,DADOS_ANAC!$E:$E,LEFT(AB$8,2))</f>
        <v>10966714157</v>
      </c>
      <c r="AC44" s="8">
        <f>SUMIFS(DADOS_ANAC!$F:$F,DADOS_ANAC!$B:$B,YEAR(AC$7),DADOS_ANAC!$D:$D,$B$42,DADOS_ANAC!$E:$E,LEFT(AC$8,2))</f>
        <v>10238176675</v>
      </c>
      <c r="AD44" s="8">
        <f>SUMIFS(DADOS_ANAC!$F:$F,DADOS_ANAC!$B:$B,YEAR(AD$7),DADOS_ANAC!$D:$D,$B$42,DADOS_ANAC!$E:$E,LEFT(AD$8,2))</f>
        <v>10999130670</v>
      </c>
      <c r="AE44" s="8">
        <f>SUMIFS(DADOS_ANAC!$F:$F,DADOS_ANAC!$B:$B,YEAR(AE$7),DADOS_ANAC!$D:$D,$B$42,DADOS_ANAC!$E:$E,LEFT(AE$8,2))</f>
        <v>10336578423</v>
      </c>
      <c r="AF44" s="8">
        <f>SUMIFS(DADOS_ANAC!$F:$F,DADOS_ANAC!$B:$B,YEAR(AF$7),DADOS_ANAC!$D:$D,$B$42,DADOS_ANAC!$E:$E,LEFT(AF$8,2))</f>
        <v>10031317956</v>
      </c>
      <c r="AG44" s="8">
        <f>SUMIFS(DADOS_ANAC!$F:$F,DADOS_ANAC!$B:$B,YEAR(AG$7),DADOS_ANAC!$D:$D,$B$42,DADOS_ANAC!$E:$E,LEFT(AG$8,2))</f>
        <v>8840777137</v>
      </c>
      <c r="AH44" s="8">
        <f>SUMIFS(DADOS_ANAC!$F:$F,DADOS_ANAC!$B:$B,YEAR(AH$7),DADOS_ANAC!$D:$D,$B$42,DADOS_ANAC!$E:$E,LEFT(AH$8,2))</f>
        <v>9530824695</v>
      </c>
      <c r="AI44" s="8">
        <f>SUMIFS(DADOS_ANAC!$F:$F,DADOS_ANAC!$B:$B,YEAR(AI$7),DADOS_ANAC!$D:$D,$B$42,DADOS_ANAC!$E:$E,LEFT(AI$8,2))</f>
        <v>9208582928</v>
      </c>
      <c r="AJ44" s="8">
        <f>SUMIFS(DADOS_ANAC!$F:$F,DADOS_ANAC!$B:$B,YEAR(AJ$7),DADOS_ANAC!$D:$D,$B$42,DADOS_ANAC!$E:$E,LEFT(AJ$8,2))</f>
        <v>9087527611</v>
      </c>
      <c r="AK44" s="8">
        <f>SUMIFS(DADOS_ANAC!$F:$F,DADOS_ANAC!$B:$B,YEAR(AK$7),DADOS_ANAC!$D:$D,$B$42,DADOS_ANAC!$E:$E,LEFT(AK$8,2))</f>
        <v>8504489918</v>
      </c>
      <c r="AL44" s="8">
        <f>SUMIFS(DADOS_ANAC!$F:$F,DADOS_ANAC!$B:$B,YEAR(AL$7),DADOS_ANAC!$D:$D,$B$42,DADOS_ANAC!$E:$E,LEFT(AL$8,2))</f>
        <v>9396281710</v>
      </c>
      <c r="AM44" s="8">
        <f>SUMIFS(DADOS_ANAC!$F:$F,DADOS_ANAC!$B:$B,YEAR(AM$7),DADOS_ANAC!$D:$D,$B$42,DADOS_ANAC!$E:$E,LEFT(AM$8,2))</f>
        <v>9293783933</v>
      </c>
      <c r="AN44" s="8">
        <f>SUMIFS(DADOS_ANAC!$F:$F,DADOS_ANAC!$B:$B,YEAR(AN$7),DADOS_ANAC!$D:$D,$B$42,DADOS_ANAC!$E:$E,LEFT(AN$8,2))</f>
        <v>9281919917</v>
      </c>
      <c r="AO44" s="8">
        <f>SUMIFS(DADOS_ANAC!$F:$F,DADOS_ANAC!$B:$B,YEAR(AO$7),DADOS_ANAC!$D:$D,$B$42,DADOS_ANAC!$E:$E,LEFT(AO$8,2))</f>
        <v>9018306667</v>
      </c>
      <c r="AP44" s="8">
        <f>SUMIFS(DADOS_ANAC!$F:$F,DADOS_ANAC!$B:$B,YEAR(AP$7),DADOS_ANAC!$D:$D,$B$42,DADOS_ANAC!$E:$E,LEFT(AP$8,2))</f>
        <v>9629815436</v>
      </c>
      <c r="AQ44" s="8">
        <f>SUMIFS(DADOS_ANAC!$F:$F,DADOS_ANAC!$B:$B,YEAR(AQ$7),DADOS_ANAC!$D:$D,$B$42,DADOS_ANAC!$E:$E,LEFT(AQ$8,2))</f>
        <v>9702088637</v>
      </c>
      <c r="AR44" s="8">
        <f>SUMIFS(DADOS_ANAC!$F:$F,DADOS_ANAC!$B:$B,YEAR(AR$7),DADOS_ANAC!$D:$D,$B$42,DADOS_ANAC!$E:$E,LEFT(AR$8,2))</f>
        <v>9400713482</v>
      </c>
      <c r="AS44" s="8">
        <f>SUMIFS(DADOS_ANAC!$F:$F,DADOS_ANAC!$B:$B,YEAR(AS$7),DADOS_ANAC!$D:$D,$B$42,DADOS_ANAC!$E:$E,LEFT(AS$8,2))</f>
        <v>9143091561</v>
      </c>
      <c r="AT44" s="8">
        <f>SUMIFS(DADOS_ANAC!$F:$F,DADOS_ANAC!$B:$B,YEAR(AT$7),DADOS_ANAC!$D:$D,$B$42,DADOS_ANAC!$E:$E,LEFT(AT$8,2))</f>
        <v>10601132840</v>
      </c>
      <c r="AU44" s="8">
        <f>SUMIFS(DADOS_ANAC!$F:$F,DADOS_ANAC!$B:$B,YEAR(AU$7),DADOS_ANAC!$D:$D,$B$42,DADOS_ANAC!$E:$E,LEFT(AU$8,2))</f>
        <v>11466967198</v>
      </c>
    </row>
    <row r="45" spans="2:47">
      <c r="B45" t="s">
        <v>74</v>
      </c>
      <c r="C45" t="s">
        <v>95</v>
      </c>
      <c r="D45" s="8">
        <f>SUMIFS(DADOS_ANAC!$G:$G,DADOS_ANAC!$B:$B,YEAR(D$7),DADOS_ANAC!$D:$D,$B$42,DADOS_ANAC!$E:$E,LEFT(D$8,2))</f>
        <v>5874583242</v>
      </c>
      <c r="E45" s="8">
        <v>5962574164</v>
      </c>
      <c r="F45" s="8">
        <f>SUMIFS(DADOS_ANAC!$G:$G,DADOS_ANAC!$B:$B,YEAR(F$7),DADOS_ANAC!$D:$D,$B$42,DADOS_ANAC!$E:$E,LEFT(F$8,2))</f>
        <v>6093286684</v>
      </c>
      <c r="G45" s="8">
        <f>SUMIFS(DADOS_ANAC!$G:$G,DADOS_ANAC!$B:$B,YEAR(G$7),DADOS_ANAC!$D:$D,$B$42,DADOS_ANAC!$E:$E,LEFT(G$8,2))</f>
        <v>6128679801</v>
      </c>
      <c r="H45" s="8">
        <f>SUMIFS(DADOS_ANAC!$G:$G,DADOS_ANAC!$B:$B,YEAR(H$7),DADOS_ANAC!$D:$D,$B$42,DADOS_ANAC!$E:$E,LEFT(H$8,2))</f>
        <v>6144098506</v>
      </c>
      <c r="I45" s="8">
        <f>SUMIFS(DADOS_ANAC!$G:$G,DADOS_ANAC!$B:$B,YEAR(I$7),DADOS_ANAC!$D:$D,$B$42,DADOS_ANAC!$E:$E,LEFT(I$8,2))</f>
        <v>6193565873</v>
      </c>
      <c r="J45" s="8">
        <f>SUMIFS(DADOS_ANAC!$G:$G,DADOS_ANAC!$B:$B,YEAR(J$7),DADOS_ANAC!$D:$D,$B$42,DADOS_ANAC!$E:$E,LEFT(J$8,2))</f>
        <v>6757858342</v>
      </c>
      <c r="K45" s="8">
        <f>SUMIFS(DADOS_ANAC!$G:$G,DADOS_ANAC!$B:$B,YEAR(K$7),DADOS_ANAC!$D:$D,$B$42,DADOS_ANAC!$E:$E,LEFT(K$8,2))</f>
        <v>6778373451</v>
      </c>
      <c r="L45" s="8">
        <f>SUMIFS(DADOS_ANAC!$G:$G,DADOS_ANAC!$B:$B,YEAR(L$7),DADOS_ANAC!$D:$D,$B$42,DADOS_ANAC!$E:$E,LEFT(L$8,2))</f>
        <v>6872810991</v>
      </c>
      <c r="M45" s="8">
        <f>SUMIFS(DADOS_ANAC!$G:$G,DADOS_ANAC!$B:$B,YEAR(M$7),DADOS_ANAC!$D:$D,$B$42,DADOS_ANAC!$E:$E,LEFT(M$8,2))</f>
        <v>7077806038</v>
      </c>
      <c r="N45" s="8">
        <f>SUMIFS(DADOS_ANAC!$G:$G,DADOS_ANAC!$B:$B,YEAR(N$7),DADOS_ANAC!$D:$D,$B$42,DADOS_ANAC!$E:$E,LEFT(N$8,2))</f>
        <v>7367498944</v>
      </c>
      <c r="O45" s="8">
        <f>SUMIFS(DADOS_ANAC!$G:$G,DADOS_ANAC!$B:$B,YEAR(O$7),DADOS_ANAC!$D:$D,$B$42,DADOS_ANAC!$E:$E,LEFT(O$8,2))</f>
        <v>7172199991</v>
      </c>
      <c r="P45" s="8">
        <f>SUMIFS(DADOS_ANAC!$G:$G,DADOS_ANAC!$B:$B,YEAR(P$7),DADOS_ANAC!$D:$D,$B$42,DADOS_ANAC!$E:$E,LEFT(P$8,2))</f>
        <v>7065478754</v>
      </c>
      <c r="Q45" s="8">
        <f>SUMIFS(DADOS_ANAC!$G:$G,DADOS_ANAC!$B:$B,YEAR(Q$7),DADOS_ANAC!$D:$D,$B$42,DADOS_ANAC!$E:$E,LEFT(Q$8,2))</f>
        <v>7067258209</v>
      </c>
      <c r="R45" s="8">
        <f>SUMIFS(DADOS_ANAC!$G:$G,DADOS_ANAC!$B:$B,YEAR(R$7),DADOS_ANAC!$D:$D,$B$42,DADOS_ANAC!$E:$E,LEFT(R$8,2))</f>
        <v>7194866930</v>
      </c>
      <c r="S45" s="8">
        <f>SUMIFS(DADOS_ANAC!$G:$G,DADOS_ANAC!$B:$B,YEAR(S$7),DADOS_ANAC!$D:$D,$B$42,DADOS_ANAC!$E:$E,LEFT(S$8,2))</f>
        <v>7784344177</v>
      </c>
      <c r="T45" s="8">
        <f>SUMIFS(DADOS_ANAC!$G:$G,DADOS_ANAC!$B:$B,YEAR(T$7),DADOS_ANAC!$D:$D,$B$42,DADOS_ANAC!$E:$E,LEFT(T$8,2))</f>
        <v>8221726824</v>
      </c>
      <c r="U45" s="8">
        <f>SUMIFS(DADOS_ANAC!$G:$G,DADOS_ANAC!$B:$B,YEAR(U$7),DADOS_ANAC!$D:$D,$B$42,DADOS_ANAC!$E:$E,LEFT(U$8,2))</f>
        <v>7395406775</v>
      </c>
      <c r="V45" s="8">
        <f>SUMIFS(DADOS_ANAC!$G:$G,DADOS_ANAC!$B:$B,YEAR(V$7),DADOS_ANAC!$D:$D,$B$42,DADOS_ANAC!$E:$E,LEFT(V$8,2))</f>
        <v>7399503637</v>
      </c>
      <c r="W45" s="8">
        <f>SUMIFS(DADOS_ANAC!$G:$G,DADOS_ANAC!$B:$B,YEAR(W$7),DADOS_ANAC!$D:$D,$B$42,DADOS_ANAC!$E:$E,LEFT(W$8,2))</f>
        <v>7379224714</v>
      </c>
      <c r="X45" s="8">
        <f>SUMIFS(DADOS_ANAC!$G:$G,DADOS_ANAC!$B:$B,YEAR(X$7),DADOS_ANAC!$D:$D,$B$42,DADOS_ANAC!$E:$E,LEFT(X$8,2))</f>
        <v>7376209418</v>
      </c>
      <c r="Y45" s="8">
        <f>SUMIFS(DADOS_ANAC!$G:$G,DADOS_ANAC!$B:$B,YEAR(Y$7),DADOS_ANAC!$D:$D,$B$42,DADOS_ANAC!$E:$E,LEFT(Y$8,2))</f>
        <v>7053438587</v>
      </c>
      <c r="Z45" s="8">
        <f>SUMIFS(DADOS_ANAC!$G:$G,DADOS_ANAC!$B:$B,YEAR(Z$7),DADOS_ANAC!$D:$D,$B$42,DADOS_ANAC!$E:$E,LEFT(Z$8,2))</f>
        <v>7286356375</v>
      </c>
      <c r="AA45" s="8">
        <f>SUMIFS(DADOS_ANAC!$G:$G,DADOS_ANAC!$B:$B,YEAR(AA$7),DADOS_ANAC!$D:$D,$B$42,DADOS_ANAC!$E:$E,LEFT(AA$8,2))</f>
        <v>7322604822</v>
      </c>
      <c r="AB45" s="8">
        <f>SUMIFS(DADOS_ANAC!$G:$G,DADOS_ANAC!$B:$B,YEAR(AB$7),DADOS_ANAC!$D:$D,$B$42,DADOS_ANAC!$E:$E,LEFT(AB$8,2))</f>
        <v>7615996381</v>
      </c>
      <c r="AC45" s="8">
        <f>SUMIFS(DADOS_ANAC!$G:$G,DADOS_ANAC!$B:$B,YEAR(AC$7),DADOS_ANAC!$D:$D,$B$42,DADOS_ANAC!$E:$E,LEFT(AC$8,2))</f>
        <v>7446463553</v>
      </c>
      <c r="AD45" s="8">
        <f>SUMIFS(DADOS_ANAC!$G:$G,DADOS_ANAC!$B:$B,YEAR(AD$7),DADOS_ANAC!$D:$D,$B$42,DADOS_ANAC!$E:$E,LEFT(AD$8,2))</f>
        <v>8312967221</v>
      </c>
      <c r="AE45" s="8">
        <f>SUMIFS(DADOS_ANAC!$G:$G,DADOS_ANAC!$B:$B,YEAR(AE$7),DADOS_ANAC!$D:$D,$B$42,DADOS_ANAC!$E:$E,LEFT(AE$8,2))</f>
        <v>7929676545</v>
      </c>
      <c r="AF45" s="8">
        <f>SUMIFS(DADOS_ANAC!$G:$G,DADOS_ANAC!$B:$B,YEAR(AF$7),DADOS_ANAC!$D:$D,$B$42,DADOS_ANAC!$E:$E,LEFT(AF$8,2))</f>
        <v>7846732362</v>
      </c>
      <c r="AG45" s="8">
        <f>SUMIFS(DADOS_ANAC!$G:$G,DADOS_ANAC!$B:$B,YEAR(AG$7),DADOS_ANAC!$D:$D,$B$42,DADOS_ANAC!$E:$E,LEFT(AG$8,2))</f>
        <v>7081430012</v>
      </c>
      <c r="AH45" s="8">
        <f>SUMIFS(DADOS_ANAC!$G:$G,DADOS_ANAC!$B:$B,YEAR(AH$7),DADOS_ANAC!$D:$D,$B$42,DADOS_ANAC!$E:$E,LEFT(AH$8,2))</f>
        <v>7670401119</v>
      </c>
      <c r="AI45" s="8">
        <f>SUMIFS(DADOS_ANAC!$G:$G,DADOS_ANAC!$B:$B,YEAR(AI$7),DADOS_ANAC!$D:$D,$B$42,DADOS_ANAC!$E:$E,LEFT(AI$8,2))</f>
        <v>8101603275</v>
      </c>
      <c r="AJ45" s="8">
        <f>SUMIFS(DADOS_ANAC!$G:$G,DADOS_ANAC!$B:$B,YEAR(AJ$7),DADOS_ANAC!$D:$D,$B$42,DADOS_ANAC!$E:$E,LEFT(AJ$8,2))</f>
        <v>8340228152</v>
      </c>
      <c r="AK45" s="8">
        <f>SUMIFS(DADOS_ANAC!$G:$G,DADOS_ANAC!$B:$B,YEAR(AK$7),DADOS_ANAC!$D:$D,$B$42,DADOS_ANAC!$E:$E,LEFT(AK$8,2))</f>
        <v>7773998717</v>
      </c>
      <c r="AL45" s="8">
        <f>SUMIFS(DADOS_ANAC!$G:$G,DADOS_ANAC!$B:$B,YEAR(AL$7),DADOS_ANAC!$D:$D,$B$42,DADOS_ANAC!$E:$E,LEFT(AL$8,2))</f>
        <v>8430639409</v>
      </c>
      <c r="AM45" s="8">
        <f>SUMIFS(DADOS_ANAC!$G:$G,DADOS_ANAC!$B:$B,YEAR(AM$7),DADOS_ANAC!$D:$D,$B$42,DADOS_ANAC!$E:$E,LEFT(AM$8,2))</f>
        <v>7770316418</v>
      </c>
      <c r="AN45" s="8">
        <f>SUMIFS(DADOS_ANAC!$G:$G,DADOS_ANAC!$B:$B,YEAR(AN$7),DADOS_ANAC!$D:$D,$B$42,DADOS_ANAC!$E:$E,LEFT(AN$8,2))</f>
        <v>8456873099</v>
      </c>
      <c r="AO45" s="8">
        <f>SUMIFS(DADOS_ANAC!$G:$G,DADOS_ANAC!$B:$B,YEAR(AO$7),DADOS_ANAC!$D:$D,$B$42,DADOS_ANAC!$E:$E,LEFT(AO$8,2))</f>
        <v>8256072241</v>
      </c>
      <c r="AP45" s="8">
        <f>SUMIFS(DADOS_ANAC!$G:$G,DADOS_ANAC!$B:$B,YEAR(AP$7),DADOS_ANAC!$D:$D,$B$42,DADOS_ANAC!$E:$E,LEFT(AP$8,2))</f>
        <v>9467829888</v>
      </c>
      <c r="AQ45" s="8">
        <f>SUMIFS(DADOS_ANAC!$G:$G,DADOS_ANAC!$B:$B,YEAR(AQ$7),DADOS_ANAC!$D:$D,$B$42,DADOS_ANAC!$E:$E,LEFT(AQ$8,2))</f>
        <v>9170645124</v>
      </c>
      <c r="AR45" s="8">
        <f>SUMIFS(DADOS_ANAC!$G:$G,DADOS_ANAC!$B:$B,YEAR(AR$7),DADOS_ANAC!$D:$D,$B$42,DADOS_ANAC!$E:$E,LEFT(AR$8,2))</f>
        <v>9543724388</v>
      </c>
      <c r="AS45" s="8">
        <f>SUMIFS(DADOS_ANAC!$G:$G,DADOS_ANAC!$B:$B,YEAR(AS$7),DADOS_ANAC!$D:$D,$B$42,DADOS_ANAC!$E:$E,LEFT(AS$8,2))</f>
        <v>8310180410</v>
      </c>
      <c r="AT45" s="8">
        <f>SUMIFS(DADOS_ANAC!$G:$G,DADOS_ANAC!$B:$B,YEAR(AT$7),DADOS_ANAC!$D:$D,$B$42,DADOS_ANAC!$E:$E,LEFT(AT$8,2))</f>
        <v>8789225703</v>
      </c>
      <c r="AU45" s="8">
        <f>SUMIFS(DADOS_ANAC!$G:$G,DADOS_ANAC!$B:$B,YEAR(AU$7),DADOS_ANAC!$D:$D,$B$42,DADOS_ANAC!$E:$E,LEFT(AU$8,2))</f>
        <v>8205129286</v>
      </c>
    </row>
    <row r="46" spans="2:47">
      <c r="B46" s="17" t="s">
        <v>97</v>
      </c>
      <c r="C46" s="17" t="s">
        <v>96</v>
      </c>
      <c r="D46" s="18">
        <f>D45+D44</f>
        <v>15860384613</v>
      </c>
      <c r="E46" s="18">
        <v>15544754775</v>
      </c>
      <c r="F46" s="18">
        <f t="shared" ref="F46:AU46" si="11">F45+F44</f>
        <v>15826496450</v>
      </c>
      <c r="G46" s="18">
        <f t="shared" si="11"/>
        <v>16498974912</v>
      </c>
      <c r="H46" s="18">
        <f t="shared" si="11"/>
        <v>16718777124</v>
      </c>
      <c r="I46" s="18">
        <f t="shared" si="11"/>
        <v>16671965274</v>
      </c>
      <c r="J46" s="18">
        <f t="shared" si="11"/>
        <v>18116215997</v>
      </c>
      <c r="K46" s="18">
        <f t="shared" si="11"/>
        <v>18572134522</v>
      </c>
      <c r="L46" s="18">
        <f t="shared" si="11"/>
        <v>18380485822</v>
      </c>
      <c r="M46" s="18">
        <f t="shared" si="11"/>
        <v>18674801515</v>
      </c>
      <c r="N46" s="18">
        <f t="shared" si="11"/>
        <v>19372415494</v>
      </c>
      <c r="O46" s="18">
        <f t="shared" si="11"/>
        <v>19317132170</v>
      </c>
      <c r="P46" s="18">
        <f t="shared" si="11"/>
        <v>19372119667</v>
      </c>
      <c r="Q46" s="18">
        <f t="shared" si="11"/>
        <v>18877624977</v>
      </c>
      <c r="R46" s="18">
        <f t="shared" si="11"/>
        <v>19056784466</v>
      </c>
      <c r="S46" s="18">
        <f t="shared" si="11"/>
        <v>19420728445</v>
      </c>
      <c r="T46" s="18">
        <f t="shared" si="11"/>
        <v>19367896393</v>
      </c>
      <c r="U46" s="18">
        <f t="shared" si="11"/>
        <v>17870272617</v>
      </c>
      <c r="V46" s="18">
        <f t="shared" si="11"/>
        <v>18607494841</v>
      </c>
      <c r="W46" s="18">
        <f t="shared" si="11"/>
        <v>18506270566</v>
      </c>
      <c r="X46" s="18">
        <f t="shared" si="11"/>
        <v>18250102073</v>
      </c>
      <c r="Y46" s="18">
        <f t="shared" si="11"/>
        <v>17364393569</v>
      </c>
      <c r="Z46" s="18">
        <f t="shared" si="11"/>
        <v>18347674157</v>
      </c>
      <c r="AA46" s="18">
        <f t="shared" si="11"/>
        <v>18750700712</v>
      </c>
      <c r="AB46" s="18">
        <f t="shared" si="11"/>
        <v>18582710538</v>
      </c>
      <c r="AC46" s="18">
        <f t="shared" si="11"/>
        <v>17684640228</v>
      </c>
      <c r="AD46" s="18">
        <f t="shared" si="11"/>
        <v>19312097891</v>
      </c>
      <c r="AE46" s="18">
        <f t="shared" si="11"/>
        <v>18266254968</v>
      </c>
      <c r="AF46" s="18">
        <f t="shared" si="11"/>
        <v>17878050318</v>
      </c>
      <c r="AG46" s="18">
        <f t="shared" si="11"/>
        <v>15922207149</v>
      </c>
      <c r="AH46" s="18">
        <f t="shared" si="11"/>
        <v>17201225814</v>
      </c>
      <c r="AI46" s="18">
        <f t="shared" si="11"/>
        <v>17310186203</v>
      </c>
      <c r="AJ46" s="18">
        <f t="shared" si="11"/>
        <v>17427755763</v>
      </c>
      <c r="AK46" s="18">
        <f t="shared" si="11"/>
        <v>16278488635</v>
      </c>
      <c r="AL46" s="18">
        <f t="shared" si="11"/>
        <v>17826921119</v>
      </c>
      <c r="AM46" s="18">
        <f t="shared" si="11"/>
        <v>17064100351</v>
      </c>
      <c r="AN46" s="18">
        <f t="shared" si="11"/>
        <v>17738793016</v>
      </c>
      <c r="AO46" s="18">
        <f t="shared" si="11"/>
        <v>17274378908</v>
      </c>
      <c r="AP46" s="18">
        <f t="shared" si="11"/>
        <v>19097645324</v>
      </c>
      <c r="AQ46" s="18">
        <f t="shared" si="11"/>
        <v>18872733761</v>
      </c>
      <c r="AR46" s="18">
        <f t="shared" si="11"/>
        <v>18944437870</v>
      </c>
      <c r="AS46" s="18">
        <f t="shared" si="11"/>
        <v>17453271971</v>
      </c>
      <c r="AT46" s="18">
        <f t="shared" si="11"/>
        <v>19390358543</v>
      </c>
      <c r="AU46" s="18">
        <f t="shared" si="11"/>
        <v>19672096484</v>
      </c>
    </row>
    <row r="47" spans="2:47">
      <c r="B47" t="s">
        <v>75</v>
      </c>
      <c r="C47" t="s">
        <v>92</v>
      </c>
      <c r="D47" s="8">
        <f>SUMIFS(DADOS_ANAC!$H:$H,DADOS_ANAC!$B:$B,YEAR(D$7),DADOS_ANAC!$D:$D,$B$42,DADOS_ANAC!$E:$E,LEFT(D$8,2))</f>
        <v>6416529687</v>
      </c>
      <c r="E47" s="8">
        <v>5919246137</v>
      </c>
      <c r="F47" s="8">
        <f>SUMIFS(DADOS_ANAC!$H:$H,DADOS_ANAC!$B:$B,YEAR(F$7),DADOS_ANAC!$D:$D,$B$42,DADOS_ANAC!$E:$E,LEFT(F$8,2))</f>
        <v>6494242827</v>
      </c>
      <c r="G47" s="8">
        <f>SUMIFS(DADOS_ANAC!$H:$H,DADOS_ANAC!$B:$B,YEAR(G$7),DADOS_ANAC!$D:$D,$B$42,DADOS_ANAC!$E:$E,LEFT(G$8,2))</f>
        <v>7033503738</v>
      </c>
      <c r="H47" s="8">
        <f>SUMIFS(DADOS_ANAC!$H:$H,DADOS_ANAC!$B:$B,YEAR(H$7),DADOS_ANAC!$D:$D,$B$42,DADOS_ANAC!$E:$E,LEFT(H$8,2))</f>
        <v>7329470048</v>
      </c>
      <c r="I47" s="8">
        <f>SUMIFS(DADOS_ANAC!$H:$H,DADOS_ANAC!$B:$B,YEAR(I$7),DADOS_ANAC!$D:$D,$B$42,DADOS_ANAC!$E:$E,LEFT(I$8,2))</f>
        <v>6411274025</v>
      </c>
      <c r="J47" s="8">
        <f>SUMIFS(DADOS_ANAC!$H:$H,DADOS_ANAC!$B:$B,YEAR(J$7),DADOS_ANAC!$D:$D,$B$42,DADOS_ANAC!$E:$E,LEFT(J$8,2))</f>
        <v>7937094197</v>
      </c>
      <c r="K47" s="8">
        <f>SUMIFS(DADOS_ANAC!$H:$H,DADOS_ANAC!$B:$B,YEAR(K$7),DADOS_ANAC!$D:$D,$B$42,DADOS_ANAC!$E:$E,LEFT(K$8,2))</f>
        <v>8192980684</v>
      </c>
      <c r="L47" s="8">
        <f>SUMIFS(DADOS_ANAC!$H:$H,DADOS_ANAC!$B:$B,YEAR(L$7),DADOS_ANAC!$D:$D,$B$42,DADOS_ANAC!$E:$E,LEFT(L$8,2))</f>
        <v>8165309594</v>
      </c>
      <c r="M47" s="8">
        <f>SUMIFS(DADOS_ANAC!$H:$H,DADOS_ANAC!$B:$B,YEAR(M$7),DADOS_ANAC!$D:$D,$B$42,DADOS_ANAC!$E:$E,LEFT(M$8,2))</f>
        <v>8064334817</v>
      </c>
      <c r="N47" s="8">
        <f>SUMIFS(DADOS_ANAC!$H:$H,DADOS_ANAC!$B:$B,YEAR(N$7),DADOS_ANAC!$D:$D,$B$42,DADOS_ANAC!$E:$E,LEFT(N$8,2))</f>
        <v>8096939417</v>
      </c>
      <c r="O47" s="8">
        <f>SUMIFS(DADOS_ANAC!$H:$H,DADOS_ANAC!$B:$B,YEAR(O$7),DADOS_ANAC!$D:$D,$B$42,DADOS_ANAC!$E:$E,LEFT(O$8,2))</f>
        <v>8281131526</v>
      </c>
      <c r="P47" s="8">
        <f>SUMIFS(DADOS_ANAC!$H:$H,DADOS_ANAC!$B:$B,YEAR(P$7),DADOS_ANAC!$D:$D,$B$42,DADOS_ANAC!$E:$E,LEFT(P$8,2))</f>
        <v>8404029209</v>
      </c>
      <c r="Q47" s="8">
        <f>SUMIFS(DADOS_ANAC!$H:$H,DADOS_ANAC!$B:$B,YEAR(Q$7),DADOS_ANAC!$D:$D,$B$42,DADOS_ANAC!$E:$E,LEFT(Q$8,2))</f>
        <v>8130698548</v>
      </c>
      <c r="R47" s="8">
        <f>SUMIFS(DADOS_ANAC!$H:$H,DADOS_ANAC!$B:$B,YEAR(R$7),DADOS_ANAC!$D:$D,$B$42,DADOS_ANAC!$E:$E,LEFT(R$8,2))</f>
        <v>9275621961</v>
      </c>
      <c r="S47" s="8">
        <f>SUMIFS(DADOS_ANAC!$H:$H,DADOS_ANAC!$B:$B,YEAR(S$7),DADOS_ANAC!$D:$D,$B$42,DADOS_ANAC!$E:$E,LEFT(S$8,2))</f>
        <v>9272650649</v>
      </c>
      <c r="T47" s="8">
        <f>SUMIFS(DADOS_ANAC!$H:$H,DADOS_ANAC!$B:$B,YEAR(T$7),DADOS_ANAC!$D:$D,$B$42,DADOS_ANAC!$E:$E,LEFT(T$8,2))</f>
        <v>8686920935</v>
      </c>
      <c r="U47" s="8">
        <f>SUMIFS(DADOS_ANAC!$H:$H,DADOS_ANAC!$B:$B,YEAR(U$7),DADOS_ANAC!$D:$D,$B$42,DADOS_ANAC!$E:$E,LEFT(U$8,2))</f>
        <v>8122138776</v>
      </c>
      <c r="V47" s="8">
        <f>SUMIFS(DADOS_ANAC!$H:$H,DADOS_ANAC!$B:$B,YEAR(V$7),DADOS_ANAC!$D:$D,$B$42,DADOS_ANAC!$E:$E,LEFT(V$8,2))</f>
        <v>9135749492</v>
      </c>
      <c r="W47" s="8">
        <f>SUMIFS(DADOS_ANAC!$H:$H,DADOS_ANAC!$B:$B,YEAR(W$7),DADOS_ANAC!$D:$D,$B$42,DADOS_ANAC!$E:$E,LEFT(W$8,2))</f>
        <v>8993742109</v>
      </c>
      <c r="X47" s="8">
        <f>SUMIFS(DADOS_ANAC!$H:$H,DADOS_ANAC!$B:$B,YEAR(X$7),DADOS_ANAC!$D:$D,$B$42,DADOS_ANAC!$E:$E,LEFT(X$8,2))</f>
        <v>8852405652</v>
      </c>
      <c r="Y47" s="8">
        <f>SUMIFS(DADOS_ANAC!$H:$H,DADOS_ANAC!$B:$B,YEAR(Y$7),DADOS_ANAC!$D:$D,$B$42,DADOS_ANAC!$E:$E,LEFT(Y$8,2))</f>
        <v>8292429436</v>
      </c>
      <c r="Z47" s="8">
        <f>SUMIFS(DADOS_ANAC!$H:$H,DADOS_ANAC!$B:$B,YEAR(Z$7),DADOS_ANAC!$D:$D,$B$42,DADOS_ANAC!$E:$E,LEFT(Z$8,2))</f>
        <v>8983929469</v>
      </c>
      <c r="AA47" s="8">
        <f>SUMIFS(DADOS_ANAC!$H:$H,DADOS_ANAC!$B:$B,YEAR(AA$7),DADOS_ANAC!$D:$D,$B$42,DADOS_ANAC!$E:$E,LEFT(AA$8,2))</f>
        <v>9464049176</v>
      </c>
      <c r="AB47" s="8">
        <f>SUMIFS(DADOS_ANAC!$H:$H,DADOS_ANAC!$B:$B,YEAR(AB$7),DADOS_ANAC!$D:$D,$B$42,DADOS_ANAC!$E:$E,LEFT(AB$8,2))</f>
        <v>9067806325</v>
      </c>
      <c r="AC47" s="8">
        <f>SUMIFS(DADOS_ANAC!$H:$H,DADOS_ANAC!$B:$B,YEAR(AC$7),DADOS_ANAC!$D:$D,$B$42,DADOS_ANAC!$E:$E,LEFT(AC$8,2))</f>
        <v>8121173526</v>
      </c>
      <c r="AD47" s="8">
        <f>SUMIFS(DADOS_ANAC!$H:$H,DADOS_ANAC!$B:$B,YEAR(AD$7),DADOS_ANAC!$D:$D,$B$42,DADOS_ANAC!$E:$E,LEFT(AD$8,2))</f>
        <v>8991905718</v>
      </c>
      <c r="AE47" s="8">
        <f>SUMIFS(DADOS_ANAC!$H:$H,DADOS_ANAC!$B:$B,YEAR(AE$7),DADOS_ANAC!$D:$D,$B$42,DADOS_ANAC!$E:$E,LEFT(AE$8,2))</f>
        <v>8443128701</v>
      </c>
      <c r="AF47" s="8">
        <f>SUMIFS(DADOS_ANAC!$H:$H,DADOS_ANAC!$B:$B,YEAR(AF$7),DADOS_ANAC!$D:$D,$B$42,DADOS_ANAC!$E:$E,LEFT(AF$8,2))</f>
        <v>8267452321</v>
      </c>
      <c r="AG47" s="8">
        <f>SUMIFS(DADOS_ANAC!$H:$H,DADOS_ANAC!$B:$B,YEAR(AG$7),DADOS_ANAC!$D:$D,$B$42,DADOS_ANAC!$E:$E,LEFT(AG$8,2))</f>
        <v>7166469809</v>
      </c>
      <c r="AH47" s="8">
        <f>SUMIFS(DADOS_ANAC!$H:$H,DADOS_ANAC!$B:$B,YEAR(AH$7),DADOS_ANAC!$D:$D,$B$42,DADOS_ANAC!$E:$E,LEFT(AH$8,2))</f>
        <v>7846320373</v>
      </c>
      <c r="AI47" s="8">
        <f>SUMIFS(DADOS_ANAC!$H:$H,DADOS_ANAC!$B:$B,YEAR(AI$7),DADOS_ANAC!$D:$D,$B$42,DADOS_ANAC!$E:$E,LEFT(AI$8,2))</f>
        <v>7650572472</v>
      </c>
      <c r="AJ47" s="8">
        <f>SUMIFS(DADOS_ANAC!$H:$H,DADOS_ANAC!$B:$B,YEAR(AJ$7),DADOS_ANAC!$D:$D,$B$42,DADOS_ANAC!$E:$E,LEFT(AJ$8,2))</f>
        <v>7454204542</v>
      </c>
      <c r="AK47" s="8">
        <f>SUMIFS(DADOS_ANAC!$H:$H,DADOS_ANAC!$B:$B,YEAR(AK$7),DADOS_ANAC!$D:$D,$B$42,DADOS_ANAC!$E:$E,LEFT(AK$8,2))</f>
        <v>6783856668</v>
      </c>
      <c r="AL47" s="8">
        <f>SUMIFS(DADOS_ANAC!$H:$H,DADOS_ANAC!$B:$B,YEAR(AL$7),DADOS_ANAC!$D:$D,$B$42,DADOS_ANAC!$E:$E,LEFT(AL$8,2))</f>
        <v>7851581969</v>
      </c>
      <c r="AM47" s="8">
        <f>SUMIFS(DADOS_ANAC!$H:$H,DADOS_ANAC!$B:$B,YEAR(AM$7),DADOS_ANAC!$D:$D,$B$42,DADOS_ANAC!$E:$E,LEFT(AM$8,2))</f>
        <v>7853712133</v>
      </c>
      <c r="AN47" s="8">
        <f>SUMIFS(DADOS_ANAC!$H:$H,DADOS_ANAC!$B:$B,YEAR(AN$7),DADOS_ANAC!$D:$D,$B$42,DADOS_ANAC!$E:$E,LEFT(AN$8,2))</f>
        <v>7624686543</v>
      </c>
      <c r="AO47" s="8">
        <f>SUMIFS(DADOS_ANAC!$H:$H,DADOS_ANAC!$B:$B,YEAR(AO$7),DADOS_ANAC!$D:$D,$B$42,DADOS_ANAC!$E:$E,LEFT(AO$8,2))</f>
        <v>6968219493</v>
      </c>
      <c r="AP47" s="8">
        <f>SUMIFS(DADOS_ANAC!$H:$H,DADOS_ANAC!$B:$B,YEAR(AP$7),DADOS_ANAC!$D:$D,$B$42,DADOS_ANAC!$E:$E,LEFT(AP$8,2))</f>
        <v>7871869557</v>
      </c>
      <c r="AQ47" s="8">
        <f>SUMIFS(DADOS_ANAC!$H:$H,DADOS_ANAC!$B:$B,YEAR(AQ$7),DADOS_ANAC!$D:$D,$B$42,DADOS_ANAC!$E:$E,LEFT(AQ$8,2))</f>
        <v>8124429752</v>
      </c>
      <c r="AR47" s="8">
        <f>SUMIFS(DADOS_ANAC!$H:$H,DADOS_ANAC!$B:$B,YEAR(AR$7),DADOS_ANAC!$D:$D,$B$42,DADOS_ANAC!$E:$E,LEFT(AR$8,2))</f>
        <v>7731469516</v>
      </c>
      <c r="AS47" s="8">
        <f>SUMIFS(DADOS_ANAC!$H:$H,DADOS_ANAC!$B:$B,YEAR(AS$7),DADOS_ANAC!$D:$D,$B$42,DADOS_ANAC!$E:$E,LEFT(AS$8,2))</f>
        <v>7314234144</v>
      </c>
      <c r="AT47" s="8">
        <f>SUMIFS(DADOS_ANAC!$H:$H,DADOS_ANAC!$B:$B,YEAR(AT$7),DADOS_ANAC!$D:$D,$B$42,DADOS_ANAC!$E:$E,LEFT(AT$8,2))</f>
        <v>8688500816</v>
      </c>
      <c r="AU47" s="8">
        <f>SUMIFS(DADOS_ANAC!$H:$H,DADOS_ANAC!$B:$B,YEAR(AU$7),DADOS_ANAC!$D:$D,$B$42,DADOS_ANAC!$E:$E,LEFT(AU$8,2))</f>
        <v>9748601542</v>
      </c>
    </row>
    <row r="48" spans="2:47">
      <c r="B48" t="s">
        <v>76</v>
      </c>
      <c r="C48" t="s">
        <v>105</v>
      </c>
      <c r="D48" s="8">
        <f>SUMIFS(DADOS_ANAC!$I:$I,DADOS_ANAC!$B:$B,YEAR(D$7),DADOS_ANAC!$D:$D,$B$42,DADOS_ANAC!$E:$E,LEFT(D$8,2))</f>
        <v>4226374926</v>
      </c>
      <c r="E48" s="8">
        <v>4112420611</v>
      </c>
      <c r="F48" s="8">
        <f>SUMIFS(DADOS_ANAC!$I:$I,DADOS_ANAC!$B:$B,YEAR(F$7),DADOS_ANAC!$D:$D,$B$42,DADOS_ANAC!$E:$E,LEFT(F$8,2))</f>
        <v>4560151186</v>
      </c>
      <c r="G48" s="8">
        <f>SUMIFS(DADOS_ANAC!$I:$I,DADOS_ANAC!$B:$B,YEAR(G$7),DADOS_ANAC!$D:$D,$B$42,DADOS_ANAC!$E:$E,LEFT(G$8,2))</f>
        <v>4649698873</v>
      </c>
      <c r="H48" s="8">
        <f>SUMIFS(DADOS_ANAC!$I:$I,DADOS_ANAC!$B:$B,YEAR(H$7),DADOS_ANAC!$D:$D,$B$42,DADOS_ANAC!$E:$E,LEFT(H$8,2))</f>
        <v>4720372503</v>
      </c>
      <c r="I48" s="8">
        <f>SUMIFS(DADOS_ANAC!$I:$I,DADOS_ANAC!$B:$B,YEAR(I$7),DADOS_ANAC!$D:$D,$B$42,DADOS_ANAC!$E:$E,LEFT(I$8,2))</f>
        <v>4785579732</v>
      </c>
      <c r="J48" s="8">
        <f>SUMIFS(DADOS_ANAC!$I:$I,DADOS_ANAC!$B:$B,YEAR(J$7),DADOS_ANAC!$D:$D,$B$42,DADOS_ANAC!$E:$E,LEFT(J$8,2))</f>
        <v>5602714107</v>
      </c>
      <c r="K48" s="8">
        <f>SUMIFS(DADOS_ANAC!$I:$I,DADOS_ANAC!$B:$B,YEAR(K$7),DADOS_ANAC!$D:$D,$B$42,DADOS_ANAC!$E:$E,LEFT(K$8,2))</f>
        <v>5406645009</v>
      </c>
      <c r="L48" s="8">
        <f>SUMIFS(DADOS_ANAC!$I:$I,DADOS_ANAC!$B:$B,YEAR(L$7),DADOS_ANAC!$D:$D,$B$42,DADOS_ANAC!$E:$E,LEFT(L$8,2))</f>
        <v>5476267496</v>
      </c>
      <c r="M48" s="8">
        <f>SUMIFS(DADOS_ANAC!$I:$I,DADOS_ANAC!$B:$B,YEAR(M$7),DADOS_ANAC!$D:$D,$B$42,DADOS_ANAC!$E:$E,LEFT(M$8,2))</f>
        <v>5798572973</v>
      </c>
      <c r="N48" s="8">
        <f>SUMIFS(DADOS_ANAC!$I:$I,DADOS_ANAC!$B:$B,YEAR(N$7),DADOS_ANAC!$D:$D,$B$42,DADOS_ANAC!$E:$E,LEFT(N$8,2))</f>
        <v>6185888414</v>
      </c>
      <c r="O48" s="8">
        <f>SUMIFS(DADOS_ANAC!$I:$I,DADOS_ANAC!$B:$B,YEAR(O$7),DADOS_ANAC!$D:$D,$B$42,DADOS_ANAC!$E:$E,LEFT(O$8,2))</f>
        <v>5739855934</v>
      </c>
      <c r="P48" s="8">
        <f>SUMIFS(DADOS_ANAC!$I:$I,DADOS_ANAC!$B:$B,YEAR(P$7),DADOS_ANAC!$D:$D,$B$42,DADOS_ANAC!$E:$E,LEFT(P$8,2))</f>
        <v>5825311500</v>
      </c>
      <c r="Q48" s="8">
        <f>SUMIFS(DADOS_ANAC!$I:$I,DADOS_ANAC!$B:$B,YEAR(Q$7),DADOS_ANAC!$D:$D,$B$42,DADOS_ANAC!$E:$E,LEFT(Q$8,2))</f>
        <v>5843005853</v>
      </c>
      <c r="R48" s="8">
        <f>SUMIFS(DADOS_ANAC!$I:$I,DADOS_ANAC!$B:$B,YEAR(R$7),DADOS_ANAC!$D:$D,$B$42,DADOS_ANAC!$E:$E,LEFT(R$8,2))</f>
        <v>6049491850</v>
      </c>
      <c r="S48" s="8">
        <f>SUMIFS(DADOS_ANAC!$I:$I,DADOS_ANAC!$B:$B,YEAR(S$7),DADOS_ANAC!$D:$D,$B$42,DADOS_ANAC!$E:$E,LEFT(S$8,2))</f>
        <v>5930546076</v>
      </c>
      <c r="T48" s="8">
        <f>SUMIFS(DADOS_ANAC!$I:$I,DADOS_ANAC!$B:$B,YEAR(T$7),DADOS_ANAC!$D:$D,$B$42,DADOS_ANAC!$E:$E,LEFT(T$8,2))</f>
        <v>6184264062</v>
      </c>
      <c r="U48" s="8">
        <f>SUMIFS(DADOS_ANAC!$I:$I,DADOS_ANAC!$B:$B,YEAR(U$7),DADOS_ANAC!$D:$D,$B$42,DADOS_ANAC!$E:$E,LEFT(U$8,2))</f>
        <v>5884310923</v>
      </c>
      <c r="V48" s="8">
        <f>SUMIFS(DADOS_ANAC!$I:$I,DADOS_ANAC!$B:$B,YEAR(V$7),DADOS_ANAC!$D:$D,$B$42,DADOS_ANAC!$E:$E,LEFT(V$8,2))</f>
        <v>6118639386</v>
      </c>
      <c r="W48" s="8">
        <f>SUMIFS(DADOS_ANAC!$I:$I,DADOS_ANAC!$B:$B,YEAR(W$7),DADOS_ANAC!$D:$D,$B$42,DADOS_ANAC!$E:$E,LEFT(W$8,2))</f>
        <v>6132409858</v>
      </c>
      <c r="X48" s="8">
        <f>SUMIFS(DADOS_ANAC!$I:$I,DADOS_ANAC!$B:$B,YEAR(X$7),DADOS_ANAC!$D:$D,$B$42,DADOS_ANAC!$E:$E,LEFT(X$8,2))</f>
        <v>5983616012</v>
      </c>
      <c r="Y48" s="8">
        <f>SUMIFS(DADOS_ANAC!$I:$I,DADOS_ANAC!$B:$B,YEAR(Y$7),DADOS_ANAC!$D:$D,$B$42,DADOS_ANAC!$E:$E,LEFT(Y$8,2))</f>
        <v>5996512120</v>
      </c>
      <c r="Z48" s="8">
        <f>SUMIFS(DADOS_ANAC!$I:$I,DADOS_ANAC!$B:$B,YEAR(Z$7),DADOS_ANAC!$D:$D,$B$42,DADOS_ANAC!$E:$E,LEFT(Z$8,2))</f>
        <v>6458293029</v>
      </c>
      <c r="AA48" s="8">
        <f>SUMIFS(DADOS_ANAC!$I:$I,DADOS_ANAC!$B:$B,YEAR(AA$7),DADOS_ANAC!$D:$D,$B$42,DADOS_ANAC!$E:$E,LEFT(AA$8,2))</f>
        <v>6211754851</v>
      </c>
      <c r="AB48" s="8">
        <f>SUMIFS(DADOS_ANAC!$I:$I,DADOS_ANAC!$B:$B,YEAR(AB$7),DADOS_ANAC!$D:$D,$B$42,DADOS_ANAC!$E:$E,LEFT(AB$8,2))</f>
        <v>6207281306</v>
      </c>
      <c r="AC48" s="8">
        <f>SUMIFS(DADOS_ANAC!$I:$I,DADOS_ANAC!$B:$B,YEAR(AC$7),DADOS_ANAC!$D:$D,$B$42,DADOS_ANAC!$E:$E,LEFT(AC$8,2))</f>
        <v>6193792799</v>
      </c>
      <c r="AD48" s="8">
        <f>SUMIFS(DADOS_ANAC!$I:$I,DADOS_ANAC!$B:$B,YEAR(AD$7),DADOS_ANAC!$D:$D,$B$42,DADOS_ANAC!$E:$E,LEFT(AD$8,2))</f>
        <v>7046602638</v>
      </c>
      <c r="AE48" s="8">
        <f>SUMIFS(DADOS_ANAC!$I:$I,DADOS_ANAC!$B:$B,YEAR(AE$7),DADOS_ANAC!$D:$D,$B$42,DADOS_ANAC!$E:$E,LEFT(AE$8,2))</f>
        <v>6556886202</v>
      </c>
      <c r="AF48" s="8">
        <f>SUMIFS(DADOS_ANAC!$I:$I,DADOS_ANAC!$B:$B,YEAR(AF$7),DADOS_ANAC!$D:$D,$B$42,DADOS_ANAC!$E:$E,LEFT(AF$8,2))</f>
        <v>6428261136</v>
      </c>
      <c r="AG48" s="8">
        <f>SUMIFS(DADOS_ANAC!$I:$I,DADOS_ANAC!$B:$B,YEAR(AG$7),DADOS_ANAC!$D:$D,$B$42,DADOS_ANAC!$E:$E,LEFT(AG$8,2))</f>
        <v>5978847237</v>
      </c>
      <c r="AH48" s="8">
        <f>SUMIFS(DADOS_ANAC!$I:$I,DADOS_ANAC!$B:$B,YEAR(AH$7),DADOS_ANAC!$D:$D,$B$42,DADOS_ANAC!$E:$E,LEFT(AH$8,2))</f>
        <v>6699500913</v>
      </c>
      <c r="AI48" s="8">
        <f>SUMIFS(DADOS_ANAC!$I:$I,DADOS_ANAC!$B:$B,YEAR(AI$7),DADOS_ANAC!$D:$D,$B$42,DADOS_ANAC!$E:$E,LEFT(AI$8,2))</f>
        <v>6967970267</v>
      </c>
      <c r="AJ48" s="8">
        <f>SUMIFS(DADOS_ANAC!$I:$I,DADOS_ANAC!$B:$B,YEAR(AJ$7),DADOS_ANAC!$D:$D,$B$42,DADOS_ANAC!$E:$E,LEFT(AJ$8,2))</f>
        <v>7155168886</v>
      </c>
      <c r="AK48" s="8">
        <f>SUMIFS(DADOS_ANAC!$I:$I,DADOS_ANAC!$B:$B,YEAR(AK$7),DADOS_ANAC!$D:$D,$B$42,DADOS_ANAC!$E:$E,LEFT(AK$8,2))</f>
        <v>6658607274</v>
      </c>
      <c r="AL48" s="8">
        <f>SUMIFS(DADOS_ANAC!$I:$I,DADOS_ANAC!$B:$B,YEAR(AL$7),DADOS_ANAC!$D:$D,$B$42,DADOS_ANAC!$E:$E,LEFT(AL$8,2))</f>
        <v>7324155758</v>
      </c>
      <c r="AM48" s="8">
        <f>SUMIFS(DADOS_ANAC!$I:$I,DADOS_ANAC!$B:$B,YEAR(AM$7),DADOS_ANAC!$D:$D,$B$42,DADOS_ANAC!$E:$E,LEFT(AM$8,2))</f>
        <v>6584600820</v>
      </c>
      <c r="AN48" s="8">
        <f>SUMIFS(DADOS_ANAC!$I:$I,DADOS_ANAC!$B:$B,YEAR(AN$7),DADOS_ANAC!$D:$D,$B$42,DADOS_ANAC!$E:$E,LEFT(AN$8,2))</f>
        <v>7202363384</v>
      </c>
      <c r="AO48" s="8">
        <f>SUMIFS(DADOS_ANAC!$I:$I,DADOS_ANAC!$B:$B,YEAR(AO$7),DADOS_ANAC!$D:$D,$B$42,DADOS_ANAC!$E:$E,LEFT(AO$8,2))</f>
        <v>6802566523</v>
      </c>
      <c r="AP48" s="8">
        <f>SUMIFS(DADOS_ANAC!$I:$I,DADOS_ANAC!$B:$B,YEAR(AP$7),DADOS_ANAC!$D:$D,$B$42,DADOS_ANAC!$E:$E,LEFT(AP$8,2))</f>
        <v>7938903094</v>
      </c>
      <c r="AQ48" s="8">
        <f>SUMIFS(DADOS_ANAC!$I:$I,DADOS_ANAC!$B:$B,YEAR(AQ$7),DADOS_ANAC!$D:$D,$B$42,DADOS_ANAC!$E:$E,LEFT(AQ$8,2))</f>
        <v>7619034534</v>
      </c>
      <c r="AR48" s="8">
        <f>SUMIFS(DADOS_ANAC!$I:$I,DADOS_ANAC!$B:$B,YEAR(AR$7),DADOS_ANAC!$D:$D,$B$42,DADOS_ANAC!$E:$E,LEFT(AR$8,2))</f>
        <v>7975293623</v>
      </c>
      <c r="AS48" s="8">
        <f>SUMIFS(DADOS_ANAC!$I:$I,DADOS_ANAC!$B:$B,YEAR(AS$7),DADOS_ANAC!$D:$D,$B$42,DADOS_ANAC!$E:$E,LEFT(AS$8,2))</f>
        <v>7222694631</v>
      </c>
      <c r="AT48" s="8">
        <f>SUMIFS(DADOS_ANAC!$I:$I,DADOS_ANAC!$B:$B,YEAR(AT$7),DADOS_ANAC!$D:$D,$B$42,DADOS_ANAC!$E:$E,LEFT(AT$8,2))</f>
        <v>7644557962</v>
      </c>
      <c r="AU48" s="8">
        <f>SUMIFS(DADOS_ANAC!$I:$I,DADOS_ANAC!$B:$B,YEAR(AU$7),DADOS_ANAC!$D:$D,$B$42,DADOS_ANAC!$E:$E,LEFT(AU$8,2))</f>
        <v>7034880017</v>
      </c>
    </row>
    <row r="49" spans="2:47">
      <c r="B49" s="17" t="s">
        <v>98</v>
      </c>
      <c r="C49" s="17" t="s">
        <v>106</v>
      </c>
      <c r="D49" s="18">
        <f>D48+D47</f>
        <v>10642904613</v>
      </c>
      <c r="E49" s="18">
        <v>10031666748</v>
      </c>
      <c r="F49" s="18">
        <f t="shared" ref="F49:AU49" si="12">F48+F47</f>
        <v>11054394013</v>
      </c>
      <c r="G49" s="18">
        <f t="shared" si="12"/>
        <v>11683202611</v>
      </c>
      <c r="H49" s="18">
        <f t="shared" si="12"/>
        <v>12049842551</v>
      </c>
      <c r="I49" s="18">
        <f t="shared" si="12"/>
        <v>11196853757</v>
      </c>
      <c r="J49" s="18">
        <f t="shared" si="12"/>
        <v>13539808304</v>
      </c>
      <c r="K49" s="18">
        <f t="shared" si="12"/>
        <v>13599625693</v>
      </c>
      <c r="L49" s="18">
        <f t="shared" si="12"/>
        <v>13641577090</v>
      </c>
      <c r="M49" s="18">
        <f t="shared" si="12"/>
        <v>13862907790</v>
      </c>
      <c r="N49" s="18">
        <f t="shared" si="12"/>
        <v>14282827831</v>
      </c>
      <c r="O49" s="18">
        <f t="shared" si="12"/>
        <v>14020987460</v>
      </c>
      <c r="P49" s="18">
        <f t="shared" si="12"/>
        <v>14229340709</v>
      </c>
      <c r="Q49" s="18">
        <f t="shared" si="12"/>
        <v>13973704401</v>
      </c>
      <c r="R49" s="18">
        <f t="shared" si="12"/>
        <v>15325113811</v>
      </c>
      <c r="S49" s="18">
        <f t="shared" si="12"/>
        <v>15203196725</v>
      </c>
      <c r="T49" s="18">
        <f t="shared" si="12"/>
        <v>14871184997</v>
      </c>
      <c r="U49" s="18">
        <f t="shared" si="12"/>
        <v>14006449699</v>
      </c>
      <c r="V49" s="18">
        <f t="shared" si="12"/>
        <v>15254388878</v>
      </c>
      <c r="W49" s="18">
        <f t="shared" si="12"/>
        <v>15126151967</v>
      </c>
      <c r="X49" s="18">
        <f t="shared" si="12"/>
        <v>14836021664</v>
      </c>
      <c r="Y49" s="18">
        <f t="shared" si="12"/>
        <v>14288941556</v>
      </c>
      <c r="Z49" s="18">
        <f t="shared" si="12"/>
        <v>15442222498</v>
      </c>
      <c r="AA49" s="18">
        <f t="shared" si="12"/>
        <v>15675804027</v>
      </c>
      <c r="AB49" s="18">
        <f t="shared" si="12"/>
        <v>15275087631</v>
      </c>
      <c r="AC49" s="18">
        <f t="shared" si="12"/>
        <v>14314966325</v>
      </c>
      <c r="AD49" s="18">
        <f t="shared" si="12"/>
        <v>16038508356</v>
      </c>
      <c r="AE49" s="18">
        <f t="shared" si="12"/>
        <v>15000014903</v>
      </c>
      <c r="AF49" s="18">
        <f t="shared" si="12"/>
        <v>14695713457</v>
      </c>
      <c r="AG49" s="18">
        <f t="shared" si="12"/>
        <v>13145317046</v>
      </c>
      <c r="AH49" s="18">
        <f t="shared" si="12"/>
        <v>14545821286</v>
      </c>
      <c r="AI49" s="18">
        <f t="shared" si="12"/>
        <v>14618542739</v>
      </c>
      <c r="AJ49" s="18">
        <f t="shared" si="12"/>
        <v>14609373428</v>
      </c>
      <c r="AK49" s="18">
        <f t="shared" si="12"/>
        <v>13442463942</v>
      </c>
      <c r="AL49" s="18">
        <f t="shared" si="12"/>
        <v>15175737727</v>
      </c>
      <c r="AM49" s="18">
        <f t="shared" si="12"/>
        <v>14438312953</v>
      </c>
      <c r="AN49" s="18">
        <f t="shared" si="12"/>
        <v>14827049927</v>
      </c>
      <c r="AO49" s="18">
        <f t="shared" si="12"/>
        <v>13770786016</v>
      </c>
      <c r="AP49" s="18">
        <f t="shared" si="12"/>
        <v>15810772651</v>
      </c>
      <c r="AQ49" s="18">
        <f t="shared" si="12"/>
        <v>15743464286</v>
      </c>
      <c r="AR49" s="18">
        <f t="shared" si="12"/>
        <v>15706763139</v>
      </c>
      <c r="AS49" s="18">
        <f t="shared" si="12"/>
        <v>14536928775</v>
      </c>
      <c r="AT49" s="18">
        <f t="shared" si="12"/>
        <v>16333058778</v>
      </c>
      <c r="AU49" s="18">
        <f t="shared" si="12"/>
        <v>16783481559</v>
      </c>
    </row>
    <row r="50" spans="2:47">
      <c r="B50" t="s">
        <v>77</v>
      </c>
      <c r="C50" t="s">
        <v>93</v>
      </c>
      <c r="D50" s="8">
        <f>SUMIFS(DADOS_ANAC!$J:$J,DADOS_ANAC!$B:$B,YEAR(D$7),DADOS_ANAC!$D:$D,$B$42,DADOS_ANAC!$E:$E,LEFT(D$8,2))</f>
        <v>1030571764</v>
      </c>
      <c r="E50" s="8">
        <v>993868061</v>
      </c>
      <c r="F50" s="8">
        <f>SUMIFS(DADOS_ANAC!$J:$J,DADOS_ANAC!$B:$B,YEAR(F$7),DADOS_ANAC!$D:$D,$B$42,DADOS_ANAC!$E:$E,LEFT(F$8,2))</f>
        <v>1011110516</v>
      </c>
      <c r="G50" s="8">
        <f>SUMIFS(DADOS_ANAC!$J:$J,DADOS_ANAC!$B:$B,YEAR(G$7),DADOS_ANAC!$D:$D,$B$42,DADOS_ANAC!$E:$E,LEFT(G$8,2))</f>
        <v>1077651645</v>
      </c>
      <c r="H50" s="8">
        <f>SUMIFS(DADOS_ANAC!$J:$J,DADOS_ANAC!$B:$B,YEAR(H$7),DADOS_ANAC!$D:$D,$B$42,DADOS_ANAC!$E:$E,LEFT(H$8,2))</f>
        <v>1100009153</v>
      </c>
      <c r="I50" s="8">
        <f>SUMIFS(DADOS_ANAC!$J:$J,DADOS_ANAC!$B:$B,YEAR(I$7),DADOS_ANAC!$D:$D,$B$42,DADOS_ANAC!$E:$E,LEFT(I$8,2))</f>
        <v>1090182591</v>
      </c>
      <c r="J50" s="8">
        <f>SUMIFS(DADOS_ANAC!$J:$J,DADOS_ANAC!$B:$B,YEAR(J$7),DADOS_ANAC!$D:$D,$B$42,DADOS_ANAC!$E:$E,LEFT(J$8,2))</f>
        <v>1186957218</v>
      </c>
      <c r="K50" s="8">
        <f>SUMIFS(DADOS_ANAC!$J:$J,DADOS_ANAC!$B:$B,YEAR(K$7),DADOS_ANAC!$D:$D,$B$42,DADOS_ANAC!$E:$E,LEFT(K$8,2))</f>
        <v>1228800600</v>
      </c>
      <c r="L50" s="8">
        <f>SUMIFS(DADOS_ANAC!$J:$J,DADOS_ANAC!$B:$B,YEAR(L$7),DADOS_ANAC!$D:$D,$B$42,DADOS_ANAC!$E:$E,LEFT(L$8,2))</f>
        <v>1198468135</v>
      </c>
      <c r="M50" s="8">
        <f>SUMIFS(DADOS_ANAC!$J:$J,DADOS_ANAC!$B:$B,YEAR(M$7),DADOS_ANAC!$D:$D,$B$42,DADOS_ANAC!$E:$E,LEFT(M$8,2))</f>
        <v>1209610385</v>
      </c>
      <c r="N50" s="8">
        <f>SUMIFS(DADOS_ANAC!$J:$J,DADOS_ANAC!$B:$B,YEAR(N$7),DADOS_ANAC!$D:$D,$B$42,DADOS_ANAC!$E:$E,LEFT(N$8,2))</f>
        <v>1259524571</v>
      </c>
      <c r="O50" s="8">
        <f>SUMIFS(DADOS_ANAC!$J:$J,DADOS_ANAC!$B:$B,YEAR(O$7),DADOS_ANAC!$D:$D,$B$42,DADOS_ANAC!$E:$E,LEFT(O$8,2))</f>
        <v>1269930734</v>
      </c>
      <c r="P50" s="8">
        <f>SUMIFS(DADOS_ANAC!$J:$J,DADOS_ANAC!$B:$B,YEAR(P$7),DADOS_ANAC!$D:$D,$B$42,DADOS_ANAC!$E:$E,LEFT(P$8,2))</f>
        <v>1287255277</v>
      </c>
      <c r="Q50" s="8">
        <f>SUMIFS(DADOS_ANAC!$J:$J,DADOS_ANAC!$B:$B,YEAR(Q$7),DADOS_ANAC!$D:$D,$B$42,DADOS_ANAC!$E:$E,LEFT(Q$8,2))</f>
        <v>1237031494</v>
      </c>
      <c r="R50" s="8">
        <f>SUMIFS(DADOS_ANAC!$J:$J,DADOS_ANAC!$B:$B,YEAR(R$7),DADOS_ANAC!$D:$D,$B$42,DADOS_ANAC!$E:$E,LEFT(R$8,2))</f>
        <v>1244845464</v>
      </c>
      <c r="S50" s="8">
        <f>SUMIFS(DADOS_ANAC!$J:$J,DADOS_ANAC!$B:$B,YEAR(S$7),DADOS_ANAC!$D:$D,$B$42,DADOS_ANAC!$E:$E,LEFT(S$8,2))</f>
        <v>1219091290</v>
      </c>
      <c r="T50" s="8">
        <f>SUMIFS(DADOS_ANAC!$J:$J,DADOS_ANAC!$B:$B,YEAR(T$7),DADOS_ANAC!$D:$D,$B$42,DADOS_ANAC!$E:$E,LEFT(T$8,2))</f>
        <v>1163324628</v>
      </c>
      <c r="U50" s="8">
        <f>SUMIFS(DADOS_ANAC!$J:$J,DADOS_ANAC!$B:$B,YEAR(U$7),DADOS_ANAC!$D:$D,$B$42,DADOS_ANAC!$E:$E,LEFT(U$8,2))</f>
        <v>1093554201</v>
      </c>
      <c r="V50" s="8">
        <f>SUMIFS(DADOS_ANAC!$J:$J,DADOS_ANAC!$B:$B,YEAR(V$7),DADOS_ANAC!$D:$D,$B$42,DADOS_ANAC!$E:$E,LEFT(V$8,2))</f>
        <v>1170788889</v>
      </c>
      <c r="W50" s="8">
        <f>SUMIFS(DADOS_ANAC!$J:$J,DADOS_ANAC!$B:$B,YEAR(W$7),DADOS_ANAC!$D:$D,$B$42,DADOS_ANAC!$E:$E,LEFT(W$8,2))</f>
        <v>1164405899</v>
      </c>
      <c r="X50" s="8">
        <f>SUMIFS(DADOS_ANAC!$J:$J,DADOS_ANAC!$B:$B,YEAR(X$7),DADOS_ANAC!$D:$D,$B$42,DADOS_ANAC!$E:$E,LEFT(X$8,2))</f>
        <v>1134484348</v>
      </c>
      <c r="Y50" s="8">
        <f>SUMIFS(DADOS_ANAC!$J:$J,DADOS_ANAC!$B:$B,YEAR(Y$7),DADOS_ANAC!$D:$D,$B$42,DADOS_ANAC!$E:$E,LEFT(Y$8,2))</f>
        <v>1088773881</v>
      </c>
      <c r="Z50" s="8">
        <f>SUMIFS(DADOS_ANAC!$J:$J,DADOS_ANAC!$B:$B,YEAR(Z$7),DADOS_ANAC!$D:$D,$B$42,DADOS_ANAC!$E:$E,LEFT(Z$8,2))</f>
        <v>1178866258</v>
      </c>
      <c r="AA50" s="8">
        <f>SUMIFS(DADOS_ANAC!$J:$J,DADOS_ANAC!$B:$B,YEAR(AA$7),DADOS_ANAC!$D:$D,$B$42,DADOS_ANAC!$E:$E,LEFT(AA$8,2))</f>
        <v>1216073181</v>
      </c>
      <c r="AB50" s="8">
        <f>SUMIFS(DADOS_ANAC!$J:$J,DADOS_ANAC!$B:$B,YEAR(AB$7),DADOS_ANAC!$D:$D,$B$42,DADOS_ANAC!$E:$E,LEFT(AB$8,2))</f>
        <v>1168736791</v>
      </c>
      <c r="AC50" s="8">
        <f>SUMIFS(DADOS_ANAC!$J:$J,DADOS_ANAC!$B:$B,YEAR(AC$7),DADOS_ANAC!$D:$D,$B$42,DADOS_ANAC!$E:$E,LEFT(AC$8,2))</f>
        <v>1095878426</v>
      </c>
      <c r="AD50" s="8">
        <f>SUMIFS(DADOS_ANAC!$J:$J,DADOS_ANAC!$B:$B,YEAR(AD$7),DADOS_ANAC!$D:$D,$B$42,DADOS_ANAC!$E:$E,LEFT(AD$8,2))</f>
        <v>1187224401</v>
      </c>
      <c r="AE50" s="8">
        <f>SUMIFS(DADOS_ANAC!$J:$J,DADOS_ANAC!$B:$B,YEAR(AE$7),DADOS_ANAC!$D:$D,$B$42,DADOS_ANAC!$E:$E,LEFT(AE$8,2))</f>
        <v>1126562241</v>
      </c>
      <c r="AF50" s="8">
        <f>SUMIFS(DADOS_ANAC!$J:$J,DADOS_ANAC!$B:$B,YEAR(AF$7),DADOS_ANAC!$D:$D,$B$42,DADOS_ANAC!$E:$E,LEFT(AF$8,2))</f>
        <v>1096847489</v>
      </c>
      <c r="AG50" s="8">
        <f>SUMIFS(DADOS_ANAC!$J:$J,DADOS_ANAC!$B:$B,YEAR(AG$7),DADOS_ANAC!$D:$D,$B$42,DADOS_ANAC!$E:$E,LEFT(AG$8,2))</f>
        <v>968872795</v>
      </c>
      <c r="AH50" s="8">
        <f>SUMIFS(DADOS_ANAC!$J:$J,DADOS_ANAC!$B:$B,YEAR(AH$7),DADOS_ANAC!$D:$D,$B$42,DADOS_ANAC!$E:$E,LEFT(AH$8,2))</f>
        <v>1049314975</v>
      </c>
      <c r="AI50" s="8">
        <f>SUMIFS(DADOS_ANAC!$J:$J,DADOS_ANAC!$B:$B,YEAR(AI$7),DADOS_ANAC!$D:$D,$B$42,DADOS_ANAC!$E:$E,LEFT(AI$8,2))</f>
        <v>1013968567</v>
      </c>
      <c r="AJ50" s="8">
        <f>SUMIFS(DADOS_ANAC!$J:$J,DADOS_ANAC!$B:$B,YEAR(AJ$7),DADOS_ANAC!$D:$D,$B$42,DADOS_ANAC!$E:$E,LEFT(AJ$8,2))</f>
        <v>1003531721</v>
      </c>
      <c r="AK50" s="8">
        <f>SUMIFS(DADOS_ANAC!$J:$J,DADOS_ANAC!$B:$B,YEAR(AK$7),DADOS_ANAC!$D:$D,$B$42,DADOS_ANAC!$E:$E,LEFT(AK$8,2))</f>
        <v>939314714</v>
      </c>
      <c r="AL50" s="8">
        <f>SUMIFS(DADOS_ANAC!$J:$J,DADOS_ANAC!$B:$B,YEAR(AL$7),DADOS_ANAC!$D:$D,$B$42,DADOS_ANAC!$E:$E,LEFT(AL$8,2))</f>
        <v>1041327685</v>
      </c>
      <c r="AM50" s="8">
        <f>SUMIFS(DADOS_ANAC!$J:$J,DADOS_ANAC!$B:$B,YEAR(AM$7),DADOS_ANAC!$D:$D,$B$42,DADOS_ANAC!$E:$E,LEFT(AM$8,2))</f>
        <v>1034951955</v>
      </c>
      <c r="AN50" s="8">
        <f>SUMIFS(DADOS_ANAC!$J:$J,DADOS_ANAC!$B:$B,YEAR(AN$7),DADOS_ANAC!$D:$D,$B$42,DADOS_ANAC!$E:$E,LEFT(AN$8,2))</f>
        <v>1027938680</v>
      </c>
      <c r="AO50" s="8">
        <f>SUMIFS(DADOS_ANAC!$J:$J,DADOS_ANAC!$B:$B,YEAR(AO$7),DADOS_ANAC!$D:$D,$B$42,DADOS_ANAC!$E:$E,LEFT(AO$8,2))</f>
        <v>1007758650</v>
      </c>
      <c r="AP50" s="8">
        <f>SUMIFS(DADOS_ANAC!$J:$J,DADOS_ANAC!$B:$B,YEAR(AP$7),DADOS_ANAC!$D:$D,$B$42,DADOS_ANAC!$E:$E,LEFT(AP$8,2))</f>
        <v>1079648092</v>
      </c>
      <c r="AQ50" s="8">
        <f>SUMIFS(DADOS_ANAC!$J:$J,DADOS_ANAC!$B:$B,YEAR(AQ$7),DADOS_ANAC!$D:$D,$B$42,DADOS_ANAC!$E:$E,LEFT(AQ$8,2))</f>
        <v>1086850736</v>
      </c>
      <c r="AR50" s="8">
        <f>SUMIFS(DADOS_ANAC!$J:$J,DADOS_ANAC!$B:$B,YEAR(AR$7),DADOS_ANAC!$D:$D,$B$42,DADOS_ANAC!$E:$E,LEFT(AR$8,2))</f>
        <v>1049768184</v>
      </c>
      <c r="AS50" s="8">
        <f>SUMIFS(DADOS_ANAC!$J:$J,DADOS_ANAC!$B:$B,YEAR(AS$7),DADOS_ANAC!$D:$D,$B$42,DADOS_ANAC!$E:$E,LEFT(AS$8,2))</f>
        <v>1021394846</v>
      </c>
      <c r="AT50" s="8">
        <f>SUMIFS(DADOS_ANAC!$J:$J,DADOS_ANAC!$B:$B,YEAR(AT$7),DADOS_ANAC!$D:$D,$B$42,DADOS_ANAC!$E:$E,LEFT(AT$8,2))</f>
        <v>1178303780</v>
      </c>
      <c r="AU50" s="8">
        <f>SUMIFS(DADOS_ANAC!$J:$J,DADOS_ANAC!$B:$B,YEAR(AU$7),DADOS_ANAC!$D:$D,$B$42,DADOS_ANAC!$E:$E,LEFT(AU$8,2))</f>
        <v>1268495263</v>
      </c>
    </row>
    <row r="51" spans="2:47">
      <c r="B51" t="s">
        <v>78</v>
      </c>
      <c r="C51" t="s">
        <v>107</v>
      </c>
      <c r="D51" s="8">
        <f>SUMIFS(DADOS_ANAC!$K:$K,DADOS_ANAC!$B:$B,YEAR(D$7),DADOS_ANAC!$D:$D,$B$42,DADOS_ANAC!$E:$E,LEFT(D$8,2))</f>
        <v>946299709</v>
      </c>
      <c r="E51" s="8">
        <v>955506330</v>
      </c>
      <c r="F51" s="8">
        <f>SUMIFS(DADOS_ANAC!$K:$K,DADOS_ANAC!$B:$B,YEAR(F$7),DADOS_ANAC!$D:$D,$B$42,DADOS_ANAC!$E:$E,LEFT(F$8,2))</f>
        <v>970309340</v>
      </c>
      <c r="G51" s="8">
        <f>SUMIFS(DADOS_ANAC!$K:$K,DADOS_ANAC!$B:$B,YEAR(G$7),DADOS_ANAC!$D:$D,$B$42,DADOS_ANAC!$E:$E,LEFT(G$8,2))</f>
        <v>986008584</v>
      </c>
      <c r="H51" s="8">
        <f>SUMIFS(DADOS_ANAC!$K:$K,DADOS_ANAC!$B:$B,YEAR(H$7),DADOS_ANAC!$D:$D,$B$42,DADOS_ANAC!$E:$E,LEFT(H$8,2))</f>
        <v>993666073</v>
      </c>
      <c r="I51" s="8">
        <f>SUMIFS(DADOS_ANAC!$K:$K,DADOS_ANAC!$B:$B,YEAR(I$7),DADOS_ANAC!$D:$D,$B$42,DADOS_ANAC!$E:$E,LEFT(I$8,2))</f>
        <v>1005926329</v>
      </c>
      <c r="J51" s="8">
        <f>SUMIFS(DADOS_ANAC!$K:$K,DADOS_ANAC!$B:$B,YEAR(J$7),DADOS_ANAC!$D:$D,$B$42,DADOS_ANAC!$E:$E,LEFT(J$8,2))</f>
        <v>1101682799</v>
      </c>
      <c r="K51" s="8">
        <f>SUMIFS(DADOS_ANAC!$K:$K,DADOS_ANAC!$B:$B,YEAR(K$7),DADOS_ANAC!$D:$D,$B$42,DADOS_ANAC!$E:$E,LEFT(K$8,2))</f>
        <v>1106239141</v>
      </c>
      <c r="L51" s="8">
        <f>SUMIFS(DADOS_ANAC!$K:$K,DADOS_ANAC!$B:$B,YEAR(L$7),DADOS_ANAC!$D:$D,$B$42,DADOS_ANAC!$E:$E,LEFT(L$8,2))</f>
        <v>1116119477</v>
      </c>
      <c r="M51" s="8">
        <f>SUMIFS(DADOS_ANAC!$K:$K,DADOS_ANAC!$B:$B,YEAR(M$7),DADOS_ANAC!$D:$D,$B$42,DADOS_ANAC!$E:$E,LEFT(M$8,2))</f>
        <v>1170357113</v>
      </c>
      <c r="N51" s="8">
        <f>SUMIFS(DADOS_ANAC!$K:$K,DADOS_ANAC!$B:$B,YEAR(N$7),DADOS_ANAC!$D:$D,$B$42,DADOS_ANAC!$E:$E,LEFT(N$8,2))</f>
        <v>1213856406</v>
      </c>
      <c r="O51" s="8">
        <f>SUMIFS(DADOS_ANAC!$K:$K,DADOS_ANAC!$B:$B,YEAR(O$7),DADOS_ANAC!$D:$D,$B$42,DADOS_ANAC!$E:$E,LEFT(O$8,2))</f>
        <v>1168415255</v>
      </c>
      <c r="P51" s="8">
        <f>SUMIFS(DADOS_ANAC!$K:$K,DADOS_ANAC!$B:$B,YEAR(P$7),DADOS_ANAC!$D:$D,$B$42,DADOS_ANAC!$E:$E,LEFT(P$8,2))</f>
        <v>1143446139</v>
      </c>
      <c r="Q51" s="8">
        <f>SUMIFS(DADOS_ANAC!$K:$K,DADOS_ANAC!$B:$B,YEAR(Q$7),DADOS_ANAC!$D:$D,$B$42,DADOS_ANAC!$E:$E,LEFT(Q$8,2))</f>
        <v>1143596030</v>
      </c>
      <c r="R51" s="8">
        <f>SUMIFS(DADOS_ANAC!$K:$K,DADOS_ANAC!$B:$B,YEAR(R$7),DADOS_ANAC!$D:$D,$B$42,DADOS_ANAC!$E:$E,LEFT(R$8,2))</f>
        <v>1322966829</v>
      </c>
      <c r="S51" s="8">
        <f>SUMIFS(DADOS_ANAC!$K:$K,DADOS_ANAC!$B:$B,YEAR(S$7),DADOS_ANAC!$D:$D,$B$42,DADOS_ANAC!$E:$E,LEFT(S$8,2))</f>
        <v>1447946851</v>
      </c>
      <c r="T51" s="8">
        <f>SUMIFS(DADOS_ANAC!$K:$K,DADOS_ANAC!$B:$B,YEAR(T$7),DADOS_ANAC!$D:$D,$B$42,DADOS_ANAC!$E:$E,LEFT(T$8,2))</f>
        <v>1517326579</v>
      </c>
      <c r="U51" s="8">
        <f>SUMIFS(DADOS_ANAC!$K:$K,DADOS_ANAC!$B:$B,YEAR(U$7),DADOS_ANAC!$D:$D,$B$42,DADOS_ANAC!$E:$E,LEFT(U$8,2))</f>
        <v>1354177762</v>
      </c>
      <c r="V51" s="8">
        <f>SUMIFS(DADOS_ANAC!$K:$K,DADOS_ANAC!$B:$B,YEAR(V$7),DADOS_ANAC!$D:$D,$B$42,DADOS_ANAC!$E:$E,LEFT(V$8,2))</f>
        <v>1328417289</v>
      </c>
      <c r="W51" s="8">
        <f>SUMIFS(DADOS_ANAC!$K:$K,DADOS_ANAC!$B:$B,YEAR(W$7),DADOS_ANAC!$D:$D,$B$42,DADOS_ANAC!$E:$E,LEFT(W$8,2))</f>
        <v>1306020443</v>
      </c>
      <c r="X51" s="8">
        <f>SUMIFS(DADOS_ANAC!$K:$K,DADOS_ANAC!$B:$B,YEAR(X$7),DADOS_ANAC!$D:$D,$B$42,DADOS_ANAC!$E:$E,LEFT(X$8,2))</f>
        <v>1300345392</v>
      </c>
      <c r="Y51" s="8">
        <f>SUMIFS(DADOS_ANAC!$K:$K,DADOS_ANAC!$B:$B,YEAR(Y$7),DADOS_ANAC!$D:$D,$B$42,DADOS_ANAC!$E:$E,LEFT(Y$8,2))</f>
        <v>1245794633</v>
      </c>
      <c r="Z51" s="8">
        <f>SUMIFS(DADOS_ANAC!$K:$K,DADOS_ANAC!$B:$B,YEAR(Z$7),DADOS_ANAC!$D:$D,$B$42,DADOS_ANAC!$E:$E,LEFT(Z$8,2))</f>
        <v>1282510398</v>
      </c>
      <c r="AA51" s="8">
        <f>SUMIFS(DADOS_ANAC!$K:$K,DADOS_ANAC!$B:$B,YEAR(AA$7),DADOS_ANAC!$D:$D,$B$42,DADOS_ANAC!$E:$E,LEFT(AA$8,2))</f>
        <v>1289149966</v>
      </c>
      <c r="AB51" s="8">
        <f>SUMIFS(DADOS_ANAC!$K:$K,DADOS_ANAC!$B:$B,YEAR(AB$7),DADOS_ANAC!$D:$D,$B$42,DADOS_ANAC!$E:$E,LEFT(AB$8,2))</f>
        <v>1324596463</v>
      </c>
      <c r="AC51" s="8">
        <f>SUMIFS(DADOS_ANAC!$K:$K,DADOS_ANAC!$B:$B,YEAR(AC$7),DADOS_ANAC!$D:$D,$B$42,DADOS_ANAC!$E:$E,LEFT(AC$8,2))</f>
        <v>1284526408</v>
      </c>
      <c r="AD51" s="8">
        <f>SUMIFS(DADOS_ANAC!$K:$K,DADOS_ANAC!$B:$B,YEAR(AD$7),DADOS_ANAC!$D:$D,$B$42,DADOS_ANAC!$E:$E,LEFT(AD$8,2))</f>
        <v>1419764221</v>
      </c>
      <c r="AE51" s="8">
        <f>SUMIFS(DADOS_ANAC!$K:$K,DADOS_ANAC!$B:$B,YEAR(AE$7),DADOS_ANAC!$D:$D,$B$42,DADOS_ANAC!$E:$E,LEFT(AE$8,2))</f>
        <v>1345950540</v>
      </c>
      <c r="AF51" s="8">
        <f>SUMIFS(DADOS_ANAC!$K:$K,DADOS_ANAC!$B:$B,YEAR(AF$7),DADOS_ANAC!$D:$D,$B$42,DADOS_ANAC!$E:$E,LEFT(AF$8,2))</f>
        <v>1302038793</v>
      </c>
      <c r="AG51" s="8">
        <f>SUMIFS(DADOS_ANAC!$K:$K,DADOS_ANAC!$B:$B,YEAR(AG$7),DADOS_ANAC!$D:$D,$B$42,DADOS_ANAC!$E:$E,LEFT(AG$8,2))</f>
        <v>1137059102</v>
      </c>
      <c r="AH51" s="8">
        <f>SUMIFS(DADOS_ANAC!$K:$K,DADOS_ANAC!$B:$B,YEAR(AH$7),DADOS_ANAC!$D:$D,$B$42,DADOS_ANAC!$E:$E,LEFT(AH$8,2))</f>
        <v>1204961769</v>
      </c>
      <c r="AI51" s="8">
        <f>SUMIFS(DADOS_ANAC!$K:$K,DADOS_ANAC!$B:$B,YEAR(AI$7),DADOS_ANAC!$D:$D,$B$42,DADOS_ANAC!$E:$E,LEFT(AI$8,2))</f>
        <v>1285147929</v>
      </c>
      <c r="AJ51" s="8">
        <f>SUMIFS(DADOS_ANAC!$K:$K,DADOS_ANAC!$B:$B,YEAR(AJ$7),DADOS_ANAC!$D:$D,$B$42,DADOS_ANAC!$E:$E,LEFT(AJ$8,2))</f>
        <v>1318999863</v>
      </c>
      <c r="AK51" s="8">
        <f>SUMIFS(DADOS_ANAC!$K:$K,DADOS_ANAC!$B:$B,YEAR(AK$7),DADOS_ANAC!$D:$D,$B$42,DADOS_ANAC!$E:$E,LEFT(AK$8,2))</f>
        <v>1250672718</v>
      </c>
      <c r="AL51" s="8">
        <f>SUMIFS(DADOS_ANAC!$K:$K,DADOS_ANAC!$B:$B,YEAR(AL$7),DADOS_ANAC!$D:$D,$B$42,DADOS_ANAC!$E:$E,LEFT(AL$8,2))</f>
        <v>1341818411</v>
      </c>
      <c r="AM51" s="8">
        <f>SUMIFS(DADOS_ANAC!$K:$K,DADOS_ANAC!$B:$B,YEAR(AM$7),DADOS_ANAC!$D:$D,$B$42,DADOS_ANAC!$E:$E,LEFT(AM$8,2))</f>
        <v>1238135672</v>
      </c>
      <c r="AN51" s="8">
        <f>SUMIFS(DADOS_ANAC!$K:$K,DADOS_ANAC!$B:$B,YEAR(AN$7),DADOS_ANAC!$D:$D,$B$42,DADOS_ANAC!$E:$E,LEFT(AN$8,2))</f>
        <v>1353192880</v>
      </c>
      <c r="AO51" s="8">
        <f>SUMIFS(DADOS_ANAC!$K:$K,DADOS_ANAC!$B:$B,YEAR(AO$7),DADOS_ANAC!$D:$D,$B$42,DADOS_ANAC!$E:$E,LEFT(AO$8,2))</f>
        <v>1338859401</v>
      </c>
      <c r="AP51" s="8">
        <f>SUMIFS(DADOS_ANAC!$K:$K,DADOS_ANAC!$B:$B,YEAR(AP$7),DADOS_ANAC!$D:$D,$B$42,DADOS_ANAC!$E:$E,LEFT(AP$8,2))</f>
        <v>1521542153</v>
      </c>
      <c r="AQ51" s="8">
        <f>SUMIFS(DADOS_ANAC!$K:$K,DADOS_ANAC!$B:$B,YEAR(AQ$7),DADOS_ANAC!$D:$D,$B$42,DADOS_ANAC!$E:$E,LEFT(AQ$8,2))</f>
        <v>1464571760</v>
      </c>
      <c r="AR51" s="8">
        <f>SUMIFS(DADOS_ANAC!$K:$K,DADOS_ANAC!$B:$B,YEAR(AR$7),DADOS_ANAC!$D:$D,$B$42,DADOS_ANAC!$E:$E,LEFT(AR$8,2))</f>
        <v>1517295268</v>
      </c>
      <c r="AS51" s="8">
        <f>SUMIFS(DADOS_ANAC!$K:$K,DADOS_ANAC!$B:$B,YEAR(AS$7),DADOS_ANAC!$D:$D,$B$42,DADOS_ANAC!$E:$E,LEFT(AS$8,2))</f>
        <v>1333374135</v>
      </c>
      <c r="AT51" s="8">
        <f>SUMIFS(DADOS_ANAC!$K:$K,DADOS_ANAC!$B:$B,YEAR(AT$7),DADOS_ANAC!$D:$D,$B$42,DADOS_ANAC!$E:$E,LEFT(AT$8,2))</f>
        <v>1393257816</v>
      </c>
      <c r="AU51" s="8">
        <f>SUMIFS(DADOS_ANAC!$K:$K,DADOS_ANAC!$B:$B,YEAR(AU$7),DADOS_ANAC!$D:$D,$B$42,DADOS_ANAC!$E:$E,LEFT(AU$8,2))</f>
        <v>1299984911</v>
      </c>
    </row>
    <row r="52" spans="2:47">
      <c r="B52" s="17" t="s">
        <v>99</v>
      </c>
      <c r="C52" s="17" t="s">
        <v>108</v>
      </c>
      <c r="D52" s="18">
        <f>D51+D50</f>
        <v>1976871473</v>
      </c>
      <c r="E52" s="18">
        <v>1949374391</v>
      </c>
      <c r="F52" s="18">
        <f t="shared" ref="F52:AU52" si="13">F51+F50</f>
        <v>1981419856</v>
      </c>
      <c r="G52" s="18">
        <f t="shared" si="13"/>
        <v>2063660229</v>
      </c>
      <c r="H52" s="18">
        <f t="shared" si="13"/>
        <v>2093675226</v>
      </c>
      <c r="I52" s="18">
        <f t="shared" si="13"/>
        <v>2096108920</v>
      </c>
      <c r="J52" s="18">
        <f t="shared" si="13"/>
        <v>2288640017</v>
      </c>
      <c r="K52" s="18">
        <f t="shared" si="13"/>
        <v>2335039741</v>
      </c>
      <c r="L52" s="18">
        <f t="shared" si="13"/>
        <v>2314587612</v>
      </c>
      <c r="M52" s="18">
        <f t="shared" si="13"/>
        <v>2379967498</v>
      </c>
      <c r="N52" s="18">
        <f t="shared" si="13"/>
        <v>2473380977</v>
      </c>
      <c r="O52" s="18">
        <f t="shared" si="13"/>
        <v>2438345989</v>
      </c>
      <c r="P52" s="18">
        <f t="shared" si="13"/>
        <v>2430701416</v>
      </c>
      <c r="Q52" s="18">
        <f t="shared" si="13"/>
        <v>2380627524</v>
      </c>
      <c r="R52" s="18">
        <f t="shared" si="13"/>
        <v>2567812293</v>
      </c>
      <c r="S52" s="18">
        <f t="shared" si="13"/>
        <v>2667038141</v>
      </c>
      <c r="T52" s="18">
        <f t="shared" si="13"/>
        <v>2680651207</v>
      </c>
      <c r="U52" s="18">
        <f t="shared" si="13"/>
        <v>2447731963</v>
      </c>
      <c r="V52" s="18">
        <f t="shared" si="13"/>
        <v>2499206178</v>
      </c>
      <c r="W52" s="18">
        <f t="shared" si="13"/>
        <v>2470426342</v>
      </c>
      <c r="X52" s="18">
        <f t="shared" si="13"/>
        <v>2434829740</v>
      </c>
      <c r="Y52" s="18">
        <f t="shared" si="13"/>
        <v>2334568514</v>
      </c>
      <c r="Z52" s="18">
        <f t="shared" si="13"/>
        <v>2461376656</v>
      </c>
      <c r="AA52" s="18">
        <f t="shared" si="13"/>
        <v>2505223147</v>
      </c>
      <c r="AB52" s="18">
        <f t="shared" si="13"/>
        <v>2493333254</v>
      </c>
      <c r="AC52" s="18">
        <f t="shared" si="13"/>
        <v>2380404834</v>
      </c>
      <c r="AD52" s="18">
        <f t="shared" si="13"/>
        <v>2606988622</v>
      </c>
      <c r="AE52" s="18">
        <f t="shared" si="13"/>
        <v>2472512781</v>
      </c>
      <c r="AF52" s="18">
        <f t="shared" si="13"/>
        <v>2398886282</v>
      </c>
      <c r="AG52" s="18">
        <f t="shared" si="13"/>
        <v>2105931897</v>
      </c>
      <c r="AH52" s="18">
        <f t="shared" si="13"/>
        <v>2254276744</v>
      </c>
      <c r="AI52" s="18">
        <f t="shared" si="13"/>
        <v>2299116496</v>
      </c>
      <c r="AJ52" s="18">
        <f t="shared" si="13"/>
        <v>2322531584</v>
      </c>
      <c r="AK52" s="18">
        <f t="shared" si="13"/>
        <v>2189987432</v>
      </c>
      <c r="AL52" s="18">
        <f t="shared" si="13"/>
        <v>2383146096</v>
      </c>
      <c r="AM52" s="18">
        <f t="shared" si="13"/>
        <v>2273087627</v>
      </c>
      <c r="AN52" s="18">
        <f t="shared" si="13"/>
        <v>2381131560</v>
      </c>
      <c r="AO52" s="18">
        <f t="shared" si="13"/>
        <v>2346618051</v>
      </c>
      <c r="AP52" s="18">
        <f t="shared" si="13"/>
        <v>2601190245</v>
      </c>
      <c r="AQ52" s="18">
        <f t="shared" si="13"/>
        <v>2551422496</v>
      </c>
      <c r="AR52" s="18">
        <f t="shared" si="13"/>
        <v>2567063452</v>
      </c>
      <c r="AS52" s="18">
        <f t="shared" si="13"/>
        <v>2354768981</v>
      </c>
      <c r="AT52" s="18">
        <f t="shared" si="13"/>
        <v>2571561596</v>
      </c>
      <c r="AU52" s="18">
        <f t="shared" si="13"/>
        <v>2568480174</v>
      </c>
    </row>
    <row r="53" spans="2:47">
      <c r="B53" t="s">
        <v>79</v>
      </c>
      <c r="C53" t="s">
        <v>94</v>
      </c>
      <c r="D53" s="8">
        <f>SUMIFS(DADOS_ANAC!$L:$L,DADOS_ANAC!$B:$B,YEAR(D$7),DADOS_ANAC!$D:$D,$B$42,DADOS_ANAC!$E:$E,LEFT(D$8,2))</f>
        <v>612962780</v>
      </c>
      <c r="E53" s="8">
        <v>566447423</v>
      </c>
      <c r="F53" s="8">
        <f>SUMIFS(DADOS_ANAC!$L:$L,DADOS_ANAC!$B:$B,YEAR(F$7),DADOS_ANAC!$D:$D,$B$42,DADOS_ANAC!$E:$E,LEFT(F$8,2))</f>
        <v>622508553</v>
      </c>
      <c r="G53" s="8">
        <f>SUMIFS(DADOS_ANAC!$L:$L,DADOS_ANAC!$B:$B,YEAR(G$7),DADOS_ANAC!$D:$D,$B$42,DADOS_ANAC!$E:$E,LEFT(G$8,2))</f>
        <v>672330259</v>
      </c>
      <c r="H53" s="8">
        <f>SUMIFS(DADOS_ANAC!$L:$L,DADOS_ANAC!$B:$B,YEAR(H$7),DADOS_ANAC!$D:$D,$B$42,DADOS_ANAC!$E:$E,LEFT(H$8,2))</f>
        <v>695863326</v>
      </c>
      <c r="I53" s="8">
        <f>SUMIFS(DADOS_ANAC!$L:$L,DADOS_ANAC!$B:$B,YEAR(I$7),DADOS_ANAC!$D:$D,$B$42,DADOS_ANAC!$E:$E,LEFT(I$8,2))</f>
        <v>611640913</v>
      </c>
      <c r="J53" s="8">
        <f>SUMIFS(DADOS_ANAC!$L:$L,DADOS_ANAC!$B:$B,YEAR(J$7),DADOS_ANAC!$D:$D,$B$42,DADOS_ANAC!$E:$E,LEFT(J$8,2))</f>
        <v>752082501</v>
      </c>
      <c r="K53" s="8">
        <f>SUMIFS(DADOS_ANAC!$L:$L,DADOS_ANAC!$B:$B,YEAR(K$7),DADOS_ANAC!$D:$D,$B$42,DADOS_ANAC!$E:$E,LEFT(K$8,2))</f>
        <v>788467947</v>
      </c>
      <c r="L53" s="8">
        <f>SUMIFS(DADOS_ANAC!$L:$L,DADOS_ANAC!$B:$B,YEAR(L$7),DADOS_ANAC!$D:$D,$B$42,DADOS_ANAC!$E:$E,LEFT(L$8,2))</f>
        <v>777844780</v>
      </c>
      <c r="M53" s="8">
        <f>SUMIFS(DADOS_ANAC!$L:$L,DADOS_ANAC!$B:$B,YEAR(M$7),DADOS_ANAC!$D:$D,$B$42,DADOS_ANAC!$E:$E,LEFT(M$8,2))</f>
        <v>759969307</v>
      </c>
      <c r="N53" s="8">
        <f>SUMIFS(DADOS_ANAC!$L:$L,DADOS_ANAC!$B:$B,YEAR(N$7),DADOS_ANAC!$D:$D,$B$42,DADOS_ANAC!$E:$E,LEFT(N$8,2))</f>
        <v>769070778</v>
      </c>
      <c r="O53" s="8">
        <f>SUMIFS(DADOS_ANAC!$L:$L,DADOS_ANAC!$B:$B,YEAR(O$7),DADOS_ANAC!$D:$D,$B$42,DADOS_ANAC!$E:$E,LEFT(O$8,2))</f>
        <v>791655414</v>
      </c>
      <c r="P53" s="8">
        <f>SUMIFS(DADOS_ANAC!$L:$L,DADOS_ANAC!$B:$B,YEAR(P$7),DADOS_ANAC!$D:$D,$B$42,DADOS_ANAC!$E:$E,LEFT(P$8,2))</f>
        <v>792134174</v>
      </c>
      <c r="Q53" s="8">
        <f>SUMIFS(DADOS_ANAC!$L:$L,DADOS_ANAC!$B:$B,YEAR(Q$7),DADOS_ANAC!$D:$D,$B$42,DADOS_ANAC!$E:$E,LEFT(Q$8,2))</f>
        <v>762898952</v>
      </c>
      <c r="R53" s="8">
        <f>SUMIFS(DADOS_ANAC!$L:$L,DADOS_ANAC!$B:$B,YEAR(R$7),DADOS_ANAC!$D:$D,$B$42,DADOS_ANAC!$E:$E,LEFT(R$8,2))</f>
        <v>870609104</v>
      </c>
      <c r="S53" s="8">
        <f>SUMIFS(DADOS_ANAC!$L:$L,DADOS_ANAC!$B:$B,YEAR(S$7),DADOS_ANAC!$D:$D,$B$42,DADOS_ANAC!$E:$E,LEFT(S$8,2))</f>
        <v>878970925</v>
      </c>
      <c r="T53" s="8">
        <f>SUMIFS(DADOS_ANAC!$L:$L,DADOS_ANAC!$B:$B,YEAR(T$7),DADOS_ANAC!$D:$D,$B$42,DADOS_ANAC!$E:$E,LEFT(T$8,2))</f>
        <v>826541224</v>
      </c>
      <c r="U53" s="8">
        <f>SUMIFS(DADOS_ANAC!$L:$L,DADOS_ANAC!$B:$B,YEAR(U$7),DADOS_ANAC!$D:$D,$B$42,DADOS_ANAC!$E:$E,LEFT(U$8,2))</f>
        <v>769265179</v>
      </c>
      <c r="V53" s="8">
        <f>SUMIFS(DADOS_ANAC!$L:$L,DADOS_ANAC!$B:$B,YEAR(V$7),DADOS_ANAC!$D:$D,$B$42,DADOS_ANAC!$E:$E,LEFT(V$8,2))</f>
        <v>863774273</v>
      </c>
      <c r="W53" s="8">
        <f>SUMIFS(DADOS_ANAC!$L:$L,DADOS_ANAC!$B:$B,YEAR(W$7),DADOS_ANAC!$D:$D,$B$42,DADOS_ANAC!$E:$E,LEFT(W$8,2))</f>
        <v>853940563</v>
      </c>
      <c r="X53" s="8">
        <f>SUMIFS(DADOS_ANAC!$L:$L,DADOS_ANAC!$B:$B,YEAR(X$7),DADOS_ANAC!$D:$D,$B$42,DADOS_ANAC!$E:$E,LEFT(X$8,2))</f>
        <v>834621335</v>
      </c>
      <c r="Y53" s="8">
        <f>SUMIFS(DADOS_ANAC!$L:$L,DADOS_ANAC!$B:$B,YEAR(Y$7),DADOS_ANAC!$D:$D,$B$42,DADOS_ANAC!$E:$E,LEFT(Y$8,2))</f>
        <v>779192268</v>
      </c>
      <c r="Z53" s="8">
        <f>SUMIFS(DADOS_ANAC!$L:$L,DADOS_ANAC!$B:$B,YEAR(Z$7),DADOS_ANAC!$D:$D,$B$42,DADOS_ANAC!$E:$E,LEFT(Z$8,2))</f>
        <v>841967252</v>
      </c>
      <c r="AA53" s="8">
        <f>SUMIFS(DADOS_ANAC!$L:$L,DADOS_ANAC!$B:$B,YEAR(AA$7),DADOS_ANAC!$D:$D,$B$42,DADOS_ANAC!$E:$E,LEFT(AA$8,2))</f>
        <v>888942832</v>
      </c>
      <c r="AB53" s="8">
        <f>SUMIFS(DADOS_ANAC!$L:$L,DADOS_ANAC!$B:$B,YEAR(AB$7),DADOS_ANAC!$D:$D,$B$42,DADOS_ANAC!$E:$E,LEFT(AB$8,2))</f>
        <v>842959031</v>
      </c>
      <c r="AC53" s="8">
        <f>SUMIFS(DADOS_ANAC!$L:$L,DADOS_ANAC!$B:$B,YEAR(AC$7),DADOS_ANAC!$D:$D,$B$42,DADOS_ANAC!$E:$E,LEFT(AC$8,2))</f>
        <v>752824869</v>
      </c>
      <c r="AD53" s="8">
        <f>SUMIFS(DADOS_ANAC!$L:$L,DADOS_ANAC!$B:$B,YEAR(AD$7),DADOS_ANAC!$D:$D,$B$42,DADOS_ANAC!$E:$E,LEFT(AD$8,2))</f>
        <v>830771076</v>
      </c>
      <c r="AE53" s="8">
        <f>SUMIFS(DADOS_ANAC!$L:$L,DADOS_ANAC!$B:$B,YEAR(AE$7),DADOS_ANAC!$D:$D,$B$42,DADOS_ANAC!$E:$E,LEFT(AE$8,2))</f>
        <v>784163286</v>
      </c>
      <c r="AF53" s="8">
        <f>SUMIFS(DADOS_ANAC!$L:$L,DADOS_ANAC!$B:$B,YEAR(AF$7),DADOS_ANAC!$D:$D,$B$42,DADOS_ANAC!$E:$E,LEFT(AF$8,2))</f>
        <v>761129424</v>
      </c>
      <c r="AG53" s="8">
        <f>SUMIFS(DADOS_ANAC!$L:$L,DADOS_ANAC!$B:$B,YEAR(AG$7),DADOS_ANAC!$D:$D,$B$42,DADOS_ANAC!$E:$E,LEFT(AG$8,2))</f>
        <v>659327889</v>
      </c>
      <c r="AH53" s="8">
        <f>SUMIFS(DADOS_ANAC!$L:$L,DADOS_ANAC!$B:$B,YEAR(AH$7),DADOS_ANAC!$D:$D,$B$42,DADOS_ANAC!$E:$E,LEFT(AH$8,2))</f>
        <v>725456376</v>
      </c>
      <c r="AI53" s="8">
        <f>SUMIFS(DADOS_ANAC!$L:$L,DADOS_ANAC!$B:$B,YEAR(AI$7),DADOS_ANAC!$D:$D,$B$42,DADOS_ANAC!$E:$E,LEFT(AI$8,2))</f>
        <v>707997567</v>
      </c>
      <c r="AJ53" s="8">
        <f>SUMIFS(DADOS_ANAC!$L:$L,DADOS_ANAC!$B:$B,YEAR(AJ$7),DADOS_ANAC!$D:$D,$B$42,DADOS_ANAC!$E:$E,LEFT(AJ$8,2))</f>
        <v>688215285</v>
      </c>
      <c r="AK53" s="8">
        <f>SUMIFS(DADOS_ANAC!$L:$L,DADOS_ANAC!$B:$B,YEAR(AK$7),DADOS_ANAC!$D:$D,$B$42,DADOS_ANAC!$E:$E,LEFT(AK$8,2))</f>
        <v>621270640</v>
      </c>
      <c r="AL53" s="8">
        <f>SUMIFS(DADOS_ANAC!$L:$L,DADOS_ANAC!$B:$B,YEAR(AL$7),DADOS_ANAC!$D:$D,$B$42,DADOS_ANAC!$E:$E,LEFT(AL$8,2))</f>
        <v>710766910</v>
      </c>
      <c r="AM53" s="8">
        <f>SUMIFS(DADOS_ANAC!$L:$L,DADOS_ANAC!$B:$B,YEAR(AM$7),DADOS_ANAC!$D:$D,$B$42,DADOS_ANAC!$E:$E,LEFT(AM$8,2))</f>
        <v>713249807</v>
      </c>
      <c r="AN53" s="8">
        <f>SUMIFS(DADOS_ANAC!$L:$L,DADOS_ANAC!$B:$B,YEAR(AN$7),DADOS_ANAC!$D:$D,$B$42,DADOS_ANAC!$E:$E,LEFT(AN$8,2))</f>
        <v>685640632</v>
      </c>
      <c r="AO53" s="8">
        <f>SUMIFS(DADOS_ANAC!$L:$L,DADOS_ANAC!$B:$B,YEAR(AO$7),DADOS_ANAC!$D:$D,$B$42,DADOS_ANAC!$E:$E,LEFT(AO$8,2))</f>
        <v>627697905</v>
      </c>
      <c r="AP53" s="8">
        <f>SUMIFS(DADOS_ANAC!$L:$L,DADOS_ANAC!$B:$B,YEAR(AP$7),DADOS_ANAC!$D:$D,$B$42,DADOS_ANAC!$E:$E,LEFT(AP$8,2))</f>
        <v>706314429</v>
      </c>
      <c r="AQ53" s="8">
        <f>SUMIFS(DADOS_ANAC!$L:$L,DADOS_ANAC!$B:$B,YEAR(AQ$7),DADOS_ANAC!$D:$D,$B$42,DADOS_ANAC!$E:$E,LEFT(AQ$8,2))</f>
        <v>729225921</v>
      </c>
      <c r="AR53" s="8">
        <f>SUMIFS(DADOS_ANAC!$L:$L,DADOS_ANAC!$B:$B,YEAR(AR$7),DADOS_ANAC!$D:$D,$B$42,DADOS_ANAC!$E:$E,LEFT(AR$8,2))</f>
        <v>688035301</v>
      </c>
      <c r="AS53" s="8">
        <f>SUMIFS(DADOS_ANAC!$L:$L,DADOS_ANAC!$B:$B,YEAR(AS$7),DADOS_ANAC!$D:$D,$B$42,DADOS_ANAC!$E:$E,LEFT(AS$8,2))</f>
        <v>651466815</v>
      </c>
      <c r="AT53" s="8">
        <f>SUMIFS(DADOS_ANAC!$L:$L,DADOS_ANAC!$B:$B,YEAR(AT$7),DADOS_ANAC!$D:$D,$B$42,DADOS_ANAC!$E:$E,LEFT(AT$8,2))</f>
        <v>768687921</v>
      </c>
      <c r="AU53" s="8">
        <f>SUMIFS(DADOS_ANAC!$L:$L,DADOS_ANAC!$B:$B,YEAR(AU$7),DADOS_ANAC!$D:$D,$B$42,DADOS_ANAC!$E:$E,LEFT(AU$8,2))</f>
        <v>860660990</v>
      </c>
    </row>
    <row r="54" spans="2:47">
      <c r="B54" t="s">
        <v>80</v>
      </c>
      <c r="C54" t="s">
        <v>109</v>
      </c>
      <c r="D54" s="8">
        <f>SUMIFS(DADOS_ANAC!$M:$M,DADOS_ANAC!$B:$B,YEAR(D$7),DADOS_ANAC!$D:$D,$B$42,DADOS_ANAC!$E:$E,LEFT(D$8,2))</f>
        <v>429093274</v>
      </c>
      <c r="E54" s="8">
        <v>415966339</v>
      </c>
      <c r="F54" s="8">
        <f>SUMIFS(DADOS_ANAC!$M:$M,DADOS_ANAC!$B:$B,YEAR(F$7),DADOS_ANAC!$D:$D,$B$42,DADOS_ANAC!$E:$E,LEFT(F$8,2))</f>
        <v>459817187</v>
      </c>
      <c r="G54" s="8">
        <f>SUMIFS(DADOS_ANAC!$M:$M,DADOS_ANAC!$B:$B,YEAR(G$7),DADOS_ANAC!$D:$D,$B$42,DADOS_ANAC!$E:$E,LEFT(G$8,2))</f>
        <v>467539062</v>
      </c>
      <c r="H54" s="8">
        <f>SUMIFS(DADOS_ANAC!$M:$M,DADOS_ANAC!$B:$B,YEAR(H$7),DADOS_ANAC!$D:$D,$B$42,DADOS_ANAC!$E:$E,LEFT(H$8,2))</f>
        <v>478091253</v>
      </c>
      <c r="I54" s="8">
        <f>SUMIFS(DADOS_ANAC!$M:$M,DADOS_ANAC!$B:$B,YEAR(I$7),DADOS_ANAC!$D:$D,$B$42,DADOS_ANAC!$E:$E,LEFT(I$8,2))</f>
        <v>482325785</v>
      </c>
      <c r="J54" s="8">
        <f>SUMIFS(DADOS_ANAC!$M:$M,DADOS_ANAC!$B:$B,YEAR(J$7),DADOS_ANAC!$D:$D,$B$42,DADOS_ANAC!$E:$E,LEFT(J$8,2))</f>
        <v>597734945</v>
      </c>
      <c r="K54" s="8">
        <f>SUMIFS(DADOS_ANAC!$M:$M,DADOS_ANAC!$B:$B,YEAR(K$7),DADOS_ANAC!$D:$D,$B$42,DADOS_ANAC!$E:$E,LEFT(K$8,2))</f>
        <v>669768792</v>
      </c>
      <c r="L54" s="8">
        <f>SUMIFS(DADOS_ANAC!$M:$M,DADOS_ANAC!$B:$B,YEAR(L$7),DADOS_ANAC!$D:$D,$B$42,DADOS_ANAC!$E:$E,LEFT(L$8,2))</f>
        <v>649467259</v>
      </c>
      <c r="M54" s="8">
        <f>SUMIFS(DADOS_ANAC!$M:$M,DADOS_ANAC!$B:$B,YEAR(M$7),DADOS_ANAC!$D:$D,$B$42,DADOS_ANAC!$E:$E,LEFT(M$8,2))</f>
        <v>711666621</v>
      </c>
      <c r="N54" s="8">
        <f>SUMIFS(DADOS_ANAC!$M:$M,DADOS_ANAC!$B:$B,YEAR(N$7),DADOS_ANAC!$D:$D,$B$42,DADOS_ANAC!$E:$E,LEFT(N$8,2))</f>
        <v>744682259</v>
      </c>
      <c r="O54" s="8">
        <f>SUMIFS(DADOS_ANAC!$M:$M,DADOS_ANAC!$B:$B,YEAR(O$7),DADOS_ANAC!$D:$D,$B$42,DADOS_ANAC!$E:$E,LEFT(O$8,2))</f>
        <v>740001419</v>
      </c>
      <c r="P54" s="8">
        <f>SUMIFS(DADOS_ANAC!$M:$M,DADOS_ANAC!$B:$B,YEAR(P$7),DADOS_ANAC!$D:$D,$B$42,DADOS_ANAC!$E:$E,LEFT(P$8,2))</f>
        <v>687580436</v>
      </c>
      <c r="Q54" s="8">
        <f>SUMIFS(DADOS_ANAC!$M:$M,DADOS_ANAC!$B:$B,YEAR(Q$7),DADOS_ANAC!$D:$D,$B$42,DADOS_ANAC!$E:$E,LEFT(Q$8,2))</f>
        <v>671381153</v>
      </c>
      <c r="R54" s="8">
        <f>SUMIFS(DADOS_ANAC!$M:$M,DADOS_ANAC!$B:$B,YEAR(R$7),DADOS_ANAC!$D:$D,$B$42,DADOS_ANAC!$E:$E,LEFT(R$8,2))</f>
        <v>750197962</v>
      </c>
      <c r="S54" s="8">
        <f>SUMIFS(DADOS_ANAC!$M:$M,DADOS_ANAC!$B:$B,YEAR(S$7),DADOS_ANAC!$D:$D,$B$42,DADOS_ANAC!$E:$E,LEFT(S$8,2))</f>
        <v>813956652</v>
      </c>
      <c r="T54" s="8">
        <f>SUMIFS(DADOS_ANAC!$M:$M,DADOS_ANAC!$B:$B,YEAR(T$7),DADOS_ANAC!$D:$D,$B$42,DADOS_ANAC!$E:$E,LEFT(T$8,2))</f>
        <v>850708628</v>
      </c>
      <c r="U54" s="8">
        <f>SUMIFS(DADOS_ANAC!$M:$M,DADOS_ANAC!$B:$B,YEAR(U$7),DADOS_ANAC!$D:$D,$B$42,DADOS_ANAC!$E:$E,LEFT(U$8,2))</f>
        <v>815822500</v>
      </c>
      <c r="V54" s="8">
        <f>SUMIFS(DADOS_ANAC!$M:$M,DADOS_ANAC!$B:$B,YEAR(V$7),DADOS_ANAC!$D:$D,$B$42,DADOS_ANAC!$E:$E,LEFT(V$8,2))</f>
        <v>817636225</v>
      </c>
      <c r="W54" s="8">
        <f>SUMIFS(DADOS_ANAC!$M:$M,DADOS_ANAC!$B:$B,YEAR(W$7),DADOS_ANAC!$D:$D,$B$42,DADOS_ANAC!$E:$E,LEFT(W$8,2))</f>
        <v>850449944</v>
      </c>
      <c r="X54" s="8">
        <f>SUMIFS(DADOS_ANAC!$M:$M,DADOS_ANAC!$B:$B,YEAR(X$7),DADOS_ANAC!$D:$D,$B$42,DADOS_ANAC!$E:$E,LEFT(X$8,2))</f>
        <v>809544395</v>
      </c>
      <c r="Y54" s="8">
        <f>SUMIFS(DADOS_ANAC!$M:$M,DADOS_ANAC!$B:$B,YEAR(Y$7),DADOS_ANAC!$D:$D,$B$42,DADOS_ANAC!$E:$E,LEFT(Y$8,2))</f>
        <v>809617624</v>
      </c>
      <c r="Z54" s="8">
        <f>SUMIFS(DADOS_ANAC!$M:$M,DADOS_ANAC!$B:$B,YEAR(Z$7),DADOS_ANAC!$D:$D,$B$42,DADOS_ANAC!$E:$E,LEFT(Z$8,2))</f>
        <v>842826615</v>
      </c>
      <c r="AA54" s="8">
        <f>SUMIFS(DADOS_ANAC!$M:$M,DADOS_ANAC!$B:$B,YEAR(AA$7),DADOS_ANAC!$D:$D,$B$42,DADOS_ANAC!$E:$E,LEFT(AA$8,2))</f>
        <v>852406679</v>
      </c>
      <c r="AB54" s="8">
        <f>SUMIFS(DADOS_ANAC!$M:$M,DADOS_ANAC!$B:$B,YEAR(AB$7),DADOS_ANAC!$D:$D,$B$42,DADOS_ANAC!$E:$E,LEFT(AB$8,2))</f>
        <v>806491815</v>
      </c>
      <c r="AC54" s="8">
        <f>SUMIFS(DADOS_ANAC!$M:$M,DADOS_ANAC!$B:$B,YEAR(AC$7),DADOS_ANAC!$D:$D,$B$42,DADOS_ANAC!$E:$E,LEFT(AC$8,2))</f>
        <v>796331955</v>
      </c>
      <c r="AD54" s="8">
        <f>SUMIFS(DADOS_ANAC!$M:$M,DADOS_ANAC!$B:$B,YEAR(AD$7),DADOS_ANAC!$D:$D,$B$42,DADOS_ANAC!$E:$E,LEFT(AD$8,2))</f>
        <v>868705383</v>
      </c>
      <c r="AE54" s="8">
        <f>SUMIFS(DADOS_ANAC!$M:$M,DADOS_ANAC!$B:$B,YEAR(AE$7),DADOS_ANAC!$D:$D,$B$42,DADOS_ANAC!$E:$E,LEFT(AE$8,2))</f>
        <v>837720358</v>
      </c>
      <c r="AF54" s="8">
        <f>SUMIFS(DADOS_ANAC!$M:$M,DADOS_ANAC!$B:$B,YEAR(AF$7),DADOS_ANAC!$D:$D,$B$42,DADOS_ANAC!$E:$E,LEFT(AF$8,2))</f>
        <v>797472936</v>
      </c>
      <c r="AG54" s="8">
        <f>SUMIFS(DADOS_ANAC!$M:$M,DADOS_ANAC!$B:$B,YEAR(AG$7),DADOS_ANAC!$D:$D,$B$42,DADOS_ANAC!$E:$E,LEFT(AG$8,2))</f>
        <v>744976896</v>
      </c>
      <c r="AH54" s="8">
        <f>SUMIFS(DADOS_ANAC!$M:$M,DADOS_ANAC!$B:$B,YEAR(AH$7),DADOS_ANAC!$D:$D,$B$42,DADOS_ANAC!$E:$E,LEFT(AH$8,2))</f>
        <v>811454073</v>
      </c>
      <c r="AI54" s="8">
        <f>SUMIFS(DADOS_ANAC!$M:$M,DADOS_ANAC!$B:$B,YEAR(AI$7),DADOS_ANAC!$D:$D,$B$42,DADOS_ANAC!$E:$E,LEFT(AI$8,2))</f>
        <v>903790282</v>
      </c>
      <c r="AJ54" s="8">
        <f>SUMIFS(DADOS_ANAC!$M:$M,DADOS_ANAC!$B:$B,YEAR(AJ$7),DADOS_ANAC!$D:$D,$B$42,DADOS_ANAC!$E:$E,LEFT(AJ$8,2))</f>
        <v>907144959</v>
      </c>
      <c r="AK54" s="8">
        <f>SUMIFS(DADOS_ANAC!$M:$M,DADOS_ANAC!$B:$B,YEAR(AK$7),DADOS_ANAC!$D:$D,$B$42,DADOS_ANAC!$E:$E,LEFT(AK$8,2))</f>
        <v>814469625</v>
      </c>
      <c r="AL54" s="8">
        <f>SUMIFS(DADOS_ANAC!$M:$M,DADOS_ANAC!$B:$B,YEAR(AL$7),DADOS_ANAC!$D:$D,$B$42,DADOS_ANAC!$E:$E,LEFT(AL$8,2))</f>
        <v>917954955</v>
      </c>
      <c r="AM54" s="8">
        <f>SUMIFS(DADOS_ANAC!$M:$M,DADOS_ANAC!$B:$B,YEAR(AM$7),DADOS_ANAC!$D:$D,$B$42,DADOS_ANAC!$E:$E,LEFT(AM$8,2))</f>
        <v>844749250</v>
      </c>
      <c r="AN54" s="8">
        <f>SUMIFS(DADOS_ANAC!$M:$M,DADOS_ANAC!$B:$B,YEAR(AN$7),DADOS_ANAC!$D:$D,$B$42,DADOS_ANAC!$E:$E,LEFT(AN$8,2))</f>
        <v>911515183</v>
      </c>
      <c r="AO54" s="8">
        <f>SUMIFS(DADOS_ANAC!$M:$M,DADOS_ANAC!$B:$B,YEAR(AO$7),DADOS_ANAC!$D:$D,$B$42,DADOS_ANAC!$E:$E,LEFT(AO$8,2))</f>
        <v>880440235</v>
      </c>
      <c r="AP54" s="8">
        <f>SUMIFS(DADOS_ANAC!$M:$M,DADOS_ANAC!$B:$B,YEAR(AP$7),DADOS_ANAC!$D:$D,$B$42,DADOS_ANAC!$E:$E,LEFT(AP$8,2))</f>
        <v>1008924203</v>
      </c>
      <c r="AQ54" s="8">
        <f>SUMIFS(DADOS_ANAC!$M:$M,DADOS_ANAC!$B:$B,YEAR(AQ$7),DADOS_ANAC!$D:$D,$B$42,DADOS_ANAC!$E:$E,LEFT(AQ$8,2))</f>
        <v>994530778</v>
      </c>
      <c r="AR54" s="8">
        <f>SUMIFS(DADOS_ANAC!$M:$M,DADOS_ANAC!$B:$B,YEAR(AR$7),DADOS_ANAC!$D:$D,$B$42,DADOS_ANAC!$E:$E,LEFT(AR$8,2))</f>
        <v>1008252624</v>
      </c>
      <c r="AS54" s="8">
        <f>SUMIFS(DADOS_ANAC!$M:$M,DADOS_ANAC!$B:$B,YEAR(AS$7),DADOS_ANAC!$D:$D,$B$42,DADOS_ANAC!$E:$E,LEFT(AS$8,2))</f>
        <v>886998163</v>
      </c>
      <c r="AT54" s="8">
        <f>SUMIFS(DADOS_ANAC!$M:$M,DADOS_ANAC!$B:$B,YEAR(AT$7),DADOS_ANAC!$D:$D,$B$42,DADOS_ANAC!$E:$E,LEFT(AT$8,2))</f>
        <v>936001566</v>
      </c>
      <c r="AU54" s="8">
        <f>SUMIFS(DADOS_ANAC!$M:$M,DADOS_ANAC!$B:$B,YEAR(AU$7),DADOS_ANAC!$D:$D,$B$42,DADOS_ANAC!$E:$E,LEFT(AU$8,2))</f>
        <v>891252616</v>
      </c>
    </row>
    <row r="55" spans="2:47">
      <c r="B55" s="17" t="s">
        <v>100</v>
      </c>
      <c r="C55" s="17" t="s">
        <v>110</v>
      </c>
      <c r="D55" s="18">
        <f>D54+D53</f>
        <v>1042056054</v>
      </c>
      <c r="E55" s="18">
        <v>982413762</v>
      </c>
      <c r="F55" s="18">
        <f t="shared" ref="F55:AU55" si="14">F54+F53</f>
        <v>1082325740</v>
      </c>
      <c r="G55" s="18">
        <f t="shared" si="14"/>
        <v>1139869321</v>
      </c>
      <c r="H55" s="18">
        <f t="shared" si="14"/>
        <v>1173954579</v>
      </c>
      <c r="I55" s="18">
        <f t="shared" si="14"/>
        <v>1093966698</v>
      </c>
      <c r="J55" s="18">
        <f t="shared" si="14"/>
        <v>1349817446</v>
      </c>
      <c r="K55" s="18">
        <f t="shared" si="14"/>
        <v>1458236739</v>
      </c>
      <c r="L55" s="18">
        <f t="shared" si="14"/>
        <v>1427312039</v>
      </c>
      <c r="M55" s="18">
        <f t="shared" si="14"/>
        <v>1471635928</v>
      </c>
      <c r="N55" s="18">
        <f t="shared" si="14"/>
        <v>1513753037</v>
      </c>
      <c r="O55" s="18">
        <f t="shared" si="14"/>
        <v>1531656833</v>
      </c>
      <c r="P55" s="18">
        <f t="shared" si="14"/>
        <v>1479714610</v>
      </c>
      <c r="Q55" s="18">
        <f t="shared" si="14"/>
        <v>1434280105</v>
      </c>
      <c r="R55" s="18">
        <f t="shared" si="14"/>
        <v>1620807066</v>
      </c>
      <c r="S55" s="18">
        <f t="shared" si="14"/>
        <v>1692927577</v>
      </c>
      <c r="T55" s="18">
        <f t="shared" si="14"/>
        <v>1677249852</v>
      </c>
      <c r="U55" s="18">
        <f t="shared" si="14"/>
        <v>1585087679</v>
      </c>
      <c r="V55" s="18">
        <f t="shared" si="14"/>
        <v>1681410498</v>
      </c>
      <c r="W55" s="18">
        <f t="shared" si="14"/>
        <v>1704390507</v>
      </c>
      <c r="X55" s="18">
        <f t="shared" si="14"/>
        <v>1644165730</v>
      </c>
      <c r="Y55" s="18">
        <f t="shared" si="14"/>
        <v>1588809892</v>
      </c>
      <c r="Z55" s="18">
        <f t="shared" si="14"/>
        <v>1684793867</v>
      </c>
      <c r="AA55" s="18">
        <f t="shared" si="14"/>
        <v>1741349511</v>
      </c>
      <c r="AB55" s="18">
        <f t="shared" si="14"/>
        <v>1649450846</v>
      </c>
      <c r="AC55" s="18">
        <f t="shared" si="14"/>
        <v>1549156824</v>
      </c>
      <c r="AD55" s="18">
        <f t="shared" si="14"/>
        <v>1699476459</v>
      </c>
      <c r="AE55" s="18">
        <f t="shared" si="14"/>
        <v>1621883644</v>
      </c>
      <c r="AF55" s="18">
        <f t="shared" si="14"/>
        <v>1558602360</v>
      </c>
      <c r="AG55" s="18">
        <f t="shared" si="14"/>
        <v>1404304785</v>
      </c>
      <c r="AH55" s="18">
        <f t="shared" si="14"/>
        <v>1536910449</v>
      </c>
      <c r="AI55" s="18">
        <f t="shared" si="14"/>
        <v>1611787849</v>
      </c>
      <c r="AJ55" s="18">
        <f t="shared" si="14"/>
        <v>1595360244</v>
      </c>
      <c r="AK55" s="18">
        <f t="shared" si="14"/>
        <v>1435740265</v>
      </c>
      <c r="AL55" s="18">
        <f t="shared" si="14"/>
        <v>1628721865</v>
      </c>
      <c r="AM55" s="18">
        <f t="shared" si="14"/>
        <v>1557999057</v>
      </c>
      <c r="AN55" s="18">
        <f t="shared" si="14"/>
        <v>1597155815</v>
      </c>
      <c r="AO55" s="18">
        <f t="shared" si="14"/>
        <v>1508138140</v>
      </c>
      <c r="AP55" s="18">
        <f t="shared" si="14"/>
        <v>1715238632</v>
      </c>
      <c r="AQ55" s="18">
        <f t="shared" si="14"/>
        <v>1723756699</v>
      </c>
      <c r="AR55" s="18">
        <f t="shared" si="14"/>
        <v>1696287925</v>
      </c>
      <c r="AS55" s="18">
        <f t="shared" si="14"/>
        <v>1538464978</v>
      </c>
      <c r="AT55" s="18">
        <f t="shared" si="14"/>
        <v>1704689487</v>
      </c>
      <c r="AU55" s="18">
        <f t="shared" si="14"/>
        <v>1751913606</v>
      </c>
    </row>
    <row r="56" spans="2:47">
      <c r="B56" t="s">
        <v>81</v>
      </c>
      <c r="C56" t="s">
        <v>116</v>
      </c>
      <c r="D56" s="8">
        <f>SUMIFS(DADOS_ANAC!$N:$N,DADOS_ANAC!$B:$B,YEAR(D$7),DADOS_ANAC!$D:$D,$B$42,DADOS_ANAC!$E:$E,LEFT(D$8,2))</f>
        <v>320570203</v>
      </c>
      <c r="E56" s="8">
        <v>308208811</v>
      </c>
      <c r="F56" s="8">
        <f>SUMIFS(DADOS_ANAC!$N:$N,DADOS_ANAC!$B:$B,YEAR(F$7),DADOS_ANAC!$D:$D,$B$42,DADOS_ANAC!$E:$E,LEFT(F$8,2))</f>
        <v>313376140</v>
      </c>
      <c r="G56" s="8">
        <f>SUMIFS(DADOS_ANAC!$N:$N,DADOS_ANAC!$B:$B,YEAR(G$7),DADOS_ANAC!$D:$D,$B$42,DADOS_ANAC!$E:$E,LEFT(G$8,2))</f>
        <v>337984009</v>
      </c>
      <c r="H56" s="8">
        <f>SUMIFS(DADOS_ANAC!$N:$N,DADOS_ANAC!$B:$B,YEAR(H$7),DADOS_ANAC!$D:$D,$B$42,DADOS_ANAC!$E:$E,LEFT(H$8,2))</f>
        <v>344128175</v>
      </c>
      <c r="I56" s="8">
        <f>SUMIFS(DADOS_ANAC!$N:$N,DADOS_ANAC!$B:$B,YEAR(I$7),DADOS_ANAC!$D:$D,$B$42,DADOS_ANAC!$E:$E,LEFT(I$8,2))</f>
        <v>341155011</v>
      </c>
      <c r="J56" s="8">
        <f>SUMIFS(DADOS_ANAC!$N:$N,DADOS_ANAC!$B:$B,YEAR(J$7),DADOS_ANAC!$D:$D,$B$42,DADOS_ANAC!$E:$E,LEFT(J$8,2))</f>
        <v>365728005</v>
      </c>
      <c r="K56" s="8">
        <f>SUMIFS(DADOS_ANAC!$N:$N,DADOS_ANAC!$B:$B,YEAR(K$7),DADOS_ANAC!$D:$D,$B$42,DADOS_ANAC!$E:$E,LEFT(K$8,2))</f>
        <v>374844104</v>
      </c>
      <c r="L56" s="8">
        <f>SUMIFS(DADOS_ANAC!$N:$N,DADOS_ANAC!$B:$B,YEAR(L$7),DADOS_ANAC!$D:$D,$B$42,DADOS_ANAC!$E:$E,LEFT(L$8,2))</f>
        <v>361265304</v>
      </c>
      <c r="M56" s="8">
        <f>SUMIFS(DADOS_ANAC!$N:$N,DADOS_ANAC!$B:$B,YEAR(M$7),DADOS_ANAC!$D:$D,$B$42,DADOS_ANAC!$E:$E,LEFT(M$8,2))</f>
        <v>374299787</v>
      </c>
      <c r="N56" s="8">
        <f>SUMIFS(DADOS_ANAC!$N:$N,DADOS_ANAC!$B:$B,YEAR(N$7),DADOS_ANAC!$D:$D,$B$42,DADOS_ANAC!$E:$E,LEFT(N$8,2))</f>
        <v>382732714</v>
      </c>
      <c r="O56" s="8">
        <f>SUMIFS(DADOS_ANAC!$N:$N,DADOS_ANAC!$B:$B,YEAR(O$7),DADOS_ANAC!$D:$D,$B$42,DADOS_ANAC!$E:$E,LEFT(O$8,2))</f>
        <v>387717921</v>
      </c>
      <c r="P56" s="8">
        <f>SUMIFS(DADOS_ANAC!$N:$N,DADOS_ANAC!$B:$B,YEAR(P$7),DADOS_ANAC!$D:$D,$B$42,DADOS_ANAC!$E:$E,LEFT(P$8,2))</f>
        <v>394193364</v>
      </c>
      <c r="Q56" s="8">
        <f>SUMIFS(DADOS_ANAC!$N:$N,DADOS_ANAC!$B:$B,YEAR(Q$7),DADOS_ANAC!$D:$D,$B$42,DADOS_ANAC!$E:$E,LEFT(Q$8,2))</f>
        <v>375035351</v>
      </c>
      <c r="R56" s="8">
        <f>SUMIFS(DADOS_ANAC!$N:$N,DADOS_ANAC!$B:$B,YEAR(R$7),DADOS_ANAC!$D:$D,$B$42,DADOS_ANAC!$E:$E,LEFT(R$8,2))</f>
        <v>384552675</v>
      </c>
      <c r="S56" s="8">
        <f>SUMIFS(DADOS_ANAC!$N:$N,DADOS_ANAC!$B:$B,YEAR(S$7),DADOS_ANAC!$D:$D,$B$42,DADOS_ANAC!$E:$E,LEFT(S$8,2))</f>
        <v>376250234</v>
      </c>
      <c r="T56" s="8">
        <f>SUMIFS(DADOS_ANAC!$N:$N,DADOS_ANAC!$B:$B,YEAR(T$7),DADOS_ANAC!$D:$D,$B$42,DADOS_ANAC!$E:$E,LEFT(T$8,2))</f>
        <v>355075768</v>
      </c>
      <c r="U56" s="8">
        <f>SUMIFS(DADOS_ANAC!$N:$N,DADOS_ANAC!$B:$B,YEAR(U$7),DADOS_ANAC!$D:$D,$B$42,DADOS_ANAC!$E:$E,LEFT(U$8,2))</f>
        <v>352009598</v>
      </c>
      <c r="V56" s="8">
        <f>SUMIFS(DADOS_ANAC!$N:$N,DADOS_ANAC!$B:$B,YEAR(V$7),DADOS_ANAC!$D:$D,$B$42,DADOS_ANAC!$E:$E,LEFT(V$8,2))</f>
        <v>352833579</v>
      </c>
      <c r="W56" s="8">
        <f>SUMIFS(DADOS_ANAC!$N:$N,DADOS_ANAC!$B:$B,YEAR(W$7),DADOS_ANAC!$D:$D,$B$42,DADOS_ANAC!$E:$E,LEFT(W$8,2))</f>
        <v>351629715</v>
      </c>
      <c r="X56" s="8">
        <f>SUMIFS(DADOS_ANAC!$N:$N,DADOS_ANAC!$B:$B,YEAR(X$7),DADOS_ANAC!$D:$D,$B$42,DADOS_ANAC!$E:$E,LEFT(X$8,2))</f>
        <v>340340214</v>
      </c>
      <c r="Y56" s="8">
        <f>SUMIFS(DADOS_ANAC!$N:$N,DADOS_ANAC!$B:$B,YEAR(Y$7),DADOS_ANAC!$D:$D,$B$42,DADOS_ANAC!$E:$E,LEFT(Y$8,2))</f>
        <v>325394288</v>
      </c>
      <c r="Z56" s="8">
        <f>SUMIFS(DADOS_ANAC!$N:$N,DADOS_ANAC!$B:$B,YEAR(Z$7),DADOS_ANAC!$D:$D,$B$42,DADOS_ANAC!$E:$E,LEFT(Z$8,2))</f>
        <v>343981890</v>
      </c>
      <c r="AA56" s="8">
        <f>SUMIFS(DADOS_ANAC!$N:$N,DADOS_ANAC!$B:$B,YEAR(AA$7),DADOS_ANAC!$D:$D,$B$42,DADOS_ANAC!$E:$E,LEFT(AA$8,2))</f>
        <v>361787872</v>
      </c>
      <c r="AB56" s="8">
        <f>SUMIFS(DADOS_ANAC!$N:$N,DADOS_ANAC!$B:$B,YEAR(AB$7),DADOS_ANAC!$D:$D,$B$42,DADOS_ANAC!$E:$E,LEFT(AB$8,2))</f>
        <v>339302073</v>
      </c>
      <c r="AC56" s="8">
        <f>SUMIFS(DADOS_ANAC!$N:$N,DADOS_ANAC!$B:$B,YEAR(AC$7),DADOS_ANAC!$D:$D,$B$42,DADOS_ANAC!$E:$E,LEFT(AC$8,2))</f>
        <v>335539945</v>
      </c>
      <c r="AD56" s="8">
        <f>SUMIFS(DADOS_ANAC!$N:$N,DADOS_ANAC!$B:$B,YEAR(AD$7),DADOS_ANAC!$D:$D,$B$42,DADOS_ANAC!$E:$E,LEFT(AD$8,2))</f>
        <v>335872253</v>
      </c>
      <c r="AE56" s="8">
        <f>SUMIFS(DADOS_ANAC!$N:$N,DADOS_ANAC!$B:$B,YEAR(AE$7),DADOS_ANAC!$D:$D,$B$42,DADOS_ANAC!$E:$E,LEFT(AE$8,2))</f>
        <v>319890142</v>
      </c>
      <c r="AF56" s="8">
        <f>SUMIFS(DADOS_ANAC!$N:$N,DADOS_ANAC!$B:$B,YEAR(AF$7),DADOS_ANAC!$D:$D,$B$42,DADOS_ANAC!$E:$E,LEFT(AF$8,2))</f>
        <v>300895296</v>
      </c>
      <c r="AG56" s="8">
        <f>SUMIFS(DADOS_ANAC!$N:$N,DADOS_ANAC!$B:$B,YEAR(AG$7),DADOS_ANAC!$D:$D,$B$42,DADOS_ANAC!$E:$E,LEFT(AG$8,2))</f>
        <v>264633858</v>
      </c>
      <c r="AH56" s="8">
        <f>SUMIFS(DADOS_ANAC!$N:$N,DADOS_ANAC!$B:$B,YEAR(AH$7),DADOS_ANAC!$D:$D,$B$42,DADOS_ANAC!$E:$E,LEFT(AH$8,2))</f>
        <v>275334377</v>
      </c>
      <c r="AI56" s="8">
        <f>SUMIFS(DADOS_ANAC!$N:$N,DADOS_ANAC!$B:$B,YEAR(AI$7),DADOS_ANAC!$D:$D,$B$42,DADOS_ANAC!$E:$E,LEFT(AI$8,2))</f>
        <v>268358871</v>
      </c>
      <c r="AJ56" s="8">
        <f>SUMIFS(DADOS_ANAC!$N:$N,DADOS_ANAC!$B:$B,YEAR(AJ$7),DADOS_ANAC!$D:$D,$B$42,DADOS_ANAC!$E:$E,LEFT(AJ$8,2))</f>
        <v>265295173</v>
      </c>
      <c r="AK56" s="8">
        <f>SUMIFS(DADOS_ANAC!$N:$N,DADOS_ANAC!$B:$B,YEAR(AK$7),DADOS_ANAC!$D:$D,$B$42,DADOS_ANAC!$E:$E,LEFT(AK$8,2))</f>
        <v>250476547</v>
      </c>
      <c r="AL56" s="8">
        <f>SUMIFS(DADOS_ANAC!$N:$N,DADOS_ANAC!$B:$B,YEAR(AL$7),DADOS_ANAC!$D:$D,$B$42,DADOS_ANAC!$E:$E,LEFT(AL$8,2))</f>
        <v>268387187</v>
      </c>
      <c r="AM56" s="8">
        <f>SUMIFS(DADOS_ANAC!$N:$N,DADOS_ANAC!$B:$B,YEAR(AM$7),DADOS_ANAC!$D:$D,$B$42,DADOS_ANAC!$E:$E,LEFT(AM$8,2))</f>
        <v>268489607</v>
      </c>
      <c r="AN56" s="8">
        <f>SUMIFS(DADOS_ANAC!$N:$N,DADOS_ANAC!$B:$B,YEAR(AN$7),DADOS_ANAC!$D:$D,$B$42,DADOS_ANAC!$E:$E,LEFT(AN$8,2))</f>
        <v>265484667</v>
      </c>
      <c r="AO56" s="8">
        <f>SUMIFS(DADOS_ANAC!$N:$N,DADOS_ANAC!$B:$B,YEAR(AO$7),DADOS_ANAC!$D:$D,$B$42,DADOS_ANAC!$E:$E,LEFT(AO$8,2))</f>
        <v>265081695</v>
      </c>
      <c r="AP56" s="8">
        <f>SUMIFS(DADOS_ANAC!$N:$N,DADOS_ANAC!$B:$B,YEAR(AP$7),DADOS_ANAC!$D:$D,$B$42,DADOS_ANAC!$E:$E,LEFT(AP$8,2))</f>
        <v>280650931</v>
      </c>
      <c r="AQ56" s="8">
        <f>SUMIFS(DADOS_ANAC!$N:$N,DADOS_ANAC!$B:$B,YEAR(AQ$7),DADOS_ANAC!$D:$D,$B$42,DADOS_ANAC!$E:$E,LEFT(AQ$8,2))</f>
        <v>285654148</v>
      </c>
      <c r="AR56" s="8">
        <f>SUMIFS(DADOS_ANAC!$N:$N,DADOS_ANAC!$B:$B,YEAR(AR$7),DADOS_ANAC!$D:$D,$B$42,DADOS_ANAC!$E:$E,LEFT(AR$8,2))</f>
        <v>277992269</v>
      </c>
      <c r="AS56" s="8">
        <f>SUMIFS(DADOS_ANAC!$N:$N,DADOS_ANAC!$B:$B,YEAR(AS$7),DADOS_ANAC!$D:$D,$B$42,DADOS_ANAC!$E:$E,LEFT(AS$8,2))</f>
        <v>269347362</v>
      </c>
      <c r="AT56" s="8">
        <f>SUMIFS(DADOS_ANAC!$N:$N,DADOS_ANAC!$B:$B,YEAR(AT$7),DADOS_ANAC!$D:$D,$B$42,DADOS_ANAC!$E:$E,LEFT(AT$8,2))</f>
        <v>310878839</v>
      </c>
      <c r="AU56" s="8">
        <f>SUMIFS(DADOS_ANAC!$N:$N,DADOS_ANAC!$B:$B,YEAR(AU$7),DADOS_ANAC!$D:$D,$B$42,DADOS_ANAC!$E:$E,LEFT(AU$8,2))</f>
        <v>336674503</v>
      </c>
    </row>
    <row r="57" spans="2:47">
      <c r="B57" t="s">
        <v>82</v>
      </c>
      <c r="C57" t="s">
        <v>117</v>
      </c>
      <c r="D57" s="8">
        <f>SUMIFS(DADOS_ANAC!$O:$O,DADOS_ANAC!$B:$B,YEAR(D$7),DADOS_ANAC!$D:$D,$B$42,DADOS_ANAC!$E:$E,LEFT(D$8,2))</f>
        <v>210531668</v>
      </c>
      <c r="E57" s="8">
        <v>216024407</v>
      </c>
      <c r="F57" s="8">
        <f>SUMIFS(DADOS_ANAC!$O:$O,DADOS_ANAC!$B:$B,YEAR(F$7),DADOS_ANAC!$D:$D,$B$42,DADOS_ANAC!$E:$E,LEFT(F$8,2))</f>
        <v>222728721</v>
      </c>
      <c r="G57" s="8">
        <f>SUMIFS(DADOS_ANAC!$O:$O,DADOS_ANAC!$B:$B,YEAR(G$7),DADOS_ANAC!$D:$D,$B$42,DADOS_ANAC!$E:$E,LEFT(G$8,2))</f>
        <v>228788347</v>
      </c>
      <c r="H57" s="8">
        <f>SUMIFS(DADOS_ANAC!$O:$O,DADOS_ANAC!$B:$B,YEAR(H$7),DADOS_ANAC!$D:$D,$B$42,DADOS_ANAC!$E:$E,LEFT(H$8,2))</f>
        <v>224526378</v>
      </c>
      <c r="I57" s="8">
        <f>SUMIFS(DADOS_ANAC!$O:$O,DADOS_ANAC!$B:$B,YEAR(I$7),DADOS_ANAC!$D:$D,$B$42,DADOS_ANAC!$E:$E,LEFT(I$8,2))</f>
        <v>232985393</v>
      </c>
      <c r="J57" s="8">
        <f>SUMIFS(DADOS_ANAC!$O:$O,DADOS_ANAC!$B:$B,YEAR(J$7),DADOS_ANAC!$D:$D,$B$42,DADOS_ANAC!$E:$E,LEFT(J$8,2))</f>
        <v>256215629</v>
      </c>
      <c r="K57" s="8">
        <f>SUMIFS(DADOS_ANAC!$O:$O,DADOS_ANAC!$B:$B,YEAR(K$7),DADOS_ANAC!$D:$D,$B$42,DADOS_ANAC!$E:$E,LEFT(K$8,2))</f>
        <v>258560800</v>
      </c>
      <c r="L57" s="8">
        <f>SUMIFS(DADOS_ANAC!$O:$O,DADOS_ANAC!$B:$B,YEAR(L$7),DADOS_ANAC!$D:$D,$B$42,DADOS_ANAC!$E:$E,LEFT(L$8,2))</f>
        <v>253645548</v>
      </c>
      <c r="M57" s="8">
        <f>SUMIFS(DADOS_ANAC!$O:$O,DADOS_ANAC!$B:$B,YEAR(M$7),DADOS_ANAC!$D:$D,$B$42,DADOS_ANAC!$E:$E,LEFT(M$8,2))</f>
        <v>266178921</v>
      </c>
      <c r="N57" s="8">
        <f>SUMIFS(DADOS_ANAC!$O:$O,DADOS_ANAC!$B:$B,YEAR(N$7),DADOS_ANAC!$D:$D,$B$42,DADOS_ANAC!$E:$E,LEFT(N$8,2))</f>
        <v>280263699</v>
      </c>
      <c r="O57" s="8">
        <f>SUMIFS(DADOS_ANAC!$O:$O,DADOS_ANAC!$B:$B,YEAR(O$7),DADOS_ANAC!$D:$D,$B$42,DADOS_ANAC!$E:$E,LEFT(O$8,2))</f>
        <v>271206412</v>
      </c>
      <c r="P57" s="8">
        <f>SUMIFS(DADOS_ANAC!$O:$O,DADOS_ANAC!$B:$B,YEAR(P$7),DADOS_ANAC!$D:$D,$B$42,DADOS_ANAC!$E:$E,LEFT(P$8,2))</f>
        <v>260924585</v>
      </c>
      <c r="Q57" s="8">
        <f>SUMIFS(DADOS_ANAC!$O:$O,DADOS_ANAC!$B:$B,YEAR(Q$7),DADOS_ANAC!$D:$D,$B$42,DADOS_ANAC!$E:$E,LEFT(Q$8,2))</f>
        <v>265250198</v>
      </c>
      <c r="R57" s="8">
        <f>SUMIFS(DADOS_ANAC!$O:$O,DADOS_ANAC!$B:$B,YEAR(R$7),DADOS_ANAC!$D:$D,$B$42,DADOS_ANAC!$E:$E,LEFT(R$8,2))</f>
        <v>265209308</v>
      </c>
      <c r="S57" s="8">
        <f>SUMIFS(DADOS_ANAC!$O:$O,DADOS_ANAC!$B:$B,YEAR(S$7),DADOS_ANAC!$D:$D,$B$42,DADOS_ANAC!$E:$E,LEFT(S$8,2))</f>
        <v>282260538</v>
      </c>
      <c r="T57" s="8">
        <f>SUMIFS(DADOS_ANAC!$O:$O,DADOS_ANAC!$B:$B,YEAR(T$7),DADOS_ANAC!$D:$D,$B$42,DADOS_ANAC!$E:$E,LEFT(T$8,2))</f>
        <v>294707166</v>
      </c>
      <c r="U57" s="8">
        <f>SUMIFS(DADOS_ANAC!$O:$O,DADOS_ANAC!$B:$B,YEAR(U$7),DADOS_ANAC!$D:$D,$B$42,DADOS_ANAC!$E:$E,LEFT(U$8,2))</f>
        <v>264255754</v>
      </c>
      <c r="V57" s="8">
        <f>SUMIFS(DADOS_ANAC!$O:$O,DADOS_ANAC!$B:$B,YEAR(V$7),DADOS_ANAC!$D:$D,$B$42,DADOS_ANAC!$E:$E,LEFT(V$8,2))</f>
        <v>262549152</v>
      </c>
      <c r="W57" s="8">
        <f>SUMIFS(DADOS_ANAC!$O:$O,DADOS_ANAC!$B:$B,YEAR(W$7),DADOS_ANAC!$D:$D,$B$42,DADOS_ANAC!$E:$E,LEFT(W$8,2))</f>
        <v>253369400</v>
      </c>
      <c r="X57" s="8">
        <f>SUMIFS(DADOS_ANAC!$O:$O,DADOS_ANAC!$B:$B,YEAR(X$7),DADOS_ANAC!$D:$D,$B$42,DADOS_ANAC!$E:$E,LEFT(X$8,2))</f>
        <v>248142757</v>
      </c>
      <c r="Y57" s="8">
        <f>SUMIFS(DADOS_ANAC!$O:$O,DADOS_ANAC!$B:$B,YEAR(Y$7),DADOS_ANAC!$D:$D,$B$42,DADOS_ANAC!$E:$E,LEFT(Y$8,2))</f>
        <v>242765340</v>
      </c>
      <c r="Z57" s="8">
        <f>SUMIFS(DADOS_ANAC!$O:$O,DADOS_ANAC!$B:$B,YEAR(Z$7),DADOS_ANAC!$D:$D,$B$42,DADOS_ANAC!$E:$E,LEFT(Z$8,2))</f>
        <v>252393805</v>
      </c>
      <c r="AA57" s="8">
        <f>SUMIFS(DADOS_ANAC!$O:$O,DADOS_ANAC!$B:$B,YEAR(AA$7),DADOS_ANAC!$D:$D,$B$42,DADOS_ANAC!$E:$E,LEFT(AA$8,2))</f>
        <v>254876967</v>
      </c>
      <c r="AB57" s="8">
        <f>SUMIFS(DADOS_ANAC!$O:$O,DADOS_ANAC!$B:$B,YEAR(AB$7),DADOS_ANAC!$D:$D,$B$42,DADOS_ANAC!$E:$E,LEFT(AB$8,2))</f>
        <v>253139401</v>
      </c>
      <c r="AC57" s="8">
        <f>SUMIFS(DADOS_ANAC!$O:$O,DADOS_ANAC!$B:$B,YEAR(AC$7),DADOS_ANAC!$D:$D,$B$42,DADOS_ANAC!$E:$E,LEFT(AC$8,2))</f>
        <v>247942234</v>
      </c>
      <c r="AD57" s="8">
        <f>SUMIFS(DADOS_ANAC!$O:$O,DADOS_ANAC!$B:$B,YEAR(AD$7),DADOS_ANAC!$D:$D,$B$42,DADOS_ANAC!$E:$E,LEFT(AD$8,2))</f>
        <v>276834425</v>
      </c>
      <c r="AE57" s="8">
        <f>SUMIFS(DADOS_ANAC!$O:$O,DADOS_ANAC!$B:$B,YEAR(AE$7),DADOS_ANAC!$D:$D,$B$42,DADOS_ANAC!$E:$E,LEFT(AE$8,2))</f>
        <v>260451791</v>
      </c>
      <c r="AF57" s="8">
        <f>SUMIFS(DADOS_ANAC!$O:$O,DADOS_ANAC!$B:$B,YEAR(AF$7),DADOS_ANAC!$D:$D,$B$42,DADOS_ANAC!$E:$E,LEFT(AF$8,2))</f>
        <v>241357753</v>
      </c>
      <c r="AG57" s="8">
        <f>SUMIFS(DADOS_ANAC!$O:$O,DADOS_ANAC!$B:$B,YEAR(AG$7),DADOS_ANAC!$D:$D,$B$42,DADOS_ANAC!$E:$E,LEFT(AG$8,2))</f>
        <v>156222290</v>
      </c>
      <c r="AH57" s="8">
        <f>SUMIFS(DADOS_ANAC!$O:$O,DADOS_ANAC!$B:$B,YEAR(AH$7),DADOS_ANAC!$D:$D,$B$42,DADOS_ANAC!$E:$E,LEFT(AH$8,2))</f>
        <v>129910891</v>
      </c>
      <c r="AI57" s="8">
        <f>SUMIFS(DADOS_ANAC!$O:$O,DADOS_ANAC!$B:$B,YEAR(AI$7),DADOS_ANAC!$D:$D,$B$42,DADOS_ANAC!$E:$E,LEFT(AI$8,2))</f>
        <v>138972219</v>
      </c>
      <c r="AJ57" s="8">
        <f>SUMIFS(DADOS_ANAC!$O:$O,DADOS_ANAC!$B:$B,YEAR(AJ$7),DADOS_ANAC!$D:$D,$B$42,DADOS_ANAC!$E:$E,LEFT(AJ$8,2))</f>
        <v>137256402</v>
      </c>
      <c r="AK57" s="8">
        <f>SUMIFS(DADOS_ANAC!$O:$O,DADOS_ANAC!$B:$B,YEAR(AK$7),DADOS_ANAC!$D:$D,$B$42,DADOS_ANAC!$E:$E,LEFT(AK$8,2))</f>
        <v>136445788</v>
      </c>
      <c r="AL57" s="8">
        <f>SUMIFS(DADOS_ANAC!$O:$O,DADOS_ANAC!$B:$B,YEAR(AL$7),DADOS_ANAC!$D:$D,$B$42,DADOS_ANAC!$E:$E,LEFT(AL$8,2))</f>
        <v>157310965</v>
      </c>
      <c r="AM57" s="8">
        <f>SUMIFS(DADOS_ANAC!$O:$O,DADOS_ANAC!$B:$B,YEAR(AM$7),DADOS_ANAC!$D:$D,$B$42,DADOS_ANAC!$E:$E,LEFT(AM$8,2))</f>
        <v>133571008</v>
      </c>
      <c r="AN57" s="8">
        <f>SUMIFS(DADOS_ANAC!$O:$O,DADOS_ANAC!$B:$B,YEAR(AN$7),DADOS_ANAC!$D:$D,$B$42,DADOS_ANAC!$E:$E,LEFT(AN$8,2))</f>
        <v>254516343</v>
      </c>
      <c r="AO57" s="8">
        <f>SUMIFS(DADOS_ANAC!$O:$O,DADOS_ANAC!$B:$B,YEAR(AO$7),DADOS_ANAC!$D:$D,$B$42,DADOS_ANAC!$E:$E,LEFT(AO$8,2))</f>
        <v>252168812</v>
      </c>
      <c r="AP57" s="8">
        <f>SUMIFS(DADOS_ANAC!$O:$O,DADOS_ANAC!$B:$B,YEAR(AP$7),DADOS_ANAC!$D:$D,$B$42,DADOS_ANAC!$E:$E,LEFT(AP$8,2))</f>
        <v>290074825</v>
      </c>
      <c r="AQ57" s="8">
        <f>SUMIFS(DADOS_ANAC!$O:$O,DADOS_ANAC!$B:$B,YEAR(AQ$7),DADOS_ANAC!$D:$D,$B$42,DADOS_ANAC!$E:$E,LEFT(AQ$8,2))</f>
        <v>277742948</v>
      </c>
      <c r="AR57" s="8">
        <f>SUMIFS(DADOS_ANAC!$O:$O,DADOS_ANAC!$B:$B,YEAR(AR$7),DADOS_ANAC!$D:$D,$B$42,DADOS_ANAC!$E:$E,LEFT(AR$8,2))</f>
        <v>288973354</v>
      </c>
      <c r="AS57" s="8">
        <f>SUMIFS(DADOS_ANAC!$O:$O,DADOS_ANAC!$B:$B,YEAR(AS$7),DADOS_ANAC!$D:$D,$B$42,DADOS_ANAC!$E:$E,LEFT(AS$8,2))</f>
        <v>250485968</v>
      </c>
      <c r="AT57" s="8">
        <f>SUMIFS(DADOS_ANAC!$O:$O,DADOS_ANAC!$B:$B,YEAR(AT$7),DADOS_ANAC!$D:$D,$B$42,DADOS_ANAC!$E:$E,LEFT(AT$8,2))</f>
        <v>262808196</v>
      </c>
      <c r="AU57" s="8">
        <f>SUMIFS(DADOS_ANAC!$O:$O,DADOS_ANAC!$B:$B,YEAR(AU$7),DADOS_ANAC!$D:$D,$B$42,DADOS_ANAC!$E:$E,LEFT(AU$8,2))</f>
        <v>239270454</v>
      </c>
    </row>
    <row r="58" spans="2:47">
      <c r="B58" s="17" t="s">
        <v>101</v>
      </c>
      <c r="C58" s="17" t="s">
        <v>115</v>
      </c>
      <c r="D58" s="18">
        <f>D57+D56</f>
        <v>531101871</v>
      </c>
      <c r="E58" s="18">
        <v>524233218</v>
      </c>
      <c r="F58" s="18">
        <f t="shared" ref="F58:AU58" si="15">F57+F56</f>
        <v>536104861</v>
      </c>
      <c r="G58" s="18">
        <f t="shared" si="15"/>
        <v>566772356</v>
      </c>
      <c r="H58" s="18">
        <f t="shared" si="15"/>
        <v>568654553</v>
      </c>
      <c r="I58" s="18">
        <f t="shared" si="15"/>
        <v>574140404</v>
      </c>
      <c r="J58" s="18">
        <f t="shared" si="15"/>
        <v>621943634</v>
      </c>
      <c r="K58" s="18">
        <f t="shared" si="15"/>
        <v>633404904</v>
      </c>
      <c r="L58" s="18">
        <f t="shared" si="15"/>
        <v>614910852</v>
      </c>
      <c r="M58" s="18">
        <f t="shared" si="15"/>
        <v>640478708</v>
      </c>
      <c r="N58" s="18">
        <f t="shared" si="15"/>
        <v>662996413</v>
      </c>
      <c r="O58" s="18">
        <f t="shared" si="15"/>
        <v>658924333</v>
      </c>
      <c r="P58" s="18">
        <f t="shared" si="15"/>
        <v>655117949</v>
      </c>
      <c r="Q58" s="18">
        <f t="shared" si="15"/>
        <v>640285549</v>
      </c>
      <c r="R58" s="18">
        <f t="shared" si="15"/>
        <v>649761983</v>
      </c>
      <c r="S58" s="18">
        <f t="shared" si="15"/>
        <v>658510772</v>
      </c>
      <c r="T58" s="18">
        <f t="shared" si="15"/>
        <v>649782934</v>
      </c>
      <c r="U58" s="18">
        <f t="shared" si="15"/>
        <v>616265352</v>
      </c>
      <c r="V58" s="18">
        <f t="shared" si="15"/>
        <v>615382731</v>
      </c>
      <c r="W58" s="18">
        <f t="shared" si="15"/>
        <v>604999115</v>
      </c>
      <c r="X58" s="18">
        <f t="shared" si="15"/>
        <v>588482971</v>
      </c>
      <c r="Y58" s="18">
        <f t="shared" si="15"/>
        <v>568159628</v>
      </c>
      <c r="Z58" s="18">
        <f t="shared" si="15"/>
        <v>596375695</v>
      </c>
      <c r="AA58" s="18">
        <f t="shared" si="15"/>
        <v>616664839</v>
      </c>
      <c r="AB58" s="18">
        <f t="shared" si="15"/>
        <v>592441474</v>
      </c>
      <c r="AC58" s="18">
        <f t="shared" si="15"/>
        <v>583482179</v>
      </c>
      <c r="AD58" s="18">
        <f t="shared" si="15"/>
        <v>612706678</v>
      </c>
      <c r="AE58" s="18">
        <f t="shared" si="15"/>
        <v>580341933</v>
      </c>
      <c r="AF58" s="18">
        <f t="shared" si="15"/>
        <v>542253049</v>
      </c>
      <c r="AG58" s="18">
        <f t="shared" si="15"/>
        <v>420856148</v>
      </c>
      <c r="AH58" s="18">
        <f t="shared" si="15"/>
        <v>405245268</v>
      </c>
      <c r="AI58" s="18">
        <f t="shared" si="15"/>
        <v>407331090</v>
      </c>
      <c r="AJ58" s="18">
        <f t="shared" si="15"/>
        <v>402551575</v>
      </c>
      <c r="AK58" s="18">
        <f t="shared" si="15"/>
        <v>386922335</v>
      </c>
      <c r="AL58" s="18">
        <f t="shared" si="15"/>
        <v>425698152</v>
      </c>
      <c r="AM58" s="18">
        <f t="shared" si="15"/>
        <v>402060615</v>
      </c>
      <c r="AN58" s="18">
        <f t="shared" si="15"/>
        <v>520001010</v>
      </c>
      <c r="AO58" s="18">
        <f t="shared" si="15"/>
        <v>517250507</v>
      </c>
      <c r="AP58" s="18">
        <f t="shared" si="15"/>
        <v>570725756</v>
      </c>
      <c r="AQ58" s="18">
        <f t="shared" si="15"/>
        <v>563397096</v>
      </c>
      <c r="AR58" s="18">
        <f t="shared" si="15"/>
        <v>566965623</v>
      </c>
      <c r="AS58" s="18">
        <f t="shared" si="15"/>
        <v>519833330</v>
      </c>
      <c r="AT58" s="18">
        <f t="shared" si="15"/>
        <v>573687035</v>
      </c>
      <c r="AU58" s="18">
        <f t="shared" si="15"/>
        <v>575944957</v>
      </c>
    </row>
    <row r="59" spans="2:47">
      <c r="B59" t="s">
        <v>83</v>
      </c>
      <c r="C59" t="s">
        <v>111</v>
      </c>
      <c r="D59" s="8">
        <f>SUMIFS(DADOS_ANAC!$P:$P,DADOS_ANAC!$B:$B,YEAR(D$7),DADOS_ANAC!$D:$D,$B$42,DADOS_ANAC!$E:$E,LEFT(D$8,2))</f>
        <v>65292</v>
      </c>
      <c r="E59" s="8">
        <v>63030</v>
      </c>
      <c r="F59" s="8">
        <f>SUMIFS(DADOS_ANAC!$P:$P,DADOS_ANAC!$B:$B,YEAR(F$7),DADOS_ANAC!$D:$D,$B$42,DADOS_ANAC!$E:$E,LEFT(F$8,2))</f>
        <v>64114</v>
      </c>
      <c r="G59" s="8">
        <f>SUMIFS(DADOS_ANAC!$P:$P,DADOS_ANAC!$B:$B,YEAR(G$7),DADOS_ANAC!$D:$D,$B$42,DADOS_ANAC!$E:$E,LEFT(G$8,2))</f>
        <v>66244</v>
      </c>
      <c r="H59" s="8">
        <f>SUMIFS(DADOS_ANAC!$P:$P,DADOS_ANAC!$B:$B,YEAR(H$7),DADOS_ANAC!$D:$D,$B$42,DADOS_ANAC!$E:$E,LEFT(H$8,2))</f>
        <v>66497</v>
      </c>
      <c r="I59" s="8">
        <f>SUMIFS(DADOS_ANAC!$P:$P,DADOS_ANAC!$B:$B,YEAR(I$7),DADOS_ANAC!$D:$D,$B$42,DADOS_ANAC!$E:$E,LEFT(I$8,2))</f>
        <v>66405</v>
      </c>
      <c r="J59" s="8">
        <f>SUMIFS(DADOS_ANAC!$P:$P,DADOS_ANAC!$B:$B,YEAR(J$7),DADOS_ANAC!$D:$D,$B$42,DADOS_ANAC!$E:$E,LEFT(J$8,2))</f>
        <v>70450</v>
      </c>
      <c r="K59" s="8">
        <f>SUMIFS(DADOS_ANAC!$P:$P,DADOS_ANAC!$B:$B,YEAR(K$7),DADOS_ANAC!$D:$D,$B$42,DADOS_ANAC!$E:$E,LEFT(K$8,2))</f>
        <v>72060</v>
      </c>
      <c r="L59" s="8">
        <f>SUMIFS(DADOS_ANAC!$P:$P,DADOS_ANAC!$B:$B,YEAR(L$7),DADOS_ANAC!$D:$D,$B$42,DADOS_ANAC!$E:$E,LEFT(L$8,2))</f>
        <v>69890</v>
      </c>
      <c r="M59" s="8">
        <f>SUMIFS(DADOS_ANAC!$P:$P,DADOS_ANAC!$B:$B,YEAR(M$7),DADOS_ANAC!$D:$D,$B$42,DADOS_ANAC!$E:$E,LEFT(M$8,2))</f>
        <v>70639</v>
      </c>
      <c r="N59" s="8">
        <f>SUMIFS(DADOS_ANAC!$P:$P,DADOS_ANAC!$B:$B,YEAR(N$7),DADOS_ANAC!$D:$D,$B$42,DADOS_ANAC!$E:$E,LEFT(N$8,2))</f>
        <v>71694</v>
      </c>
      <c r="O59" s="8">
        <f>SUMIFS(DADOS_ANAC!$P:$P,DADOS_ANAC!$B:$B,YEAR(O$7),DADOS_ANAC!$D:$D,$B$42,DADOS_ANAC!$E:$E,LEFT(O$8,2))</f>
        <v>71176</v>
      </c>
      <c r="P59" s="8">
        <f>SUMIFS(DADOS_ANAC!$P:$P,DADOS_ANAC!$B:$B,YEAR(P$7),DADOS_ANAC!$D:$D,$B$42,DADOS_ANAC!$E:$E,LEFT(P$8,2))</f>
        <v>70224</v>
      </c>
      <c r="Q59" s="8">
        <f>SUMIFS(DADOS_ANAC!$P:$P,DADOS_ANAC!$B:$B,YEAR(Q$7),DADOS_ANAC!$D:$D,$B$42,DADOS_ANAC!$E:$E,LEFT(Q$8,2))</f>
        <v>68288</v>
      </c>
      <c r="R59" s="8">
        <f>SUMIFS(DADOS_ANAC!$P:$P,DADOS_ANAC!$B:$B,YEAR(R$7),DADOS_ANAC!$D:$D,$B$42,DADOS_ANAC!$E:$E,LEFT(R$8,2))</f>
        <v>69199</v>
      </c>
      <c r="S59" s="8">
        <f>SUMIFS(DADOS_ANAC!$P:$P,DADOS_ANAC!$B:$B,YEAR(S$7),DADOS_ANAC!$D:$D,$B$42,DADOS_ANAC!$E:$E,LEFT(S$8,2))</f>
        <v>68026</v>
      </c>
      <c r="T59" s="8">
        <f>SUMIFS(DADOS_ANAC!$P:$P,DADOS_ANAC!$B:$B,YEAR(T$7),DADOS_ANAC!$D:$D,$B$42,DADOS_ANAC!$E:$E,LEFT(T$8,2))</f>
        <v>64173</v>
      </c>
      <c r="U59" s="8">
        <f>SUMIFS(DADOS_ANAC!$P:$P,DADOS_ANAC!$B:$B,YEAR(U$7),DADOS_ANAC!$D:$D,$B$42,DADOS_ANAC!$E:$E,LEFT(U$8,2))</f>
        <v>61296</v>
      </c>
      <c r="V59" s="8">
        <f>SUMIFS(DADOS_ANAC!$P:$P,DADOS_ANAC!$B:$B,YEAR(V$7),DADOS_ANAC!$D:$D,$B$42,DADOS_ANAC!$E:$E,LEFT(V$8,2))</f>
        <v>64648</v>
      </c>
      <c r="W59" s="8">
        <f>SUMIFS(DADOS_ANAC!$P:$P,DADOS_ANAC!$B:$B,YEAR(W$7),DADOS_ANAC!$D:$D,$B$42,DADOS_ANAC!$E:$E,LEFT(W$8,2))</f>
        <v>64307</v>
      </c>
      <c r="X59" s="8">
        <f>SUMIFS(DADOS_ANAC!$P:$P,DADOS_ANAC!$B:$B,YEAR(X$7),DADOS_ANAC!$D:$D,$B$42,DADOS_ANAC!$E:$E,LEFT(X$8,2))</f>
        <v>62128</v>
      </c>
      <c r="Y59" s="8">
        <f>SUMIFS(DADOS_ANAC!$P:$P,DADOS_ANAC!$B:$B,YEAR(Y$7),DADOS_ANAC!$D:$D,$B$42,DADOS_ANAC!$E:$E,LEFT(Y$8,2))</f>
        <v>59212</v>
      </c>
      <c r="Z59" s="8">
        <f>SUMIFS(DADOS_ANAC!$P:$P,DADOS_ANAC!$B:$B,YEAR(Z$7),DADOS_ANAC!$D:$D,$B$42,DADOS_ANAC!$E:$E,LEFT(Z$8,2))</f>
        <v>62367</v>
      </c>
      <c r="AA59" s="8">
        <f>SUMIFS(DADOS_ANAC!$P:$P,DADOS_ANAC!$B:$B,YEAR(AA$7),DADOS_ANAC!$D:$D,$B$42,DADOS_ANAC!$E:$E,LEFT(AA$8,2))</f>
        <v>64067</v>
      </c>
      <c r="AB59" s="8">
        <f>SUMIFS(DADOS_ANAC!$P:$P,DADOS_ANAC!$B:$B,YEAR(AB$7),DADOS_ANAC!$D:$D,$B$42,DADOS_ANAC!$E:$E,LEFT(AB$8,2))</f>
        <v>61013</v>
      </c>
      <c r="AC59" s="8">
        <f>SUMIFS(DADOS_ANAC!$P:$P,DADOS_ANAC!$B:$B,YEAR(AC$7),DADOS_ANAC!$D:$D,$B$42,DADOS_ANAC!$E:$E,LEFT(AC$8,2))</f>
        <v>58140</v>
      </c>
      <c r="AD59" s="8">
        <f>SUMIFS(DADOS_ANAC!$P:$P,DADOS_ANAC!$B:$B,YEAR(AD$7),DADOS_ANAC!$D:$D,$B$42,DADOS_ANAC!$E:$E,LEFT(AD$8,2))</f>
        <v>61075</v>
      </c>
      <c r="AE59" s="8">
        <f>SUMIFS(DADOS_ANAC!$P:$P,DADOS_ANAC!$B:$B,YEAR(AE$7),DADOS_ANAC!$D:$D,$B$42,DADOS_ANAC!$E:$E,LEFT(AE$8,2))</f>
        <v>57079</v>
      </c>
      <c r="AF59" s="8">
        <f>SUMIFS(DADOS_ANAC!$P:$P,DADOS_ANAC!$B:$B,YEAR(AF$7),DADOS_ANAC!$D:$D,$B$42,DADOS_ANAC!$E:$E,LEFT(AF$8,2))</f>
        <v>54851</v>
      </c>
      <c r="AG59" s="8">
        <f>SUMIFS(DADOS_ANAC!$P:$P,DADOS_ANAC!$B:$B,YEAR(AG$7),DADOS_ANAC!$D:$D,$B$42,DADOS_ANAC!$E:$E,LEFT(AG$8,2))</f>
        <v>49890</v>
      </c>
      <c r="AH59" s="8">
        <f>SUMIFS(DADOS_ANAC!$P:$P,DADOS_ANAC!$B:$B,YEAR(AH$7),DADOS_ANAC!$D:$D,$B$42,DADOS_ANAC!$E:$E,LEFT(AH$8,2))</f>
        <v>52694</v>
      </c>
      <c r="AI59" s="8">
        <f>SUMIFS(DADOS_ANAC!$P:$P,DADOS_ANAC!$B:$B,YEAR(AI$7),DADOS_ANAC!$D:$D,$B$42,DADOS_ANAC!$E:$E,LEFT(AI$8,2))</f>
        <v>50940</v>
      </c>
      <c r="AJ59" s="8">
        <f>SUMIFS(DADOS_ANAC!$P:$P,DADOS_ANAC!$B:$B,YEAR(AJ$7),DADOS_ANAC!$D:$D,$B$42,DADOS_ANAC!$E:$E,LEFT(AJ$8,2))</f>
        <v>49837</v>
      </c>
      <c r="AK59" s="8">
        <f>SUMIFS(DADOS_ANAC!$P:$P,DADOS_ANAC!$B:$B,YEAR(AK$7),DADOS_ANAC!$D:$D,$B$42,DADOS_ANAC!$E:$E,LEFT(AK$8,2))</f>
        <v>47207</v>
      </c>
      <c r="AL59" s="8">
        <f>SUMIFS(DADOS_ANAC!$P:$P,DADOS_ANAC!$B:$B,YEAR(AL$7),DADOS_ANAC!$D:$D,$B$42,DADOS_ANAC!$E:$E,LEFT(AL$8,2))</f>
        <v>51351</v>
      </c>
      <c r="AM59" s="8">
        <f>SUMIFS(DADOS_ANAC!$P:$P,DADOS_ANAC!$B:$B,YEAR(AM$7),DADOS_ANAC!$D:$D,$B$42,DADOS_ANAC!$E:$E,LEFT(AM$8,2))</f>
        <v>51146</v>
      </c>
      <c r="AN59" s="8">
        <f>SUMIFS(DADOS_ANAC!$P:$P,DADOS_ANAC!$B:$B,YEAR(AN$7),DADOS_ANAC!$D:$D,$B$42,DADOS_ANAC!$E:$E,LEFT(AN$8,2))</f>
        <v>50682</v>
      </c>
      <c r="AO59" s="8">
        <f>SUMIFS(DADOS_ANAC!$P:$P,DADOS_ANAC!$B:$B,YEAR(AO$7),DADOS_ANAC!$D:$D,$B$42,DADOS_ANAC!$E:$E,LEFT(AO$8,2))</f>
        <v>49426</v>
      </c>
      <c r="AP59" s="8">
        <f>SUMIFS(DADOS_ANAC!$P:$P,DADOS_ANAC!$B:$B,YEAR(AP$7),DADOS_ANAC!$D:$D,$B$42,DADOS_ANAC!$E:$E,LEFT(AP$8,2))</f>
        <v>51883</v>
      </c>
      <c r="AQ59" s="8">
        <f>SUMIFS(DADOS_ANAC!$P:$P,DADOS_ANAC!$B:$B,YEAR(AQ$7),DADOS_ANAC!$D:$D,$B$42,DADOS_ANAC!$E:$E,LEFT(AQ$8,2))</f>
        <v>51581</v>
      </c>
      <c r="AR59" s="8">
        <f>SUMIFS(DADOS_ANAC!$P:$P,DADOS_ANAC!$B:$B,YEAR(AR$7),DADOS_ANAC!$D:$D,$B$42,DADOS_ANAC!$E:$E,LEFT(AR$8,2))</f>
        <v>50452</v>
      </c>
      <c r="AS59" s="8">
        <f>SUMIFS(DADOS_ANAC!$P:$P,DADOS_ANAC!$B:$B,YEAR(AS$7),DADOS_ANAC!$D:$D,$B$42,DADOS_ANAC!$E:$E,LEFT(AS$8,2))</f>
        <v>50334</v>
      </c>
      <c r="AT59" s="8">
        <f>SUMIFS(DADOS_ANAC!$P:$P,DADOS_ANAC!$B:$B,YEAR(AT$7),DADOS_ANAC!$D:$D,$B$42,DADOS_ANAC!$E:$E,LEFT(AT$8,2))</f>
        <v>57661</v>
      </c>
      <c r="AU59" s="8">
        <f>SUMIFS(DADOS_ANAC!$P:$P,DADOS_ANAC!$B:$B,YEAR(AU$7),DADOS_ANAC!$D:$D,$B$42,DADOS_ANAC!$E:$E,LEFT(AU$8,2))</f>
        <v>61621</v>
      </c>
    </row>
    <row r="60" spans="2:47">
      <c r="B60" t="s">
        <v>84</v>
      </c>
      <c r="C60" t="s">
        <v>112</v>
      </c>
      <c r="D60" s="8">
        <f>SUMIFS(DADOS_ANAC!$Q:$Q,DADOS_ANAC!$B:$B,YEAR(D$7),DADOS_ANAC!$D:$D,$B$42,DADOS_ANAC!$E:$E,LEFT(D$8,2))</f>
        <v>4898</v>
      </c>
      <c r="E60" s="8">
        <v>5069</v>
      </c>
      <c r="F60" s="8">
        <f>SUMIFS(DADOS_ANAC!$Q:$Q,DADOS_ANAC!$B:$B,YEAR(F$7),DADOS_ANAC!$D:$D,$B$42,DADOS_ANAC!$E:$E,LEFT(F$8,2))</f>
        <v>5224</v>
      </c>
      <c r="G60" s="8">
        <f>SUMIFS(DADOS_ANAC!$Q:$Q,DADOS_ANAC!$B:$B,YEAR(G$7),DADOS_ANAC!$D:$D,$B$42,DADOS_ANAC!$E:$E,LEFT(G$8,2))</f>
        <v>5054</v>
      </c>
      <c r="H60" s="8">
        <f>SUMIFS(DADOS_ANAC!$Q:$Q,DADOS_ANAC!$B:$B,YEAR(H$7),DADOS_ANAC!$D:$D,$B$42,DADOS_ANAC!$E:$E,LEFT(H$8,2))</f>
        <v>5155</v>
      </c>
      <c r="I60" s="8">
        <f>SUMIFS(DADOS_ANAC!$Q:$Q,DADOS_ANAC!$B:$B,YEAR(I$7),DADOS_ANAC!$D:$D,$B$42,DADOS_ANAC!$E:$E,LEFT(I$8,2))</f>
        <v>5270</v>
      </c>
      <c r="J60" s="8">
        <f>SUMIFS(DADOS_ANAC!$Q:$Q,DADOS_ANAC!$B:$B,YEAR(J$7),DADOS_ANAC!$D:$D,$B$42,DADOS_ANAC!$E:$E,LEFT(J$8,2))</f>
        <v>5633</v>
      </c>
      <c r="K60" s="8">
        <f>SUMIFS(DADOS_ANAC!$Q:$Q,DADOS_ANAC!$B:$B,YEAR(K$7),DADOS_ANAC!$D:$D,$B$42,DADOS_ANAC!$E:$E,LEFT(K$8,2))</f>
        <v>5590</v>
      </c>
      <c r="L60" s="8">
        <f>SUMIFS(DADOS_ANAC!$Q:$Q,DADOS_ANAC!$B:$B,YEAR(L$7),DADOS_ANAC!$D:$D,$B$42,DADOS_ANAC!$E:$E,LEFT(L$8,2))</f>
        <v>5700</v>
      </c>
      <c r="M60" s="8">
        <f>SUMIFS(DADOS_ANAC!$Q:$Q,DADOS_ANAC!$B:$B,YEAR(M$7),DADOS_ANAC!$D:$D,$B$42,DADOS_ANAC!$E:$E,LEFT(M$8,2))</f>
        <v>5775</v>
      </c>
      <c r="N60" s="8">
        <f>SUMIFS(DADOS_ANAC!$Q:$Q,DADOS_ANAC!$B:$B,YEAR(N$7),DADOS_ANAC!$D:$D,$B$42,DADOS_ANAC!$E:$E,LEFT(N$8,2))</f>
        <v>6048</v>
      </c>
      <c r="O60" s="8">
        <f>SUMIFS(DADOS_ANAC!$Q:$Q,DADOS_ANAC!$B:$B,YEAR(O$7),DADOS_ANAC!$D:$D,$B$42,DADOS_ANAC!$E:$E,LEFT(O$8,2))</f>
        <v>6002</v>
      </c>
      <c r="P60" s="8">
        <f>SUMIFS(DADOS_ANAC!$Q:$Q,DADOS_ANAC!$B:$B,YEAR(P$7),DADOS_ANAC!$D:$D,$B$42,DADOS_ANAC!$E:$E,LEFT(P$8,2))</f>
        <v>5974</v>
      </c>
      <c r="Q60" s="8">
        <f>SUMIFS(DADOS_ANAC!$Q:$Q,DADOS_ANAC!$B:$B,YEAR(Q$7),DADOS_ANAC!$D:$D,$B$42,DADOS_ANAC!$E:$E,LEFT(Q$8,2))</f>
        <v>5968</v>
      </c>
      <c r="R60" s="8">
        <f>SUMIFS(DADOS_ANAC!$Q:$Q,DADOS_ANAC!$B:$B,YEAR(R$7),DADOS_ANAC!$D:$D,$B$42,DADOS_ANAC!$E:$E,LEFT(R$8,2))</f>
        <v>6051</v>
      </c>
      <c r="S60" s="8">
        <f>SUMIFS(DADOS_ANAC!$Q:$Q,DADOS_ANAC!$B:$B,YEAR(S$7),DADOS_ANAC!$D:$D,$B$42,DADOS_ANAC!$E:$E,LEFT(S$8,2))</f>
        <v>6290</v>
      </c>
      <c r="T60" s="8">
        <f>SUMIFS(DADOS_ANAC!$Q:$Q,DADOS_ANAC!$B:$B,YEAR(T$7),DADOS_ANAC!$D:$D,$B$42,DADOS_ANAC!$E:$E,LEFT(T$8,2))</f>
        <v>6732</v>
      </c>
      <c r="U60" s="8">
        <f>SUMIFS(DADOS_ANAC!$Q:$Q,DADOS_ANAC!$B:$B,YEAR(U$7),DADOS_ANAC!$D:$D,$B$42,DADOS_ANAC!$E:$E,LEFT(U$8,2))</f>
        <v>6088</v>
      </c>
      <c r="V60" s="8">
        <f>SUMIFS(DADOS_ANAC!$Q:$Q,DADOS_ANAC!$B:$B,YEAR(V$7),DADOS_ANAC!$D:$D,$B$42,DADOS_ANAC!$E:$E,LEFT(V$8,2))</f>
        <v>6323</v>
      </c>
      <c r="W60" s="8">
        <f>SUMIFS(DADOS_ANAC!$Q:$Q,DADOS_ANAC!$B:$B,YEAR(W$7),DADOS_ANAC!$D:$D,$B$42,DADOS_ANAC!$E:$E,LEFT(W$8,2))</f>
        <v>5785</v>
      </c>
      <c r="X60" s="8">
        <f>SUMIFS(DADOS_ANAC!$Q:$Q,DADOS_ANAC!$B:$B,YEAR(X$7),DADOS_ANAC!$D:$D,$B$42,DADOS_ANAC!$E:$E,LEFT(X$8,2))</f>
        <v>5835</v>
      </c>
      <c r="Y60" s="8">
        <f>SUMIFS(DADOS_ANAC!$Q:$Q,DADOS_ANAC!$B:$B,YEAR(Y$7),DADOS_ANAC!$D:$D,$B$42,DADOS_ANAC!$E:$E,LEFT(Y$8,2))</f>
        <v>5645</v>
      </c>
      <c r="Z60" s="8">
        <f>SUMIFS(DADOS_ANAC!$Q:$Q,DADOS_ANAC!$B:$B,YEAR(Z$7),DADOS_ANAC!$D:$D,$B$42,DADOS_ANAC!$E:$E,LEFT(Z$8,2))</f>
        <v>6212</v>
      </c>
      <c r="AA60" s="8">
        <f>SUMIFS(DADOS_ANAC!$Q:$Q,DADOS_ANAC!$B:$B,YEAR(AA$7),DADOS_ANAC!$D:$D,$B$42,DADOS_ANAC!$E:$E,LEFT(AA$8,2))</f>
        <v>6304</v>
      </c>
      <c r="AB60" s="8">
        <f>SUMIFS(DADOS_ANAC!$Q:$Q,DADOS_ANAC!$B:$B,YEAR(AB$7),DADOS_ANAC!$D:$D,$B$42,DADOS_ANAC!$E:$E,LEFT(AB$8,2))</f>
        <v>6659</v>
      </c>
      <c r="AC60" s="8">
        <f>SUMIFS(DADOS_ANAC!$Q:$Q,DADOS_ANAC!$B:$B,YEAR(AC$7),DADOS_ANAC!$D:$D,$B$42,DADOS_ANAC!$E:$E,LEFT(AC$8,2))</f>
        <v>6283</v>
      </c>
      <c r="AD60" s="8">
        <f>SUMIFS(DADOS_ANAC!$Q:$Q,DADOS_ANAC!$B:$B,YEAR(AD$7),DADOS_ANAC!$D:$D,$B$42,DADOS_ANAC!$E:$E,LEFT(AD$8,2))</f>
        <v>7239</v>
      </c>
      <c r="AE60" s="8">
        <f>SUMIFS(DADOS_ANAC!$Q:$Q,DADOS_ANAC!$B:$B,YEAR(AE$7),DADOS_ANAC!$D:$D,$B$42,DADOS_ANAC!$E:$E,LEFT(AE$8,2))</f>
        <v>6905</v>
      </c>
      <c r="AF60" s="8">
        <f>SUMIFS(DADOS_ANAC!$Q:$Q,DADOS_ANAC!$B:$B,YEAR(AF$7),DADOS_ANAC!$D:$D,$B$42,DADOS_ANAC!$E:$E,LEFT(AF$8,2))</f>
        <v>7254</v>
      </c>
      <c r="AG60" s="8">
        <f>SUMIFS(DADOS_ANAC!$Q:$Q,DADOS_ANAC!$B:$B,YEAR(AG$7),DADOS_ANAC!$D:$D,$B$42,DADOS_ANAC!$E:$E,LEFT(AG$8,2))</f>
        <v>6397</v>
      </c>
      <c r="AH60" s="8">
        <f>SUMIFS(DADOS_ANAC!$Q:$Q,DADOS_ANAC!$B:$B,YEAR(AH$7),DADOS_ANAC!$D:$D,$B$42,DADOS_ANAC!$E:$E,LEFT(AH$8,2))</f>
        <v>7227</v>
      </c>
      <c r="AI60" s="8">
        <f>SUMIFS(DADOS_ANAC!$Q:$Q,DADOS_ANAC!$B:$B,YEAR(AI$7),DADOS_ANAC!$D:$D,$B$42,DADOS_ANAC!$E:$E,LEFT(AI$8,2))</f>
        <v>7148</v>
      </c>
      <c r="AJ60" s="8">
        <f>SUMIFS(DADOS_ANAC!$Q:$Q,DADOS_ANAC!$B:$B,YEAR(AJ$7),DADOS_ANAC!$D:$D,$B$42,DADOS_ANAC!$E:$E,LEFT(AJ$8,2))</f>
        <v>7235</v>
      </c>
      <c r="AK60" s="8">
        <f>SUMIFS(DADOS_ANAC!$Q:$Q,DADOS_ANAC!$B:$B,YEAR(AK$7),DADOS_ANAC!$D:$D,$B$42,DADOS_ANAC!$E:$E,LEFT(AK$8,2))</f>
        <v>6433</v>
      </c>
      <c r="AL60" s="8">
        <f>SUMIFS(DADOS_ANAC!$Q:$Q,DADOS_ANAC!$B:$B,YEAR(AL$7),DADOS_ANAC!$D:$D,$B$42,DADOS_ANAC!$E:$E,LEFT(AL$8,2))</f>
        <v>7302</v>
      </c>
      <c r="AM60" s="8">
        <f>SUMIFS(DADOS_ANAC!$Q:$Q,DADOS_ANAC!$B:$B,YEAR(AM$7),DADOS_ANAC!$D:$D,$B$42,DADOS_ANAC!$E:$E,LEFT(AM$8,2))</f>
        <v>6755</v>
      </c>
      <c r="AN60" s="8">
        <f>SUMIFS(DADOS_ANAC!$Q:$Q,DADOS_ANAC!$B:$B,YEAR(AN$7),DADOS_ANAC!$D:$D,$B$42,DADOS_ANAC!$E:$E,LEFT(AN$8,2))</f>
        <v>7234</v>
      </c>
      <c r="AO60" s="8">
        <f>SUMIFS(DADOS_ANAC!$Q:$Q,DADOS_ANAC!$B:$B,YEAR(AO$7),DADOS_ANAC!$D:$D,$B$42,DADOS_ANAC!$E:$E,LEFT(AO$8,2))</f>
        <v>6586</v>
      </c>
      <c r="AP60" s="8">
        <f>SUMIFS(DADOS_ANAC!$Q:$Q,DADOS_ANAC!$B:$B,YEAR(AP$7),DADOS_ANAC!$D:$D,$B$42,DADOS_ANAC!$E:$E,LEFT(AP$8,2))</f>
        <v>7485</v>
      </c>
      <c r="AQ60" s="8">
        <f>SUMIFS(DADOS_ANAC!$Q:$Q,DADOS_ANAC!$B:$B,YEAR(AQ$7),DADOS_ANAC!$D:$D,$B$42,DADOS_ANAC!$E:$E,LEFT(AQ$8,2))</f>
        <v>7510</v>
      </c>
      <c r="AR60" s="8">
        <f>SUMIFS(DADOS_ANAC!$Q:$Q,DADOS_ANAC!$B:$B,YEAR(AR$7),DADOS_ANAC!$D:$D,$B$42,DADOS_ANAC!$E:$E,LEFT(AR$8,2))</f>
        <v>8071</v>
      </c>
      <c r="AS60" s="8">
        <f>SUMIFS(DADOS_ANAC!$Q:$Q,DADOS_ANAC!$B:$B,YEAR(AS$7),DADOS_ANAC!$D:$D,$B$42,DADOS_ANAC!$E:$E,LEFT(AS$8,2))</f>
        <v>6460</v>
      </c>
      <c r="AT60" s="8">
        <f>SUMIFS(DADOS_ANAC!$Q:$Q,DADOS_ANAC!$B:$B,YEAR(AT$7),DADOS_ANAC!$D:$D,$B$42,DADOS_ANAC!$E:$E,LEFT(AT$8,2))</f>
        <v>7266</v>
      </c>
      <c r="AU60" s="8">
        <f>SUMIFS(DADOS_ANAC!$Q:$Q,DADOS_ANAC!$B:$B,YEAR(AU$7),DADOS_ANAC!$D:$D,$B$42,DADOS_ANAC!$E:$E,LEFT(AU$8,2))</f>
        <v>6281</v>
      </c>
    </row>
    <row r="61" spans="2:47">
      <c r="B61" s="17" t="s">
        <v>102</v>
      </c>
      <c r="C61" s="17" t="s">
        <v>113</v>
      </c>
      <c r="D61" s="18">
        <f>D60+D59</f>
        <v>70190</v>
      </c>
      <c r="E61" s="18">
        <v>68099</v>
      </c>
      <c r="F61" s="18">
        <f t="shared" ref="F61:AU61" si="16">F60+F59</f>
        <v>69338</v>
      </c>
      <c r="G61" s="18">
        <f t="shared" si="16"/>
        <v>71298</v>
      </c>
      <c r="H61" s="18">
        <f t="shared" si="16"/>
        <v>71652</v>
      </c>
      <c r="I61" s="18">
        <f t="shared" si="16"/>
        <v>71675</v>
      </c>
      <c r="J61" s="18">
        <f t="shared" si="16"/>
        <v>76083</v>
      </c>
      <c r="K61" s="18">
        <f t="shared" si="16"/>
        <v>77650</v>
      </c>
      <c r="L61" s="18">
        <f t="shared" si="16"/>
        <v>75590</v>
      </c>
      <c r="M61" s="18">
        <f t="shared" si="16"/>
        <v>76414</v>
      </c>
      <c r="N61" s="18">
        <f t="shared" si="16"/>
        <v>77742</v>
      </c>
      <c r="O61" s="18">
        <f t="shared" si="16"/>
        <v>77178</v>
      </c>
      <c r="P61" s="18">
        <f t="shared" si="16"/>
        <v>76198</v>
      </c>
      <c r="Q61" s="18">
        <f t="shared" si="16"/>
        <v>74256</v>
      </c>
      <c r="R61" s="18">
        <f t="shared" si="16"/>
        <v>75250</v>
      </c>
      <c r="S61" s="18">
        <f t="shared" si="16"/>
        <v>74316</v>
      </c>
      <c r="T61" s="18">
        <f t="shared" si="16"/>
        <v>70905</v>
      </c>
      <c r="U61" s="18">
        <f t="shared" si="16"/>
        <v>67384</v>
      </c>
      <c r="V61" s="18">
        <f t="shared" si="16"/>
        <v>70971</v>
      </c>
      <c r="W61" s="18">
        <f t="shared" si="16"/>
        <v>70092</v>
      </c>
      <c r="X61" s="18">
        <f t="shared" si="16"/>
        <v>67963</v>
      </c>
      <c r="Y61" s="18">
        <f t="shared" si="16"/>
        <v>64857</v>
      </c>
      <c r="Z61" s="18">
        <f t="shared" si="16"/>
        <v>68579</v>
      </c>
      <c r="AA61" s="18">
        <f t="shared" si="16"/>
        <v>70371</v>
      </c>
      <c r="AB61" s="18">
        <f t="shared" si="16"/>
        <v>67672</v>
      </c>
      <c r="AC61" s="18">
        <f t="shared" si="16"/>
        <v>64423</v>
      </c>
      <c r="AD61" s="18">
        <f t="shared" si="16"/>
        <v>68314</v>
      </c>
      <c r="AE61" s="18">
        <f t="shared" si="16"/>
        <v>63984</v>
      </c>
      <c r="AF61" s="18">
        <f t="shared" si="16"/>
        <v>62105</v>
      </c>
      <c r="AG61" s="18">
        <f t="shared" si="16"/>
        <v>56287</v>
      </c>
      <c r="AH61" s="18">
        <f t="shared" si="16"/>
        <v>59921</v>
      </c>
      <c r="AI61" s="18">
        <f t="shared" si="16"/>
        <v>58088</v>
      </c>
      <c r="AJ61" s="18">
        <f t="shared" si="16"/>
        <v>57072</v>
      </c>
      <c r="AK61" s="18">
        <f t="shared" si="16"/>
        <v>53640</v>
      </c>
      <c r="AL61" s="18">
        <f t="shared" si="16"/>
        <v>58653</v>
      </c>
      <c r="AM61" s="18">
        <f t="shared" si="16"/>
        <v>57901</v>
      </c>
      <c r="AN61" s="18">
        <f t="shared" si="16"/>
        <v>57916</v>
      </c>
      <c r="AO61" s="18">
        <f t="shared" si="16"/>
        <v>56012</v>
      </c>
      <c r="AP61" s="18">
        <f t="shared" si="16"/>
        <v>59368</v>
      </c>
      <c r="AQ61" s="18">
        <f t="shared" si="16"/>
        <v>59091</v>
      </c>
      <c r="AR61" s="18">
        <f t="shared" si="16"/>
        <v>58523</v>
      </c>
      <c r="AS61" s="18">
        <f t="shared" si="16"/>
        <v>56794</v>
      </c>
      <c r="AT61" s="18">
        <f t="shared" si="16"/>
        <v>64927</v>
      </c>
      <c r="AU61" s="18">
        <f t="shared" si="16"/>
        <v>67902</v>
      </c>
    </row>
    <row r="62" spans="2:47">
      <c r="B62" t="s">
        <v>85</v>
      </c>
      <c r="C62" t="s">
        <v>121</v>
      </c>
      <c r="D62" s="8">
        <f>SUMIFS(DADOS_ANAC!$R:$R,DADOS_ANAC!$B:$B,YEAR(D$7),DADOS_ANAC!$D:$D,$B$42,DADOS_ANAC!$E:$E,LEFT(D$8,2))</f>
        <v>105312.37</v>
      </c>
      <c r="E62" s="8">
        <v>101058.44</v>
      </c>
      <c r="F62" s="8">
        <f>SUMIFS(DADOS_ANAC!$R:$R,DADOS_ANAC!$B:$B,YEAR(F$7),DADOS_ANAC!$D:$D,$B$42,DADOS_ANAC!$E:$E,LEFT(F$8,2))</f>
        <v>103733.92999999991</v>
      </c>
      <c r="G62" s="8">
        <f>SUMIFS(DADOS_ANAC!$R:$R,DADOS_ANAC!$B:$B,YEAR(G$7),DADOS_ANAC!$D:$D,$B$42,DADOS_ANAC!$E:$E,LEFT(G$8,2))</f>
        <v>109723.82</v>
      </c>
      <c r="H62" s="8">
        <f>SUMIFS(DADOS_ANAC!$R:$R,DADOS_ANAC!$B:$B,YEAR(H$7),DADOS_ANAC!$D:$D,$B$42,DADOS_ANAC!$E:$E,LEFT(H$8,2))</f>
        <v>110877.12090000001</v>
      </c>
      <c r="I62" s="8">
        <f>SUMIFS(DADOS_ANAC!$R:$R,DADOS_ANAC!$B:$B,YEAR(I$7),DADOS_ANAC!$D:$D,$B$42,DADOS_ANAC!$E:$E,LEFT(I$8,2))</f>
        <v>110603.15</v>
      </c>
      <c r="J62" s="8">
        <f>SUMIFS(DADOS_ANAC!$R:$R,DADOS_ANAC!$B:$B,YEAR(J$7),DADOS_ANAC!$D:$D,$B$42,DADOS_ANAC!$E:$E,LEFT(J$8,2))</f>
        <v>118071.44999999991</v>
      </c>
      <c r="K62" s="8">
        <f>SUMIFS(DADOS_ANAC!$R:$R,DADOS_ANAC!$B:$B,YEAR(K$7),DADOS_ANAC!$D:$D,$B$42,DADOS_ANAC!$E:$E,LEFT(K$8,2))</f>
        <v>122485.00999999981</v>
      </c>
      <c r="L62" s="8">
        <f>SUMIFS(DADOS_ANAC!$R:$R,DADOS_ANAC!$B:$B,YEAR(L$7),DADOS_ANAC!$D:$D,$B$42,DADOS_ANAC!$E:$E,LEFT(L$8,2))</f>
        <v>118704.21999999988</v>
      </c>
      <c r="M62" s="8">
        <f>SUMIFS(DADOS_ANAC!$R:$R,DADOS_ANAC!$B:$B,YEAR(M$7),DADOS_ANAC!$D:$D,$B$42,DADOS_ANAC!$E:$E,LEFT(M$8,2))</f>
        <v>119758</v>
      </c>
      <c r="N62" s="8">
        <f>SUMIFS(DADOS_ANAC!$R:$R,DADOS_ANAC!$B:$B,YEAR(N$7),DADOS_ANAC!$D:$D,$B$42,DADOS_ANAC!$E:$E,LEFT(N$8,2))</f>
        <v>123692.22</v>
      </c>
      <c r="O62" s="8">
        <f>SUMIFS(DADOS_ANAC!$R:$R,DADOS_ANAC!$B:$B,YEAR(O$7),DADOS_ANAC!$D:$D,$B$42,DADOS_ANAC!$E:$E,LEFT(O$8,2))</f>
        <v>124744.961</v>
      </c>
      <c r="P62" s="8">
        <f>SUMIFS(DADOS_ANAC!$R:$R,DADOS_ANAC!$B:$B,YEAR(P$7),DADOS_ANAC!$D:$D,$B$42,DADOS_ANAC!$E:$E,LEFT(P$8,2))</f>
        <v>125267.52100000001</v>
      </c>
      <c r="Q62" s="8">
        <f>SUMIFS(DADOS_ANAC!$R:$R,DADOS_ANAC!$B:$B,YEAR(Q$7),DADOS_ANAC!$D:$D,$B$42,DADOS_ANAC!$E:$E,LEFT(Q$8,2))</f>
        <v>122151.97200000001</v>
      </c>
      <c r="R62" s="8">
        <f>SUMIFS(DADOS_ANAC!$R:$R,DADOS_ANAC!$B:$B,YEAR(R$7),DADOS_ANAC!$D:$D,$B$42,DADOS_ANAC!$E:$E,LEFT(R$8,2))</f>
        <v>121556.58099999989</v>
      </c>
      <c r="S62" s="8">
        <f>SUMIFS(DADOS_ANAC!$R:$R,DADOS_ANAC!$B:$B,YEAR(S$7),DADOS_ANAC!$D:$D,$B$42,DADOS_ANAC!$E:$E,LEFT(S$8,2))</f>
        <v>119079</v>
      </c>
      <c r="T62" s="8">
        <f>SUMIFS(DADOS_ANAC!$R:$R,DADOS_ANAC!$B:$B,YEAR(T$7),DADOS_ANAC!$D:$D,$B$42,DADOS_ANAC!$E:$E,LEFT(T$8,2))</f>
        <v>112559.53</v>
      </c>
      <c r="U62" s="8">
        <f>SUMIFS(DADOS_ANAC!$R:$R,DADOS_ANAC!$B:$B,YEAR(U$7),DADOS_ANAC!$D:$D,$B$42,DADOS_ANAC!$E:$E,LEFT(U$8,2))</f>
        <v>105923.23000000001</v>
      </c>
      <c r="V62" s="8">
        <f>SUMIFS(DADOS_ANAC!$R:$R,DADOS_ANAC!$B:$B,YEAR(V$7),DADOS_ANAC!$D:$D,$B$42,DADOS_ANAC!$E:$E,LEFT(V$8,2))</f>
        <v>112659.22099999999</v>
      </c>
      <c r="W62" s="8">
        <f>SUMIFS(DADOS_ANAC!$R:$R,DADOS_ANAC!$B:$B,YEAR(W$7),DADOS_ANAC!$D:$D,$B$42,DADOS_ANAC!$E:$E,LEFT(W$8,2))</f>
        <v>112704.8009999999</v>
      </c>
      <c r="X62" s="8">
        <f>SUMIFS(DADOS_ANAC!$R:$R,DADOS_ANAC!$B:$B,YEAR(X$7),DADOS_ANAC!$D:$D,$B$42,DADOS_ANAC!$E:$E,LEFT(X$8,2))</f>
        <v>110107.2699999999</v>
      </c>
      <c r="Y62" s="8">
        <f>SUMIFS(DADOS_ANAC!$R:$R,DADOS_ANAC!$B:$B,YEAR(Y$7),DADOS_ANAC!$D:$D,$B$42,DADOS_ANAC!$E:$E,LEFT(Y$8,2))</f>
        <v>103225.00099999999</v>
      </c>
      <c r="Z62" s="8">
        <f>SUMIFS(DADOS_ANAC!$R:$R,DADOS_ANAC!$B:$B,YEAR(Z$7),DADOS_ANAC!$D:$D,$B$42,DADOS_ANAC!$E:$E,LEFT(Z$8,2))</f>
        <v>108651.28</v>
      </c>
      <c r="AA62" s="8">
        <f>SUMIFS(DADOS_ANAC!$R:$R,DADOS_ANAC!$B:$B,YEAR(AA$7),DADOS_ANAC!$D:$D,$B$42,DADOS_ANAC!$E:$E,LEFT(AA$8,2))</f>
        <v>112089.05999999991</v>
      </c>
      <c r="AB62" s="8">
        <f>SUMIFS(DADOS_ANAC!$R:$R,DADOS_ANAC!$B:$B,YEAR(AB$7),DADOS_ANAC!$D:$D,$B$42,DADOS_ANAC!$E:$E,LEFT(AB$8,2))</f>
        <v>106411.68</v>
      </c>
      <c r="AC62" s="8">
        <f>SUMIFS(DADOS_ANAC!$R:$R,DADOS_ANAC!$B:$B,YEAR(AC$7),DADOS_ANAC!$D:$D,$B$42,DADOS_ANAC!$E:$E,LEFT(AC$8,2))</f>
        <v>99996.30099999989</v>
      </c>
      <c r="AD62" s="8">
        <f>SUMIFS(DADOS_ANAC!$R:$R,DADOS_ANAC!$B:$B,YEAR(AD$7),DADOS_ANAC!$D:$D,$B$42,DADOS_ANAC!$E:$E,LEFT(AD$8,2))</f>
        <v>106094.79</v>
      </c>
      <c r="AE62" s="8">
        <f>SUMIFS(DADOS_ANAC!$R:$R,DADOS_ANAC!$B:$B,YEAR(AE$7),DADOS_ANAC!$D:$D,$B$42,DADOS_ANAC!$E:$E,LEFT(AE$8,2))</f>
        <v>99858.669999999896</v>
      </c>
      <c r="AF62" s="8">
        <f>SUMIFS(DADOS_ANAC!$R:$R,DADOS_ANAC!$B:$B,YEAR(AF$7),DADOS_ANAC!$D:$D,$B$42,DADOS_ANAC!$E:$E,LEFT(AF$8,2))</f>
        <v>95156.839999999895</v>
      </c>
      <c r="AG62" s="8">
        <f>SUMIFS(DADOS_ANAC!$R:$R,DADOS_ANAC!$B:$B,YEAR(AG$7),DADOS_ANAC!$D:$D,$B$42,DADOS_ANAC!$E:$E,LEFT(AG$8,2))</f>
        <v>84920.66</v>
      </c>
      <c r="AH62" s="8">
        <f>SUMIFS(DADOS_ANAC!$R:$R,DADOS_ANAC!$B:$B,YEAR(AH$7),DADOS_ANAC!$D:$D,$B$42,DADOS_ANAC!$E:$E,LEFT(AH$8,2))</f>
        <v>90807.209000000003</v>
      </c>
      <c r="AI62" s="8">
        <f>SUMIFS(DADOS_ANAC!$R:$R,DADOS_ANAC!$B:$B,YEAR(AI$7),DADOS_ANAC!$D:$D,$B$42,DADOS_ANAC!$E:$E,LEFT(AI$8,2))</f>
        <v>87934.610999999903</v>
      </c>
      <c r="AJ62" s="8">
        <f>SUMIFS(DADOS_ANAC!$R:$R,DADOS_ANAC!$B:$B,YEAR(AJ$7),DADOS_ANAC!$D:$D,$B$42,DADOS_ANAC!$E:$E,LEFT(AJ$8,2))</f>
        <v>85900.429999999906</v>
      </c>
      <c r="AK62" s="8">
        <f>SUMIFS(DADOS_ANAC!$R:$R,DADOS_ANAC!$B:$B,YEAR(AK$7),DADOS_ANAC!$D:$D,$B$42,DADOS_ANAC!$E:$E,LEFT(AK$8,2))</f>
        <v>80611.001000000004</v>
      </c>
      <c r="AL62" s="8">
        <f>SUMIFS(DADOS_ANAC!$R:$R,DADOS_ANAC!$B:$B,YEAR(AL$7),DADOS_ANAC!$D:$D,$B$42,DADOS_ANAC!$E:$E,LEFT(AL$8,2))</f>
        <v>88391.80999999991</v>
      </c>
      <c r="AM62" s="8">
        <f>SUMIFS(DADOS_ANAC!$R:$R,DADOS_ANAC!$B:$B,YEAR(AM$7),DADOS_ANAC!$D:$D,$B$42,DADOS_ANAC!$E:$E,LEFT(AM$8,2))</f>
        <v>88563.4399999999</v>
      </c>
      <c r="AN62" s="8">
        <f>SUMIFS(DADOS_ANAC!$R:$R,DADOS_ANAC!$B:$B,YEAR(AN$7),DADOS_ANAC!$D:$D,$B$42,DADOS_ANAC!$E:$E,LEFT(AN$8,2))</f>
        <v>88283.389999999898</v>
      </c>
      <c r="AO62" s="8">
        <f>SUMIFS(DADOS_ANAC!$R:$R,DADOS_ANAC!$B:$B,YEAR(AO$7),DADOS_ANAC!$D:$D,$B$42,DADOS_ANAC!$E:$E,LEFT(AO$8,2))</f>
        <v>86366.219999999899</v>
      </c>
      <c r="AP62" s="8">
        <f>SUMIFS(DADOS_ANAC!$R:$R,DADOS_ANAC!$B:$B,YEAR(AP$7),DADOS_ANAC!$D:$D,$B$42,DADOS_ANAC!$E:$E,LEFT(AP$8,2))</f>
        <v>92088.669999999795</v>
      </c>
      <c r="AQ62" s="8">
        <f>SUMIFS(DADOS_ANAC!$R:$R,DADOS_ANAC!$B:$B,YEAR(AQ$7),DADOS_ANAC!$D:$D,$B$42,DADOS_ANAC!$E:$E,LEFT(AQ$8,2))</f>
        <v>92601.001000000004</v>
      </c>
      <c r="AR62" s="8">
        <f>SUMIFS(DADOS_ANAC!$R:$R,DADOS_ANAC!$B:$B,YEAR(AR$7),DADOS_ANAC!$D:$D,$B$42,DADOS_ANAC!$E:$E,LEFT(AR$8,2))</f>
        <v>90379.551999999894</v>
      </c>
      <c r="AS62" s="8">
        <f>SUMIFS(DADOS_ANAC!$R:$R,DADOS_ANAC!$B:$B,YEAR(AS$7),DADOS_ANAC!$D:$D,$B$42,DADOS_ANAC!$E:$E,LEFT(AS$8,2))</f>
        <v>87512.11</v>
      </c>
      <c r="AT62" s="8">
        <f>SUMIFS(DADOS_ANAC!$R:$R,DADOS_ANAC!$B:$B,YEAR(AT$7),DADOS_ANAC!$D:$D,$B$42,DADOS_ANAC!$E:$E,LEFT(AT$8,2))</f>
        <v>102312.95999999999</v>
      </c>
      <c r="AU62" s="8">
        <f>SUMIFS(DADOS_ANAC!$R:$R,DADOS_ANAC!$B:$B,YEAR(AU$7),DADOS_ANAC!$D:$D,$B$42,DADOS_ANAC!$E:$E,LEFT(AU$8,2))</f>
        <v>110776.38</v>
      </c>
    </row>
    <row r="63" spans="2:47">
      <c r="B63" t="s">
        <v>86</v>
      </c>
      <c r="C63" t="s">
        <v>122</v>
      </c>
      <c r="D63" s="8">
        <f>SUMIFS(DADOS_ANAC!$S:$S,DADOS_ANAC!$B:$B,YEAR(D$7),DADOS_ANAC!$D:$D,$B$42,DADOS_ANAC!$E:$E,LEFT(D$8,2))</f>
        <v>33020.669999999802</v>
      </c>
      <c r="E63" s="8">
        <v>33590.779999999897</v>
      </c>
      <c r="F63" s="8">
        <f>SUMIFS(DADOS_ANAC!$S:$S,DADOS_ANAC!$B:$B,YEAR(F$7),DADOS_ANAC!$D:$D,$B$42,DADOS_ANAC!$E:$E,LEFT(F$8,2))</f>
        <v>34155.86</v>
      </c>
      <c r="G63" s="8">
        <f>SUMIFS(DADOS_ANAC!$S:$S,DADOS_ANAC!$B:$B,YEAR(G$7),DADOS_ANAC!$D:$D,$B$42,DADOS_ANAC!$E:$E,LEFT(G$8,2))</f>
        <v>34067.049999999799</v>
      </c>
      <c r="H63" s="8">
        <f>SUMIFS(DADOS_ANAC!$S:$S,DADOS_ANAC!$B:$B,YEAR(H$7),DADOS_ANAC!$D:$D,$B$42,DADOS_ANAC!$E:$E,LEFT(H$8,2))</f>
        <v>34302.879999999903</v>
      </c>
      <c r="I63" s="8">
        <f>SUMIFS(DADOS_ANAC!$S:$S,DADOS_ANAC!$B:$B,YEAR(I$7),DADOS_ANAC!$D:$D,$B$42,DADOS_ANAC!$E:$E,LEFT(I$8,2))</f>
        <v>34658.479999999996</v>
      </c>
      <c r="J63" s="8">
        <f>SUMIFS(DADOS_ANAC!$S:$S,DADOS_ANAC!$B:$B,YEAR(J$7),DADOS_ANAC!$D:$D,$B$42,DADOS_ANAC!$E:$E,LEFT(J$8,2))</f>
        <v>37543.960000000006</v>
      </c>
      <c r="K63" s="8">
        <f>SUMIFS(DADOS_ANAC!$S:$S,DADOS_ANAC!$B:$B,YEAR(K$7),DADOS_ANAC!$D:$D,$B$42,DADOS_ANAC!$E:$E,LEFT(K$8,2))</f>
        <v>37866.03</v>
      </c>
      <c r="L63" s="8">
        <f>SUMIFS(DADOS_ANAC!$S:$S,DADOS_ANAC!$B:$B,YEAR(L$7),DADOS_ANAC!$D:$D,$B$42,DADOS_ANAC!$E:$E,LEFT(L$8,2))</f>
        <v>38483.17</v>
      </c>
      <c r="M63" s="8">
        <f>SUMIFS(DADOS_ANAC!$S:$S,DADOS_ANAC!$B:$B,YEAR(M$7),DADOS_ANAC!$D:$D,$B$42,DADOS_ANAC!$E:$E,LEFT(M$8,2))</f>
        <v>39750.229999999894</v>
      </c>
      <c r="N63" s="8">
        <f>SUMIFS(DADOS_ANAC!$S:$S,DADOS_ANAC!$B:$B,YEAR(N$7),DADOS_ANAC!$D:$D,$B$42,DADOS_ANAC!$E:$E,LEFT(N$8,2))</f>
        <v>41823.369999999995</v>
      </c>
      <c r="O63" s="8">
        <f>SUMIFS(DADOS_ANAC!$S:$S,DADOS_ANAC!$B:$B,YEAR(O$7),DADOS_ANAC!$D:$D,$B$42,DADOS_ANAC!$E:$E,LEFT(O$8,2))</f>
        <v>41063.279999999999</v>
      </c>
      <c r="P63" s="8">
        <f>SUMIFS(DADOS_ANAC!$S:$S,DADOS_ANAC!$B:$B,YEAR(P$7),DADOS_ANAC!$D:$D,$B$42,DADOS_ANAC!$E:$E,LEFT(P$8,2))</f>
        <v>40563.870000000003</v>
      </c>
      <c r="Q63" s="8">
        <f>SUMIFS(DADOS_ANAC!$S:$S,DADOS_ANAC!$B:$B,YEAR(Q$7),DADOS_ANAC!$D:$D,$B$42,DADOS_ANAC!$E:$E,LEFT(Q$8,2))</f>
        <v>40676.0799999999</v>
      </c>
      <c r="R63" s="8">
        <f>SUMIFS(DADOS_ANAC!$S:$S,DADOS_ANAC!$B:$B,YEAR(R$7),DADOS_ANAC!$D:$D,$B$42,DADOS_ANAC!$E:$E,LEFT(R$8,2))</f>
        <v>41167.4399999999</v>
      </c>
      <c r="S63" s="8">
        <f>SUMIFS(DADOS_ANAC!$S:$S,DADOS_ANAC!$B:$B,YEAR(S$7),DADOS_ANAC!$D:$D,$B$42,DADOS_ANAC!$E:$E,LEFT(S$8,2))</f>
        <v>42244.15</v>
      </c>
      <c r="T63" s="8">
        <f>SUMIFS(DADOS_ANAC!$S:$S,DADOS_ANAC!$B:$B,YEAR(T$7),DADOS_ANAC!$D:$D,$B$42,DADOS_ANAC!$E:$E,LEFT(T$8,2))</f>
        <v>43857.2699999998</v>
      </c>
      <c r="U63" s="8">
        <f>SUMIFS(DADOS_ANAC!$S:$S,DADOS_ANAC!$B:$B,YEAR(U$7),DADOS_ANAC!$D:$D,$B$42,DADOS_ANAC!$E:$E,LEFT(U$8,2))</f>
        <v>39371.719999999899</v>
      </c>
      <c r="V63" s="8">
        <f>SUMIFS(DADOS_ANAC!$S:$S,DADOS_ANAC!$B:$B,YEAR(V$7),DADOS_ANAC!$D:$D,$B$42,DADOS_ANAC!$E:$E,LEFT(V$8,2))</f>
        <v>39484.410000000003</v>
      </c>
      <c r="W63" s="8">
        <f>SUMIFS(DADOS_ANAC!$S:$S,DADOS_ANAC!$B:$B,YEAR(W$7),DADOS_ANAC!$D:$D,$B$42,DADOS_ANAC!$E:$E,LEFT(W$8,2))</f>
        <v>37247.33</v>
      </c>
      <c r="X63" s="8">
        <f>SUMIFS(DADOS_ANAC!$S:$S,DADOS_ANAC!$B:$B,YEAR(X$7),DADOS_ANAC!$D:$D,$B$42,DADOS_ANAC!$E:$E,LEFT(X$8,2))</f>
        <v>37368.9399999999</v>
      </c>
      <c r="Y63" s="8">
        <f>SUMIFS(DADOS_ANAC!$S:$S,DADOS_ANAC!$B:$B,YEAR(Y$7),DADOS_ANAC!$D:$D,$B$42,DADOS_ANAC!$E:$E,LEFT(Y$8,2))</f>
        <v>35736.69</v>
      </c>
      <c r="Z63" s="8">
        <f>SUMIFS(DADOS_ANAC!$S:$S,DADOS_ANAC!$B:$B,YEAR(Z$7),DADOS_ANAC!$D:$D,$B$42,DADOS_ANAC!$E:$E,LEFT(Z$8,2))</f>
        <v>38234.36</v>
      </c>
      <c r="AA63" s="8">
        <f>SUMIFS(DADOS_ANAC!$S:$S,DADOS_ANAC!$B:$B,YEAR(AA$7),DADOS_ANAC!$D:$D,$B$42,DADOS_ANAC!$E:$E,LEFT(AA$8,2))</f>
        <v>39057.94</v>
      </c>
      <c r="AB63" s="8">
        <f>SUMIFS(DADOS_ANAC!$S:$S,DADOS_ANAC!$B:$B,YEAR(AB$7),DADOS_ANAC!$D:$D,$B$42,DADOS_ANAC!$E:$E,LEFT(AB$8,2))</f>
        <v>40384.019999999997</v>
      </c>
      <c r="AC63" s="8">
        <f>SUMIFS(DADOS_ANAC!$S:$S,DADOS_ANAC!$B:$B,YEAR(AC$7),DADOS_ANAC!$D:$D,$B$42,DADOS_ANAC!$E:$E,LEFT(AC$8,2))</f>
        <v>38657.379999999801</v>
      </c>
      <c r="AD63" s="8">
        <f>SUMIFS(DADOS_ANAC!$S:$S,DADOS_ANAC!$B:$B,YEAR(AD$7),DADOS_ANAC!$D:$D,$B$42,DADOS_ANAC!$E:$E,LEFT(AD$8,2))</f>
        <v>43828.109999999899</v>
      </c>
      <c r="AE63" s="8">
        <f>SUMIFS(DADOS_ANAC!$S:$S,DADOS_ANAC!$B:$B,YEAR(AE$7),DADOS_ANAC!$D:$D,$B$42,DADOS_ANAC!$E:$E,LEFT(AE$8,2))</f>
        <v>41500.74</v>
      </c>
      <c r="AF63" s="8">
        <f>SUMIFS(DADOS_ANAC!$S:$S,DADOS_ANAC!$B:$B,YEAR(AF$7),DADOS_ANAC!$D:$D,$B$42,DADOS_ANAC!$E:$E,LEFT(AF$8,2))</f>
        <v>41762.9</v>
      </c>
      <c r="AG63" s="8">
        <f>SUMIFS(DADOS_ANAC!$S:$S,DADOS_ANAC!$B:$B,YEAR(AG$7),DADOS_ANAC!$D:$D,$B$42,DADOS_ANAC!$E:$E,LEFT(AG$8,2))</f>
        <v>36720.82</v>
      </c>
      <c r="AH63" s="8">
        <f>SUMIFS(DADOS_ANAC!$S:$S,DADOS_ANAC!$B:$B,YEAR(AH$7),DADOS_ANAC!$D:$D,$B$42,DADOS_ANAC!$E:$E,LEFT(AH$8,2))</f>
        <v>40208.1599999998</v>
      </c>
      <c r="AI63" s="8">
        <f>SUMIFS(DADOS_ANAC!$S:$S,DADOS_ANAC!$B:$B,YEAR(AI$7),DADOS_ANAC!$D:$D,$B$42,DADOS_ANAC!$E:$E,LEFT(AI$8,2))</f>
        <v>40802.630000000005</v>
      </c>
      <c r="AJ63" s="8">
        <f>SUMIFS(DADOS_ANAC!$S:$S,DADOS_ANAC!$B:$B,YEAR(AJ$7),DADOS_ANAC!$D:$D,$B$42,DADOS_ANAC!$E:$E,LEFT(AJ$8,2))</f>
        <v>41592.249999999804</v>
      </c>
      <c r="AK63" s="8">
        <f>SUMIFS(DADOS_ANAC!$S:$S,DADOS_ANAC!$B:$B,YEAR(AK$7),DADOS_ANAC!$D:$D,$B$42,DADOS_ANAC!$E:$E,LEFT(AK$8,2))</f>
        <v>38873.68</v>
      </c>
      <c r="AL63" s="8">
        <f>SUMIFS(DADOS_ANAC!$S:$S,DADOS_ANAC!$B:$B,YEAR(AL$7),DADOS_ANAC!$D:$D,$B$42,DADOS_ANAC!$E:$E,LEFT(AL$8,2))</f>
        <v>43569.319999999898</v>
      </c>
      <c r="AM63" s="8">
        <f>SUMIFS(DADOS_ANAC!$S:$S,DADOS_ANAC!$B:$B,YEAR(AM$7),DADOS_ANAC!$D:$D,$B$42,DADOS_ANAC!$E:$E,LEFT(AM$8,2))</f>
        <v>40366.25</v>
      </c>
      <c r="AN63" s="8">
        <f>SUMIFS(DADOS_ANAC!$S:$S,DADOS_ANAC!$B:$B,YEAR(AN$7),DADOS_ANAC!$D:$D,$B$42,DADOS_ANAC!$E:$E,LEFT(AN$8,2))</f>
        <v>43031.349999999802</v>
      </c>
      <c r="AO63" s="8">
        <f>SUMIFS(DADOS_ANAC!$S:$S,DADOS_ANAC!$B:$B,YEAR(AO$7),DADOS_ANAC!$D:$D,$B$42,DADOS_ANAC!$E:$E,LEFT(AO$8,2))</f>
        <v>41693.86</v>
      </c>
      <c r="AP63" s="8">
        <f>SUMIFS(DADOS_ANAC!$S:$S,DADOS_ANAC!$B:$B,YEAR(AP$7),DADOS_ANAC!$D:$D,$B$42,DADOS_ANAC!$E:$E,LEFT(AP$8,2))</f>
        <v>47833.889999999898</v>
      </c>
      <c r="AQ63" s="8">
        <f>SUMIFS(DADOS_ANAC!$S:$S,DADOS_ANAC!$B:$B,YEAR(AQ$7),DADOS_ANAC!$D:$D,$B$42,DADOS_ANAC!$E:$E,LEFT(AQ$8,2))</f>
        <v>47046.269999999902</v>
      </c>
      <c r="AR63" s="8">
        <f>SUMIFS(DADOS_ANAC!$S:$S,DADOS_ANAC!$B:$B,YEAR(AR$7),DADOS_ANAC!$D:$D,$B$42,DADOS_ANAC!$E:$E,LEFT(AR$8,2))</f>
        <v>49207.149999999805</v>
      </c>
      <c r="AS63" s="8">
        <f>SUMIFS(DADOS_ANAC!$S:$S,DADOS_ANAC!$B:$B,YEAR(AS$7),DADOS_ANAC!$D:$D,$B$42,DADOS_ANAC!$E:$E,LEFT(AS$8,2))</f>
        <v>41641.520000000004</v>
      </c>
      <c r="AT63" s="8">
        <f>SUMIFS(DADOS_ANAC!$S:$S,DADOS_ANAC!$B:$B,YEAR(AT$7),DADOS_ANAC!$D:$D,$B$42,DADOS_ANAC!$E:$E,LEFT(AT$8,2))</f>
        <v>44894.599999999897</v>
      </c>
      <c r="AU63" s="8">
        <f>SUMIFS(DADOS_ANAC!$S:$S,DADOS_ANAC!$B:$B,YEAR(AU$7),DADOS_ANAC!$D:$D,$B$42,DADOS_ANAC!$E:$E,LEFT(AU$8,2))</f>
        <v>39869.439999999799</v>
      </c>
    </row>
    <row r="64" spans="2:47">
      <c r="B64" s="17" t="s">
        <v>103</v>
      </c>
      <c r="C64" s="17" t="s">
        <v>114</v>
      </c>
      <c r="D64" s="18">
        <f>D63+D62</f>
        <v>138333.0399999998</v>
      </c>
      <c r="E64" s="18">
        <v>134649.21999999991</v>
      </c>
      <c r="F64" s="18">
        <f t="shared" ref="F64:AU64" si="17">F63+F62</f>
        <v>137889.78999999992</v>
      </c>
      <c r="G64" s="18">
        <f t="shared" si="17"/>
        <v>143790.86999999982</v>
      </c>
      <c r="H64" s="18">
        <f t="shared" si="17"/>
        <v>145180.00089999993</v>
      </c>
      <c r="I64" s="18">
        <f t="shared" si="17"/>
        <v>145261.63</v>
      </c>
      <c r="J64" s="18">
        <f t="shared" si="17"/>
        <v>155615.40999999992</v>
      </c>
      <c r="K64" s="18">
        <f t="shared" si="17"/>
        <v>160351.0399999998</v>
      </c>
      <c r="L64" s="18">
        <f t="shared" si="17"/>
        <v>157187.3899999999</v>
      </c>
      <c r="M64" s="18">
        <f t="shared" si="17"/>
        <v>159508.22999999989</v>
      </c>
      <c r="N64" s="18">
        <f t="shared" si="17"/>
        <v>165515.59</v>
      </c>
      <c r="O64" s="18">
        <f t="shared" si="17"/>
        <v>165808.24099999998</v>
      </c>
      <c r="P64" s="18">
        <f t="shared" si="17"/>
        <v>165831.391</v>
      </c>
      <c r="Q64" s="18">
        <f t="shared" si="17"/>
        <v>162828.05199999991</v>
      </c>
      <c r="R64" s="18">
        <f t="shared" si="17"/>
        <v>162724.02099999978</v>
      </c>
      <c r="S64" s="18">
        <f t="shared" si="17"/>
        <v>161323.15</v>
      </c>
      <c r="T64" s="18">
        <f t="shared" si="17"/>
        <v>156416.79999999981</v>
      </c>
      <c r="U64" s="18">
        <f t="shared" si="17"/>
        <v>145294.9499999999</v>
      </c>
      <c r="V64" s="18">
        <f t="shared" si="17"/>
        <v>152143.63099999999</v>
      </c>
      <c r="W64" s="18">
        <f t="shared" si="17"/>
        <v>149952.13099999991</v>
      </c>
      <c r="X64" s="18">
        <f t="shared" si="17"/>
        <v>147476.20999999979</v>
      </c>
      <c r="Y64" s="18">
        <f t="shared" si="17"/>
        <v>138961.69099999999</v>
      </c>
      <c r="Z64" s="18">
        <f t="shared" si="17"/>
        <v>146885.64000000001</v>
      </c>
      <c r="AA64" s="18">
        <f t="shared" si="17"/>
        <v>151146.99999999991</v>
      </c>
      <c r="AB64" s="18">
        <f t="shared" si="17"/>
        <v>146795.69999999998</v>
      </c>
      <c r="AC64" s="18">
        <f t="shared" si="17"/>
        <v>138653.68099999969</v>
      </c>
      <c r="AD64" s="18">
        <f t="shared" si="17"/>
        <v>149922.89999999991</v>
      </c>
      <c r="AE64" s="18">
        <f t="shared" si="17"/>
        <v>141359.40999999989</v>
      </c>
      <c r="AF64" s="18">
        <f t="shared" si="17"/>
        <v>136919.7399999999</v>
      </c>
      <c r="AG64" s="18">
        <f t="shared" si="17"/>
        <v>121641.48000000001</v>
      </c>
      <c r="AH64" s="18">
        <f t="shared" si="17"/>
        <v>131015.3689999998</v>
      </c>
      <c r="AI64" s="18">
        <f t="shared" si="17"/>
        <v>128737.24099999991</v>
      </c>
      <c r="AJ64" s="18">
        <f t="shared" si="17"/>
        <v>127492.6799999997</v>
      </c>
      <c r="AK64" s="18">
        <f t="shared" si="17"/>
        <v>119484.68100000001</v>
      </c>
      <c r="AL64" s="18">
        <f t="shared" si="17"/>
        <v>131961.1299999998</v>
      </c>
      <c r="AM64" s="18">
        <f t="shared" si="17"/>
        <v>128929.6899999999</v>
      </c>
      <c r="AN64" s="18">
        <f t="shared" si="17"/>
        <v>131314.7399999997</v>
      </c>
      <c r="AO64" s="18">
        <f t="shared" si="17"/>
        <v>128060.0799999999</v>
      </c>
      <c r="AP64" s="18">
        <f t="shared" si="17"/>
        <v>139922.55999999971</v>
      </c>
      <c r="AQ64" s="18">
        <f t="shared" si="17"/>
        <v>139647.27099999989</v>
      </c>
      <c r="AR64" s="18">
        <f t="shared" si="17"/>
        <v>139586.7019999997</v>
      </c>
      <c r="AS64" s="18">
        <f t="shared" si="17"/>
        <v>129153.63</v>
      </c>
      <c r="AT64" s="18">
        <f t="shared" si="17"/>
        <v>147207.55999999988</v>
      </c>
      <c r="AU64" s="18">
        <f t="shared" si="17"/>
        <v>150645.8199999998</v>
      </c>
    </row>
    <row r="65" spans="2:47">
      <c r="B65" t="s">
        <v>87</v>
      </c>
      <c r="C65" t="s">
        <v>120</v>
      </c>
      <c r="D65" s="8">
        <f>SUMIFS(DADOS_ANAC!$T:$T,DADOS_ANAC!$B:$B,YEAR(D$7),DADOS_ANAC!$D:$D,$B$42,DADOS_ANAC!$E:$E,LEFT(D$8,2))</f>
        <v>58352272</v>
      </c>
      <c r="E65" s="8">
        <v>55696295</v>
      </c>
      <c r="F65" s="8">
        <f>SUMIFS(DADOS_ANAC!$T:$T,DADOS_ANAC!$B:$B,YEAR(F$7),DADOS_ANAC!$D:$D,$B$42,DADOS_ANAC!$E:$E,LEFT(F$8,2))</f>
        <v>56623961</v>
      </c>
      <c r="G65" s="8">
        <f>SUMIFS(DADOS_ANAC!$T:$T,DADOS_ANAC!$B:$B,YEAR(G$7),DADOS_ANAC!$D:$D,$B$42,DADOS_ANAC!$E:$E,LEFT(G$8,2))</f>
        <v>60354800</v>
      </c>
      <c r="H65" s="8">
        <f>SUMIFS(DADOS_ANAC!$T:$T,DADOS_ANAC!$B:$B,YEAR(H$7),DADOS_ANAC!$D:$D,$B$42,DADOS_ANAC!$E:$E,LEFT(H$8,2))</f>
        <v>61616144</v>
      </c>
      <c r="I65" s="8">
        <f>SUMIFS(DADOS_ANAC!$T:$T,DADOS_ANAC!$B:$B,YEAR(I$7),DADOS_ANAC!$D:$D,$B$42,DADOS_ANAC!$E:$E,LEFT(I$8,2))</f>
        <v>61211587</v>
      </c>
      <c r="J65" s="8">
        <f>SUMIFS(DADOS_ANAC!$T:$T,DADOS_ANAC!$B:$B,YEAR(J$7),DADOS_ANAC!$D:$D,$B$42,DADOS_ANAC!$E:$E,LEFT(J$8,2))</f>
        <v>66106395</v>
      </c>
      <c r="K65" s="8">
        <f>SUMIFS(DADOS_ANAC!$T:$T,DADOS_ANAC!$B:$B,YEAR(K$7),DADOS_ANAC!$D:$D,$B$42,DADOS_ANAC!$E:$E,LEFT(K$8,2))</f>
        <v>68703559</v>
      </c>
      <c r="L65" s="8">
        <f>SUMIFS(DADOS_ANAC!$T:$T,DADOS_ANAC!$B:$B,YEAR(L$7),DADOS_ANAC!$D:$D,$B$42,DADOS_ANAC!$E:$E,LEFT(L$8,2))</f>
        <v>66922473</v>
      </c>
      <c r="M65" s="8">
        <f>SUMIFS(DADOS_ANAC!$T:$T,DADOS_ANAC!$B:$B,YEAR(M$7),DADOS_ANAC!$D:$D,$B$42,DADOS_ANAC!$E:$E,LEFT(M$8,2))</f>
        <v>66863746</v>
      </c>
      <c r="N65" s="8">
        <f>SUMIFS(DADOS_ANAC!$T:$T,DADOS_ANAC!$B:$B,YEAR(N$7),DADOS_ANAC!$D:$D,$B$42,DADOS_ANAC!$E:$E,LEFT(N$8,2))</f>
        <v>69756238</v>
      </c>
      <c r="O65" s="8">
        <f>SUMIFS(DADOS_ANAC!$T:$T,DADOS_ANAC!$B:$B,YEAR(O$7),DADOS_ANAC!$D:$D,$B$42,DADOS_ANAC!$E:$E,LEFT(O$8,2))</f>
        <v>70755297</v>
      </c>
      <c r="P65" s="8">
        <f>SUMIFS(DADOS_ANAC!$T:$T,DADOS_ANAC!$B:$B,YEAR(P$7),DADOS_ANAC!$D:$D,$B$42,DADOS_ANAC!$E:$E,LEFT(P$8,2))</f>
        <v>71759131</v>
      </c>
      <c r="Q65" s="8">
        <f>SUMIFS(DADOS_ANAC!$T:$T,DADOS_ANAC!$B:$B,YEAR(Q$7),DADOS_ANAC!$D:$D,$B$42,DADOS_ANAC!$E:$E,LEFT(Q$8,2))</f>
        <v>68742492</v>
      </c>
      <c r="R65" s="8">
        <f>SUMIFS(DADOS_ANAC!$T:$T,DADOS_ANAC!$B:$B,YEAR(R$7),DADOS_ANAC!$D:$D,$B$42,DADOS_ANAC!$E:$E,LEFT(R$8,2))</f>
        <v>68842136</v>
      </c>
      <c r="S65" s="8">
        <f>SUMIFS(DADOS_ANAC!$T:$T,DADOS_ANAC!$B:$B,YEAR(S$7),DADOS_ANAC!$D:$D,$B$42,DADOS_ANAC!$E:$E,LEFT(S$8,2))</f>
        <v>67427950</v>
      </c>
      <c r="T65" s="8">
        <f>SUMIFS(DADOS_ANAC!$T:$T,DADOS_ANAC!$B:$B,YEAR(T$7),DADOS_ANAC!$D:$D,$B$42,DADOS_ANAC!$E:$E,LEFT(T$8,2))</f>
        <v>64549074</v>
      </c>
      <c r="U65" s="8">
        <f>SUMIFS(DADOS_ANAC!$T:$T,DADOS_ANAC!$B:$B,YEAR(U$7),DADOS_ANAC!$D:$D,$B$42,DADOS_ANAC!$E:$E,LEFT(U$8,2))</f>
        <v>60169297</v>
      </c>
      <c r="V65" s="8">
        <f>SUMIFS(DADOS_ANAC!$T:$T,DADOS_ANAC!$B:$B,YEAR(V$7),DADOS_ANAC!$D:$D,$B$42,DADOS_ANAC!$E:$E,LEFT(V$8,2))</f>
        <v>64049455</v>
      </c>
      <c r="W65" s="8">
        <f>SUMIFS(DADOS_ANAC!$T:$T,DADOS_ANAC!$B:$B,YEAR(W$7),DADOS_ANAC!$D:$D,$B$42,DADOS_ANAC!$E:$E,LEFT(W$8,2))</f>
        <v>63381880</v>
      </c>
      <c r="X65" s="8">
        <f>SUMIFS(DADOS_ANAC!$T:$T,DADOS_ANAC!$B:$B,YEAR(X$7),DADOS_ANAC!$D:$D,$B$42,DADOS_ANAC!$E:$E,LEFT(X$8,2))</f>
        <v>61997097</v>
      </c>
      <c r="Y65" s="8">
        <f>SUMIFS(DADOS_ANAC!$T:$T,DADOS_ANAC!$B:$B,YEAR(Y$7),DADOS_ANAC!$D:$D,$B$42,DADOS_ANAC!$E:$E,LEFT(Y$8,2))</f>
        <v>58350918</v>
      </c>
      <c r="Z65" s="8">
        <f>SUMIFS(DADOS_ANAC!$T:$T,DADOS_ANAC!$B:$B,YEAR(Z$7),DADOS_ANAC!$D:$D,$B$42,DADOS_ANAC!$E:$E,LEFT(Z$8,2))</f>
        <v>61903736</v>
      </c>
      <c r="AA65" s="8">
        <f>SUMIFS(DADOS_ANAC!$T:$T,DADOS_ANAC!$B:$B,YEAR(AA$7),DADOS_ANAC!$D:$D,$B$42,DADOS_ANAC!$E:$E,LEFT(AA$8,2))</f>
        <v>63979675</v>
      </c>
      <c r="AB65" s="8">
        <f>SUMIFS(DADOS_ANAC!$T:$T,DADOS_ANAC!$B:$B,YEAR(AB$7),DADOS_ANAC!$D:$D,$B$42,DADOS_ANAC!$E:$E,LEFT(AB$8,2))</f>
        <v>61151445</v>
      </c>
      <c r="AC65" s="8">
        <f>SUMIFS(DADOS_ANAC!$T:$T,DADOS_ANAC!$B:$B,YEAR(AC$7),DADOS_ANAC!$D:$D,$B$42,DADOS_ANAC!$E:$E,LEFT(AC$8,2))</f>
        <v>57077944</v>
      </c>
      <c r="AD65" s="8">
        <f>SUMIFS(DADOS_ANAC!$T:$T,DADOS_ANAC!$B:$B,YEAR(AD$7),DADOS_ANAC!$D:$D,$B$42,DADOS_ANAC!$E:$E,LEFT(AD$8,2))</f>
        <v>60585901</v>
      </c>
      <c r="AE65" s="8">
        <f>SUMIFS(DADOS_ANAC!$T:$T,DADOS_ANAC!$B:$B,YEAR(AE$7),DADOS_ANAC!$D:$D,$B$42,DADOS_ANAC!$E:$E,LEFT(AE$8,2))</f>
        <v>56409811</v>
      </c>
      <c r="AF65" s="8">
        <f>SUMIFS(DADOS_ANAC!$T:$T,DADOS_ANAC!$B:$B,YEAR(AF$7),DADOS_ANAC!$D:$D,$B$42,DADOS_ANAC!$E:$E,LEFT(AF$8,2))</f>
        <v>54443232</v>
      </c>
      <c r="AG65" s="8">
        <f>SUMIFS(DADOS_ANAC!$T:$T,DADOS_ANAC!$B:$B,YEAR(AG$7),DADOS_ANAC!$D:$D,$B$42,DADOS_ANAC!$E:$E,LEFT(AG$8,2))</f>
        <v>48022954</v>
      </c>
      <c r="AH65" s="8">
        <f>SUMIFS(DADOS_ANAC!$T:$T,DADOS_ANAC!$B:$B,YEAR(AH$7),DADOS_ANAC!$D:$D,$B$42,DADOS_ANAC!$E:$E,LEFT(AH$8,2))</f>
        <v>51510507</v>
      </c>
      <c r="AI65" s="8">
        <f>SUMIFS(DADOS_ANAC!$T:$T,DADOS_ANAC!$B:$B,YEAR(AI$7),DADOS_ANAC!$D:$D,$B$42,DADOS_ANAC!$E:$E,LEFT(AI$8,2))</f>
        <v>49504853</v>
      </c>
      <c r="AJ65" s="8">
        <f>SUMIFS(DADOS_ANAC!$T:$T,DADOS_ANAC!$B:$B,YEAR(AJ$7),DADOS_ANAC!$D:$D,$B$42,DADOS_ANAC!$E:$E,LEFT(AJ$8,2))</f>
        <v>48721923</v>
      </c>
      <c r="AK65" s="8">
        <f>SUMIFS(DADOS_ANAC!$T:$T,DADOS_ANAC!$B:$B,YEAR(AK$7),DADOS_ANAC!$D:$D,$B$42,DADOS_ANAC!$E:$E,LEFT(AK$8,2))</f>
        <v>45663657</v>
      </c>
      <c r="AL65" s="8">
        <f>SUMIFS(DADOS_ANAC!$T:$T,DADOS_ANAC!$B:$B,YEAR(AL$7),DADOS_ANAC!$D:$D,$B$42,DADOS_ANAC!$E:$E,LEFT(AL$8,2))</f>
        <v>50354230</v>
      </c>
      <c r="AM65" s="8">
        <f>SUMIFS(DADOS_ANAC!$T:$T,DADOS_ANAC!$B:$B,YEAR(AM$7),DADOS_ANAC!$D:$D,$B$42,DADOS_ANAC!$E:$E,LEFT(AM$8,2))</f>
        <v>49724679</v>
      </c>
      <c r="AN65" s="8">
        <f>SUMIFS(DADOS_ANAC!$T:$T,DADOS_ANAC!$B:$B,YEAR(AN$7),DADOS_ANAC!$D:$D,$B$42,DADOS_ANAC!$E:$E,LEFT(AN$8,2))</f>
        <v>50060108</v>
      </c>
      <c r="AO65" s="8">
        <f>SUMIFS(DADOS_ANAC!$T:$T,DADOS_ANAC!$B:$B,YEAR(AO$7),DADOS_ANAC!$D:$D,$B$42,DADOS_ANAC!$E:$E,LEFT(AO$8,2))</f>
        <v>48590451</v>
      </c>
      <c r="AP65" s="8">
        <f>SUMIFS(DADOS_ANAC!$T:$T,DADOS_ANAC!$B:$B,YEAR(AP$7),DADOS_ANAC!$D:$D,$B$42,DADOS_ANAC!$E:$E,LEFT(AP$8,2))</f>
        <v>51756837</v>
      </c>
      <c r="AQ65" s="8">
        <f>SUMIFS(DADOS_ANAC!$T:$T,DADOS_ANAC!$B:$B,YEAR(AQ$7),DADOS_ANAC!$D:$D,$B$42,DADOS_ANAC!$E:$E,LEFT(AQ$8,2))</f>
        <v>51908185</v>
      </c>
      <c r="AR65" s="8">
        <f>SUMIFS(DADOS_ANAC!$T:$T,DADOS_ANAC!$B:$B,YEAR(AR$7),DADOS_ANAC!$D:$D,$B$42,DADOS_ANAC!$E:$E,LEFT(AR$8,2))</f>
        <v>50472299</v>
      </c>
      <c r="AS65" s="8">
        <f>SUMIFS(DADOS_ANAC!$T:$T,DADOS_ANAC!$B:$B,YEAR(AS$7),DADOS_ANAC!$D:$D,$B$42,DADOS_ANAC!$E:$E,LEFT(AS$8,2))</f>
        <v>49324565</v>
      </c>
      <c r="AT65" s="8">
        <f>SUMIFS(DADOS_ANAC!$T:$T,DADOS_ANAC!$B:$B,YEAR(AT$7),DADOS_ANAC!$D:$D,$B$42,DADOS_ANAC!$E:$E,LEFT(AT$8,2))</f>
        <v>57683539</v>
      </c>
      <c r="AU65" s="8">
        <f>SUMIFS(DADOS_ANAC!$T:$T,DADOS_ANAC!$B:$B,YEAR(AU$7),DADOS_ANAC!$D:$D,$B$42,DADOS_ANAC!$E:$E,LEFT(AU$8,2))</f>
        <v>62329813</v>
      </c>
    </row>
    <row r="66" spans="2:47">
      <c r="B66" t="s">
        <v>88</v>
      </c>
      <c r="C66" t="s">
        <v>119</v>
      </c>
      <c r="D66" s="8">
        <f>SUMIFS(DADOS_ANAC!$U:$U,DADOS_ANAC!$B:$B,YEAR(D$7),DADOS_ANAC!$D:$D,$B$42,DADOS_ANAC!$E:$E,LEFT(D$8,2))</f>
        <v>25277022</v>
      </c>
      <c r="E66" s="8">
        <v>25648746</v>
      </c>
      <c r="F66" s="8">
        <f>SUMIFS(DADOS_ANAC!$U:$U,DADOS_ANAC!$B:$B,YEAR(F$7),DADOS_ANAC!$D:$D,$B$42,DADOS_ANAC!$E:$E,LEFT(F$8,2))</f>
        <v>26038292</v>
      </c>
      <c r="G66" s="8">
        <f>SUMIFS(DADOS_ANAC!$U:$U,DADOS_ANAC!$B:$B,YEAR(G$7),DADOS_ANAC!$D:$D,$B$42,DADOS_ANAC!$E:$E,LEFT(G$8,2))</f>
        <v>26009625</v>
      </c>
      <c r="H66" s="8">
        <f>SUMIFS(DADOS_ANAC!$U:$U,DADOS_ANAC!$B:$B,YEAR(H$7),DADOS_ANAC!$D:$D,$B$42,DADOS_ANAC!$E:$E,LEFT(H$8,2))</f>
        <v>26197945</v>
      </c>
      <c r="I66" s="8">
        <f>SUMIFS(DADOS_ANAC!$U:$U,DADOS_ANAC!$B:$B,YEAR(I$7),DADOS_ANAC!$D:$D,$B$42,DADOS_ANAC!$E:$E,LEFT(I$8,2))</f>
        <v>26391735</v>
      </c>
      <c r="J66" s="8">
        <f>SUMIFS(DADOS_ANAC!$U:$U,DADOS_ANAC!$B:$B,YEAR(J$7),DADOS_ANAC!$D:$D,$B$42,DADOS_ANAC!$E:$E,LEFT(J$8,2))</f>
        <v>28713761</v>
      </c>
      <c r="K66" s="8">
        <f>SUMIFS(DADOS_ANAC!$U:$U,DADOS_ANAC!$B:$B,YEAR(K$7),DADOS_ANAC!$D:$D,$B$42,DADOS_ANAC!$E:$E,LEFT(K$8,2))</f>
        <v>28841698</v>
      </c>
      <c r="L66" s="8">
        <f>SUMIFS(DADOS_ANAC!$U:$U,DADOS_ANAC!$B:$B,YEAR(L$7),DADOS_ANAC!$D:$D,$B$42,DADOS_ANAC!$E:$E,LEFT(L$8,2))</f>
        <v>29494712</v>
      </c>
      <c r="M66" s="8">
        <f>SUMIFS(DADOS_ANAC!$U:$U,DADOS_ANAC!$B:$B,YEAR(M$7),DADOS_ANAC!$D:$D,$B$42,DADOS_ANAC!$E:$E,LEFT(M$8,2))</f>
        <v>30420578</v>
      </c>
      <c r="N66" s="8">
        <f>SUMIFS(DADOS_ANAC!$U:$U,DADOS_ANAC!$B:$B,YEAR(N$7),DADOS_ANAC!$D:$D,$B$42,DADOS_ANAC!$E:$E,LEFT(N$8,2))</f>
        <v>31984431</v>
      </c>
      <c r="O66" s="8">
        <f>SUMIFS(DADOS_ANAC!$U:$U,DADOS_ANAC!$B:$B,YEAR(O$7),DADOS_ANAC!$D:$D,$B$42,DADOS_ANAC!$E:$E,LEFT(O$8,2))</f>
        <v>31367997</v>
      </c>
      <c r="P66" s="8">
        <f>SUMIFS(DADOS_ANAC!$U:$U,DADOS_ANAC!$B:$B,YEAR(P$7),DADOS_ANAC!$D:$D,$B$42,DADOS_ANAC!$E:$E,LEFT(P$8,2))</f>
        <v>30963346</v>
      </c>
      <c r="Q66" s="8">
        <f>SUMIFS(DADOS_ANAC!$U:$U,DADOS_ANAC!$B:$B,YEAR(Q$7),DADOS_ANAC!$D:$D,$B$42,DADOS_ANAC!$E:$E,LEFT(Q$8,2))</f>
        <v>30939243</v>
      </c>
      <c r="R66" s="8">
        <f>SUMIFS(DADOS_ANAC!$U:$U,DADOS_ANAC!$B:$B,YEAR(R$7),DADOS_ANAC!$D:$D,$B$42,DADOS_ANAC!$E:$E,LEFT(R$8,2))</f>
        <v>31414917</v>
      </c>
      <c r="S66" s="8">
        <f>SUMIFS(DADOS_ANAC!$U:$U,DADOS_ANAC!$B:$B,YEAR(S$7),DADOS_ANAC!$D:$D,$B$42,DADOS_ANAC!$E:$E,LEFT(S$8,2))</f>
        <v>32263117</v>
      </c>
      <c r="T66" s="8">
        <f>SUMIFS(DADOS_ANAC!$U:$U,DADOS_ANAC!$B:$B,YEAR(T$7),DADOS_ANAC!$D:$D,$B$42,DADOS_ANAC!$E:$E,LEFT(T$8,2))</f>
        <v>33450618</v>
      </c>
      <c r="U66" s="8">
        <f>SUMIFS(DADOS_ANAC!$U:$U,DADOS_ANAC!$B:$B,YEAR(U$7),DADOS_ANAC!$D:$D,$B$42,DADOS_ANAC!$E:$E,LEFT(U$8,2))</f>
        <v>30000480</v>
      </c>
      <c r="V66" s="8">
        <f>SUMIFS(DADOS_ANAC!$U:$U,DADOS_ANAC!$B:$B,YEAR(V$7),DADOS_ANAC!$D:$D,$B$42,DADOS_ANAC!$E:$E,LEFT(V$8,2))</f>
        <v>29877717</v>
      </c>
      <c r="W66" s="8">
        <f>SUMIFS(DADOS_ANAC!$U:$U,DADOS_ANAC!$B:$B,YEAR(W$7),DADOS_ANAC!$D:$D,$B$42,DADOS_ANAC!$E:$E,LEFT(W$8,2))</f>
        <v>28322526</v>
      </c>
      <c r="X66" s="8">
        <f>SUMIFS(DADOS_ANAC!$U:$U,DADOS_ANAC!$B:$B,YEAR(X$7),DADOS_ANAC!$D:$D,$B$42,DADOS_ANAC!$E:$E,LEFT(X$8,2))</f>
        <v>28276358</v>
      </c>
      <c r="Y66" s="8">
        <f>SUMIFS(DADOS_ANAC!$U:$U,DADOS_ANAC!$B:$B,YEAR(Y$7),DADOS_ANAC!$D:$D,$B$42,DADOS_ANAC!$E:$E,LEFT(Y$8,2))</f>
        <v>26992387</v>
      </c>
      <c r="Z66" s="8">
        <f>SUMIFS(DADOS_ANAC!$U:$U,DADOS_ANAC!$B:$B,YEAR(Z$7),DADOS_ANAC!$D:$D,$B$42,DADOS_ANAC!$E:$E,LEFT(Z$8,2))</f>
        <v>28782780</v>
      </c>
      <c r="AA66" s="8">
        <f>SUMIFS(DADOS_ANAC!$U:$U,DADOS_ANAC!$B:$B,YEAR(AA$7),DADOS_ANAC!$D:$D,$B$42,DADOS_ANAC!$E:$E,LEFT(AA$8,2))</f>
        <v>29439335</v>
      </c>
      <c r="AB66" s="8">
        <f>SUMIFS(DADOS_ANAC!$U:$U,DADOS_ANAC!$B:$B,YEAR(AB$7),DADOS_ANAC!$D:$D,$B$42,DADOS_ANAC!$E:$E,LEFT(AB$8,2))</f>
        <v>30489940</v>
      </c>
      <c r="AC66" s="8">
        <f>SUMIFS(DADOS_ANAC!$U:$U,DADOS_ANAC!$B:$B,YEAR(AC$7),DADOS_ANAC!$D:$D,$B$42,DADOS_ANAC!$E:$E,LEFT(AC$8,2))</f>
        <v>29163257</v>
      </c>
      <c r="AD66" s="8">
        <f>SUMIFS(DADOS_ANAC!$U:$U,DADOS_ANAC!$B:$B,YEAR(AD$7),DADOS_ANAC!$D:$D,$B$42,DADOS_ANAC!$E:$E,LEFT(AD$8,2))</f>
        <v>32862868</v>
      </c>
      <c r="AE66" s="8">
        <f>SUMIFS(DADOS_ANAC!$U:$U,DADOS_ANAC!$B:$B,YEAR(AE$7),DADOS_ANAC!$D:$D,$B$42,DADOS_ANAC!$E:$E,LEFT(AE$8,2))</f>
        <v>31065343</v>
      </c>
      <c r="AF66" s="8">
        <f>SUMIFS(DADOS_ANAC!$U:$U,DADOS_ANAC!$B:$B,YEAR(AF$7),DADOS_ANAC!$D:$D,$B$42,DADOS_ANAC!$E:$E,LEFT(AF$8,2))</f>
        <v>31287168</v>
      </c>
      <c r="AG66" s="8">
        <f>SUMIFS(DADOS_ANAC!$U:$U,DADOS_ANAC!$B:$B,YEAR(AG$7),DADOS_ANAC!$D:$D,$B$42,DADOS_ANAC!$E:$E,LEFT(AG$8,2))</f>
        <v>27323768</v>
      </c>
      <c r="AH66" s="8">
        <f>SUMIFS(DADOS_ANAC!$U:$U,DADOS_ANAC!$B:$B,YEAR(AH$7),DADOS_ANAC!$D:$D,$B$42,DADOS_ANAC!$E:$E,LEFT(AH$8,2))</f>
        <v>29702173</v>
      </c>
      <c r="AI66" s="8">
        <f>SUMIFS(DADOS_ANAC!$U:$U,DADOS_ANAC!$B:$B,YEAR(AI$7),DADOS_ANAC!$D:$D,$B$42,DADOS_ANAC!$E:$E,LEFT(AI$8,2))</f>
        <v>30390297</v>
      </c>
      <c r="AJ66" s="8">
        <f>SUMIFS(DADOS_ANAC!$U:$U,DADOS_ANAC!$B:$B,YEAR(AJ$7),DADOS_ANAC!$D:$D,$B$42,DADOS_ANAC!$E:$E,LEFT(AJ$8,2))</f>
        <v>30997259</v>
      </c>
      <c r="AK66" s="8">
        <f>SUMIFS(DADOS_ANAC!$U:$U,DADOS_ANAC!$B:$B,YEAR(AK$7),DADOS_ANAC!$D:$D,$B$42,DADOS_ANAC!$E:$E,LEFT(AK$8,2))</f>
        <v>29075699</v>
      </c>
      <c r="AL66" s="8">
        <f>SUMIFS(DADOS_ANAC!$U:$U,DADOS_ANAC!$B:$B,YEAR(AL$7),DADOS_ANAC!$D:$D,$B$42,DADOS_ANAC!$E:$E,LEFT(AL$8,2))</f>
        <v>32231562</v>
      </c>
      <c r="AM66" s="8">
        <f>SUMIFS(DADOS_ANAC!$U:$U,DADOS_ANAC!$B:$B,YEAR(AM$7),DADOS_ANAC!$D:$D,$B$42,DADOS_ANAC!$E:$E,LEFT(AM$8,2))</f>
        <v>29729947</v>
      </c>
      <c r="AN66" s="8">
        <f>SUMIFS(DADOS_ANAC!$U:$U,DADOS_ANAC!$B:$B,YEAR(AN$7),DADOS_ANAC!$D:$D,$B$42,DADOS_ANAC!$E:$E,LEFT(AN$8,2))</f>
        <v>31872236</v>
      </c>
      <c r="AO66" s="8">
        <f>SUMIFS(DADOS_ANAC!$U:$U,DADOS_ANAC!$B:$B,YEAR(AO$7),DADOS_ANAC!$D:$D,$B$42,DADOS_ANAC!$E:$E,LEFT(AO$8,2))</f>
        <v>30998291</v>
      </c>
      <c r="AP66" s="8">
        <f>SUMIFS(DADOS_ANAC!$U:$U,DADOS_ANAC!$B:$B,YEAR(AP$7),DADOS_ANAC!$D:$D,$B$42,DADOS_ANAC!$E:$E,LEFT(AP$8,2))</f>
        <v>35492123</v>
      </c>
      <c r="AQ66" s="8">
        <f>SUMIFS(DADOS_ANAC!$U:$U,DADOS_ANAC!$B:$B,YEAR(AQ$7),DADOS_ANAC!$D:$D,$B$42,DADOS_ANAC!$E:$E,LEFT(AQ$8,2))</f>
        <v>34779566</v>
      </c>
      <c r="AR66" s="8">
        <f>SUMIFS(DADOS_ANAC!$U:$U,DADOS_ANAC!$B:$B,YEAR(AR$7),DADOS_ANAC!$D:$D,$B$42,DADOS_ANAC!$E:$E,LEFT(AR$8,2))</f>
        <v>36375036</v>
      </c>
      <c r="AS66" s="8">
        <f>SUMIFS(DADOS_ANAC!$U:$U,DADOS_ANAC!$B:$B,YEAR(AS$7),DADOS_ANAC!$D:$D,$B$42,DADOS_ANAC!$E:$E,LEFT(AS$8,2))</f>
        <v>31186803</v>
      </c>
      <c r="AT66" s="8">
        <f>SUMIFS(DADOS_ANAC!$U:$U,DADOS_ANAC!$B:$B,YEAR(AT$7),DADOS_ANAC!$D:$D,$B$42,DADOS_ANAC!$E:$E,LEFT(AT$8,2))</f>
        <v>33283159</v>
      </c>
      <c r="AU66" s="8">
        <f>SUMIFS(DADOS_ANAC!$U:$U,DADOS_ANAC!$B:$B,YEAR(AU$7),DADOS_ANAC!$D:$D,$B$42,DADOS_ANAC!$E:$E,LEFT(AU$8,2))</f>
        <v>29878375</v>
      </c>
    </row>
    <row r="67" spans="2:47">
      <c r="B67" s="17" t="s">
        <v>104</v>
      </c>
      <c r="C67" s="17" t="s">
        <v>118</v>
      </c>
      <c r="D67" s="18">
        <f>D66+D65</f>
        <v>83629294</v>
      </c>
      <c r="E67" s="18">
        <v>81345041</v>
      </c>
      <c r="F67" s="18">
        <f t="shared" ref="F67:AU67" si="18">F66+F65</f>
        <v>82662253</v>
      </c>
      <c r="G67" s="18">
        <f t="shared" si="18"/>
        <v>86364425</v>
      </c>
      <c r="H67" s="18">
        <f t="shared" si="18"/>
        <v>87814089</v>
      </c>
      <c r="I67" s="18">
        <f t="shared" si="18"/>
        <v>87603322</v>
      </c>
      <c r="J67" s="18">
        <f t="shared" si="18"/>
        <v>94820156</v>
      </c>
      <c r="K67" s="18">
        <f t="shared" si="18"/>
        <v>97545257</v>
      </c>
      <c r="L67" s="18">
        <f t="shared" si="18"/>
        <v>96417185</v>
      </c>
      <c r="M67" s="18">
        <f t="shared" si="18"/>
        <v>97284324</v>
      </c>
      <c r="N67" s="18">
        <f t="shared" si="18"/>
        <v>101740669</v>
      </c>
      <c r="O67" s="18">
        <f t="shared" si="18"/>
        <v>102123294</v>
      </c>
      <c r="P67" s="18">
        <f t="shared" si="18"/>
        <v>102722477</v>
      </c>
      <c r="Q67" s="18">
        <f t="shared" si="18"/>
        <v>99681735</v>
      </c>
      <c r="R67" s="18">
        <f t="shared" si="18"/>
        <v>100257053</v>
      </c>
      <c r="S67" s="18">
        <f t="shared" si="18"/>
        <v>99691067</v>
      </c>
      <c r="T67" s="18">
        <f t="shared" si="18"/>
        <v>97999692</v>
      </c>
      <c r="U67" s="18">
        <f t="shared" si="18"/>
        <v>90169777</v>
      </c>
      <c r="V67" s="18">
        <f t="shared" si="18"/>
        <v>93927172</v>
      </c>
      <c r="W67" s="18">
        <f t="shared" si="18"/>
        <v>91704406</v>
      </c>
      <c r="X67" s="18">
        <f t="shared" si="18"/>
        <v>90273455</v>
      </c>
      <c r="Y67" s="18">
        <f t="shared" si="18"/>
        <v>85343305</v>
      </c>
      <c r="Z67" s="18">
        <f t="shared" si="18"/>
        <v>90686516</v>
      </c>
      <c r="AA67" s="18">
        <f t="shared" si="18"/>
        <v>93419010</v>
      </c>
      <c r="AB67" s="18">
        <f t="shared" si="18"/>
        <v>91641385</v>
      </c>
      <c r="AC67" s="18">
        <f t="shared" si="18"/>
        <v>86241201</v>
      </c>
      <c r="AD67" s="18">
        <f t="shared" si="18"/>
        <v>93448769</v>
      </c>
      <c r="AE67" s="18">
        <f t="shared" si="18"/>
        <v>87475154</v>
      </c>
      <c r="AF67" s="18">
        <f t="shared" si="18"/>
        <v>85730400</v>
      </c>
      <c r="AG67" s="18">
        <f t="shared" si="18"/>
        <v>75346722</v>
      </c>
      <c r="AH67" s="18">
        <f t="shared" si="18"/>
        <v>81212680</v>
      </c>
      <c r="AI67" s="18">
        <f t="shared" si="18"/>
        <v>79895150</v>
      </c>
      <c r="AJ67" s="18">
        <f t="shared" si="18"/>
        <v>79719182</v>
      </c>
      <c r="AK67" s="18">
        <f t="shared" si="18"/>
        <v>74739356</v>
      </c>
      <c r="AL67" s="18">
        <f t="shared" si="18"/>
        <v>82585792</v>
      </c>
      <c r="AM67" s="18">
        <f t="shared" si="18"/>
        <v>79454626</v>
      </c>
      <c r="AN67" s="18">
        <f t="shared" si="18"/>
        <v>81932344</v>
      </c>
      <c r="AO67" s="18">
        <f t="shared" si="18"/>
        <v>79588742</v>
      </c>
      <c r="AP67" s="18">
        <f t="shared" si="18"/>
        <v>87248960</v>
      </c>
      <c r="AQ67" s="18">
        <f t="shared" si="18"/>
        <v>86687751</v>
      </c>
      <c r="AR67" s="18">
        <f t="shared" si="18"/>
        <v>86847335</v>
      </c>
      <c r="AS67" s="18">
        <f t="shared" si="18"/>
        <v>80511368</v>
      </c>
      <c r="AT67" s="18">
        <f t="shared" si="18"/>
        <v>90966698</v>
      </c>
      <c r="AU67" s="18">
        <f t="shared" si="18"/>
        <v>92208188</v>
      </c>
    </row>
    <row r="68" spans="2:47" s="5" customFormat="1">
      <c r="B68" t="s">
        <v>159</v>
      </c>
      <c r="C68" t="s">
        <v>165</v>
      </c>
      <c r="D68" s="8">
        <f>SUMIFS(DADOS_ANAC!$V:$V,DADOS_ANAC!$B:$B,YEAR(D$7),DADOS_ANAC!$D:$D,$B$42,DADOS_ANAC!$E:$E,LEFT(D$8,2))</f>
        <v>5720400</v>
      </c>
      <c r="E68" s="8">
        <v>5584459</v>
      </c>
      <c r="F68" s="8">
        <f>SUMIFS(DADOS_ANAC!$V:$V,DADOS_ANAC!$B:$B,YEAR(F$7),DADOS_ANAC!$D:$D,$B$42,DADOS_ANAC!$E:$E,LEFT(F$8,2))</f>
        <v>6086520</v>
      </c>
      <c r="G68" s="8">
        <f>SUMIFS(DADOS_ANAC!$V:$V,DADOS_ANAC!$B:$B,YEAR(G$7),DADOS_ANAC!$D:$D,$B$42,DADOS_ANAC!$E:$E,LEFT(G$8,2))</f>
        <v>6585613</v>
      </c>
      <c r="H68" s="8">
        <f>SUMIFS(DADOS_ANAC!$V:$V,DADOS_ANAC!$B:$B,YEAR(H$7),DADOS_ANAC!$D:$D,$B$42,DADOS_ANAC!$E:$E,LEFT(H$8,2))</f>
        <v>6753038</v>
      </c>
      <c r="I68" s="8">
        <f>SUMIFS(DADOS_ANAC!$V:$V,DADOS_ANAC!$B:$B,YEAR(I$7),DADOS_ANAC!$D:$D,$B$42,DADOS_ANAC!$E:$E,LEFT(I$8,2))</f>
        <v>6622009</v>
      </c>
      <c r="J68" s="8">
        <f>SUMIFS(DADOS_ANAC!$V:$V,DADOS_ANAC!$B:$B,YEAR(J$7),DADOS_ANAC!$D:$D,$B$42,DADOS_ANAC!$E:$E,LEFT(J$8,2))</f>
        <v>7246826</v>
      </c>
      <c r="K68" s="8">
        <f>SUMIFS(DADOS_ANAC!$V:$V,DADOS_ANAC!$B:$B,YEAR(K$7),DADOS_ANAC!$D:$D,$B$42,DADOS_ANAC!$E:$E,LEFT(K$8,2))</f>
        <v>7264592</v>
      </c>
      <c r="L68" s="8">
        <f>SUMIFS(DADOS_ANAC!$V:$V,DADOS_ANAC!$B:$B,YEAR(L$7),DADOS_ANAC!$D:$D,$B$42,DADOS_ANAC!$E:$E,LEFT(L$8,2))</f>
        <v>7097280</v>
      </c>
      <c r="M68" s="8">
        <f>SUMIFS(DADOS_ANAC!$V:$V,DADOS_ANAC!$B:$B,YEAR(M$7),DADOS_ANAC!$D:$D,$B$42,DADOS_ANAC!$E:$E,LEFT(M$8,2))</f>
        <v>7461553</v>
      </c>
      <c r="N68" s="8">
        <f>SUMIFS(DADOS_ANAC!$V:$V,DADOS_ANAC!$B:$B,YEAR(N$7),DADOS_ANAC!$D:$D,$B$42,DADOS_ANAC!$E:$E,LEFT(N$8,2))</f>
        <v>7334829</v>
      </c>
      <c r="O68" s="8">
        <f>SUMIFS(DADOS_ANAC!$V:$V,DADOS_ANAC!$B:$B,YEAR(O$7),DADOS_ANAC!$D:$D,$B$42,DADOS_ANAC!$E:$E,LEFT(O$8,2))</f>
        <v>7432578</v>
      </c>
      <c r="P68" s="8">
        <f>SUMIFS(DADOS_ANAC!$V:$V,DADOS_ANAC!$B:$B,YEAR(P$7),DADOS_ANAC!$D:$D,$B$42,DADOS_ANAC!$E:$E,LEFT(P$8,2))</f>
        <v>7236543</v>
      </c>
      <c r="Q68" s="8">
        <f>SUMIFS(DADOS_ANAC!$V:$V,DADOS_ANAC!$B:$B,YEAR(Q$7),DADOS_ANAC!$D:$D,$B$42,DADOS_ANAC!$E:$E,LEFT(Q$8,2))</f>
        <v>7314540</v>
      </c>
      <c r="R68" s="8">
        <f>SUMIFS(DADOS_ANAC!$V:$V,DADOS_ANAC!$B:$B,YEAR(R$7),DADOS_ANAC!$D:$D,$B$42,DADOS_ANAC!$E:$E,LEFT(R$8,2))</f>
        <v>8297845</v>
      </c>
      <c r="S68" s="8">
        <f>SUMIFS(DADOS_ANAC!$V:$V,DADOS_ANAC!$B:$B,YEAR(S$7),DADOS_ANAC!$D:$D,$B$42,DADOS_ANAC!$E:$E,LEFT(S$8,2))</f>
        <v>8327603</v>
      </c>
      <c r="T68" s="8">
        <f>SUMIFS(DADOS_ANAC!$V:$V,DADOS_ANAC!$B:$B,YEAR(T$7),DADOS_ANAC!$D:$D,$B$42,DADOS_ANAC!$E:$E,LEFT(T$8,2))</f>
        <v>7602992</v>
      </c>
      <c r="U68" s="8">
        <f>SUMIFS(DADOS_ANAC!$V:$V,DADOS_ANAC!$B:$B,YEAR(U$7),DADOS_ANAC!$D:$D,$B$42,DADOS_ANAC!$E:$E,LEFT(U$8,2))</f>
        <v>7357390</v>
      </c>
      <c r="V68" s="8">
        <f>SUMIFS(DADOS_ANAC!$V:$V,DADOS_ANAC!$B:$B,YEAR(V$7),DADOS_ANAC!$D:$D,$B$42,DADOS_ANAC!$E:$E,LEFT(V$8,2))</f>
        <v>8246292</v>
      </c>
      <c r="W68" s="8">
        <f>SUMIFS(DADOS_ANAC!$V:$V,DADOS_ANAC!$B:$B,YEAR(W$7),DADOS_ANAC!$D:$D,$B$42,DADOS_ANAC!$E:$E,LEFT(W$8,2))</f>
        <v>8247739</v>
      </c>
      <c r="X68" s="8">
        <f>SUMIFS(DADOS_ANAC!$V:$V,DADOS_ANAC!$B:$B,YEAR(X$7),DADOS_ANAC!$D:$D,$B$42,DADOS_ANAC!$E:$E,LEFT(X$8,2))</f>
        <v>7942548</v>
      </c>
      <c r="Y68" s="8">
        <f>SUMIFS(DADOS_ANAC!$V:$V,DADOS_ANAC!$B:$B,YEAR(Y$7),DADOS_ANAC!$D:$D,$B$42,DADOS_ANAC!$E:$E,LEFT(Y$8,2))</f>
        <v>7589857</v>
      </c>
      <c r="Z68" s="8">
        <f>SUMIFS(DADOS_ANAC!$V:$V,DADOS_ANAC!$B:$B,YEAR(Z$7),DADOS_ANAC!$D:$D,$B$42,DADOS_ANAC!$E:$E,LEFT(Z$8,2))</f>
        <v>8105005</v>
      </c>
      <c r="AA68" s="8">
        <f>SUMIFS(DADOS_ANAC!$V:$V,DADOS_ANAC!$B:$B,YEAR(AA$7),DADOS_ANAC!$D:$D,$B$42,DADOS_ANAC!$E:$E,LEFT(AA$8,2))</f>
        <v>8543563</v>
      </c>
      <c r="AB68" s="8">
        <f>SUMIFS(DADOS_ANAC!$V:$V,DADOS_ANAC!$B:$B,YEAR(AB$7),DADOS_ANAC!$D:$D,$B$42,DADOS_ANAC!$E:$E,LEFT(AB$8,2))</f>
        <v>8099512</v>
      </c>
      <c r="AC68" s="8">
        <f>SUMIFS(DADOS_ANAC!$V:$V,DADOS_ANAC!$B:$B,YEAR(AC$7),DADOS_ANAC!$D:$D,$B$42,DADOS_ANAC!$E:$E,LEFT(AC$8,2))</f>
        <v>7498251</v>
      </c>
      <c r="AD68" s="8">
        <f>SUMIFS(DADOS_ANAC!$V:$V,DADOS_ANAC!$B:$B,YEAR(AD$7),DADOS_ANAC!$D:$D,$B$42,DADOS_ANAC!$E:$E,LEFT(AD$8,2))</f>
        <v>8134050</v>
      </c>
      <c r="AE68" s="8">
        <f>SUMIFS(DADOS_ANAC!$V:$V,DADOS_ANAC!$B:$B,YEAR(AE$7),DADOS_ANAC!$D:$D,$B$42,DADOS_ANAC!$E:$E,LEFT(AE$8,2))</f>
        <v>7684864</v>
      </c>
      <c r="AF68" s="8">
        <f>SUMIFS(DADOS_ANAC!$V:$V,DADOS_ANAC!$B:$B,YEAR(AF$7),DADOS_ANAC!$D:$D,$B$42,DADOS_ANAC!$E:$E,LEFT(AF$8,2))</f>
        <v>7435147</v>
      </c>
      <c r="AG68" s="8">
        <f>SUMIFS(DADOS_ANAC!$V:$V,DADOS_ANAC!$B:$B,YEAR(AG$7),DADOS_ANAC!$D:$D,$B$42,DADOS_ANAC!$E:$E,LEFT(AG$8,2))</f>
        <v>6748296</v>
      </c>
      <c r="AH68" s="8">
        <f>SUMIFS(DADOS_ANAC!$V:$V,DADOS_ANAC!$B:$B,YEAR(AH$7),DADOS_ANAC!$D:$D,$B$42,DADOS_ANAC!$E:$E,LEFT(AH$8,2))</f>
        <v>7318271</v>
      </c>
      <c r="AI68" s="8">
        <f>SUMIFS(DADOS_ANAC!$V:$V,DADOS_ANAC!$B:$B,YEAR(AI$7),DADOS_ANAC!$D:$D,$B$42,DADOS_ANAC!$E:$E,LEFT(AI$8,2))</f>
        <v>7170382</v>
      </c>
      <c r="AJ68" s="8">
        <f>SUMIFS(DADOS_ANAC!$V:$V,DADOS_ANAC!$B:$B,YEAR(AJ$7),DADOS_ANAC!$D:$D,$B$42,DADOS_ANAC!$E:$E,LEFT(AJ$8,2))</f>
        <v>6910163</v>
      </c>
      <c r="AK68" s="8">
        <f>SUMIFS(DADOS_ANAC!$V:$V,DADOS_ANAC!$B:$B,YEAR(AK$7),DADOS_ANAC!$D:$D,$B$42,DADOS_ANAC!$E:$E,LEFT(AK$8,2))</f>
        <v>6434149</v>
      </c>
      <c r="AL68" s="8">
        <f>SUMIFS(DADOS_ANAC!$V:$V,DADOS_ANAC!$B:$B,YEAR(AL$7),DADOS_ANAC!$D:$D,$B$42,DADOS_ANAC!$E:$E,LEFT(AL$8,2))</f>
        <v>7334322</v>
      </c>
      <c r="AM68" s="8">
        <f>SUMIFS(DADOS_ANAC!$V:$V,DADOS_ANAC!$B:$B,YEAR(AM$7),DADOS_ANAC!$D:$D,$B$42,DADOS_ANAC!$E:$E,LEFT(AM$8,2))</f>
        <v>7412184</v>
      </c>
      <c r="AN68" s="8">
        <f>SUMIFS(DADOS_ANAC!$V:$V,DADOS_ANAC!$B:$B,YEAR(AN$7),DADOS_ANAC!$D:$D,$B$42,DADOS_ANAC!$E:$E,LEFT(AN$8,2))</f>
        <v>7097669</v>
      </c>
      <c r="AO68" s="8">
        <f>SUMIFS(DADOS_ANAC!$V:$V,DADOS_ANAC!$B:$B,YEAR(AO$7),DADOS_ANAC!$D:$D,$B$42,DADOS_ANAC!$E:$E,LEFT(AO$8,2))</f>
        <v>6510673</v>
      </c>
      <c r="AP68" s="8">
        <f>SUMIFS(DADOS_ANAC!$V:$V,DADOS_ANAC!$B:$B,YEAR(AP$7),DADOS_ANAC!$D:$D,$B$42,DADOS_ANAC!$E:$E,LEFT(AP$8,2))</f>
        <v>7348469</v>
      </c>
      <c r="AQ68" s="8">
        <f>SUMIFS(DADOS_ANAC!$V:$V,DADOS_ANAC!$B:$B,YEAR(AQ$7),DADOS_ANAC!$D:$D,$B$42,DADOS_ANAC!$E:$E,LEFT(AQ$8,2))</f>
        <v>7539674</v>
      </c>
      <c r="AR68" s="8">
        <f>SUMIFS(DADOS_ANAC!$V:$V,DADOS_ANAC!$B:$B,YEAR(AR$7),DADOS_ANAC!$D:$D,$B$42,DADOS_ANAC!$E:$E,LEFT(AR$8,2))</f>
        <v>7207001</v>
      </c>
      <c r="AS68" s="8">
        <f>SUMIFS(DADOS_ANAC!$V:$V,DADOS_ANAC!$B:$B,YEAR(AS$7),DADOS_ANAC!$D:$D,$B$42,DADOS_ANAC!$E:$E,LEFT(AS$8,2))</f>
        <v>7022648</v>
      </c>
      <c r="AT68" s="8">
        <f>SUMIFS(DADOS_ANAC!$V:$V,DADOS_ANAC!$B:$B,YEAR(AT$7),DADOS_ANAC!$D:$D,$B$42,DADOS_ANAC!$E:$E,LEFT(AT$8,2))</f>
        <v>8129686</v>
      </c>
      <c r="AU68" s="8">
        <f>SUMIFS(DADOS_ANAC!$V:$V,DADOS_ANAC!$B:$B,YEAR(AU$7),DADOS_ANAC!$D:$D,$B$42,DADOS_ANAC!$E:$E,LEFT(AU$8,2))</f>
        <v>9138144</v>
      </c>
    </row>
    <row r="69" spans="2:47" s="5" customFormat="1">
      <c r="B69" t="s">
        <v>160</v>
      </c>
      <c r="C69" t="s">
        <v>166</v>
      </c>
      <c r="D69" s="8">
        <f>SUMIFS(DADOS_ANAC!$W:$W,DADOS_ANAC!$B:$B,YEAR(D$7),DADOS_ANAC!$D:$D,$B$42,DADOS_ANAC!$E:$E,LEFT(D$8,2))</f>
        <v>735147</v>
      </c>
      <c r="E69" s="8">
        <v>724734</v>
      </c>
      <c r="F69" s="8">
        <f>SUMIFS(DADOS_ANAC!$W:$W,DADOS_ANAC!$B:$B,YEAR(F$7),DADOS_ANAC!$D:$D,$B$42,DADOS_ANAC!$E:$E,LEFT(F$8,2))</f>
        <v>771458</v>
      </c>
      <c r="G69" s="8">
        <f>SUMIFS(DADOS_ANAC!$W:$W,DADOS_ANAC!$B:$B,YEAR(G$7),DADOS_ANAC!$D:$D,$B$42,DADOS_ANAC!$E:$E,LEFT(G$8,2))</f>
        <v>830612</v>
      </c>
      <c r="H69" s="8">
        <f>SUMIFS(DADOS_ANAC!$W:$W,DADOS_ANAC!$B:$B,YEAR(H$7),DADOS_ANAC!$D:$D,$B$42,DADOS_ANAC!$E:$E,LEFT(H$8,2))</f>
        <v>855219</v>
      </c>
      <c r="I69" s="8">
        <f>SUMIFS(DADOS_ANAC!$W:$W,DADOS_ANAC!$B:$B,YEAR(I$7),DADOS_ANAC!$D:$D,$B$42,DADOS_ANAC!$E:$E,LEFT(I$8,2))</f>
        <v>857598</v>
      </c>
      <c r="J69" s="8">
        <f>SUMIFS(DADOS_ANAC!$W:$W,DADOS_ANAC!$B:$B,YEAR(J$7),DADOS_ANAC!$D:$D,$B$42,DADOS_ANAC!$E:$E,LEFT(J$8,2))</f>
        <v>1000567</v>
      </c>
      <c r="K69" s="8">
        <f>SUMIFS(DADOS_ANAC!$W:$W,DADOS_ANAC!$B:$B,YEAR(K$7),DADOS_ANAC!$D:$D,$B$42,DADOS_ANAC!$E:$E,LEFT(K$8,2))</f>
        <v>965846</v>
      </c>
      <c r="L69" s="8">
        <f>SUMIFS(DADOS_ANAC!$W:$W,DADOS_ANAC!$B:$B,YEAR(L$7),DADOS_ANAC!$D:$D,$B$42,DADOS_ANAC!$E:$E,LEFT(L$8,2))</f>
        <v>999468</v>
      </c>
      <c r="M69" s="8">
        <f>SUMIFS(DADOS_ANAC!$W:$W,DADOS_ANAC!$B:$B,YEAR(M$7),DADOS_ANAC!$D:$D,$B$42,DADOS_ANAC!$E:$E,LEFT(M$8,2))</f>
        <v>1003614</v>
      </c>
      <c r="N69" s="8">
        <f>SUMIFS(DADOS_ANAC!$W:$W,DADOS_ANAC!$B:$B,YEAR(N$7),DADOS_ANAC!$D:$D,$B$42,DADOS_ANAC!$E:$E,LEFT(N$8,2))</f>
        <v>1078905</v>
      </c>
      <c r="O69" s="8">
        <f>SUMIFS(DADOS_ANAC!$W:$W,DADOS_ANAC!$B:$B,YEAR(O$7),DADOS_ANAC!$D:$D,$B$42,DADOS_ANAC!$E:$E,LEFT(O$8,2))</f>
        <v>1014186</v>
      </c>
      <c r="P69" s="8">
        <f>SUMIFS(DADOS_ANAC!$W:$W,DADOS_ANAC!$B:$B,YEAR(P$7),DADOS_ANAC!$D:$D,$B$42,DADOS_ANAC!$E:$E,LEFT(P$8,2))</f>
        <v>1046188</v>
      </c>
      <c r="Q69" s="8">
        <f>SUMIFS(DADOS_ANAC!$W:$W,DADOS_ANAC!$B:$B,YEAR(Q$7),DADOS_ANAC!$D:$D,$B$42,DADOS_ANAC!$E:$E,LEFT(Q$8,2))</f>
        <v>1032610</v>
      </c>
      <c r="R69" s="8">
        <f>SUMIFS(DADOS_ANAC!$W:$W,DADOS_ANAC!$B:$B,YEAR(R$7),DADOS_ANAC!$D:$D,$B$42,DADOS_ANAC!$E:$E,LEFT(R$8,2))</f>
        <v>1063439</v>
      </c>
      <c r="S69" s="8">
        <f>SUMIFS(DADOS_ANAC!$W:$W,DADOS_ANAC!$B:$B,YEAR(S$7),DADOS_ANAC!$D:$D,$B$42,DADOS_ANAC!$E:$E,LEFT(S$8,2))</f>
        <v>1055214</v>
      </c>
      <c r="T69" s="8">
        <f>SUMIFS(DADOS_ANAC!$W:$W,DADOS_ANAC!$B:$B,YEAR(T$7),DADOS_ANAC!$D:$D,$B$42,DADOS_ANAC!$E:$E,LEFT(T$8,2))</f>
        <v>1148995</v>
      </c>
      <c r="U69" s="8">
        <f>SUMIFS(DADOS_ANAC!$W:$W,DADOS_ANAC!$B:$B,YEAR(U$7),DADOS_ANAC!$D:$D,$B$42,DADOS_ANAC!$E:$E,LEFT(U$8,2))</f>
        <v>1059482</v>
      </c>
      <c r="V69" s="8">
        <f>SUMIFS(DADOS_ANAC!$W:$W,DADOS_ANAC!$B:$B,YEAR(V$7),DADOS_ANAC!$D:$D,$B$42,DADOS_ANAC!$E:$E,LEFT(V$8,2))</f>
        <v>1141715</v>
      </c>
      <c r="W69" s="8">
        <f>SUMIFS(DADOS_ANAC!$W:$W,DADOS_ANAC!$B:$B,YEAR(W$7),DADOS_ANAC!$D:$D,$B$42,DADOS_ANAC!$E:$E,LEFT(W$8,2))</f>
        <v>1098225</v>
      </c>
      <c r="X69" s="8">
        <f>SUMIFS(DADOS_ANAC!$W:$W,DADOS_ANAC!$B:$B,YEAR(X$7),DADOS_ANAC!$D:$D,$B$42,DADOS_ANAC!$E:$E,LEFT(X$8,2))</f>
        <v>1076252</v>
      </c>
      <c r="Y69" s="8">
        <f>SUMIFS(DADOS_ANAC!$W:$W,DADOS_ANAC!$B:$B,YEAR(Y$7),DADOS_ANAC!$D:$D,$B$42,DADOS_ANAC!$E:$E,LEFT(Y$8,2))</f>
        <v>1050281</v>
      </c>
      <c r="Z69" s="8">
        <f>SUMIFS(DADOS_ANAC!$W:$W,DADOS_ANAC!$B:$B,YEAR(Z$7),DADOS_ANAC!$D:$D,$B$42,DADOS_ANAC!$E:$E,LEFT(Z$8,2))</f>
        <v>1169532</v>
      </c>
      <c r="AA69" s="8">
        <f>SUMIFS(DADOS_ANAC!$W:$W,DADOS_ANAC!$B:$B,YEAR(AA$7),DADOS_ANAC!$D:$D,$B$42,DADOS_ANAC!$E:$E,LEFT(AA$8,2))</f>
        <v>1144148</v>
      </c>
      <c r="AB69" s="8">
        <f>SUMIFS(DADOS_ANAC!$W:$W,DADOS_ANAC!$B:$B,YEAR(AB$7),DADOS_ANAC!$D:$D,$B$42,DADOS_ANAC!$E:$E,LEFT(AB$8,2))</f>
        <v>1192859</v>
      </c>
      <c r="AC69" s="8">
        <f>SUMIFS(DADOS_ANAC!$W:$W,DADOS_ANAC!$B:$B,YEAR(AC$7),DADOS_ANAC!$D:$D,$B$42,DADOS_ANAC!$E:$E,LEFT(AC$8,2))</f>
        <v>1140309</v>
      </c>
      <c r="AD69" s="8">
        <f>SUMIFS(DADOS_ANAC!$W:$W,DADOS_ANAC!$B:$B,YEAR(AD$7),DADOS_ANAC!$D:$D,$B$42,DADOS_ANAC!$E:$E,LEFT(AD$8,2))</f>
        <v>1333073</v>
      </c>
      <c r="AE69" s="8">
        <f>SUMIFS(DADOS_ANAC!$W:$W,DADOS_ANAC!$B:$B,YEAR(AE$7),DADOS_ANAC!$D:$D,$B$42,DADOS_ANAC!$E:$E,LEFT(AE$8,2))</f>
        <v>1230763</v>
      </c>
      <c r="AF69" s="8">
        <f>SUMIFS(DADOS_ANAC!$W:$W,DADOS_ANAC!$B:$B,YEAR(AF$7),DADOS_ANAC!$D:$D,$B$42,DADOS_ANAC!$E:$E,LEFT(AF$8,2))</f>
        <v>1263864</v>
      </c>
      <c r="AG69" s="8">
        <f>SUMIFS(DADOS_ANAC!$W:$W,DADOS_ANAC!$B:$B,YEAR(AG$7),DADOS_ANAC!$D:$D,$B$42,DADOS_ANAC!$E:$E,LEFT(AG$8,2))</f>
        <v>1156536</v>
      </c>
      <c r="AH69" s="8">
        <f>SUMIFS(DADOS_ANAC!$W:$W,DADOS_ANAC!$B:$B,YEAR(AH$7),DADOS_ANAC!$D:$D,$B$42,DADOS_ANAC!$E:$E,LEFT(AH$8,2))</f>
        <v>1345599</v>
      </c>
      <c r="AI69" s="8">
        <f>SUMIFS(DADOS_ANAC!$W:$W,DADOS_ANAC!$B:$B,YEAR(AI$7),DADOS_ANAC!$D:$D,$B$42,DADOS_ANAC!$E:$E,LEFT(AI$8,2))</f>
        <v>1351731</v>
      </c>
      <c r="AJ69" s="8">
        <f>SUMIFS(DADOS_ANAC!$W:$W,DADOS_ANAC!$B:$B,YEAR(AJ$7),DADOS_ANAC!$D:$D,$B$42,DADOS_ANAC!$E:$E,LEFT(AJ$8,2))</f>
        <v>1430352</v>
      </c>
      <c r="AK69" s="8">
        <f>SUMIFS(DADOS_ANAC!$W:$W,DADOS_ANAC!$B:$B,YEAR(AK$7),DADOS_ANAC!$D:$D,$B$42,DADOS_ANAC!$E:$E,LEFT(AK$8,2))</f>
        <v>1271272</v>
      </c>
      <c r="AL69" s="8">
        <f>SUMIFS(DADOS_ANAC!$W:$W,DADOS_ANAC!$B:$B,YEAR(AL$7),DADOS_ANAC!$D:$D,$B$42,DADOS_ANAC!$E:$E,LEFT(AL$8,2))</f>
        <v>1445274</v>
      </c>
      <c r="AM69" s="8">
        <f>SUMIFS(DADOS_ANAC!$W:$W,DADOS_ANAC!$B:$B,YEAR(AM$7),DADOS_ANAC!$D:$D,$B$42,DADOS_ANAC!$E:$E,LEFT(AM$8,2))</f>
        <v>1310449</v>
      </c>
      <c r="AN69" s="8">
        <f>SUMIFS(DADOS_ANAC!$W:$W,DADOS_ANAC!$B:$B,YEAR(AN$7),DADOS_ANAC!$D:$D,$B$42,DADOS_ANAC!$E:$E,LEFT(AN$8,2))</f>
        <v>1453331</v>
      </c>
      <c r="AO69" s="8">
        <f>SUMIFS(DADOS_ANAC!$W:$W,DADOS_ANAC!$B:$B,YEAR(AO$7),DADOS_ANAC!$D:$D,$B$42,DADOS_ANAC!$E:$E,LEFT(AO$8,2))</f>
        <v>1268399</v>
      </c>
      <c r="AP69" s="8">
        <f>SUMIFS(DADOS_ANAC!$W:$W,DADOS_ANAC!$B:$B,YEAR(AP$7),DADOS_ANAC!$D:$D,$B$42,DADOS_ANAC!$E:$E,LEFT(AP$8,2))</f>
        <v>1469330</v>
      </c>
      <c r="AQ69" s="8">
        <f>SUMIFS(DADOS_ANAC!$W:$W,DADOS_ANAC!$B:$B,YEAR(AQ$7),DADOS_ANAC!$D:$D,$B$42,DADOS_ANAC!$E:$E,LEFT(AQ$8,2))</f>
        <v>1425504</v>
      </c>
      <c r="AR69" s="8">
        <f>SUMIFS(DADOS_ANAC!$W:$W,DADOS_ANAC!$B:$B,YEAR(AR$7),DADOS_ANAC!$D:$D,$B$42,DADOS_ANAC!$E:$E,LEFT(AR$8,2))</f>
        <v>1538885</v>
      </c>
      <c r="AS69" s="8">
        <f>SUMIFS(DADOS_ANAC!$W:$W,DADOS_ANAC!$B:$B,YEAR(AS$7),DADOS_ANAC!$D:$D,$B$42,DADOS_ANAC!$E:$E,LEFT(AS$8,2))</f>
        <v>1295841</v>
      </c>
      <c r="AT69" s="8">
        <f>SUMIFS(DADOS_ANAC!$W:$W,DADOS_ANAC!$B:$B,YEAR(AT$7),DADOS_ANAC!$D:$D,$B$42,DADOS_ANAC!$E:$E,LEFT(AT$8,2))</f>
        <v>1449075</v>
      </c>
      <c r="AU69" s="8">
        <f>SUMIFS(DADOS_ANAC!$W:$W,DADOS_ANAC!$B:$B,YEAR(AU$7),DADOS_ANAC!$D:$D,$B$42,DADOS_ANAC!$E:$E,LEFT(AU$8,2))</f>
        <v>1263561</v>
      </c>
    </row>
    <row r="70" spans="2:47" s="5" customFormat="1">
      <c r="B70" s="17" t="s">
        <v>163</v>
      </c>
      <c r="C70" s="17" t="s">
        <v>167</v>
      </c>
      <c r="D70" s="18">
        <f>D69+D68</f>
        <v>6455547</v>
      </c>
      <c r="E70" s="18">
        <v>6309193</v>
      </c>
      <c r="F70" s="18">
        <f t="shared" ref="F70:AU70" si="19">F69+F68</f>
        <v>6857978</v>
      </c>
      <c r="G70" s="18">
        <f t="shared" si="19"/>
        <v>7416225</v>
      </c>
      <c r="H70" s="18">
        <f t="shared" si="19"/>
        <v>7608257</v>
      </c>
      <c r="I70" s="18">
        <f t="shared" si="19"/>
        <v>7479607</v>
      </c>
      <c r="J70" s="18">
        <f t="shared" si="19"/>
        <v>8247393</v>
      </c>
      <c r="K70" s="18">
        <f t="shared" si="19"/>
        <v>8230438</v>
      </c>
      <c r="L70" s="18">
        <f t="shared" si="19"/>
        <v>8096748</v>
      </c>
      <c r="M70" s="18">
        <f t="shared" si="19"/>
        <v>8465167</v>
      </c>
      <c r="N70" s="18">
        <f t="shared" si="19"/>
        <v>8413734</v>
      </c>
      <c r="O70" s="18">
        <f t="shared" si="19"/>
        <v>8446764</v>
      </c>
      <c r="P70" s="18">
        <f t="shared" si="19"/>
        <v>8282731</v>
      </c>
      <c r="Q70" s="18">
        <f t="shared" si="19"/>
        <v>8347150</v>
      </c>
      <c r="R70" s="18">
        <f t="shared" si="19"/>
        <v>9361284</v>
      </c>
      <c r="S70" s="18">
        <f t="shared" si="19"/>
        <v>9382817</v>
      </c>
      <c r="T70" s="18">
        <f t="shared" si="19"/>
        <v>8751987</v>
      </c>
      <c r="U70" s="18">
        <f t="shared" si="19"/>
        <v>8416872</v>
      </c>
      <c r="V70" s="18">
        <f t="shared" si="19"/>
        <v>9388007</v>
      </c>
      <c r="W70" s="18">
        <f t="shared" si="19"/>
        <v>9345964</v>
      </c>
      <c r="X70" s="18">
        <f t="shared" si="19"/>
        <v>9018800</v>
      </c>
      <c r="Y70" s="18">
        <f t="shared" si="19"/>
        <v>8640138</v>
      </c>
      <c r="Z70" s="18">
        <f t="shared" si="19"/>
        <v>9274537</v>
      </c>
      <c r="AA70" s="18">
        <f t="shared" si="19"/>
        <v>9687711</v>
      </c>
      <c r="AB70" s="18">
        <f t="shared" si="19"/>
        <v>9292371</v>
      </c>
      <c r="AC70" s="18">
        <f t="shared" si="19"/>
        <v>8638560</v>
      </c>
      <c r="AD70" s="18">
        <f t="shared" si="19"/>
        <v>9467123</v>
      </c>
      <c r="AE70" s="18">
        <f t="shared" si="19"/>
        <v>8915627</v>
      </c>
      <c r="AF70" s="18">
        <f t="shared" si="19"/>
        <v>8699011</v>
      </c>
      <c r="AG70" s="18">
        <f t="shared" si="19"/>
        <v>7904832</v>
      </c>
      <c r="AH70" s="18">
        <f t="shared" si="19"/>
        <v>8663870</v>
      </c>
      <c r="AI70" s="18">
        <f t="shared" si="19"/>
        <v>8522113</v>
      </c>
      <c r="AJ70" s="18">
        <f t="shared" si="19"/>
        <v>8340515</v>
      </c>
      <c r="AK70" s="18">
        <f t="shared" si="19"/>
        <v>7705421</v>
      </c>
      <c r="AL70" s="18">
        <f t="shared" si="19"/>
        <v>8779596</v>
      </c>
      <c r="AM70" s="18">
        <f t="shared" si="19"/>
        <v>8722633</v>
      </c>
      <c r="AN70" s="18">
        <f t="shared" si="19"/>
        <v>8551000</v>
      </c>
      <c r="AO70" s="18">
        <f t="shared" si="19"/>
        <v>7779072</v>
      </c>
      <c r="AP70" s="18">
        <f t="shared" si="19"/>
        <v>8817799</v>
      </c>
      <c r="AQ70" s="18">
        <f t="shared" si="19"/>
        <v>8965178</v>
      </c>
      <c r="AR70" s="18">
        <f t="shared" si="19"/>
        <v>8745886</v>
      </c>
      <c r="AS70" s="18">
        <f t="shared" si="19"/>
        <v>8318489</v>
      </c>
      <c r="AT70" s="18">
        <f t="shared" si="19"/>
        <v>9578761</v>
      </c>
      <c r="AU70" s="18">
        <f t="shared" si="19"/>
        <v>10401705</v>
      </c>
    </row>
    <row r="71" spans="2:47" s="5" customFormat="1">
      <c r="B71" t="s">
        <v>161</v>
      </c>
      <c r="C71" t="s">
        <v>168</v>
      </c>
      <c r="D71" s="8">
        <f>SUMIFS(DADOS_ANAC!$X:$X,DADOS_ANAC!$B:$B,YEAR(D$7),DADOS_ANAC!$D:$D,$B$42,DADOS_ANAC!$E:$E,LEFT(D$8,2))</f>
        <v>143984</v>
      </c>
      <c r="E71" s="8">
        <v>143245</v>
      </c>
      <c r="F71" s="8">
        <f>SUMIFS(DADOS_ANAC!$X:$X,DADOS_ANAC!$B:$B,YEAR(F$7),DADOS_ANAC!$D:$D,$B$42,DADOS_ANAC!$E:$E,LEFT(F$8,2))</f>
        <v>146835</v>
      </c>
      <c r="G71" s="8">
        <f>SUMIFS(DADOS_ANAC!$X:$X,DADOS_ANAC!$B:$B,YEAR(G$7),DADOS_ANAC!$D:$D,$B$42,DADOS_ANAC!$E:$E,LEFT(G$8,2))</f>
        <v>167878</v>
      </c>
      <c r="H71" s="8">
        <f>SUMIFS(DADOS_ANAC!$X:$X,DADOS_ANAC!$B:$B,YEAR(H$7),DADOS_ANAC!$D:$D,$B$42,DADOS_ANAC!$E:$E,LEFT(H$8,2))</f>
        <v>121468</v>
      </c>
      <c r="I71" s="8">
        <f>SUMIFS(DADOS_ANAC!$X:$X,DADOS_ANAC!$B:$B,YEAR(I$7),DADOS_ANAC!$D:$D,$B$42,DADOS_ANAC!$E:$E,LEFT(I$8,2))</f>
        <v>91227</v>
      </c>
      <c r="J71" s="8">
        <f>SUMIFS(DADOS_ANAC!$X:$X,DADOS_ANAC!$B:$B,YEAR(J$7),DADOS_ANAC!$D:$D,$B$42,DADOS_ANAC!$E:$E,LEFT(J$8,2))</f>
        <v>82420</v>
      </c>
      <c r="K71" s="8">
        <f>SUMIFS(DADOS_ANAC!$X:$X,DADOS_ANAC!$B:$B,YEAR(K$7),DADOS_ANAC!$D:$D,$B$42,DADOS_ANAC!$E:$E,LEFT(K$8,2))</f>
        <v>112923</v>
      </c>
      <c r="L71" s="8">
        <f>SUMIFS(DADOS_ANAC!$X:$X,DADOS_ANAC!$B:$B,YEAR(L$7),DADOS_ANAC!$D:$D,$B$42,DADOS_ANAC!$E:$E,LEFT(L$8,2))</f>
        <v>117952</v>
      </c>
      <c r="M71" s="8">
        <f>SUMIFS(DADOS_ANAC!$X:$X,DADOS_ANAC!$B:$B,YEAR(M$7),DADOS_ANAC!$D:$D,$B$42,DADOS_ANAC!$E:$E,LEFT(M$8,2))</f>
        <v>118039</v>
      </c>
      <c r="N71" s="8">
        <f>SUMIFS(DADOS_ANAC!$X:$X,DADOS_ANAC!$B:$B,YEAR(N$7),DADOS_ANAC!$D:$D,$B$42,DADOS_ANAC!$E:$E,LEFT(N$8,2))</f>
        <v>145037</v>
      </c>
      <c r="O71" s="8">
        <f>SUMIFS(DADOS_ANAC!$X:$X,DADOS_ANAC!$B:$B,YEAR(O$7),DADOS_ANAC!$D:$D,$B$42,DADOS_ANAC!$E:$E,LEFT(O$8,2))</f>
        <v>160736</v>
      </c>
      <c r="P71" s="8">
        <f>SUMIFS(DADOS_ANAC!$X:$X,DADOS_ANAC!$B:$B,YEAR(P$7),DADOS_ANAC!$D:$D,$B$42,DADOS_ANAC!$E:$E,LEFT(P$8,2))</f>
        <v>170020</v>
      </c>
      <c r="Q71" s="8">
        <f>SUMIFS(DADOS_ANAC!$X:$X,DADOS_ANAC!$B:$B,YEAR(Q$7),DADOS_ANAC!$D:$D,$B$42,DADOS_ANAC!$E:$E,LEFT(Q$8,2))</f>
        <v>160795</v>
      </c>
      <c r="R71" s="8">
        <f>SUMIFS(DADOS_ANAC!$X:$X,DADOS_ANAC!$B:$B,YEAR(R$7),DADOS_ANAC!$D:$D,$B$42,DADOS_ANAC!$E:$E,LEFT(R$8,2))</f>
        <v>210926</v>
      </c>
      <c r="S71" s="8">
        <f>SUMIFS(DADOS_ANAC!$X:$X,DADOS_ANAC!$B:$B,YEAR(S$7),DADOS_ANAC!$D:$D,$B$42,DADOS_ANAC!$E:$E,LEFT(S$8,2))</f>
        <v>190992</v>
      </c>
      <c r="T71" s="8">
        <f>SUMIFS(DADOS_ANAC!$X:$X,DADOS_ANAC!$B:$B,YEAR(T$7),DADOS_ANAC!$D:$D,$B$42,DADOS_ANAC!$E:$E,LEFT(T$8,2))</f>
        <v>141994</v>
      </c>
      <c r="U71" s="8">
        <f>SUMIFS(DADOS_ANAC!$X:$X,DADOS_ANAC!$B:$B,YEAR(U$7),DADOS_ANAC!$D:$D,$B$42,DADOS_ANAC!$E:$E,LEFT(U$8,2))</f>
        <v>156672</v>
      </c>
      <c r="V71" s="8">
        <f>SUMIFS(DADOS_ANAC!$X:$X,DADOS_ANAC!$B:$B,YEAR(V$7),DADOS_ANAC!$D:$D,$B$42,DADOS_ANAC!$E:$E,LEFT(V$8,2))</f>
        <v>165253</v>
      </c>
      <c r="W71" s="8">
        <f>SUMIFS(DADOS_ANAC!$X:$X,DADOS_ANAC!$B:$B,YEAR(W$7),DADOS_ANAC!$D:$D,$B$42,DADOS_ANAC!$E:$E,LEFT(W$8,2))</f>
        <v>193964</v>
      </c>
      <c r="X71" s="8">
        <f>SUMIFS(DADOS_ANAC!$X:$X,DADOS_ANAC!$B:$B,YEAR(X$7),DADOS_ANAC!$D:$D,$B$42,DADOS_ANAC!$E:$E,LEFT(X$8,2))</f>
        <v>154725</v>
      </c>
      <c r="Y71" s="8">
        <f>SUMIFS(DADOS_ANAC!$X:$X,DADOS_ANAC!$B:$B,YEAR(Y$7),DADOS_ANAC!$D:$D,$B$42,DADOS_ANAC!$E:$E,LEFT(Y$8,2))</f>
        <v>78772</v>
      </c>
      <c r="Z71" s="8">
        <f>SUMIFS(DADOS_ANAC!$X:$X,DADOS_ANAC!$B:$B,YEAR(Z$7),DADOS_ANAC!$D:$D,$B$42,DADOS_ANAC!$E:$E,LEFT(Z$8,2))</f>
        <v>70625</v>
      </c>
      <c r="AA71" s="8">
        <f>SUMIFS(DADOS_ANAC!$X:$X,DADOS_ANAC!$B:$B,YEAR(AA$7),DADOS_ANAC!$D:$D,$B$42,DADOS_ANAC!$E:$E,LEFT(AA$8,2))</f>
        <v>66735</v>
      </c>
      <c r="AB71" s="8">
        <f>SUMIFS(DADOS_ANAC!$X:$X,DADOS_ANAC!$B:$B,YEAR(AB$7),DADOS_ANAC!$D:$D,$B$42,DADOS_ANAC!$E:$E,LEFT(AB$8,2))</f>
        <v>58714</v>
      </c>
      <c r="AC71" s="8">
        <f>SUMIFS(DADOS_ANAC!$X:$X,DADOS_ANAC!$B:$B,YEAR(AC$7),DADOS_ANAC!$D:$D,$B$42,DADOS_ANAC!$E:$E,LEFT(AC$8,2))</f>
        <v>82455</v>
      </c>
      <c r="AD71" s="8">
        <f>SUMIFS(DADOS_ANAC!$X:$X,DADOS_ANAC!$B:$B,YEAR(AD$7),DADOS_ANAC!$D:$D,$B$42,DADOS_ANAC!$E:$E,LEFT(AD$8,2))</f>
        <v>61405</v>
      </c>
      <c r="AE71" s="8">
        <f>SUMIFS(DADOS_ANAC!$X:$X,DADOS_ANAC!$B:$B,YEAR(AE$7),DADOS_ANAC!$D:$D,$B$42,DADOS_ANAC!$E:$E,LEFT(AE$8,2))</f>
        <v>74014</v>
      </c>
      <c r="AF71" s="8">
        <f>SUMIFS(DADOS_ANAC!$X:$X,DADOS_ANAC!$B:$B,YEAR(AF$7),DADOS_ANAC!$D:$D,$B$42,DADOS_ANAC!$E:$E,LEFT(AF$8,2))</f>
        <v>57396</v>
      </c>
      <c r="AG71" s="8">
        <f>SUMIFS(DADOS_ANAC!$X:$X,DADOS_ANAC!$B:$B,YEAR(AG$7),DADOS_ANAC!$D:$D,$B$42,DADOS_ANAC!$E:$E,LEFT(AG$8,2))</f>
        <v>57674</v>
      </c>
      <c r="AH71" s="8">
        <f>SUMIFS(DADOS_ANAC!$X:$X,DADOS_ANAC!$B:$B,YEAR(AH$7),DADOS_ANAC!$D:$D,$B$42,DADOS_ANAC!$E:$E,LEFT(AH$8,2))</f>
        <v>62410</v>
      </c>
      <c r="AI71" s="8">
        <f>SUMIFS(DADOS_ANAC!$X:$X,DADOS_ANAC!$B:$B,YEAR(AI$7),DADOS_ANAC!$D:$D,$B$42,DADOS_ANAC!$E:$E,LEFT(AI$8,2))</f>
        <v>49436</v>
      </c>
      <c r="AJ71" s="8">
        <f>SUMIFS(DADOS_ANAC!$X:$X,DADOS_ANAC!$B:$B,YEAR(AJ$7),DADOS_ANAC!$D:$D,$B$42,DADOS_ANAC!$E:$E,LEFT(AJ$8,2))</f>
        <v>26114</v>
      </c>
      <c r="AK71" s="8">
        <f>SUMIFS(DADOS_ANAC!$X:$X,DADOS_ANAC!$B:$B,YEAR(AK$7),DADOS_ANAC!$D:$D,$B$42,DADOS_ANAC!$E:$E,LEFT(AK$8,2))</f>
        <v>48262</v>
      </c>
      <c r="AL71" s="8">
        <f>SUMIFS(DADOS_ANAC!$X:$X,DADOS_ANAC!$B:$B,YEAR(AL$7),DADOS_ANAC!$D:$D,$B$42,DADOS_ANAC!$E:$E,LEFT(AL$8,2))</f>
        <v>38493</v>
      </c>
      <c r="AM71" s="8">
        <f>SUMIFS(DADOS_ANAC!$X:$X,DADOS_ANAC!$B:$B,YEAR(AM$7),DADOS_ANAC!$D:$D,$B$42,DADOS_ANAC!$E:$E,LEFT(AM$8,2))</f>
        <v>29177</v>
      </c>
      <c r="AN71" s="8">
        <f>SUMIFS(DADOS_ANAC!$X:$X,DADOS_ANAC!$B:$B,YEAR(AN$7),DADOS_ANAC!$D:$D,$B$42,DADOS_ANAC!$E:$E,LEFT(AN$8,2))</f>
        <v>65987</v>
      </c>
      <c r="AO71" s="8">
        <f>SUMIFS(DADOS_ANAC!$X:$X,DADOS_ANAC!$B:$B,YEAR(AO$7),DADOS_ANAC!$D:$D,$B$42,DADOS_ANAC!$E:$E,LEFT(AO$8,2))</f>
        <v>78869</v>
      </c>
      <c r="AP71" s="8">
        <f>SUMIFS(DADOS_ANAC!$X:$X,DADOS_ANAC!$B:$B,YEAR(AP$7),DADOS_ANAC!$D:$D,$B$42,DADOS_ANAC!$E:$E,LEFT(AP$8,2))</f>
        <v>102773</v>
      </c>
      <c r="AQ71" s="8">
        <f>SUMIFS(DADOS_ANAC!$X:$X,DADOS_ANAC!$B:$B,YEAR(AQ$7),DADOS_ANAC!$D:$D,$B$42,DADOS_ANAC!$E:$E,LEFT(AQ$8,2))</f>
        <v>103510</v>
      </c>
      <c r="AR71" s="8">
        <f>SUMIFS(DADOS_ANAC!$X:$X,DADOS_ANAC!$B:$B,YEAR(AR$7),DADOS_ANAC!$D:$D,$B$42,DADOS_ANAC!$E:$E,LEFT(AR$8,2))</f>
        <v>104184</v>
      </c>
      <c r="AS71" s="8">
        <f>SUMIFS(DADOS_ANAC!$X:$X,DADOS_ANAC!$B:$B,YEAR(AS$7),DADOS_ANAC!$D:$D,$B$42,DADOS_ANAC!$E:$E,LEFT(AS$8,2))</f>
        <v>104081</v>
      </c>
      <c r="AT71" s="8">
        <f>SUMIFS(DADOS_ANAC!$X:$X,DADOS_ANAC!$B:$B,YEAR(AT$7),DADOS_ANAC!$D:$D,$B$42,DADOS_ANAC!$E:$E,LEFT(AT$8,2))</f>
        <v>71416</v>
      </c>
      <c r="AU71" s="8">
        <f>SUMIFS(DADOS_ANAC!$X:$X,DADOS_ANAC!$B:$B,YEAR(AU$7),DADOS_ANAC!$D:$D,$B$42,DADOS_ANAC!$E:$E,LEFT(AU$8,2))</f>
        <v>93545</v>
      </c>
    </row>
    <row r="72" spans="2:47" s="5" customFormat="1">
      <c r="B72" t="s">
        <v>162</v>
      </c>
      <c r="C72" t="s">
        <v>169</v>
      </c>
      <c r="D72" s="8">
        <f>SUMIFS(DADOS_ANAC!$Y:$Y,DADOS_ANAC!$B:$B,YEAR(D$7),DADOS_ANAC!$D:$D,$B$42,DADOS_ANAC!$E:$E,LEFT(D$8,2))</f>
        <v>20504</v>
      </c>
      <c r="E72" s="8">
        <v>24472</v>
      </c>
      <c r="F72" s="8">
        <f>SUMIFS(DADOS_ANAC!$Y:$Y,DADOS_ANAC!$B:$B,YEAR(F$7),DADOS_ANAC!$D:$D,$B$42,DADOS_ANAC!$E:$E,LEFT(F$8,2))</f>
        <v>23954</v>
      </c>
      <c r="G72" s="8">
        <f>SUMIFS(DADOS_ANAC!$Y:$Y,DADOS_ANAC!$B:$B,YEAR(G$7),DADOS_ANAC!$D:$D,$B$42,DADOS_ANAC!$E:$E,LEFT(G$8,2))</f>
        <v>23728</v>
      </c>
      <c r="H72" s="8">
        <f>SUMIFS(DADOS_ANAC!$Y:$Y,DADOS_ANAC!$B:$B,YEAR(H$7),DADOS_ANAC!$D:$D,$B$42,DADOS_ANAC!$E:$E,LEFT(H$8,2))</f>
        <v>40873</v>
      </c>
      <c r="I72" s="8">
        <f>SUMIFS(DADOS_ANAC!$Y:$Y,DADOS_ANAC!$B:$B,YEAR(I$7),DADOS_ANAC!$D:$D,$B$42,DADOS_ANAC!$E:$E,LEFT(I$8,2))</f>
        <v>28891</v>
      </c>
      <c r="J72" s="8">
        <f>SUMIFS(DADOS_ANAC!$Y:$Y,DADOS_ANAC!$B:$B,YEAR(J$7),DADOS_ANAC!$D:$D,$B$42,DADOS_ANAC!$E:$E,LEFT(J$8,2))</f>
        <v>24349</v>
      </c>
      <c r="K72" s="8">
        <f>SUMIFS(DADOS_ANAC!$Y:$Y,DADOS_ANAC!$B:$B,YEAR(K$7),DADOS_ANAC!$D:$D,$B$42,DADOS_ANAC!$E:$E,LEFT(K$8,2))</f>
        <v>35322</v>
      </c>
      <c r="L72" s="8">
        <f>SUMIFS(DADOS_ANAC!$Y:$Y,DADOS_ANAC!$B:$B,YEAR(L$7),DADOS_ANAC!$D:$D,$B$42,DADOS_ANAC!$E:$E,LEFT(L$8,2))</f>
        <v>36637</v>
      </c>
      <c r="M72" s="8">
        <f>SUMIFS(DADOS_ANAC!$Y:$Y,DADOS_ANAC!$B:$B,YEAR(M$7),DADOS_ANAC!$D:$D,$B$42,DADOS_ANAC!$E:$E,LEFT(M$8,2))</f>
        <v>33351</v>
      </c>
      <c r="N72" s="8">
        <f>SUMIFS(DADOS_ANAC!$Y:$Y,DADOS_ANAC!$B:$B,YEAR(N$7),DADOS_ANAC!$D:$D,$B$42,DADOS_ANAC!$E:$E,LEFT(N$8,2))</f>
        <v>37938</v>
      </c>
      <c r="O72" s="8">
        <f>SUMIFS(DADOS_ANAC!$Y:$Y,DADOS_ANAC!$B:$B,YEAR(O$7),DADOS_ANAC!$D:$D,$B$42,DADOS_ANAC!$E:$E,LEFT(O$8,2))</f>
        <v>36413</v>
      </c>
      <c r="P72" s="8">
        <f>SUMIFS(DADOS_ANAC!$Y:$Y,DADOS_ANAC!$B:$B,YEAR(P$7),DADOS_ANAC!$D:$D,$B$42,DADOS_ANAC!$E:$E,LEFT(P$8,2))</f>
        <v>29578</v>
      </c>
      <c r="Q72" s="8">
        <f>SUMIFS(DADOS_ANAC!$Y:$Y,DADOS_ANAC!$B:$B,YEAR(Q$7),DADOS_ANAC!$D:$D,$B$42,DADOS_ANAC!$E:$E,LEFT(Q$8,2))</f>
        <v>33421</v>
      </c>
      <c r="R72" s="8">
        <f>SUMIFS(DADOS_ANAC!$Y:$Y,DADOS_ANAC!$B:$B,YEAR(R$7),DADOS_ANAC!$D:$D,$B$42,DADOS_ANAC!$E:$E,LEFT(R$8,2))</f>
        <v>33677</v>
      </c>
      <c r="S72" s="8">
        <f>SUMIFS(DADOS_ANAC!$Y:$Y,DADOS_ANAC!$B:$B,YEAR(S$7),DADOS_ANAC!$D:$D,$B$42,DADOS_ANAC!$E:$E,LEFT(S$8,2))</f>
        <v>37849</v>
      </c>
      <c r="T72" s="8">
        <f>SUMIFS(DADOS_ANAC!$Y:$Y,DADOS_ANAC!$B:$B,YEAR(T$7),DADOS_ANAC!$D:$D,$B$42,DADOS_ANAC!$E:$E,LEFT(T$8,2))</f>
        <v>29288</v>
      </c>
      <c r="U72" s="8">
        <f>SUMIFS(DADOS_ANAC!$Y:$Y,DADOS_ANAC!$B:$B,YEAR(U$7),DADOS_ANAC!$D:$D,$B$42,DADOS_ANAC!$E:$E,LEFT(U$8,2))</f>
        <v>37597</v>
      </c>
      <c r="V72" s="8">
        <f>SUMIFS(DADOS_ANAC!$Y:$Y,DADOS_ANAC!$B:$B,YEAR(V$7),DADOS_ANAC!$D:$D,$B$42,DADOS_ANAC!$E:$E,LEFT(V$8,2))</f>
        <v>30527</v>
      </c>
      <c r="W72" s="8">
        <f>SUMIFS(DADOS_ANAC!$Y:$Y,DADOS_ANAC!$B:$B,YEAR(W$7),DADOS_ANAC!$D:$D,$B$42,DADOS_ANAC!$E:$E,LEFT(W$8,2))</f>
        <v>43220</v>
      </c>
      <c r="X72" s="8">
        <f>SUMIFS(DADOS_ANAC!$Y:$Y,DADOS_ANAC!$B:$B,YEAR(X$7),DADOS_ANAC!$D:$D,$B$42,DADOS_ANAC!$E:$E,LEFT(X$8,2))</f>
        <v>21655</v>
      </c>
      <c r="Y72" s="8">
        <f>SUMIFS(DADOS_ANAC!$Y:$Y,DADOS_ANAC!$B:$B,YEAR(Y$7),DADOS_ANAC!$D:$D,$B$42,DADOS_ANAC!$E:$E,LEFT(Y$8,2))</f>
        <v>5340</v>
      </c>
      <c r="Z72" s="8">
        <f>SUMIFS(DADOS_ANAC!$Y:$Y,DADOS_ANAC!$B:$B,YEAR(Z$7),DADOS_ANAC!$D:$D,$B$42,DADOS_ANAC!$E:$E,LEFT(Z$8,2))</f>
        <v>5756</v>
      </c>
      <c r="AA72" s="8">
        <f>SUMIFS(DADOS_ANAC!$Y:$Y,DADOS_ANAC!$B:$B,YEAR(AA$7),DADOS_ANAC!$D:$D,$B$42,DADOS_ANAC!$E:$E,LEFT(AA$8,2))</f>
        <v>6543</v>
      </c>
      <c r="AB72" s="8">
        <f>SUMIFS(DADOS_ANAC!$Y:$Y,DADOS_ANAC!$B:$B,YEAR(AB$7),DADOS_ANAC!$D:$D,$B$42,DADOS_ANAC!$E:$E,LEFT(AB$8,2))</f>
        <v>3310</v>
      </c>
      <c r="AC72" s="8">
        <f>SUMIFS(DADOS_ANAC!$Y:$Y,DADOS_ANAC!$B:$B,YEAR(AC$7),DADOS_ANAC!$D:$D,$B$42,DADOS_ANAC!$E:$E,LEFT(AC$8,2))</f>
        <v>4695</v>
      </c>
      <c r="AD72" s="8">
        <f>SUMIFS(DADOS_ANAC!$Y:$Y,DADOS_ANAC!$B:$B,YEAR(AD$7),DADOS_ANAC!$D:$D,$B$42,DADOS_ANAC!$E:$E,LEFT(AD$8,2))</f>
        <v>3997</v>
      </c>
      <c r="AE72" s="8">
        <f>SUMIFS(DADOS_ANAC!$Y:$Y,DADOS_ANAC!$B:$B,YEAR(AE$7),DADOS_ANAC!$D:$D,$B$42,DADOS_ANAC!$E:$E,LEFT(AE$8,2))</f>
        <v>7318</v>
      </c>
      <c r="AF72" s="8">
        <f>SUMIFS(DADOS_ANAC!$Y:$Y,DADOS_ANAC!$B:$B,YEAR(AF$7),DADOS_ANAC!$D:$D,$B$42,DADOS_ANAC!$E:$E,LEFT(AF$8,2))</f>
        <v>3974</v>
      </c>
      <c r="AG72" s="8">
        <f>SUMIFS(DADOS_ANAC!$Y:$Y,DADOS_ANAC!$B:$B,YEAR(AG$7),DADOS_ANAC!$D:$D,$B$42,DADOS_ANAC!$E:$E,LEFT(AG$8,2))</f>
        <v>4624</v>
      </c>
      <c r="AH72" s="8">
        <f>SUMIFS(DADOS_ANAC!$Y:$Y,DADOS_ANAC!$B:$B,YEAR(AH$7),DADOS_ANAC!$D:$D,$B$42,DADOS_ANAC!$E:$E,LEFT(AH$8,2))</f>
        <v>4767</v>
      </c>
      <c r="AI72" s="8">
        <f>SUMIFS(DADOS_ANAC!$Y:$Y,DADOS_ANAC!$B:$B,YEAR(AI$7),DADOS_ANAC!$D:$D,$B$42,DADOS_ANAC!$E:$E,LEFT(AI$8,2))</f>
        <v>5331</v>
      </c>
      <c r="AJ72" s="8">
        <f>SUMIFS(DADOS_ANAC!$Y:$Y,DADOS_ANAC!$B:$B,YEAR(AJ$7),DADOS_ANAC!$D:$D,$B$42,DADOS_ANAC!$E:$E,LEFT(AJ$8,2))</f>
        <v>4109</v>
      </c>
      <c r="AK72" s="8">
        <f>SUMIFS(DADOS_ANAC!$Y:$Y,DADOS_ANAC!$B:$B,YEAR(AK$7),DADOS_ANAC!$D:$D,$B$42,DADOS_ANAC!$E:$E,LEFT(AK$8,2))</f>
        <v>5844</v>
      </c>
      <c r="AL72" s="8">
        <f>SUMIFS(DADOS_ANAC!$Y:$Y,DADOS_ANAC!$B:$B,YEAR(AL$7),DADOS_ANAC!$D:$D,$B$42,DADOS_ANAC!$E:$E,LEFT(AL$8,2))</f>
        <v>4736</v>
      </c>
      <c r="AM72" s="8">
        <f>SUMIFS(DADOS_ANAC!$Y:$Y,DADOS_ANAC!$B:$B,YEAR(AM$7),DADOS_ANAC!$D:$D,$B$42,DADOS_ANAC!$E:$E,LEFT(AM$8,2))</f>
        <v>4524</v>
      </c>
      <c r="AN72" s="8">
        <f>SUMIFS(DADOS_ANAC!$Y:$Y,DADOS_ANAC!$B:$B,YEAR(AN$7),DADOS_ANAC!$D:$D,$B$42,DADOS_ANAC!$E:$E,LEFT(AN$8,2))</f>
        <v>7159</v>
      </c>
      <c r="AO72" s="8">
        <f>SUMIFS(DADOS_ANAC!$Y:$Y,DADOS_ANAC!$B:$B,YEAR(AO$7),DADOS_ANAC!$D:$D,$B$42,DADOS_ANAC!$E:$E,LEFT(AO$8,2))</f>
        <v>8656</v>
      </c>
      <c r="AP72" s="8">
        <f>SUMIFS(DADOS_ANAC!$Y:$Y,DADOS_ANAC!$B:$B,YEAR(AP$7),DADOS_ANAC!$D:$D,$B$42,DADOS_ANAC!$E:$E,LEFT(AP$8,2))</f>
        <v>13659</v>
      </c>
      <c r="AQ72" s="8">
        <f>SUMIFS(DADOS_ANAC!$Y:$Y,DADOS_ANAC!$B:$B,YEAR(AQ$7),DADOS_ANAC!$D:$D,$B$42,DADOS_ANAC!$E:$E,LEFT(AQ$8,2))</f>
        <v>12696</v>
      </c>
      <c r="AR72" s="8">
        <f>SUMIFS(DADOS_ANAC!$Y:$Y,DADOS_ANAC!$B:$B,YEAR(AR$7),DADOS_ANAC!$D:$D,$B$42,DADOS_ANAC!$E:$E,LEFT(AR$8,2))</f>
        <v>14591</v>
      </c>
      <c r="AS72" s="8">
        <f>SUMIFS(DADOS_ANAC!$Y:$Y,DADOS_ANAC!$B:$B,YEAR(AS$7),DADOS_ANAC!$D:$D,$B$42,DADOS_ANAC!$E:$E,LEFT(AS$8,2))</f>
        <v>13878</v>
      </c>
      <c r="AT72" s="8">
        <f>SUMIFS(DADOS_ANAC!$Y:$Y,DADOS_ANAC!$B:$B,YEAR(AT$7),DADOS_ANAC!$D:$D,$B$42,DADOS_ANAC!$E:$E,LEFT(AT$8,2))</f>
        <v>9319</v>
      </c>
      <c r="AU72" s="8">
        <f>SUMIFS(DADOS_ANAC!$Y:$Y,DADOS_ANAC!$B:$B,YEAR(AU$7),DADOS_ANAC!$D:$D,$B$42,DADOS_ANAC!$E:$E,LEFT(AU$8,2))</f>
        <v>8688</v>
      </c>
    </row>
    <row r="73" spans="2:47" s="5" customFormat="1">
      <c r="B73" s="17" t="s">
        <v>164</v>
      </c>
      <c r="C73" s="17" t="s">
        <v>170</v>
      </c>
      <c r="D73" s="18">
        <f>D72+D71</f>
        <v>164488</v>
      </c>
      <c r="E73" s="18">
        <v>167717</v>
      </c>
      <c r="F73" s="18">
        <f t="shared" ref="F73:AU73" si="20">F72+F71</f>
        <v>170789</v>
      </c>
      <c r="G73" s="18">
        <f t="shared" si="20"/>
        <v>191606</v>
      </c>
      <c r="H73" s="18">
        <f t="shared" si="20"/>
        <v>162341</v>
      </c>
      <c r="I73" s="18">
        <f t="shared" si="20"/>
        <v>120118</v>
      </c>
      <c r="J73" s="18">
        <f t="shared" si="20"/>
        <v>106769</v>
      </c>
      <c r="K73" s="18">
        <f t="shared" si="20"/>
        <v>148245</v>
      </c>
      <c r="L73" s="18">
        <f t="shared" si="20"/>
        <v>154589</v>
      </c>
      <c r="M73" s="18">
        <f t="shared" si="20"/>
        <v>151390</v>
      </c>
      <c r="N73" s="18">
        <f t="shared" si="20"/>
        <v>182975</v>
      </c>
      <c r="O73" s="18">
        <f t="shared" si="20"/>
        <v>197149</v>
      </c>
      <c r="P73" s="18">
        <f t="shared" si="20"/>
        <v>199598</v>
      </c>
      <c r="Q73" s="18">
        <f t="shared" si="20"/>
        <v>194216</v>
      </c>
      <c r="R73" s="18">
        <f t="shared" si="20"/>
        <v>244603</v>
      </c>
      <c r="S73" s="18">
        <f t="shared" si="20"/>
        <v>228841</v>
      </c>
      <c r="T73" s="18">
        <f t="shared" si="20"/>
        <v>171282</v>
      </c>
      <c r="U73" s="18">
        <f t="shared" si="20"/>
        <v>194269</v>
      </c>
      <c r="V73" s="18">
        <f t="shared" si="20"/>
        <v>195780</v>
      </c>
      <c r="W73" s="18">
        <f t="shared" si="20"/>
        <v>237184</v>
      </c>
      <c r="X73" s="18">
        <f t="shared" si="20"/>
        <v>176380</v>
      </c>
      <c r="Y73" s="18">
        <f t="shared" si="20"/>
        <v>84112</v>
      </c>
      <c r="Z73" s="18">
        <f t="shared" si="20"/>
        <v>76381</v>
      </c>
      <c r="AA73" s="18">
        <f t="shared" si="20"/>
        <v>73278</v>
      </c>
      <c r="AB73" s="18">
        <f t="shared" si="20"/>
        <v>62024</v>
      </c>
      <c r="AC73" s="18">
        <f t="shared" si="20"/>
        <v>87150</v>
      </c>
      <c r="AD73" s="18">
        <f t="shared" si="20"/>
        <v>65402</v>
      </c>
      <c r="AE73" s="18">
        <f t="shared" si="20"/>
        <v>81332</v>
      </c>
      <c r="AF73" s="18">
        <f t="shared" si="20"/>
        <v>61370</v>
      </c>
      <c r="AG73" s="18">
        <f t="shared" si="20"/>
        <v>62298</v>
      </c>
      <c r="AH73" s="18">
        <f t="shared" si="20"/>
        <v>67177</v>
      </c>
      <c r="AI73" s="18">
        <f t="shared" si="20"/>
        <v>54767</v>
      </c>
      <c r="AJ73" s="18">
        <f t="shared" si="20"/>
        <v>30223</v>
      </c>
      <c r="AK73" s="18">
        <f t="shared" si="20"/>
        <v>54106</v>
      </c>
      <c r="AL73" s="18">
        <f t="shared" si="20"/>
        <v>43229</v>
      </c>
      <c r="AM73" s="18">
        <f t="shared" si="20"/>
        <v>33701</v>
      </c>
      <c r="AN73" s="18">
        <f t="shared" si="20"/>
        <v>73146</v>
      </c>
      <c r="AO73" s="18">
        <f t="shared" si="20"/>
        <v>87525</v>
      </c>
      <c r="AP73" s="18">
        <f t="shared" si="20"/>
        <v>116432</v>
      </c>
      <c r="AQ73" s="18">
        <f t="shared" si="20"/>
        <v>116206</v>
      </c>
      <c r="AR73" s="18">
        <f t="shared" si="20"/>
        <v>118775</v>
      </c>
      <c r="AS73" s="18">
        <f t="shared" si="20"/>
        <v>117959</v>
      </c>
      <c r="AT73" s="18">
        <f t="shared" si="20"/>
        <v>80735</v>
      </c>
      <c r="AU73" s="18">
        <f t="shared" si="20"/>
        <v>102233</v>
      </c>
    </row>
    <row r="74" spans="2:47" s="5" customFormat="1">
      <c r="B74" s="17" t="s">
        <v>322</v>
      </c>
      <c r="C74" s="17" t="s">
        <v>326</v>
      </c>
      <c r="D74" s="18">
        <f>DADOS_PARES!D5</f>
        <v>63</v>
      </c>
      <c r="E74" s="18">
        <f>DADOS_PARES!E5</f>
        <v>60</v>
      </c>
      <c r="F74" s="18">
        <f>DADOS_PARES!F5</f>
        <v>60</v>
      </c>
      <c r="G74" s="18">
        <f>DADOS_PARES!G5</f>
        <v>64</v>
      </c>
      <c r="H74" s="18">
        <f>DADOS_PARES!H5</f>
        <v>54</v>
      </c>
      <c r="I74" s="18">
        <f>DADOS_PARES!I5</f>
        <v>56</v>
      </c>
      <c r="J74" s="18">
        <f>DADOS_PARES!J5</f>
        <v>55</v>
      </c>
      <c r="K74" s="18">
        <f>DADOS_PARES!K5</f>
        <v>56</v>
      </c>
      <c r="L74" s="18">
        <f>DADOS_PARES!L5</f>
        <v>52</v>
      </c>
      <c r="M74" s="18">
        <f>DADOS_PARES!M5</f>
        <v>53</v>
      </c>
      <c r="N74" s="18">
        <f>DADOS_PARES!N5</f>
        <v>54</v>
      </c>
      <c r="O74" s="18">
        <f>DADOS_PARES!O5</f>
        <v>52</v>
      </c>
      <c r="P74" s="18">
        <f>DADOS_PARES!P5</f>
        <v>52</v>
      </c>
      <c r="Q74" s="18">
        <f>DADOS_PARES!Q5</f>
        <v>52</v>
      </c>
      <c r="R74" s="18">
        <f>DADOS_PARES!R5</f>
        <v>48</v>
      </c>
      <c r="S74" s="18">
        <f>DADOS_PARES!S5</f>
        <v>47</v>
      </c>
      <c r="T74" s="18">
        <f>DADOS_PARES!T5</f>
        <v>45</v>
      </c>
      <c r="U74" s="18">
        <f>DADOS_PARES!U5</f>
        <v>52</v>
      </c>
      <c r="V74" s="18">
        <f>DADOS_PARES!V5</f>
        <v>48</v>
      </c>
      <c r="W74" s="18">
        <f>DADOS_PARES!W5</f>
        <v>47</v>
      </c>
      <c r="X74" s="18">
        <f>DADOS_PARES!X5</f>
        <v>44</v>
      </c>
      <c r="Y74" s="18">
        <f>DADOS_PARES!Y5</f>
        <v>48</v>
      </c>
      <c r="Z74" s="18">
        <f>DADOS_PARES!Z5</f>
        <v>44</v>
      </c>
      <c r="AA74" s="18">
        <f>DADOS_PARES!AA5</f>
        <v>47</v>
      </c>
      <c r="AB74" s="18">
        <f>DADOS_PARES!AB5</f>
        <v>44</v>
      </c>
      <c r="AC74" s="18">
        <f>DADOS_PARES!AC5</f>
        <v>47</v>
      </c>
      <c r="AD74" s="18">
        <f>DADOS_PARES!AD5</f>
        <v>49</v>
      </c>
      <c r="AE74" s="18">
        <f>DADOS_PARES!AE5</f>
        <v>46</v>
      </c>
      <c r="AF74" s="18">
        <f>DADOS_PARES!AF5</f>
        <v>49</v>
      </c>
      <c r="AG74" s="18">
        <f>DADOS_PARES!AG5</f>
        <v>46</v>
      </c>
      <c r="AH74" s="18">
        <f>DADOS_PARES!AH5</f>
        <v>37</v>
      </c>
      <c r="AI74" s="18">
        <f>DADOS_PARES!AI5</f>
        <v>41</v>
      </c>
      <c r="AJ74" s="18">
        <f>DADOS_PARES!AJ5</f>
        <v>41</v>
      </c>
      <c r="AK74" s="18">
        <f>DADOS_PARES!AK5</f>
        <v>42</v>
      </c>
      <c r="AL74" s="18">
        <f>DADOS_PARES!AL5</f>
        <v>42</v>
      </c>
      <c r="AM74" s="18">
        <f>DADOS_PARES!AM5</f>
        <v>43</v>
      </c>
      <c r="AN74" s="18">
        <f>DADOS_PARES!AN5</f>
        <v>41</v>
      </c>
      <c r="AO74" s="18">
        <f>DADOS_PARES!AO5</f>
        <v>40</v>
      </c>
      <c r="AP74" s="18">
        <f>DADOS_PARES!AP5</f>
        <v>29</v>
      </c>
      <c r="AQ74" s="18">
        <f>DADOS_PARES!AQ5</f>
        <v>36</v>
      </c>
      <c r="AR74" s="18">
        <f>DADOS_PARES!AR5</f>
        <v>40</v>
      </c>
      <c r="AS74" s="18">
        <f>DADOS_PARES!AS5</f>
        <v>36</v>
      </c>
      <c r="AT74" s="18">
        <f>DADOS_PARES!AT5</f>
        <v>42</v>
      </c>
      <c r="AU74" s="18">
        <f>DADOS_PARES!AU5</f>
        <v>35</v>
      </c>
    </row>
    <row r="75" spans="2:47" s="5" customFormat="1">
      <c r="B75" s="17" t="s">
        <v>325</v>
      </c>
      <c r="C75" s="17" t="s">
        <v>327</v>
      </c>
      <c r="D75" s="18">
        <f>DADOS_PARES!D11</f>
        <v>1438</v>
      </c>
      <c r="E75" s="18">
        <f>DADOS_PARES!E11</f>
        <v>1352</v>
      </c>
      <c r="F75" s="18">
        <f>DADOS_PARES!F11</f>
        <v>1424</v>
      </c>
      <c r="G75" s="18">
        <f>DADOS_PARES!G11</f>
        <v>1475</v>
      </c>
      <c r="H75" s="18">
        <f>DADOS_PARES!H11</f>
        <v>621</v>
      </c>
      <c r="I75" s="18">
        <f>DADOS_PARES!I11</f>
        <v>574</v>
      </c>
      <c r="J75" s="18">
        <f>DADOS_PARES!J11</f>
        <v>585</v>
      </c>
      <c r="K75" s="18">
        <f>DADOS_PARES!K11</f>
        <v>585</v>
      </c>
      <c r="L75" s="18">
        <f>DADOS_PARES!L11</f>
        <v>505</v>
      </c>
      <c r="M75" s="18">
        <f>DADOS_PARES!M11</f>
        <v>502</v>
      </c>
      <c r="N75" s="18">
        <f>DADOS_PARES!N11</f>
        <v>404</v>
      </c>
      <c r="O75" s="18">
        <f>DADOS_PARES!O11</f>
        <v>445</v>
      </c>
      <c r="P75" s="18">
        <f>DADOS_PARES!P11</f>
        <v>409</v>
      </c>
      <c r="Q75" s="18">
        <f>DADOS_PARES!Q11</f>
        <v>445</v>
      </c>
      <c r="R75" s="18">
        <f>DADOS_PARES!R11</f>
        <v>366</v>
      </c>
      <c r="S75" s="18">
        <f>DADOS_PARES!S11</f>
        <v>383</v>
      </c>
      <c r="T75" s="18">
        <f>DADOS_PARES!T11</f>
        <v>384</v>
      </c>
      <c r="U75" s="18">
        <f>DADOS_PARES!U11</f>
        <v>346</v>
      </c>
      <c r="V75" s="18">
        <f>DADOS_PARES!V11</f>
        <v>357</v>
      </c>
      <c r="W75" s="18">
        <f>DADOS_PARES!W11</f>
        <v>303</v>
      </c>
      <c r="X75" s="18">
        <f>DADOS_PARES!X11</f>
        <v>312</v>
      </c>
      <c r="Y75" s="18">
        <f>DADOS_PARES!Y11</f>
        <v>309</v>
      </c>
      <c r="Z75" s="18">
        <f>DADOS_PARES!Z11</f>
        <v>248</v>
      </c>
      <c r="AA75" s="18">
        <f>DADOS_PARES!AA11</f>
        <v>330</v>
      </c>
      <c r="AB75" s="18">
        <f>DADOS_PARES!AB11</f>
        <v>271</v>
      </c>
      <c r="AC75" s="18">
        <f>DADOS_PARES!AC11</f>
        <v>261</v>
      </c>
      <c r="AD75" s="18">
        <f>DADOS_PARES!AD11</f>
        <v>240</v>
      </c>
      <c r="AE75" s="18">
        <f>DADOS_PARES!AE11</f>
        <v>236</v>
      </c>
      <c r="AF75" s="18">
        <f>DADOS_PARES!AF11</f>
        <v>229</v>
      </c>
      <c r="AG75" s="18">
        <f>DADOS_PARES!AG11</f>
        <v>177</v>
      </c>
      <c r="AH75" s="18">
        <f>DADOS_PARES!AH11</f>
        <v>165</v>
      </c>
      <c r="AI75" s="18">
        <f>DADOS_PARES!AI11</f>
        <v>189</v>
      </c>
      <c r="AJ75" s="18">
        <f>DADOS_PARES!AJ11</f>
        <v>216</v>
      </c>
      <c r="AK75" s="18">
        <f>DADOS_PARES!AK11</f>
        <v>205</v>
      </c>
      <c r="AL75" s="18">
        <f>DADOS_PARES!AL11</f>
        <v>174</v>
      </c>
      <c r="AM75" s="18">
        <f>DADOS_PARES!AM11</f>
        <v>204</v>
      </c>
      <c r="AN75" s="18">
        <f>DADOS_PARES!AN11</f>
        <v>168</v>
      </c>
      <c r="AO75" s="18">
        <f>DADOS_PARES!AO11</f>
        <v>115</v>
      </c>
      <c r="AP75" s="18">
        <f>DADOS_PARES!AP11</f>
        <v>115</v>
      </c>
      <c r="AQ75" s="18">
        <f>DADOS_PARES!AQ11</f>
        <v>182</v>
      </c>
      <c r="AR75" s="18">
        <f>DADOS_PARES!AR11</f>
        <v>140</v>
      </c>
      <c r="AS75" s="18">
        <f>DADOS_PARES!AS11</f>
        <v>135</v>
      </c>
      <c r="AT75" s="18">
        <f>DADOS_PARES!AT11</f>
        <v>163</v>
      </c>
      <c r="AU75" s="18">
        <f>DADOS_PARES!AU11</f>
        <v>130</v>
      </c>
    </row>
    <row r="77" spans="2:47" ht="15" thickBot="1"/>
    <row r="78" spans="2:47" ht="15" thickBot="1">
      <c r="B78" s="6" t="s">
        <v>45</v>
      </c>
      <c r="D78" s="1">
        <v>39903</v>
      </c>
      <c r="E78" s="1">
        <v>39994</v>
      </c>
      <c r="F78" s="1">
        <v>40086</v>
      </c>
      <c r="G78" s="1">
        <v>40178</v>
      </c>
      <c r="H78" s="1">
        <v>40268</v>
      </c>
      <c r="I78" s="1">
        <v>40359</v>
      </c>
      <c r="J78" s="1">
        <v>40451</v>
      </c>
      <c r="K78" s="1">
        <v>40543</v>
      </c>
      <c r="L78" s="1">
        <v>40633</v>
      </c>
      <c r="M78" s="1">
        <v>40724</v>
      </c>
      <c r="N78" s="1">
        <v>40816</v>
      </c>
      <c r="O78" s="1">
        <v>40908</v>
      </c>
      <c r="P78" s="1">
        <v>40999</v>
      </c>
      <c r="Q78" s="1">
        <v>41090</v>
      </c>
      <c r="R78" s="1">
        <v>41182</v>
      </c>
      <c r="S78" s="1">
        <v>41274</v>
      </c>
      <c r="T78" s="1">
        <v>41364</v>
      </c>
      <c r="U78" s="1">
        <v>41455</v>
      </c>
      <c r="V78" s="1">
        <v>41547</v>
      </c>
      <c r="W78" s="1">
        <v>41639</v>
      </c>
      <c r="X78" s="1">
        <v>41729</v>
      </c>
      <c r="Y78" s="1">
        <v>41820</v>
      </c>
      <c r="Z78" s="1">
        <v>41912</v>
      </c>
      <c r="AA78" s="1">
        <v>42004</v>
      </c>
      <c r="AB78" s="1">
        <v>42094</v>
      </c>
      <c r="AC78" s="1">
        <v>42185</v>
      </c>
      <c r="AD78" s="1">
        <v>42277</v>
      </c>
      <c r="AE78" s="1">
        <v>42369</v>
      </c>
      <c r="AF78" s="1">
        <v>42460</v>
      </c>
      <c r="AG78" s="1">
        <v>42551</v>
      </c>
      <c r="AH78" s="1">
        <v>42643</v>
      </c>
      <c r="AI78" s="1">
        <v>42735</v>
      </c>
      <c r="AJ78" s="1">
        <v>42825</v>
      </c>
      <c r="AK78" s="1">
        <v>42916</v>
      </c>
      <c r="AL78" s="1">
        <v>43008</v>
      </c>
      <c r="AM78" s="1">
        <v>43100</v>
      </c>
      <c r="AN78" s="1">
        <v>43190</v>
      </c>
      <c r="AO78" s="1">
        <v>43281</v>
      </c>
      <c r="AP78" s="1">
        <v>43373</v>
      </c>
      <c r="AQ78" s="1">
        <v>43465</v>
      </c>
      <c r="AR78" s="1">
        <v>43555</v>
      </c>
      <c r="AS78" s="1">
        <v>43646</v>
      </c>
      <c r="AT78" s="1">
        <v>43738</v>
      </c>
      <c r="AU78" s="1">
        <v>43830</v>
      </c>
    </row>
    <row r="79" spans="2:47">
      <c r="B79" s="4" t="s">
        <v>89</v>
      </c>
      <c r="C79" s="4" t="s">
        <v>90</v>
      </c>
      <c r="D79" s="2" t="s">
        <v>0</v>
      </c>
      <c r="E79" s="2" t="s">
        <v>1</v>
      </c>
      <c r="F79" s="2" t="s">
        <v>2</v>
      </c>
      <c r="G79" s="2" t="s">
        <v>3</v>
      </c>
      <c r="H79" s="2" t="s">
        <v>4</v>
      </c>
      <c r="I79" s="2" t="s">
        <v>5</v>
      </c>
      <c r="J79" s="2" t="s">
        <v>6</v>
      </c>
      <c r="K79" s="2" t="s">
        <v>7</v>
      </c>
      <c r="L79" s="2" t="s">
        <v>8</v>
      </c>
      <c r="M79" s="2" t="s">
        <v>9</v>
      </c>
      <c r="N79" s="2" t="s">
        <v>10</v>
      </c>
      <c r="O79" s="2" t="s">
        <v>11</v>
      </c>
      <c r="P79" s="2" t="s">
        <v>12</v>
      </c>
      <c r="Q79" s="2" t="s">
        <v>13</v>
      </c>
      <c r="R79" s="2" t="s">
        <v>14</v>
      </c>
      <c r="S79" s="2" t="s">
        <v>15</v>
      </c>
      <c r="T79" s="2" t="s">
        <v>16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23</v>
      </c>
      <c r="AB79" s="2" t="s">
        <v>24</v>
      </c>
      <c r="AC79" s="2" t="s">
        <v>25</v>
      </c>
      <c r="AD79" s="2" t="s">
        <v>26</v>
      </c>
      <c r="AE79" s="2" t="s">
        <v>27</v>
      </c>
      <c r="AF79" s="2" t="s">
        <v>28</v>
      </c>
      <c r="AG79" s="2" t="s">
        <v>29</v>
      </c>
      <c r="AH79" s="2" t="s">
        <v>30</v>
      </c>
      <c r="AI79" s="2" t="s">
        <v>31</v>
      </c>
      <c r="AJ79" s="2" t="s">
        <v>32</v>
      </c>
      <c r="AK79" s="2" t="s">
        <v>33</v>
      </c>
      <c r="AL79" s="2" t="s">
        <v>34</v>
      </c>
      <c r="AM79" s="2" t="s">
        <v>35</v>
      </c>
      <c r="AN79" s="2" t="s">
        <v>36</v>
      </c>
      <c r="AO79" s="2" t="s">
        <v>37</v>
      </c>
      <c r="AP79" s="2" t="s">
        <v>38</v>
      </c>
      <c r="AQ79" s="2" t="s">
        <v>39</v>
      </c>
      <c r="AR79" s="2" t="s">
        <v>40</v>
      </c>
      <c r="AS79" s="2" t="s">
        <v>41</v>
      </c>
      <c r="AT79" s="2" t="s">
        <v>42</v>
      </c>
      <c r="AU79" s="2" t="s">
        <v>43</v>
      </c>
    </row>
    <row r="80" spans="2:47">
      <c r="B80" t="s">
        <v>73</v>
      </c>
      <c r="C80" t="s">
        <v>91</v>
      </c>
      <c r="D80" s="8">
        <f>SUMIFS(DADOS_ANAC!$F:$F,DADOS_ANAC!$B:$B,YEAR(D$7),DADOS_ANAC!$D:$D,$B$78,DADOS_ANAC!$E:$E,LEFT(D$8,2))</f>
        <v>307026346</v>
      </c>
      <c r="E80" s="8">
        <v>635802214</v>
      </c>
      <c r="F80" s="8">
        <f>SUMIFS(DADOS_ANAC!$F:$F,DADOS_ANAC!$B:$B,YEAR(F$7),DADOS_ANAC!$D:$D,$B$78,DADOS_ANAC!$E:$E,LEFT(F$8,2))</f>
        <v>828778372</v>
      </c>
      <c r="G80" s="8">
        <f>SUMIFS(DADOS_ANAC!$F:$F,DADOS_ANAC!$B:$B,YEAR(G$7),DADOS_ANAC!$D:$D,$B$78,DADOS_ANAC!$E:$E,LEFT(G$8,2))</f>
        <v>847970406</v>
      </c>
      <c r="H80" s="8">
        <f>SUMIFS(DADOS_ANAC!$F:$F,DADOS_ANAC!$B:$B,YEAR(H$7),DADOS_ANAC!$D:$D,$B$78,DADOS_ANAC!$E:$E,LEFT(H$8,2))</f>
        <v>1003975302</v>
      </c>
      <c r="I80" s="8">
        <f>SUMIFS(DADOS_ANAC!$F:$F,DADOS_ANAC!$B:$B,YEAR(I$7),DADOS_ANAC!$D:$D,$B$78,DADOS_ANAC!$E:$E,LEFT(I$8,2))</f>
        <v>998187176</v>
      </c>
      <c r="J80" s="8">
        <f>SUMIFS(DADOS_ANAC!$F:$F,DADOS_ANAC!$B:$B,YEAR(J$7),DADOS_ANAC!$D:$D,$B$78,DADOS_ANAC!$E:$E,LEFT(J$8,2))</f>
        <v>1408513072</v>
      </c>
      <c r="K80" s="8">
        <f>SUMIFS(DADOS_ANAC!$F:$F,DADOS_ANAC!$B:$B,YEAR(K$7),DADOS_ANAC!$D:$D,$B$78,DADOS_ANAC!$E:$E,LEFT(K$8,2))</f>
        <v>1673640422</v>
      </c>
      <c r="L80" s="8">
        <f>SUMIFS(DADOS_ANAC!$F:$F,DADOS_ANAC!$B:$B,YEAR(L$7),DADOS_ANAC!$D:$D,$B$78,DADOS_ANAC!$E:$E,LEFT(L$8,2))</f>
        <v>1933195676</v>
      </c>
      <c r="M80" s="8">
        <f>SUMIFS(DADOS_ANAC!$F:$F,DADOS_ANAC!$B:$B,YEAR(M$7),DADOS_ANAC!$D:$D,$B$78,DADOS_ANAC!$E:$E,LEFT(M$8,2))</f>
        <v>1937183744</v>
      </c>
      <c r="N80" s="8">
        <f>SUMIFS(DADOS_ANAC!$F:$F,DADOS_ANAC!$B:$B,YEAR(N$7),DADOS_ANAC!$D:$D,$B$78,DADOS_ANAC!$E:$E,LEFT(N$8,2))</f>
        <v>2304651136</v>
      </c>
      <c r="O80" s="8">
        <f>SUMIFS(DADOS_ANAC!$F:$F,DADOS_ANAC!$B:$B,YEAR(O$7),DADOS_ANAC!$D:$D,$B$78,DADOS_ANAC!$E:$E,LEFT(O$8,2))</f>
        <v>2428732624</v>
      </c>
      <c r="P80" s="8">
        <f>SUMIFS(DADOS_ANAC!$F:$F,DADOS_ANAC!$B:$B,YEAR(P$7),DADOS_ANAC!$D:$D,$B$78,DADOS_ANAC!$E:$E,LEFT(P$8,2))</f>
        <v>2689801394</v>
      </c>
      <c r="Q80" s="8">
        <f>SUMIFS(DADOS_ANAC!$F:$F,DADOS_ANAC!$B:$B,YEAR(Q$7),DADOS_ANAC!$D:$D,$B$78,DADOS_ANAC!$E:$E,LEFT(Q$8,2))</f>
        <v>2749544610</v>
      </c>
      <c r="R80" s="8">
        <f>SUMIFS(DADOS_ANAC!$F:$F,DADOS_ANAC!$B:$B,YEAR(R$7),DADOS_ANAC!$D:$D,$B$78,DADOS_ANAC!$E:$E,LEFT(R$8,2))</f>
        <v>2901274506</v>
      </c>
      <c r="S80" s="8">
        <f>SUMIFS(DADOS_ANAC!$F:$F,DADOS_ANAC!$B:$B,YEAR(S$7),DADOS_ANAC!$D:$D,$B$78,DADOS_ANAC!$E:$E,LEFT(S$8,2))</f>
        <v>2712895026</v>
      </c>
      <c r="T80" s="8">
        <f>SUMIFS(DADOS_ANAC!$F:$F,DADOS_ANAC!$B:$B,YEAR(T$7),DADOS_ANAC!$D:$D,$B$78,DADOS_ANAC!$E:$E,LEFT(T$8,2))</f>
        <v>3128882930</v>
      </c>
      <c r="U80" s="8">
        <f>SUMIFS(DADOS_ANAC!$F:$F,DADOS_ANAC!$B:$B,YEAR(U$7),DADOS_ANAC!$D:$D,$B$78,DADOS_ANAC!$E:$E,LEFT(U$8,2))</f>
        <v>3480405894</v>
      </c>
      <c r="V80" s="8">
        <f>SUMIFS(DADOS_ANAC!$F:$F,DADOS_ANAC!$B:$B,YEAR(V$7),DADOS_ANAC!$D:$D,$B$78,DADOS_ANAC!$E:$E,LEFT(V$8,2))</f>
        <v>3813679952</v>
      </c>
      <c r="W80" s="8">
        <f>SUMIFS(DADOS_ANAC!$F:$F,DADOS_ANAC!$B:$B,YEAR(W$7),DADOS_ANAC!$D:$D,$B$78,DADOS_ANAC!$E:$E,LEFT(W$8,2))</f>
        <v>4083812107</v>
      </c>
      <c r="X80" s="8">
        <f>SUMIFS(DADOS_ANAC!$F:$F,DADOS_ANAC!$B:$B,YEAR(X$7),DADOS_ANAC!$D:$D,$B$78,DADOS_ANAC!$E:$E,LEFT(X$8,2))</f>
        <v>4866874670</v>
      </c>
      <c r="Y80" s="8">
        <f>SUMIFS(DADOS_ANAC!$F:$F,DADOS_ANAC!$B:$B,YEAR(Y$7),DADOS_ANAC!$D:$D,$B$78,DADOS_ANAC!$E:$E,LEFT(Y$8,2))</f>
        <v>4662962904</v>
      </c>
      <c r="Z80" s="8">
        <f>SUMIFS(DADOS_ANAC!$F:$F,DADOS_ANAC!$B:$B,YEAR(Z$7),DADOS_ANAC!$D:$D,$B$78,DADOS_ANAC!$E:$E,LEFT(Z$8,2))</f>
        <v>4902376968</v>
      </c>
      <c r="AA80" s="8">
        <f>SUMIFS(DADOS_ANAC!$F:$F,DADOS_ANAC!$B:$B,YEAR(AA$7),DADOS_ANAC!$D:$D,$B$78,DADOS_ANAC!$E:$E,LEFT(AA$8,2))</f>
        <v>5068539683</v>
      </c>
      <c r="AB80" s="8">
        <f>SUMIFS(DADOS_ANAC!$F:$F,DADOS_ANAC!$B:$B,YEAR(AB$7),DADOS_ANAC!$D:$D,$B$78,DADOS_ANAC!$E:$E,LEFT(AB$8,2))</f>
        <v>5268444366</v>
      </c>
      <c r="AC80" s="8">
        <f>SUMIFS(DADOS_ANAC!$F:$F,DADOS_ANAC!$B:$B,YEAR(AC$7),DADOS_ANAC!$D:$D,$B$78,DADOS_ANAC!$E:$E,LEFT(AC$8,2))</f>
        <v>4744347571</v>
      </c>
      <c r="AD80" s="8">
        <f>SUMIFS(DADOS_ANAC!$F:$F,DADOS_ANAC!$B:$B,YEAR(AD$7),DADOS_ANAC!$D:$D,$B$78,DADOS_ANAC!$E:$E,LEFT(AD$8,2))</f>
        <v>5103470720</v>
      </c>
      <c r="AE80" s="8">
        <f>SUMIFS(DADOS_ANAC!$F:$F,DADOS_ANAC!$B:$B,YEAR(AE$7),DADOS_ANAC!$D:$D,$B$78,DADOS_ANAC!$E:$E,LEFT(AE$8,2))</f>
        <v>5170773184</v>
      </c>
      <c r="AF80" s="8">
        <f>SUMIFS(DADOS_ANAC!$F:$F,DADOS_ANAC!$B:$B,YEAR(AF$7),DADOS_ANAC!$D:$D,$B$78,DADOS_ANAC!$E:$E,LEFT(AF$8,2))</f>
        <v>5163102925</v>
      </c>
      <c r="AG80" s="8">
        <f>SUMIFS(DADOS_ANAC!$F:$F,DADOS_ANAC!$B:$B,YEAR(AG$7),DADOS_ANAC!$D:$D,$B$78,DADOS_ANAC!$E:$E,LEFT(AG$8,2))</f>
        <v>4428977208</v>
      </c>
      <c r="AH80" s="8">
        <f>SUMIFS(DADOS_ANAC!$F:$F,DADOS_ANAC!$B:$B,YEAR(AH$7),DADOS_ANAC!$D:$D,$B$78,DADOS_ANAC!$E:$E,LEFT(AH$8,2))</f>
        <v>4816447818</v>
      </c>
      <c r="AI80" s="8">
        <f>SUMIFS(DADOS_ANAC!$F:$F,DADOS_ANAC!$B:$B,YEAR(AI$7),DADOS_ANAC!$D:$D,$B$78,DADOS_ANAC!$E:$E,LEFT(AI$8,2))</f>
        <v>4956569913</v>
      </c>
      <c r="AJ80" s="8">
        <f>SUMIFS(DADOS_ANAC!$F:$F,DADOS_ANAC!$B:$B,YEAR(AJ$7),DADOS_ANAC!$D:$D,$B$78,DADOS_ANAC!$E:$E,LEFT(AJ$8,2))</f>
        <v>5355027682</v>
      </c>
      <c r="AK80" s="8">
        <f>SUMIFS(DADOS_ANAC!$F:$F,DADOS_ANAC!$B:$B,YEAR(AK$7),DADOS_ANAC!$D:$D,$B$78,DADOS_ANAC!$E:$E,LEFT(AK$8,2))</f>
        <v>4908607051</v>
      </c>
      <c r="AL80" s="8">
        <f>SUMIFS(DADOS_ANAC!$F:$F,DADOS_ANAC!$B:$B,YEAR(AL$7),DADOS_ANAC!$D:$D,$B$78,DADOS_ANAC!$E:$E,LEFT(AL$8,2))</f>
        <v>5078891437</v>
      </c>
      <c r="AM80" s="8">
        <f>SUMIFS(DADOS_ANAC!$F:$F,DADOS_ANAC!$B:$B,YEAR(AM$7),DADOS_ANAC!$D:$D,$B$78,DADOS_ANAC!$E:$E,LEFT(AM$8,2))</f>
        <v>5054733714</v>
      </c>
      <c r="AN80" s="8">
        <f>SUMIFS(DADOS_ANAC!$F:$F,DADOS_ANAC!$B:$B,YEAR(AN$7),DADOS_ANAC!$D:$D,$B$78,DADOS_ANAC!$E:$E,LEFT(AN$8,2))</f>
        <v>5386496298</v>
      </c>
      <c r="AO80" s="8">
        <f>SUMIFS(DADOS_ANAC!$F:$F,DADOS_ANAC!$B:$B,YEAR(AO$7),DADOS_ANAC!$D:$D,$B$78,DADOS_ANAC!$E:$E,LEFT(AO$8,2))</f>
        <v>5240505879</v>
      </c>
      <c r="AP80" s="8">
        <f>SUMIFS(DADOS_ANAC!$F:$F,DADOS_ANAC!$B:$B,YEAR(AP$7),DADOS_ANAC!$D:$D,$B$78,DADOS_ANAC!$E:$E,LEFT(AP$8,2))</f>
        <v>5742711510</v>
      </c>
      <c r="AQ80" s="8">
        <f>SUMIFS(DADOS_ANAC!$F:$F,DADOS_ANAC!$B:$B,YEAR(AQ$7),DADOS_ANAC!$D:$D,$B$78,DADOS_ANAC!$E:$E,LEFT(AQ$8,2))</f>
        <v>5709272114</v>
      </c>
      <c r="AR80" s="8">
        <f>SUMIFS(DADOS_ANAC!$F:$F,DADOS_ANAC!$B:$B,YEAR(AR$7),DADOS_ANAC!$D:$D,$B$78,DADOS_ANAC!$E:$E,LEFT(AR$8,2))</f>
        <v>6348759070</v>
      </c>
      <c r="AS80" s="8">
        <f>SUMIFS(DADOS_ANAC!$F:$F,DADOS_ANAC!$B:$B,YEAR(AS$7),DADOS_ANAC!$D:$D,$B$78,DADOS_ANAC!$E:$E,LEFT(AS$8,2))</f>
        <v>6323410001</v>
      </c>
      <c r="AT80" s="8">
        <f>SUMIFS(DADOS_ANAC!$F:$F,DADOS_ANAC!$B:$B,YEAR(AT$7),DADOS_ANAC!$D:$D,$B$78,DADOS_ANAC!$E:$E,LEFT(AT$8,2))</f>
        <v>7368329423</v>
      </c>
      <c r="AU80" s="8">
        <f>SUMIFS(DADOS_ANAC!$F:$F,DADOS_ANAC!$B:$B,YEAR(AU$7),DADOS_ANAC!$D:$D,$B$78,DADOS_ANAC!$E:$E,LEFT(AU$8,2))</f>
        <v>7320633197</v>
      </c>
    </row>
    <row r="81" spans="2:47">
      <c r="B81" t="s">
        <v>74</v>
      </c>
      <c r="C81" t="s">
        <v>95</v>
      </c>
      <c r="D81" s="8">
        <f>SUMIFS(DADOS_ANAC!$G:$G,DADOS_ANAC!$B:$B,YEAR(D$7),DADOS_ANAC!$D:$D,$B$78,DADOS_ANAC!$E:$E,LEFT(D$8,2))</f>
        <v>0</v>
      </c>
      <c r="E81" s="8">
        <v>0</v>
      </c>
      <c r="F81" s="8">
        <f>SUMIFS(DADOS_ANAC!$G:$G,DADOS_ANAC!$B:$B,YEAR(F$7),DADOS_ANAC!$D:$D,$B$78,DADOS_ANAC!$E:$E,LEFT(F$8,2))</f>
        <v>0</v>
      </c>
      <c r="G81" s="8">
        <f>SUMIFS(DADOS_ANAC!$G:$G,DADOS_ANAC!$B:$B,YEAR(G$7),DADOS_ANAC!$D:$D,$B$78,DADOS_ANAC!$E:$E,LEFT(G$8,2))</f>
        <v>0</v>
      </c>
      <c r="H81" s="8">
        <f>SUMIFS(DADOS_ANAC!$G:$G,DADOS_ANAC!$B:$B,YEAR(H$7),DADOS_ANAC!$D:$D,$B$78,DADOS_ANAC!$E:$E,LEFT(H$8,2))</f>
        <v>0</v>
      </c>
      <c r="I81" s="8">
        <f>SUMIFS(DADOS_ANAC!$G:$G,DADOS_ANAC!$B:$B,YEAR(I$7),DADOS_ANAC!$D:$D,$B$78,DADOS_ANAC!$E:$E,LEFT(I$8,2))</f>
        <v>1068136</v>
      </c>
      <c r="J81" s="8">
        <f>SUMIFS(DADOS_ANAC!$G:$G,DADOS_ANAC!$B:$B,YEAR(J$7),DADOS_ANAC!$D:$D,$B$78,DADOS_ANAC!$E:$E,LEFT(J$8,2))</f>
        <v>3633574</v>
      </c>
      <c r="K81" s="8">
        <f>SUMIFS(DADOS_ANAC!$G:$G,DADOS_ANAC!$B:$B,YEAR(K$7),DADOS_ANAC!$D:$D,$B$78,DADOS_ANAC!$E:$E,LEFT(K$8,2))</f>
        <v>2431272</v>
      </c>
      <c r="L81" s="8">
        <f>SUMIFS(DADOS_ANAC!$G:$G,DADOS_ANAC!$B:$B,YEAR(L$7),DADOS_ANAC!$D:$D,$B$78,DADOS_ANAC!$E:$E,LEFT(L$8,2))</f>
        <v>0</v>
      </c>
      <c r="M81" s="8">
        <f>SUMIFS(DADOS_ANAC!$G:$G,DADOS_ANAC!$B:$B,YEAR(M$7),DADOS_ANAC!$D:$D,$B$78,DADOS_ANAC!$E:$E,LEFT(M$8,2))</f>
        <v>1138228</v>
      </c>
      <c r="N81" s="8">
        <f>SUMIFS(DADOS_ANAC!$G:$G,DADOS_ANAC!$B:$B,YEAR(N$7),DADOS_ANAC!$D:$D,$B$78,DADOS_ANAC!$E:$E,LEFT(N$8,2))</f>
        <v>0</v>
      </c>
      <c r="O81" s="8">
        <f>SUMIFS(DADOS_ANAC!$G:$G,DADOS_ANAC!$B:$B,YEAR(O$7),DADOS_ANAC!$D:$D,$B$78,DADOS_ANAC!$E:$E,LEFT(O$8,2))</f>
        <v>0</v>
      </c>
      <c r="P81" s="8">
        <f>SUMIFS(DADOS_ANAC!$G:$G,DADOS_ANAC!$B:$B,YEAR(P$7),DADOS_ANAC!$D:$D,$B$78,DADOS_ANAC!$E:$E,LEFT(P$8,2))</f>
        <v>0</v>
      </c>
      <c r="Q81" s="8">
        <f>SUMIFS(DADOS_ANAC!$G:$G,DADOS_ANAC!$B:$B,YEAR(Q$7),DADOS_ANAC!$D:$D,$B$78,DADOS_ANAC!$E:$E,LEFT(Q$8,2))</f>
        <v>0</v>
      </c>
      <c r="R81" s="8">
        <f>SUMIFS(DADOS_ANAC!$G:$G,DADOS_ANAC!$B:$B,YEAR(R$7),DADOS_ANAC!$D:$D,$B$78,DADOS_ANAC!$E:$E,LEFT(R$8,2))</f>
        <v>0</v>
      </c>
      <c r="S81" s="8">
        <f>SUMIFS(DADOS_ANAC!$G:$G,DADOS_ANAC!$B:$B,YEAR(S$7),DADOS_ANAC!$D:$D,$B$78,DADOS_ANAC!$E:$E,LEFT(S$8,2))</f>
        <v>0</v>
      </c>
      <c r="T81" s="8">
        <f>SUMIFS(DADOS_ANAC!$G:$G,DADOS_ANAC!$B:$B,YEAR(T$7),DADOS_ANAC!$D:$D,$B$78,DADOS_ANAC!$E:$E,LEFT(T$8,2))</f>
        <v>0</v>
      </c>
      <c r="U81" s="8">
        <f>SUMIFS(DADOS_ANAC!$G:$G,DADOS_ANAC!$B:$B,YEAR(U$7),DADOS_ANAC!$D:$D,$B$78,DADOS_ANAC!$E:$E,LEFT(U$8,2))</f>
        <v>0</v>
      </c>
      <c r="V81" s="8">
        <f>SUMIFS(DADOS_ANAC!$G:$G,DADOS_ANAC!$B:$B,YEAR(V$7),DADOS_ANAC!$D:$D,$B$78,DADOS_ANAC!$E:$E,LEFT(V$8,2))</f>
        <v>179950</v>
      </c>
      <c r="W81" s="8">
        <f>SUMIFS(DADOS_ANAC!$G:$G,DADOS_ANAC!$B:$B,YEAR(W$7),DADOS_ANAC!$D:$D,$B$78,DADOS_ANAC!$E:$E,LEFT(W$8,2))</f>
        <v>0</v>
      </c>
      <c r="X81" s="8">
        <f>SUMIFS(DADOS_ANAC!$G:$G,DADOS_ANAC!$B:$B,YEAR(X$7),DADOS_ANAC!$D:$D,$B$78,DADOS_ANAC!$E:$E,LEFT(X$8,2))</f>
        <v>0</v>
      </c>
      <c r="Y81" s="8">
        <f>SUMIFS(DADOS_ANAC!$G:$G,DADOS_ANAC!$B:$B,YEAR(Y$7),DADOS_ANAC!$D:$D,$B$78,DADOS_ANAC!$E:$E,LEFT(Y$8,2))</f>
        <v>0</v>
      </c>
      <c r="Z81" s="8">
        <f>SUMIFS(DADOS_ANAC!$G:$G,DADOS_ANAC!$B:$B,YEAR(Z$7),DADOS_ANAC!$D:$D,$B$78,DADOS_ANAC!$E:$E,LEFT(Z$8,2))</f>
        <v>0</v>
      </c>
      <c r="AA81" s="8">
        <f>SUMIFS(DADOS_ANAC!$G:$G,DADOS_ANAC!$B:$B,YEAR(AA$7),DADOS_ANAC!$D:$D,$B$78,DADOS_ANAC!$E:$E,LEFT(AA$8,2))</f>
        <v>165937800</v>
      </c>
      <c r="AB81" s="8">
        <f>SUMIFS(DADOS_ANAC!$G:$G,DADOS_ANAC!$B:$B,YEAR(AB$7),DADOS_ANAC!$D:$D,$B$78,DADOS_ANAC!$E:$E,LEFT(AB$8,2))</f>
        <v>702472000</v>
      </c>
      <c r="AC81" s="8">
        <f>SUMIFS(DADOS_ANAC!$G:$G,DADOS_ANAC!$B:$B,YEAR(AC$7),DADOS_ANAC!$D:$D,$B$78,DADOS_ANAC!$E:$E,LEFT(AC$8,2))</f>
        <v>689616120</v>
      </c>
      <c r="AD81" s="8">
        <f>SUMIFS(DADOS_ANAC!$G:$G,DADOS_ANAC!$B:$B,YEAR(AD$7),DADOS_ANAC!$D:$D,$B$78,DADOS_ANAC!$E:$E,LEFT(AD$8,2))</f>
        <v>825276780</v>
      </c>
      <c r="AE81" s="8">
        <f>SUMIFS(DADOS_ANAC!$G:$G,DADOS_ANAC!$B:$B,YEAR(AE$7),DADOS_ANAC!$D:$D,$B$78,DADOS_ANAC!$E:$E,LEFT(AE$8,2))</f>
        <v>873642440</v>
      </c>
      <c r="AF81" s="8">
        <f>SUMIFS(DADOS_ANAC!$G:$G,DADOS_ANAC!$B:$B,YEAR(AF$7),DADOS_ANAC!$D:$D,$B$78,DADOS_ANAC!$E:$E,LEFT(AF$8,2))</f>
        <v>1052967050</v>
      </c>
      <c r="AG81" s="8">
        <f>SUMIFS(DADOS_ANAC!$G:$G,DADOS_ANAC!$B:$B,YEAR(AG$7),DADOS_ANAC!$D:$D,$B$78,DADOS_ANAC!$E:$E,LEFT(AG$8,2))</f>
        <v>622159478</v>
      </c>
      <c r="AH81" s="8">
        <f>SUMIFS(DADOS_ANAC!$G:$G,DADOS_ANAC!$B:$B,YEAR(AH$7),DADOS_ANAC!$D:$D,$B$78,DADOS_ANAC!$E:$E,LEFT(AH$8,2))</f>
        <v>876000146</v>
      </c>
      <c r="AI81" s="8">
        <f>SUMIFS(DADOS_ANAC!$G:$G,DADOS_ANAC!$B:$B,YEAR(AI$7),DADOS_ANAC!$D:$D,$B$78,DADOS_ANAC!$E:$E,LEFT(AI$8,2))</f>
        <v>942633038</v>
      </c>
      <c r="AJ81" s="8">
        <f>SUMIFS(DADOS_ANAC!$G:$G,DADOS_ANAC!$B:$B,YEAR(AJ$7),DADOS_ANAC!$D:$D,$B$78,DADOS_ANAC!$E:$E,LEFT(AJ$8,2))</f>
        <v>1025742020</v>
      </c>
      <c r="AK81" s="8">
        <f>SUMIFS(DADOS_ANAC!$G:$G,DADOS_ANAC!$B:$B,YEAR(AK$7),DADOS_ANAC!$D:$D,$B$78,DADOS_ANAC!$E:$E,LEFT(AK$8,2))</f>
        <v>1043594264</v>
      </c>
      <c r="AL81" s="8">
        <f>SUMIFS(DADOS_ANAC!$G:$G,DADOS_ANAC!$B:$B,YEAR(AL$7),DADOS_ANAC!$D:$D,$B$78,DADOS_ANAC!$E:$E,LEFT(AL$8,2))</f>
        <v>1370084105</v>
      </c>
      <c r="AM81" s="8">
        <f>SUMIFS(DADOS_ANAC!$G:$G,DADOS_ANAC!$B:$B,YEAR(AM$7),DADOS_ANAC!$D:$D,$B$78,DADOS_ANAC!$E:$E,LEFT(AM$8,2))</f>
        <v>1445927056</v>
      </c>
      <c r="AN81" s="8">
        <f>SUMIFS(DADOS_ANAC!$G:$G,DADOS_ANAC!$B:$B,YEAR(AN$7),DADOS_ANAC!$D:$D,$B$78,DADOS_ANAC!$E:$E,LEFT(AN$8,2))</f>
        <v>1768862766</v>
      </c>
      <c r="AO81" s="8">
        <f>SUMIFS(DADOS_ANAC!$G:$G,DADOS_ANAC!$B:$B,YEAR(AO$7),DADOS_ANAC!$D:$D,$B$78,DADOS_ANAC!$E:$E,LEFT(AO$8,2))</f>
        <v>1776525714</v>
      </c>
      <c r="AP81" s="8">
        <f>SUMIFS(DADOS_ANAC!$G:$G,DADOS_ANAC!$B:$B,YEAR(AP$7),DADOS_ANAC!$D:$D,$B$78,DADOS_ANAC!$E:$E,LEFT(AP$8,2))</f>
        <v>1952902796</v>
      </c>
      <c r="AQ81" s="8">
        <f>SUMIFS(DADOS_ANAC!$G:$G,DADOS_ANAC!$B:$B,YEAR(AQ$7),DADOS_ANAC!$D:$D,$B$78,DADOS_ANAC!$E:$E,LEFT(AQ$8,2))</f>
        <v>1718400280</v>
      </c>
      <c r="AR81" s="8">
        <f>SUMIFS(DADOS_ANAC!$G:$G,DADOS_ANAC!$B:$B,YEAR(AR$7),DADOS_ANAC!$D:$D,$B$78,DADOS_ANAC!$E:$E,LEFT(AR$8,2))</f>
        <v>1970188570</v>
      </c>
      <c r="AS81" s="8">
        <f>SUMIFS(DADOS_ANAC!$G:$G,DADOS_ANAC!$B:$B,YEAR(AS$7),DADOS_ANAC!$D:$D,$B$78,DADOS_ANAC!$E:$E,LEFT(AS$8,2))</f>
        <v>1839833234</v>
      </c>
      <c r="AT81" s="8">
        <f>SUMIFS(DADOS_ANAC!$G:$G,DADOS_ANAC!$B:$B,YEAR(AT$7),DADOS_ANAC!$D:$D,$B$78,DADOS_ANAC!$E:$E,LEFT(AT$8,2))</f>
        <v>2279207714</v>
      </c>
      <c r="AU81" s="8">
        <f>SUMIFS(DADOS_ANAC!$G:$G,DADOS_ANAC!$B:$B,YEAR(AU$7),DADOS_ANAC!$D:$D,$B$78,DADOS_ANAC!$E:$E,LEFT(AU$8,2))</f>
        <v>2255689066</v>
      </c>
    </row>
    <row r="82" spans="2:47">
      <c r="B82" s="17" t="s">
        <v>97</v>
      </c>
      <c r="C82" s="17" t="s">
        <v>96</v>
      </c>
      <c r="D82" s="18">
        <f>D81+D80</f>
        <v>307026346</v>
      </c>
      <c r="E82" s="18">
        <v>635802214</v>
      </c>
      <c r="F82" s="18">
        <f t="shared" ref="F82:AU82" si="21">F81+F80</f>
        <v>828778372</v>
      </c>
      <c r="G82" s="18">
        <f t="shared" si="21"/>
        <v>847970406</v>
      </c>
      <c r="H82" s="18">
        <f t="shared" si="21"/>
        <v>1003975302</v>
      </c>
      <c r="I82" s="18">
        <f t="shared" si="21"/>
        <v>999255312</v>
      </c>
      <c r="J82" s="18">
        <f t="shared" si="21"/>
        <v>1412146646</v>
      </c>
      <c r="K82" s="18">
        <f t="shared" si="21"/>
        <v>1676071694</v>
      </c>
      <c r="L82" s="18">
        <f t="shared" si="21"/>
        <v>1933195676</v>
      </c>
      <c r="M82" s="18">
        <f t="shared" si="21"/>
        <v>1938321972</v>
      </c>
      <c r="N82" s="18">
        <f t="shared" si="21"/>
        <v>2304651136</v>
      </c>
      <c r="O82" s="18">
        <f t="shared" si="21"/>
        <v>2428732624</v>
      </c>
      <c r="P82" s="18">
        <f t="shared" si="21"/>
        <v>2689801394</v>
      </c>
      <c r="Q82" s="18">
        <f t="shared" si="21"/>
        <v>2749544610</v>
      </c>
      <c r="R82" s="18">
        <f t="shared" si="21"/>
        <v>2901274506</v>
      </c>
      <c r="S82" s="18">
        <f t="shared" si="21"/>
        <v>2712895026</v>
      </c>
      <c r="T82" s="18">
        <f t="shared" si="21"/>
        <v>3128882930</v>
      </c>
      <c r="U82" s="18">
        <f t="shared" si="21"/>
        <v>3480405894</v>
      </c>
      <c r="V82" s="18">
        <f t="shared" si="21"/>
        <v>3813859902</v>
      </c>
      <c r="W82" s="18">
        <f t="shared" si="21"/>
        <v>4083812107</v>
      </c>
      <c r="X82" s="18">
        <f t="shared" si="21"/>
        <v>4866874670</v>
      </c>
      <c r="Y82" s="18">
        <f t="shared" si="21"/>
        <v>4662962904</v>
      </c>
      <c r="Z82" s="18">
        <f t="shared" si="21"/>
        <v>4902376968</v>
      </c>
      <c r="AA82" s="18">
        <f t="shared" si="21"/>
        <v>5234477483</v>
      </c>
      <c r="AB82" s="18">
        <f t="shared" si="21"/>
        <v>5970916366</v>
      </c>
      <c r="AC82" s="18">
        <f t="shared" si="21"/>
        <v>5433963691</v>
      </c>
      <c r="AD82" s="18">
        <f t="shared" si="21"/>
        <v>5928747500</v>
      </c>
      <c r="AE82" s="18">
        <f t="shared" si="21"/>
        <v>6044415624</v>
      </c>
      <c r="AF82" s="18">
        <f t="shared" si="21"/>
        <v>6216069975</v>
      </c>
      <c r="AG82" s="18">
        <f t="shared" si="21"/>
        <v>5051136686</v>
      </c>
      <c r="AH82" s="18">
        <f t="shared" si="21"/>
        <v>5692447964</v>
      </c>
      <c r="AI82" s="18">
        <f t="shared" si="21"/>
        <v>5899202951</v>
      </c>
      <c r="AJ82" s="18">
        <f t="shared" si="21"/>
        <v>6380769702</v>
      </c>
      <c r="AK82" s="18">
        <f t="shared" si="21"/>
        <v>5952201315</v>
      </c>
      <c r="AL82" s="18">
        <f t="shared" si="21"/>
        <v>6448975542</v>
      </c>
      <c r="AM82" s="18">
        <f t="shared" si="21"/>
        <v>6500660770</v>
      </c>
      <c r="AN82" s="18">
        <f t="shared" si="21"/>
        <v>7155359064</v>
      </c>
      <c r="AO82" s="18">
        <f t="shared" si="21"/>
        <v>7017031593</v>
      </c>
      <c r="AP82" s="18">
        <f t="shared" si="21"/>
        <v>7695614306</v>
      </c>
      <c r="AQ82" s="18">
        <f t="shared" si="21"/>
        <v>7427672394</v>
      </c>
      <c r="AR82" s="18">
        <f t="shared" si="21"/>
        <v>8318947640</v>
      </c>
      <c r="AS82" s="18">
        <f t="shared" si="21"/>
        <v>8163243235</v>
      </c>
      <c r="AT82" s="18">
        <f t="shared" si="21"/>
        <v>9647537137</v>
      </c>
      <c r="AU82" s="18">
        <f t="shared" si="21"/>
        <v>9576322263</v>
      </c>
    </row>
    <row r="83" spans="2:47">
      <c r="B83" t="s">
        <v>75</v>
      </c>
      <c r="C83" t="s">
        <v>92</v>
      </c>
      <c r="D83" s="8">
        <f>SUMIFS(DADOS_ANAC!$H:$H,DADOS_ANAC!$B:$B,YEAR(D$7),DADOS_ANAC!$D:$D,$B$78,DADOS_ANAC!$E:$E,LEFT(D$8,2))</f>
        <v>230472083</v>
      </c>
      <c r="E83" s="8">
        <v>494830517</v>
      </c>
      <c r="F83" s="8">
        <f>SUMIFS(DADOS_ANAC!$H:$H,DADOS_ANAC!$B:$B,YEAR(F$7),DADOS_ANAC!$D:$D,$B$78,DADOS_ANAC!$E:$E,LEFT(F$8,2))</f>
        <v>595644683</v>
      </c>
      <c r="G83" s="8">
        <f>SUMIFS(DADOS_ANAC!$H:$H,DADOS_ANAC!$B:$B,YEAR(G$7),DADOS_ANAC!$D:$D,$B$78,DADOS_ANAC!$E:$E,LEFT(G$8,2))</f>
        <v>625947989</v>
      </c>
      <c r="H83" s="8">
        <f>SUMIFS(DADOS_ANAC!$H:$H,DADOS_ANAC!$B:$B,YEAR(H$7),DADOS_ANAC!$D:$D,$B$78,DADOS_ANAC!$E:$E,LEFT(H$8,2))</f>
        <v>865082072</v>
      </c>
      <c r="I83" s="8">
        <f>SUMIFS(DADOS_ANAC!$H:$H,DADOS_ANAC!$B:$B,YEAR(I$7),DADOS_ANAC!$D:$D,$B$78,DADOS_ANAC!$E:$E,LEFT(I$8,2))</f>
        <v>845004608</v>
      </c>
      <c r="J83" s="8">
        <f>SUMIFS(DADOS_ANAC!$H:$H,DADOS_ANAC!$B:$B,YEAR(J$7),DADOS_ANAC!$D:$D,$B$78,DADOS_ANAC!$E:$E,LEFT(J$8,2))</f>
        <v>1156421791</v>
      </c>
      <c r="K83" s="8">
        <f>SUMIFS(DADOS_ANAC!$H:$H,DADOS_ANAC!$B:$B,YEAR(K$7),DADOS_ANAC!$D:$D,$B$78,DADOS_ANAC!$E:$E,LEFT(K$8,2))</f>
        <v>1336541938</v>
      </c>
      <c r="L83" s="8">
        <f>SUMIFS(DADOS_ANAC!$H:$H,DADOS_ANAC!$B:$B,YEAR(L$7),DADOS_ANAC!$D:$D,$B$78,DADOS_ANAC!$E:$E,LEFT(L$8,2))</f>
        <v>1546512991</v>
      </c>
      <c r="M83" s="8">
        <f>SUMIFS(DADOS_ANAC!$H:$H,DADOS_ANAC!$B:$B,YEAR(M$7),DADOS_ANAC!$D:$D,$B$78,DADOS_ANAC!$E:$E,LEFT(M$8,2))</f>
        <v>1531727588</v>
      </c>
      <c r="N83" s="8">
        <f>SUMIFS(DADOS_ANAC!$H:$H,DADOS_ANAC!$B:$B,YEAR(N$7),DADOS_ANAC!$D:$D,$B$78,DADOS_ANAC!$E:$E,LEFT(N$8,2))</f>
        <v>1887695234</v>
      </c>
      <c r="O83" s="8">
        <f>SUMIFS(DADOS_ANAC!$H:$H,DADOS_ANAC!$B:$B,YEAR(O$7),DADOS_ANAC!$D:$D,$B$78,DADOS_ANAC!$E:$E,LEFT(O$8,2))</f>
        <v>1964443143</v>
      </c>
      <c r="P83" s="8">
        <f>SUMIFS(DADOS_ANAC!$H:$H,DADOS_ANAC!$B:$B,YEAR(P$7),DADOS_ANAC!$D:$D,$B$78,DADOS_ANAC!$E:$E,LEFT(P$8,2))</f>
        <v>2131293483</v>
      </c>
      <c r="Q83" s="8">
        <f>SUMIFS(DADOS_ANAC!$H:$H,DADOS_ANAC!$B:$B,YEAR(Q$7),DADOS_ANAC!$D:$D,$B$78,DADOS_ANAC!$E:$E,LEFT(Q$8,2))</f>
        <v>2131520514</v>
      </c>
      <c r="R83" s="8">
        <f>SUMIFS(DADOS_ANAC!$H:$H,DADOS_ANAC!$B:$B,YEAR(R$7),DADOS_ANAC!$D:$D,$B$78,DADOS_ANAC!$E:$E,LEFT(R$8,2))</f>
        <v>2255246040</v>
      </c>
      <c r="S83" s="8">
        <f>SUMIFS(DADOS_ANAC!$H:$H,DADOS_ANAC!$B:$B,YEAR(S$7),DADOS_ANAC!$D:$D,$B$78,DADOS_ANAC!$E:$E,LEFT(S$8,2))</f>
        <v>2166869366</v>
      </c>
      <c r="T83" s="8">
        <f>SUMIFS(DADOS_ANAC!$H:$H,DADOS_ANAC!$B:$B,YEAR(T$7),DADOS_ANAC!$D:$D,$B$78,DADOS_ANAC!$E:$E,LEFT(T$8,2))</f>
        <v>2486241976</v>
      </c>
      <c r="U83" s="8">
        <f>SUMIFS(DADOS_ANAC!$H:$H,DADOS_ANAC!$B:$B,YEAR(U$7),DADOS_ANAC!$D:$D,$B$78,DADOS_ANAC!$E:$E,LEFT(U$8,2))</f>
        <v>2712692275</v>
      </c>
      <c r="V83" s="8">
        <f>SUMIFS(DADOS_ANAC!$H:$H,DADOS_ANAC!$B:$B,YEAR(V$7),DADOS_ANAC!$D:$D,$B$78,DADOS_ANAC!$E:$E,LEFT(V$8,2))</f>
        <v>2962577562</v>
      </c>
      <c r="W83" s="8">
        <f>SUMIFS(DADOS_ANAC!$H:$H,DADOS_ANAC!$B:$B,YEAR(W$7),DADOS_ANAC!$D:$D,$B$78,DADOS_ANAC!$E:$E,LEFT(W$8,2))</f>
        <v>3258849963</v>
      </c>
      <c r="X83" s="8">
        <f>SUMIFS(DADOS_ANAC!$H:$H,DADOS_ANAC!$B:$B,YEAR(X$7),DADOS_ANAC!$D:$D,$B$78,DADOS_ANAC!$E:$E,LEFT(X$8,2))</f>
        <v>3841083273</v>
      </c>
      <c r="Y83" s="8">
        <f>SUMIFS(DADOS_ANAC!$H:$H,DADOS_ANAC!$B:$B,YEAR(Y$7),DADOS_ANAC!$D:$D,$B$78,DADOS_ANAC!$E:$E,LEFT(Y$8,2))</f>
        <v>3720659581</v>
      </c>
      <c r="Z83" s="8">
        <f>SUMIFS(DADOS_ANAC!$H:$H,DADOS_ANAC!$B:$B,YEAR(Z$7),DADOS_ANAC!$D:$D,$B$78,DADOS_ANAC!$E:$E,LEFT(Z$8,2))</f>
        <v>3850728004</v>
      </c>
      <c r="AA83" s="8">
        <f>SUMIFS(DADOS_ANAC!$H:$H,DADOS_ANAC!$B:$B,YEAR(AA$7),DADOS_ANAC!$D:$D,$B$78,DADOS_ANAC!$E:$E,LEFT(AA$8,2))</f>
        <v>4026029765</v>
      </c>
      <c r="AB83" s="8">
        <f>SUMIFS(DADOS_ANAC!$H:$H,DADOS_ANAC!$B:$B,YEAR(AB$7),DADOS_ANAC!$D:$D,$B$78,DADOS_ANAC!$E:$E,LEFT(AB$8,2))</f>
        <v>4190415326</v>
      </c>
      <c r="AC83" s="8">
        <f>SUMIFS(DADOS_ANAC!$H:$H,DADOS_ANAC!$B:$B,YEAR(AC$7),DADOS_ANAC!$D:$D,$B$78,DADOS_ANAC!$E:$E,LEFT(AC$8,2))</f>
        <v>3763396428</v>
      </c>
      <c r="AD83" s="8">
        <f>SUMIFS(DADOS_ANAC!$H:$H,DADOS_ANAC!$B:$B,YEAR(AD$7),DADOS_ANAC!$D:$D,$B$78,DADOS_ANAC!$E:$E,LEFT(AD$8,2))</f>
        <v>4086989731</v>
      </c>
      <c r="AE83" s="8">
        <f>SUMIFS(DADOS_ANAC!$H:$H,DADOS_ANAC!$B:$B,YEAR(AE$7),DADOS_ANAC!$D:$D,$B$78,DADOS_ANAC!$E:$E,LEFT(AE$8,2))</f>
        <v>3952421735</v>
      </c>
      <c r="AF83" s="8">
        <f>SUMIFS(DADOS_ANAC!$H:$H,DADOS_ANAC!$B:$B,YEAR(AF$7),DADOS_ANAC!$D:$D,$B$78,DADOS_ANAC!$E:$E,LEFT(AF$8,2))</f>
        <v>3993751770</v>
      </c>
      <c r="AG83" s="8">
        <f>SUMIFS(DADOS_ANAC!$H:$H,DADOS_ANAC!$B:$B,YEAR(AG$7),DADOS_ANAC!$D:$D,$B$78,DADOS_ANAC!$E:$E,LEFT(AG$8,2))</f>
        <v>3459360682</v>
      </c>
      <c r="AH83" s="8">
        <f>SUMIFS(DADOS_ANAC!$H:$H,DADOS_ANAC!$B:$B,YEAR(AH$7),DADOS_ANAC!$D:$D,$B$78,DADOS_ANAC!$E:$E,LEFT(AH$8,2))</f>
        <v>3814218373</v>
      </c>
      <c r="AI83" s="8">
        <f>SUMIFS(DADOS_ANAC!$H:$H,DADOS_ANAC!$B:$B,YEAR(AI$7),DADOS_ANAC!$D:$D,$B$78,DADOS_ANAC!$E:$E,LEFT(AI$8,2))</f>
        <v>3821656399</v>
      </c>
      <c r="AJ83" s="8">
        <f>SUMIFS(DADOS_ANAC!$H:$H,DADOS_ANAC!$B:$B,YEAR(AJ$7),DADOS_ANAC!$D:$D,$B$78,DADOS_ANAC!$E:$E,LEFT(AJ$8,2))</f>
        <v>4254034881</v>
      </c>
      <c r="AK83" s="8">
        <f>SUMIFS(DADOS_ANAC!$H:$H,DADOS_ANAC!$B:$B,YEAR(AK$7),DADOS_ANAC!$D:$D,$B$78,DADOS_ANAC!$E:$E,LEFT(AK$8,2))</f>
        <v>3870745595</v>
      </c>
      <c r="AL83" s="8">
        <f>SUMIFS(DADOS_ANAC!$H:$H,DADOS_ANAC!$B:$B,YEAR(AL$7),DADOS_ANAC!$D:$D,$B$78,DADOS_ANAC!$E:$E,LEFT(AL$8,2))</f>
        <v>4140887328</v>
      </c>
      <c r="AM83" s="8">
        <f>SUMIFS(DADOS_ANAC!$H:$H,DADOS_ANAC!$B:$B,YEAR(AM$7),DADOS_ANAC!$D:$D,$B$78,DADOS_ANAC!$E:$E,LEFT(AM$8,2))</f>
        <v>4099130561</v>
      </c>
      <c r="AN83" s="8">
        <f>SUMIFS(DADOS_ANAC!$H:$H,DADOS_ANAC!$B:$B,YEAR(AN$7),DADOS_ANAC!$D:$D,$B$78,DADOS_ANAC!$E:$E,LEFT(AN$8,2))</f>
        <v>4350341919</v>
      </c>
      <c r="AO83" s="8">
        <f>SUMIFS(DADOS_ANAC!$H:$H,DADOS_ANAC!$B:$B,YEAR(AO$7),DADOS_ANAC!$D:$D,$B$78,DADOS_ANAC!$E:$E,LEFT(AO$8,2))</f>
        <v>4075399568</v>
      </c>
      <c r="AP83" s="8">
        <f>SUMIFS(DADOS_ANAC!$H:$H,DADOS_ANAC!$B:$B,YEAR(AP$7),DADOS_ANAC!$D:$D,$B$78,DADOS_ANAC!$E:$E,LEFT(AP$8,2))</f>
        <v>4729753176</v>
      </c>
      <c r="AQ83" s="8">
        <f>SUMIFS(DADOS_ANAC!$H:$H,DADOS_ANAC!$B:$B,YEAR(AQ$7),DADOS_ANAC!$D:$D,$B$78,DADOS_ANAC!$E:$E,LEFT(AQ$8,2))</f>
        <v>4652653567</v>
      </c>
      <c r="AR83" s="8">
        <f>SUMIFS(DADOS_ANAC!$H:$H,DADOS_ANAC!$B:$B,YEAR(AR$7),DADOS_ANAC!$D:$D,$B$78,DADOS_ANAC!$E:$E,LEFT(AR$8,2))</f>
        <v>5175711795</v>
      </c>
      <c r="AS83" s="8">
        <f>SUMIFS(DADOS_ANAC!$H:$H,DADOS_ANAC!$B:$B,YEAR(AS$7),DADOS_ANAC!$D:$D,$B$78,DADOS_ANAC!$E:$E,LEFT(AS$8,2))</f>
        <v>5238225924</v>
      </c>
      <c r="AT83" s="8">
        <f>SUMIFS(DADOS_ANAC!$H:$H,DADOS_ANAC!$B:$B,YEAR(AT$7),DADOS_ANAC!$D:$D,$B$78,DADOS_ANAC!$E:$E,LEFT(AT$8,2))</f>
        <v>6143444218</v>
      </c>
      <c r="AU83" s="8">
        <f>SUMIFS(DADOS_ANAC!$H:$H,DADOS_ANAC!$B:$B,YEAR(AU$7),DADOS_ANAC!$D:$D,$B$78,DADOS_ANAC!$E:$E,LEFT(AU$8,2))</f>
        <v>6062185021</v>
      </c>
    </row>
    <row r="84" spans="2:47">
      <c r="B84" t="s">
        <v>76</v>
      </c>
      <c r="C84" t="s">
        <v>105</v>
      </c>
      <c r="D84" s="8">
        <f>SUMIFS(DADOS_ANAC!$I:$I,DADOS_ANAC!$B:$B,YEAR(D$7),DADOS_ANAC!$D:$D,$B$78,DADOS_ANAC!$E:$E,LEFT(D$8,2))</f>
        <v>0</v>
      </c>
      <c r="E84" s="8">
        <v>0</v>
      </c>
      <c r="F84" s="8">
        <f>SUMIFS(DADOS_ANAC!$I:$I,DADOS_ANAC!$B:$B,YEAR(F$7),DADOS_ANAC!$D:$D,$B$78,DADOS_ANAC!$E:$E,LEFT(F$8,2))</f>
        <v>0</v>
      </c>
      <c r="G84" s="8">
        <f>SUMIFS(DADOS_ANAC!$I:$I,DADOS_ANAC!$B:$B,YEAR(G$7),DADOS_ANAC!$D:$D,$B$78,DADOS_ANAC!$E:$E,LEFT(G$8,2))</f>
        <v>0</v>
      </c>
      <c r="H84" s="8">
        <f>SUMIFS(DADOS_ANAC!$I:$I,DADOS_ANAC!$B:$B,YEAR(H$7),DADOS_ANAC!$D:$D,$B$78,DADOS_ANAC!$E:$E,LEFT(H$8,2))</f>
        <v>0</v>
      </c>
      <c r="I84" s="8">
        <f>SUMIFS(DADOS_ANAC!$I:$I,DADOS_ANAC!$B:$B,YEAR(I$7),DADOS_ANAC!$D:$D,$B$78,DADOS_ANAC!$E:$E,LEFT(I$8,2))</f>
        <v>351736</v>
      </c>
      <c r="J84" s="8">
        <f>SUMIFS(DADOS_ANAC!$I:$I,DADOS_ANAC!$B:$B,YEAR(J$7),DADOS_ANAC!$D:$D,$B$78,DADOS_ANAC!$E:$E,LEFT(J$8,2))</f>
        <v>1239801</v>
      </c>
      <c r="K84" s="8">
        <f>SUMIFS(DADOS_ANAC!$I:$I,DADOS_ANAC!$B:$B,YEAR(K$7),DADOS_ANAC!$D:$D,$B$78,DADOS_ANAC!$E:$E,LEFT(K$8,2))</f>
        <v>542572</v>
      </c>
      <c r="L84" s="8">
        <f>SUMIFS(DADOS_ANAC!$I:$I,DADOS_ANAC!$B:$B,YEAR(L$7),DADOS_ANAC!$D:$D,$B$78,DADOS_ANAC!$E:$E,LEFT(L$8,2))</f>
        <v>0</v>
      </c>
      <c r="M84" s="8">
        <f>SUMIFS(DADOS_ANAC!$I:$I,DADOS_ANAC!$B:$B,YEAR(M$7),DADOS_ANAC!$D:$D,$B$78,DADOS_ANAC!$E:$E,LEFT(M$8,2))</f>
        <v>463008</v>
      </c>
      <c r="N84" s="8">
        <f>SUMIFS(DADOS_ANAC!$I:$I,DADOS_ANAC!$B:$B,YEAR(N$7),DADOS_ANAC!$D:$D,$B$78,DADOS_ANAC!$E:$E,LEFT(N$8,2))</f>
        <v>0</v>
      </c>
      <c r="O84" s="8">
        <f>SUMIFS(DADOS_ANAC!$I:$I,DADOS_ANAC!$B:$B,YEAR(O$7),DADOS_ANAC!$D:$D,$B$78,DADOS_ANAC!$E:$E,LEFT(O$8,2))</f>
        <v>0</v>
      </c>
      <c r="P84" s="8">
        <f>SUMIFS(DADOS_ANAC!$I:$I,DADOS_ANAC!$B:$B,YEAR(P$7),DADOS_ANAC!$D:$D,$B$78,DADOS_ANAC!$E:$E,LEFT(P$8,2))</f>
        <v>0</v>
      </c>
      <c r="Q84" s="8">
        <f>SUMIFS(DADOS_ANAC!$I:$I,DADOS_ANAC!$B:$B,YEAR(Q$7),DADOS_ANAC!$D:$D,$B$78,DADOS_ANAC!$E:$E,LEFT(Q$8,2))</f>
        <v>0</v>
      </c>
      <c r="R84" s="8">
        <f>SUMIFS(DADOS_ANAC!$I:$I,DADOS_ANAC!$B:$B,YEAR(R$7),DADOS_ANAC!$D:$D,$B$78,DADOS_ANAC!$E:$E,LEFT(R$8,2))</f>
        <v>0</v>
      </c>
      <c r="S84" s="8">
        <f>SUMIFS(DADOS_ANAC!$I:$I,DADOS_ANAC!$B:$B,YEAR(S$7),DADOS_ANAC!$D:$D,$B$78,DADOS_ANAC!$E:$E,LEFT(S$8,2))</f>
        <v>0</v>
      </c>
      <c r="T84" s="8">
        <f>SUMIFS(DADOS_ANAC!$I:$I,DADOS_ANAC!$B:$B,YEAR(T$7),DADOS_ANAC!$D:$D,$B$78,DADOS_ANAC!$E:$E,LEFT(T$8,2))</f>
        <v>0</v>
      </c>
      <c r="U84" s="8">
        <f>SUMIFS(DADOS_ANAC!$I:$I,DADOS_ANAC!$B:$B,YEAR(U$7),DADOS_ANAC!$D:$D,$B$78,DADOS_ANAC!$E:$E,LEFT(U$8,2))</f>
        <v>0</v>
      </c>
      <c r="V84" s="8">
        <f>SUMIFS(DADOS_ANAC!$I:$I,DADOS_ANAC!$B:$B,YEAR(V$7),DADOS_ANAC!$D:$D,$B$78,DADOS_ANAC!$E:$E,LEFT(V$8,2))</f>
        <v>179950</v>
      </c>
      <c r="W84" s="8">
        <f>SUMIFS(DADOS_ANAC!$I:$I,DADOS_ANAC!$B:$B,YEAR(W$7),DADOS_ANAC!$D:$D,$B$78,DADOS_ANAC!$E:$E,LEFT(W$8,2))</f>
        <v>0</v>
      </c>
      <c r="X84" s="8">
        <f>SUMIFS(DADOS_ANAC!$I:$I,DADOS_ANAC!$B:$B,YEAR(X$7),DADOS_ANAC!$D:$D,$B$78,DADOS_ANAC!$E:$E,LEFT(X$8,2))</f>
        <v>0</v>
      </c>
      <c r="Y84" s="8">
        <f>SUMIFS(DADOS_ANAC!$I:$I,DADOS_ANAC!$B:$B,YEAR(Y$7),DADOS_ANAC!$D:$D,$B$78,DADOS_ANAC!$E:$E,LEFT(Y$8,2))</f>
        <v>0</v>
      </c>
      <c r="Z84" s="8">
        <f>SUMIFS(DADOS_ANAC!$I:$I,DADOS_ANAC!$B:$B,YEAR(Z$7),DADOS_ANAC!$D:$D,$B$78,DADOS_ANAC!$E:$E,LEFT(Z$8,2))</f>
        <v>0</v>
      </c>
      <c r="AA84" s="8">
        <f>SUMIFS(DADOS_ANAC!$I:$I,DADOS_ANAC!$B:$B,YEAR(AA$7),DADOS_ANAC!$D:$D,$B$78,DADOS_ANAC!$E:$E,LEFT(AA$8,2))</f>
        <v>139983790</v>
      </c>
      <c r="AB84" s="8">
        <f>SUMIFS(DADOS_ANAC!$I:$I,DADOS_ANAC!$B:$B,YEAR(AB$7),DADOS_ANAC!$D:$D,$B$78,DADOS_ANAC!$E:$E,LEFT(AB$8,2))</f>
        <v>620538260</v>
      </c>
      <c r="AC84" s="8">
        <f>SUMIFS(DADOS_ANAC!$I:$I,DADOS_ANAC!$B:$B,YEAR(AC$7),DADOS_ANAC!$D:$D,$B$78,DADOS_ANAC!$E:$E,LEFT(AC$8,2))</f>
        <v>569008070</v>
      </c>
      <c r="AD84" s="8">
        <f>SUMIFS(DADOS_ANAC!$I:$I,DADOS_ANAC!$B:$B,YEAR(AD$7),DADOS_ANAC!$D:$D,$B$78,DADOS_ANAC!$E:$E,LEFT(AD$8,2))</f>
        <v>679184390</v>
      </c>
      <c r="AE84" s="8">
        <f>SUMIFS(DADOS_ANAC!$I:$I,DADOS_ANAC!$B:$B,YEAR(AE$7),DADOS_ANAC!$D:$D,$B$78,DADOS_ANAC!$E:$E,LEFT(AE$8,2))</f>
        <v>728445212</v>
      </c>
      <c r="AF84" s="8">
        <f>SUMIFS(DADOS_ANAC!$I:$I,DADOS_ANAC!$B:$B,YEAR(AF$7),DADOS_ANAC!$D:$D,$B$78,DADOS_ANAC!$E:$E,LEFT(AF$8,2))</f>
        <v>855538853</v>
      </c>
      <c r="AG84" s="8">
        <f>SUMIFS(DADOS_ANAC!$I:$I,DADOS_ANAC!$B:$B,YEAR(AG$7),DADOS_ANAC!$D:$D,$B$78,DADOS_ANAC!$E:$E,LEFT(AG$8,2))</f>
        <v>528336916</v>
      </c>
      <c r="AH84" s="8">
        <f>SUMIFS(DADOS_ANAC!$I:$I,DADOS_ANAC!$B:$B,YEAR(AH$7),DADOS_ANAC!$D:$D,$B$78,DADOS_ANAC!$E:$E,LEFT(AH$8,2))</f>
        <v>796522264</v>
      </c>
      <c r="AI84" s="8">
        <f>SUMIFS(DADOS_ANAC!$I:$I,DADOS_ANAC!$B:$B,YEAR(AI$7),DADOS_ANAC!$D:$D,$B$78,DADOS_ANAC!$E:$E,LEFT(AI$8,2))</f>
        <v>863174767</v>
      </c>
      <c r="AJ84" s="8">
        <f>SUMIFS(DADOS_ANAC!$I:$I,DADOS_ANAC!$B:$B,YEAR(AJ$7),DADOS_ANAC!$D:$D,$B$78,DADOS_ANAC!$E:$E,LEFT(AJ$8,2))</f>
        <v>937701619</v>
      </c>
      <c r="AK84" s="8">
        <f>SUMIFS(DADOS_ANAC!$I:$I,DADOS_ANAC!$B:$B,YEAR(AK$7),DADOS_ANAC!$D:$D,$B$78,DADOS_ANAC!$E:$E,LEFT(AK$8,2))</f>
        <v>942982454</v>
      </c>
      <c r="AL84" s="8">
        <f>SUMIFS(DADOS_ANAC!$I:$I,DADOS_ANAC!$B:$B,YEAR(AL$7),DADOS_ANAC!$D:$D,$B$78,DADOS_ANAC!$E:$E,LEFT(AL$8,2))</f>
        <v>1214994799</v>
      </c>
      <c r="AM84" s="8">
        <f>SUMIFS(DADOS_ANAC!$I:$I,DADOS_ANAC!$B:$B,YEAR(AM$7),DADOS_ANAC!$D:$D,$B$78,DADOS_ANAC!$E:$E,LEFT(AM$8,2))</f>
        <v>1274205796</v>
      </c>
      <c r="AN84" s="8">
        <f>SUMIFS(DADOS_ANAC!$I:$I,DADOS_ANAC!$B:$B,YEAR(AN$7),DADOS_ANAC!$D:$D,$B$78,DADOS_ANAC!$E:$E,LEFT(AN$8,2))</f>
        <v>1530669860</v>
      </c>
      <c r="AO84" s="8">
        <f>SUMIFS(DADOS_ANAC!$I:$I,DADOS_ANAC!$B:$B,YEAR(AO$7),DADOS_ANAC!$D:$D,$B$78,DADOS_ANAC!$E:$E,LEFT(AO$8,2))</f>
        <v>1545183687</v>
      </c>
      <c r="AP84" s="8">
        <f>SUMIFS(DADOS_ANAC!$I:$I,DADOS_ANAC!$B:$B,YEAR(AP$7),DADOS_ANAC!$D:$D,$B$78,DADOS_ANAC!$E:$E,LEFT(AP$8,2))</f>
        <v>1705232973</v>
      </c>
      <c r="AQ84" s="8">
        <f>SUMIFS(DADOS_ANAC!$I:$I,DADOS_ANAC!$B:$B,YEAR(AQ$7),DADOS_ANAC!$D:$D,$B$78,DADOS_ANAC!$E:$E,LEFT(AQ$8,2))</f>
        <v>1487484227</v>
      </c>
      <c r="AR84" s="8">
        <f>SUMIFS(DADOS_ANAC!$I:$I,DADOS_ANAC!$B:$B,YEAR(AR$7),DADOS_ANAC!$D:$D,$B$78,DADOS_ANAC!$E:$E,LEFT(AR$8,2))</f>
        <v>1608424275</v>
      </c>
      <c r="AS84" s="8">
        <f>SUMIFS(DADOS_ANAC!$I:$I,DADOS_ANAC!$B:$B,YEAR(AS$7),DADOS_ANAC!$D:$D,$B$78,DADOS_ANAC!$E:$E,LEFT(AS$8,2))</f>
        <v>1595015143</v>
      </c>
      <c r="AT84" s="8">
        <f>SUMIFS(DADOS_ANAC!$I:$I,DADOS_ANAC!$B:$B,YEAR(AT$7),DADOS_ANAC!$D:$D,$B$78,DADOS_ANAC!$E:$E,LEFT(AT$8,2))</f>
        <v>1982698842</v>
      </c>
      <c r="AU84" s="8">
        <f>SUMIFS(DADOS_ANAC!$I:$I,DADOS_ANAC!$B:$B,YEAR(AU$7),DADOS_ANAC!$D:$D,$B$78,DADOS_ANAC!$E:$E,LEFT(AU$8,2))</f>
        <v>1896666051</v>
      </c>
    </row>
    <row r="85" spans="2:47">
      <c r="B85" s="17" t="s">
        <v>98</v>
      </c>
      <c r="C85" s="17" t="s">
        <v>106</v>
      </c>
      <c r="D85" s="18">
        <f>D84+D83</f>
        <v>230472083</v>
      </c>
      <c r="E85" s="18">
        <v>494830517</v>
      </c>
      <c r="F85" s="18">
        <f t="shared" ref="F85:AU85" si="22">F84+F83</f>
        <v>595644683</v>
      </c>
      <c r="G85" s="18">
        <f t="shared" si="22"/>
        <v>625947989</v>
      </c>
      <c r="H85" s="18">
        <f t="shared" si="22"/>
        <v>865082072</v>
      </c>
      <c r="I85" s="18">
        <f t="shared" si="22"/>
        <v>845356344</v>
      </c>
      <c r="J85" s="18">
        <f t="shared" si="22"/>
        <v>1157661592</v>
      </c>
      <c r="K85" s="18">
        <f t="shared" si="22"/>
        <v>1337084510</v>
      </c>
      <c r="L85" s="18">
        <f t="shared" si="22"/>
        <v>1546512991</v>
      </c>
      <c r="M85" s="18">
        <f t="shared" si="22"/>
        <v>1532190596</v>
      </c>
      <c r="N85" s="18">
        <f t="shared" si="22"/>
        <v>1887695234</v>
      </c>
      <c r="O85" s="18">
        <f t="shared" si="22"/>
        <v>1964443143</v>
      </c>
      <c r="P85" s="18">
        <f t="shared" si="22"/>
        <v>2131293483</v>
      </c>
      <c r="Q85" s="18">
        <f t="shared" si="22"/>
        <v>2131520514</v>
      </c>
      <c r="R85" s="18">
        <f t="shared" si="22"/>
        <v>2255246040</v>
      </c>
      <c r="S85" s="18">
        <f t="shared" si="22"/>
        <v>2166869366</v>
      </c>
      <c r="T85" s="18">
        <f t="shared" si="22"/>
        <v>2486241976</v>
      </c>
      <c r="U85" s="18">
        <f t="shared" si="22"/>
        <v>2712692275</v>
      </c>
      <c r="V85" s="18">
        <f t="shared" si="22"/>
        <v>2962757512</v>
      </c>
      <c r="W85" s="18">
        <f t="shared" si="22"/>
        <v>3258849963</v>
      </c>
      <c r="X85" s="18">
        <f t="shared" si="22"/>
        <v>3841083273</v>
      </c>
      <c r="Y85" s="18">
        <f t="shared" si="22"/>
        <v>3720659581</v>
      </c>
      <c r="Z85" s="18">
        <f t="shared" si="22"/>
        <v>3850728004</v>
      </c>
      <c r="AA85" s="18">
        <f t="shared" si="22"/>
        <v>4166013555</v>
      </c>
      <c r="AB85" s="18">
        <f t="shared" si="22"/>
        <v>4810953586</v>
      </c>
      <c r="AC85" s="18">
        <f t="shared" si="22"/>
        <v>4332404498</v>
      </c>
      <c r="AD85" s="18">
        <f t="shared" si="22"/>
        <v>4766174121</v>
      </c>
      <c r="AE85" s="18">
        <f t="shared" si="22"/>
        <v>4680866947</v>
      </c>
      <c r="AF85" s="18">
        <f t="shared" si="22"/>
        <v>4849290623</v>
      </c>
      <c r="AG85" s="18">
        <f t="shared" si="22"/>
        <v>3987697598</v>
      </c>
      <c r="AH85" s="18">
        <f t="shared" si="22"/>
        <v>4610740637</v>
      </c>
      <c r="AI85" s="18">
        <f t="shared" si="22"/>
        <v>4684831166</v>
      </c>
      <c r="AJ85" s="18">
        <f t="shared" si="22"/>
        <v>5191736500</v>
      </c>
      <c r="AK85" s="18">
        <f t="shared" si="22"/>
        <v>4813728049</v>
      </c>
      <c r="AL85" s="18">
        <f t="shared" si="22"/>
        <v>5355882127</v>
      </c>
      <c r="AM85" s="18">
        <f t="shared" si="22"/>
        <v>5373336357</v>
      </c>
      <c r="AN85" s="18">
        <f t="shared" si="22"/>
        <v>5881011779</v>
      </c>
      <c r="AO85" s="18">
        <f t="shared" si="22"/>
        <v>5620583255</v>
      </c>
      <c r="AP85" s="18">
        <f t="shared" si="22"/>
        <v>6434986149</v>
      </c>
      <c r="AQ85" s="18">
        <f t="shared" si="22"/>
        <v>6140137794</v>
      </c>
      <c r="AR85" s="18">
        <f t="shared" si="22"/>
        <v>6784136070</v>
      </c>
      <c r="AS85" s="18">
        <f t="shared" si="22"/>
        <v>6833241067</v>
      </c>
      <c r="AT85" s="18">
        <f t="shared" si="22"/>
        <v>8126143060</v>
      </c>
      <c r="AU85" s="18">
        <f t="shared" si="22"/>
        <v>7958851072</v>
      </c>
    </row>
    <row r="86" spans="2:47">
      <c r="B86" t="s">
        <v>77</v>
      </c>
      <c r="C86" t="s">
        <v>93</v>
      </c>
      <c r="D86" s="8">
        <f>SUMIFS(DADOS_ANAC!$J:$J,DADOS_ANAC!$B:$B,YEAR(D$7),DADOS_ANAC!$D:$D,$B$78,DADOS_ANAC!$E:$E,LEFT(D$8,2))</f>
        <v>34113513</v>
      </c>
      <c r="E86" s="8">
        <v>70575471</v>
      </c>
      <c r="F86" s="8">
        <f>SUMIFS(DADOS_ANAC!$J:$J,DADOS_ANAC!$B:$B,YEAR(F$7),DADOS_ANAC!$D:$D,$B$78,DADOS_ANAC!$E:$E,LEFT(F$8,2))</f>
        <v>91728438</v>
      </c>
      <c r="G86" s="8">
        <f>SUMIFS(DADOS_ANAC!$J:$J,DADOS_ANAC!$B:$B,YEAR(G$7),DADOS_ANAC!$D:$D,$B$78,DADOS_ANAC!$E:$E,LEFT(G$8,2))</f>
        <v>93849344</v>
      </c>
      <c r="H86" s="8">
        <f>SUMIFS(DADOS_ANAC!$J:$J,DADOS_ANAC!$B:$B,YEAR(H$7),DADOS_ANAC!$D:$D,$B$78,DADOS_ANAC!$E:$E,LEFT(H$8,2))</f>
        <v>126289941</v>
      </c>
      <c r="I86" s="8">
        <f>SUMIFS(DADOS_ANAC!$J:$J,DADOS_ANAC!$B:$B,YEAR(I$7),DADOS_ANAC!$D:$D,$B$78,DADOS_ANAC!$E:$E,LEFT(I$8,2))</f>
        <v>131091216</v>
      </c>
      <c r="J86" s="8">
        <f>SUMIFS(DADOS_ANAC!$J:$J,DADOS_ANAC!$B:$B,YEAR(J$7),DADOS_ANAC!$D:$D,$B$78,DADOS_ANAC!$E:$E,LEFT(J$8,2))</f>
        <v>185608626</v>
      </c>
      <c r="K86" s="8">
        <f>SUMIFS(DADOS_ANAC!$J:$J,DADOS_ANAC!$B:$B,YEAR(K$7),DADOS_ANAC!$D:$D,$B$78,DADOS_ANAC!$E:$E,LEFT(K$8,2))</f>
        <v>218404452</v>
      </c>
      <c r="L86" s="8">
        <f>SUMIFS(DADOS_ANAC!$J:$J,DADOS_ANAC!$B:$B,YEAR(L$7),DADOS_ANAC!$D:$D,$B$78,DADOS_ANAC!$E:$E,LEFT(L$8,2))</f>
        <v>248796509</v>
      </c>
      <c r="M86" s="8">
        <f>SUMIFS(DADOS_ANAC!$J:$J,DADOS_ANAC!$B:$B,YEAR(M$7),DADOS_ANAC!$D:$D,$B$78,DADOS_ANAC!$E:$E,LEFT(M$8,2))</f>
        <v>256231802</v>
      </c>
      <c r="N86" s="8">
        <f>SUMIFS(DADOS_ANAC!$J:$J,DADOS_ANAC!$B:$B,YEAR(N$7),DADOS_ANAC!$D:$D,$B$78,DADOS_ANAC!$E:$E,LEFT(N$8,2))</f>
        <v>302228410</v>
      </c>
      <c r="O86" s="8">
        <f>SUMIFS(DADOS_ANAC!$J:$J,DADOS_ANAC!$B:$B,YEAR(O$7),DADOS_ANAC!$D:$D,$B$78,DADOS_ANAC!$E:$E,LEFT(O$8,2))</f>
        <v>372540061</v>
      </c>
      <c r="P86" s="8">
        <f>SUMIFS(DADOS_ANAC!$J:$J,DADOS_ANAC!$B:$B,YEAR(P$7),DADOS_ANAC!$D:$D,$B$78,DADOS_ANAC!$E:$E,LEFT(P$8,2))</f>
        <v>345323905</v>
      </c>
      <c r="Q86" s="8">
        <f>SUMIFS(DADOS_ANAC!$J:$J,DADOS_ANAC!$B:$B,YEAR(Q$7),DADOS_ANAC!$D:$D,$B$78,DADOS_ANAC!$E:$E,LEFT(Q$8,2))</f>
        <v>352926617</v>
      </c>
      <c r="R86" s="8">
        <f>SUMIFS(DADOS_ANAC!$J:$J,DADOS_ANAC!$B:$B,YEAR(R$7),DADOS_ANAC!$D:$D,$B$78,DADOS_ANAC!$E:$E,LEFT(R$8,2))</f>
        <v>371332195</v>
      </c>
      <c r="S86" s="8">
        <f>SUMIFS(DADOS_ANAC!$J:$J,DADOS_ANAC!$B:$B,YEAR(S$7),DADOS_ANAC!$D:$D,$B$78,DADOS_ANAC!$E:$E,LEFT(S$8,2))</f>
        <v>347012684</v>
      </c>
      <c r="T86" s="8">
        <f>SUMIFS(DADOS_ANAC!$J:$J,DADOS_ANAC!$B:$B,YEAR(T$7),DADOS_ANAC!$D:$D,$B$78,DADOS_ANAC!$E:$E,LEFT(T$8,2))</f>
        <v>397277746</v>
      </c>
      <c r="U86" s="8">
        <f>SUMIFS(DADOS_ANAC!$J:$J,DADOS_ANAC!$B:$B,YEAR(U$7),DADOS_ANAC!$D:$D,$B$78,DADOS_ANAC!$E:$E,LEFT(U$8,2))</f>
        <v>443352371</v>
      </c>
      <c r="V86" s="8">
        <f>SUMIFS(DADOS_ANAC!$J:$J,DADOS_ANAC!$B:$B,YEAR(V$7),DADOS_ANAC!$D:$D,$B$78,DADOS_ANAC!$E:$E,LEFT(V$8,2))</f>
        <v>488846168</v>
      </c>
      <c r="W86" s="8">
        <f>SUMIFS(DADOS_ANAC!$J:$J,DADOS_ANAC!$B:$B,YEAR(W$7),DADOS_ANAC!$D:$D,$B$78,DADOS_ANAC!$E:$E,LEFT(W$8,2))</f>
        <v>504776611</v>
      </c>
      <c r="X86" s="8">
        <f>SUMIFS(DADOS_ANAC!$J:$J,DADOS_ANAC!$B:$B,YEAR(X$7),DADOS_ANAC!$D:$D,$B$78,DADOS_ANAC!$E:$E,LEFT(X$8,2))</f>
        <v>576616065</v>
      </c>
      <c r="Y86" s="8">
        <f>SUMIFS(DADOS_ANAC!$J:$J,DADOS_ANAC!$B:$B,YEAR(Y$7),DADOS_ANAC!$D:$D,$B$78,DADOS_ANAC!$E:$E,LEFT(Y$8,2))</f>
        <v>554381863</v>
      </c>
      <c r="Z86" s="8">
        <f>SUMIFS(DADOS_ANAC!$J:$J,DADOS_ANAC!$B:$B,YEAR(Z$7),DADOS_ANAC!$D:$D,$B$78,DADOS_ANAC!$E:$E,LEFT(Z$8,2))</f>
        <v>580640521</v>
      </c>
      <c r="AA86" s="8">
        <f>SUMIFS(DADOS_ANAC!$J:$J,DADOS_ANAC!$B:$B,YEAR(AA$7),DADOS_ANAC!$D:$D,$B$78,DADOS_ANAC!$E:$E,LEFT(AA$8,2))</f>
        <v>611771206</v>
      </c>
      <c r="AB86" s="8">
        <f>SUMIFS(DADOS_ANAC!$J:$J,DADOS_ANAC!$B:$B,YEAR(AB$7),DADOS_ANAC!$D:$D,$B$78,DADOS_ANAC!$E:$E,LEFT(AB$8,2))</f>
        <v>526427170</v>
      </c>
      <c r="AC86" s="8">
        <f>SUMIFS(DADOS_ANAC!$J:$J,DADOS_ANAC!$B:$B,YEAR(AC$7),DADOS_ANAC!$D:$D,$B$78,DADOS_ANAC!$E:$E,LEFT(AC$8,2))</f>
        <v>505761464</v>
      </c>
      <c r="AD86" s="8">
        <f>SUMIFS(DADOS_ANAC!$J:$J,DADOS_ANAC!$B:$B,YEAR(AD$7),DADOS_ANAC!$D:$D,$B$78,DADOS_ANAC!$E:$E,LEFT(AD$8,2))</f>
        <v>615079892</v>
      </c>
      <c r="AE86" s="8">
        <f>SUMIFS(DADOS_ANAC!$J:$J,DADOS_ANAC!$B:$B,YEAR(AE$7),DADOS_ANAC!$D:$D,$B$78,DADOS_ANAC!$E:$E,LEFT(AE$8,2))</f>
        <v>621522716</v>
      </c>
      <c r="AF86" s="8">
        <f>SUMIFS(DADOS_ANAC!$J:$J,DADOS_ANAC!$B:$B,YEAR(AF$7),DADOS_ANAC!$D:$D,$B$78,DADOS_ANAC!$E:$E,LEFT(AF$8,2))</f>
        <v>619480529</v>
      </c>
      <c r="AG86" s="8">
        <f>SUMIFS(DADOS_ANAC!$J:$J,DADOS_ANAC!$B:$B,YEAR(AG$7),DADOS_ANAC!$D:$D,$B$78,DADOS_ANAC!$E:$E,LEFT(AG$8,2))</f>
        <v>546182681</v>
      </c>
      <c r="AH86" s="8">
        <f>SUMIFS(DADOS_ANAC!$J:$J,DADOS_ANAC!$B:$B,YEAR(AH$7),DADOS_ANAC!$D:$D,$B$78,DADOS_ANAC!$E:$E,LEFT(AH$8,2))</f>
        <v>588839291</v>
      </c>
      <c r="AI86" s="8">
        <f>SUMIFS(DADOS_ANAC!$J:$J,DADOS_ANAC!$B:$B,YEAR(AI$7),DADOS_ANAC!$D:$D,$B$78,DADOS_ANAC!$E:$E,LEFT(AI$8,2))</f>
        <v>598867804</v>
      </c>
      <c r="AJ86" s="8">
        <f>SUMIFS(DADOS_ANAC!$J:$J,DADOS_ANAC!$B:$B,YEAR(AJ$7),DADOS_ANAC!$D:$D,$B$78,DADOS_ANAC!$E:$E,LEFT(AJ$8,2))</f>
        <v>538380325</v>
      </c>
      <c r="AK86" s="8">
        <f>SUMIFS(DADOS_ANAC!$J:$J,DADOS_ANAC!$B:$B,YEAR(AK$7),DADOS_ANAC!$D:$D,$B$78,DADOS_ANAC!$E:$E,LEFT(AK$8,2))</f>
        <v>497124603</v>
      </c>
      <c r="AL86" s="8">
        <f>SUMIFS(DADOS_ANAC!$J:$J,DADOS_ANAC!$B:$B,YEAR(AL$7),DADOS_ANAC!$D:$D,$B$78,DADOS_ANAC!$E:$E,LEFT(AL$8,2))</f>
        <v>518595444</v>
      </c>
      <c r="AM86" s="8">
        <f>SUMIFS(DADOS_ANAC!$J:$J,DADOS_ANAC!$B:$B,YEAR(AM$7),DADOS_ANAC!$D:$D,$B$78,DADOS_ANAC!$E:$E,LEFT(AM$8,2))</f>
        <v>512979283</v>
      </c>
      <c r="AN86" s="8">
        <f>SUMIFS(DADOS_ANAC!$J:$J,DADOS_ANAC!$B:$B,YEAR(AN$7),DADOS_ANAC!$D:$D,$B$78,DADOS_ANAC!$E:$E,LEFT(AN$8,2))</f>
        <v>544271629</v>
      </c>
      <c r="AO86" s="8">
        <f>SUMIFS(DADOS_ANAC!$J:$J,DADOS_ANAC!$B:$B,YEAR(AO$7),DADOS_ANAC!$D:$D,$B$78,DADOS_ANAC!$E:$E,LEFT(AO$8,2))</f>
        <v>526336251</v>
      </c>
      <c r="AP86" s="8">
        <f>SUMIFS(DADOS_ANAC!$J:$J,DADOS_ANAC!$B:$B,YEAR(AP$7),DADOS_ANAC!$D:$D,$B$78,DADOS_ANAC!$E:$E,LEFT(AP$8,2))</f>
        <v>582281851</v>
      </c>
      <c r="AQ86" s="8">
        <f>SUMIFS(DADOS_ANAC!$J:$J,DADOS_ANAC!$B:$B,YEAR(AQ$7),DADOS_ANAC!$D:$D,$B$78,DADOS_ANAC!$E:$E,LEFT(AQ$8,2))</f>
        <v>581887835</v>
      </c>
      <c r="AR86" s="8">
        <f>SUMIFS(DADOS_ANAC!$J:$J,DADOS_ANAC!$B:$B,YEAR(AR$7),DADOS_ANAC!$D:$D,$B$78,DADOS_ANAC!$E:$E,LEFT(AR$8,2))</f>
        <v>641976077</v>
      </c>
      <c r="AS86" s="8">
        <f>SUMIFS(DADOS_ANAC!$J:$J,DADOS_ANAC!$B:$B,YEAR(AS$7),DADOS_ANAC!$D:$D,$B$78,DADOS_ANAC!$E:$E,LEFT(AS$8,2))</f>
        <v>644909111</v>
      </c>
      <c r="AT86" s="8">
        <f>SUMIFS(DADOS_ANAC!$J:$J,DADOS_ANAC!$B:$B,YEAR(AT$7),DADOS_ANAC!$D:$D,$B$78,DADOS_ANAC!$E:$E,LEFT(AT$8,2))</f>
        <v>750778143</v>
      </c>
      <c r="AU86" s="8">
        <f>SUMIFS(DADOS_ANAC!$J:$J,DADOS_ANAC!$B:$B,YEAR(AU$7),DADOS_ANAC!$D:$D,$B$78,DADOS_ANAC!$E:$E,LEFT(AU$8,2))</f>
        <v>751885526</v>
      </c>
    </row>
    <row r="87" spans="2:47">
      <c r="B87" t="s">
        <v>78</v>
      </c>
      <c r="C87" t="s">
        <v>107</v>
      </c>
      <c r="D87" s="8">
        <f>SUMIFS(DADOS_ANAC!$K:$K,DADOS_ANAC!$B:$B,YEAR(D$7),DADOS_ANAC!$D:$D,$B$78,DADOS_ANAC!$E:$E,LEFT(D$8,2))</f>
        <v>0</v>
      </c>
      <c r="E87" s="8">
        <v>0</v>
      </c>
      <c r="F87" s="8">
        <f>SUMIFS(DADOS_ANAC!$K:$K,DADOS_ANAC!$B:$B,YEAR(F$7),DADOS_ANAC!$D:$D,$B$78,DADOS_ANAC!$E:$E,LEFT(F$8,2))</f>
        <v>0</v>
      </c>
      <c r="G87" s="8">
        <f>SUMIFS(DADOS_ANAC!$K:$K,DADOS_ANAC!$B:$B,YEAR(G$7),DADOS_ANAC!$D:$D,$B$78,DADOS_ANAC!$E:$E,LEFT(G$8,2))</f>
        <v>0</v>
      </c>
      <c r="H87" s="8">
        <f>SUMIFS(DADOS_ANAC!$K:$K,DADOS_ANAC!$B:$B,YEAR(H$7),DADOS_ANAC!$D:$D,$B$78,DADOS_ANAC!$E:$E,LEFT(H$8,2))</f>
        <v>0</v>
      </c>
      <c r="I87" s="8">
        <f>SUMIFS(DADOS_ANAC!$K:$K,DADOS_ANAC!$B:$B,YEAR(I$7),DADOS_ANAC!$D:$D,$B$78,DADOS_ANAC!$E:$E,LEFT(I$8,2))</f>
        <v>122747</v>
      </c>
      <c r="J87" s="8">
        <f>SUMIFS(DADOS_ANAC!$K:$K,DADOS_ANAC!$B:$B,YEAR(J$7),DADOS_ANAC!$D:$D,$B$78,DADOS_ANAC!$E:$E,LEFT(J$8,2))</f>
        <v>372311</v>
      </c>
      <c r="K87" s="8">
        <f>SUMIFS(DADOS_ANAC!$K:$K,DADOS_ANAC!$B:$B,YEAR(K$7),DADOS_ANAC!$D:$D,$B$78,DADOS_ANAC!$E:$E,LEFT(K$8,2))</f>
        <v>263651</v>
      </c>
      <c r="L87" s="8">
        <f>SUMIFS(DADOS_ANAC!$K:$K,DADOS_ANAC!$B:$B,YEAR(L$7),DADOS_ANAC!$D:$D,$B$78,DADOS_ANAC!$E:$E,LEFT(L$8,2))</f>
        <v>0</v>
      </c>
      <c r="M87" s="8">
        <f>SUMIFS(DADOS_ANAC!$K:$K,DADOS_ANAC!$B:$B,YEAR(M$7),DADOS_ANAC!$D:$D,$B$78,DADOS_ANAC!$E:$E,LEFT(M$8,2))</f>
        <v>163166</v>
      </c>
      <c r="N87" s="8">
        <f>SUMIFS(DADOS_ANAC!$K:$K,DADOS_ANAC!$B:$B,YEAR(N$7),DADOS_ANAC!$D:$D,$B$78,DADOS_ANAC!$E:$E,LEFT(N$8,2))</f>
        <v>0</v>
      </c>
      <c r="O87" s="8">
        <f>SUMIFS(DADOS_ANAC!$K:$K,DADOS_ANAC!$B:$B,YEAR(O$7),DADOS_ANAC!$D:$D,$B$78,DADOS_ANAC!$E:$E,LEFT(O$8,2))</f>
        <v>0</v>
      </c>
      <c r="P87" s="8">
        <f>SUMIFS(DADOS_ANAC!$K:$K,DADOS_ANAC!$B:$B,YEAR(P$7),DADOS_ANAC!$D:$D,$B$78,DADOS_ANAC!$E:$E,LEFT(P$8,2))</f>
        <v>0</v>
      </c>
      <c r="Q87" s="8">
        <f>SUMIFS(DADOS_ANAC!$K:$K,DADOS_ANAC!$B:$B,YEAR(Q$7),DADOS_ANAC!$D:$D,$B$78,DADOS_ANAC!$E:$E,LEFT(Q$8,2))</f>
        <v>0</v>
      </c>
      <c r="R87" s="8">
        <f>SUMIFS(DADOS_ANAC!$K:$K,DADOS_ANAC!$B:$B,YEAR(R$7),DADOS_ANAC!$D:$D,$B$78,DADOS_ANAC!$E:$E,LEFT(R$8,2))</f>
        <v>0</v>
      </c>
      <c r="S87" s="8">
        <f>SUMIFS(DADOS_ANAC!$K:$K,DADOS_ANAC!$B:$B,YEAR(S$7),DADOS_ANAC!$D:$D,$B$78,DADOS_ANAC!$E:$E,LEFT(S$8,2))</f>
        <v>0</v>
      </c>
      <c r="T87" s="8">
        <f>SUMIFS(DADOS_ANAC!$K:$K,DADOS_ANAC!$B:$B,YEAR(T$7),DADOS_ANAC!$D:$D,$B$78,DADOS_ANAC!$E:$E,LEFT(T$8,2))</f>
        <v>0</v>
      </c>
      <c r="U87" s="8">
        <f>SUMIFS(DADOS_ANAC!$K:$K,DADOS_ANAC!$B:$B,YEAR(U$7),DADOS_ANAC!$D:$D,$B$78,DADOS_ANAC!$E:$E,LEFT(U$8,2))</f>
        <v>0</v>
      </c>
      <c r="V87" s="8">
        <f>SUMIFS(DADOS_ANAC!$K:$K,DADOS_ANAC!$B:$B,YEAR(V$7),DADOS_ANAC!$D:$D,$B$78,DADOS_ANAC!$E:$E,LEFT(V$8,2))</f>
        <v>30856</v>
      </c>
      <c r="W87" s="8">
        <f>SUMIFS(DADOS_ANAC!$K:$K,DADOS_ANAC!$B:$B,YEAR(W$7),DADOS_ANAC!$D:$D,$B$78,DADOS_ANAC!$E:$E,LEFT(W$8,2))</f>
        <v>0</v>
      </c>
      <c r="X87" s="8">
        <f>SUMIFS(DADOS_ANAC!$K:$K,DADOS_ANAC!$B:$B,YEAR(X$7),DADOS_ANAC!$D:$D,$B$78,DADOS_ANAC!$E:$E,LEFT(X$8,2))</f>
        <v>0</v>
      </c>
      <c r="Y87" s="8">
        <f>SUMIFS(DADOS_ANAC!$K:$K,DADOS_ANAC!$B:$B,YEAR(Y$7),DADOS_ANAC!$D:$D,$B$78,DADOS_ANAC!$E:$E,LEFT(Y$8,2))</f>
        <v>0</v>
      </c>
      <c r="Z87" s="8">
        <f>SUMIFS(DADOS_ANAC!$K:$K,DADOS_ANAC!$B:$B,YEAR(Z$7),DADOS_ANAC!$D:$D,$B$78,DADOS_ANAC!$E:$E,LEFT(Z$8,2))</f>
        <v>0</v>
      </c>
      <c r="AA87" s="8">
        <f>SUMIFS(DADOS_ANAC!$K:$K,DADOS_ANAC!$B:$B,YEAR(AA$7),DADOS_ANAC!$D:$D,$B$78,DADOS_ANAC!$E:$E,LEFT(AA$8,2))</f>
        <v>28031053</v>
      </c>
      <c r="AB87" s="8">
        <f>SUMIFS(DADOS_ANAC!$K:$K,DADOS_ANAC!$B:$B,YEAR(AB$7),DADOS_ANAC!$D:$D,$B$78,DADOS_ANAC!$E:$E,LEFT(AB$8,2))</f>
        <v>113036358</v>
      </c>
      <c r="AC87" s="8">
        <f>SUMIFS(DADOS_ANAC!$K:$K,DADOS_ANAC!$B:$B,YEAR(AC$7),DADOS_ANAC!$D:$D,$B$78,DADOS_ANAC!$E:$E,LEFT(AC$8,2))</f>
        <v>115705151</v>
      </c>
      <c r="AD87" s="8">
        <f>SUMIFS(DADOS_ANAC!$K:$K,DADOS_ANAC!$B:$B,YEAR(AD$7),DADOS_ANAC!$D:$D,$B$78,DADOS_ANAC!$E:$E,LEFT(AD$8,2))</f>
        <v>157591381</v>
      </c>
      <c r="AE87" s="8">
        <f>SUMIFS(DADOS_ANAC!$K:$K,DADOS_ANAC!$B:$B,YEAR(AE$7),DADOS_ANAC!$D:$D,$B$78,DADOS_ANAC!$E:$E,LEFT(AE$8,2))</f>
        <v>158377661</v>
      </c>
      <c r="AF87" s="8">
        <f>SUMIFS(DADOS_ANAC!$K:$K,DADOS_ANAC!$B:$B,YEAR(AF$7),DADOS_ANAC!$D:$D,$B$78,DADOS_ANAC!$E:$E,LEFT(AF$8,2))</f>
        <v>186295781</v>
      </c>
      <c r="AG87" s="8">
        <f>SUMIFS(DADOS_ANAC!$K:$K,DADOS_ANAC!$B:$B,YEAR(AG$7),DADOS_ANAC!$D:$D,$B$78,DADOS_ANAC!$E:$E,LEFT(AG$8,2))</f>
        <v>114543742</v>
      </c>
      <c r="AH87" s="8">
        <f>SUMIFS(DADOS_ANAC!$K:$K,DADOS_ANAC!$B:$B,YEAR(AH$7),DADOS_ANAC!$D:$D,$B$78,DADOS_ANAC!$E:$E,LEFT(AH$8,2))</f>
        <v>151018156</v>
      </c>
      <c r="AI87" s="8">
        <f>SUMIFS(DADOS_ANAC!$K:$K,DADOS_ANAC!$B:$B,YEAR(AI$7),DADOS_ANAC!$D:$D,$B$78,DADOS_ANAC!$E:$E,LEFT(AI$8,2))</f>
        <v>169438311</v>
      </c>
      <c r="AJ87" s="8">
        <f>SUMIFS(DADOS_ANAC!$K:$K,DADOS_ANAC!$B:$B,YEAR(AJ$7),DADOS_ANAC!$D:$D,$B$78,DADOS_ANAC!$E:$E,LEFT(AJ$8,2))</f>
        <v>171822474</v>
      </c>
      <c r="AK87" s="8">
        <f>SUMIFS(DADOS_ANAC!$K:$K,DADOS_ANAC!$B:$B,YEAR(AK$7),DADOS_ANAC!$D:$D,$B$78,DADOS_ANAC!$E:$E,LEFT(AK$8,2))</f>
        <v>171182086</v>
      </c>
      <c r="AL87" s="8">
        <f>SUMIFS(DADOS_ANAC!$K:$K,DADOS_ANAC!$B:$B,YEAR(AL$7),DADOS_ANAC!$D:$D,$B$78,DADOS_ANAC!$E:$E,LEFT(AL$8,2))</f>
        <v>228071948</v>
      </c>
      <c r="AM87" s="8">
        <f>SUMIFS(DADOS_ANAC!$K:$K,DADOS_ANAC!$B:$B,YEAR(AM$7),DADOS_ANAC!$D:$D,$B$78,DADOS_ANAC!$E:$E,LEFT(AM$8,2))</f>
        <v>244522565</v>
      </c>
      <c r="AN87" s="8">
        <f>SUMIFS(DADOS_ANAC!$K:$K,DADOS_ANAC!$B:$B,YEAR(AN$7),DADOS_ANAC!$D:$D,$B$78,DADOS_ANAC!$E:$E,LEFT(AN$8,2))</f>
        <v>286914457</v>
      </c>
      <c r="AO87" s="8">
        <f>SUMIFS(DADOS_ANAC!$K:$K,DADOS_ANAC!$B:$B,YEAR(AO$7),DADOS_ANAC!$D:$D,$B$78,DADOS_ANAC!$E:$E,LEFT(AO$8,2))</f>
        <v>282321222</v>
      </c>
      <c r="AP87" s="8">
        <f>SUMIFS(DADOS_ANAC!$K:$K,DADOS_ANAC!$B:$B,YEAR(AP$7),DADOS_ANAC!$D:$D,$B$78,DADOS_ANAC!$E:$E,LEFT(AP$8,2))</f>
        <v>304270484</v>
      </c>
      <c r="AQ87" s="8">
        <f>SUMIFS(DADOS_ANAC!$K:$K,DADOS_ANAC!$B:$B,YEAR(AQ$7),DADOS_ANAC!$D:$D,$B$78,DADOS_ANAC!$E:$E,LEFT(AQ$8,2))</f>
        <v>269268329</v>
      </c>
      <c r="AR87" s="8">
        <f>SUMIFS(DADOS_ANAC!$K:$K,DADOS_ANAC!$B:$B,YEAR(AR$7),DADOS_ANAC!$D:$D,$B$78,DADOS_ANAC!$E:$E,LEFT(AR$8,2))</f>
        <v>298621095</v>
      </c>
      <c r="AS87" s="8">
        <f>SUMIFS(DADOS_ANAC!$K:$K,DADOS_ANAC!$B:$B,YEAR(AS$7),DADOS_ANAC!$D:$D,$B$78,DADOS_ANAC!$E:$E,LEFT(AS$8,2))</f>
        <v>286276081</v>
      </c>
      <c r="AT87" s="8">
        <f>SUMIFS(DADOS_ANAC!$K:$K,DADOS_ANAC!$B:$B,YEAR(AT$7),DADOS_ANAC!$D:$D,$B$78,DADOS_ANAC!$E:$E,LEFT(AT$8,2))</f>
        <v>340634865</v>
      </c>
      <c r="AU87" s="8">
        <f>SUMIFS(DADOS_ANAC!$K:$K,DADOS_ANAC!$B:$B,YEAR(AU$7),DADOS_ANAC!$D:$D,$B$78,DADOS_ANAC!$E:$E,LEFT(AU$8,2))</f>
        <v>351687715</v>
      </c>
    </row>
    <row r="88" spans="2:47">
      <c r="B88" s="17" t="s">
        <v>99</v>
      </c>
      <c r="C88" s="17" t="s">
        <v>108</v>
      </c>
      <c r="D88" s="18">
        <f>D87+D86</f>
        <v>34113513</v>
      </c>
      <c r="E88" s="18">
        <v>70575471</v>
      </c>
      <c r="F88" s="18">
        <f t="shared" ref="F88:AU88" si="23">F87+F86</f>
        <v>91728438</v>
      </c>
      <c r="G88" s="18">
        <f t="shared" si="23"/>
        <v>93849344</v>
      </c>
      <c r="H88" s="18">
        <f t="shared" si="23"/>
        <v>126289941</v>
      </c>
      <c r="I88" s="18">
        <f t="shared" si="23"/>
        <v>131213963</v>
      </c>
      <c r="J88" s="18">
        <f t="shared" si="23"/>
        <v>185980937</v>
      </c>
      <c r="K88" s="18">
        <f t="shared" si="23"/>
        <v>218668103</v>
      </c>
      <c r="L88" s="18">
        <f t="shared" si="23"/>
        <v>248796509</v>
      </c>
      <c r="M88" s="18">
        <f t="shared" si="23"/>
        <v>256394968</v>
      </c>
      <c r="N88" s="18">
        <f t="shared" si="23"/>
        <v>302228410</v>
      </c>
      <c r="O88" s="18">
        <f t="shared" si="23"/>
        <v>372540061</v>
      </c>
      <c r="P88" s="18">
        <f t="shared" si="23"/>
        <v>345323905</v>
      </c>
      <c r="Q88" s="18">
        <f t="shared" si="23"/>
        <v>352926617</v>
      </c>
      <c r="R88" s="18">
        <f t="shared" si="23"/>
        <v>371332195</v>
      </c>
      <c r="S88" s="18">
        <f t="shared" si="23"/>
        <v>347012684</v>
      </c>
      <c r="T88" s="18">
        <f t="shared" si="23"/>
        <v>397277746</v>
      </c>
      <c r="U88" s="18">
        <f t="shared" si="23"/>
        <v>443352371</v>
      </c>
      <c r="V88" s="18">
        <f t="shared" si="23"/>
        <v>488877024</v>
      </c>
      <c r="W88" s="18">
        <f t="shared" si="23"/>
        <v>504776611</v>
      </c>
      <c r="X88" s="18">
        <f t="shared" si="23"/>
        <v>576616065</v>
      </c>
      <c r="Y88" s="18">
        <f t="shared" si="23"/>
        <v>554381863</v>
      </c>
      <c r="Z88" s="18">
        <f t="shared" si="23"/>
        <v>580640521</v>
      </c>
      <c r="AA88" s="18">
        <f t="shared" si="23"/>
        <v>639802259</v>
      </c>
      <c r="AB88" s="18">
        <f t="shared" si="23"/>
        <v>639463528</v>
      </c>
      <c r="AC88" s="18">
        <f t="shared" si="23"/>
        <v>621466615</v>
      </c>
      <c r="AD88" s="18">
        <f t="shared" si="23"/>
        <v>772671273</v>
      </c>
      <c r="AE88" s="18">
        <f t="shared" si="23"/>
        <v>779900377</v>
      </c>
      <c r="AF88" s="18">
        <f t="shared" si="23"/>
        <v>805776310</v>
      </c>
      <c r="AG88" s="18">
        <f t="shared" si="23"/>
        <v>660726423</v>
      </c>
      <c r="AH88" s="18">
        <f t="shared" si="23"/>
        <v>739857447</v>
      </c>
      <c r="AI88" s="18">
        <f t="shared" si="23"/>
        <v>768306115</v>
      </c>
      <c r="AJ88" s="18">
        <f t="shared" si="23"/>
        <v>710202799</v>
      </c>
      <c r="AK88" s="18">
        <f t="shared" si="23"/>
        <v>668306689</v>
      </c>
      <c r="AL88" s="18">
        <f t="shared" si="23"/>
        <v>746667392</v>
      </c>
      <c r="AM88" s="18">
        <f t="shared" si="23"/>
        <v>757501848</v>
      </c>
      <c r="AN88" s="18">
        <f t="shared" si="23"/>
        <v>831186086</v>
      </c>
      <c r="AO88" s="18">
        <f t="shared" si="23"/>
        <v>808657473</v>
      </c>
      <c r="AP88" s="18">
        <f t="shared" si="23"/>
        <v>886552335</v>
      </c>
      <c r="AQ88" s="18">
        <f t="shared" si="23"/>
        <v>851156164</v>
      </c>
      <c r="AR88" s="18">
        <f t="shared" si="23"/>
        <v>940597172</v>
      </c>
      <c r="AS88" s="18">
        <f t="shared" si="23"/>
        <v>931185192</v>
      </c>
      <c r="AT88" s="18">
        <f t="shared" si="23"/>
        <v>1091413008</v>
      </c>
      <c r="AU88" s="18">
        <f t="shared" si="23"/>
        <v>1103573241</v>
      </c>
    </row>
    <row r="89" spans="2:47">
      <c r="B89" t="s">
        <v>79</v>
      </c>
      <c r="C89" t="s">
        <v>94</v>
      </c>
      <c r="D89" s="8">
        <f>SUMIFS(DADOS_ANAC!$L:$L,DADOS_ANAC!$B:$B,YEAR(D$7),DADOS_ANAC!$D:$D,$B$78,DADOS_ANAC!$E:$E,LEFT(D$8,2))</f>
        <v>19515394</v>
      </c>
      <c r="E89" s="8">
        <v>41850202</v>
      </c>
      <c r="F89" s="8">
        <f>SUMIFS(DADOS_ANAC!$L:$L,DADOS_ANAC!$B:$B,YEAR(F$7),DADOS_ANAC!$D:$D,$B$78,DADOS_ANAC!$E:$E,LEFT(F$8,2))</f>
        <v>50022998</v>
      </c>
      <c r="G89" s="8">
        <f>SUMIFS(DADOS_ANAC!$L:$L,DADOS_ANAC!$B:$B,YEAR(G$7),DADOS_ANAC!$D:$D,$B$78,DADOS_ANAC!$E:$E,LEFT(G$8,2))</f>
        <v>51935816</v>
      </c>
      <c r="H89" s="8">
        <f>SUMIFS(DADOS_ANAC!$L:$L,DADOS_ANAC!$B:$B,YEAR(H$7),DADOS_ANAC!$D:$D,$B$78,DADOS_ANAC!$E:$E,LEFT(H$8,2))</f>
        <v>85360427</v>
      </c>
      <c r="I89" s="8">
        <f>SUMIFS(DADOS_ANAC!$L:$L,DADOS_ANAC!$B:$B,YEAR(I$7),DADOS_ANAC!$D:$D,$B$78,DADOS_ANAC!$E:$E,LEFT(I$8,2))</f>
        <v>82889662</v>
      </c>
      <c r="J89" s="8">
        <f>SUMIFS(DADOS_ANAC!$L:$L,DADOS_ANAC!$B:$B,YEAR(J$7),DADOS_ANAC!$D:$D,$B$78,DADOS_ANAC!$E:$E,LEFT(J$8,2))</f>
        <v>113696486</v>
      </c>
      <c r="K89" s="8">
        <f>SUMIFS(DADOS_ANAC!$L:$L,DADOS_ANAC!$B:$B,YEAR(K$7),DADOS_ANAC!$D:$D,$B$78,DADOS_ANAC!$E:$E,LEFT(K$8,2))</f>
        <v>131374146</v>
      </c>
      <c r="L89" s="8">
        <f>SUMIFS(DADOS_ANAC!$L:$L,DADOS_ANAC!$B:$B,YEAR(L$7),DADOS_ANAC!$D:$D,$B$78,DADOS_ANAC!$E:$E,LEFT(L$8,2))</f>
        <v>152880426</v>
      </c>
      <c r="M89" s="8">
        <f>SUMIFS(DADOS_ANAC!$L:$L,DADOS_ANAC!$B:$B,YEAR(M$7),DADOS_ANAC!$D:$D,$B$78,DADOS_ANAC!$E:$E,LEFT(M$8,2))</f>
        <v>150119837</v>
      </c>
      <c r="N89" s="8">
        <f>SUMIFS(DADOS_ANAC!$L:$L,DADOS_ANAC!$B:$B,YEAR(N$7),DADOS_ANAC!$D:$D,$B$78,DADOS_ANAC!$E:$E,LEFT(N$8,2))</f>
        <v>185768583</v>
      </c>
      <c r="O89" s="8">
        <f>SUMIFS(DADOS_ANAC!$L:$L,DADOS_ANAC!$B:$B,YEAR(O$7),DADOS_ANAC!$D:$D,$B$78,DADOS_ANAC!$E:$E,LEFT(O$8,2))</f>
        <v>193453752</v>
      </c>
      <c r="P89" s="8">
        <f>SUMIFS(DADOS_ANAC!$L:$L,DADOS_ANAC!$B:$B,YEAR(P$7),DADOS_ANAC!$D:$D,$B$78,DADOS_ANAC!$E:$E,LEFT(P$8,2))</f>
        <v>210300151</v>
      </c>
      <c r="Q89" s="8">
        <f>SUMIFS(DADOS_ANAC!$L:$L,DADOS_ANAC!$B:$B,YEAR(Q$7),DADOS_ANAC!$D:$D,$B$78,DADOS_ANAC!$E:$E,LEFT(Q$8,2))</f>
        <v>200432082</v>
      </c>
      <c r="R89" s="8">
        <f>SUMIFS(DADOS_ANAC!$L:$L,DADOS_ANAC!$B:$B,YEAR(R$7),DADOS_ANAC!$D:$D,$B$78,DADOS_ANAC!$E:$E,LEFT(R$8,2))</f>
        <v>205431073</v>
      </c>
      <c r="S89" s="8">
        <f>SUMIFS(DADOS_ANAC!$L:$L,DADOS_ANAC!$B:$B,YEAR(S$7),DADOS_ANAC!$D:$D,$B$78,DADOS_ANAC!$E:$E,LEFT(S$8,2))</f>
        <v>198469701</v>
      </c>
      <c r="T89" s="8">
        <f>SUMIFS(DADOS_ANAC!$L:$L,DADOS_ANAC!$B:$B,YEAR(T$7),DADOS_ANAC!$D:$D,$B$78,DADOS_ANAC!$E:$E,LEFT(T$8,2))</f>
        <v>220520360</v>
      </c>
      <c r="U89" s="8">
        <f>SUMIFS(DADOS_ANAC!$L:$L,DADOS_ANAC!$B:$B,YEAR(U$7),DADOS_ANAC!$D:$D,$B$78,DADOS_ANAC!$E:$E,LEFT(U$8,2))</f>
        <v>239175186</v>
      </c>
      <c r="V89" s="8">
        <f>SUMIFS(DADOS_ANAC!$L:$L,DADOS_ANAC!$B:$B,YEAR(V$7),DADOS_ANAC!$D:$D,$B$78,DADOS_ANAC!$E:$E,LEFT(V$8,2))</f>
        <v>261711983</v>
      </c>
      <c r="W89" s="8">
        <f>SUMIFS(DADOS_ANAC!$L:$L,DADOS_ANAC!$B:$B,YEAR(W$7),DADOS_ANAC!$D:$D,$B$78,DADOS_ANAC!$E:$E,LEFT(W$8,2))</f>
        <v>288032893</v>
      </c>
      <c r="X89" s="8">
        <f>SUMIFS(DADOS_ANAC!$L:$L,DADOS_ANAC!$B:$B,YEAR(X$7),DADOS_ANAC!$D:$D,$B$78,DADOS_ANAC!$E:$E,LEFT(X$8,2))</f>
        <v>341377652</v>
      </c>
      <c r="Y89" s="8">
        <f>SUMIFS(DADOS_ANAC!$L:$L,DADOS_ANAC!$B:$B,YEAR(Y$7),DADOS_ANAC!$D:$D,$B$78,DADOS_ANAC!$E:$E,LEFT(Y$8,2))</f>
        <v>329043557</v>
      </c>
      <c r="Z89" s="8">
        <f>SUMIFS(DADOS_ANAC!$L:$L,DADOS_ANAC!$B:$B,YEAR(Z$7),DADOS_ANAC!$D:$D,$B$78,DADOS_ANAC!$E:$E,LEFT(Z$8,2))</f>
        <v>341840606</v>
      </c>
      <c r="AA89" s="8">
        <f>SUMIFS(DADOS_ANAC!$L:$L,DADOS_ANAC!$B:$B,YEAR(AA$7),DADOS_ANAC!$D:$D,$B$78,DADOS_ANAC!$E:$E,LEFT(AA$8,2))</f>
        <v>357087178</v>
      </c>
      <c r="AB89" s="8">
        <f>SUMIFS(DADOS_ANAC!$L:$L,DADOS_ANAC!$B:$B,YEAR(AB$7),DADOS_ANAC!$D:$D,$B$78,DADOS_ANAC!$E:$E,LEFT(AB$8,2))</f>
        <v>371690964</v>
      </c>
      <c r="AC89" s="8">
        <f>SUMIFS(DADOS_ANAC!$L:$L,DADOS_ANAC!$B:$B,YEAR(AC$7),DADOS_ANAC!$D:$D,$B$78,DADOS_ANAC!$E:$E,LEFT(AC$8,2))</f>
        <v>331008423</v>
      </c>
      <c r="AD89" s="8">
        <f>SUMIFS(DADOS_ANAC!$L:$L,DADOS_ANAC!$B:$B,YEAR(AD$7),DADOS_ANAC!$D:$D,$B$78,DADOS_ANAC!$E:$E,LEFT(AD$8,2))</f>
        <v>360234687</v>
      </c>
      <c r="AE89" s="8">
        <f>SUMIFS(DADOS_ANAC!$L:$L,DADOS_ANAC!$B:$B,YEAR(AE$7),DADOS_ANAC!$D:$D,$B$78,DADOS_ANAC!$E:$E,LEFT(AE$8,2))</f>
        <v>349372599</v>
      </c>
      <c r="AF89" s="8">
        <f>SUMIFS(DADOS_ANAC!$L:$L,DADOS_ANAC!$B:$B,YEAR(AF$7),DADOS_ANAC!$D:$D,$B$78,DADOS_ANAC!$E:$E,LEFT(AF$8,2))</f>
        <v>354381983</v>
      </c>
      <c r="AG89" s="8">
        <f>SUMIFS(DADOS_ANAC!$L:$L,DADOS_ANAC!$B:$B,YEAR(AG$7),DADOS_ANAC!$D:$D,$B$78,DADOS_ANAC!$E:$E,LEFT(AG$8,2))</f>
        <v>306314493</v>
      </c>
      <c r="AH89" s="8">
        <f>SUMIFS(DADOS_ANAC!$L:$L,DADOS_ANAC!$B:$B,YEAR(AH$7),DADOS_ANAC!$D:$D,$B$78,DADOS_ANAC!$E:$E,LEFT(AH$8,2))</f>
        <v>339119600</v>
      </c>
      <c r="AI89" s="8">
        <f>SUMIFS(DADOS_ANAC!$L:$L,DADOS_ANAC!$B:$B,YEAR(AI$7),DADOS_ANAC!$D:$D,$B$78,DADOS_ANAC!$E:$E,LEFT(AI$8,2))</f>
        <v>339038693</v>
      </c>
      <c r="AJ89" s="8">
        <f>SUMIFS(DADOS_ANAC!$L:$L,DADOS_ANAC!$B:$B,YEAR(AJ$7),DADOS_ANAC!$D:$D,$B$78,DADOS_ANAC!$E:$E,LEFT(AJ$8,2))</f>
        <v>376972518</v>
      </c>
      <c r="AK89" s="8">
        <f>SUMIFS(DADOS_ANAC!$L:$L,DADOS_ANAC!$B:$B,YEAR(AK$7),DADOS_ANAC!$D:$D,$B$78,DADOS_ANAC!$E:$E,LEFT(AK$8,2))</f>
        <v>341876543</v>
      </c>
      <c r="AL89" s="8">
        <f>SUMIFS(DADOS_ANAC!$L:$L,DADOS_ANAC!$B:$B,YEAR(AL$7),DADOS_ANAC!$D:$D,$B$78,DADOS_ANAC!$E:$E,LEFT(AL$8,2))</f>
        <v>364329666</v>
      </c>
      <c r="AM89" s="8">
        <f>SUMIFS(DADOS_ANAC!$L:$L,DADOS_ANAC!$B:$B,YEAR(AM$7),DADOS_ANAC!$D:$D,$B$78,DADOS_ANAC!$E:$E,LEFT(AM$8,2))</f>
        <v>360197318</v>
      </c>
      <c r="AN89" s="8">
        <f>SUMIFS(DADOS_ANAC!$L:$L,DADOS_ANAC!$B:$B,YEAR(AN$7),DADOS_ANAC!$D:$D,$B$78,DADOS_ANAC!$E:$E,LEFT(AN$8,2))</f>
        <v>381408925</v>
      </c>
      <c r="AO89" s="8">
        <f>SUMIFS(DADOS_ANAC!$L:$L,DADOS_ANAC!$B:$B,YEAR(AO$7),DADOS_ANAC!$D:$D,$B$78,DADOS_ANAC!$E:$E,LEFT(AO$8,2))</f>
        <v>355035100</v>
      </c>
      <c r="AP89" s="8">
        <f>SUMIFS(DADOS_ANAC!$L:$L,DADOS_ANAC!$B:$B,YEAR(AP$7),DADOS_ANAC!$D:$D,$B$78,DADOS_ANAC!$E:$E,LEFT(AP$8,2))</f>
        <v>411010369</v>
      </c>
      <c r="AQ89" s="8">
        <f>SUMIFS(DADOS_ANAC!$L:$L,DADOS_ANAC!$B:$B,YEAR(AQ$7),DADOS_ANAC!$D:$D,$B$78,DADOS_ANAC!$E:$E,LEFT(AQ$8,2))</f>
        <v>411324933</v>
      </c>
      <c r="AR89" s="8">
        <f>SUMIFS(DADOS_ANAC!$L:$L,DADOS_ANAC!$B:$B,YEAR(AR$7),DADOS_ANAC!$D:$D,$B$78,DADOS_ANAC!$E:$E,LEFT(AR$8,2))</f>
        <v>456376931</v>
      </c>
      <c r="AS89" s="8">
        <f>SUMIFS(DADOS_ANAC!$L:$L,DADOS_ANAC!$B:$B,YEAR(AS$7),DADOS_ANAC!$D:$D,$B$78,DADOS_ANAC!$E:$E,LEFT(AS$8,2))</f>
        <v>463433725</v>
      </c>
      <c r="AT89" s="8">
        <f>SUMIFS(DADOS_ANAC!$L:$L,DADOS_ANAC!$B:$B,YEAR(AT$7),DADOS_ANAC!$D:$D,$B$78,DADOS_ANAC!$E:$E,LEFT(AT$8,2))</f>
        <v>542737072</v>
      </c>
      <c r="AU89" s="8">
        <f>SUMIFS(DADOS_ANAC!$L:$L,DADOS_ANAC!$B:$B,YEAR(AU$7),DADOS_ANAC!$D:$D,$B$78,DADOS_ANAC!$E:$E,LEFT(AU$8,2))</f>
        <v>539763760</v>
      </c>
    </row>
    <row r="90" spans="2:47">
      <c r="B90" t="s">
        <v>80</v>
      </c>
      <c r="C90" t="s">
        <v>109</v>
      </c>
      <c r="D90" s="8">
        <f>SUMIFS(DADOS_ANAC!$M:$M,DADOS_ANAC!$B:$B,YEAR(D$7),DADOS_ANAC!$D:$D,$B$78,DADOS_ANAC!$E:$E,LEFT(D$8,2))</f>
        <v>0</v>
      </c>
      <c r="E90" s="8">
        <v>0</v>
      </c>
      <c r="F90" s="8">
        <f>SUMIFS(DADOS_ANAC!$M:$M,DADOS_ANAC!$B:$B,YEAR(F$7),DADOS_ANAC!$D:$D,$B$78,DADOS_ANAC!$E:$E,LEFT(F$8,2))</f>
        <v>0</v>
      </c>
      <c r="G90" s="8">
        <f>SUMIFS(DADOS_ANAC!$M:$M,DADOS_ANAC!$B:$B,YEAR(G$7),DADOS_ANAC!$D:$D,$B$78,DADOS_ANAC!$E:$E,LEFT(G$8,2))</f>
        <v>0</v>
      </c>
      <c r="H90" s="8">
        <f>SUMIFS(DADOS_ANAC!$M:$M,DADOS_ANAC!$B:$B,YEAR(H$7),DADOS_ANAC!$D:$D,$B$78,DADOS_ANAC!$E:$E,LEFT(H$8,2))</f>
        <v>0</v>
      </c>
      <c r="I90" s="8">
        <f>SUMIFS(DADOS_ANAC!$M:$M,DADOS_ANAC!$B:$B,YEAR(I$7),DADOS_ANAC!$D:$D,$B$78,DADOS_ANAC!$E:$E,LEFT(I$8,2))</f>
        <v>36642</v>
      </c>
      <c r="J90" s="8">
        <f>SUMIFS(DADOS_ANAC!$M:$M,DADOS_ANAC!$B:$B,YEAR(J$7),DADOS_ANAC!$D:$D,$B$78,DADOS_ANAC!$E:$E,LEFT(J$8,2))</f>
        <v>127128</v>
      </c>
      <c r="K90" s="8">
        <f>SUMIFS(DADOS_ANAC!$M:$M,DADOS_ANAC!$B:$B,YEAR(K$7),DADOS_ANAC!$D:$D,$B$78,DADOS_ANAC!$E:$E,LEFT(K$8,2))</f>
        <v>54986</v>
      </c>
      <c r="L90" s="8">
        <f>SUMIFS(DADOS_ANAC!$M:$M,DADOS_ANAC!$B:$B,YEAR(L$7),DADOS_ANAC!$D:$D,$B$78,DADOS_ANAC!$E:$E,LEFT(L$8,2))</f>
        <v>0</v>
      </c>
      <c r="M90" s="8">
        <f>SUMIFS(DADOS_ANAC!$M:$M,DADOS_ANAC!$B:$B,YEAR(M$7),DADOS_ANAC!$D:$D,$B$78,DADOS_ANAC!$E:$E,LEFT(M$8,2))</f>
        <v>45210</v>
      </c>
      <c r="N90" s="8">
        <f>SUMIFS(DADOS_ANAC!$M:$M,DADOS_ANAC!$B:$B,YEAR(N$7),DADOS_ANAC!$D:$D,$B$78,DADOS_ANAC!$E:$E,LEFT(N$8,2))</f>
        <v>0</v>
      </c>
      <c r="O90" s="8">
        <f>SUMIFS(DADOS_ANAC!$M:$M,DADOS_ANAC!$B:$B,YEAR(O$7),DADOS_ANAC!$D:$D,$B$78,DADOS_ANAC!$E:$E,LEFT(O$8,2))</f>
        <v>0</v>
      </c>
      <c r="P90" s="8">
        <f>SUMIFS(DADOS_ANAC!$M:$M,DADOS_ANAC!$B:$B,YEAR(P$7),DADOS_ANAC!$D:$D,$B$78,DADOS_ANAC!$E:$E,LEFT(P$8,2))</f>
        <v>0</v>
      </c>
      <c r="Q90" s="8">
        <f>SUMIFS(DADOS_ANAC!$M:$M,DADOS_ANAC!$B:$B,YEAR(Q$7),DADOS_ANAC!$D:$D,$B$78,DADOS_ANAC!$E:$E,LEFT(Q$8,2))</f>
        <v>0</v>
      </c>
      <c r="R90" s="8">
        <f>SUMIFS(DADOS_ANAC!$M:$M,DADOS_ANAC!$B:$B,YEAR(R$7),DADOS_ANAC!$D:$D,$B$78,DADOS_ANAC!$E:$E,LEFT(R$8,2))</f>
        <v>0</v>
      </c>
      <c r="S90" s="8">
        <f>SUMIFS(DADOS_ANAC!$M:$M,DADOS_ANAC!$B:$B,YEAR(S$7),DADOS_ANAC!$D:$D,$B$78,DADOS_ANAC!$E:$E,LEFT(S$8,2))</f>
        <v>0</v>
      </c>
      <c r="T90" s="8">
        <f>SUMIFS(DADOS_ANAC!$M:$M,DADOS_ANAC!$B:$B,YEAR(T$7),DADOS_ANAC!$D:$D,$B$78,DADOS_ANAC!$E:$E,LEFT(T$8,2))</f>
        <v>0</v>
      </c>
      <c r="U90" s="8">
        <f>SUMIFS(DADOS_ANAC!$M:$M,DADOS_ANAC!$B:$B,YEAR(U$7),DADOS_ANAC!$D:$D,$B$78,DADOS_ANAC!$E:$E,LEFT(U$8,2))</f>
        <v>0</v>
      </c>
      <c r="V90" s="8">
        <f>SUMIFS(DADOS_ANAC!$M:$M,DADOS_ANAC!$B:$B,YEAR(V$7),DADOS_ANAC!$D:$D,$B$78,DADOS_ANAC!$E:$E,LEFT(V$8,2))</f>
        <v>13671</v>
      </c>
      <c r="W90" s="8">
        <f>SUMIFS(DADOS_ANAC!$M:$M,DADOS_ANAC!$B:$B,YEAR(W$7),DADOS_ANAC!$D:$D,$B$78,DADOS_ANAC!$E:$E,LEFT(W$8,2))</f>
        <v>0</v>
      </c>
      <c r="X90" s="8">
        <f>SUMIFS(DADOS_ANAC!$M:$M,DADOS_ANAC!$B:$B,YEAR(X$7),DADOS_ANAC!$D:$D,$B$78,DADOS_ANAC!$E:$E,LEFT(X$8,2))</f>
        <v>0</v>
      </c>
      <c r="Y90" s="8">
        <f>SUMIFS(DADOS_ANAC!$M:$M,DADOS_ANAC!$B:$B,YEAR(Y$7),DADOS_ANAC!$D:$D,$B$78,DADOS_ANAC!$E:$E,LEFT(Y$8,2))</f>
        <v>0</v>
      </c>
      <c r="Z90" s="8">
        <f>SUMIFS(DADOS_ANAC!$M:$M,DADOS_ANAC!$B:$B,YEAR(Z$7),DADOS_ANAC!$D:$D,$B$78,DADOS_ANAC!$E:$E,LEFT(Z$8,2))</f>
        <v>0</v>
      </c>
      <c r="AA90" s="8">
        <f>SUMIFS(DADOS_ANAC!$M:$M,DADOS_ANAC!$B:$B,YEAR(AA$7),DADOS_ANAC!$D:$D,$B$78,DADOS_ANAC!$E:$E,LEFT(AA$8,2))</f>
        <v>15223286</v>
      </c>
      <c r="AB90" s="8">
        <f>SUMIFS(DADOS_ANAC!$M:$M,DADOS_ANAC!$B:$B,YEAR(AB$7),DADOS_ANAC!$D:$D,$B$78,DADOS_ANAC!$E:$E,LEFT(AB$8,2))</f>
        <v>68697860</v>
      </c>
      <c r="AC90" s="8">
        <f>SUMIFS(DADOS_ANAC!$M:$M,DADOS_ANAC!$B:$B,YEAR(AC$7),DADOS_ANAC!$D:$D,$B$78,DADOS_ANAC!$E:$E,LEFT(AC$8,2))</f>
        <v>63400916</v>
      </c>
      <c r="AD90" s="8">
        <f>SUMIFS(DADOS_ANAC!$M:$M,DADOS_ANAC!$B:$B,YEAR(AD$7),DADOS_ANAC!$D:$D,$B$78,DADOS_ANAC!$E:$E,LEFT(AD$8,2))</f>
        <v>78480131</v>
      </c>
      <c r="AE90" s="8">
        <f>SUMIFS(DADOS_ANAC!$M:$M,DADOS_ANAC!$B:$B,YEAR(AE$7),DADOS_ANAC!$D:$D,$B$78,DADOS_ANAC!$E:$E,LEFT(AE$8,2))</f>
        <v>80901428</v>
      </c>
      <c r="AF90" s="8">
        <f>SUMIFS(DADOS_ANAC!$M:$M,DADOS_ANAC!$B:$B,YEAR(AF$7),DADOS_ANAC!$D:$D,$B$78,DADOS_ANAC!$E:$E,LEFT(AF$8,2))</f>
        <v>100314898</v>
      </c>
      <c r="AG90" s="8">
        <f>SUMIFS(DADOS_ANAC!$M:$M,DADOS_ANAC!$B:$B,YEAR(AG$7),DADOS_ANAC!$D:$D,$B$78,DADOS_ANAC!$E:$E,LEFT(AG$8,2))</f>
        <v>66375661</v>
      </c>
      <c r="AH90" s="8">
        <f>SUMIFS(DADOS_ANAC!$M:$M,DADOS_ANAC!$B:$B,YEAR(AH$7),DADOS_ANAC!$D:$D,$B$78,DADOS_ANAC!$E:$E,LEFT(AH$8,2))</f>
        <v>97646140</v>
      </c>
      <c r="AI90" s="8">
        <f>SUMIFS(DADOS_ANAC!$M:$M,DADOS_ANAC!$B:$B,YEAR(AI$7),DADOS_ANAC!$D:$D,$B$78,DADOS_ANAC!$E:$E,LEFT(AI$8,2))</f>
        <v>110564381</v>
      </c>
      <c r="AJ90" s="8">
        <f>SUMIFS(DADOS_ANAC!$M:$M,DADOS_ANAC!$B:$B,YEAR(AJ$7),DADOS_ANAC!$D:$D,$B$78,DADOS_ANAC!$E:$E,LEFT(AJ$8,2))</f>
        <v>114249360</v>
      </c>
      <c r="AK90" s="8">
        <f>SUMIFS(DADOS_ANAC!$M:$M,DADOS_ANAC!$B:$B,YEAR(AK$7),DADOS_ANAC!$D:$D,$B$78,DADOS_ANAC!$E:$E,LEFT(AK$8,2))</f>
        <v>118845882</v>
      </c>
      <c r="AL90" s="8">
        <f>SUMIFS(DADOS_ANAC!$M:$M,DADOS_ANAC!$B:$B,YEAR(AL$7),DADOS_ANAC!$D:$D,$B$78,DADOS_ANAC!$E:$E,LEFT(AL$8,2))</f>
        <v>151038493</v>
      </c>
      <c r="AM90" s="8">
        <f>SUMIFS(DADOS_ANAC!$M:$M,DADOS_ANAC!$B:$B,YEAR(AM$7),DADOS_ANAC!$D:$D,$B$78,DADOS_ANAC!$E:$E,LEFT(AM$8,2))</f>
        <v>165137390</v>
      </c>
      <c r="AN90" s="8">
        <f>SUMIFS(DADOS_ANAC!$M:$M,DADOS_ANAC!$B:$B,YEAR(AN$7),DADOS_ANAC!$D:$D,$B$78,DADOS_ANAC!$E:$E,LEFT(AN$8,2))</f>
        <v>196093732</v>
      </c>
      <c r="AO90" s="8">
        <f>SUMIFS(DADOS_ANAC!$M:$M,DADOS_ANAC!$B:$B,YEAR(AO$7),DADOS_ANAC!$D:$D,$B$78,DADOS_ANAC!$E:$E,LEFT(AO$8,2))</f>
        <v>196325102</v>
      </c>
      <c r="AP90" s="8">
        <f>SUMIFS(DADOS_ANAC!$M:$M,DADOS_ANAC!$B:$B,YEAR(AP$7),DADOS_ANAC!$D:$D,$B$78,DADOS_ANAC!$E:$E,LEFT(AP$8,2))</f>
        <v>213278992</v>
      </c>
      <c r="AQ90" s="8">
        <f>SUMIFS(DADOS_ANAC!$M:$M,DADOS_ANAC!$B:$B,YEAR(AQ$7),DADOS_ANAC!$D:$D,$B$78,DADOS_ANAC!$E:$E,LEFT(AQ$8,2))</f>
        <v>188139436</v>
      </c>
      <c r="AR90" s="8">
        <f>SUMIFS(DADOS_ANAC!$M:$M,DADOS_ANAC!$B:$B,YEAR(AR$7),DADOS_ANAC!$D:$D,$B$78,DADOS_ANAC!$E:$E,LEFT(AR$8,2))</f>
        <v>195319022</v>
      </c>
      <c r="AS90" s="8">
        <f>SUMIFS(DADOS_ANAC!$M:$M,DADOS_ANAC!$B:$B,YEAR(AS$7),DADOS_ANAC!$D:$D,$B$78,DADOS_ANAC!$E:$E,LEFT(AS$8,2))</f>
        <v>194580365</v>
      </c>
      <c r="AT90" s="8">
        <f>SUMIFS(DADOS_ANAC!$M:$M,DADOS_ANAC!$B:$B,YEAR(AT$7),DADOS_ANAC!$D:$D,$B$78,DADOS_ANAC!$E:$E,LEFT(AT$8,2))</f>
        <v>230492780</v>
      </c>
      <c r="AU90" s="8">
        <f>SUMIFS(DADOS_ANAC!$M:$M,DADOS_ANAC!$B:$B,YEAR(AU$7),DADOS_ANAC!$D:$D,$B$78,DADOS_ANAC!$E:$E,LEFT(AU$8,2))</f>
        <v>231024232</v>
      </c>
    </row>
    <row r="91" spans="2:47">
      <c r="B91" s="17" t="s">
        <v>100</v>
      </c>
      <c r="C91" s="17" t="s">
        <v>110</v>
      </c>
      <c r="D91" s="18">
        <f>D90+D89</f>
        <v>19515394</v>
      </c>
      <c r="E91" s="18">
        <v>41850202</v>
      </c>
      <c r="F91" s="18">
        <f t="shared" ref="F91:AU91" si="24">F90+F89</f>
        <v>50022998</v>
      </c>
      <c r="G91" s="18">
        <f t="shared" si="24"/>
        <v>51935816</v>
      </c>
      <c r="H91" s="18">
        <f t="shared" si="24"/>
        <v>85360427</v>
      </c>
      <c r="I91" s="18">
        <f t="shared" si="24"/>
        <v>82926304</v>
      </c>
      <c r="J91" s="18">
        <f t="shared" si="24"/>
        <v>113823614</v>
      </c>
      <c r="K91" s="18">
        <f t="shared" si="24"/>
        <v>131429132</v>
      </c>
      <c r="L91" s="18">
        <f t="shared" si="24"/>
        <v>152880426</v>
      </c>
      <c r="M91" s="18">
        <f t="shared" si="24"/>
        <v>150165047</v>
      </c>
      <c r="N91" s="18">
        <f t="shared" si="24"/>
        <v>185768583</v>
      </c>
      <c r="O91" s="18">
        <f t="shared" si="24"/>
        <v>193453752</v>
      </c>
      <c r="P91" s="18">
        <f t="shared" si="24"/>
        <v>210300151</v>
      </c>
      <c r="Q91" s="18">
        <f t="shared" si="24"/>
        <v>200432082</v>
      </c>
      <c r="R91" s="18">
        <f t="shared" si="24"/>
        <v>205431073</v>
      </c>
      <c r="S91" s="18">
        <f t="shared" si="24"/>
        <v>198469701</v>
      </c>
      <c r="T91" s="18">
        <f t="shared" si="24"/>
        <v>220520360</v>
      </c>
      <c r="U91" s="18">
        <f t="shared" si="24"/>
        <v>239175186</v>
      </c>
      <c r="V91" s="18">
        <f t="shared" si="24"/>
        <v>261725654</v>
      </c>
      <c r="W91" s="18">
        <f t="shared" si="24"/>
        <v>288032893</v>
      </c>
      <c r="X91" s="18">
        <f t="shared" si="24"/>
        <v>341377652</v>
      </c>
      <c r="Y91" s="18">
        <f t="shared" si="24"/>
        <v>329043557</v>
      </c>
      <c r="Z91" s="18">
        <f t="shared" si="24"/>
        <v>341840606</v>
      </c>
      <c r="AA91" s="18">
        <f t="shared" si="24"/>
        <v>372310464</v>
      </c>
      <c r="AB91" s="18">
        <f t="shared" si="24"/>
        <v>440388824</v>
      </c>
      <c r="AC91" s="18">
        <f t="shared" si="24"/>
        <v>394409339</v>
      </c>
      <c r="AD91" s="18">
        <f t="shared" si="24"/>
        <v>438714818</v>
      </c>
      <c r="AE91" s="18">
        <f t="shared" si="24"/>
        <v>430274027</v>
      </c>
      <c r="AF91" s="18">
        <f t="shared" si="24"/>
        <v>454696881</v>
      </c>
      <c r="AG91" s="18">
        <f t="shared" si="24"/>
        <v>372690154</v>
      </c>
      <c r="AH91" s="18">
        <f t="shared" si="24"/>
        <v>436765740</v>
      </c>
      <c r="AI91" s="18">
        <f t="shared" si="24"/>
        <v>449603074</v>
      </c>
      <c r="AJ91" s="18">
        <f t="shared" si="24"/>
        <v>491221878</v>
      </c>
      <c r="AK91" s="18">
        <f t="shared" si="24"/>
        <v>460722425</v>
      </c>
      <c r="AL91" s="18">
        <f t="shared" si="24"/>
        <v>515368159</v>
      </c>
      <c r="AM91" s="18">
        <f t="shared" si="24"/>
        <v>525334708</v>
      </c>
      <c r="AN91" s="18">
        <f t="shared" si="24"/>
        <v>577502657</v>
      </c>
      <c r="AO91" s="18">
        <f t="shared" si="24"/>
        <v>551360202</v>
      </c>
      <c r="AP91" s="18">
        <f t="shared" si="24"/>
        <v>624289361</v>
      </c>
      <c r="AQ91" s="18">
        <f t="shared" si="24"/>
        <v>599464369</v>
      </c>
      <c r="AR91" s="18">
        <f t="shared" si="24"/>
        <v>651695953</v>
      </c>
      <c r="AS91" s="18">
        <f t="shared" si="24"/>
        <v>658014090</v>
      </c>
      <c r="AT91" s="18">
        <f t="shared" si="24"/>
        <v>773229852</v>
      </c>
      <c r="AU91" s="18">
        <f t="shared" si="24"/>
        <v>770787992</v>
      </c>
    </row>
    <row r="92" spans="2:47">
      <c r="B92" t="s">
        <v>81</v>
      </c>
      <c r="C92" t="s">
        <v>116</v>
      </c>
      <c r="D92" s="8">
        <f>SUMIFS(DADOS_ANAC!$N:$N,DADOS_ANAC!$B:$B,YEAR(D$7),DADOS_ANAC!$D:$D,$B$78,DADOS_ANAC!$E:$E,LEFT(D$8,2))</f>
        <v>10401541</v>
      </c>
      <c r="E92" s="8">
        <v>18985296</v>
      </c>
      <c r="F92" s="8">
        <f>SUMIFS(DADOS_ANAC!$N:$N,DADOS_ANAC!$B:$B,YEAR(F$7),DADOS_ANAC!$D:$D,$B$78,DADOS_ANAC!$E:$E,LEFT(F$8,2))</f>
        <v>25183085</v>
      </c>
      <c r="G92" s="8">
        <f>SUMIFS(DADOS_ANAC!$N:$N,DADOS_ANAC!$B:$B,YEAR(G$7),DADOS_ANAC!$D:$D,$B$78,DADOS_ANAC!$E:$E,LEFT(G$8,2))</f>
        <v>26329595</v>
      </c>
      <c r="H92" s="8">
        <f>SUMIFS(DADOS_ANAC!$N:$N,DADOS_ANAC!$B:$B,YEAR(H$7),DADOS_ANAC!$D:$D,$B$78,DADOS_ANAC!$E:$E,LEFT(H$8,2))</f>
        <v>24780352</v>
      </c>
      <c r="I92" s="8">
        <f>SUMIFS(DADOS_ANAC!$N:$N,DADOS_ANAC!$B:$B,YEAR(I$7),DADOS_ANAC!$D:$D,$B$78,DADOS_ANAC!$E:$E,LEFT(I$8,2))</f>
        <v>25055437</v>
      </c>
      <c r="J92" s="8">
        <f>SUMIFS(DADOS_ANAC!$N:$N,DADOS_ANAC!$B:$B,YEAR(J$7),DADOS_ANAC!$D:$D,$B$78,DADOS_ANAC!$E:$E,LEFT(J$8,2))</f>
        <v>33638718</v>
      </c>
      <c r="K92" s="8">
        <f>SUMIFS(DADOS_ANAC!$N:$N,DADOS_ANAC!$B:$B,YEAR(K$7),DADOS_ANAC!$D:$D,$B$78,DADOS_ANAC!$E:$E,LEFT(K$8,2))</f>
        <v>39814417</v>
      </c>
      <c r="L92" s="8">
        <f>SUMIFS(DADOS_ANAC!$N:$N,DADOS_ANAC!$B:$B,YEAR(L$7),DADOS_ANAC!$D:$D,$B$78,DADOS_ANAC!$E:$E,LEFT(L$8,2))</f>
        <v>46338795</v>
      </c>
      <c r="M92" s="8">
        <f>SUMIFS(DADOS_ANAC!$N:$N,DADOS_ANAC!$B:$B,YEAR(M$7),DADOS_ANAC!$D:$D,$B$78,DADOS_ANAC!$E:$E,LEFT(M$8,2))</f>
        <v>47373023</v>
      </c>
      <c r="N92" s="8">
        <f>SUMIFS(DADOS_ANAC!$N:$N,DADOS_ANAC!$B:$B,YEAR(N$7),DADOS_ANAC!$D:$D,$B$78,DADOS_ANAC!$E:$E,LEFT(N$8,2))</f>
        <v>56011541</v>
      </c>
      <c r="O92" s="8">
        <f>SUMIFS(DADOS_ANAC!$N:$N,DADOS_ANAC!$B:$B,YEAR(O$7),DADOS_ANAC!$D:$D,$B$78,DADOS_ANAC!$E:$E,LEFT(O$8,2))</f>
        <v>64142368</v>
      </c>
      <c r="P92" s="8">
        <f>SUMIFS(DADOS_ANAC!$N:$N,DADOS_ANAC!$B:$B,YEAR(P$7),DADOS_ANAC!$D:$D,$B$78,DADOS_ANAC!$E:$E,LEFT(P$8,2))</f>
        <v>71469576</v>
      </c>
      <c r="Q92" s="8">
        <f>SUMIFS(DADOS_ANAC!$N:$N,DADOS_ANAC!$B:$B,YEAR(Q$7),DADOS_ANAC!$D:$D,$B$78,DADOS_ANAC!$E:$E,LEFT(Q$8,2))</f>
        <v>82522232</v>
      </c>
      <c r="R92" s="8">
        <f>SUMIFS(DADOS_ANAC!$N:$N,DADOS_ANAC!$B:$B,YEAR(R$7),DADOS_ANAC!$D:$D,$B$78,DADOS_ANAC!$E:$E,LEFT(R$8,2))</f>
        <v>99874835</v>
      </c>
      <c r="S92" s="8">
        <f>SUMIFS(DADOS_ANAC!$N:$N,DADOS_ANAC!$B:$B,YEAR(S$7),DADOS_ANAC!$D:$D,$B$78,DADOS_ANAC!$E:$E,LEFT(S$8,2))</f>
        <v>92933363</v>
      </c>
      <c r="T92" s="8">
        <f>SUMIFS(DADOS_ANAC!$N:$N,DADOS_ANAC!$B:$B,YEAR(T$7),DADOS_ANAC!$D:$D,$B$78,DADOS_ANAC!$E:$E,LEFT(T$8,2))</f>
        <v>120096670</v>
      </c>
      <c r="U92" s="8">
        <f>SUMIFS(DADOS_ANAC!$N:$N,DADOS_ANAC!$B:$B,YEAR(U$7),DADOS_ANAC!$D:$D,$B$78,DADOS_ANAC!$E:$E,LEFT(U$8,2))</f>
        <v>134363580</v>
      </c>
      <c r="V92" s="8">
        <f>SUMIFS(DADOS_ANAC!$N:$N,DADOS_ANAC!$B:$B,YEAR(V$7),DADOS_ANAC!$D:$D,$B$78,DADOS_ANAC!$E:$E,LEFT(V$8,2))</f>
        <v>150137181</v>
      </c>
      <c r="W92" s="8">
        <f>SUMIFS(DADOS_ANAC!$N:$N,DADOS_ANAC!$B:$B,YEAR(W$7),DADOS_ANAC!$D:$D,$B$78,DADOS_ANAC!$E:$E,LEFT(W$8,2))</f>
        <v>159175772</v>
      </c>
      <c r="X92" s="8">
        <f>SUMIFS(DADOS_ANAC!$N:$N,DADOS_ANAC!$B:$B,YEAR(X$7),DADOS_ANAC!$D:$D,$B$78,DADOS_ANAC!$E:$E,LEFT(X$8,2))</f>
        <v>192686886</v>
      </c>
      <c r="Y92" s="8">
        <f>SUMIFS(DADOS_ANAC!$N:$N,DADOS_ANAC!$B:$B,YEAR(Y$7),DADOS_ANAC!$D:$D,$B$78,DADOS_ANAC!$E:$E,LEFT(Y$8,2))</f>
        <v>185428052</v>
      </c>
      <c r="Z92" s="8">
        <f>SUMIFS(DADOS_ANAC!$N:$N,DADOS_ANAC!$B:$B,YEAR(Z$7),DADOS_ANAC!$D:$D,$B$78,DADOS_ANAC!$E:$E,LEFT(Z$8,2))</f>
        <v>192995062</v>
      </c>
      <c r="AA92" s="8">
        <f>SUMIFS(DADOS_ANAC!$N:$N,DADOS_ANAC!$B:$B,YEAR(AA$7),DADOS_ANAC!$D:$D,$B$78,DADOS_ANAC!$E:$E,LEFT(AA$8,2))</f>
        <v>201121157</v>
      </c>
      <c r="AB92" s="8">
        <f>SUMIFS(DADOS_ANAC!$N:$N,DADOS_ANAC!$B:$B,YEAR(AB$7),DADOS_ANAC!$D:$D,$B$78,DADOS_ANAC!$E:$E,LEFT(AB$8,2))</f>
        <v>206065020</v>
      </c>
      <c r="AC92" s="8">
        <f>SUMIFS(DADOS_ANAC!$N:$N,DADOS_ANAC!$B:$B,YEAR(AC$7),DADOS_ANAC!$D:$D,$B$78,DADOS_ANAC!$E:$E,LEFT(AC$8,2))</f>
        <v>187102687</v>
      </c>
      <c r="AD92" s="8">
        <f>SUMIFS(DADOS_ANAC!$N:$N,DADOS_ANAC!$B:$B,YEAR(AD$7),DADOS_ANAC!$D:$D,$B$78,DADOS_ANAC!$E:$E,LEFT(AD$8,2))</f>
        <v>201711272</v>
      </c>
      <c r="AE92" s="8">
        <f>SUMIFS(DADOS_ANAC!$N:$N,DADOS_ANAC!$B:$B,YEAR(AE$7),DADOS_ANAC!$D:$D,$B$78,DADOS_ANAC!$E:$E,LEFT(AE$8,2))</f>
        <v>204956219</v>
      </c>
      <c r="AF92" s="8">
        <f>SUMIFS(DADOS_ANAC!$N:$N,DADOS_ANAC!$B:$B,YEAR(AF$7),DADOS_ANAC!$D:$D,$B$78,DADOS_ANAC!$E:$E,LEFT(AF$8,2))</f>
        <v>201555590</v>
      </c>
      <c r="AG92" s="8">
        <f>SUMIFS(DADOS_ANAC!$N:$N,DADOS_ANAC!$B:$B,YEAR(AG$7),DADOS_ANAC!$D:$D,$B$78,DADOS_ANAC!$E:$E,LEFT(AG$8,2))</f>
        <v>174338034</v>
      </c>
      <c r="AH92" s="8">
        <f>SUMIFS(DADOS_ANAC!$N:$N,DADOS_ANAC!$B:$B,YEAR(AH$7),DADOS_ANAC!$D:$D,$B$78,DADOS_ANAC!$E:$E,LEFT(AH$8,2))</f>
        <v>188047356</v>
      </c>
      <c r="AI92" s="8">
        <f>SUMIFS(DADOS_ANAC!$N:$N,DADOS_ANAC!$B:$B,YEAR(AI$7),DADOS_ANAC!$D:$D,$B$78,DADOS_ANAC!$E:$E,LEFT(AI$8,2))</f>
        <v>193433653</v>
      </c>
      <c r="AJ92" s="8">
        <f>SUMIFS(DADOS_ANAC!$N:$N,DADOS_ANAC!$B:$B,YEAR(AJ$7),DADOS_ANAC!$D:$D,$B$78,DADOS_ANAC!$E:$E,LEFT(AJ$8,2))</f>
        <v>200577400</v>
      </c>
      <c r="AK92" s="8">
        <f>SUMIFS(DADOS_ANAC!$N:$N,DADOS_ANAC!$B:$B,YEAR(AK$7),DADOS_ANAC!$D:$D,$B$78,DADOS_ANAC!$E:$E,LEFT(AK$8,2))</f>
        <v>183211308</v>
      </c>
      <c r="AL92" s="8">
        <f>SUMIFS(DADOS_ANAC!$N:$N,DADOS_ANAC!$B:$B,YEAR(AL$7),DADOS_ANAC!$D:$D,$B$78,DADOS_ANAC!$E:$E,LEFT(AL$8,2))</f>
        <v>188477193</v>
      </c>
      <c r="AM92" s="8">
        <f>SUMIFS(DADOS_ANAC!$N:$N,DADOS_ANAC!$B:$B,YEAR(AM$7),DADOS_ANAC!$D:$D,$B$78,DADOS_ANAC!$E:$E,LEFT(AM$8,2))</f>
        <v>188267991</v>
      </c>
      <c r="AN92" s="8">
        <f>SUMIFS(DADOS_ANAC!$N:$N,DADOS_ANAC!$B:$B,YEAR(AN$7),DADOS_ANAC!$D:$D,$B$78,DADOS_ANAC!$E:$E,LEFT(AN$8,2))</f>
        <v>194446509</v>
      </c>
      <c r="AO92" s="8">
        <f>SUMIFS(DADOS_ANAC!$N:$N,DADOS_ANAC!$B:$B,YEAR(AO$7),DADOS_ANAC!$D:$D,$B$78,DADOS_ANAC!$E:$E,LEFT(AO$8,2))</f>
        <v>189982058</v>
      </c>
      <c r="AP92" s="8">
        <f>SUMIFS(DADOS_ANAC!$N:$N,DADOS_ANAC!$B:$B,YEAR(AP$7),DADOS_ANAC!$D:$D,$B$78,DADOS_ANAC!$E:$E,LEFT(AP$8,2))</f>
        <v>202897072</v>
      </c>
      <c r="AQ92" s="8">
        <f>SUMIFS(DADOS_ANAC!$N:$N,DADOS_ANAC!$B:$B,YEAR(AQ$7),DADOS_ANAC!$D:$D,$B$78,DADOS_ANAC!$E:$E,LEFT(AQ$8,2))</f>
        <v>201456456</v>
      </c>
      <c r="AR92" s="8">
        <f>SUMIFS(DADOS_ANAC!$N:$N,DADOS_ANAC!$B:$B,YEAR(AR$7),DADOS_ANAC!$D:$D,$B$78,DADOS_ANAC!$E:$E,LEFT(AR$8,2))</f>
        <v>218103767</v>
      </c>
      <c r="AS92" s="8">
        <f>SUMIFS(DADOS_ANAC!$N:$N,DADOS_ANAC!$B:$B,YEAR(AS$7),DADOS_ANAC!$D:$D,$B$78,DADOS_ANAC!$E:$E,LEFT(AS$8,2))</f>
        <v>213735120</v>
      </c>
      <c r="AT92" s="8">
        <f>SUMIFS(DADOS_ANAC!$N:$N,DADOS_ANAC!$B:$B,YEAR(AT$7),DADOS_ANAC!$D:$D,$B$78,DADOS_ANAC!$E:$E,LEFT(AT$8,2))</f>
        <v>239151581</v>
      </c>
      <c r="AU92" s="8">
        <f>SUMIFS(DADOS_ANAC!$N:$N,DADOS_ANAC!$B:$B,YEAR(AU$7),DADOS_ANAC!$D:$D,$B$78,DADOS_ANAC!$E:$E,LEFT(AU$8,2))</f>
        <v>233537303</v>
      </c>
    </row>
    <row r="93" spans="2:47">
      <c r="B93" t="s">
        <v>82</v>
      </c>
      <c r="C93" t="s">
        <v>117</v>
      </c>
      <c r="D93" s="8">
        <f>SUMIFS(DADOS_ANAC!$O:$O,DADOS_ANAC!$B:$B,YEAR(D$7),DADOS_ANAC!$D:$D,$B$78,DADOS_ANAC!$E:$E,LEFT(D$8,2))</f>
        <v>0</v>
      </c>
      <c r="E93" s="8">
        <v>0</v>
      </c>
      <c r="F93" s="8">
        <f>SUMIFS(DADOS_ANAC!$O:$O,DADOS_ANAC!$B:$B,YEAR(F$7),DADOS_ANAC!$D:$D,$B$78,DADOS_ANAC!$E:$E,LEFT(F$8,2))</f>
        <v>0</v>
      </c>
      <c r="G93" s="8">
        <f>SUMIFS(DADOS_ANAC!$O:$O,DADOS_ANAC!$B:$B,YEAR(G$7),DADOS_ANAC!$D:$D,$B$78,DADOS_ANAC!$E:$E,LEFT(G$8,2))</f>
        <v>0</v>
      </c>
      <c r="H93" s="8">
        <f>SUMIFS(DADOS_ANAC!$O:$O,DADOS_ANAC!$B:$B,YEAR(H$7),DADOS_ANAC!$D:$D,$B$78,DADOS_ANAC!$E:$E,LEFT(H$8,2))</f>
        <v>0</v>
      </c>
      <c r="I93" s="8">
        <f>SUMIFS(DADOS_ANAC!$O:$O,DADOS_ANAC!$B:$B,YEAR(I$7),DADOS_ANAC!$D:$D,$B$78,DADOS_ANAC!$E:$E,LEFT(I$8,2))</f>
        <v>32781</v>
      </c>
      <c r="J93" s="8">
        <f>SUMIFS(DADOS_ANAC!$O:$O,DADOS_ANAC!$B:$B,YEAR(J$7),DADOS_ANAC!$D:$D,$B$78,DADOS_ANAC!$E:$E,LEFT(J$8,2))</f>
        <v>89014</v>
      </c>
      <c r="K93" s="8">
        <f>SUMIFS(DADOS_ANAC!$O:$O,DADOS_ANAC!$B:$B,YEAR(K$7),DADOS_ANAC!$D:$D,$B$78,DADOS_ANAC!$E:$E,LEFT(K$8,2))</f>
        <v>61241</v>
      </c>
      <c r="L93" s="8">
        <f>SUMIFS(DADOS_ANAC!$O:$O,DADOS_ANAC!$B:$B,YEAR(L$7),DADOS_ANAC!$D:$D,$B$78,DADOS_ANAC!$E:$E,LEFT(L$8,2))</f>
        <v>0</v>
      </c>
      <c r="M93" s="8">
        <f>SUMIFS(DADOS_ANAC!$O:$O,DADOS_ANAC!$B:$B,YEAR(M$7),DADOS_ANAC!$D:$D,$B$78,DADOS_ANAC!$E:$E,LEFT(M$8,2))</f>
        <v>20991</v>
      </c>
      <c r="N93" s="8">
        <f>SUMIFS(DADOS_ANAC!$O:$O,DADOS_ANAC!$B:$B,YEAR(N$7),DADOS_ANAC!$D:$D,$B$78,DADOS_ANAC!$E:$E,LEFT(N$8,2))</f>
        <v>0</v>
      </c>
      <c r="O93" s="8">
        <f>SUMIFS(DADOS_ANAC!$O:$O,DADOS_ANAC!$B:$B,YEAR(O$7),DADOS_ANAC!$D:$D,$B$78,DADOS_ANAC!$E:$E,LEFT(O$8,2))</f>
        <v>53168</v>
      </c>
      <c r="P93" s="8">
        <f>SUMIFS(DADOS_ANAC!$O:$O,DADOS_ANAC!$B:$B,YEAR(P$7),DADOS_ANAC!$D:$D,$B$78,DADOS_ANAC!$E:$E,LEFT(P$8,2))</f>
        <v>21854</v>
      </c>
      <c r="Q93" s="8">
        <f>SUMIFS(DADOS_ANAC!$O:$O,DADOS_ANAC!$B:$B,YEAR(Q$7),DADOS_ANAC!$D:$D,$B$78,DADOS_ANAC!$E:$E,LEFT(Q$8,2))</f>
        <v>18889</v>
      </c>
      <c r="R93" s="8">
        <f>SUMIFS(DADOS_ANAC!$O:$O,DADOS_ANAC!$B:$B,YEAR(R$7),DADOS_ANAC!$D:$D,$B$78,DADOS_ANAC!$E:$E,LEFT(R$8,2))</f>
        <v>36471</v>
      </c>
      <c r="S93" s="8">
        <f>SUMIFS(DADOS_ANAC!$O:$O,DADOS_ANAC!$B:$B,YEAR(S$7),DADOS_ANAC!$D:$D,$B$78,DADOS_ANAC!$E:$E,LEFT(S$8,2))</f>
        <v>60208</v>
      </c>
      <c r="T93" s="8">
        <f>SUMIFS(DADOS_ANAC!$O:$O,DADOS_ANAC!$B:$B,YEAR(T$7),DADOS_ANAC!$D:$D,$B$78,DADOS_ANAC!$E:$E,LEFT(T$8,2))</f>
        <v>32579</v>
      </c>
      <c r="U93" s="8">
        <f>SUMIFS(DADOS_ANAC!$O:$O,DADOS_ANAC!$B:$B,YEAR(U$7),DADOS_ANAC!$D:$D,$B$78,DADOS_ANAC!$E:$E,LEFT(U$8,2))</f>
        <v>26342</v>
      </c>
      <c r="V93" s="8">
        <f>SUMIFS(DADOS_ANAC!$O:$O,DADOS_ANAC!$B:$B,YEAR(V$7),DADOS_ANAC!$D:$D,$B$78,DADOS_ANAC!$E:$E,LEFT(V$8,2))</f>
        <v>27500</v>
      </c>
      <c r="W93" s="8">
        <f>SUMIFS(DADOS_ANAC!$O:$O,DADOS_ANAC!$B:$B,YEAR(W$7),DADOS_ANAC!$D:$D,$B$78,DADOS_ANAC!$E:$E,LEFT(W$8,2))</f>
        <v>21834</v>
      </c>
      <c r="X93" s="8">
        <f>SUMIFS(DADOS_ANAC!$O:$O,DADOS_ANAC!$B:$B,YEAR(X$7),DADOS_ANAC!$D:$D,$B$78,DADOS_ANAC!$E:$E,LEFT(X$8,2))</f>
        <v>13203</v>
      </c>
      <c r="Y93" s="8">
        <f>SUMIFS(DADOS_ANAC!$O:$O,DADOS_ANAC!$B:$B,YEAR(Y$7),DADOS_ANAC!$D:$D,$B$78,DADOS_ANAC!$E:$E,LEFT(Y$8,2))</f>
        <v>23518</v>
      </c>
      <c r="Z93" s="8">
        <f>SUMIFS(DADOS_ANAC!$O:$O,DADOS_ANAC!$B:$B,YEAR(Z$7),DADOS_ANAC!$D:$D,$B$78,DADOS_ANAC!$E:$E,LEFT(Z$8,2))</f>
        <v>40647</v>
      </c>
      <c r="AA93" s="8">
        <f>SUMIFS(DADOS_ANAC!$O:$O,DADOS_ANAC!$B:$B,YEAR(AA$7),DADOS_ANAC!$D:$D,$B$78,DADOS_ANAC!$E:$E,LEFT(AA$8,2))</f>
        <v>5664729</v>
      </c>
      <c r="AB93" s="8">
        <f>SUMIFS(DADOS_ANAC!$O:$O,DADOS_ANAC!$B:$B,YEAR(AB$7),DADOS_ANAC!$D:$D,$B$78,DADOS_ANAC!$E:$E,LEFT(AB$8,2))</f>
        <v>22798887</v>
      </c>
      <c r="AC93" s="8">
        <f>SUMIFS(DADOS_ANAC!$O:$O,DADOS_ANAC!$B:$B,YEAR(AC$7),DADOS_ANAC!$D:$D,$B$78,DADOS_ANAC!$E:$E,LEFT(AC$8,2))</f>
        <v>22843896</v>
      </c>
      <c r="AD93" s="8">
        <f>SUMIFS(DADOS_ANAC!$O:$O,DADOS_ANAC!$B:$B,YEAR(AD$7),DADOS_ANAC!$D:$D,$B$78,DADOS_ANAC!$E:$E,LEFT(AD$8,2))</f>
        <v>27110443</v>
      </c>
      <c r="AE93" s="8">
        <f>SUMIFS(DADOS_ANAC!$O:$O,DADOS_ANAC!$B:$B,YEAR(AE$7),DADOS_ANAC!$D:$D,$B$78,DADOS_ANAC!$E:$E,LEFT(AE$8,2))</f>
        <v>28869201</v>
      </c>
      <c r="AF93" s="8">
        <f>SUMIFS(DADOS_ANAC!$O:$O,DADOS_ANAC!$B:$B,YEAR(AF$7),DADOS_ANAC!$D:$D,$B$78,DADOS_ANAC!$E:$E,LEFT(AF$8,2))</f>
        <v>34919899</v>
      </c>
      <c r="AG93" s="8">
        <f>SUMIFS(DADOS_ANAC!$O:$O,DADOS_ANAC!$B:$B,YEAR(AG$7),DADOS_ANAC!$D:$D,$B$78,DADOS_ANAC!$E:$E,LEFT(AG$8,2))</f>
        <v>21172075</v>
      </c>
      <c r="AH93" s="8">
        <f>SUMIFS(DADOS_ANAC!$O:$O,DADOS_ANAC!$B:$B,YEAR(AH$7),DADOS_ANAC!$D:$D,$B$78,DADOS_ANAC!$E:$E,LEFT(AH$8,2))</f>
        <v>30690318</v>
      </c>
      <c r="AI93" s="8">
        <f>SUMIFS(DADOS_ANAC!$O:$O,DADOS_ANAC!$B:$B,YEAR(AI$7),DADOS_ANAC!$D:$D,$B$78,DADOS_ANAC!$E:$E,LEFT(AI$8,2))</f>
        <v>32936281</v>
      </c>
      <c r="AJ93" s="8">
        <f>SUMIFS(DADOS_ANAC!$O:$O,DADOS_ANAC!$B:$B,YEAR(AJ$7),DADOS_ANAC!$D:$D,$B$78,DADOS_ANAC!$E:$E,LEFT(AJ$8,2))</f>
        <v>35735987</v>
      </c>
      <c r="AK93" s="8">
        <f>SUMIFS(DADOS_ANAC!$O:$O,DADOS_ANAC!$B:$B,YEAR(AK$7),DADOS_ANAC!$D:$D,$B$78,DADOS_ANAC!$E:$E,LEFT(AK$8,2))</f>
        <v>36726338</v>
      </c>
      <c r="AL93" s="8">
        <f>SUMIFS(DADOS_ANAC!$O:$O,DADOS_ANAC!$B:$B,YEAR(AL$7),DADOS_ANAC!$D:$D,$B$78,DADOS_ANAC!$E:$E,LEFT(AL$8,2))</f>
        <v>47635297</v>
      </c>
      <c r="AM93" s="8">
        <f>SUMIFS(DADOS_ANAC!$O:$O,DADOS_ANAC!$B:$B,YEAR(AM$7),DADOS_ANAC!$D:$D,$B$78,DADOS_ANAC!$E:$E,LEFT(AM$8,2))</f>
        <v>51233113</v>
      </c>
      <c r="AN93" s="8">
        <f>SUMIFS(DADOS_ANAC!$O:$O,DADOS_ANAC!$B:$B,YEAR(AN$7),DADOS_ANAC!$D:$D,$B$78,DADOS_ANAC!$E:$E,LEFT(AN$8,2))</f>
        <v>59057641</v>
      </c>
      <c r="AO93" s="8">
        <f>SUMIFS(DADOS_ANAC!$O:$O,DADOS_ANAC!$B:$B,YEAR(AO$7),DADOS_ANAC!$D:$D,$B$78,DADOS_ANAC!$E:$E,LEFT(AO$8,2))</f>
        <v>58594787</v>
      </c>
      <c r="AP93" s="8">
        <f>SUMIFS(DADOS_ANAC!$O:$O,DADOS_ANAC!$B:$B,YEAR(AP$7),DADOS_ANAC!$D:$D,$B$78,DADOS_ANAC!$E:$E,LEFT(AP$8,2))</f>
        <v>63554916</v>
      </c>
      <c r="AQ93" s="8">
        <f>SUMIFS(DADOS_ANAC!$O:$O,DADOS_ANAC!$B:$B,YEAR(AQ$7),DADOS_ANAC!$D:$D,$B$78,DADOS_ANAC!$E:$E,LEFT(AQ$8,2))</f>
        <v>56271016</v>
      </c>
      <c r="AR93" s="8">
        <f>SUMIFS(DADOS_ANAC!$O:$O,DADOS_ANAC!$B:$B,YEAR(AR$7),DADOS_ANAC!$D:$D,$B$78,DADOS_ANAC!$E:$E,LEFT(AR$8,2))</f>
        <v>64342629</v>
      </c>
      <c r="AS93" s="8">
        <f>SUMIFS(DADOS_ANAC!$O:$O,DADOS_ANAC!$B:$B,YEAR(AS$7),DADOS_ANAC!$D:$D,$B$78,DADOS_ANAC!$E:$E,LEFT(AS$8,2))</f>
        <v>58680752</v>
      </c>
      <c r="AT93" s="8">
        <f>SUMIFS(DADOS_ANAC!$O:$O,DADOS_ANAC!$B:$B,YEAR(AT$7),DADOS_ANAC!$D:$D,$B$78,DADOS_ANAC!$E:$E,LEFT(AT$8,2))</f>
        <v>66366231</v>
      </c>
      <c r="AU93" s="8">
        <f>SUMIFS(DADOS_ANAC!$O:$O,DADOS_ANAC!$B:$B,YEAR(AU$7),DADOS_ANAC!$D:$D,$B$78,DADOS_ANAC!$E:$E,LEFT(AU$8,2))</f>
        <v>62632449</v>
      </c>
    </row>
    <row r="94" spans="2:47">
      <c r="B94" s="17" t="s">
        <v>101</v>
      </c>
      <c r="C94" s="17" t="s">
        <v>115</v>
      </c>
      <c r="D94" s="18">
        <f>D93+D92</f>
        <v>10401541</v>
      </c>
      <c r="E94" s="18">
        <v>18985296</v>
      </c>
      <c r="F94" s="18">
        <f t="shared" ref="F94:AU94" si="25">F93+F92</f>
        <v>25183085</v>
      </c>
      <c r="G94" s="18">
        <f t="shared" si="25"/>
        <v>26329595</v>
      </c>
      <c r="H94" s="18">
        <f t="shared" si="25"/>
        <v>24780352</v>
      </c>
      <c r="I94" s="18">
        <f t="shared" si="25"/>
        <v>25088218</v>
      </c>
      <c r="J94" s="18">
        <f t="shared" si="25"/>
        <v>33727732</v>
      </c>
      <c r="K94" s="18">
        <f t="shared" si="25"/>
        <v>39875658</v>
      </c>
      <c r="L94" s="18">
        <f t="shared" si="25"/>
        <v>46338795</v>
      </c>
      <c r="M94" s="18">
        <f t="shared" si="25"/>
        <v>47394014</v>
      </c>
      <c r="N94" s="18">
        <f t="shared" si="25"/>
        <v>56011541</v>
      </c>
      <c r="O94" s="18">
        <f t="shared" si="25"/>
        <v>64195536</v>
      </c>
      <c r="P94" s="18">
        <f t="shared" si="25"/>
        <v>71491430</v>
      </c>
      <c r="Q94" s="18">
        <f t="shared" si="25"/>
        <v>82541121</v>
      </c>
      <c r="R94" s="18">
        <f t="shared" si="25"/>
        <v>99911306</v>
      </c>
      <c r="S94" s="18">
        <f t="shared" si="25"/>
        <v>92993571</v>
      </c>
      <c r="T94" s="18">
        <f t="shared" si="25"/>
        <v>120129249</v>
      </c>
      <c r="U94" s="18">
        <f t="shared" si="25"/>
        <v>134389922</v>
      </c>
      <c r="V94" s="18">
        <f t="shared" si="25"/>
        <v>150164681</v>
      </c>
      <c r="W94" s="18">
        <f t="shared" si="25"/>
        <v>159197606</v>
      </c>
      <c r="X94" s="18">
        <f t="shared" si="25"/>
        <v>192700089</v>
      </c>
      <c r="Y94" s="18">
        <f t="shared" si="25"/>
        <v>185451570</v>
      </c>
      <c r="Z94" s="18">
        <f t="shared" si="25"/>
        <v>193035709</v>
      </c>
      <c r="AA94" s="18">
        <f t="shared" si="25"/>
        <v>206785886</v>
      </c>
      <c r="AB94" s="18">
        <f t="shared" si="25"/>
        <v>228863907</v>
      </c>
      <c r="AC94" s="18">
        <f t="shared" si="25"/>
        <v>209946583</v>
      </c>
      <c r="AD94" s="18">
        <f t="shared" si="25"/>
        <v>228821715</v>
      </c>
      <c r="AE94" s="18">
        <f t="shared" si="25"/>
        <v>233825420</v>
      </c>
      <c r="AF94" s="18">
        <f t="shared" si="25"/>
        <v>236475489</v>
      </c>
      <c r="AG94" s="18">
        <f t="shared" si="25"/>
        <v>195510109</v>
      </c>
      <c r="AH94" s="18">
        <f t="shared" si="25"/>
        <v>218737674</v>
      </c>
      <c r="AI94" s="18">
        <f t="shared" si="25"/>
        <v>226369934</v>
      </c>
      <c r="AJ94" s="18">
        <f t="shared" si="25"/>
        <v>236313387</v>
      </c>
      <c r="AK94" s="18">
        <f t="shared" si="25"/>
        <v>219937646</v>
      </c>
      <c r="AL94" s="18">
        <f t="shared" si="25"/>
        <v>236112490</v>
      </c>
      <c r="AM94" s="18">
        <f t="shared" si="25"/>
        <v>239501104</v>
      </c>
      <c r="AN94" s="18">
        <f t="shared" si="25"/>
        <v>253504150</v>
      </c>
      <c r="AO94" s="18">
        <f t="shared" si="25"/>
        <v>248576845</v>
      </c>
      <c r="AP94" s="18">
        <f t="shared" si="25"/>
        <v>266451988</v>
      </c>
      <c r="AQ94" s="18">
        <f t="shared" si="25"/>
        <v>257727472</v>
      </c>
      <c r="AR94" s="18">
        <f t="shared" si="25"/>
        <v>282446396</v>
      </c>
      <c r="AS94" s="18">
        <f t="shared" si="25"/>
        <v>272415872</v>
      </c>
      <c r="AT94" s="18">
        <f t="shared" si="25"/>
        <v>305517812</v>
      </c>
      <c r="AU94" s="18">
        <f t="shared" si="25"/>
        <v>296169752</v>
      </c>
    </row>
    <row r="95" spans="2:47">
      <c r="B95" t="s">
        <v>83</v>
      </c>
      <c r="C95" t="s">
        <v>111</v>
      </c>
      <c r="D95" s="8">
        <f>SUMIFS(DADOS_ANAC!$P:$P,DADOS_ANAC!$B:$B,YEAR(D$7),DADOS_ANAC!$D:$D,$B$78,DADOS_ANAC!$E:$E,LEFT(D$8,2))</f>
        <v>2793</v>
      </c>
      <c r="E95" s="8">
        <v>5763</v>
      </c>
      <c r="F95" s="8">
        <f>SUMIFS(DADOS_ANAC!$P:$P,DADOS_ANAC!$B:$B,YEAR(F$7),DADOS_ANAC!$D:$D,$B$78,DADOS_ANAC!$E:$E,LEFT(F$8,2))</f>
        <v>7407</v>
      </c>
      <c r="G95" s="8">
        <f>SUMIFS(DADOS_ANAC!$P:$P,DADOS_ANAC!$B:$B,YEAR(G$7),DADOS_ANAC!$D:$D,$B$78,DADOS_ANAC!$E:$E,LEFT(G$8,2))</f>
        <v>7856</v>
      </c>
      <c r="H95" s="8">
        <f>SUMIFS(DADOS_ANAC!$P:$P,DADOS_ANAC!$B:$B,YEAR(H$7),DADOS_ANAC!$D:$D,$B$78,DADOS_ANAC!$E:$E,LEFT(H$8,2))</f>
        <v>9248</v>
      </c>
      <c r="I95" s="8">
        <f>SUMIFS(DADOS_ANAC!$P:$P,DADOS_ANAC!$B:$B,YEAR(I$7),DADOS_ANAC!$D:$D,$B$78,DADOS_ANAC!$E:$E,LEFT(I$8,2))</f>
        <v>9789</v>
      </c>
      <c r="J95" s="8">
        <f>SUMIFS(DADOS_ANAC!$P:$P,DADOS_ANAC!$B:$B,YEAR(J$7),DADOS_ANAC!$D:$D,$B$78,DADOS_ANAC!$E:$E,LEFT(J$8,2))</f>
        <v>12788</v>
      </c>
      <c r="K95" s="8">
        <f>SUMIFS(DADOS_ANAC!$P:$P,DADOS_ANAC!$B:$B,YEAR(K$7),DADOS_ANAC!$D:$D,$B$78,DADOS_ANAC!$E:$E,LEFT(K$8,2))</f>
        <v>15698</v>
      </c>
      <c r="L95" s="8">
        <f>SUMIFS(DADOS_ANAC!$P:$P,DADOS_ANAC!$B:$B,YEAR(L$7),DADOS_ANAC!$D:$D,$B$78,DADOS_ANAC!$E:$E,LEFT(L$8,2))</f>
        <v>18923</v>
      </c>
      <c r="M95" s="8">
        <f>SUMIFS(DADOS_ANAC!$P:$P,DADOS_ANAC!$B:$B,YEAR(M$7),DADOS_ANAC!$D:$D,$B$78,DADOS_ANAC!$E:$E,LEFT(M$8,2))</f>
        <v>21075</v>
      </c>
      <c r="N95" s="8">
        <f>SUMIFS(DADOS_ANAC!$P:$P,DADOS_ANAC!$B:$B,YEAR(N$7),DADOS_ANAC!$D:$D,$B$78,DADOS_ANAC!$E:$E,LEFT(N$8,2))</f>
        <v>25263</v>
      </c>
      <c r="O95" s="8">
        <f>SUMIFS(DADOS_ANAC!$P:$P,DADOS_ANAC!$B:$B,YEAR(O$7),DADOS_ANAC!$D:$D,$B$78,DADOS_ANAC!$E:$E,LEFT(O$8,2))</f>
        <v>27422</v>
      </c>
      <c r="P95" s="8">
        <f>SUMIFS(DADOS_ANAC!$P:$P,DADOS_ANAC!$B:$B,YEAR(P$7),DADOS_ANAC!$D:$D,$B$78,DADOS_ANAC!$E:$E,LEFT(P$8,2))</f>
        <v>30721</v>
      </c>
      <c r="Q95" s="8">
        <f>SUMIFS(DADOS_ANAC!$P:$P,DADOS_ANAC!$B:$B,YEAR(Q$7),DADOS_ANAC!$D:$D,$B$78,DADOS_ANAC!$E:$E,LEFT(Q$8,2))</f>
        <v>33225</v>
      </c>
      <c r="R95" s="8">
        <f>SUMIFS(DADOS_ANAC!$P:$P,DADOS_ANAC!$B:$B,YEAR(R$7),DADOS_ANAC!$D:$D,$B$78,DADOS_ANAC!$E:$E,LEFT(R$8,2))</f>
        <v>34956</v>
      </c>
      <c r="S95" s="8">
        <f>SUMIFS(DADOS_ANAC!$P:$P,DADOS_ANAC!$B:$B,YEAR(S$7),DADOS_ANAC!$D:$D,$B$78,DADOS_ANAC!$E:$E,LEFT(S$8,2))</f>
        <v>32373</v>
      </c>
      <c r="T95" s="8">
        <f>SUMIFS(DADOS_ANAC!$P:$P,DADOS_ANAC!$B:$B,YEAR(T$7),DADOS_ANAC!$D:$D,$B$78,DADOS_ANAC!$E:$E,LEFT(T$8,2))</f>
        <v>36236</v>
      </c>
      <c r="U95" s="8">
        <f>SUMIFS(DADOS_ANAC!$P:$P,DADOS_ANAC!$B:$B,YEAR(U$7),DADOS_ANAC!$D:$D,$B$78,DADOS_ANAC!$E:$E,LEFT(U$8,2))</f>
        <v>41762</v>
      </c>
      <c r="V95" s="8">
        <f>SUMIFS(DADOS_ANAC!$P:$P,DADOS_ANAC!$B:$B,YEAR(V$7),DADOS_ANAC!$D:$D,$B$78,DADOS_ANAC!$E:$E,LEFT(V$8,2))</f>
        <v>45850</v>
      </c>
      <c r="W95" s="8">
        <f>SUMIFS(DADOS_ANAC!$P:$P,DADOS_ANAC!$B:$B,YEAR(W$7),DADOS_ANAC!$D:$D,$B$78,DADOS_ANAC!$E:$E,LEFT(W$8,2))</f>
        <v>52633</v>
      </c>
      <c r="X95" s="8">
        <f>SUMIFS(DADOS_ANAC!$P:$P,DADOS_ANAC!$B:$B,YEAR(X$7),DADOS_ANAC!$D:$D,$B$78,DADOS_ANAC!$E:$E,LEFT(X$8,2))</f>
        <v>69856</v>
      </c>
      <c r="Y95" s="8">
        <f>SUMIFS(DADOS_ANAC!$P:$P,DADOS_ANAC!$B:$B,YEAR(Y$7),DADOS_ANAC!$D:$D,$B$78,DADOS_ANAC!$E:$E,LEFT(Y$8,2))</f>
        <v>67622</v>
      </c>
      <c r="Z95" s="8">
        <f>SUMIFS(DADOS_ANAC!$P:$P,DADOS_ANAC!$B:$B,YEAR(Z$7),DADOS_ANAC!$D:$D,$B$78,DADOS_ANAC!$E:$E,LEFT(Z$8,2))</f>
        <v>71518</v>
      </c>
      <c r="AA95" s="8">
        <f>SUMIFS(DADOS_ANAC!$P:$P,DADOS_ANAC!$B:$B,YEAR(AA$7),DADOS_ANAC!$D:$D,$B$78,DADOS_ANAC!$E:$E,LEFT(AA$8,2))</f>
        <v>72957</v>
      </c>
      <c r="AB95" s="8">
        <f>SUMIFS(DADOS_ANAC!$P:$P,DADOS_ANAC!$B:$B,YEAR(AB$7),DADOS_ANAC!$D:$D,$B$78,DADOS_ANAC!$E:$E,LEFT(AB$8,2))</f>
        <v>71439</v>
      </c>
      <c r="AC95" s="8">
        <f>SUMIFS(DADOS_ANAC!$P:$P,DADOS_ANAC!$B:$B,YEAR(AC$7),DADOS_ANAC!$D:$D,$B$78,DADOS_ANAC!$E:$E,LEFT(AC$8,2))</f>
        <v>66624</v>
      </c>
      <c r="AD95" s="8">
        <f>SUMIFS(DADOS_ANAC!$P:$P,DADOS_ANAC!$B:$B,YEAR(AD$7),DADOS_ANAC!$D:$D,$B$78,DADOS_ANAC!$E:$E,LEFT(AD$8,2))</f>
        <v>68832</v>
      </c>
      <c r="AE95" s="8">
        <f>SUMIFS(DADOS_ANAC!$P:$P,DADOS_ANAC!$B:$B,YEAR(AE$7),DADOS_ANAC!$D:$D,$B$78,DADOS_ANAC!$E:$E,LEFT(AE$8,2))</f>
        <v>70181</v>
      </c>
      <c r="AF95" s="8">
        <f>SUMIFS(DADOS_ANAC!$P:$P,DADOS_ANAC!$B:$B,YEAR(AF$7),DADOS_ANAC!$D:$D,$B$78,DADOS_ANAC!$E:$E,LEFT(AF$8,2))</f>
        <v>66860</v>
      </c>
      <c r="AG95" s="8">
        <f>SUMIFS(DADOS_ANAC!$P:$P,DADOS_ANAC!$B:$B,YEAR(AG$7),DADOS_ANAC!$D:$D,$B$78,DADOS_ANAC!$E:$E,LEFT(AG$8,2))</f>
        <v>60485</v>
      </c>
      <c r="AH95" s="8">
        <f>SUMIFS(DADOS_ANAC!$P:$P,DADOS_ANAC!$B:$B,YEAR(AH$7),DADOS_ANAC!$D:$D,$B$78,DADOS_ANAC!$E:$E,LEFT(AH$8,2))</f>
        <v>64227</v>
      </c>
      <c r="AI95" s="8">
        <f>SUMIFS(DADOS_ANAC!$P:$P,DADOS_ANAC!$B:$B,YEAR(AI$7),DADOS_ANAC!$D:$D,$B$78,DADOS_ANAC!$E:$E,LEFT(AI$8,2))</f>
        <v>65411</v>
      </c>
      <c r="AJ95" s="8">
        <f>SUMIFS(DADOS_ANAC!$P:$P,DADOS_ANAC!$B:$B,YEAR(AJ$7),DADOS_ANAC!$D:$D,$B$78,DADOS_ANAC!$E:$E,LEFT(AJ$8,2))</f>
        <v>66659</v>
      </c>
      <c r="AK95" s="8">
        <f>SUMIFS(DADOS_ANAC!$P:$P,DADOS_ANAC!$B:$B,YEAR(AK$7),DADOS_ANAC!$D:$D,$B$78,DADOS_ANAC!$E:$E,LEFT(AK$8,2))</f>
        <v>62363</v>
      </c>
      <c r="AL95" s="8">
        <f>SUMIFS(DADOS_ANAC!$P:$P,DADOS_ANAC!$B:$B,YEAR(AL$7),DADOS_ANAC!$D:$D,$B$78,DADOS_ANAC!$E:$E,LEFT(AL$8,2))</f>
        <v>62540</v>
      </c>
      <c r="AM95" s="8">
        <f>SUMIFS(DADOS_ANAC!$P:$P,DADOS_ANAC!$B:$B,YEAR(AM$7),DADOS_ANAC!$D:$D,$B$78,DADOS_ANAC!$E:$E,LEFT(AM$8,2))</f>
        <v>61663</v>
      </c>
      <c r="AN95" s="8">
        <f>SUMIFS(DADOS_ANAC!$P:$P,DADOS_ANAC!$B:$B,YEAR(AN$7),DADOS_ANAC!$D:$D,$B$78,DADOS_ANAC!$E:$E,LEFT(AN$8,2))</f>
        <v>61964</v>
      </c>
      <c r="AO95" s="8">
        <f>SUMIFS(DADOS_ANAC!$P:$P,DADOS_ANAC!$B:$B,YEAR(AO$7),DADOS_ANAC!$D:$D,$B$78,DADOS_ANAC!$E:$E,LEFT(AO$8,2))</f>
        <v>62669</v>
      </c>
      <c r="AP95" s="8">
        <f>SUMIFS(DADOS_ANAC!$P:$P,DADOS_ANAC!$B:$B,YEAR(AP$7),DADOS_ANAC!$D:$D,$B$78,DADOS_ANAC!$E:$E,LEFT(AP$8,2))</f>
        <v>65200</v>
      </c>
      <c r="AQ95" s="8">
        <f>SUMIFS(DADOS_ANAC!$P:$P,DADOS_ANAC!$B:$B,YEAR(AQ$7),DADOS_ANAC!$D:$D,$B$78,DADOS_ANAC!$E:$E,LEFT(AQ$8,2))</f>
        <v>64177</v>
      </c>
      <c r="AR95" s="8">
        <f>SUMIFS(DADOS_ANAC!$P:$P,DADOS_ANAC!$B:$B,YEAR(AR$7),DADOS_ANAC!$D:$D,$B$78,DADOS_ANAC!$E:$E,LEFT(AR$8,2))</f>
        <v>67880</v>
      </c>
      <c r="AS95" s="8">
        <f>SUMIFS(DADOS_ANAC!$P:$P,DADOS_ANAC!$B:$B,YEAR(AS$7),DADOS_ANAC!$D:$D,$B$78,DADOS_ANAC!$E:$E,LEFT(AS$8,2))</f>
        <v>68422</v>
      </c>
      <c r="AT95" s="8">
        <f>SUMIFS(DADOS_ANAC!$P:$P,DADOS_ANAC!$B:$B,YEAR(AT$7),DADOS_ANAC!$D:$D,$B$78,DADOS_ANAC!$E:$E,LEFT(AT$8,2))</f>
        <v>74112</v>
      </c>
      <c r="AU95" s="8">
        <f>SUMIFS(DADOS_ANAC!$P:$P,DADOS_ANAC!$B:$B,YEAR(AU$7),DADOS_ANAC!$D:$D,$B$78,DADOS_ANAC!$E:$E,LEFT(AU$8,2))</f>
        <v>73712</v>
      </c>
    </row>
    <row r="96" spans="2:47">
      <c r="B96" t="s">
        <v>84</v>
      </c>
      <c r="C96" t="s">
        <v>112</v>
      </c>
      <c r="D96" s="8">
        <f>SUMIFS(DADOS_ANAC!$Q:$Q,DADOS_ANAC!$B:$B,YEAR(D$7),DADOS_ANAC!$D:$D,$B$78,DADOS_ANAC!$E:$E,LEFT(D$8,2))</f>
        <v>0</v>
      </c>
      <c r="E96" s="8">
        <v>0</v>
      </c>
      <c r="F96" s="8">
        <f>SUMIFS(DADOS_ANAC!$Q:$Q,DADOS_ANAC!$B:$B,YEAR(F$7),DADOS_ANAC!$D:$D,$B$78,DADOS_ANAC!$E:$E,LEFT(F$8,2))</f>
        <v>0</v>
      </c>
      <c r="G96" s="8">
        <f>SUMIFS(DADOS_ANAC!$Q:$Q,DADOS_ANAC!$B:$B,YEAR(G$7),DADOS_ANAC!$D:$D,$B$78,DADOS_ANAC!$E:$E,LEFT(G$8,2))</f>
        <v>0</v>
      </c>
      <c r="H96" s="8">
        <f>SUMIFS(DADOS_ANAC!$Q:$Q,DADOS_ANAC!$B:$B,YEAR(H$7),DADOS_ANAC!$D:$D,$B$78,DADOS_ANAC!$E:$E,LEFT(H$8,2))</f>
        <v>0</v>
      </c>
      <c r="I96" s="8">
        <f>SUMIFS(DADOS_ANAC!$Q:$Q,DADOS_ANAC!$B:$B,YEAR(I$7),DADOS_ANAC!$D:$D,$B$78,DADOS_ANAC!$E:$E,LEFT(I$8,2))</f>
        <v>6</v>
      </c>
      <c r="J96" s="8">
        <f>SUMIFS(DADOS_ANAC!$Q:$Q,DADOS_ANAC!$B:$B,YEAR(J$7),DADOS_ANAC!$D:$D,$B$78,DADOS_ANAC!$E:$E,LEFT(J$8,2))</f>
        <v>16</v>
      </c>
      <c r="K96" s="8">
        <f>SUMIFS(DADOS_ANAC!$Q:$Q,DADOS_ANAC!$B:$B,YEAR(K$7),DADOS_ANAC!$D:$D,$B$78,DADOS_ANAC!$E:$E,LEFT(K$8,2))</f>
        <v>15</v>
      </c>
      <c r="L96" s="8">
        <f>SUMIFS(DADOS_ANAC!$Q:$Q,DADOS_ANAC!$B:$B,YEAR(L$7),DADOS_ANAC!$D:$D,$B$78,DADOS_ANAC!$E:$E,LEFT(L$8,2))</f>
        <v>0</v>
      </c>
      <c r="M96" s="8">
        <f>SUMIFS(DADOS_ANAC!$Q:$Q,DADOS_ANAC!$B:$B,YEAR(M$7),DADOS_ANAC!$D:$D,$B$78,DADOS_ANAC!$E:$E,LEFT(M$8,2))</f>
        <v>8</v>
      </c>
      <c r="N96" s="8">
        <f>SUMIFS(DADOS_ANAC!$Q:$Q,DADOS_ANAC!$B:$B,YEAR(N$7),DADOS_ANAC!$D:$D,$B$78,DADOS_ANAC!$E:$E,LEFT(N$8,2))</f>
        <v>0</v>
      </c>
      <c r="O96" s="8">
        <f>SUMIFS(DADOS_ANAC!$Q:$Q,DADOS_ANAC!$B:$B,YEAR(O$7),DADOS_ANAC!$D:$D,$B$78,DADOS_ANAC!$E:$E,LEFT(O$8,2))</f>
        <v>14</v>
      </c>
      <c r="P96" s="8">
        <f>SUMIFS(DADOS_ANAC!$Q:$Q,DADOS_ANAC!$B:$B,YEAR(P$7),DADOS_ANAC!$D:$D,$B$78,DADOS_ANAC!$E:$E,LEFT(P$8,2))</f>
        <v>5</v>
      </c>
      <c r="Q96" s="8">
        <f>SUMIFS(DADOS_ANAC!$Q:$Q,DADOS_ANAC!$B:$B,YEAR(Q$7),DADOS_ANAC!$D:$D,$B$78,DADOS_ANAC!$E:$E,LEFT(Q$8,2))</f>
        <v>6</v>
      </c>
      <c r="R96" s="8">
        <f>SUMIFS(DADOS_ANAC!$Q:$Q,DADOS_ANAC!$B:$B,YEAR(R$7),DADOS_ANAC!$D:$D,$B$78,DADOS_ANAC!$E:$E,LEFT(R$8,2))</f>
        <v>12</v>
      </c>
      <c r="S96" s="8">
        <f>SUMIFS(DADOS_ANAC!$Q:$Q,DADOS_ANAC!$B:$B,YEAR(S$7),DADOS_ANAC!$D:$D,$B$78,DADOS_ANAC!$E:$E,LEFT(S$8,2))</f>
        <v>22</v>
      </c>
      <c r="T96" s="8">
        <f>SUMIFS(DADOS_ANAC!$Q:$Q,DADOS_ANAC!$B:$B,YEAR(T$7),DADOS_ANAC!$D:$D,$B$78,DADOS_ANAC!$E:$E,LEFT(T$8,2))</f>
        <v>9</v>
      </c>
      <c r="U96" s="8">
        <f>SUMIFS(DADOS_ANAC!$Q:$Q,DADOS_ANAC!$B:$B,YEAR(U$7),DADOS_ANAC!$D:$D,$B$78,DADOS_ANAC!$E:$E,LEFT(U$8,2))</f>
        <v>6</v>
      </c>
      <c r="V96" s="8">
        <f>SUMIFS(DADOS_ANAC!$Q:$Q,DADOS_ANAC!$B:$B,YEAR(V$7),DADOS_ANAC!$D:$D,$B$78,DADOS_ANAC!$E:$E,LEFT(V$8,2))</f>
        <v>7</v>
      </c>
      <c r="W96" s="8">
        <f>SUMIFS(DADOS_ANAC!$Q:$Q,DADOS_ANAC!$B:$B,YEAR(W$7),DADOS_ANAC!$D:$D,$B$78,DADOS_ANAC!$E:$E,LEFT(W$8,2))</f>
        <v>6</v>
      </c>
      <c r="X96" s="8">
        <f>SUMIFS(DADOS_ANAC!$Q:$Q,DADOS_ANAC!$B:$B,YEAR(X$7),DADOS_ANAC!$D:$D,$B$78,DADOS_ANAC!$E:$E,LEFT(X$8,2))</f>
        <v>3</v>
      </c>
      <c r="Y96" s="8">
        <f>SUMIFS(DADOS_ANAC!$Q:$Q,DADOS_ANAC!$B:$B,YEAR(Y$7),DADOS_ANAC!$D:$D,$B$78,DADOS_ANAC!$E:$E,LEFT(Y$8,2))</f>
        <v>5</v>
      </c>
      <c r="Z96" s="8">
        <f>SUMIFS(DADOS_ANAC!$Q:$Q,DADOS_ANAC!$B:$B,YEAR(Z$7),DADOS_ANAC!$D:$D,$B$78,DADOS_ANAC!$E:$E,LEFT(Z$8,2))</f>
        <v>10</v>
      </c>
      <c r="AA96" s="8">
        <f>SUMIFS(DADOS_ANAC!$Q:$Q,DADOS_ANAC!$B:$B,YEAR(AA$7),DADOS_ANAC!$D:$D,$B$78,DADOS_ANAC!$E:$E,LEFT(AA$8,2))</f>
        <v>107</v>
      </c>
      <c r="AB96" s="8">
        <f>SUMIFS(DADOS_ANAC!$Q:$Q,DADOS_ANAC!$B:$B,YEAR(AB$7),DADOS_ANAC!$D:$D,$B$78,DADOS_ANAC!$E:$E,LEFT(AB$8,2))</f>
        <v>399</v>
      </c>
      <c r="AC96" s="8">
        <f>SUMIFS(DADOS_ANAC!$Q:$Q,DADOS_ANAC!$B:$B,YEAR(AC$7),DADOS_ANAC!$D:$D,$B$78,DADOS_ANAC!$E:$E,LEFT(AC$8,2))</f>
        <v>407</v>
      </c>
      <c r="AD96" s="8">
        <f>SUMIFS(DADOS_ANAC!$Q:$Q,DADOS_ANAC!$B:$B,YEAR(AD$7),DADOS_ANAC!$D:$D,$B$78,DADOS_ANAC!$E:$E,LEFT(AD$8,2))</f>
        <v>518</v>
      </c>
      <c r="AE96" s="8">
        <f>SUMIFS(DADOS_ANAC!$Q:$Q,DADOS_ANAC!$B:$B,YEAR(AE$7),DADOS_ANAC!$D:$D,$B$78,DADOS_ANAC!$E:$E,LEFT(AE$8,2))</f>
        <v>632</v>
      </c>
      <c r="AF96" s="8">
        <f>SUMIFS(DADOS_ANAC!$Q:$Q,DADOS_ANAC!$B:$B,YEAR(AF$7),DADOS_ANAC!$D:$D,$B$78,DADOS_ANAC!$E:$E,LEFT(AF$8,2))</f>
        <v>770</v>
      </c>
      <c r="AG96" s="8">
        <f>SUMIFS(DADOS_ANAC!$Q:$Q,DADOS_ANAC!$B:$B,YEAR(AG$7),DADOS_ANAC!$D:$D,$B$78,DADOS_ANAC!$E:$E,LEFT(AG$8,2))</f>
        <v>460</v>
      </c>
      <c r="AH96" s="8">
        <f>SUMIFS(DADOS_ANAC!$Q:$Q,DADOS_ANAC!$B:$B,YEAR(AH$7),DADOS_ANAC!$D:$D,$B$78,DADOS_ANAC!$E:$E,LEFT(AH$8,2))</f>
        <v>738</v>
      </c>
      <c r="AI96" s="8">
        <f>SUMIFS(DADOS_ANAC!$Q:$Q,DADOS_ANAC!$B:$B,YEAR(AI$7),DADOS_ANAC!$D:$D,$B$78,DADOS_ANAC!$E:$E,LEFT(AI$8,2))</f>
        <v>861</v>
      </c>
      <c r="AJ96" s="8">
        <f>SUMIFS(DADOS_ANAC!$Q:$Q,DADOS_ANAC!$B:$B,YEAR(AJ$7),DADOS_ANAC!$D:$D,$B$78,DADOS_ANAC!$E:$E,LEFT(AJ$8,2))</f>
        <v>988</v>
      </c>
      <c r="AK96" s="8">
        <f>SUMIFS(DADOS_ANAC!$Q:$Q,DADOS_ANAC!$B:$B,YEAR(AK$7),DADOS_ANAC!$D:$D,$B$78,DADOS_ANAC!$E:$E,LEFT(AK$8,2))</f>
        <v>1045</v>
      </c>
      <c r="AL96" s="8">
        <f>SUMIFS(DADOS_ANAC!$Q:$Q,DADOS_ANAC!$B:$B,YEAR(AL$7),DADOS_ANAC!$D:$D,$B$78,DADOS_ANAC!$E:$E,LEFT(AL$8,2))</f>
        <v>1363</v>
      </c>
      <c r="AM96" s="8">
        <f>SUMIFS(DADOS_ANAC!$Q:$Q,DADOS_ANAC!$B:$B,YEAR(AM$7),DADOS_ANAC!$D:$D,$B$78,DADOS_ANAC!$E:$E,LEFT(AM$8,2))</f>
        <v>1524</v>
      </c>
      <c r="AN96" s="8">
        <f>SUMIFS(DADOS_ANAC!$Q:$Q,DADOS_ANAC!$B:$B,YEAR(AN$7),DADOS_ANAC!$D:$D,$B$78,DADOS_ANAC!$E:$E,LEFT(AN$8,2))</f>
        <v>1871</v>
      </c>
      <c r="AO96" s="8">
        <f>SUMIFS(DADOS_ANAC!$Q:$Q,DADOS_ANAC!$B:$B,YEAR(AO$7),DADOS_ANAC!$D:$D,$B$78,DADOS_ANAC!$E:$E,LEFT(AO$8,2))</f>
        <v>1735</v>
      </c>
      <c r="AP96" s="8">
        <f>SUMIFS(DADOS_ANAC!$Q:$Q,DADOS_ANAC!$B:$B,YEAR(AP$7),DADOS_ANAC!$D:$D,$B$78,DADOS_ANAC!$E:$E,LEFT(AP$8,2))</f>
        <v>2020</v>
      </c>
      <c r="AQ96" s="8">
        <f>SUMIFS(DADOS_ANAC!$Q:$Q,DADOS_ANAC!$B:$B,YEAR(AQ$7),DADOS_ANAC!$D:$D,$B$78,DADOS_ANAC!$E:$E,LEFT(AQ$8,2))</f>
        <v>1802</v>
      </c>
      <c r="AR96" s="8">
        <f>SUMIFS(DADOS_ANAC!$Q:$Q,DADOS_ANAC!$B:$B,YEAR(AR$7),DADOS_ANAC!$D:$D,$B$78,DADOS_ANAC!$E:$E,LEFT(AR$8,2))</f>
        <v>2181</v>
      </c>
      <c r="AS96" s="8">
        <f>SUMIFS(DADOS_ANAC!$Q:$Q,DADOS_ANAC!$B:$B,YEAR(AS$7),DADOS_ANAC!$D:$D,$B$78,DADOS_ANAC!$E:$E,LEFT(AS$8,2))</f>
        <v>1676</v>
      </c>
      <c r="AT96" s="8">
        <f>SUMIFS(DADOS_ANAC!$Q:$Q,DADOS_ANAC!$B:$B,YEAR(AT$7),DADOS_ANAC!$D:$D,$B$78,DADOS_ANAC!$E:$E,LEFT(AT$8,2))</f>
        <v>1948</v>
      </c>
      <c r="AU96" s="8">
        <f>SUMIFS(DADOS_ANAC!$Q:$Q,DADOS_ANAC!$B:$B,YEAR(AU$7),DADOS_ANAC!$D:$D,$B$78,DADOS_ANAC!$E:$E,LEFT(AU$8,2))</f>
        <v>1908</v>
      </c>
    </row>
    <row r="97" spans="2:47">
      <c r="B97" s="17" t="s">
        <v>102</v>
      </c>
      <c r="C97" s="17" t="s">
        <v>113</v>
      </c>
      <c r="D97" s="18">
        <f>D96+D95</f>
        <v>2793</v>
      </c>
      <c r="E97" s="18">
        <v>5763</v>
      </c>
      <c r="F97" s="18">
        <f t="shared" ref="F97:AU97" si="26">F96+F95</f>
        <v>7407</v>
      </c>
      <c r="G97" s="18">
        <f t="shared" si="26"/>
        <v>7856</v>
      </c>
      <c r="H97" s="18">
        <f t="shared" si="26"/>
        <v>9248</v>
      </c>
      <c r="I97" s="18">
        <f t="shared" si="26"/>
        <v>9795</v>
      </c>
      <c r="J97" s="18">
        <f t="shared" si="26"/>
        <v>12804</v>
      </c>
      <c r="K97" s="18">
        <f t="shared" si="26"/>
        <v>15713</v>
      </c>
      <c r="L97" s="18">
        <f t="shared" si="26"/>
        <v>18923</v>
      </c>
      <c r="M97" s="18">
        <f t="shared" si="26"/>
        <v>21083</v>
      </c>
      <c r="N97" s="18">
        <f t="shared" si="26"/>
        <v>25263</v>
      </c>
      <c r="O97" s="18">
        <f t="shared" si="26"/>
        <v>27436</v>
      </c>
      <c r="P97" s="18">
        <f t="shared" si="26"/>
        <v>30726</v>
      </c>
      <c r="Q97" s="18">
        <f t="shared" si="26"/>
        <v>33231</v>
      </c>
      <c r="R97" s="18">
        <f t="shared" si="26"/>
        <v>34968</v>
      </c>
      <c r="S97" s="18">
        <f t="shared" si="26"/>
        <v>32395</v>
      </c>
      <c r="T97" s="18">
        <f t="shared" si="26"/>
        <v>36245</v>
      </c>
      <c r="U97" s="18">
        <f t="shared" si="26"/>
        <v>41768</v>
      </c>
      <c r="V97" s="18">
        <f t="shared" si="26"/>
        <v>45857</v>
      </c>
      <c r="W97" s="18">
        <f t="shared" si="26"/>
        <v>52639</v>
      </c>
      <c r="X97" s="18">
        <f t="shared" si="26"/>
        <v>69859</v>
      </c>
      <c r="Y97" s="18">
        <f t="shared" si="26"/>
        <v>67627</v>
      </c>
      <c r="Z97" s="18">
        <f t="shared" si="26"/>
        <v>71528</v>
      </c>
      <c r="AA97" s="18">
        <f t="shared" si="26"/>
        <v>73064</v>
      </c>
      <c r="AB97" s="18">
        <f t="shared" si="26"/>
        <v>71838</v>
      </c>
      <c r="AC97" s="18">
        <f t="shared" si="26"/>
        <v>67031</v>
      </c>
      <c r="AD97" s="18">
        <f t="shared" si="26"/>
        <v>69350</v>
      </c>
      <c r="AE97" s="18">
        <f t="shared" si="26"/>
        <v>70813</v>
      </c>
      <c r="AF97" s="18">
        <f t="shared" si="26"/>
        <v>67630</v>
      </c>
      <c r="AG97" s="18">
        <f t="shared" si="26"/>
        <v>60945</v>
      </c>
      <c r="AH97" s="18">
        <f t="shared" si="26"/>
        <v>64965</v>
      </c>
      <c r="AI97" s="18">
        <f t="shared" si="26"/>
        <v>66272</v>
      </c>
      <c r="AJ97" s="18">
        <f t="shared" si="26"/>
        <v>67647</v>
      </c>
      <c r="AK97" s="18">
        <f t="shared" si="26"/>
        <v>63408</v>
      </c>
      <c r="AL97" s="18">
        <f t="shared" si="26"/>
        <v>63903</v>
      </c>
      <c r="AM97" s="18">
        <f t="shared" si="26"/>
        <v>63187</v>
      </c>
      <c r="AN97" s="18">
        <f t="shared" si="26"/>
        <v>63835</v>
      </c>
      <c r="AO97" s="18">
        <f t="shared" si="26"/>
        <v>64404</v>
      </c>
      <c r="AP97" s="18">
        <f t="shared" si="26"/>
        <v>67220</v>
      </c>
      <c r="AQ97" s="18">
        <f t="shared" si="26"/>
        <v>65979</v>
      </c>
      <c r="AR97" s="18">
        <f t="shared" si="26"/>
        <v>70061</v>
      </c>
      <c r="AS97" s="18">
        <f t="shared" si="26"/>
        <v>70098</v>
      </c>
      <c r="AT97" s="18">
        <f t="shared" si="26"/>
        <v>76060</v>
      </c>
      <c r="AU97" s="18">
        <f t="shared" si="26"/>
        <v>75620</v>
      </c>
    </row>
    <row r="98" spans="2:47">
      <c r="B98" t="s">
        <v>85</v>
      </c>
      <c r="C98" t="s">
        <v>121</v>
      </c>
      <c r="D98" s="8">
        <f>SUMIFS(DADOS_ANAC!$R:$R,DADOS_ANAC!$B:$B,YEAR(D$7),DADOS_ANAC!$D:$D,$B$78,DADOS_ANAC!$E:$E,LEFT(D$8,2))</f>
        <v>4902.7700000000004</v>
      </c>
      <c r="E98" s="8">
        <v>10110.85999999999</v>
      </c>
      <c r="F98" s="8">
        <f>SUMIFS(DADOS_ANAC!$R:$R,DADOS_ANAC!$B:$B,YEAR(F$7),DADOS_ANAC!$D:$D,$B$78,DADOS_ANAC!$E:$E,LEFT(F$8,2))</f>
        <v>13299.54</v>
      </c>
      <c r="G98" s="8">
        <f>SUMIFS(DADOS_ANAC!$R:$R,DADOS_ANAC!$B:$B,YEAR(G$7),DADOS_ANAC!$D:$D,$B$78,DADOS_ANAC!$E:$E,LEFT(G$8,2))</f>
        <v>13815.46</v>
      </c>
      <c r="H98" s="8">
        <f>SUMIFS(DADOS_ANAC!$R:$R,DADOS_ANAC!$B:$B,YEAR(H$7),DADOS_ANAC!$D:$D,$B$78,DADOS_ANAC!$E:$E,LEFT(H$8,2))</f>
        <v>16234.880000000001</v>
      </c>
      <c r="I98" s="8">
        <f>SUMIFS(DADOS_ANAC!$R:$R,DADOS_ANAC!$B:$B,YEAR(I$7),DADOS_ANAC!$D:$D,$B$78,DADOS_ANAC!$E:$E,LEFT(I$8,2))</f>
        <v>16514.77</v>
      </c>
      <c r="J98" s="8">
        <f>SUMIFS(DADOS_ANAC!$R:$R,DADOS_ANAC!$B:$B,YEAR(J$7),DADOS_ANAC!$D:$D,$B$78,DADOS_ANAC!$E:$E,LEFT(J$8,2))</f>
        <v>22438.03999999999</v>
      </c>
      <c r="K98" s="8">
        <f>SUMIFS(DADOS_ANAC!$R:$R,DADOS_ANAC!$B:$B,YEAR(K$7),DADOS_ANAC!$D:$D,$B$78,DADOS_ANAC!$E:$E,LEFT(K$8,2))</f>
        <v>26921.94999999999</v>
      </c>
      <c r="L98" s="8">
        <f>SUMIFS(DADOS_ANAC!$R:$R,DADOS_ANAC!$B:$B,YEAR(L$7),DADOS_ANAC!$D:$D,$B$78,DADOS_ANAC!$E:$E,LEFT(L$8,2))</f>
        <v>31668.839999999902</v>
      </c>
      <c r="M98" s="8">
        <f>SUMIFS(DADOS_ANAC!$R:$R,DADOS_ANAC!$B:$B,YEAR(M$7),DADOS_ANAC!$D:$D,$B$78,DADOS_ANAC!$E:$E,LEFT(M$8,2))</f>
        <v>33847.1</v>
      </c>
      <c r="N98" s="8">
        <f>SUMIFS(DADOS_ANAC!$R:$R,DADOS_ANAC!$B:$B,YEAR(N$7),DADOS_ANAC!$D:$D,$B$78,DADOS_ANAC!$E:$E,LEFT(N$8,2))</f>
        <v>40583.879999999997</v>
      </c>
      <c r="O98" s="8">
        <f>SUMIFS(DADOS_ANAC!$R:$R,DADOS_ANAC!$B:$B,YEAR(O$7),DADOS_ANAC!$D:$D,$B$78,DADOS_ANAC!$E:$E,LEFT(O$8,2))</f>
        <v>43886.719999999899</v>
      </c>
      <c r="P98" s="8">
        <f>SUMIFS(DADOS_ANAC!$R:$R,DADOS_ANAC!$B:$B,YEAR(P$7),DADOS_ANAC!$D:$D,$B$78,DADOS_ANAC!$E:$E,LEFT(P$8,2))</f>
        <v>49232.73</v>
      </c>
      <c r="Q98" s="8">
        <f>SUMIFS(DADOS_ANAC!$R:$R,DADOS_ANAC!$B:$B,YEAR(Q$7),DADOS_ANAC!$D:$D,$B$78,DADOS_ANAC!$E:$E,LEFT(Q$8,2))</f>
        <v>51430.84</v>
      </c>
      <c r="R98" s="8">
        <f>SUMIFS(DADOS_ANAC!$R:$R,DADOS_ANAC!$B:$B,YEAR(R$7),DADOS_ANAC!$D:$D,$B$78,DADOS_ANAC!$E:$E,LEFT(R$8,2))</f>
        <v>54027.199999999997</v>
      </c>
      <c r="S98" s="8">
        <f>SUMIFS(DADOS_ANAC!$R:$R,DADOS_ANAC!$B:$B,YEAR(S$7),DADOS_ANAC!$D:$D,$B$78,DADOS_ANAC!$E:$E,LEFT(S$8,2))</f>
        <v>50910.42</v>
      </c>
      <c r="T98" s="8">
        <f>SUMIFS(DADOS_ANAC!$R:$R,DADOS_ANAC!$B:$B,YEAR(T$7),DADOS_ANAC!$D:$D,$B$78,DADOS_ANAC!$E:$E,LEFT(T$8,2))</f>
        <v>57914.219999999899</v>
      </c>
      <c r="U98" s="8">
        <f>SUMIFS(DADOS_ANAC!$R:$R,DADOS_ANAC!$B:$B,YEAR(U$7),DADOS_ANAC!$D:$D,$B$78,DADOS_ANAC!$E:$E,LEFT(U$8,2))</f>
        <v>65601.960000000006</v>
      </c>
      <c r="V98" s="8">
        <f>SUMIFS(DADOS_ANAC!$R:$R,DADOS_ANAC!$B:$B,YEAR(V$7),DADOS_ANAC!$D:$D,$B$78,DADOS_ANAC!$E:$E,LEFT(V$8,2))</f>
        <v>71778.53</v>
      </c>
      <c r="W98" s="8">
        <f>SUMIFS(DADOS_ANAC!$R:$R,DADOS_ANAC!$B:$B,YEAR(W$7),DADOS_ANAC!$D:$D,$B$78,DADOS_ANAC!$E:$E,LEFT(W$8,2))</f>
        <v>81933.569999999891</v>
      </c>
      <c r="X98" s="8">
        <f>SUMIFS(DADOS_ANAC!$R:$R,DADOS_ANAC!$B:$B,YEAR(X$7),DADOS_ANAC!$D:$D,$B$78,DADOS_ANAC!$E:$E,LEFT(X$8,2))</f>
        <v>105197.4899999999</v>
      </c>
      <c r="Y98" s="8">
        <f>SUMIFS(DADOS_ANAC!$R:$R,DADOS_ANAC!$B:$B,YEAR(Y$7),DADOS_ANAC!$D:$D,$B$78,DADOS_ANAC!$E:$E,LEFT(Y$8,2))</f>
        <v>101052.65999999992</v>
      </c>
      <c r="Z98" s="8">
        <f>SUMIFS(DADOS_ANAC!$R:$R,DADOS_ANAC!$B:$B,YEAR(Z$7),DADOS_ANAC!$D:$D,$B$78,DADOS_ANAC!$E:$E,LEFT(Z$8,2))</f>
        <v>106161.45999999999</v>
      </c>
      <c r="AA98" s="8">
        <f>SUMIFS(DADOS_ANAC!$R:$R,DADOS_ANAC!$B:$B,YEAR(AA$7),DADOS_ANAC!$D:$D,$B$78,DADOS_ANAC!$E:$E,LEFT(AA$8,2))</f>
        <v>108453.59000000001</v>
      </c>
      <c r="AB98" s="8">
        <f>SUMIFS(DADOS_ANAC!$R:$R,DADOS_ANAC!$B:$B,YEAR(AB$7),DADOS_ANAC!$D:$D,$B$78,DADOS_ANAC!$E:$E,LEFT(AB$8,2))</f>
        <v>108904.0399999998</v>
      </c>
      <c r="AC98" s="8">
        <f>SUMIFS(DADOS_ANAC!$R:$R,DADOS_ANAC!$B:$B,YEAR(AC$7),DADOS_ANAC!$D:$D,$B$78,DADOS_ANAC!$E:$E,LEFT(AC$8,2))</f>
        <v>100327.4</v>
      </c>
      <c r="AD98" s="8">
        <f>SUMIFS(DADOS_ANAC!$R:$R,DADOS_ANAC!$B:$B,YEAR(AD$7),DADOS_ANAC!$D:$D,$B$78,DADOS_ANAC!$E:$E,LEFT(AD$8,2))</f>
        <v>103873.45000000001</v>
      </c>
      <c r="AE98" s="8">
        <f>SUMIFS(DADOS_ANAC!$R:$R,DADOS_ANAC!$B:$B,YEAR(AE$7),DADOS_ANAC!$D:$D,$B$78,DADOS_ANAC!$E:$E,LEFT(AE$8,2))</f>
        <v>105623.5799999999</v>
      </c>
      <c r="AF98" s="8">
        <f>SUMIFS(DADOS_ANAC!$R:$R,DADOS_ANAC!$B:$B,YEAR(AF$7),DADOS_ANAC!$D:$D,$B$78,DADOS_ANAC!$E:$E,LEFT(AF$8,2))</f>
        <v>101797.3599999999</v>
      </c>
      <c r="AG98" s="8">
        <f>SUMIFS(DADOS_ANAC!$R:$R,DADOS_ANAC!$B:$B,YEAR(AG$7),DADOS_ANAC!$D:$D,$B$78,DADOS_ANAC!$E:$E,LEFT(AG$8,2))</f>
        <v>88992.669999999896</v>
      </c>
      <c r="AH98" s="8">
        <f>SUMIFS(DADOS_ANAC!$R:$R,DADOS_ANAC!$B:$B,YEAR(AH$7),DADOS_ANAC!$D:$D,$B$78,DADOS_ANAC!$E:$E,LEFT(AH$8,2))</f>
        <v>95208.119999999806</v>
      </c>
      <c r="AI98" s="8">
        <f>SUMIFS(DADOS_ANAC!$R:$R,DADOS_ANAC!$B:$B,YEAR(AI$7),DADOS_ANAC!$D:$D,$B$78,DADOS_ANAC!$E:$E,LEFT(AI$8,2))</f>
        <v>97583.51</v>
      </c>
      <c r="AJ98" s="8">
        <f>SUMIFS(DADOS_ANAC!$R:$R,DADOS_ANAC!$B:$B,YEAR(AJ$7),DADOS_ANAC!$D:$D,$B$78,DADOS_ANAC!$E:$E,LEFT(AJ$8,2))</f>
        <v>100014.12</v>
      </c>
      <c r="AK98" s="8">
        <f>SUMIFS(DADOS_ANAC!$R:$R,DADOS_ANAC!$B:$B,YEAR(AK$7),DADOS_ANAC!$D:$D,$B$78,DADOS_ANAC!$E:$E,LEFT(AK$8,2))</f>
        <v>91847.66</v>
      </c>
      <c r="AL98" s="8">
        <f>SUMIFS(DADOS_ANAC!$R:$R,DADOS_ANAC!$B:$B,YEAR(AL$7),DADOS_ANAC!$D:$D,$B$78,DADOS_ANAC!$E:$E,LEFT(AL$8,2))</f>
        <v>93114.790000000008</v>
      </c>
      <c r="AM98" s="8">
        <f>SUMIFS(DADOS_ANAC!$R:$R,DADOS_ANAC!$B:$B,YEAR(AM$7),DADOS_ANAC!$D:$D,$B$78,DADOS_ANAC!$E:$E,LEFT(AM$8,2))</f>
        <v>92564.86</v>
      </c>
      <c r="AN98" s="8">
        <f>SUMIFS(DADOS_ANAC!$R:$R,DADOS_ANAC!$B:$B,YEAR(AN$7),DADOS_ANAC!$D:$D,$B$78,DADOS_ANAC!$E:$E,LEFT(AN$8,2))</f>
        <v>95030.0799999999</v>
      </c>
      <c r="AO98" s="8">
        <f>SUMIFS(DADOS_ANAC!$R:$R,DADOS_ANAC!$B:$B,YEAR(AO$7),DADOS_ANAC!$D:$D,$B$78,DADOS_ANAC!$E:$E,LEFT(AO$8,2))</f>
        <v>94984.9</v>
      </c>
      <c r="AP98" s="8">
        <f>SUMIFS(DADOS_ANAC!$R:$R,DADOS_ANAC!$B:$B,YEAR(AP$7),DADOS_ANAC!$D:$D,$B$78,DADOS_ANAC!$E:$E,LEFT(AP$8,2))</f>
        <v>101002.75999999989</v>
      </c>
      <c r="AQ98" s="8">
        <f>SUMIFS(DADOS_ANAC!$R:$R,DADOS_ANAC!$B:$B,YEAR(AQ$7),DADOS_ANAC!$D:$D,$B$78,DADOS_ANAC!$E:$E,LEFT(AQ$8,2))</f>
        <v>100106.39000000001</v>
      </c>
      <c r="AR98" s="8">
        <f>SUMIFS(DADOS_ANAC!$R:$R,DADOS_ANAC!$B:$B,YEAR(AR$7),DADOS_ANAC!$D:$D,$B$78,DADOS_ANAC!$E:$E,LEFT(AR$8,2))</f>
        <v>108344.58999999991</v>
      </c>
      <c r="AS98" s="8">
        <f>SUMIFS(DADOS_ANAC!$R:$R,DADOS_ANAC!$B:$B,YEAR(AS$7),DADOS_ANAC!$D:$D,$B$78,DADOS_ANAC!$E:$E,LEFT(AS$8,2))</f>
        <v>106475.34999999992</v>
      </c>
      <c r="AT98" s="8">
        <f>SUMIFS(DADOS_ANAC!$R:$R,DADOS_ANAC!$B:$B,YEAR(AT$7),DADOS_ANAC!$D:$D,$B$78,DADOS_ANAC!$E:$E,LEFT(AT$8,2))</f>
        <v>116014.83952999979</v>
      </c>
      <c r="AU98" s="8">
        <f>SUMIFS(DADOS_ANAC!$R:$R,DADOS_ANAC!$B:$B,YEAR(AU$7),DADOS_ANAC!$D:$D,$B$78,DADOS_ANAC!$E:$E,LEFT(AU$8,2))</f>
        <v>112831.66646800001</v>
      </c>
    </row>
    <row r="99" spans="2:47">
      <c r="B99" t="s">
        <v>86</v>
      </c>
      <c r="C99" t="s">
        <v>122</v>
      </c>
      <c r="D99" s="8">
        <f>SUMIFS(DADOS_ANAC!$S:$S,DADOS_ANAC!$B:$B,YEAR(D$7),DADOS_ANAC!$D:$D,$B$78,DADOS_ANAC!$E:$E,LEFT(D$8,2))</f>
        <v>0</v>
      </c>
      <c r="E99" s="8">
        <v>0</v>
      </c>
      <c r="F99" s="8">
        <f>SUMIFS(DADOS_ANAC!$S:$S,DADOS_ANAC!$B:$B,YEAR(F$7),DADOS_ANAC!$D:$D,$B$78,DADOS_ANAC!$E:$E,LEFT(F$8,2))</f>
        <v>0</v>
      </c>
      <c r="G99" s="8">
        <f>SUMIFS(DADOS_ANAC!$S:$S,DADOS_ANAC!$B:$B,YEAR(G$7),DADOS_ANAC!$D:$D,$B$78,DADOS_ANAC!$E:$E,LEFT(G$8,2))</f>
        <v>0</v>
      </c>
      <c r="H99" s="8">
        <f>SUMIFS(DADOS_ANAC!$S:$S,DADOS_ANAC!$B:$B,YEAR(H$7),DADOS_ANAC!$D:$D,$B$78,DADOS_ANAC!$E:$E,LEFT(H$8,2))</f>
        <v>0</v>
      </c>
      <c r="I99" s="8">
        <f>SUMIFS(DADOS_ANAC!$S:$S,DADOS_ANAC!$B:$B,YEAR(I$7),DADOS_ANAC!$D:$D,$B$78,DADOS_ANAC!$E:$E,LEFT(I$8,2))</f>
        <v>18.57</v>
      </c>
      <c r="J99" s="8">
        <f>SUMIFS(DADOS_ANAC!$S:$S,DADOS_ANAC!$B:$B,YEAR(J$7),DADOS_ANAC!$D:$D,$B$78,DADOS_ANAC!$E:$E,LEFT(J$8,2))</f>
        <v>56.120000000000005</v>
      </c>
      <c r="K99" s="8">
        <f>SUMIFS(DADOS_ANAC!$S:$S,DADOS_ANAC!$B:$B,YEAR(K$7),DADOS_ANAC!$D:$D,$B$78,DADOS_ANAC!$E:$E,LEFT(K$8,2))</f>
        <v>50.16</v>
      </c>
      <c r="L99" s="8">
        <f>SUMIFS(DADOS_ANAC!$S:$S,DADOS_ANAC!$B:$B,YEAR(L$7),DADOS_ANAC!$D:$D,$B$78,DADOS_ANAC!$E:$E,LEFT(L$8,2))</f>
        <v>0</v>
      </c>
      <c r="M99" s="8">
        <f>SUMIFS(DADOS_ANAC!$S:$S,DADOS_ANAC!$B:$B,YEAR(M$7),DADOS_ANAC!$D:$D,$B$78,DADOS_ANAC!$E:$E,LEFT(M$8,2))</f>
        <v>33.499999999999901</v>
      </c>
      <c r="N99" s="8">
        <f>SUMIFS(DADOS_ANAC!$S:$S,DADOS_ANAC!$B:$B,YEAR(N$7),DADOS_ANAC!$D:$D,$B$78,DADOS_ANAC!$E:$E,LEFT(N$8,2))</f>
        <v>0</v>
      </c>
      <c r="O99" s="8">
        <f>SUMIFS(DADOS_ANAC!$S:$S,DADOS_ANAC!$B:$B,YEAR(O$7),DADOS_ANAC!$D:$D,$B$78,DADOS_ANAC!$E:$E,LEFT(O$8,2))</f>
        <v>60.59</v>
      </c>
      <c r="P99" s="8">
        <f>SUMIFS(DADOS_ANAC!$S:$S,DADOS_ANAC!$B:$B,YEAR(P$7),DADOS_ANAC!$D:$D,$B$78,DADOS_ANAC!$E:$E,LEFT(P$8,2))</f>
        <v>17.389999999999901</v>
      </c>
      <c r="Q99" s="8">
        <f>SUMIFS(DADOS_ANAC!$S:$S,DADOS_ANAC!$B:$B,YEAR(Q$7),DADOS_ANAC!$D:$D,$B$78,DADOS_ANAC!$E:$E,LEFT(Q$8,2))</f>
        <v>31.77</v>
      </c>
      <c r="R99" s="8">
        <f>SUMIFS(DADOS_ANAC!$S:$S,DADOS_ANAC!$B:$B,YEAR(R$7),DADOS_ANAC!$D:$D,$B$78,DADOS_ANAC!$E:$E,LEFT(R$8,2))</f>
        <v>62.909999999999798</v>
      </c>
      <c r="S99" s="8">
        <f>SUMIFS(DADOS_ANAC!$S:$S,DADOS_ANAC!$B:$B,YEAR(S$7),DADOS_ANAC!$D:$D,$B$78,DADOS_ANAC!$E:$E,LEFT(S$8,2))</f>
        <v>105.05999999999999</v>
      </c>
      <c r="T99" s="8">
        <f>SUMIFS(DADOS_ANAC!$S:$S,DADOS_ANAC!$B:$B,YEAR(T$7),DADOS_ANAC!$D:$D,$B$78,DADOS_ANAC!$E:$E,LEFT(T$8,2))</f>
        <v>38.880000000000003</v>
      </c>
      <c r="U99" s="8">
        <f>SUMIFS(DADOS_ANAC!$S:$S,DADOS_ANAC!$B:$B,YEAR(U$7),DADOS_ANAC!$D:$D,$B$78,DADOS_ANAC!$E:$E,LEFT(U$8,2))</f>
        <v>25.029999999999902</v>
      </c>
      <c r="V99" s="8">
        <f>SUMIFS(DADOS_ANAC!$S:$S,DADOS_ANAC!$B:$B,YEAR(V$7),DADOS_ANAC!$D:$D,$B$78,DADOS_ANAC!$E:$E,LEFT(V$8,2))</f>
        <v>24.559999999999899</v>
      </c>
      <c r="W99" s="8">
        <f>SUMIFS(DADOS_ANAC!$S:$S,DADOS_ANAC!$B:$B,YEAR(W$7),DADOS_ANAC!$D:$D,$B$78,DADOS_ANAC!$E:$E,LEFT(W$8,2))</f>
        <v>27.18</v>
      </c>
      <c r="X99" s="8">
        <f>SUMIFS(DADOS_ANAC!$S:$S,DADOS_ANAC!$B:$B,YEAR(X$7),DADOS_ANAC!$D:$D,$B$78,DADOS_ANAC!$E:$E,LEFT(X$8,2))</f>
        <v>16.329999999999998</v>
      </c>
      <c r="Y99" s="8">
        <f>SUMIFS(DADOS_ANAC!$S:$S,DADOS_ANAC!$B:$B,YEAR(Y$7),DADOS_ANAC!$D:$D,$B$78,DADOS_ANAC!$E:$E,LEFT(Y$8,2))</f>
        <v>30.689999999999898</v>
      </c>
      <c r="Z99" s="8">
        <f>SUMIFS(DADOS_ANAC!$S:$S,DADOS_ANAC!$B:$B,YEAR(Z$7),DADOS_ANAC!$D:$D,$B$78,DADOS_ANAC!$E:$E,LEFT(Z$8,2))</f>
        <v>52.129999999999804</v>
      </c>
      <c r="AA99" s="8">
        <f>SUMIFS(DADOS_ANAC!$S:$S,DADOS_ANAC!$B:$B,YEAR(AA$7),DADOS_ANAC!$D:$D,$B$78,DADOS_ANAC!$E:$E,LEFT(AA$8,2))</f>
        <v>881.43999999999903</v>
      </c>
      <c r="AB99" s="8">
        <f>SUMIFS(DADOS_ANAC!$S:$S,DADOS_ANAC!$B:$B,YEAR(AB$7),DADOS_ANAC!$D:$D,$B$78,DADOS_ANAC!$E:$E,LEFT(AB$8,2))</f>
        <v>3437.2200000000003</v>
      </c>
      <c r="AC99" s="8">
        <f>SUMIFS(DADOS_ANAC!$S:$S,DADOS_ANAC!$B:$B,YEAR(AC$7),DADOS_ANAC!$D:$D,$B$78,DADOS_ANAC!$E:$E,LEFT(AC$8,2))</f>
        <v>3507.2199999999993</v>
      </c>
      <c r="AD99" s="8">
        <f>SUMIFS(DADOS_ANAC!$S:$S,DADOS_ANAC!$B:$B,YEAR(AD$7),DADOS_ANAC!$D:$D,$B$78,DADOS_ANAC!$E:$E,LEFT(AD$8,2))</f>
        <v>4185.42</v>
      </c>
      <c r="AE99" s="8">
        <f>SUMIFS(DADOS_ANAC!$S:$S,DADOS_ANAC!$B:$B,YEAR(AE$7),DADOS_ANAC!$D:$D,$B$78,DADOS_ANAC!$E:$E,LEFT(AE$8,2))</f>
        <v>4620.3399999999892</v>
      </c>
      <c r="AF99" s="8">
        <f>SUMIFS(DADOS_ANAC!$S:$S,DADOS_ANAC!$B:$B,YEAR(AF$7),DADOS_ANAC!$D:$D,$B$78,DADOS_ANAC!$E:$E,LEFT(AF$8,2))</f>
        <v>5485.54</v>
      </c>
      <c r="AG99" s="8">
        <f>SUMIFS(DADOS_ANAC!$S:$S,DADOS_ANAC!$B:$B,YEAR(AG$7),DADOS_ANAC!$D:$D,$B$78,DADOS_ANAC!$E:$E,LEFT(AG$8,2))</f>
        <v>3320.3199999999997</v>
      </c>
      <c r="AH99" s="8">
        <f>SUMIFS(DADOS_ANAC!$S:$S,DADOS_ANAC!$B:$B,YEAR(AH$7),DADOS_ANAC!$D:$D,$B$78,DADOS_ANAC!$E:$E,LEFT(AH$8,2))</f>
        <v>4931.57</v>
      </c>
      <c r="AI99" s="8">
        <f>SUMIFS(DADOS_ANAC!$S:$S,DADOS_ANAC!$B:$B,YEAR(AI$7),DADOS_ANAC!$D:$D,$B$78,DADOS_ANAC!$E:$E,LEFT(AI$8,2))</f>
        <v>5347.8099999999995</v>
      </c>
      <c r="AJ99" s="8">
        <f>SUMIFS(DADOS_ANAC!$S:$S,DADOS_ANAC!$B:$B,YEAR(AJ$7),DADOS_ANAC!$D:$D,$B$78,DADOS_ANAC!$E:$E,LEFT(AJ$8,2))</f>
        <v>5854.3600000000006</v>
      </c>
      <c r="AK99" s="8">
        <f>SUMIFS(DADOS_ANAC!$S:$S,DADOS_ANAC!$B:$B,YEAR(AK$7),DADOS_ANAC!$D:$D,$B$78,DADOS_ANAC!$E:$E,LEFT(AK$8,2))</f>
        <v>6087.5799999999899</v>
      </c>
      <c r="AL99" s="8">
        <f>SUMIFS(DADOS_ANAC!$S:$S,DADOS_ANAC!$B:$B,YEAR(AL$7),DADOS_ANAC!$D:$D,$B$78,DADOS_ANAC!$E:$E,LEFT(AL$8,2))</f>
        <v>8052.23</v>
      </c>
      <c r="AM99" s="8">
        <f>SUMIFS(DADOS_ANAC!$S:$S,DADOS_ANAC!$B:$B,YEAR(AM$7),DADOS_ANAC!$D:$D,$B$78,DADOS_ANAC!$E:$E,LEFT(AM$8,2))</f>
        <v>8873.3999999999796</v>
      </c>
      <c r="AN99" s="8">
        <f>SUMIFS(DADOS_ANAC!$S:$S,DADOS_ANAC!$B:$B,YEAR(AN$7),DADOS_ANAC!$D:$D,$B$78,DADOS_ANAC!$E:$E,LEFT(AN$8,2))</f>
        <v>10636</v>
      </c>
      <c r="AO99" s="8">
        <f>SUMIFS(DADOS_ANAC!$S:$S,DADOS_ANAC!$B:$B,YEAR(AO$7),DADOS_ANAC!$D:$D,$B$78,DADOS_ANAC!$E:$E,LEFT(AO$8,2))</f>
        <v>10445.929999999989</v>
      </c>
      <c r="AP99" s="8">
        <f>SUMIFS(DADOS_ANAC!$S:$S,DADOS_ANAC!$B:$B,YEAR(AP$7),DADOS_ANAC!$D:$D,$B$78,DADOS_ANAC!$E:$E,LEFT(AP$8,2))</f>
        <v>11527.32</v>
      </c>
      <c r="AQ99" s="8">
        <f>SUMIFS(DADOS_ANAC!$S:$S,DADOS_ANAC!$B:$B,YEAR(AQ$7),DADOS_ANAC!$D:$D,$B$78,DADOS_ANAC!$E:$E,LEFT(AQ$8,2))</f>
        <v>10163.58</v>
      </c>
      <c r="AR99" s="8">
        <f>SUMIFS(DADOS_ANAC!$S:$S,DADOS_ANAC!$B:$B,YEAR(AR$7),DADOS_ANAC!$D:$D,$B$78,DADOS_ANAC!$E:$E,LEFT(AR$8,2))</f>
        <v>11903.24999999998</v>
      </c>
      <c r="AS99" s="8">
        <f>SUMIFS(DADOS_ANAC!$S:$S,DADOS_ANAC!$B:$B,YEAR(AS$7),DADOS_ANAC!$D:$D,$B$78,DADOS_ANAC!$E:$E,LEFT(AS$8,2))</f>
        <v>10518.119999999999</v>
      </c>
      <c r="AT99" s="8">
        <f>SUMIFS(DADOS_ANAC!$S:$S,DADOS_ANAC!$B:$B,YEAR(AT$7),DADOS_ANAC!$D:$D,$B$78,DADOS_ANAC!$E:$E,LEFT(AT$8,2))</f>
        <v>12450.89701699997</v>
      </c>
      <c r="AU99" s="8">
        <f>SUMIFS(DADOS_ANAC!$S:$S,DADOS_ANAC!$B:$B,YEAR(AU$7),DADOS_ANAC!$D:$D,$B$78,DADOS_ANAC!$E:$E,LEFT(AU$8,2))</f>
        <v>12179.78291</v>
      </c>
    </row>
    <row r="100" spans="2:47">
      <c r="B100" s="17" t="s">
        <v>103</v>
      </c>
      <c r="C100" s="17" t="s">
        <v>114</v>
      </c>
      <c r="D100" s="18">
        <f>D99+D98</f>
        <v>4902.7700000000004</v>
      </c>
      <c r="E100" s="18">
        <v>10110.85999999999</v>
      </c>
      <c r="F100" s="18">
        <f t="shared" ref="F100:AU100" si="27">F99+F98</f>
        <v>13299.54</v>
      </c>
      <c r="G100" s="18">
        <f t="shared" si="27"/>
        <v>13815.46</v>
      </c>
      <c r="H100" s="18">
        <f t="shared" si="27"/>
        <v>16234.880000000001</v>
      </c>
      <c r="I100" s="18">
        <f t="shared" si="27"/>
        <v>16533.34</v>
      </c>
      <c r="J100" s="18">
        <f t="shared" si="27"/>
        <v>22494.159999999989</v>
      </c>
      <c r="K100" s="18">
        <f t="shared" si="27"/>
        <v>26972.10999999999</v>
      </c>
      <c r="L100" s="18">
        <f t="shared" si="27"/>
        <v>31668.839999999902</v>
      </c>
      <c r="M100" s="18">
        <f t="shared" si="27"/>
        <v>33880.6</v>
      </c>
      <c r="N100" s="18">
        <f t="shared" si="27"/>
        <v>40583.879999999997</v>
      </c>
      <c r="O100" s="18">
        <f t="shared" si="27"/>
        <v>43947.309999999896</v>
      </c>
      <c r="P100" s="18">
        <f t="shared" si="27"/>
        <v>49250.12</v>
      </c>
      <c r="Q100" s="18">
        <f t="shared" si="27"/>
        <v>51462.609999999993</v>
      </c>
      <c r="R100" s="18">
        <f t="shared" si="27"/>
        <v>54090.109999999993</v>
      </c>
      <c r="S100" s="18">
        <f t="shared" si="27"/>
        <v>51015.479999999996</v>
      </c>
      <c r="T100" s="18">
        <f t="shared" si="27"/>
        <v>57953.099999999897</v>
      </c>
      <c r="U100" s="18">
        <f t="shared" si="27"/>
        <v>65626.990000000005</v>
      </c>
      <c r="V100" s="18">
        <f t="shared" si="27"/>
        <v>71803.09</v>
      </c>
      <c r="W100" s="18">
        <f t="shared" si="27"/>
        <v>81960.749999999884</v>
      </c>
      <c r="X100" s="18">
        <f t="shared" si="27"/>
        <v>105213.81999999991</v>
      </c>
      <c r="Y100" s="18">
        <f t="shared" si="27"/>
        <v>101083.34999999992</v>
      </c>
      <c r="Z100" s="18">
        <f t="shared" si="27"/>
        <v>106213.59</v>
      </c>
      <c r="AA100" s="18">
        <f t="shared" si="27"/>
        <v>109335.03000000001</v>
      </c>
      <c r="AB100" s="18">
        <f t="shared" si="27"/>
        <v>112341.25999999981</v>
      </c>
      <c r="AC100" s="18">
        <f t="shared" si="27"/>
        <v>103834.62</v>
      </c>
      <c r="AD100" s="18">
        <f t="shared" si="27"/>
        <v>108058.87000000001</v>
      </c>
      <c r="AE100" s="18">
        <f t="shared" si="27"/>
        <v>110243.9199999999</v>
      </c>
      <c r="AF100" s="18">
        <f t="shared" si="27"/>
        <v>107282.89999999989</v>
      </c>
      <c r="AG100" s="18">
        <f t="shared" si="27"/>
        <v>92312.989999999903</v>
      </c>
      <c r="AH100" s="18">
        <f t="shared" si="27"/>
        <v>100139.6899999998</v>
      </c>
      <c r="AI100" s="18">
        <f t="shared" si="27"/>
        <v>102931.31999999999</v>
      </c>
      <c r="AJ100" s="18">
        <f t="shared" si="27"/>
        <v>105868.48</v>
      </c>
      <c r="AK100" s="18">
        <f t="shared" si="27"/>
        <v>97935.239999999991</v>
      </c>
      <c r="AL100" s="18">
        <f t="shared" si="27"/>
        <v>101167.02</v>
      </c>
      <c r="AM100" s="18">
        <f t="shared" si="27"/>
        <v>101438.25999999998</v>
      </c>
      <c r="AN100" s="18">
        <f t="shared" si="27"/>
        <v>105666.0799999999</v>
      </c>
      <c r="AO100" s="18">
        <f t="shared" si="27"/>
        <v>105430.82999999999</v>
      </c>
      <c r="AP100" s="18">
        <f t="shared" si="27"/>
        <v>112530.0799999999</v>
      </c>
      <c r="AQ100" s="18">
        <f t="shared" si="27"/>
        <v>110269.97000000002</v>
      </c>
      <c r="AR100" s="18">
        <f t="shared" si="27"/>
        <v>120247.83999999989</v>
      </c>
      <c r="AS100" s="18">
        <f t="shared" si="27"/>
        <v>116993.46999999991</v>
      </c>
      <c r="AT100" s="18">
        <f t="shared" si="27"/>
        <v>128465.73654699976</v>
      </c>
      <c r="AU100" s="18">
        <f t="shared" si="27"/>
        <v>125011.449378</v>
      </c>
    </row>
    <row r="101" spans="2:47">
      <c r="B101" t="s">
        <v>87</v>
      </c>
      <c r="C101" t="s">
        <v>120</v>
      </c>
      <c r="D101" s="8">
        <f>SUMIFS(DADOS_ANAC!$T:$T,DADOS_ANAC!$B:$B,YEAR(D$7),DADOS_ANAC!$D:$D,$B$78,DADOS_ANAC!$E:$E,LEFT(D$8,2))</f>
        <v>2738552</v>
      </c>
      <c r="E101" s="8">
        <v>5658530</v>
      </c>
      <c r="F101" s="8">
        <f>SUMIFS(DADOS_ANAC!$T:$T,DADOS_ANAC!$B:$B,YEAR(F$7),DADOS_ANAC!$D:$D,$B$78,DADOS_ANAC!$E:$E,LEFT(F$8,2))</f>
        <v>7458577</v>
      </c>
      <c r="G101" s="8">
        <f>SUMIFS(DADOS_ANAC!$T:$T,DADOS_ANAC!$B:$B,YEAR(G$7),DADOS_ANAC!$D:$D,$B$78,DADOS_ANAC!$E:$E,LEFT(G$8,2))</f>
        <v>7632437</v>
      </c>
      <c r="H101" s="8">
        <f>SUMIFS(DADOS_ANAC!$T:$T,DADOS_ANAC!$B:$B,YEAR(H$7),DADOS_ANAC!$D:$D,$B$78,DADOS_ANAC!$E:$E,LEFT(H$8,2))</f>
        <v>9125196</v>
      </c>
      <c r="I101" s="8">
        <f>SUMIFS(DADOS_ANAC!$T:$T,DADOS_ANAC!$B:$B,YEAR(I$7),DADOS_ANAC!$D:$D,$B$78,DADOS_ANAC!$E:$E,LEFT(I$8,2))</f>
        <v>9107083</v>
      </c>
      <c r="J101" s="8">
        <f>SUMIFS(DADOS_ANAC!$T:$T,DADOS_ANAC!$B:$B,YEAR(J$7),DADOS_ANAC!$D:$D,$B$78,DADOS_ANAC!$E:$E,LEFT(J$8,2))</f>
        <v>12594181</v>
      </c>
      <c r="K101" s="8">
        <f>SUMIFS(DADOS_ANAC!$T:$T,DADOS_ANAC!$B:$B,YEAR(K$7),DADOS_ANAC!$D:$D,$B$78,DADOS_ANAC!$E:$E,LEFT(K$8,2))</f>
        <v>14825485</v>
      </c>
      <c r="L101" s="8">
        <f>SUMIFS(DADOS_ANAC!$T:$T,DADOS_ANAC!$B:$B,YEAR(L$7),DADOS_ANAC!$D:$D,$B$78,DADOS_ANAC!$E:$E,LEFT(L$8,2))</f>
        <v>17046361</v>
      </c>
      <c r="M101" s="8">
        <f>SUMIFS(DADOS_ANAC!$T:$T,DADOS_ANAC!$B:$B,YEAR(M$7),DADOS_ANAC!$D:$D,$B$78,DADOS_ANAC!$E:$E,LEFT(M$8,2))</f>
        <v>17288935</v>
      </c>
      <c r="N101" s="8">
        <f>SUMIFS(DADOS_ANAC!$T:$T,DADOS_ANAC!$B:$B,YEAR(N$7),DADOS_ANAC!$D:$D,$B$78,DADOS_ANAC!$E:$E,LEFT(N$8,2))</f>
        <v>20684601</v>
      </c>
      <c r="O101" s="8">
        <f>SUMIFS(DADOS_ANAC!$T:$T,DADOS_ANAC!$B:$B,YEAR(O$7),DADOS_ANAC!$D:$D,$B$78,DADOS_ANAC!$E:$E,LEFT(O$8,2))</f>
        <v>21862864</v>
      </c>
      <c r="P101" s="8">
        <f>SUMIFS(DADOS_ANAC!$T:$T,DADOS_ANAC!$B:$B,YEAR(P$7),DADOS_ANAC!$D:$D,$B$78,DADOS_ANAC!$E:$E,LEFT(P$8,2))</f>
        <v>24214927</v>
      </c>
      <c r="Q101" s="8">
        <f>SUMIFS(DADOS_ANAC!$T:$T,DADOS_ANAC!$B:$B,YEAR(Q$7),DADOS_ANAC!$D:$D,$B$78,DADOS_ANAC!$E:$E,LEFT(Q$8,2))</f>
        <v>24796727</v>
      </c>
      <c r="R101" s="8">
        <f>SUMIFS(DADOS_ANAC!$T:$T,DADOS_ANAC!$B:$B,YEAR(R$7),DADOS_ANAC!$D:$D,$B$78,DADOS_ANAC!$E:$E,LEFT(R$8,2))</f>
        <v>26232585</v>
      </c>
      <c r="S101" s="8">
        <f>SUMIFS(DADOS_ANAC!$T:$T,DADOS_ANAC!$B:$B,YEAR(S$7),DADOS_ANAC!$D:$D,$B$78,DADOS_ANAC!$E:$E,LEFT(S$8,2))</f>
        <v>24496838</v>
      </c>
      <c r="T101" s="8">
        <f>SUMIFS(DADOS_ANAC!$T:$T,DADOS_ANAC!$B:$B,YEAR(T$7),DADOS_ANAC!$D:$D,$B$78,DADOS_ANAC!$E:$E,LEFT(T$8,2))</f>
        <v>28228087</v>
      </c>
      <c r="U101" s="8">
        <f>SUMIFS(DADOS_ANAC!$T:$T,DADOS_ANAC!$B:$B,YEAR(U$7),DADOS_ANAC!$D:$D,$B$78,DADOS_ANAC!$E:$E,LEFT(U$8,2))</f>
        <v>31564422</v>
      </c>
      <c r="V101" s="8">
        <f>SUMIFS(DADOS_ANAC!$T:$T,DADOS_ANAC!$B:$B,YEAR(V$7),DADOS_ANAC!$D:$D,$B$78,DADOS_ANAC!$E:$E,LEFT(V$8,2))</f>
        <v>34662911</v>
      </c>
      <c r="W101" s="8">
        <f>SUMIFS(DADOS_ANAC!$T:$T,DADOS_ANAC!$B:$B,YEAR(W$7),DADOS_ANAC!$D:$D,$B$78,DADOS_ANAC!$E:$E,LEFT(W$8,2))</f>
        <v>38037318</v>
      </c>
      <c r="X101" s="8">
        <f>SUMIFS(DADOS_ANAC!$T:$T,DADOS_ANAC!$B:$B,YEAR(X$7),DADOS_ANAC!$D:$D,$B$78,DADOS_ANAC!$E:$E,LEFT(X$8,2))</f>
        <v>47522406</v>
      </c>
      <c r="Y101" s="8">
        <f>SUMIFS(DADOS_ANAC!$T:$T,DADOS_ANAC!$B:$B,YEAR(Y$7),DADOS_ANAC!$D:$D,$B$78,DADOS_ANAC!$E:$E,LEFT(Y$8,2))</f>
        <v>45361987</v>
      </c>
      <c r="Z101" s="8">
        <f>SUMIFS(DADOS_ANAC!$T:$T,DADOS_ANAC!$B:$B,YEAR(Z$7),DADOS_ANAC!$D:$D,$B$78,DADOS_ANAC!$E:$E,LEFT(Z$8,2))</f>
        <v>47565013</v>
      </c>
      <c r="AA101" s="8">
        <f>SUMIFS(DADOS_ANAC!$T:$T,DADOS_ANAC!$B:$B,YEAR(AA$7),DADOS_ANAC!$D:$D,$B$78,DADOS_ANAC!$E:$E,LEFT(AA$8,2))</f>
        <v>48637635</v>
      </c>
      <c r="AB101" s="8">
        <f>SUMIFS(DADOS_ANAC!$T:$T,DADOS_ANAC!$B:$B,YEAR(AB$7),DADOS_ANAC!$D:$D,$B$78,DADOS_ANAC!$E:$E,LEFT(AB$8,2))</f>
        <v>49798207</v>
      </c>
      <c r="AC101" s="8">
        <f>SUMIFS(DADOS_ANAC!$T:$T,DADOS_ANAC!$B:$B,YEAR(AC$7),DADOS_ANAC!$D:$D,$B$78,DADOS_ANAC!$E:$E,LEFT(AC$8,2))</f>
        <v>45362503</v>
      </c>
      <c r="AD101" s="8">
        <f>SUMIFS(DADOS_ANAC!$T:$T,DADOS_ANAC!$B:$B,YEAR(AD$7),DADOS_ANAC!$D:$D,$B$78,DADOS_ANAC!$E:$E,LEFT(AD$8,2))</f>
        <v>47801085</v>
      </c>
      <c r="AE101" s="8">
        <f>SUMIFS(DADOS_ANAC!$T:$T,DADOS_ANAC!$B:$B,YEAR(AE$7),DADOS_ANAC!$D:$D,$B$78,DADOS_ANAC!$E:$E,LEFT(AE$8,2))</f>
        <v>48356293</v>
      </c>
      <c r="AF101" s="8">
        <f>SUMIFS(DADOS_ANAC!$T:$T,DADOS_ANAC!$B:$B,YEAR(AF$7),DADOS_ANAC!$D:$D,$B$78,DADOS_ANAC!$E:$E,LEFT(AF$8,2))</f>
        <v>47657931</v>
      </c>
      <c r="AG101" s="8">
        <f>SUMIFS(DADOS_ANAC!$T:$T,DADOS_ANAC!$B:$B,YEAR(AG$7),DADOS_ANAC!$D:$D,$B$78,DADOS_ANAC!$E:$E,LEFT(AG$8,2))</f>
        <v>40770188</v>
      </c>
      <c r="AH101" s="8">
        <f>SUMIFS(DADOS_ANAC!$T:$T,DADOS_ANAC!$B:$B,YEAR(AH$7),DADOS_ANAC!$D:$D,$B$78,DADOS_ANAC!$E:$E,LEFT(AH$8,2))</f>
        <v>44147086</v>
      </c>
      <c r="AI101" s="8">
        <f>SUMIFS(DADOS_ANAC!$T:$T,DADOS_ANAC!$B:$B,YEAR(AI$7),DADOS_ANAC!$D:$D,$B$78,DADOS_ANAC!$E:$E,LEFT(AI$8,2))</f>
        <v>45081625</v>
      </c>
      <c r="AJ101" s="8">
        <f>SUMIFS(DADOS_ANAC!$T:$T,DADOS_ANAC!$B:$B,YEAR(AJ$7),DADOS_ANAC!$D:$D,$B$78,DADOS_ANAC!$E:$E,LEFT(AJ$8,2))</f>
        <v>46824292</v>
      </c>
      <c r="AK101" s="8">
        <f>SUMIFS(DADOS_ANAC!$T:$T,DADOS_ANAC!$B:$B,YEAR(AK$7),DADOS_ANAC!$D:$D,$B$78,DADOS_ANAC!$E:$E,LEFT(AK$8,2))</f>
        <v>42344323</v>
      </c>
      <c r="AL101" s="8">
        <f>SUMIFS(DADOS_ANAC!$T:$T,DADOS_ANAC!$B:$B,YEAR(AL$7),DADOS_ANAC!$D:$D,$B$78,DADOS_ANAC!$E:$E,LEFT(AL$8,2))</f>
        <v>43349717</v>
      </c>
      <c r="AM101" s="8">
        <f>SUMIFS(DADOS_ANAC!$T:$T,DADOS_ANAC!$B:$B,YEAR(AM$7),DADOS_ANAC!$D:$D,$B$78,DADOS_ANAC!$E:$E,LEFT(AM$8,2))</f>
        <v>43103071</v>
      </c>
      <c r="AN101" s="8">
        <f>SUMIFS(DADOS_ANAC!$T:$T,DADOS_ANAC!$B:$B,YEAR(AN$7),DADOS_ANAC!$D:$D,$B$78,DADOS_ANAC!$E:$E,LEFT(AN$8,2))</f>
        <v>44935921</v>
      </c>
      <c r="AO101" s="8">
        <f>SUMIFS(DADOS_ANAC!$T:$T,DADOS_ANAC!$B:$B,YEAR(AO$7),DADOS_ANAC!$D:$D,$B$78,DADOS_ANAC!$E:$E,LEFT(AO$8,2))</f>
        <v>43655061</v>
      </c>
      <c r="AP101" s="8">
        <f>SUMIFS(DADOS_ANAC!$T:$T,DADOS_ANAC!$B:$B,YEAR(AP$7),DADOS_ANAC!$D:$D,$B$78,DADOS_ANAC!$E:$E,LEFT(AP$8,2))</f>
        <v>46996242</v>
      </c>
      <c r="AQ101" s="8">
        <f>SUMIFS(DADOS_ANAC!$T:$T,DADOS_ANAC!$B:$B,YEAR(AQ$7),DADOS_ANAC!$D:$D,$B$78,DADOS_ANAC!$E:$E,LEFT(AQ$8,2))</f>
        <v>46598667</v>
      </c>
      <c r="AR101" s="8">
        <f>SUMIFS(DADOS_ANAC!$T:$T,DADOS_ANAC!$B:$B,YEAR(AR$7),DADOS_ANAC!$D:$D,$B$78,DADOS_ANAC!$E:$E,LEFT(AR$8,2))</f>
        <v>51133642</v>
      </c>
      <c r="AS101" s="8">
        <f>SUMIFS(DADOS_ANAC!$T:$T,DADOS_ANAC!$B:$B,YEAR(AS$7),DADOS_ANAC!$D:$D,$B$78,DADOS_ANAC!$E:$E,LEFT(AS$8,2))</f>
        <v>49980258</v>
      </c>
      <c r="AT101" s="8">
        <f>SUMIFS(DADOS_ANAC!$T:$T,DADOS_ANAC!$B:$B,YEAR(AT$7),DADOS_ANAC!$D:$D,$B$78,DADOS_ANAC!$E:$E,LEFT(AT$8,2))</f>
        <v>56451279</v>
      </c>
      <c r="AU101" s="8">
        <f>SUMIFS(DADOS_ANAC!$T:$T,DADOS_ANAC!$B:$B,YEAR(AU$7),DADOS_ANAC!$D:$D,$B$78,DADOS_ANAC!$E:$E,LEFT(AU$8,2))</f>
        <v>55548909</v>
      </c>
    </row>
    <row r="102" spans="2:47">
      <c r="B102" t="s">
        <v>88</v>
      </c>
      <c r="C102" t="s">
        <v>119</v>
      </c>
      <c r="D102" s="8">
        <f>SUMIFS(DADOS_ANAC!$U:$U,DADOS_ANAC!$B:$B,YEAR(D$7),DADOS_ANAC!$D:$D,$B$78,DADOS_ANAC!$E:$E,LEFT(D$8,2))</f>
        <v>0</v>
      </c>
      <c r="E102" s="8">
        <v>0</v>
      </c>
      <c r="F102" s="8">
        <f>SUMIFS(DADOS_ANAC!$U:$U,DADOS_ANAC!$B:$B,YEAR(F$7),DADOS_ANAC!$D:$D,$B$78,DADOS_ANAC!$E:$E,LEFT(F$8,2))</f>
        <v>0</v>
      </c>
      <c r="G102" s="8">
        <f>SUMIFS(DADOS_ANAC!$U:$U,DADOS_ANAC!$B:$B,YEAR(G$7),DADOS_ANAC!$D:$D,$B$78,DADOS_ANAC!$E:$E,LEFT(G$8,2))</f>
        <v>0</v>
      </c>
      <c r="H102" s="8">
        <f>SUMIFS(DADOS_ANAC!$U:$U,DADOS_ANAC!$B:$B,YEAR(H$7),DADOS_ANAC!$D:$D,$B$78,DADOS_ANAC!$E:$E,LEFT(H$8,2))</f>
        <v>0</v>
      </c>
      <c r="I102" s="8">
        <f>SUMIFS(DADOS_ANAC!$U:$U,DADOS_ANAC!$B:$B,YEAR(I$7),DADOS_ANAC!$D:$D,$B$78,DADOS_ANAC!$E:$E,LEFT(I$8,2))</f>
        <v>12065</v>
      </c>
      <c r="J102" s="8">
        <f>SUMIFS(DADOS_ANAC!$U:$U,DADOS_ANAC!$B:$B,YEAR(J$7),DADOS_ANAC!$D:$D,$B$78,DADOS_ANAC!$E:$E,LEFT(J$8,2))</f>
        <v>37346</v>
      </c>
      <c r="K102" s="8">
        <f>SUMIFS(DADOS_ANAC!$U:$U,DADOS_ANAC!$B:$B,YEAR(K$7),DADOS_ANAC!$D:$D,$B$78,DADOS_ANAC!$E:$E,LEFT(K$8,2))</f>
        <v>50701</v>
      </c>
      <c r="L102" s="8">
        <f>SUMIFS(DADOS_ANAC!$U:$U,DADOS_ANAC!$B:$B,YEAR(L$7),DADOS_ANAC!$D:$D,$B$78,DADOS_ANAC!$E:$E,LEFT(L$8,2))</f>
        <v>0</v>
      </c>
      <c r="M102" s="8">
        <f>SUMIFS(DADOS_ANAC!$U:$U,DADOS_ANAC!$B:$B,YEAR(M$7),DADOS_ANAC!$D:$D,$B$78,DADOS_ANAC!$E:$E,LEFT(M$8,2))</f>
        <v>69840</v>
      </c>
      <c r="N102" s="8">
        <f>SUMIFS(DADOS_ANAC!$U:$U,DADOS_ANAC!$B:$B,YEAR(N$7),DADOS_ANAC!$D:$D,$B$78,DADOS_ANAC!$E:$E,LEFT(N$8,2))</f>
        <v>0</v>
      </c>
      <c r="O102" s="8">
        <f>SUMIFS(DADOS_ANAC!$U:$U,DADOS_ANAC!$B:$B,YEAR(O$7),DADOS_ANAC!$D:$D,$B$78,DADOS_ANAC!$E:$E,LEFT(O$8,2))</f>
        <v>57408</v>
      </c>
      <c r="P102" s="8">
        <f>SUMIFS(DADOS_ANAC!$U:$U,DADOS_ANAC!$B:$B,YEAR(P$7),DADOS_ANAC!$D:$D,$B$78,DADOS_ANAC!$E:$E,LEFT(P$8,2))</f>
        <v>11122</v>
      </c>
      <c r="Q102" s="8">
        <f>SUMIFS(DADOS_ANAC!$U:$U,DADOS_ANAC!$B:$B,YEAR(Q$7),DADOS_ANAC!$D:$D,$B$78,DADOS_ANAC!$E:$E,LEFT(Q$8,2))</f>
        <v>36921</v>
      </c>
      <c r="R102" s="8">
        <f>SUMIFS(DADOS_ANAC!$U:$U,DADOS_ANAC!$B:$B,YEAR(R$7),DADOS_ANAC!$D:$D,$B$78,DADOS_ANAC!$E:$E,LEFT(R$8,2))</f>
        <v>27316</v>
      </c>
      <c r="S102" s="8">
        <f>SUMIFS(DADOS_ANAC!$U:$U,DADOS_ANAC!$B:$B,YEAR(S$7),DADOS_ANAC!$D:$D,$B$78,DADOS_ANAC!$E:$E,LEFT(S$8,2))</f>
        <v>47803</v>
      </c>
      <c r="T102" s="8">
        <f>SUMIFS(DADOS_ANAC!$U:$U,DADOS_ANAC!$B:$B,YEAR(T$7),DADOS_ANAC!$D:$D,$B$78,DADOS_ANAC!$E:$E,LEFT(T$8,2))</f>
        <v>20487</v>
      </c>
      <c r="U102" s="8">
        <f>SUMIFS(DADOS_ANAC!$U:$U,DADOS_ANAC!$B:$B,YEAR(U$7),DADOS_ANAC!$D:$D,$B$78,DADOS_ANAC!$E:$E,LEFT(U$8,2))</f>
        <v>13658</v>
      </c>
      <c r="V102" s="8">
        <f>SUMIFS(DADOS_ANAC!$U:$U,DADOS_ANAC!$B:$B,YEAR(V$7),DADOS_ANAC!$D:$D,$B$78,DADOS_ANAC!$E:$E,LEFT(V$8,2))</f>
        <v>12929</v>
      </c>
      <c r="W102" s="8">
        <f>SUMIFS(DADOS_ANAC!$U:$U,DADOS_ANAC!$B:$B,YEAR(W$7),DADOS_ANAC!$D:$D,$B$78,DADOS_ANAC!$E:$E,LEFT(W$8,2))</f>
        <v>12644</v>
      </c>
      <c r="X102" s="8">
        <f>SUMIFS(DADOS_ANAC!$U:$U,DADOS_ANAC!$B:$B,YEAR(X$7),DADOS_ANAC!$D:$D,$B$78,DADOS_ANAC!$E:$E,LEFT(X$8,2))</f>
        <v>6829</v>
      </c>
      <c r="Y102" s="8">
        <f>SUMIFS(DADOS_ANAC!$U:$U,DADOS_ANAC!$B:$B,YEAR(Y$7),DADOS_ANAC!$D:$D,$B$78,DADOS_ANAC!$E:$E,LEFT(Y$8,2))</f>
        <v>10774</v>
      </c>
      <c r="Z102" s="8">
        <f>SUMIFS(DADOS_ANAC!$U:$U,DADOS_ANAC!$B:$B,YEAR(Z$7),DADOS_ANAC!$D:$D,$B$78,DADOS_ANAC!$E:$E,LEFT(Z$8,2))</f>
        <v>21548</v>
      </c>
      <c r="AA102" s="8">
        <f>SUMIFS(DADOS_ANAC!$U:$U,DADOS_ANAC!$B:$B,YEAR(AA$7),DADOS_ANAC!$D:$D,$B$78,DADOS_ANAC!$E:$E,LEFT(AA$8,2))</f>
        <v>662231</v>
      </c>
      <c r="AB102" s="8">
        <f>SUMIFS(DADOS_ANAC!$U:$U,DADOS_ANAC!$B:$B,YEAR(AB$7),DADOS_ANAC!$D:$D,$B$78,DADOS_ANAC!$E:$E,LEFT(AB$8,2))</f>
        <v>2639878</v>
      </c>
      <c r="AC102" s="8">
        <f>SUMIFS(DADOS_ANAC!$U:$U,DADOS_ANAC!$B:$B,YEAR(AC$7),DADOS_ANAC!$D:$D,$B$78,DADOS_ANAC!$E:$E,LEFT(AC$8,2))</f>
        <v>2627577</v>
      </c>
      <c r="AD102" s="8">
        <f>SUMIFS(DADOS_ANAC!$U:$U,DADOS_ANAC!$B:$B,YEAR(AD$7),DADOS_ANAC!$D:$D,$B$78,DADOS_ANAC!$E:$E,LEFT(AD$8,2))</f>
        <v>3157859</v>
      </c>
      <c r="AE102" s="8">
        <f>SUMIFS(DADOS_ANAC!$U:$U,DADOS_ANAC!$B:$B,YEAR(AE$7),DADOS_ANAC!$D:$D,$B$78,DADOS_ANAC!$E:$E,LEFT(AE$8,2))</f>
        <v>3419488</v>
      </c>
      <c r="AF102" s="8">
        <f>SUMIFS(DADOS_ANAC!$U:$U,DADOS_ANAC!$B:$B,YEAR(AF$7),DADOS_ANAC!$D:$D,$B$78,DADOS_ANAC!$E:$E,LEFT(AF$8,2))</f>
        <v>4090119</v>
      </c>
      <c r="AG102" s="8">
        <f>SUMIFS(DADOS_ANAC!$U:$U,DADOS_ANAC!$B:$B,YEAR(AG$7),DADOS_ANAC!$D:$D,$B$78,DADOS_ANAC!$E:$E,LEFT(AG$8,2))</f>
        <v>2500223</v>
      </c>
      <c r="AH102" s="8">
        <f>SUMIFS(DADOS_ANAC!$U:$U,DADOS_ANAC!$B:$B,YEAR(AH$7),DADOS_ANAC!$D:$D,$B$78,DADOS_ANAC!$E:$E,LEFT(AH$8,2))</f>
        <v>3645971</v>
      </c>
      <c r="AI102" s="8">
        <f>SUMIFS(DADOS_ANAC!$U:$U,DADOS_ANAC!$B:$B,YEAR(AI$7),DADOS_ANAC!$D:$D,$B$78,DADOS_ANAC!$E:$E,LEFT(AI$8,2))</f>
        <v>3927819</v>
      </c>
      <c r="AJ102" s="8">
        <f>SUMIFS(DADOS_ANAC!$U:$U,DADOS_ANAC!$B:$B,YEAR(AJ$7),DADOS_ANAC!$D:$D,$B$78,DADOS_ANAC!$E:$E,LEFT(AJ$8,2))</f>
        <v>4319000</v>
      </c>
      <c r="AK102" s="8">
        <f>SUMIFS(DADOS_ANAC!$U:$U,DADOS_ANAC!$B:$B,YEAR(AK$7),DADOS_ANAC!$D:$D,$B$78,DADOS_ANAC!$E:$E,LEFT(AK$8,2))</f>
        <v>4529108</v>
      </c>
      <c r="AL102" s="8">
        <f>SUMIFS(DADOS_ANAC!$U:$U,DADOS_ANAC!$B:$B,YEAR(AL$7),DADOS_ANAC!$D:$D,$B$78,DADOS_ANAC!$E:$E,LEFT(AL$8,2))</f>
        <v>6013337</v>
      </c>
      <c r="AM102" s="8">
        <f>SUMIFS(DADOS_ANAC!$U:$U,DADOS_ANAC!$B:$B,YEAR(AM$7),DADOS_ANAC!$D:$D,$B$78,DADOS_ANAC!$E:$E,LEFT(AM$8,2))</f>
        <v>6500641</v>
      </c>
      <c r="AN102" s="8">
        <f>SUMIFS(DADOS_ANAC!$U:$U,DADOS_ANAC!$B:$B,YEAR(AN$7),DADOS_ANAC!$D:$D,$B$78,DADOS_ANAC!$E:$E,LEFT(AN$8,2))</f>
        <v>7740179</v>
      </c>
      <c r="AO102" s="8">
        <f>SUMIFS(DADOS_ANAC!$U:$U,DADOS_ANAC!$B:$B,YEAR(AO$7),DADOS_ANAC!$D:$D,$B$78,DADOS_ANAC!$E:$E,LEFT(AO$8,2))</f>
        <v>7648900</v>
      </c>
      <c r="AP102" s="8">
        <f>SUMIFS(DADOS_ANAC!$U:$U,DADOS_ANAC!$B:$B,YEAR(AP$7),DADOS_ANAC!$D:$D,$B$78,DADOS_ANAC!$E:$E,LEFT(AP$8,2))</f>
        <v>8406606</v>
      </c>
      <c r="AQ102" s="8">
        <f>SUMIFS(DADOS_ANAC!$U:$U,DADOS_ANAC!$B:$B,YEAR(AQ$7),DADOS_ANAC!$D:$D,$B$78,DADOS_ANAC!$E:$E,LEFT(AQ$8,2))</f>
        <v>7433654</v>
      </c>
      <c r="AR102" s="8">
        <f>SUMIFS(DADOS_ANAC!$U:$U,DADOS_ANAC!$B:$B,YEAR(AR$7),DADOS_ANAC!$D:$D,$B$78,DADOS_ANAC!$E:$E,LEFT(AR$8,2))</f>
        <v>8575702</v>
      </c>
      <c r="AS102" s="8">
        <f>SUMIFS(DADOS_ANAC!$U:$U,DADOS_ANAC!$B:$B,YEAR(AS$7),DADOS_ANAC!$D:$D,$B$78,DADOS_ANAC!$E:$E,LEFT(AS$8,2))</f>
        <v>7729330</v>
      </c>
      <c r="AT102" s="8">
        <f>SUMIFS(DADOS_ANAC!$U:$U,DADOS_ANAC!$B:$B,YEAR(AT$7),DADOS_ANAC!$D:$D,$B$78,DADOS_ANAC!$E:$E,LEFT(AT$8,2))</f>
        <v>9268893</v>
      </c>
      <c r="AU102" s="8">
        <f>SUMIFS(DADOS_ANAC!$U:$U,DADOS_ANAC!$B:$B,YEAR(AU$7),DADOS_ANAC!$D:$D,$B$78,DADOS_ANAC!$E:$E,LEFT(AU$8,2))</f>
        <v>9128964</v>
      </c>
    </row>
    <row r="103" spans="2:47">
      <c r="B103" s="17" t="s">
        <v>104</v>
      </c>
      <c r="C103" s="17" t="s">
        <v>118</v>
      </c>
      <c r="D103" s="18">
        <f>D102+D101</f>
        <v>2738552</v>
      </c>
      <c r="E103" s="18">
        <v>5658530</v>
      </c>
      <c r="F103" s="18">
        <f t="shared" ref="F103:AU103" si="28">F102+F101</f>
        <v>7458577</v>
      </c>
      <c r="G103" s="18">
        <f t="shared" si="28"/>
        <v>7632437</v>
      </c>
      <c r="H103" s="18">
        <f t="shared" si="28"/>
        <v>9125196</v>
      </c>
      <c r="I103" s="18">
        <f t="shared" si="28"/>
        <v>9119148</v>
      </c>
      <c r="J103" s="18">
        <f t="shared" si="28"/>
        <v>12631527</v>
      </c>
      <c r="K103" s="18">
        <f t="shared" si="28"/>
        <v>14876186</v>
      </c>
      <c r="L103" s="18">
        <f t="shared" si="28"/>
        <v>17046361</v>
      </c>
      <c r="M103" s="18">
        <f t="shared" si="28"/>
        <v>17358775</v>
      </c>
      <c r="N103" s="18">
        <f t="shared" si="28"/>
        <v>20684601</v>
      </c>
      <c r="O103" s="18">
        <f t="shared" si="28"/>
        <v>21920272</v>
      </c>
      <c r="P103" s="18">
        <f t="shared" si="28"/>
        <v>24226049</v>
      </c>
      <c r="Q103" s="18">
        <f t="shared" si="28"/>
        <v>24833648</v>
      </c>
      <c r="R103" s="18">
        <f t="shared" si="28"/>
        <v>26259901</v>
      </c>
      <c r="S103" s="18">
        <f t="shared" si="28"/>
        <v>24544641</v>
      </c>
      <c r="T103" s="18">
        <f t="shared" si="28"/>
        <v>28248574</v>
      </c>
      <c r="U103" s="18">
        <f t="shared" si="28"/>
        <v>31578080</v>
      </c>
      <c r="V103" s="18">
        <f t="shared" si="28"/>
        <v>34675840</v>
      </c>
      <c r="W103" s="18">
        <f t="shared" si="28"/>
        <v>38049962</v>
      </c>
      <c r="X103" s="18">
        <f t="shared" si="28"/>
        <v>47529235</v>
      </c>
      <c r="Y103" s="18">
        <f t="shared" si="28"/>
        <v>45372761</v>
      </c>
      <c r="Z103" s="18">
        <f t="shared" si="28"/>
        <v>47586561</v>
      </c>
      <c r="AA103" s="18">
        <f t="shared" si="28"/>
        <v>49299866</v>
      </c>
      <c r="AB103" s="18">
        <f t="shared" si="28"/>
        <v>52438085</v>
      </c>
      <c r="AC103" s="18">
        <f t="shared" si="28"/>
        <v>47990080</v>
      </c>
      <c r="AD103" s="18">
        <f t="shared" si="28"/>
        <v>50958944</v>
      </c>
      <c r="AE103" s="18">
        <f t="shared" si="28"/>
        <v>51775781</v>
      </c>
      <c r="AF103" s="18">
        <f t="shared" si="28"/>
        <v>51748050</v>
      </c>
      <c r="AG103" s="18">
        <f t="shared" si="28"/>
        <v>43270411</v>
      </c>
      <c r="AH103" s="18">
        <f t="shared" si="28"/>
        <v>47793057</v>
      </c>
      <c r="AI103" s="18">
        <f t="shared" si="28"/>
        <v>49009444</v>
      </c>
      <c r="AJ103" s="18">
        <f t="shared" si="28"/>
        <v>51143292</v>
      </c>
      <c r="AK103" s="18">
        <f t="shared" si="28"/>
        <v>46873431</v>
      </c>
      <c r="AL103" s="18">
        <f t="shared" si="28"/>
        <v>49363054</v>
      </c>
      <c r="AM103" s="18">
        <f t="shared" si="28"/>
        <v>49603712</v>
      </c>
      <c r="AN103" s="18">
        <f t="shared" si="28"/>
        <v>52676100</v>
      </c>
      <c r="AO103" s="18">
        <f t="shared" si="28"/>
        <v>51303961</v>
      </c>
      <c r="AP103" s="18">
        <f t="shared" si="28"/>
        <v>55402848</v>
      </c>
      <c r="AQ103" s="18">
        <f t="shared" si="28"/>
        <v>54032321</v>
      </c>
      <c r="AR103" s="18">
        <f t="shared" si="28"/>
        <v>59709344</v>
      </c>
      <c r="AS103" s="18">
        <f t="shared" si="28"/>
        <v>57709588</v>
      </c>
      <c r="AT103" s="18">
        <f t="shared" si="28"/>
        <v>65720172</v>
      </c>
      <c r="AU103" s="18">
        <f t="shared" si="28"/>
        <v>64677873</v>
      </c>
    </row>
    <row r="104" spans="2:47" s="5" customFormat="1">
      <c r="B104" t="s">
        <v>159</v>
      </c>
      <c r="C104" t="s">
        <v>165</v>
      </c>
      <c r="D104" s="8">
        <f>SUMIFS(DADOS_ANAC!$V:$V,DADOS_ANAC!$B:$B,YEAR(D$7),DADOS_ANAC!$D:$D,$B$78,DADOS_ANAC!$E:$E,LEFT(D$8,2))</f>
        <v>193501</v>
      </c>
      <c r="E104" s="8">
        <v>441068</v>
      </c>
      <c r="F104" s="8">
        <f>SUMIFS(DADOS_ANAC!$V:$V,DADOS_ANAC!$B:$B,YEAR(F$7),DADOS_ANAC!$D:$D,$B$78,DADOS_ANAC!$E:$E,LEFT(F$8,2))</f>
        <v>552520</v>
      </c>
      <c r="G104" s="8">
        <f>SUMIFS(DADOS_ANAC!$V:$V,DADOS_ANAC!$B:$B,YEAR(G$7),DADOS_ANAC!$D:$D,$B$78,DADOS_ANAC!$E:$E,LEFT(G$8,2))</f>
        <v>609622</v>
      </c>
      <c r="H104" s="8">
        <f>SUMIFS(DADOS_ANAC!$V:$V,DADOS_ANAC!$B:$B,YEAR(H$7),DADOS_ANAC!$D:$D,$B$78,DADOS_ANAC!$E:$E,LEFT(H$8,2))</f>
        <v>815288</v>
      </c>
      <c r="I104" s="8">
        <f>SUMIFS(DADOS_ANAC!$V:$V,DADOS_ANAC!$B:$B,YEAR(I$7),DADOS_ANAC!$D:$D,$B$78,DADOS_ANAC!$E:$E,LEFT(I$8,2))</f>
        <v>856860</v>
      </c>
      <c r="J104" s="8">
        <f>SUMIFS(DADOS_ANAC!$V:$V,DADOS_ANAC!$B:$B,YEAR(J$7),DADOS_ANAC!$D:$D,$B$78,DADOS_ANAC!$E:$E,LEFT(J$8,2))</f>
        <v>1126546</v>
      </c>
      <c r="K104" s="8">
        <f>SUMIFS(DADOS_ANAC!$V:$V,DADOS_ANAC!$B:$B,YEAR(K$7),DADOS_ANAC!$D:$D,$B$78,DADOS_ANAC!$E:$E,LEFT(K$8,2))</f>
        <v>1328211</v>
      </c>
      <c r="L104" s="8">
        <f>SUMIFS(DADOS_ANAC!$V:$V,DADOS_ANAC!$B:$B,YEAR(L$7),DADOS_ANAC!$D:$D,$B$78,DADOS_ANAC!$E:$E,LEFT(L$8,2))</f>
        <v>1576861</v>
      </c>
      <c r="M104" s="8">
        <f>SUMIFS(DADOS_ANAC!$V:$V,DADOS_ANAC!$B:$B,YEAR(M$7),DADOS_ANAC!$D:$D,$B$78,DADOS_ANAC!$E:$E,LEFT(M$8,2))</f>
        <v>1699870</v>
      </c>
      <c r="N104" s="8">
        <f>SUMIFS(DADOS_ANAC!$V:$V,DADOS_ANAC!$B:$B,YEAR(N$7),DADOS_ANAC!$D:$D,$B$78,DADOS_ANAC!$E:$E,LEFT(N$8,2))</f>
        <v>2052566</v>
      </c>
      <c r="O104" s="8">
        <f>SUMIFS(DADOS_ANAC!$V:$V,DADOS_ANAC!$B:$B,YEAR(O$7),DADOS_ANAC!$D:$D,$B$78,DADOS_ANAC!$E:$E,LEFT(O$8,2))</f>
        <v>2197103</v>
      </c>
      <c r="P104" s="8">
        <f>SUMIFS(DADOS_ANAC!$V:$V,DADOS_ANAC!$B:$B,YEAR(P$7),DADOS_ANAC!$D:$D,$B$78,DADOS_ANAC!$E:$E,LEFT(P$8,2))</f>
        <v>2429776</v>
      </c>
      <c r="Q104" s="8">
        <f>SUMIFS(DADOS_ANAC!$V:$V,DADOS_ANAC!$B:$B,YEAR(Q$7),DADOS_ANAC!$D:$D,$B$78,DADOS_ANAC!$E:$E,LEFT(Q$8,2))</f>
        <v>2531533</v>
      </c>
      <c r="R104" s="8">
        <f>SUMIFS(DADOS_ANAC!$V:$V,DADOS_ANAC!$B:$B,YEAR(R$7),DADOS_ANAC!$D:$D,$B$78,DADOS_ANAC!$E:$E,LEFT(R$8,2))</f>
        <v>2664989</v>
      </c>
      <c r="S104" s="8">
        <f>SUMIFS(DADOS_ANAC!$V:$V,DADOS_ANAC!$B:$B,YEAR(S$7),DADOS_ANAC!$D:$D,$B$78,DADOS_ANAC!$E:$E,LEFT(S$8,2))</f>
        <v>2516253</v>
      </c>
      <c r="T104" s="8">
        <f>SUMIFS(DADOS_ANAC!$V:$V,DADOS_ANAC!$B:$B,YEAR(T$7),DADOS_ANAC!$D:$D,$B$78,DADOS_ANAC!$E:$E,LEFT(T$8,2))</f>
        <v>2804652</v>
      </c>
      <c r="U104" s="8">
        <f>SUMIFS(DADOS_ANAC!$V:$V,DADOS_ANAC!$B:$B,YEAR(U$7),DADOS_ANAC!$D:$D,$B$78,DADOS_ANAC!$E:$E,LEFT(U$8,2))</f>
        <v>3159052</v>
      </c>
      <c r="V104" s="8">
        <f>SUMIFS(DADOS_ANAC!$V:$V,DADOS_ANAC!$B:$B,YEAR(V$7),DADOS_ANAC!$D:$D,$B$78,DADOS_ANAC!$E:$E,LEFT(V$8,2))</f>
        <v>3427158</v>
      </c>
      <c r="W104" s="8">
        <f>SUMIFS(DADOS_ANAC!$V:$V,DADOS_ANAC!$B:$B,YEAR(W$7),DADOS_ANAC!$D:$D,$B$78,DADOS_ANAC!$E:$E,LEFT(W$8,2))</f>
        <v>3950707</v>
      </c>
      <c r="X104" s="8">
        <f>SUMIFS(DADOS_ANAC!$V:$V,DADOS_ANAC!$B:$B,YEAR(X$7),DADOS_ANAC!$D:$D,$B$78,DADOS_ANAC!$E:$E,LEFT(X$8,2))</f>
        <v>4892057</v>
      </c>
      <c r="Y104" s="8">
        <f>SUMIFS(DADOS_ANAC!$V:$V,DADOS_ANAC!$B:$B,YEAR(Y$7),DADOS_ANAC!$D:$D,$B$78,DADOS_ANAC!$E:$E,LEFT(Y$8,2))</f>
        <v>4841022</v>
      </c>
      <c r="Z104" s="8">
        <f>SUMIFS(DADOS_ANAC!$V:$V,DADOS_ANAC!$B:$B,YEAR(Z$7),DADOS_ANAC!$D:$D,$B$78,DADOS_ANAC!$E:$E,LEFT(Z$8,2))</f>
        <v>5019581</v>
      </c>
      <c r="AA104" s="8">
        <f>SUMIFS(DADOS_ANAC!$V:$V,DADOS_ANAC!$B:$B,YEAR(AA$7),DADOS_ANAC!$D:$D,$B$78,DADOS_ANAC!$E:$E,LEFT(AA$8,2))</f>
        <v>5211645</v>
      </c>
      <c r="AB104" s="8">
        <f>SUMIFS(DADOS_ANAC!$V:$V,DADOS_ANAC!$B:$B,YEAR(AB$7),DADOS_ANAC!$D:$D,$B$78,DADOS_ANAC!$E:$E,LEFT(AB$8,2))</f>
        <v>5181513</v>
      </c>
      <c r="AC104" s="8">
        <f>SUMIFS(DADOS_ANAC!$V:$V,DADOS_ANAC!$B:$B,YEAR(AC$7),DADOS_ANAC!$D:$D,$B$78,DADOS_ANAC!$E:$E,LEFT(AC$8,2))</f>
        <v>4842461</v>
      </c>
      <c r="AD104" s="8">
        <f>SUMIFS(DADOS_ANAC!$V:$V,DADOS_ANAC!$B:$B,YEAR(AD$7),DADOS_ANAC!$D:$D,$B$78,DADOS_ANAC!$E:$E,LEFT(AD$8,2))</f>
        <v>5132822</v>
      </c>
      <c r="AE104" s="8">
        <f>SUMIFS(DADOS_ANAC!$V:$V,DADOS_ANAC!$B:$B,YEAR(AE$7),DADOS_ANAC!$D:$D,$B$78,DADOS_ANAC!$E:$E,LEFT(AE$8,2))</f>
        <v>5007581</v>
      </c>
      <c r="AF104" s="8">
        <f>SUMIFS(DADOS_ANAC!$V:$V,DADOS_ANAC!$B:$B,YEAR(AF$7),DADOS_ANAC!$D:$D,$B$78,DADOS_ANAC!$E:$E,LEFT(AF$8,2))</f>
        <v>4887455</v>
      </c>
      <c r="AG104" s="8">
        <f>SUMIFS(DADOS_ANAC!$V:$V,DADOS_ANAC!$B:$B,YEAR(AG$7),DADOS_ANAC!$D:$D,$B$78,DADOS_ANAC!$E:$E,LEFT(AG$8,2))</f>
        <v>4515697</v>
      </c>
      <c r="AH104" s="8">
        <f>SUMIFS(DADOS_ANAC!$V:$V,DADOS_ANAC!$B:$B,YEAR(AH$7),DADOS_ANAC!$D:$D,$B$78,DADOS_ANAC!$E:$E,LEFT(AH$8,2))</f>
        <v>4961983</v>
      </c>
      <c r="AI104" s="8">
        <f>SUMIFS(DADOS_ANAC!$V:$V,DADOS_ANAC!$B:$B,YEAR(AI$7),DADOS_ANAC!$D:$D,$B$78,DADOS_ANAC!$E:$E,LEFT(AI$8,2))</f>
        <v>4996343</v>
      </c>
      <c r="AJ104" s="8">
        <f>SUMIFS(DADOS_ANAC!$V:$V,DADOS_ANAC!$B:$B,YEAR(AJ$7),DADOS_ANAC!$D:$D,$B$78,DADOS_ANAC!$E:$E,LEFT(AJ$8,2))</f>
        <v>5321526</v>
      </c>
      <c r="AK104" s="8">
        <f>SUMIFS(DADOS_ANAC!$V:$V,DADOS_ANAC!$B:$B,YEAR(AK$7),DADOS_ANAC!$D:$D,$B$78,DADOS_ANAC!$E:$E,LEFT(AK$8,2))</f>
        <v>5004075</v>
      </c>
      <c r="AL104" s="8">
        <f>SUMIFS(DADOS_ANAC!$V:$V,DADOS_ANAC!$B:$B,YEAR(AL$7),DADOS_ANAC!$D:$D,$B$78,DADOS_ANAC!$E:$E,LEFT(AL$8,2))</f>
        <v>5235157</v>
      </c>
      <c r="AM104" s="8">
        <f>SUMIFS(DADOS_ANAC!$V:$V,DADOS_ANAC!$B:$B,YEAR(AM$7),DADOS_ANAC!$D:$D,$B$78,DADOS_ANAC!$E:$E,LEFT(AM$8,2))</f>
        <v>5111372</v>
      </c>
      <c r="AN104" s="8">
        <f>SUMIFS(DADOS_ANAC!$V:$V,DADOS_ANAC!$B:$B,YEAR(AN$7),DADOS_ANAC!$D:$D,$B$78,DADOS_ANAC!$E:$E,LEFT(AN$8,2))</f>
        <v>5174391</v>
      </c>
      <c r="AO104" s="8">
        <f>SUMIFS(DADOS_ANAC!$V:$V,DADOS_ANAC!$B:$B,YEAR(AO$7),DADOS_ANAC!$D:$D,$B$78,DADOS_ANAC!$E:$E,LEFT(AO$8,2))</f>
        <v>5083713</v>
      </c>
      <c r="AP104" s="8">
        <f>SUMIFS(DADOS_ANAC!$V:$V,DADOS_ANAC!$B:$B,YEAR(AP$7),DADOS_ANAC!$D:$D,$B$78,DADOS_ANAC!$E:$E,LEFT(AP$8,2))</f>
        <v>5593527</v>
      </c>
      <c r="AQ104" s="8">
        <f>SUMIFS(DADOS_ANAC!$V:$V,DADOS_ANAC!$B:$B,YEAR(AQ$7),DADOS_ANAC!$D:$D,$B$78,DADOS_ANAC!$E:$E,LEFT(AQ$8,2))</f>
        <v>5456824</v>
      </c>
      <c r="AR104" s="8">
        <f>SUMIFS(DADOS_ANAC!$V:$V,DADOS_ANAC!$B:$B,YEAR(AR$7),DADOS_ANAC!$D:$D,$B$78,DADOS_ANAC!$E:$E,LEFT(AR$8,2))</f>
        <v>5857591</v>
      </c>
      <c r="AS104" s="8">
        <f>SUMIFS(DADOS_ANAC!$V:$V,DADOS_ANAC!$B:$B,YEAR(AS$7),DADOS_ANAC!$D:$D,$B$78,DADOS_ANAC!$E:$E,LEFT(AS$8,2))</f>
        <v>6103969</v>
      </c>
      <c r="AT104" s="8">
        <f>SUMIFS(DADOS_ANAC!$V:$V,DADOS_ANAC!$B:$B,YEAR(AT$7),DADOS_ANAC!$D:$D,$B$78,DADOS_ANAC!$E:$E,LEFT(AT$8,2))</f>
        <v>6809879</v>
      </c>
      <c r="AU104" s="8">
        <f>SUMIFS(DADOS_ANAC!$V:$V,DADOS_ANAC!$B:$B,YEAR(AU$7),DADOS_ANAC!$D:$D,$B$78,DADOS_ANAC!$E:$E,LEFT(AU$8,2))</f>
        <v>6820505</v>
      </c>
    </row>
    <row r="105" spans="2:47" s="5" customFormat="1">
      <c r="B105" t="s">
        <v>160</v>
      </c>
      <c r="C105" t="s">
        <v>166</v>
      </c>
      <c r="D105" s="8">
        <f>SUMIFS(DADOS_ANAC!$W:$W,DADOS_ANAC!$B:$B,YEAR(D$7),DADOS_ANAC!$D:$D,$B$78,DADOS_ANAC!$E:$E,LEFT(D$8,2))</f>
        <v>0</v>
      </c>
      <c r="E105" s="8">
        <v>0</v>
      </c>
      <c r="F105" s="8">
        <f>SUMIFS(DADOS_ANAC!$W:$W,DADOS_ANAC!$B:$B,YEAR(F$7),DADOS_ANAC!$D:$D,$B$78,DADOS_ANAC!$E:$E,LEFT(F$8,2))</f>
        <v>0</v>
      </c>
      <c r="G105" s="8">
        <f>SUMIFS(DADOS_ANAC!$W:$W,DADOS_ANAC!$B:$B,YEAR(G$7),DADOS_ANAC!$D:$D,$B$78,DADOS_ANAC!$E:$E,LEFT(G$8,2))</f>
        <v>0</v>
      </c>
      <c r="H105" s="8">
        <f>SUMIFS(DADOS_ANAC!$W:$W,DADOS_ANAC!$B:$B,YEAR(H$7),DADOS_ANAC!$D:$D,$B$78,DADOS_ANAC!$E:$E,LEFT(H$8,2))</f>
        <v>0</v>
      </c>
      <c r="I105" s="8">
        <f>SUMIFS(DADOS_ANAC!$W:$W,DADOS_ANAC!$B:$B,YEAR(I$7),DADOS_ANAC!$D:$D,$B$78,DADOS_ANAC!$E:$E,LEFT(I$8,2))</f>
        <v>185</v>
      </c>
      <c r="J105" s="8">
        <f>SUMIFS(DADOS_ANAC!$W:$W,DADOS_ANAC!$B:$B,YEAR(J$7),DADOS_ANAC!$D:$D,$B$78,DADOS_ANAC!$E:$E,LEFT(J$8,2))</f>
        <v>582</v>
      </c>
      <c r="K105" s="8">
        <f>SUMIFS(DADOS_ANAC!$W:$W,DADOS_ANAC!$B:$B,YEAR(K$7),DADOS_ANAC!$D:$D,$B$78,DADOS_ANAC!$E:$E,LEFT(K$8,2))</f>
        <v>316</v>
      </c>
      <c r="L105" s="8">
        <f>SUMIFS(DADOS_ANAC!$W:$W,DADOS_ANAC!$B:$B,YEAR(L$7),DADOS_ANAC!$D:$D,$B$78,DADOS_ANAC!$E:$E,LEFT(L$8,2))</f>
        <v>0</v>
      </c>
      <c r="M105" s="8">
        <f>SUMIFS(DADOS_ANAC!$W:$W,DADOS_ANAC!$B:$B,YEAR(M$7),DADOS_ANAC!$D:$D,$B$78,DADOS_ANAC!$E:$E,LEFT(M$8,2))</f>
        <v>96</v>
      </c>
      <c r="N105" s="8">
        <f>SUMIFS(DADOS_ANAC!$W:$W,DADOS_ANAC!$B:$B,YEAR(N$7),DADOS_ANAC!$D:$D,$B$78,DADOS_ANAC!$E:$E,LEFT(N$8,2))</f>
        <v>0</v>
      </c>
      <c r="O105" s="8">
        <f>SUMIFS(DADOS_ANAC!$W:$W,DADOS_ANAC!$B:$B,YEAR(O$7),DADOS_ANAC!$D:$D,$B$78,DADOS_ANAC!$E:$E,LEFT(O$8,2))</f>
        <v>0</v>
      </c>
      <c r="P105" s="8">
        <f>SUMIFS(DADOS_ANAC!$W:$W,DADOS_ANAC!$B:$B,YEAR(P$7),DADOS_ANAC!$D:$D,$B$78,DADOS_ANAC!$E:$E,LEFT(P$8,2))</f>
        <v>0</v>
      </c>
      <c r="Q105" s="8">
        <f>SUMIFS(DADOS_ANAC!$W:$W,DADOS_ANAC!$B:$B,YEAR(Q$7),DADOS_ANAC!$D:$D,$B$78,DADOS_ANAC!$E:$E,LEFT(Q$8,2))</f>
        <v>0</v>
      </c>
      <c r="R105" s="8">
        <f>SUMIFS(DADOS_ANAC!$W:$W,DADOS_ANAC!$B:$B,YEAR(R$7),DADOS_ANAC!$D:$D,$B$78,DADOS_ANAC!$E:$E,LEFT(R$8,2))</f>
        <v>0</v>
      </c>
      <c r="S105" s="8">
        <f>SUMIFS(DADOS_ANAC!$W:$W,DADOS_ANAC!$B:$B,YEAR(S$7),DADOS_ANAC!$D:$D,$B$78,DADOS_ANAC!$E:$E,LEFT(S$8,2))</f>
        <v>0</v>
      </c>
      <c r="T105" s="8">
        <f>SUMIFS(DADOS_ANAC!$W:$W,DADOS_ANAC!$B:$B,YEAR(T$7),DADOS_ANAC!$D:$D,$B$78,DADOS_ANAC!$E:$E,LEFT(T$8,2))</f>
        <v>0</v>
      </c>
      <c r="U105" s="8">
        <f>SUMIFS(DADOS_ANAC!$W:$W,DADOS_ANAC!$B:$B,YEAR(U$7),DADOS_ANAC!$D:$D,$B$78,DADOS_ANAC!$E:$E,LEFT(U$8,2))</f>
        <v>0</v>
      </c>
      <c r="V105" s="8">
        <f>SUMIFS(DADOS_ANAC!$W:$W,DADOS_ANAC!$B:$B,YEAR(V$7),DADOS_ANAC!$D:$D,$B$78,DADOS_ANAC!$E:$E,LEFT(V$8,2))</f>
        <v>118</v>
      </c>
      <c r="W105" s="8">
        <f>SUMIFS(DADOS_ANAC!$W:$W,DADOS_ANAC!$B:$B,YEAR(W$7),DADOS_ANAC!$D:$D,$B$78,DADOS_ANAC!$E:$E,LEFT(W$8,2))</f>
        <v>0</v>
      </c>
      <c r="X105" s="8">
        <f>SUMIFS(DADOS_ANAC!$W:$W,DADOS_ANAC!$B:$B,YEAR(X$7),DADOS_ANAC!$D:$D,$B$78,DADOS_ANAC!$E:$E,LEFT(X$8,2))</f>
        <v>0</v>
      </c>
      <c r="Y105" s="8">
        <f>SUMIFS(DADOS_ANAC!$W:$W,DADOS_ANAC!$B:$B,YEAR(Y$7),DADOS_ANAC!$D:$D,$B$78,DADOS_ANAC!$E:$E,LEFT(Y$8,2))</f>
        <v>0</v>
      </c>
      <c r="Z105" s="8">
        <f>SUMIFS(DADOS_ANAC!$W:$W,DADOS_ANAC!$B:$B,YEAR(Z$7),DADOS_ANAC!$D:$D,$B$78,DADOS_ANAC!$E:$E,LEFT(Z$8,2))</f>
        <v>0</v>
      </c>
      <c r="AA105" s="8">
        <f>SUMIFS(DADOS_ANAC!$W:$W,DADOS_ANAC!$B:$B,YEAR(AA$7),DADOS_ANAC!$D:$D,$B$78,DADOS_ANAC!$E:$E,LEFT(AA$8,2))</f>
        <v>21183</v>
      </c>
      <c r="AB105" s="8">
        <f>SUMIFS(DADOS_ANAC!$W:$W,DADOS_ANAC!$B:$B,YEAR(AB$7),DADOS_ANAC!$D:$D,$B$78,DADOS_ANAC!$E:$E,LEFT(AB$8,2))</f>
        <v>93478</v>
      </c>
      <c r="AC105" s="8">
        <f>SUMIFS(DADOS_ANAC!$W:$W,DADOS_ANAC!$B:$B,YEAR(AC$7),DADOS_ANAC!$D:$D,$B$78,DADOS_ANAC!$E:$E,LEFT(AC$8,2))</f>
        <v>85683</v>
      </c>
      <c r="AD105" s="8">
        <f>SUMIFS(DADOS_ANAC!$W:$W,DADOS_ANAC!$B:$B,YEAR(AD$7),DADOS_ANAC!$D:$D,$B$78,DADOS_ANAC!$E:$E,LEFT(AD$8,2))</f>
        <v>103245</v>
      </c>
      <c r="AE105" s="8">
        <f>SUMIFS(DADOS_ANAC!$W:$W,DADOS_ANAC!$B:$B,YEAR(AE$7),DADOS_ANAC!$D:$D,$B$78,DADOS_ANAC!$E:$E,LEFT(AE$8,2))</f>
        <v>114756</v>
      </c>
      <c r="AF105" s="8">
        <f>SUMIFS(DADOS_ANAC!$W:$W,DADOS_ANAC!$B:$B,YEAR(AF$7),DADOS_ANAC!$D:$D,$B$78,DADOS_ANAC!$E:$E,LEFT(AF$8,2))</f>
        <v>136761</v>
      </c>
      <c r="AG105" s="8">
        <f>SUMIFS(DADOS_ANAC!$W:$W,DADOS_ANAC!$B:$B,YEAR(AG$7),DADOS_ANAC!$D:$D,$B$78,DADOS_ANAC!$E:$E,LEFT(AG$8,2))</f>
        <v>82684</v>
      </c>
      <c r="AH105" s="8">
        <f>SUMIFS(DADOS_ANAC!$W:$W,DADOS_ANAC!$B:$B,YEAR(AH$7),DADOS_ANAC!$D:$D,$B$78,DADOS_ANAC!$E:$E,LEFT(AH$8,2))</f>
        <v>124550</v>
      </c>
      <c r="AI105" s="8">
        <f>SUMIFS(DADOS_ANAC!$W:$W,DADOS_ANAC!$B:$B,YEAR(AI$7),DADOS_ANAC!$D:$D,$B$78,DADOS_ANAC!$E:$E,LEFT(AI$8,2))</f>
        <v>140370</v>
      </c>
      <c r="AJ105" s="8">
        <f>SUMIFS(DADOS_ANAC!$W:$W,DADOS_ANAC!$B:$B,YEAR(AJ$7),DADOS_ANAC!$D:$D,$B$78,DADOS_ANAC!$E:$E,LEFT(AJ$8,2))</f>
        <v>160834</v>
      </c>
      <c r="AK105" s="8">
        <f>SUMIFS(DADOS_ANAC!$W:$W,DADOS_ANAC!$B:$B,YEAR(AK$7),DADOS_ANAC!$D:$D,$B$78,DADOS_ANAC!$E:$E,LEFT(AK$8,2))</f>
        <v>167924</v>
      </c>
      <c r="AL105" s="8">
        <f>SUMIFS(DADOS_ANAC!$W:$W,DADOS_ANAC!$B:$B,YEAR(AL$7),DADOS_ANAC!$D:$D,$B$78,DADOS_ANAC!$E:$E,LEFT(AL$8,2))</f>
        <v>224686</v>
      </c>
      <c r="AM105" s="8">
        <f>SUMIFS(DADOS_ANAC!$W:$W,DADOS_ANAC!$B:$B,YEAR(AM$7),DADOS_ANAC!$D:$D,$B$78,DADOS_ANAC!$E:$E,LEFT(AM$8,2))</f>
        <v>240866</v>
      </c>
      <c r="AN105" s="8">
        <f>SUMIFS(DADOS_ANAC!$W:$W,DADOS_ANAC!$B:$B,YEAR(AN$7),DADOS_ANAC!$D:$D,$B$78,DADOS_ANAC!$E:$E,LEFT(AN$8,2))</f>
        <v>308042</v>
      </c>
      <c r="AO105" s="8">
        <f>SUMIFS(DADOS_ANAC!$W:$W,DADOS_ANAC!$B:$B,YEAR(AO$7),DADOS_ANAC!$D:$D,$B$78,DADOS_ANAC!$E:$E,LEFT(AO$8,2))</f>
        <v>294869</v>
      </c>
      <c r="AP105" s="8">
        <f>SUMIFS(DADOS_ANAC!$W:$W,DADOS_ANAC!$B:$B,YEAR(AP$7),DADOS_ANAC!$D:$D,$B$78,DADOS_ANAC!$E:$E,LEFT(AP$8,2))</f>
        <v>339003</v>
      </c>
      <c r="AQ105" s="8">
        <f>SUMIFS(DADOS_ANAC!$W:$W,DADOS_ANAC!$B:$B,YEAR(AQ$7),DADOS_ANAC!$D:$D,$B$78,DADOS_ANAC!$E:$E,LEFT(AQ$8,2))</f>
        <v>295742</v>
      </c>
      <c r="AR105" s="8">
        <f>SUMIFS(DADOS_ANAC!$W:$W,DADOS_ANAC!$B:$B,YEAR(AR$7),DADOS_ANAC!$D:$D,$B$78,DADOS_ANAC!$E:$E,LEFT(AR$8,2))</f>
        <v>342123</v>
      </c>
      <c r="AS105" s="8">
        <f>SUMIFS(DADOS_ANAC!$W:$W,DADOS_ANAC!$B:$B,YEAR(AS$7),DADOS_ANAC!$D:$D,$B$78,DADOS_ANAC!$E:$E,LEFT(AS$8,2))</f>
        <v>297064</v>
      </c>
      <c r="AT105" s="8">
        <f>SUMIFS(DADOS_ANAC!$W:$W,DADOS_ANAC!$B:$B,YEAR(AT$7),DADOS_ANAC!$D:$D,$B$78,DADOS_ANAC!$E:$E,LEFT(AT$8,2))</f>
        <v>363861</v>
      </c>
      <c r="AU105" s="8">
        <f>SUMIFS(DADOS_ANAC!$W:$W,DADOS_ANAC!$B:$B,YEAR(AU$7),DADOS_ANAC!$D:$D,$B$78,DADOS_ANAC!$E:$E,LEFT(AU$8,2))</f>
        <v>346033</v>
      </c>
    </row>
    <row r="106" spans="2:47" s="5" customFormat="1">
      <c r="B106" s="17" t="s">
        <v>163</v>
      </c>
      <c r="C106" s="17" t="s">
        <v>167</v>
      </c>
      <c r="D106" s="18">
        <f>D105+D104</f>
        <v>193501</v>
      </c>
      <c r="E106" s="18">
        <v>441068</v>
      </c>
      <c r="F106" s="18">
        <f t="shared" ref="F106:AU106" si="29">F105+F104</f>
        <v>552520</v>
      </c>
      <c r="G106" s="18">
        <f t="shared" si="29"/>
        <v>609622</v>
      </c>
      <c r="H106" s="18">
        <f t="shared" si="29"/>
        <v>815288</v>
      </c>
      <c r="I106" s="18">
        <f t="shared" si="29"/>
        <v>857045</v>
      </c>
      <c r="J106" s="18">
        <f t="shared" si="29"/>
        <v>1127128</v>
      </c>
      <c r="K106" s="18">
        <f t="shared" si="29"/>
        <v>1328527</v>
      </c>
      <c r="L106" s="18">
        <f t="shared" si="29"/>
        <v>1576861</v>
      </c>
      <c r="M106" s="18">
        <f t="shared" si="29"/>
        <v>1699966</v>
      </c>
      <c r="N106" s="18">
        <f t="shared" si="29"/>
        <v>2052566</v>
      </c>
      <c r="O106" s="18">
        <f t="shared" si="29"/>
        <v>2197103</v>
      </c>
      <c r="P106" s="18">
        <f t="shared" si="29"/>
        <v>2429776</v>
      </c>
      <c r="Q106" s="18">
        <f t="shared" si="29"/>
        <v>2531533</v>
      </c>
      <c r="R106" s="18">
        <f t="shared" si="29"/>
        <v>2664989</v>
      </c>
      <c r="S106" s="18">
        <f t="shared" si="29"/>
        <v>2516253</v>
      </c>
      <c r="T106" s="18">
        <f t="shared" si="29"/>
        <v>2804652</v>
      </c>
      <c r="U106" s="18">
        <f t="shared" si="29"/>
        <v>3159052</v>
      </c>
      <c r="V106" s="18">
        <f t="shared" si="29"/>
        <v>3427276</v>
      </c>
      <c r="W106" s="18">
        <f t="shared" si="29"/>
        <v>3950707</v>
      </c>
      <c r="X106" s="18">
        <f t="shared" si="29"/>
        <v>4892057</v>
      </c>
      <c r="Y106" s="18">
        <f t="shared" si="29"/>
        <v>4841022</v>
      </c>
      <c r="Z106" s="18">
        <f t="shared" si="29"/>
        <v>5019581</v>
      </c>
      <c r="AA106" s="18">
        <f t="shared" si="29"/>
        <v>5232828</v>
      </c>
      <c r="AB106" s="18">
        <f t="shared" si="29"/>
        <v>5274991</v>
      </c>
      <c r="AC106" s="18">
        <f t="shared" si="29"/>
        <v>4928144</v>
      </c>
      <c r="AD106" s="18">
        <f t="shared" si="29"/>
        <v>5236067</v>
      </c>
      <c r="AE106" s="18">
        <f t="shared" si="29"/>
        <v>5122337</v>
      </c>
      <c r="AF106" s="18">
        <f t="shared" si="29"/>
        <v>5024216</v>
      </c>
      <c r="AG106" s="18">
        <f t="shared" si="29"/>
        <v>4598381</v>
      </c>
      <c r="AH106" s="18">
        <f t="shared" si="29"/>
        <v>5086533</v>
      </c>
      <c r="AI106" s="18">
        <f t="shared" si="29"/>
        <v>5136713</v>
      </c>
      <c r="AJ106" s="18">
        <f t="shared" si="29"/>
        <v>5482360</v>
      </c>
      <c r="AK106" s="18">
        <f t="shared" si="29"/>
        <v>5171999</v>
      </c>
      <c r="AL106" s="18">
        <f t="shared" si="29"/>
        <v>5459843</v>
      </c>
      <c r="AM106" s="18">
        <f t="shared" si="29"/>
        <v>5352238</v>
      </c>
      <c r="AN106" s="18">
        <f t="shared" si="29"/>
        <v>5482433</v>
      </c>
      <c r="AO106" s="18">
        <f t="shared" si="29"/>
        <v>5378582</v>
      </c>
      <c r="AP106" s="18">
        <f t="shared" si="29"/>
        <v>5932530</v>
      </c>
      <c r="AQ106" s="18">
        <f t="shared" si="29"/>
        <v>5752566</v>
      </c>
      <c r="AR106" s="18">
        <f t="shared" si="29"/>
        <v>6199714</v>
      </c>
      <c r="AS106" s="18">
        <f t="shared" si="29"/>
        <v>6401033</v>
      </c>
      <c r="AT106" s="18">
        <f t="shared" si="29"/>
        <v>7173740</v>
      </c>
      <c r="AU106" s="18">
        <f t="shared" si="29"/>
        <v>7166538</v>
      </c>
    </row>
    <row r="107" spans="2:47" s="5" customFormat="1">
      <c r="B107" t="s">
        <v>161</v>
      </c>
      <c r="C107" t="s">
        <v>168</v>
      </c>
      <c r="D107" s="8">
        <f>SUMIFS(DADOS_ANAC!$X:$X,DADOS_ANAC!$B:$B,YEAR(D$7),DADOS_ANAC!$D:$D,$B$78,DADOS_ANAC!$E:$E,LEFT(D$8,2))</f>
        <v>2230</v>
      </c>
      <c r="E107" s="8">
        <v>6159</v>
      </c>
      <c r="F107" s="8">
        <f>SUMIFS(DADOS_ANAC!$X:$X,DADOS_ANAC!$B:$B,YEAR(F$7),DADOS_ANAC!$D:$D,$B$78,DADOS_ANAC!$E:$E,LEFT(F$8,2))</f>
        <v>8085</v>
      </c>
      <c r="G107" s="8">
        <f>SUMIFS(DADOS_ANAC!$X:$X,DADOS_ANAC!$B:$B,YEAR(G$7),DADOS_ANAC!$D:$D,$B$78,DADOS_ANAC!$E:$E,LEFT(G$8,2))</f>
        <v>8973</v>
      </c>
      <c r="H107" s="8">
        <f>SUMIFS(DADOS_ANAC!$X:$X,DADOS_ANAC!$B:$B,YEAR(H$7),DADOS_ANAC!$D:$D,$B$78,DADOS_ANAC!$E:$E,LEFT(H$8,2))</f>
        <v>12387</v>
      </c>
      <c r="I107" s="8">
        <f>SUMIFS(DADOS_ANAC!$X:$X,DADOS_ANAC!$B:$B,YEAR(I$7),DADOS_ANAC!$D:$D,$B$78,DADOS_ANAC!$E:$E,LEFT(I$8,2))</f>
        <v>15487</v>
      </c>
      <c r="J107" s="8">
        <f>SUMIFS(DADOS_ANAC!$X:$X,DADOS_ANAC!$B:$B,YEAR(J$7),DADOS_ANAC!$D:$D,$B$78,DADOS_ANAC!$E:$E,LEFT(J$8,2))</f>
        <v>19732</v>
      </c>
      <c r="K107" s="8">
        <f>SUMIFS(DADOS_ANAC!$X:$X,DADOS_ANAC!$B:$B,YEAR(K$7),DADOS_ANAC!$D:$D,$B$78,DADOS_ANAC!$E:$E,LEFT(K$8,2))</f>
        <v>24224</v>
      </c>
      <c r="L107" s="8">
        <f>SUMIFS(DADOS_ANAC!$X:$X,DADOS_ANAC!$B:$B,YEAR(L$7),DADOS_ANAC!$D:$D,$B$78,DADOS_ANAC!$E:$E,LEFT(L$8,2))</f>
        <v>29444</v>
      </c>
      <c r="M107" s="8">
        <f>SUMIFS(DADOS_ANAC!$X:$X,DADOS_ANAC!$B:$B,YEAR(M$7),DADOS_ANAC!$D:$D,$B$78,DADOS_ANAC!$E:$E,LEFT(M$8,2))</f>
        <v>35999</v>
      </c>
      <c r="N107" s="8">
        <f>SUMIFS(DADOS_ANAC!$X:$X,DADOS_ANAC!$B:$B,YEAR(N$7),DADOS_ANAC!$D:$D,$B$78,DADOS_ANAC!$E:$E,LEFT(N$8,2))</f>
        <v>47815</v>
      </c>
      <c r="O107" s="8">
        <f>SUMIFS(DADOS_ANAC!$X:$X,DADOS_ANAC!$B:$B,YEAR(O$7),DADOS_ANAC!$D:$D,$B$78,DADOS_ANAC!$E:$E,LEFT(O$8,2))</f>
        <v>43124</v>
      </c>
      <c r="P107" s="8">
        <f>SUMIFS(DADOS_ANAC!$X:$X,DADOS_ANAC!$B:$B,YEAR(P$7),DADOS_ANAC!$D:$D,$B$78,DADOS_ANAC!$E:$E,LEFT(P$8,2))</f>
        <v>48007</v>
      </c>
      <c r="Q107" s="8">
        <f>SUMIFS(DADOS_ANAC!$X:$X,DADOS_ANAC!$B:$B,YEAR(Q$7),DADOS_ANAC!$D:$D,$B$78,DADOS_ANAC!$E:$E,LEFT(Q$8,2))</f>
        <v>52481</v>
      </c>
      <c r="R107" s="8">
        <f>SUMIFS(DADOS_ANAC!$X:$X,DADOS_ANAC!$B:$B,YEAR(R$7),DADOS_ANAC!$D:$D,$B$78,DADOS_ANAC!$E:$E,LEFT(R$8,2))</f>
        <v>58567</v>
      </c>
      <c r="S107" s="8">
        <f>SUMIFS(DADOS_ANAC!$X:$X,DADOS_ANAC!$B:$B,YEAR(S$7),DADOS_ANAC!$D:$D,$B$78,DADOS_ANAC!$E:$E,LEFT(S$8,2))</f>
        <v>55705</v>
      </c>
      <c r="T107" s="8">
        <f>SUMIFS(DADOS_ANAC!$X:$X,DADOS_ANAC!$B:$B,YEAR(T$7),DADOS_ANAC!$D:$D,$B$78,DADOS_ANAC!$E:$E,LEFT(T$8,2))</f>
        <v>65238</v>
      </c>
      <c r="U107" s="8">
        <f>SUMIFS(DADOS_ANAC!$X:$X,DADOS_ANAC!$B:$B,YEAR(U$7),DADOS_ANAC!$D:$D,$B$78,DADOS_ANAC!$E:$E,LEFT(U$8,2))</f>
        <v>59266</v>
      </c>
      <c r="V107" s="8">
        <f>SUMIFS(DADOS_ANAC!$X:$X,DADOS_ANAC!$B:$B,YEAR(V$7),DADOS_ANAC!$D:$D,$B$78,DADOS_ANAC!$E:$E,LEFT(V$8,2))</f>
        <v>76525</v>
      </c>
      <c r="W107" s="8">
        <f>SUMIFS(DADOS_ANAC!$X:$X,DADOS_ANAC!$B:$B,YEAR(W$7),DADOS_ANAC!$D:$D,$B$78,DADOS_ANAC!$E:$E,LEFT(W$8,2))</f>
        <v>92672</v>
      </c>
      <c r="X107" s="8">
        <f>SUMIFS(DADOS_ANAC!$X:$X,DADOS_ANAC!$B:$B,YEAR(X$7),DADOS_ANAC!$D:$D,$B$78,DADOS_ANAC!$E:$E,LEFT(X$8,2))</f>
        <v>166849</v>
      </c>
      <c r="Y107" s="8">
        <f>SUMIFS(DADOS_ANAC!$X:$X,DADOS_ANAC!$B:$B,YEAR(Y$7),DADOS_ANAC!$D:$D,$B$78,DADOS_ANAC!$E:$E,LEFT(Y$8,2))</f>
        <v>159535</v>
      </c>
      <c r="Z107" s="8">
        <f>SUMIFS(DADOS_ANAC!$X:$X,DADOS_ANAC!$B:$B,YEAR(Z$7),DADOS_ANAC!$D:$D,$B$78,DADOS_ANAC!$E:$E,LEFT(Z$8,2))</f>
        <v>174369</v>
      </c>
      <c r="AA107" s="8">
        <f>SUMIFS(DADOS_ANAC!$X:$X,DADOS_ANAC!$B:$B,YEAR(AA$7),DADOS_ANAC!$D:$D,$B$78,DADOS_ANAC!$E:$E,LEFT(AA$8,2))</f>
        <v>187068</v>
      </c>
      <c r="AB107" s="8">
        <f>SUMIFS(DADOS_ANAC!$X:$X,DADOS_ANAC!$B:$B,YEAR(AB$7),DADOS_ANAC!$D:$D,$B$78,DADOS_ANAC!$E:$E,LEFT(AB$8,2))</f>
        <v>172094</v>
      </c>
      <c r="AC107" s="8">
        <f>SUMIFS(DADOS_ANAC!$X:$X,DADOS_ANAC!$B:$B,YEAR(AC$7),DADOS_ANAC!$D:$D,$B$78,DADOS_ANAC!$E:$E,LEFT(AC$8,2))</f>
        <v>160376</v>
      </c>
      <c r="AD107" s="8">
        <f>SUMIFS(DADOS_ANAC!$X:$X,DADOS_ANAC!$B:$B,YEAR(AD$7),DADOS_ANAC!$D:$D,$B$78,DADOS_ANAC!$E:$E,LEFT(AD$8,2))</f>
        <v>167098</v>
      </c>
      <c r="AE107" s="8">
        <f>SUMIFS(DADOS_ANAC!$X:$X,DADOS_ANAC!$B:$B,YEAR(AE$7),DADOS_ANAC!$D:$D,$B$78,DADOS_ANAC!$E:$E,LEFT(AE$8,2))</f>
        <v>186599</v>
      </c>
      <c r="AF107" s="8">
        <f>SUMIFS(DADOS_ANAC!$X:$X,DADOS_ANAC!$B:$B,YEAR(AF$7),DADOS_ANAC!$D:$D,$B$78,DADOS_ANAC!$E:$E,LEFT(AF$8,2))</f>
        <v>166170</v>
      </c>
      <c r="AG107" s="8">
        <f>SUMIFS(DADOS_ANAC!$X:$X,DADOS_ANAC!$B:$B,YEAR(AG$7),DADOS_ANAC!$D:$D,$B$78,DADOS_ANAC!$E:$E,LEFT(AG$8,2))</f>
        <v>162236</v>
      </c>
      <c r="AH107" s="8">
        <f>SUMIFS(DADOS_ANAC!$X:$X,DADOS_ANAC!$B:$B,YEAR(AH$7),DADOS_ANAC!$D:$D,$B$78,DADOS_ANAC!$E:$E,LEFT(AH$8,2))</f>
        <v>170497</v>
      </c>
      <c r="AI107" s="8">
        <f>SUMIFS(DADOS_ANAC!$X:$X,DADOS_ANAC!$B:$B,YEAR(AI$7),DADOS_ANAC!$D:$D,$B$78,DADOS_ANAC!$E:$E,LEFT(AI$8,2))</f>
        <v>189868</v>
      </c>
      <c r="AJ107" s="8">
        <f>SUMIFS(DADOS_ANAC!$X:$X,DADOS_ANAC!$B:$B,YEAR(AJ$7),DADOS_ANAC!$D:$D,$B$78,DADOS_ANAC!$E:$E,LEFT(AJ$8,2))</f>
        <v>175653</v>
      </c>
      <c r="AK107" s="8">
        <f>SUMIFS(DADOS_ANAC!$X:$X,DADOS_ANAC!$B:$B,YEAR(AK$7),DADOS_ANAC!$D:$D,$B$78,DADOS_ANAC!$E:$E,LEFT(AK$8,2))</f>
        <v>169254</v>
      </c>
      <c r="AL107" s="8">
        <f>SUMIFS(DADOS_ANAC!$X:$X,DADOS_ANAC!$B:$B,YEAR(AL$7),DADOS_ANAC!$D:$D,$B$78,DADOS_ANAC!$E:$E,LEFT(AL$8,2))</f>
        <v>178580</v>
      </c>
      <c r="AM107" s="8">
        <f>SUMIFS(DADOS_ANAC!$X:$X,DADOS_ANAC!$B:$B,YEAR(AM$7),DADOS_ANAC!$D:$D,$B$78,DADOS_ANAC!$E:$E,LEFT(AM$8,2))</f>
        <v>208883</v>
      </c>
      <c r="AN107" s="8">
        <f>SUMIFS(DADOS_ANAC!$X:$X,DADOS_ANAC!$B:$B,YEAR(AN$7),DADOS_ANAC!$D:$D,$B$78,DADOS_ANAC!$E:$E,LEFT(AN$8,2))</f>
        <v>204471</v>
      </c>
      <c r="AO107" s="8">
        <f>SUMIFS(DADOS_ANAC!$X:$X,DADOS_ANAC!$B:$B,YEAR(AO$7),DADOS_ANAC!$D:$D,$B$78,DADOS_ANAC!$E:$E,LEFT(AO$8,2))</f>
        <v>194409</v>
      </c>
      <c r="AP107" s="8">
        <f>SUMIFS(DADOS_ANAC!$X:$X,DADOS_ANAC!$B:$B,YEAR(AP$7),DADOS_ANAC!$D:$D,$B$78,DADOS_ANAC!$E:$E,LEFT(AP$8,2))</f>
        <v>203398</v>
      </c>
      <c r="AQ107" s="8">
        <f>SUMIFS(DADOS_ANAC!$X:$X,DADOS_ANAC!$B:$B,YEAR(AQ$7),DADOS_ANAC!$D:$D,$B$78,DADOS_ANAC!$E:$E,LEFT(AQ$8,2))</f>
        <v>223760</v>
      </c>
      <c r="AR107" s="8">
        <f>SUMIFS(DADOS_ANAC!$X:$X,DADOS_ANAC!$B:$B,YEAR(AR$7),DADOS_ANAC!$D:$D,$B$78,DADOS_ANAC!$E:$E,LEFT(AR$8,2))</f>
        <v>213443</v>
      </c>
      <c r="AS107" s="8">
        <f>SUMIFS(DADOS_ANAC!$X:$X,DADOS_ANAC!$B:$B,YEAR(AS$7),DADOS_ANAC!$D:$D,$B$78,DADOS_ANAC!$E:$E,LEFT(AS$8,2))</f>
        <v>207489</v>
      </c>
      <c r="AT107" s="8">
        <f>SUMIFS(DADOS_ANAC!$X:$X,DADOS_ANAC!$B:$B,YEAR(AT$7),DADOS_ANAC!$D:$D,$B$78,DADOS_ANAC!$E:$E,LEFT(AT$8,2))</f>
        <v>205367</v>
      </c>
      <c r="AU107" s="8">
        <f>SUMIFS(DADOS_ANAC!$X:$X,DADOS_ANAC!$B:$B,YEAR(AU$7),DADOS_ANAC!$D:$D,$B$78,DADOS_ANAC!$E:$E,LEFT(AU$8,2))</f>
        <v>237885</v>
      </c>
    </row>
    <row r="108" spans="2:47" s="5" customFormat="1">
      <c r="B108" t="s">
        <v>162</v>
      </c>
      <c r="C108" t="s">
        <v>169</v>
      </c>
      <c r="D108" s="8">
        <f>SUMIFS(DADOS_ANAC!$Y:$Y,DADOS_ANAC!$B:$B,YEAR(D$7),DADOS_ANAC!$D:$D,$B$78,DADOS_ANAC!$E:$E,LEFT(D$8,2))</f>
        <v>0</v>
      </c>
      <c r="E108" s="8">
        <v>0</v>
      </c>
      <c r="F108" s="8">
        <f>SUMIFS(DADOS_ANAC!$Y:$Y,DADOS_ANAC!$B:$B,YEAR(F$7),DADOS_ANAC!$D:$D,$B$78,DADOS_ANAC!$E:$E,LEFT(F$8,2))</f>
        <v>0</v>
      </c>
      <c r="G108" s="8">
        <f>SUMIFS(DADOS_ANAC!$Y:$Y,DADOS_ANAC!$B:$B,YEAR(G$7),DADOS_ANAC!$D:$D,$B$78,DADOS_ANAC!$E:$E,LEFT(G$8,2))</f>
        <v>0</v>
      </c>
      <c r="H108" s="8">
        <f>SUMIFS(DADOS_ANAC!$Y:$Y,DADOS_ANAC!$B:$B,YEAR(H$7),DADOS_ANAC!$D:$D,$B$78,DADOS_ANAC!$E:$E,LEFT(H$8,2))</f>
        <v>0</v>
      </c>
      <c r="I108" s="8">
        <f>SUMIFS(DADOS_ANAC!$Y:$Y,DADOS_ANAC!$B:$B,YEAR(I$7),DADOS_ANAC!$D:$D,$B$78,DADOS_ANAC!$E:$E,LEFT(I$8,2))</f>
        <v>0</v>
      </c>
      <c r="J108" s="8">
        <f>SUMIFS(DADOS_ANAC!$Y:$Y,DADOS_ANAC!$B:$B,YEAR(J$7),DADOS_ANAC!$D:$D,$B$78,DADOS_ANAC!$E:$E,LEFT(J$8,2))</f>
        <v>0</v>
      </c>
      <c r="K108" s="8">
        <f>SUMIFS(DADOS_ANAC!$Y:$Y,DADOS_ANAC!$B:$B,YEAR(K$7),DADOS_ANAC!$D:$D,$B$78,DADOS_ANAC!$E:$E,LEFT(K$8,2))</f>
        <v>0</v>
      </c>
      <c r="L108" s="8">
        <f>SUMIFS(DADOS_ANAC!$Y:$Y,DADOS_ANAC!$B:$B,YEAR(L$7),DADOS_ANAC!$D:$D,$B$78,DADOS_ANAC!$E:$E,LEFT(L$8,2))</f>
        <v>0</v>
      </c>
      <c r="M108" s="8">
        <f>SUMIFS(DADOS_ANAC!$Y:$Y,DADOS_ANAC!$B:$B,YEAR(M$7),DADOS_ANAC!$D:$D,$B$78,DADOS_ANAC!$E:$E,LEFT(M$8,2))</f>
        <v>0</v>
      </c>
      <c r="N108" s="8">
        <f>SUMIFS(DADOS_ANAC!$Y:$Y,DADOS_ANAC!$B:$B,YEAR(N$7),DADOS_ANAC!$D:$D,$B$78,DADOS_ANAC!$E:$E,LEFT(N$8,2))</f>
        <v>0</v>
      </c>
      <c r="O108" s="8">
        <f>SUMIFS(DADOS_ANAC!$Y:$Y,DADOS_ANAC!$B:$B,YEAR(O$7),DADOS_ANAC!$D:$D,$B$78,DADOS_ANAC!$E:$E,LEFT(O$8,2))</f>
        <v>0</v>
      </c>
      <c r="P108" s="8">
        <f>SUMIFS(DADOS_ANAC!$Y:$Y,DADOS_ANAC!$B:$B,YEAR(P$7),DADOS_ANAC!$D:$D,$B$78,DADOS_ANAC!$E:$E,LEFT(P$8,2))</f>
        <v>0</v>
      </c>
      <c r="Q108" s="8">
        <f>SUMIFS(DADOS_ANAC!$Y:$Y,DADOS_ANAC!$B:$B,YEAR(Q$7),DADOS_ANAC!$D:$D,$B$78,DADOS_ANAC!$E:$E,LEFT(Q$8,2))</f>
        <v>0</v>
      </c>
      <c r="R108" s="8">
        <f>SUMIFS(DADOS_ANAC!$Y:$Y,DADOS_ANAC!$B:$B,YEAR(R$7),DADOS_ANAC!$D:$D,$B$78,DADOS_ANAC!$E:$E,LEFT(R$8,2))</f>
        <v>0</v>
      </c>
      <c r="S108" s="8">
        <f>SUMIFS(DADOS_ANAC!$Y:$Y,DADOS_ANAC!$B:$B,YEAR(S$7),DADOS_ANAC!$D:$D,$B$78,DADOS_ANAC!$E:$E,LEFT(S$8,2))</f>
        <v>0</v>
      </c>
      <c r="T108" s="8">
        <f>SUMIFS(DADOS_ANAC!$Y:$Y,DADOS_ANAC!$B:$B,YEAR(T$7),DADOS_ANAC!$D:$D,$B$78,DADOS_ANAC!$E:$E,LEFT(T$8,2))</f>
        <v>0</v>
      </c>
      <c r="U108" s="8">
        <f>SUMIFS(DADOS_ANAC!$Y:$Y,DADOS_ANAC!$B:$B,YEAR(U$7),DADOS_ANAC!$D:$D,$B$78,DADOS_ANAC!$E:$E,LEFT(U$8,2))</f>
        <v>0</v>
      </c>
      <c r="V108" s="8">
        <f>SUMIFS(DADOS_ANAC!$Y:$Y,DADOS_ANAC!$B:$B,YEAR(V$7),DADOS_ANAC!$D:$D,$B$78,DADOS_ANAC!$E:$E,LEFT(V$8,2))</f>
        <v>0</v>
      </c>
      <c r="W108" s="8">
        <f>SUMIFS(DADOS_ANAC!$Y:$Y,DADOS_ANAC!$B:$B,YEAR(W$7),DADOS_ANAC!$D:$D,$B$78,DADOS_ANAC!$E:$E,LEFT(W$8,2))</f>
        <v>0</v>
      </c>
      <c r="X108" s="8">
        <f>SUMIFS(DADOS_ANAC!$Y:$Y,DADOS_ANAC!$B:$B,YEAR(X$7),DADOS_ANAC!$D:$D,$B$78,DADOS_ANAC!$E:$E,LEFT(X$8,2))</f>
        <v>0</v>
      </c>
      <c r="Y108" s="8">
        <f>SUMIFS(DADOS_ANAC!$Y:$Y,DADOS_ANAC!$B:$B,YEAR(Y$7),DADOS_ANAC!$D:$D,$B$78,DADOS_ANAC!$E:$E,LEFT(Y$8,2))</f>
        <v>0</v>
      </c>
      <c r="Z108" s="8">
        <f>SUMIFS(DADOS_ANAC!$Y:$Y,DADOS_ANAC!$B:$B,YEAR(Z$7),DADOS_ANAC!$D:$D,$B$78,DADOS_ANAC!$E:$E,LEFT(Z$8,2))</f>
        <v>0</v>
      </c>
      <c r="AA108" s="8">
        <f>SUMIFS(DADOS_ANAC!$Y:$Y,DADOS_ANAC!$B:$B,YEAR(AA$7),DADOS_ANAC!$D:$D,$B$78,DADOS_ANAC!$E:$E,LEFT(AA$8,2))</f>
        <v>448</v>
      </c>
      <c r="AB108" s="8">
        <f>SUMIFS(DADOS_ANAC!$Y:$Y,DADOS_ANAC!$B:$B,YEAR(AB$7),DADOS_ANAC!$D:$D,$B$78,DADOS_ANAC!$E:$E,LEFT(AB$8,2))</f>
        <v>2341</v>
      </c>
      <c r="AC108" s="8">
        <f>SUMIFS(DADOS_ANAC!$Y:$Y,DADOS_ANAC!$B:$B,YEAR(AC$7),DADOS_ANAC!$D:$D,$B$78,DADOS_ANAC!$E:$E,LEFT(AC$8,2))</f>
        <v>2378</v>
      </c>
      <c r="AD108" s="8">
        <f>SUMIFS(DADOS_ANAC!$Y:$Y,DADOS_ANAC!$B:$B,YEAR(AD$7),DADOS_ANAC!$D:$D,$B$78,DADOS_ANAC!$E:$E,LEFT(AD$8,2))</f>
        <v>2853</v>
      </c>
      <c r="AE108" s="8">
        <f>SUMIFS(DADOS_ANAC!$Y:$Y,DADOS_ANAC!$B:$B,YEAR(AE$7),DADOS_ANAC!$D:$D,$B$78,DADOS_ANAC!$E:$E,LEFT(AE$8,2))</f>
        <v>2271</v>
      </c>
      <c r="AF108" s="8">
        <f>SUMIFS(DADOS_ANAC!$Y:$Y,DADOS_ANAC!$B:$B,YEAR(AF$7),DADOS_ANAC!$D:$D,$B$78,DADOS_ANAC!$E:$E,LEFT(AF$8,2))</f>
        <v>2123</v>
      </c>
      <c r="AG108" s="8">
        <f>SUMIFS(DADOS_ANAC!$Y:$Y,DADOS_ANAC!$B:$B,YEAR(AG$7),DADOS_ANAC!$D:$D,$B$78,DADOS_ANAC!$E:$E,LEFT(AG$8,2))</f>
        <v>2395</v>
      </c>
      <c r="AH108" s="8">
        <f>SUMIFS(DADOS_ANAC!$Y:$Y,DADOS_ANAC!$B:$B,YEAR(AH$7),DADOS_ANAC!$D:$D,$B$78,DADOS_ANAC!$E:$E,LEFT(AH$8,2))</f>
        <v>4254</v>
      </c>
      <c r="AI108" s="8">
        <f>SUMIFS(DADOS_ANAC!$Y:$Y,DADOS_ANAC!$B:$B,YEAR(AI$7),DADOS_ANAC!$D:$D,$B$78,DADOS_ANAC!$E:$E,LEFT(AI$8,2))</f>
        <v>4858</v>
      </c>
      <c r="AJ108" s="8">
        <f>SUMIFS(DADOS_ANAC!$Y:$Y,DADOS_ANAC!$B:$B,YEAR(AJ$7),DADOS_ANAC!$D:$D,$B$78,DADOS_ANAC!$E:$E,LEFT(AJ$8,2))</f>
        <v>4893</v>
      </c>
      <c r="AK108" s="8">
        <f>SUMIFS(DADOS_ANAC!$Y:$Y,DADOS_ANAC!$B:$B,YEAR(AK$7),DADOS_ANAC!$D:$D,$B$78,DADOS_ANAC!$E:$E,LEFT(AK$8,2))</f>
        <v>5405</v>
      </c>
      <c r="AL108" s="8">
        <f>SUMIFS(DADOS_ANAC!$Y:$Y,DADOS_ANAC!$B:$B,YEAR(AL$7),DADOS_ANAC!$D:$D,$B$78,DADOS_ANAC!$E:$E,LEFT(AL$8,2))</f>
        <v>5413</v>
      </c>
      <c r="AM108" s="8">
        <f>SUMIFS(DADOS_ANAC!$Y:$Y,DADOS_ANAC!$B:$B,YEAR(AM$7),DADOS_ANAC!$D:$D,$B$78,DADOS_ANAC!$E:$E,LEFT(AM$8,2))</f>
        <v>6947</v>
      </c>
      <c r="AN108" s="8">
        <f>SUMIFS(DADOS_ANAC!$Y:$Y,DADOS_ANAC!$B:$B,YEAR(AN$7),DADOS_ANAC!$D:$D,$B$78,DADOS_ANAC!$E:$E,LEFT(AN$8,2))</f>
        <v>7113</v>
      </c>
      <c r="AO108" s="8">
        <f>SUMIFS(DADOS_ANAC!$Y:$Y,DADOS_ANAC!$B:$B,YEAR(AO$7),DADOS_ANAC!$D:$D,$B$78,DADOS_ANAC!$E:$E,LEFT(AO$8,2))</f>
        <v>6774</v>
      </c>
      <c r="AP108" s="8">
        <f>SUMIFS(DADOS_ANAC!$Y:$Y,DADOS_ANAC!$B:$B,YEAR(AP$7),DADOS_ANAC!$D:$D,$B$78,DADOS_ANAC!$E:$E,LEFT(AP$8,2))</f>
        <v>7668</v>
      </c>
      <c r="AQ108" s="8">
        <f>SUMIFS(DADOS_ANAC!$Y:$Y,DADOS_ANAC!$B:$B,YEAR(AQ$7),DADOS_ANAC!$D:$D,$B$78,DADOS_ANAC!$E:$E,LEFT(AQ$8,2))</f>
        <v>7826</v>
      </c>
      <c r="AR108" s="8">
        <f>SUMIFS(DADOS_ANAC!$Y:$Y,DADOS_ANAC!$B:$B,YEAR(AR$7),DADOS_ANAC!$D:$D,$B$78,DADOS_ANAC!$E:$E,LEFT(AR$8,2))</f>
        <v>8780</v>
      </c>
      <c r="AS108" s="8">
        <f>SUMIFS(DADOS_ANAC!$Y:$Y,DADOS_ANAC!$B:$B,YEAR(AS$7),DADOS_ANAC!$D:$D,$B$78,DADOS_ANAC!$E:$E,LEFT(AS$8,2))</f>
        <v>7956</v>
      </c>
      <c r="AT108" s="8">
        <f>SUMIFS(DADOS_ANAC!$Y:$Y,DADOS_ANAC!$B:$B,YEAR(AT$7),DADOS_ANAC!$D:$D,$B$78,DADOS_ANAC!$E:$E,LEFT(AT$8,2))</f>
        <v>9038</v>
      </c>
      <c r="AU108" s="8">
        <f>SUMIFS(DADOS_ANAC!$Y:$Y,DADOS_ANAC!$B:$B,YEAR(AU$7),DADOS_ANAC!$D:$D,$B$78,DADOS_ANAC!$E:$E,LEFT(AU$8,2))</f>
        <v>11311</v>
      </c>
    </row>
    <row r="109" spans="2:47" s="5" customFormat="1">
      <c r="B109" s="17" t="s">
        <v>164</v>
      </c>
      <c r="C109" s="17" t="s">
        <v>170</v>
      </c>
      <c r="D109" s="18">
        <f>D108+D107</f>
        <v>2230</v>
      </c>
      <c r="E109" s="18">
        <v>6159</v>
      </c>
      <c r="F109" s="18">
        <f t="shared" ref="F109:AU109" si="30">F108+F107</f>
        <v>8085</v>
      </c>
      <c r="G109" s="18">
        <f t="shared" si="30"/>
        <v>8973</v>
      </c>
      <c r="H109" s="18">
        <f t="shared" si="30"/>
        <v>12387</v>
      </c>
      <c r="I109" s="18">
        <f t="shared" si="30"/>
        <v>15487</v>
      </c>
      <c r="J109" s="18">
        <f t="shared" si="30"/>
        <v>19732</v>
      </c>
      <c r="K109" s="18">
        <f t="shared" si="30"/>
        <v>24224</v>
      </c>
      <c r="L109" s="18">
        <f t="shared" si="30"/>
        <v>29444</v>
      </c>
      <c r="M109" s="18">
        <f t="shared" si="30"/>
        <v>35999</v>
      </c>
      <c r="N109" s="18">
        <f t="shared" si="30"/>
        <v>47815</v>
      </c>
      <c r="O109" s="18">
        <f t="shared" si="30"/>
        <v>43124</v>
      </c>
      <c r="P109" s="18">
        <f t="shared" si="30"/>
        <v>48007</v>
      </c>
      <c r="Q109" s="18">
        <f t="shared" si="30"/>
        <v>52481</v>
      </c>
      <c r="R109" s="18">
        <f t="shared" si="30"/>
        <v>58567</v>
      </c>
      <c r="S109" s="18">
        <f t="shared" si="30"/>
        <v>55705</v>
      </c>
      <c r="T109" s="18">
        <f t="shared" si="30"/>
        <v>65238</v>
      </c>
      <c r="U109" s="18">
        <f t="shared" si="30"/>
        <v>59266</v>
      </c>
      <c r="V109" s="18">
        <f t="shared" si="30"/>
        <v>76525</v>
      </c>
      <c r="W109" s="18">
        <f t="shared" si="30"/>
        <v>92672</v>
      </c>
      <c r="X109" s="18">
        <f t="shared" si="30"/>
        <v>166849</v>
      </c>
      <c r="Y109" s="18">
        <f t="shared" si="30"/>
        <v>159535</v>
      </c>
      <c r="Z109" s="18">
        <f t="shared" si="30"/>
        <v>174369</v>
      </c>
      <c r="AA109" s="18">
        <f t="shared" si="30"/>
        <v>187516</v>
      </c>
      <c r="AB109" s="18">
        <f t="shared" si="30"/>
        <v>174435</v>
      </c>
      <c r="AC109" s="18">
        <f t="shared" si="30"/>
        <v>162754</v>
      </c>
      <c r="AD109" s="18">
        <f t="shared" si="30"/>
        <v>169951</v>
      </c>
      <c r="AE109" s="18">
        <f t="shared" si="30"/>
        <v>188870</v>
      </c>
      <c r="AF109" s="18">
        <f t="shared" si="30"/>
        <v>168293</v>
      </c>
      <c r="AG109" s="18">
        <f t="shared" si="30"/>
        <v>164631</v>
      </c>
      <c r="AH109" s="18">
        <f t="shared" si="30"/>
        <v>174751</v>
      </c>
      <c r="AI109" s="18">
        <f t="shared" si="30"/>
        <v>194726</v>
      </c>
      <c r="AJ109" s="18">
        <f t="shared" si="30"/>
        <v>180546</v>
      </c>
      <c r="AK109" s="18">
        <f t="shared" si="30"/>
        <v>174659</v>
      </c>
      <c r="AL109" s="18">
        <f t="shared" si="30"/>
        <v>183993</v>
      </c>
      <c r="AM109" s="18">
        <f t="shared" si="30"/>
        <v>215830</v>
      </c>
      <c r="AN109" s="18">
        <f t="shared" si="30"/>
        <v>211584</v>
      </c>
      <c r="AO109" s="18">
        <f t="shared" si="30"/>
        <v>201183</v>
      </c>
      <c r="AP109" s="18">
        <f t="shared" si="30"/>
        <v>211066</v>
      </c>
      <c r="AQ109" s="18">
        <f t="shared" si="30"/>
        <v>231586</v>
      </c>
      <c r="AR109" s="18">
        <f t="shared" si="30"/>
        <v>222223</v>
      </c>
      <c r="AS109" s="18">
        <f t="shared" si="30"/>
        <v>215445</v>
      </c>
      <c r="AT109" s="18">
        <f t="shared" si="30"/>
        <v>214405</v>
      </c>
      <c r="AU109" s="18">
        <f t="shared" si="30"/>
        <v>249196</v>
      </c>
    </row>
    <row r="110" spans="2:47" s="5" customFormat="1">
      <c r="B110" s="17" t="s">
        <v>322</v>
      </c>
      <c r="C110" s="17" t="s">
        <v>326</v>
      </c>
      <c r="D110" s="18">
        <f>DADOS_PARES!D6</f>
        <v>8</v>
      </c>
      <c r="E110" s="18">
        <f>DADOS_PARES!E6</f>
        <v>13</v>
      </c>
      <c r="F110" s="18">
        <f>DADOS_PARES!F6</f>
        <v>14</v>
      </c>
      <c r="G110" s="18">
        <f>DADOS_PARES!G6</f>
        <v>16</v>
      </c>
      <c r="H110" s="18">
        <f>DADOS_PARES!H6</f>
        <v>20</v>
      </c>
      <c r="I110" s="18">
        <f>DADOS_PARES!I6</f>
        <v>24</v>
      </c>
      <c r="J110" s="18">
        <f>DADOS_PARES!J6</f>
        <v>31</v>
      </c>
      <c r="K110" s="18">
        <f>DADOS_PARES!K6</f>
        <v>30</v>
      </c>
      <c r="L110" s="18">
        <f>DADOS_PARES!L6</f>
        <v>20</v>
      </c>
      <c r="M110" s="18">
        <f>DADOS_PARES!M6</f>
        <v>22</v>
      </c>
      <c r="N110" s="18">
        <f>DADOS_PARES!N6</f>
        <v>20</v>
      </c>
      <c r="O110" s="18">
        <f>DADOS_PARES!O6</f>
        <v>18</v>
      </c>
      <c r="P110" s="18">
        <f>DADOS_PARES!P6</f>
        <v>19</v>
      </c>
      <c r="Q110" s="18">
        <f>DADOS_PARES!Q6</f>
        <v>25</v>
      </c>
      <c r="R110" s="18">
        <f>DADOS_PARES!R6</f>
        <v>25</v>
      </c>
      <c r="S110" s="18">
        <f>DADOS_PARES!S6</f>
        <v>22</v>
      </c>
      <c r="T110" s="18">
        <f>DADOS_PARES!T6</f>
        <v>23</v>
      </c>
      <c r="U110" s="18">
        <f>DADOS_PARES!U6</f>
        <v>28</v>
      </c>
      <c r="V110" s="18">
        <f>DADOS_PARES!V6</f>
        <v>22</v>
      </c>
      <c r="W110" s="18">
        <f>DADOS_PARES!W6</f>
        <v>26</v>
      </c>
      <c r="X110" s="18">
        <f>DADOS_PARES!X6</f>
        <v>19</v>
      </c>
      <c r="Y110" s="18">
        <f>DADOS_PARES!Y6</f>
        <v>30</v>
      </c>
      <c r="Z110" s="18">
        <f>DADOS_PARES!Z6</f>
        <v>18</v>
      </c>
      <c r="AA110" s="18">
        <f>DADOS_PARES!AA6</f>
        <v>19</v>
      </c>
      <c r="AB110" s="18">
        <f>DADOS_PARES!AB6</f>
        <v>19</v>
      </c>
      <c r="AC110" s="18">
        <f>DADOS_PARES!AC6</f>
        <v>23</v>
      </c>
      <c r="AD110" s="18">
        <f>DADOS_PARES!AD6</f>
        <v>33</v>
      </c>
      <c r="AE110" s="18">
        <f>DADOS_PARES!AE6</f>
        <v>28</v>
      </c>
      <c r="AF110" s="18">
        <f>DADOS_PARES!AF6</f>
        <v>32</v>
      </c>
      <c r="AG110" s="18">
        <f>DADOS_PARES!AG6</f>
        <v>30</v>
      </c>
      <c r="AH110" s="18">
        <f>DADOS_PARES!AH6</f>
        <v>25</v>
      </c>
      <c r="AI110" s="18">
        <f>DADOS_PARES!AI6</f>
        <v>27</v>
      </c>
      <c r="AJ110" s="18">
        <f>DADOS_PARES!AJ6</f>
        <v>34</v>
      </c>
      <c r="AK110" s="18">
        <f>DADOS_PARES!AK6</f>
        <v>31</v>
      </c>
      <c r="AL110" s="18">
        <f>DADOS_PARES!AL6</f>
        <v>27</v>
      </c>
      <c r="AM110" s="18">
        <f>DADOS_PARES!AM6</f>
        <v>36</v>
      </c>
      <c r="AN110" s="18">
        <f>DADOS_PARES!AN6</f>
        <v>38</v>
      </c>
      <c r="AO110" s="18">
        <f>DADOS_PARES!AO6</f>
        <v>32</v>
      </c>
      <c r="AP110" s="18">
        <f>DADOS_PARES!AP6</f>
        <v>26</v>
      </c>
      <c r="AQ110" s="18">
        <f>DADOS_PARES!AQ6</f>
        <v>30</v>
      </c>
      <c r="AR110" s="18">
        <f>DADOS_PARES!AR6</f>
        <v>38</v>
      </c>
      <c r="AS110" s="18">
        <f>DADOS_PARES!AS6</f>
        <v>39</v>
      </c>
      <c r="AT110" s="18">
        <f>DADOS_PARES!AT6</f>
        <v>28</v>
      </c>
      <c r="AU110" s="18">
        <f>DADOS_PARES!AU6</f>
        <v>31</v>
      </c>
    </row>
    <row r="111" spans="2:47" s="5" customFormat="1">
      <c r="B111" s="17" t="s">
        <v>325</v>
      </c>
      <c r="C111" s="17" t="s">
        <v>327</v>
      </c>
      <c r="D111" s="18">
        <f>DADOS_PARES!D12</f>
        <v>33</v>
      </c>
      <c r="E111" s="18">
        <f>DADOS_PARES!E12</f>
        <v>85</v>
      </c>
      <c r="F111" s="18">
        <f>DADOS_PARES!F12</f>
        <v>113</v>
      </c>
      <c r="G111" s="18">
        <f>DADOS_PARES!G12</f>
        <v>141</v>
      </c>
      <c r="H111" s="18">
        <f>DADOS_PARES!H12</f>
        <v>158</v>
      </c>
      <c r="I111" s="18">
        <f>DADOS_PARES!I12</f>
        <v>198</v>
      </c>
      <c r="J111" s="18">
        <f>DADOS_PARES!J12</f>
        <v>260</v>
      </c>
      <c r="K111" s="18">
        <f>DADOS_PARES!K12</f>
        <v>351</v>
      </c>
      <c r="L111" s="18">
        <f>DADOS_PARES!L12</f>
        <v>76</v>
      </c>
      <c r="M111" s="18">
        <f>DADOS_PARES!M12</f>
        <v>81</v>
      </c>
      <c r="N111" s="18">
        <f>DADOS_PARES!N12</f>
        <v>67</v>
      </c>
      <c r="O111" s="18">
        <f>DADOS_PARES!O12</f>
        <v>57</v>
      </c>
      <c r="P111" s="18">
        <f>DADOS_PARES!P12</f>
        <v>39</v>
      </c>
      <c r="Q111" s="18">
        <f>DADOS_PARES!Q12</f>
        <v>75</v>
      </c>
      <c r="R111" s="18">
        <f>DADOS_PARES!R12</f>
        <v>72</v>
      </c>
      <c r="S111" s="18">
        <f>DADOS_PARES!S12</f>
        <v>77</v>
      </c>
      <c r="T111" s="18">
        <f>DADOS_PARES!T12</f>
        <v>50</v>
      </c>
      <c r="U111" s="18">
        <f>DADOS_PARES!U12</f>
        <v>57</v>
      </c>
      <c r="V111" s="18">
        <f>DADOS_PARES!V12</f>
        <v>42</v>
      </c>
      <c r="W111" s="18">
        <f>DADOS_PARES!W12</f>
        <v>55</v>
      </c>
      <c r="X111" s="18">
        <f>DADOS_PARES!X12</f>
        <v>34</v>
      </c>
      <c r="Y111" s="18">
        <f>DADOS_PARES!Y12</f>
        <v>47</v>
      </c>
      <c r="Z111" s="18">
        <f>DADOS_PARES!Z12</f>
        <v>28</v>
      </c>
      <c r="AA111" s="18">
        <f>DADOS_PARES!AA12</f>
        <v>33</v>
      </c>
      <c r="AB111" s="18">
        <f>DADOS_PARES!AB12</f>
        <v>32</v>
      </c>
      <c r="AC111" s="18">
        <f>DADOS_PARES!AC12</f>
        <v>41</v>
      </c>
      <c r="AD111" s="18">
        <f>DADOS_PARES!AD12</f>
        <v>85</v>
      </c>
      <c r="AE111" s="18">
        <f>DADOS_PARES!AE12</f>
        <v>67</v>
      </c>
      <c r="AF111" s="18">
        <f>DADOS_PARES!AF12</f>
        <v>71</v>
      </c>
      <c r="AG111" s="18">
        <f>DADOS_PARES!AG12</f>
        <v>81</v>
      </c>
      <c r="AH111" s="18">
        <f>DADOS_PARES!AH12</f>
        <v>52</v>
      </c>
      <c r="AI111" s="18">
        <f>DADOS_PARES!AI12</f>
        <v>64</v>
      </c>
      <c r="AJ111" s="18">
        <f>DADOS_PARES!AJ12</f>
        <v>89</v>
      </c>
      <c r="AK111" s="18">
        <f>DADOS_PARES!AK12</f>
        <v>70</v>
      </c>
      <c r="AL111" s="18">
        <f>DADOS_PARES!AL12</f>
        <v>72</v>
      </c>
      <c r="AM111" s="18">
        <f>DADOS_PARES!AM12</f>
        <v>80</v>
      </c>
      <c r="AN111" s="18">
        <f>DADOS_PARES!AN12</f>
        <v>112</v>
      </c>
      <c r="AO111" s="18">
        <f>DADOS_PARES!AO12</f>
        <v>103</v>
      </c>
      <c r="AP111" s="18">
        <f>DADOS_PARES!AP12</f>
        <v>65</v>
      </c>
      <c r="AQ111" s="18">
        <f>DADOS_PARES!AQ12</f>
        <v>88</v>
      </c>
      <c r="AR111" s="18">
        <f>DADOS_PARES!AR12</f>
        <v>92</v>
      </c>
      <c r="AS111" s="18">
        <f>DADOS_PARES!AS12</f>
        <v>124</v>
      </c>
      <c r="AT111" s="18">
        <f>DADOS_PARES!AT12</f>
        <v>72</v>
      </c>
      <c r="AU111" s="18">
        <f>DADOS_PARES!AU12</f>
        <v>92</v>
      </c>
    </row>
  </sheetData>
  <mergeCells count="1">
    <mergeCell ref="A2:D4"/>
  </mergeCells>
  <conditionalFormatting sqref="B5">
    <cfRule type="cellIs" dxfId="4" priority="1" operator="equal">
      <formula>"none"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19D93-B032-414F-AD3C-B88C733488BB}">
  <sheetPr>
    <tabColor rgb="FFFFFF00"/>
  </sheetPr>
  <dimension ref="A1:AU111"/>
  <sheetViews>
    <sheetView showGridLines="0" topLeftCell="H1" workbookViewId="0">
      <selection activeCell="R21" sqref="R21"/>
    </sheetView>
  </sheetViews>
  <sheetFormatPr defaultRowHeight="14.4"/>
  <cols>
    <col min="1" max="1" width="12.33203125" customWidth="1"/>
    <col min="2" max="2" width="13.109375" bestFit="1" customWidth="1"/>
    <col min="3" max="3" width="32.44140625" bestFit="1" customWidth="1"/>
    <col min="4" max="47" width="13.88671875" bestFit="1" customWidth="1"/>
  </cols>
  <sheetData>
    <row r="1" spans="1:47" s="56" customFormat="1"/>
    <row r="2" spans="1:47" s="56" customFormat="1">
      <c r="A2" s="71" t="s">
        <v>284</v>
      </c>
      <c r="B2" s="71"/>
      <c r="C2" s="71"/>
      <c r="D2" s="71"/>
    </row>
    <row r="3" spans="1:47" s="56" customFormat="1">
      <c r="A3" s="72"/>
      <c r="B3" s="72"/>
      <c r="C3" s="72"/>
      <c r="D3" s="72"/>
    </row>
    <row r="4" spans="1:47" s="56" customFormat="1">
      <c r="A4" s="73"/>
      <c r="B4" s="73"/>
      <c r="C4" s="73"/>
      <c r="D4" s="73"/>
    </row>
    <row r="5" spans="1:47" s="56" customFormat="1">
      <c r="A5" s="56" t="s">
        <v>278</v>
      </c>
      <c r="B5" s="55"/>
    </row>
    <row r="6" spans="1:47" ht="15" thickBot="1">
      <c r="C6" s="7"/>
    </row>
    <row r="7" spans="1:47" ht="15" thickBot="1">
      <c r="B7" s="6" t="s">
        <v>47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47">
      <c r="B8" s="4" t="s">
        <v>89</v>
      </c>
      <c r="C8" s="4" t="s">
        <v>90</v>
      </c>
      <c r="D8" s="26">
        <v>2009</v>
      </c>
      <c r="E8" s="26">
        <v>2010</v>
      </c>
      <c r="F8" s="26">
        <v>2011</v>
      </c>
      <c r="G8" s="26">
        <v>2012</v>
      </c>
      <c r="H8" s="26">
        <v>2013</v>
      </c>
      <c r="I8" s="26">
        <v>2014</v>
      </c>
      <c r="J8" s="26">
        <v>2015</v>
      </c>
      <c r="K8" s="26">
        <v>2016</v>
      </c>
      <c r="L8" s="26">
        <v>2017</v>
      </c>
      <c r="M8" s="26">
        <v>2018</v>
      </c>
      <c r="N8" s="26">
        <v>2019</v>
      </c>
    </row>
    <row r="9" spans="1:47">
      <c r="B9" t="s">
        <v>73</v>
      </c>
      <c r="C9" t="s">
        <v>91</v>
      </c>
      <c r="D9" s="8">
        <f>SUMIFS(DADOS_OP_Q!9:9,DADOS_OP_Q!$6:$6,DADOS_OP_A!D$8)</f>
        <v>36285035039</v>
      </c>
      <c r="E9" s="8">
        <v>41688850691</v>
      </c>
      <c r="F9" s="8">
        <f>SUMIFS(DADOS_OP_Q!9:9,DADOS_OP_Q!$6:$6,DADOS_OP_A!F$8)</f>
        <v>44337863178</v>
      </c>
      <c r="G9" s="8">
        <f>SUMIFS(DADOS_OP_Q!9:9,DADOS_OP_Q!$6:$6,DADOS_OP_A!G$8)</f>
        <v>42027545766</v>
      </c>
      <c r="H9" s="8">
        <f>SUMIFS(DADOS_OP_Q!9:9,DADOS_OP_Q!$6:$6,DADOS_OP_A!H$8)</f>
        <v>44220812634</v>
      </c>
      <c r="I9" s="8">
        <f>SUMIFS(DADOS_OP_Q!9:9,DADOS_OP_Q!$6:$6,DADOS_OP_A!I$8)</f>
        <v>43556358756</v>
      </c>
      <c r="J9" s="8">
        <f>SUMIFS(DADOS_OP_Q!9:9,DADOS_OP_Q!$6:$6,DADOS_OP_A!J$8)</f>
        <v>43571784894</v>
      </c>
      <c r="K9" s="8">
        <f>SUMIFS(DADOS_OP_Q!9:9,DADOS_OP_Q!$6:$6,DADOS_OP_A!K$8)</f>
        <v>41236971234</v>
      </c>
      <c r="L9" s="8">
        <f>SUMIFS(DADOS_OP_Q!9:9,DADOS_OP_Q!$6:$6,DADOS_OP_A!L$8)</f>
        <v>41571205839</v>
      </c>
      <c r="M9" s="8">
        <f>SUMIFS(DADOS_OP_Q!9:9,DADOS_OP_Q!$6:$6,DADOS_OP_A!M$8)</f>
        <v>42549309005</v>
      </c>
      <c r="N9" s="8">
        <f>SUMIFS(DADOS_OP_Q!9:9,DADOS_OP_Q!$6:$6,DADOS_OP_A!N$8)</f>
        <v>44099630756</v>
      </c>
    </row>
    <row r="10" spans="1:47">
      <c r="B10" t="s">
        <v>74</v>
      </c>
      <c r="C10" t="s">
        <v>95</v>
      </c>
      <c r="D10" s="8">
        <f>SUMIFS(DADOS_OP_Q!10:10,DADOS_OP_Q!$6:$6,DADOS_OP_A!D$8)</f>
        <v>4296200392</v>
      </c>
      <c r="E10" s="8">
        <v>5191115363</v>
      </c>
      <c r="F10" s="8">
        <f>SUMIFS(DADOS_OP_Q!10:10,DADOS_OP_Q!$6:$6,DADOS_OP_A!F$8)</f>
        <v>4530267676</v>
      </c>
      <c r="G10" s="8">
        <f>SUMIFS(DADOS_OP_Q!10:10,DADOS_OP_Q!$6:$6,DADOS_OP_A!G$8)</f>
        <v>4303006927</v>
      </c>
      <c r="H10" s="8">
        <f>SUMIFS(DADOS_OP_Q!10:10,DADOS_OP_Q!$6:$6,DADOS_OP_A!H$8)</f>
        <v>5598415677</v>
      </c>
      <c r="I10" s="8">
        <f>SUMIFS(DADOS_OP_Q!10:10,DADOS_OP_Q!$6:$6,DADOS_OP_A!I$8)</f>
        <v>6191475053</v>
      </c>
      <c r="J10" s="8">
        <f>SUMIFS(DADOS_OP_Q!10:10,DADOS_OP_Q!$6:$6,DADOS_OP_A!J$8)</f>
        <v>6372219893</v>
      </c>
      <c r="K10" s="8">
        <f>SUMIFS(DADOS_OP_Q!10:10,DADOS_OP_Q!$6:$6,DADOS_OP_A!K$8)</f>
        <v>5325958431</v>
      </c>
      <c r="L10" s="8">
        <f>SUMIFS(DADOS_OP_Q!10:10,DADOS_OP_Q!$6:$6,DADOS_OP_A!L$8)</f>
        <v>5283564564</v>
      </c>
      <c r="M10" s="8">
        <f>SUMIFS(DADOS_OP_Q!10:10,DADOS_OP_Q!$6:$6,DADOS_OP_A!M$8)</f>
        <v>5676410051</v>
      </c>
      <c r="N10" s="8">
        <f>SUMIFS(DADOS_OP_Q!10:10,DADOS_OP_Q!$6:$6,DADOS_OP_A!N$8)</f>
        <v>7194802374</v>
      </c>
    </row>
    <row r="11" spans="1:47" s="5" customFormat="1">
      <c r="B11" s="17" t="s">
        <v>97</v>
      </c>
      <c r="C11" s="17" t="s">
        <v>96</v>
      </c>
      <c r="D11" s="18">
        <f>SUMIFS(DADOS_OP_Q!11:11,DADOS_OP_Q!$6:$6,DADOS_OP_A!D$8)</f>
        <v>40581235431</v>
      </c>
      <c r="E11" s="18">
        <v>46879966054</v>
      </c>
      <c r="F11" s="18">
        <f>SUMIFS(DADOS_OP_Q!11:11,DADOS_OP_Q!$6:$6,DADOS_OP_A!F$8)</f>
        <v>48868130854</v>
      </c>
      <c r="G11" s="18">
        <f>SUMIFS(DADOS_OP_Q!11:11,DADOS_OP_Q!$6:$6,DADOS_OP_A!G$8)</f>
        <v>46330552693</v>
      </c>
      <c r="H11" s="18">
        <f>SUMIFS(DADOS_OP_Q!11:11,DADOS_OP_Q!$6:$6,DADOS_OP_A!H$8)</f>
        <v>49819228311</v>
      </c>
      <c r="I11" s="18">
        <f>SUMIFS(DADOS_OP_Q!11:11,DADOS_OP_Q!$6:$6,DADOS_OP_A!I$8)</f>
        <v>49747833809</v>
      </c>
      <c r="J11" s="18">
        <f>SUMIFS(DADOS_OP_Q!11:11,DADOS_OP_Q!$6:$6,DADOS_OP_A!J$8)</f>
        <v>49944004787</v>
      </c>
      <c r="K11" s="18">
        <f>SUMIFS(DADOS_OP_Q!11:11,DADOS_OP_Q!$6:$6,DADOS_OP_A!K$8)</f>
        <v>46562929665</v>
      </c>
      <c r="L11" s="18">
        <f>SUMIFS(DADOS_OP_Q!11:11,DADOS_OP_Q!$6:$6,DADOS_OP_A!L$8)</f>
        <v>46854770403</v>
      </c>
      <c r="M11" s="18">
        <f>SUMIFS(DADOS_OP_Q!11:11,DADOS_OP_Q!$6:$6,DADOS_OP_A!M$8)</f>
        <v>48225719056</v>
      </c>
      <c r="N11" s="18">
        <f>SUMIFS(DADOS_OP_Q!11:11,DADOS_OP_Q!$6:$6,DADOS_OP_A!N$8)</f>
        <v>51294433130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pans="1:47">
      <c r="B12" t="s">
        <v>75</v>
      </c>
      <c r="C12" t="s">
        <v>92</v>
      </c>
      <c r="D12" s="8">
        <f>SUMIFS(DADOS_OP_Q!12:12,DADOS_OP_Q!$6:$6,DADOS_OP_A!D$8)</f>
        <v>24088152855</v>
      </c>
      <c r="E12" s="8">
        <v>27453049717</v>
      </c>
      <c r="F12" s="8">
        <f>SUMIFS(DADOS_OP_Q!12:12,DADOS_OP_Q!$6:$6,DADOS_OP_A!F$8)</f>
        <v>30150057602</v>
      </c>
      <c r="G12" s="8">
        <f>SUMIFS(DADOS_OP_Q!12:12,DADOS_OP_Q!$6:$6,DADOS_OP_A!G$8)</f>
        <v>29266291002</v>
      </c>
      <c r="H12" s="8">
        <f>SUMIFS(DADOS_OP_Q!12:12,DADOS_OP_Q!$6:$6,DADOS_OP_A!H$8)</f>
        <v>30922488479</v>
      </c>
      <c r="I12" s="8">
        <f>SUMIFS(DADOS_OP_Q!12:12,DADOS_OP_Q!$6:$6,DADOS_OP_A!I$8)</f>
        <v>33661853864</v>
      </c>
      <c r="J12" s="8">
        <f>SUMIFS(DADOS_OP_Q!12:12,DADOS_OP_Q!$6:$6,DADOS_OP_A!J$8)</f>
        <v>33832906380</v>
      </c>
      <c r="K12" s="8">
        <f>SUMIFS(DADOS_OP_Q!12:12,DADOS_OP_Q!$6:$6,DADOS_OP_A!K$8)</f>
        <v>31999811502</v>
      </c>
      <c r="L12" s="8">
        <f>SUMIFS(DADOS_OP_Q!12:12,DADOS_OP_Q!$6:$6,DADOS_OP_A!L$8)</f>
        <v>33219731147</v>
      </c>
      <c r="M12" s="8">
        <f>SUMIFS(DADOS_OP_Q!12:12,DADOS_OP_Q!$6:$6,DADOS_OP_A!M$8)</f>
        <v>34258152143</v>
      </c>
      <c r="N12" s="8">
        <f>SUMIFS(DADOS_OP_Q!12:12,DADOS_OP_Q!$6:$6,DADOS_OP_A!N$8)</f>
        <v>36429432919</v>
      </c>
    </row>
    <row r="13" spans="1:47">
      <c r="B13" t="s">
        <v>76</v>
      </c>
      <c r="C13" t="s">
        <v>105</v>
      </c>
      <c r="D13" s="8">
        <f>SUMIFS(DADOS_OP_Q!13:13,DADOS_OP_Q!$6:$6,DADOS_OP_A!D$8)</f>
        <v>2028082783</v>
      </c>
      <c r="E13" s="8">
        <v>2786993351</v>
      </c>
      <c r="F13" s="8">
        <f>SUMIFS(DADOS_OP_Q!13:13,DADOS_OP_Q!$6:$6,DADOS_OP_A!F$8)</f>
        <v>2607597971</v>
      </c>
      <c r="G13" s="8">
        <f>SUMIFS(DADOS_OP_Q!13:13,DADOS_OP_Q!$6:$6,DADOS_OP_A!G$8)</f>
        <v>2560777317</v>
      </c>
      <c r="H13" s="8">
        <f>SUMIFS(DADOS_OP_Q!13:13,DADOS_OP_Q!$6:$6,DADOS_OP_A!H$8)</f>
        <v>3396889642</v>
      </c>
      <c r="I13" s="8">
        <f>SUMIFS(DADOS_OP_Q!13:13,DADOS_OP_Q!$6:$6,DADOS_OP_A!I$8)</f>
        <v>4303527649</v>
      </c>
      <c r="J13" s="8">
        <f>SUMIFS(DADOS_OP_Q!13:13,DADOS_OP_Q!$6:$6,DADOS_OP_A!J$8)</f>
        <v>4467882547</v>
      </c>
      <c r="K13" s="8">
        <f>SUMIFS(DADOS_OP_Q!13:13,DADOS_OP_Q!$6:$6,DADOS_OP_A!K$8)</f>
        <v>3887132390</v>
      </c>
      <c r="L13" s="8">
        <f>SUMIFS(DADOS_OP_Q!13:13,DADOS_OP_Q!$6:$6,DADOS_OP_A!L$8)</f>
        <v>3971254951</v>
      </c>
      <c r="M13" s="8">
        <f>SUMIFS(DADOS_OP_Q!13:13,DADOS_OP_Q!$6:$6,DADOS_OP_A!M$8)</f>
        <v>4160005110</v>
      </c>
      <c r="N13" s="8">
        <f>SUMIFS(DADOS_OP_Q!13:13,DADOS_OP_Q!$6:$6,DADOS_OP_A!N$8)</f>
        <v>5444869210</v>
      </c>
    </row>
    <row r="14" spans="1:47" s="5" customFormat="1">
      <c r="B14" s="17" t="s">
        <v>98</v>
      </c>
      <c r="C14" s="17" t="s">
        <v>106</v>
      </c>
      <c r="D14" s="18">
        <f>SUMIFS(DADOS_OP_Q!14:14,DADOS_OP_Q!$6:$6,DADOS_OP_A!D$8)</f>
        <v>26116235638</v>
      </c>
      <c r="E14" s="18">
        <v>30240043068</v>
      </c>
      <c r="F14" s="18">
        <f>SUMIFS(DADOS_OP_Q!14:14,DADOS_OP_Q!$6:$6,DADOS_OP_A!F$8)</f>
        <v>32757655573</v>
      </c>
      <c r="G14" s="18">
        <f>SUMIFS(DADOS_OP_Q!14:14,DADOS_OP_Q!$6:$6,DADOS_OP_A!G$8)</f>
        <v>31827068319</v>
      </c>
      <c r="H14" s="18">
        <f>SUMIFS(DADOS_OP_Q!14:14,DADOS_OP_Q!$6:$6,DADOS_OP_A!H$8)</f>
        <v>34319378121</v>
      </c>
      <c r="I14" s="18">
        <f>SUMIFS(DADOS_OP_Q!14:14,DADOS_OP_Q!$6:$6,DADOS_OP_A!I$8)</f>
        <v>37965381513</v>
      </c>
      <c r="J14" s="18">
        <f>SUMIFS(DADOS_OP_Q!14:14,DADOS_OP_Q!$6:$6,DADOS_OP_A!J$8)</f>
        <v>38300788927</v>
      </c>
      <c r="K14" s="18">
        <f>SUMIFS(DADOS_OP_Q!14:14,DADOS_OP_Q!$6:$6,DADOS_OP_A!K$8)</f>
        <v>35886943892</v>
      </c>
      <c r="L14" s="18">
        <f>SUMIFS(DADOS_OP_Q!14:14,DADOS_OP_Q!$6:$6,DADOS_OP_A!L$8)</f>
        <v>37190986098</v>
      </c>
      <c r="M14" s="18">
        <f>SUMIFS(DADOS_OP_Q!14:14,DADOS_OP_Q!$6:$6,DADOS_OP_A!M$8)</f>
        <v>38418157253</v>
      </c>
      <c r="N14" s="18">
        <f>SUMIFS(DADOS_OP_Q!14:14,DADOS_OP_Q!$6:$6,DADOS_OP_A!N$8)</f>
        <v>41874302129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47">
      <c r="B15" t="s">
        <v>77</v>
      </c>
      <c r="C15" t="s">
        <v>93</v>
      </c>
      <c r="D15" s="8">
        <f>SUMIFS(DADOS_OP_Q!15:15,DADOS_OP_Q!$6:$6,DADOS_OP_A!D$8)</f>
        <v>2818017629</v>
      </c>
      <c r="E15" s="8">
        <v>3868638682</v>
      </c>
      <c r="F15" s="8">
        <f>SUMIFS(DADOS_OP_Q!15:15,DADOS_OP_Q!$6:$6,DADOS_OP_A!F$8)</f>
        <v>4120222729</v>
      </c>
      <c r="G15" s="8">
        <f>SUMIFS(DADOS_OP_Q!15:15,DADOS_OP_Q!$6:$6,DADOS_OP_A!G$8)</f>
        <v>3981191030</v>
      </c>
      <c r="H15" s="8">
        <f>SUMIFS(DADOS_OP_Q!15:15,DADOS_OP_Q!$6:$6,DADOS_OP_A!H$8)</f>
        <v>4243749729</v>
      </c>
      <c r="I15" s="8">
        <f>SUMIFS(DADOS_OP_Q!15:15,DADOS_OP_Q!$6:$6,DADOS_OP_A!I$8)</f>
        <v>4267409671</v>
      </c>
      <c r="J15" s="8">
        <f>SUMIFS(DADOS_OP_Q!15:15,DADOS_OP_Q!$6:$6,DADOS_OP_A!J$8)</f>
        <v>4763046897</v>
      </c>
      <c r="K15" s="8">
        <f>SUMIFS(DADOS_OP_Q!15:15,DADOS_OP_Q!$6:$6,DADOS_OP_A!K$8)</f>
        <v>4429611337</v>
      </c>
      <c r="L15" s="8">
        <f>SUMIFS(DADOS_OP_Q!15:15,DADOS_OP_Q!$6:$6,DADOS_OP_A!L$8)</f>
        <v>4674069893</v>
      </c>
      <c r="M15" s="8">
        <f>SUMIFS(DADOS_OP_Q!15:15,DADOS_OP_Q!$6:$6,DADOS_OP_A!M$8)</f>
        <v>4661207614</v>
      </c>
      <c r="N15" s="8">
        <f>SUMIFS(DADOS_OP_Q!15:15,DADOS_OP_Q!$6:$6,DADOS_OP_A!N$8)</f>
        <v>4758173881</v>
      </c>
    </row>
    <row r="16" spans="1:47">
      <c r="B16" t="s">
        <v>78</v>
      </c>
      <c r="C16" t="s">
        <v>107</v>
      </c>
      <c r="D16" s="8">
        <f>SUMIFS(DADOS_OP_Q!16:16,DADOS_OP_Q!$6:$6,DADOS_OP_A!D$8)</f>
        <v>319900939</v>
      </c>
      <c r="E16" s="8">
        <v>458916531</v>
      </c>
      <c r="F16" s="8">
        <f>SUMIFS(DADOS_OP_Q!16:16,DADOS_OP_Q!$6:$6,DADOS_OP_A!F$8)</f>
        <v>388778892</v>
      </c>
      <c r="G16" s="8">
        <f>SUMIFS(DADOS_OP_Q!16:16,DADOS_OP_Q!$6:$6,DADOS_OP_A!G$8)</f>
        <v>365215572</v>
      </c>
      <c r="H16" s="8">
        <f>SUMIFS(DADOS_OP_Q!16:16,DADOS_OP_Q!$6:$6,DADOS_OP_A!H$8)</f>
        <v>480828461</v>
      </c>
      <c r="I16" s="8">
        <f>SUMIFS(DADOS_OP_Q!16:16,DADOS_OP_Q!$6:$6,DADOS_OP_A!I$8)</f>
        <v>573132067</v>
      </c>
      <c r="J16" s="8">
        <f>SUMIFS(DADOS_OP_Q!16:16,DADOS_OP_Q!$6:$6,DADOS_OP_A!J$8)</f>
        <v>686944663</v>
      </c>
      <c r="K16" s="8">
        <f>SUMIFS(DADOS_OP_Q!16:16,DADOS_OP_Q!$6:$6,DADOS_OP_A!K$8)</f>
        <v>558511239</v>
      </c>
      <c r="L16" s="8">
        <f>SUMIFS(DADOS_OP_Q!16:16,DADOS_OP_Q!$6:$6,DADOS_OP_A!L$8)</f>
        <v>591094751</v>
      </c>
      <c r="M16" s="8">
        <f>SUMIFS(DADOS_OP_Q!16:16,DADOS_OP_Q!$6:$6,DADOS_OP_A!M$8)</f>
        <v>625889102</v>
      </c>
      <c r="N16" s="8">
        <f>SUMIFS(DADOS_OP_Q!16:16,DADOS_OP_Q!$6:$6,DADOS_OP_A!N$8)</f>
        <v>811896967</v>
      </c>
    </row>
    <row r="17" spans="2:47" s="5" customFormat="1">
      <c r="B17" s="17" t="s">
        <v>99</v>
      </c>
      <c r="C17" s="17" t="s">
        <v>108</v>
      </c>
      <c r="D17" s="18">
        <f>SUMIFS(DADOS_OP_Q!17:17,DADOS_OP_Q!$6:$6,DADOS_OP_A!D$8)</f>
        <v>3137918568</v>
      </c>
      <c r="E17" s="18">
        <v>4327555213</v>
      </c>
      <c r="F17" s="18">
        <f>SUMIFS(DADOS_OP_Q!17:17,DADOS_OP_Q!$6:$6,DADOS_OP_A!F$8)</f>
        <v>4509001621</v>
      </c>
      <c r="G17" s="18">
        <f>SUMIFS(DADOS_OP_Q!17:17,DADOS_OP_Q!$6:$6,DADOS_OP_A!G$8)</f>
        <v>4346406602</v>
      </c>
      <c r="H17" s="18">
        <f>SUMIFS(DADOS_OP_Q!17:17,DADOS_OP_Q!$6:$6,DADOS_OP_A!H$8)</f>
        <v>4724578190</v>
      </c>
      <c r="I17" s="18">
        <f>SUMIFS(DADOS_OP_Q!17:17,DADOS_OP_Q!$6:$6,DADOS_OP_A!I$8)</f>
        <v>4840541738</v>
      </c>
      <c r="J17" s="18">
        <f>SUMIFS(DADOS_OP_Q!17:17,DADOS_OP_Q!$6:$6,DADOS_OP_A!J$8)</f>
        <v>5449991560</v>
      </c>
      <c r="K17" s="18">
        <f>SUMIFS(DADOS_OP_Q!17:17,DADOS_OP_Q!$6:$6,DADOS_OP_A!K$8)</f>
        <v>4988122576</v>
      </c>
      <c r="L17" s="18">
        <f>SUMIFS(DADOS_OP_Q!17:17,DADOS_OP_Q!$6:$6,DADOS_OP_A!L$8)</f>
        <v>5265164644</v>
      </c>
      <c r="M17" s="18">
        <f>SUMIFS(DADOS_OP_Q!17:17,DADOS_OP_Q!$6:$6,DADOS_OP_A!M$8)</f>
        <v>5287096716</v>
      </c>
      <c r="N17" s="18">
        <f>SUMIFS(DADOS_OP_Q!17:17,DADOS_OP_Q!$6:$6,DADOS_OP_A!N$8)</f>
        <v>5570070848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2:47">
      <c r="B18" t="s">
        <v>79</v>
      </c>
      <c r="C18" t="s">
        <v>94</v>
      </c>
      <c r="D18" s="8">
        <f>SUMIFS(DADOS_OP_Q!18:18,DADOS_OP_Q!$6:$6,DADOS_OP_A!D$8)</f>
        <v>2271827462</v>
      </c>
      <c r="E18" s="8">
        <v>2565915292</v>
      </c>
      <c r="F18" s="8">
        <f>SUMIFS(DADOS_OP_Q!18:18,DADOS_OP_Q!$6:$6,DADOS_OP_A!F$8)</f>
        <v>2805463166</v>
      </c>
      <c r="G18" s="8">
        <f>SUMIFS(DADOS_OP_Q!18:18,DADOS_OP_Q!$6:$6,DADOS_OP_A!G$8)</f>
        <v>2694708238</v>
      </c>
      <c r="H18" s="8">
        <f>SUMIFS(DADOS_OP_Q!18:18,DADOS_OP_Q!$6:$6,DADOS_OP_A!H$8)</f>
        <v>2816350484</v>
      </c>
      <c r="I18" s="8">
        <f>SUMIFS(DADOS_OP_Q!18:18,DADOS_OP_Q!$6:$6,DADOS_OP_A!I$8)</f>
        <v>3048979786</v>
      </c>
      <c r="J18" s="8">
        <f>SUMIFS(DADOS_OP_Q!18:18,DADOS_OP_Q!$6:$6,DADOS_OP_A!J$8)</f>
        <v>3057805692</v>
      </c>
      <c r="K18" s="8">
        <f>SUMIFS(DADOS_OP_Q!18:18,DADOS_OP_Q!$6:$6,DADOS_OP_A!K$8)</f>
        <v>2914867967</v>
      </c>
      <c r="L18" s="8">
        <f>SUMIFS(DADOS_OP_Q!18:18,DADOS_OP_Q!$6:$6,DADOS_OP_A!L$8)</f>
        <v>2988369622</v>
      </c>
      <c r="M18" s="8">
        <f>SUMIFS(DADOS_OP_Q!18:18,DADOS_OP_Q!$6:$6,DADOS_OP_A!M$8)</f>
        <v>3031041223</v>
      </c>
      <c r="N18" s="8">
        <f>SUMIFS(DADOS_OP_Q!18:18,DADOS_OP_Q!$6:$6,DADOS_OP_A!N$8)</f>
        <v>3090002325</v>
      </c>
    </row>
    <row r="19" spans="2:47">
      <c r="B19" t="s">
        <v>80</v>
      </c>
      <c r="C19" t="s">
        <v>109</v>
      </c>
      <c r="D19" s="8">
        <f>SUMIFS(DADOS_OP_Q!19:19,DADOS_OP_Q!$6:$6,DADOS_OP_A!D$8)</f>
        <v>193270286</v>
      </c>
      <c r="E19" s="8">
        <v>263782419</v>
      </c>
      <c r="F19" s="8">
        <f>SUMIFS(DADOS_OP_Q!19:19,DADOS_OP_Q!$6:$6,DADOS_OP_A!F$8)</f>
        <v>245087706</v>
      </c>
      <c r="G19" s="8">
        <f>SUMIFS(DADOS_OP_Q!19:19,DADOS_OP_Q!$6:$6,DADOS_OP_A!G$8)</f>
        <v>236939262</v>
      </c>
      <c r="H19" s="8">
        <f>SUMIFS(DADOS_OP_Q!19:19,DADOS_OP_Q!$6:$6,DADOS_OP_A!H$8)</f>
        <v>319039261</v>
      </c>
      <c r="I19" s="8">
        <f>SUMIFS(DADOS_OP_Q!19:19,DADOS_OP_Q!$6:$6,DADOS_OP_A!I$8)</f>
        <v>402832535</v>
      </c>
      <c r="J19" s="8">
        <f>SUMIFS(DADOS_OP_Q!19:19,DADOS_OP_Q!$6:$6,DADOS_OP_A!J$8)</f>
        <v>413664629</v>
      </c>
      <c r="K19" s="8">
        <f>SUMIFS(DADOS_OP_Q!19:19,DADOS_OP_Q!$6:$6,DADOS_OP_A!K$8)</f>
        <v>357811473</v>
      </c>
      <c r="L19" s="8">
        <f>SUMIFS(DADOS_OP_Q!19:19,DADOS_OP_Q!$6:$6,DADOS_OP_A!L$8)</f>
        <v>361480555</v>
      </c>
      <c r="M19" s="8">
        <f>SUMIFS(DADOS_OP_Q!19:19,DADOS_OP_Q!$6:$6,DADOS_OP_A!M$8)</f>
        <v>376089718</v>
      </c>
      <c r="N19" s="8">
        <f>SUMIFS(DADOS_OP_Q!19:19,DADOS_OP_Q!$6:$6,DADOS_OP_A!N$8)</f>
        <v>478303663</v>
      </c>
    </row>
    <row r="20" spans="2:47" s="5" customFormat="1">
      <c r="B20" s="17" t="s">
        <v>100</v>
      </c>
      <c r="C20" s="17" t="s">
        <v>110</v>
      </c>
      <c r="D20" s="18">
        <f>SUMIFS(DADOS_OP_Q!20:20,DADOS_OP_Q!$6:$6,DADOS_OP_A!D$8)</f>
        <v>2465097748</v>
      </c>
      <c r="E20" s="18">
        <v>2829697711</v>
      </c>
      <c r="F20" s="18">
        <f>SUMIFS(DADOS_OP_Q!20:20,DADOS_OP_Q!$6:$6,DADOS_OP_A!F$8)</f>
        <v>3050550872</v>
      </c>
      <c r="G20" s="18">
        <f>SUMIFS(DADOS_OP_Q!20:20,DADOS_OP_Q!$6:$6,DADOS_OP_A!G$8)</f>
        <v>2931647500</v>
      </c>
      <c r="H20" s="18">
        <f>SUMIFS(DADOS_OP_Q!20:20,DADOS_OP_Q!$6:$6,DADOS_OP_A!H$8)</f>
        <v>3135389745</v>
      </c>
      <c r="I20" s="18">
        <f>SUMIFS(DADOS_OP_Q!20:20,DADOS_OP_Q!$6:$6,DADOS_OP_A!I$8)</f>
        <v>3451812321</v>
      </c>
      <c r="J20" s="18">
        <f>SUMIFS(DADOS_OP_Q!20:20,DADOS_OP_Q!$6:$6,DADOS_OP_A!J$8)</f>
        <v>3471470321</v>
      </c>
      <c r="K20" s="18">
        <f>SUMIFS(DADOS_OP_Q!20:20,DADOS_OP_Q!$6:$6,DADOS_OP_A!K$8)</f>
        <v>3272679440</v>
      </c>
      <c r="L20" s="18">
        <f>SUMIFS(DADOS_OP_Q!20:20,DADOS_OP_Q!$6:$6,DADOS_OP_A!L$8)</f>
        <v>3349850177</v>
      </c>
      <c r="M20" s="18">
        <f>SUMIFS(DADOS_OP_Q!20:20,DADOS_OP_Q!$6:$6,DADOS_OP_A!M$8)</f>
        <v>3407130941</v>
      </c>
      <c r="N20" s="18">
        <f>SUMIFS(DADOS_OP_Q!20:20,DADOS_OP_Q!$6:$6,DADOS_OP_A!N$8)</f>
        <v>3568305988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2:47">
      <c r="B21" t="s">
        <v>81</v>
      </c>
      <c r="C21" t="s">
        <v>116</v>
      </c>
      <c r="D21" s="8">
        <f>SUMIFS(DADOS_OP_Q!21:21,DADOS_OP_Q!$6:$6,DADOS_OP_A!D$8)</f>
        <v>1103011872</v>
      </c>
      <c r="E21" s="8">
        <v>1199147821</v>
      </c>
      <c r="F21" s="8">
        <f>SUMIFS(DADOS_OP_Q!21:21,DADOS_OP_Q!$6:$6,DADOS_OP_A!F$8)</f>
        <v>1270504366</v>
      </c>
      <c r="G21" s="8">
        <f>SUMIFS(DADOS_OP_Q!21:21,DADOS_OP_Q!$6:$6,DADOS_OP_A!G$8)</f>
        <v>1220504741</v>
      </c>
      <c r="H21" s="8">
        <f>SUMIFS(DADOS_OP_Q!21:21,DADOS_OP_Q!$6:$6,DADOS_OP_A!H$8)</f>
        <v>1264635269</v>
      </c>
      <c r="I21" s="8">
        <f>SUMIFS(DADOS_OP_Q!21:21,DADOS_OP_Q!$6:$6,DADOS_OP_A!I$8)</f>
        <v>1258361870</v>
      </c>
      <c r="J21" s="8">
        <f>SUMIFS(DADOS_OP_Q!21:21,DADOS_OP_Q!$6:$6,DADOS_OP_A!J$8)</f>
        <v>1267593865</v>
      </c>
      <c r="K21" s="8">
        <f>SUMIFS(DADOS_OP_Q!21:21,DADOS_OP_Q!$6:$6,DADOS_OP_A!K$8)</f>
        <v>1150999925</v>
      </c>
      <c r="L21" s="8">
        <f>SUMIFS(DADOS_OP_Q!21:21,DADOS_OP_Q!$6:$6,DADOS_OP_A!L$8)</f>
        <v>1147390659</v>
      </c>
      <c r="M21" s="8">
        <f>SUMIFS(DADOS_OP_Q!21:21,DADOS_OP_Q!$6:$6,DADOS_OP_A!M$8)</f>
        <v>1163432185</v>
      </c>
      <c r="N21" s="8">
        <f>SUMIFS(DADOS_OP_Q!21:21,DADOS_OP_Q!$6:$6,DADOS_OP_A!N$8)</f>
        <v>1194493384</v>
      </c>
    </row>
    <row r="22" spans="2:47">
      <c r="B22" t="s">
        <v>82</v>
      </c>
      <c r="C22" t="s">
        <v>117</v>
      </c>
      <c r="D22" s="8">
        <f>SUMIFS(DADOS_OP_Q!22:22,DADOS_OP_Q!$6:$6,DADOS_OP_A!D$8)</f>
        <v>90511279</v>
      </c>
      <c r="E22" s="8">
        <v>131238862</v>
      </c>
      <c r="F22" s="8">
        <f>SUMIFS(DADOS_OP_Q!22:22,DADOS_OP_Q!$6:$6,DADOS_OP_A!F$8)</f>
        <v>112748495</v>
      </c>
      <c r="G22" s="8">
        <f>SUMIFS(DADOS_OP_Q!22:22,DADOS_OP_Q!$6:$6,DADOS_OP_A!G$8)</f>
        <v>104070766</v>
      </c>
      <c r="H22" s="8">
        <f>SUMIFS(DADOS_OP_Q!22:22,DADOS_OP_Q!$6:$6,DADOS_OP_A!H$8)</f>
        <v>131353718</v>
      </c>
      <c r="I22" s="8">
        <f>SUMIFS(DADOS_OP_Q!22:22,DADOS_OP_Q!$6:$6,DADOS_OP_A!I$8)</f>
        <v>150070205</v>
      </c>
      <c r="J22" s="8">
        <f>SUMIFS(DADOS_OP_Q!22:22,DADOS_OP_Q!$6:$6,DADOS_OP_A!J$8)</f>
        <v>155943138</v>
      </c>
      <c r="K22" s="8">
        <f>SUMIFS(DADOS_OP_Q!22:22,DADOS_OP_Q!$6:$6,DADOS_OP_A!K$8)</f>
        <v>130746056</v>
      </c>
      <c r="L22" s="8">
        <f>SUMIFS(DADOS_OP_Q!22:22,DADOS_OP_Q!$6:$6,DADOS_OP_A!L$8)</f>
        <v>129205672</v>
      </c>
      <c r="M22" s="8">
        <f>SUMIFS(DADOS_OP_Q!22:22,DADOS_OP_Q!$6:$6,DADOS_OP_A!M$8)</f>
        <v>141043823</v>
      </c>
      <c r="N22" s="8">
        <f>SUMIFS(DADOS_OP_Q!22:22,DADOS_OP_Q!$6:$6,DADOS_OP_A!N$8)</f>
        <v>178624333</v>
      </c>
    </row>
    <row r="23" spans="2:47" s="5" customFormat="1">
      <c r="B23" s="17" t="s">
        <v>101</v>
      </c>
      <c r="C23" s="17" t="s">
        <v>115</v>
      </c>
      <c r="D23" s="18">
        <f>SUMIFS(DADOS_OP_Q!23:23,DADOS_OP_Q!$6:$6,DADOS_OP_A!D$8)</f>
        <v>1193523151</v>
      </c>
      <c r="E23" s="18">
        <v>1330386683</v>
      </c>
      <c r="F23" s="18">
        <f>SUMIFS(DADOS_OP_Q!23:23,DADOS_OP_Q!$6:$6,DADOS_OP_A!F$8)</f>
        <v>1383252861</v>
      </c>
      <c r="G23" s="18">
        <f>SUMIFS(DADOS_OP_Q!23:23,DADOS_OP_Q!$6:$6,DADOS_OP_A!G$8)</f>
        <v>1324575507</v>
      </c>
      <c r="H23" s="18">
        <f>SUMIFS(DADOS_OP_Q!23:23,DADOS_OP_Q!$6:$6,DADOS_OP_A!H$8)</f>
        <v>1395988987</v>
      </c>
      <c r="I23" s="18">
        <f>SUMIFS(DADOS_OP_Q!23:23,DADOS_OP_Q!$6:$6,DADOS_OP_A!I$8)</f>
        <v>1408432075</v>
      </c>
      <c r="J23" s="18">
        <f>SUMIFS(DADOS_OP_Q!23:23,DADOS_OP_Q!$6:$6,DADOS_OP_A!J$8)</f>
        <v>1423537003</v>
      </c>
      <c r="K23" s="18">
        <f>SUMIFS(DADOS_OP_Q!23:23,DADOS_OP_Q!$6:$6,DADOS_OP_A!K$8)</f>
        <v>1281745981</v>
      </c>
      <c r="L23" s="18">
        <f>SUMIFS(DADOS_OP_Q!23:23,DADOS_OP_Q!$6:$6,DADOS_OP_A!L$8)</f>
        <v>1276596331</v>
      </c>
      <c r="M23" s="18">
        <f>SUMIFS(DADOS_OP_Q!23:23,DADOS_OP_Q!$6:$6,DADOS_OP_A!M$8)</f>
        <v>1304476008</v>
      </c>
      <c r="N23" s="18">
        <f>SUMIFS(DADOS_OP_Q!23:23,DADOS_OP_Q!$6:$6,DADOS_OP_A!N$8)</f>
        <v>1373117717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2:47">
      <c r="B24" t="s">
        <v>83</v>
      </c>
      <c r="C24" t="s">
        <v>111</v>
      </c>
      <c r="D24" s="8">
        <f>SUMIFS(DADOS_OP_Q!24:24,DADOS_OP_Q!$6:$6,DADOS_OP_A!D$8)</f>
        <v>261306</v>
      </c>
      <c r="E24" s="8">
        <v>282290</v>
      </c>
      <c r="F24" s="8">
        <f>SUMIFS(DADOS_OP_Q!24:24,DADOS_OP_Q!$6:$6,DADOS_OP_A!F$8)</f>
        <v>299310</v>
      </c>
      <c r="G24" s="8">
        <f>SUMIFS(DADOS_OP_Q!24:24,DADOS_OP_Q!$6:$6,DADOS_OP_A!G$8)</f>
        <v>291355</v>
      </c>
      <c r="H24" s="8">
        <f>SUMIFS(DADOS_OP_Q!24:24,DADOS_OP_Q!$6:$6,DADOS_OP_A!H$8)</f>
        <v>301843</v>
      </c>
      <c r="I24" s="8">
        <f>SUMIFS(DADOS_OP_Q!24:24,DADOS_OP_Q!$6:$6,DADOS_OP_A!I$8)</f>
        <v>302242</v>
      </c>
      <c r="J24" s="8">
        <f>SUMIFS(DADOS_OP_Q!24:24,DADOS_OP_Q!$6:$6,DADOS_OP_A!J$8)</f>
        <v>300232</v>
      </c>
      <c r="K24" s="8">
        <f>SUMIFS(DADOS_OP_Q!24:24,DADOS_OP_Q!$6:$6,DADOS_OP_A!K$8)</f>
        <v>248198</v>
      </c>
      <c r="L24" s="8">
        <f>SUMIFS(DADOS_OP_Q!24:24,DADOS_OP_Q!$6:$6,DADOS_OP_A!L$8)</f>
        <v>237597</v>
      </c>
      <c r="M24" s="8">
        <f>SUMIFS(DADOS_OP_Q!24:24,DADOS_OP_Q!$6:$6,DADOS_OP_A!M$8)</f>
        <v>237223</v>
      </c>
      <c r="N24" s="8">
        <f>SUMIFS(DADOS_OP_Q!24:24,DADOS_OP_Q!$6:$6,DADOS_OP_A!N$8)</f>
        <v>243877</v>
      </c>
    </row>
    <row r="25" spans="2:47">
      <c r="B25" t="s">
        <v>84</v>
      </c>
      <c r="C25" t="s">
        <v>112</v>
      </c>
      <c r="D25" s="8">
        <f>SUMIFS(DADOS_OP_Q!25:25,DADOS_OP_Q!$6:$6,DADOS_OP_A!D$8)</f>
        <v>14819</v>
      </c>
      <c r="E25" s="8">
        <v>15417</v>
      </c>
      <c r="F25" s="8">
        <f>SUMIFS(DADOS_OP_Q!25:25,DADOS_OP_Q!$6:$6,DADOS_OP_A!F$8)</f>
        <v>14731</v>
      </c>
      <c r="G25" s="8">
        <f>SUMIFS(DADOS_OP_Q!25:25,DADOS_OP_Q!$6:$6,DADOS_OP_A!G$8)</f>
        <v>14791</v>
      </c>
      <c r="H25" s="8">
        <f>SUMIFS(DADOS_OP_Q!25:25,DADOS_OP_Q!$6:$6,DADOS_OP_A!H$8)</f>
        <v>16017</v>
      </c>
      <c r="I25" s="8">
        <f>SUMIFS(DADOS_OP_Q!25:25,DADOS_OP_Q!$6:$6,DADOS_OP_A!I$8)</f>
        <v>16992</v>
      </c>
      <c r="J25" s="8">
        <f>SUMIFS(DADOS_OP_Q!25:25,DADOS_OP_Q!$6:$6,DADOS_OP_A!J$8)</f>
        <v>17048</v>
      </c>
      <c r="K25" s="8">
        <f>SUMIFS(DADOS_OP_Q!25:25,DADOS_OP_Q!$6:$6,DADOS_OP_A!K$8)</f>
        <v>14775</v>
      </c>
      <c r="L25" s="8">
        <f>SUMIFS(DADOS_OP_Q!25:25,DADOS_OP_Q!$6:$6,DADOS_OP_A!L$8)</f>
        <v>14293</v>
      </c>
      <c r="M25" s="8">
        <f>SUMIFS(DADOS_OP_Q!25:25,DADOS_OP_Q!$6:$6,DADOS_OP_A!M$8)</f>
        <v>14230</v>
      </c>
      <c r="N25" s="8">
        <f>SUMIFS(DADOS_OP_Q!25:25,DADOS_OP_Q!$6:$6,DADOS_OP_A!N$8)</f>
        <v>16966</v>
      </c>
    </row>
    <row r="26" spans="2:47" s="5" customFormat="1">
      <c r="B26" s="17" t="s">
        <v>102</v>
      </c>
      <c r="C26" s="17" t="s">
        <v>113</v>
      </c>
      <c r="D26" s="18">
        <f>SUMIFS(DADOS_OP_Q!26:26,DADOS_OP_Q!$6:$6,DADOS_OP_A!D$8)</f>
        <v>276125</v>
      </c>
      <c r="E26" s="18">
        <v>297707</v>
      </c>
      <c r="F26" s="18">
        <f>SUMIFS(DADOS_OP_Q!26:26,DADOS_OP_Q!$6:$6,DADOS_OP_A!F$8)</f>
        <v>314041</v>
      </c>
      <c r="G26" s="18">
        <f>SUMIFS(DADOS_OP_Q!26:26,DADOS_OP_Q!$6:$6,DADOS_OP_A!G$8)</f>
        <v>306146</v>
      </c>
      <c r="H26" s="18">
        <f>SUMIFS(DADOS_OP_Q!26:26,DADOS_OP_Q!$6:$6,DADOS_OP_A!H$8)</f>
        <v>317860</v>
      </c>
      <c r="I26" s="18">
        <f>SUMIFS(DADOS_OP_Q!26:26,DADOS_OP_Q!$6:$6,DADOS_OP_A!I$8)</f>
        <v>319234</v>
      </c>
      <c r="J26" s="18">
        <f>SUMIFS(DADOS_OP_Q!26:26,DADOS_OP_Q!$6:$6,DADOS_OP_A!J$8)</f>
        <v>317280</v>
      </c>
      <c r="K26" s="18">
        <f>SUMIFS(DADOS_OP_Q!26:26,DADOS_OP_Q!$6:$6,DADOS_OP_A!K$8)</f>
        <v>262973</v>
      </c>
      <c r="L26" s="18">
        <f>SUMIFS(DADOS_OP_Q!26:26,DADOS_OP_Q!$6:$6,DADOS_OP_A!L$8)</f>
        <v>251890</v>
      </c>
      <c r="M26" s="18">
        <f>SUMIFS(DADOS_OP_Q!26:26,DADOS_OP_Q!$6:$6,DADOS_OP_A!M$8)</f>
        <v>251453</v>
      </c>
      <c r="N26" s="18">
        <f>SUMIFS(DADOS_OP_Q!26:26,DADOS_OP_Q!$6:$6,DADOS_OP_A!N$8)</f>
        <v>260843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2:47">
      <c r="B27" t="s">
        <v>85</v>
      </c>
      <c r="C27" t="s">
        <v>121</v>
      </c>
      <c r="D27" s="8">
        <f>SUMIFS(DADOS_OP_Q!27:27,DADOS_OP_Q!$6:$6,DADOS_OP_A!D$8)</f>
        <v>421909.29999999981</v>
      </c>
      <c r="E27" s="8">
        <v>471547.98199999973</v>
      </c>
      <c r="F27" s="8">
        <f>SUMIFS(DADOS_OP_Q!27:27,DADOS_OP_Q!$6:$6,DADOS_OP_A!F$8)</f>
        <v>505394.29799999972</v>
      </c>
      <c r="G27" s="8">
        <f>SUMIFS(DADOS_OP_Q!27:27,DADOS_OP_Q!$6:$6,DADOS_OP_A!G$8)</f>
        <v>470079.98799999966</v>
      </c>
      <c r="H27" s="8">
        <f>SUMIFS(DADOS_OP_Q!27:27,DADOS_OP_Q!$6:$6,DADOS_OP_A!H$8)</f>
        <v>470912.32199999981</v>
      </c>
      <c r="I27" s="8">
        <f>SUMIFS(DADOS_OP_Q!27:27,DADOS_OP_Q!$6:$6,DADOS_OP_A!I$8)</f>
        <v>473306.58899999992</v>
      </c>
      <c r="J27" s="8">
        <f>SUMIFS(DADOS_OP_Q!27:27,DADOS_OP_Q!$6:$6,DADOS_OP_A!J$8)</f>
        <v>475930.03899999976</v>
      </c>
      <c r="K27" s="8">
        <f>SUMIFS(DADOS_OP_Q!27:27,DADOS_OP_Q!$6:$6,DADOS_OP_A!K$8)</f>
        <v>431758.04199999972</v>
      </c>
      <c r="L27" s="8">
        <f>SUMIFS(DADOS_OP_Q!27:27,DADOS_OP_Q!$6:$6,DADOS_OP_A!L$8)</f>
        <v>433806.24899999989</v>
      </c>
      <c r="M27" s="8">
        <f>SUMIFS(DADOS_OP_Q!27:27,DADOS_OP_Q!$6:$6,DADOS_OP_A!M$8)</f>
        <v>431358.15899999981</v>
      </c>
      <c r="N27" s="8">
        <f>SUMIFS(DADOS_OP_Q!27:27,DADOS_OP_Q!$6:$6,DADOS_OP_A!N$8)</f>
        <v>445638.03099999996</v>
      </c>
    </row>
    <row r="28" spans="2:47">
      <c r="B28" t="s">
        <v>86</v>
      </c>
      <c r="C28" t="s">
        <v>122</v>
      </c>
      <c r="D28" s="8">
        <f>SUMIFS(DADOS_OP_Q!28:28,DADOS_OP_Q!$6:$6,DADOS_OP_A!D$8)</f>
        <v>39212.889999999941</v>
      </c>
      <c r="E28" s="8">
        <v>43679.009999999966</v>
      </c>
      <c r="F28" s="8">
        <f>SUMIFS(DADOS_OP_Q!28:28,DADOS_OP_Q!$6:$6,DADOS_OP_A!F$8)</f>
        <v>39779.059999999939</v>
      </c>
      <c r="G28" s="8">
        <f>SUMIFS(DADOS_OP_Q!28:28,DADOS_OP_Q!$6:$6,DADOS_OP_A!G$8)</f>
        <v>38410.779999999984</v>
      </c>
      <c r="H28" s="8">
        <f>SUMIFS(DADOS_OP_Q!28:28,DADOS_OP_Q!$6:$6,DADOS_OP_A!H$8)</f>
        <v>47283.259999999995</v>
      </c>
      <c r="I28" s="8">
        <f>SUMIFS(DADOS_OP_Q!28:28,DADOS_OP_Q!$6:$6,DADOS_OP_A!I$8)</f>
        <v>52836.599999999977</v>
      </c>
      <c r="J28" s="8">
        <f>SUMIFS(DADOS_OP_Q!28:28,DADOS_OP_Q!$6:$6,DADOS_OP_A!J$8)</f>
        <v>54661.849999999977</v>
      </c>
      <c r="K28" s="8">
        <f>SUMIFS(DADOS_OP_Q!28:28,DADOS_OP_Q!$6:$6,DADOS_OP_A!K$8)</f>
        <v>46304.409999999945</v>
      </c>
      <c r="L28" s="8">
        <f>SUMIFS(DADOS_OP_Q!28:28,DADOS_OP_Q!$6:$6,DADOS_OP_A!L$8)</f>
        <v>46212.499999999971</v>
      </c>
      <c r="M28" s="8">
        <f>SUMIFS(DADOS_OP_Q!28:28,DADOS_OP_Q!$6:$6,DADOS_OP_A!M$8)</f>
        <v>48512.729999999952</v>
      </c>
      <c r="N28" s="8">
        <f>SUMIFS(DADOS_OP_Q!28:28,DADOS_OP_Q!$6:$6,DADOS_OP_A!N$8)</f>
        <v>62205.609999999964</v>
      </c>
    </row>
    <row r="29" spans="2:47" s="5" customFormat="1">
      <c r="B29" s="17" t="s">
        <v>103</v>
      </c>
      <c r="C29" s="17" t="s">
        <v>114</v>
      </c>
      <c r="D29" s="18">
        <f>SUMIFS(DADOS_OP_Q!29:29,DADOS_OP_Q!$6:$6,DADOS_OP_A!D$8)</f>
        <v>461122.18999999977</v>
      </c>
      <c r="E29" s="18">
        <v>515226.99199999974</v>
      </c>
      <c r="F29" s="18">
        <f>SUMIFS(DADOS_OP_Q!29:29,DADOS_OP_Q!$6:$6,DADOS_OP_A!F$8)</f>
        <v>545173.35799999954</v>
      </c>
      <c r="G29" s="18">
        <f>SUMIFS(DADOS_OP_Q!29:29,DADOS_OP_Q!$6:$6,DADOS_OP_A!G$8)</f>
        <v>508490.76799999969</v>
      </c>
      <c r="H29" s="18">
        <f>SUMIFS(DADOS_OP_Q!29:29,DADOS_OP_Q!$6:$6,DADOS_OP_A!H$8)</f>
        <v>518195.58199999982</v>
      </c>
      <c r="I29" s="18">
        <f>SUMIFS(DADOS_OP_Q!29:29,DADOS_OP_Q!$6:$6,DADOS_OP_A!I$8)</f>
        <v>526143.1889999999</v>
      </c>
      <c r="J29" s="18">
        <f>SUMIFS(DADOS_OP_Q!29:29,DADOS_OP_Q!$6:$6,DADOS_OP_A!J$8)</f>
        <v>530591.88899999973</v>
      </c>
      <c r="K29" s="18">
        <f>SUMIFS(DADOS_OP_Q!29:29,DADOS_OP_Q!$6:$6,DADOS_OP_A!K$8)</f>
        <v>478062.45199999976</v>
      </c>
      <c r="L29" s="18">
        <f>SUMIFS(DADOS_OP_Q!29:29,DADOS_OP_Q!$6:$6,DADOS_OP_A!L$8)</f>
        <v>480018.74899999984</v>
      </c>
      <c r="M29" s="18">
        <f>SUMIFS(DADOS_OP_Q!29:29,DADOS_OP_Q!$6:$6,DADOS_OP_A!M$8)</f>
        <v>479870.88899999973</v>
      </c>
      <c r="N29" s="18">
        <f>SUMIFS(DADOS_OP_Q!29:29,DADOS_OP_Q!$6:$6,DADOS_OP_A!N$8)</f>
        <v>507843.64099999989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2:47">
      <c r="B30" t="s">
        <v>87</v>
      </c>
      <c r="C30" t="s">
        <v>120</v>
      </c>
      <c r="D30" s="8">
        <f>SUMIFS(DADOS_OP_Q!30:30,DADOS_OP_Q!$6:$6,DADOS_OP_A!D$8)</f>
        <v>218730949</v>
      </c>
      <c r="E30" s="8">
        <v>245194232</v>
      </c>
      <c r="F30" s="8">
        <f>SUMIFS(DADOS_OP_Q!30:30,DADOS_OP_Q!$6:$6,DADOS_OP_A!F$8)</f>
        <v>260301108</v>
      </c>
      <c r="G30" s="8">
        <f>SUMIFS(DADOS_OP_Q!30:30,DADOS_OP_Q!$6:$6,DADOS_OP_A!G$8)</f>
        <v>246413211</v>
      </c>
      <c r="H30" s="8">
        <f>SUMIFS(DADOS_OP_Q!30:30,DADOS_OP_Q!$6:$6,DADOS_OP_A!H$8)</f>
        <v>253904267</v>
      </c>
      <c r="I30" s="8">
        <f>SUMIFS(DADOS_OP_Q!30:30,DADOS_OP_Q!$6:$6,DADOS_OP_A!I$8)</f>
        <v>256056054</v>
      </c>
      <c r="J30" s="8">
        <f>SUMIFS(DADOS_OP_Q!30:30,DADOS_OP_Q!$6:$6,DADOS_OP_A!J$8)</f>
        <v>259216905</v>
      </c>
      <c r="K30" s="8">
        <f>SUMIFS(DADOS_OP_Q!30:30,DADOS_OP_Q!$6:$6,DADOS_OP_A!K$8)</f>
        <v>243795828</v>
      </c>
      <c r="L30" s="8">
        <f>SUMIFS(DADOS_OP_Q!30:30,DADOS_OP_Q!$6:$6,DADOS_OP_A!L$8)</f>
        <v>245235362</v>
      </c>
      <c r="M30" s="8">
        <f>SUMIFS(DADOS_OP_Q!30:30,DADOS_OP_Q!$6:$6,DADOS_OP_A!M$8)</f>
        <v>243739175</v>
      </c>
      <c r="N30" s="8">
        <f>SUMIFS(DADOS_OP_Q!30:30,DADOS_OP_Q!$6:$6,DADOS_OP_A!N$8)</f>
        <v>248992437</v>
      </c>
    </row>
    <row r="31" spans="2:47">
      <c r="B31" t="s">
        <v>88</v>
      </c>
      <c r="C31" t="s">
        <v>119</v>
      </c>
      <c r="D31" s="8">
        <f>SUMIFS(DADOS_OP_Q!31:31,DADOS_OP_Q!$6:$6,DADOS_OP_A!D$8)</f>
        <v>24378448</v>
      </c>
      <c r="E31" s="8">
        <v>27329713</v>
      </c>
      <c r="F31" s="8">
        <f>SUMIFS(DADOS_OP_Q!31:31,DADOS_OP_Q!$6:$6,DADOS_OP_A!F$8)</f>
        <v>24362336</v>
      </c>
      <c r="G31" s="8">
        <f>SUMIFS(DADOS_OP_Q!31:31,DADOS_OP_Q!$6:$6,DADOS_OP_A!G$8)</f>
        <v>23681290</v>
      </c>
      <c r="H31" s="8">
        <f>SUMIFS(DADOS_OP_Q!31:31,DADOS_OP_Q!$6:$6,DADOS_OP_A!H$8)</f>
        <v>31135338</v>
      </c>
      <c r="I31" s="8">
        <f>SUMIFS(DADOS_OP_Q!31:31,DADOS_OP_Q!$6:$6,DADOS_OP_A!I$8)</f>
        <v>35030928</v>
      </c>
      <c r="J31" s="8">
        <f>SUMIFS(DADOS_OP_Q!31:31,DADOS_OP_Q!$6:$6,DADOS_OP_A!J$8)</f>
        <v>36296987</v>
      </c>
      <c r="K31" s="8">
        <f>SUMIFS(DADOS_OP_Q!31:31,DADOS_OP_Q!$6:$6,DADOS_OP_A!K$8)</f>
        <v>30224164</v>
      </c>
      <c r="L31" s="8">
        <f>SUMIFS(DADOS_OP_Q!31:31,DADOS_OP_Q!$6:$6,DADOS_OP_A!L$8)</f>
        <v>29875291</v>
      </c>
      <c r="M31" s="8">
        <f>SUMIFS(DADOS_OP_Q!31:31,DADOS_OP_Q!$6:$6,DADOS_OP_A!M$8)</f>
        <v>31824465</v>
      </c>
      <c r="N31" s="8">
        <f>SUMIFS(DADOS_OP_Q!31:31,DADOS_OP_Q!$6:$6,DADOS_OP_A!N$8)</f>
        <v>41332370</v>
      </c>
    </row>
    <row r="32" spans="2:47" s="5" customFormat="1">
      <c r="B32" s="17" t="s">
        <v>104</v>
      </c>
      <c r="C32" s="17" t="s">
        <v>118</v>
      </c>
      <c r="D32" s="18">
        <f>SUMIFS(DADOS_OP_Q!32:32,DADOS_OP_Q!$6:$6,DADOS_OP_A!D$8)</f>
        <v>243109397</v>
      </c>
      <c r="E32" s="18">
        <v>272523945</v>
      </c>
      <c r="F32" s="18">
        <f>SUMIFS(DADOS_OP_Q!32:32,DADOS_OP_Q!$6:$6,DADOS_OP_A!F$8)</f>
        <v>284663444</v>
      </c>
      <c r="G32" s="18">
        <f>SUMIFS(DADOS_OP_Q!32:32,DADOS_OP_Q!$6:$6,DADOS_OP_A!G$8)</f>
        <v>270094501</v>
      </c>
      <c r="H32" s="18">
        <f>SUMIFS(DADOS_OP_Q!32:32,DADOS_OP_Q!$6:$6,DADOS_OP_A!H$8)</f>
        <v>285039605</v>
      </c>
      <c r="I32" s="18">
        <f>SUMIFS(DADOS_OP_Q!32:32,DADOS_OP_Q!$6:$6,DADOS_OP_A!I$8)</f>
        <v>291086982</v>
      </c>
      <c r="J32" s="18">
        <f>SUMIFS(DADOS_OP_Q!32:32,DADOS_OP_Q!$6:$6,DADOS_OP_A!J$8)</f>
        <v>295513892</v>
      </c>
      <c r="K32" s="18">
        <f>SUMIFS(DADOS_OP_Q!32:32,DADOS_OP_Q!$6:$6,DADOS_OP_A!K$8)</f>
        <v>274019992</v>
      </c>
      <c r="L32" s="18">
        <f>SUMIFS(DADOS_OP_Q!32:32,DADOS_OP_Q!$6:$6,DADOS_OP_A!L$8)</f>
        <v>275110653</v>
      </c>
      <c r="M32" s="18">
        <f>SUMIFS(DADOS_OP_Q!32:32,DADOS_OP_Q!$6:$6,DADOS_OP_A!M$8)</f>
        <v>275563640</v>
      </c>
      <c r="N32" s="18">
        <f>SUMIFS(DADOS_OP_Q!32:32,DADOS_OP_Q!$6:$6,DADOS_OP_A!N$8)</f>
        <v>290324807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2:47" s="5" customFormat="1">
      <c r="B33" t="s">
        <v>159</v>
      </c>
      <c r="C33" t="s">
        <v>165</v>
      </c>
      <c r="D33" s="8">
        <f>SUMIFS(DADOS_OP_Q!33:33,DADOS_OP_Q!$6:$6,DADOS_OP_A!D$8)</f>
        <v>24295343</v>
      </c>
      <c r="E33" s="8">
        <v>27442947</v>
      </c>
      <c r="F33" s="8">
        <f>SUMIFS(DADOS_OP_Q!33:33,DADOS_OP_Q!$6:$6,DADOS_OP_A!F$8)</f>
        <v>30604047</v>
      </c>
      <c r="G33" s="8">
        <f>SUMIFS(DADOS_OP_Q!33:33,DADOS_OP_Q!$6:$6,DADOS_OP_A!G$8)</f>
        <v>30517325</v>
      </c>
      <c r="H33" s="8">
        <f>SUMIFS(DADOS_OP_Q!33:33,DADOS_OP_Q!$6:$6,DADOS_OP_A!H$8)</f>
        <v>32545128</v>
      </c>
      <c r="I33" s="8">
        <f>SUMIFS(DADOS_OP_Q!33:33,DADOS_OP_Q!$6:$6,DADOS_OP_A!I$8)</f>
        <v>35664120</v>
      </c>
      <c r="J33" s="8">
        <f>SUMIFS(DADOS_OP_Q!33:33,DADOS_OP_Q!$6:$6,DADOS_OP_A!J$8)</f>
        <v>34985835</v>
      </c>
      <c r="K33" s="8">
        <f>SUMIFS(DADOS_OP_Q!33:33,DADOS_OP_Q!$6:$6,DADOS_OP_A!K$8)</f>
        <v>30224712</v>
      </c>
      <c r="L33" s="8">
        <f>SUMIFS(DADOS_OP_Q!33:33,DADOS_OP_Q!$6:$6,DADOS_OP_A!L$8)</f>
        <v>30378156</v>
      </c>
      <c r="M33" s="8">
        <f>SUMIFS(DADOS_OP_Q!33:33,DADOS_OP_Q!$6:$6,DADOS_OP_A!M$8)</f>
        <v>31535444</v>
      </c>
      <c r="N33" s="8">
        <f>SUMIFS(DADOS_OP_Q!33:33,DADOS_OP_Q!$6:$6,DADOS_OP_A!N$8)</f>
        <v>34211842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2:47" s="5" customFormat="1">
      <c r="B34" t="s">
        <v>160</v>
      </c>
      <c r="C34" t="s">
        <v>166</v>
      </c>
      <c r="D34" s="8">
        <f>SUMIFS(DADOS_OP_Q!34:34,DADOS_OP_Q!$6:$6,DADOS_OP_A!D$8)</f>
        <v>1187664</v>
      </c>
      <c r="E34" s="8">
        <v>1562009</v>
      </c>
      <c r="F34" s="8">
        <f>SUMIFS(DADOS_OP_Q!34:34,DADOS_OP_Q!$6:$6,DADOS_OP_A!F$8)</f>
        <v>1493202</v>
      </c>
      <c r="G34" s="8">
        <f>SUMIFS(DADOS_OP_Q!34:34,DADOS_OP_Q!$6:$6,DADOS_OP_A!G$8)</f>
        <v>1498229</v>
      </c>
      <c r="H34" s="8">
        <f>SUMIFS(DADOS_OP_Q!34:34,DADOS_OP_Q!$6:$6,DADOS_OP_A!H$8)</f>
        <v>1611924</v>
      </c>
      <c r="I34" s="8">
        <f>SUMIFS(DADOS_OP_Q!34:34,DADOS_OP_Q!$6:$6,DADOS_OP_A!I$8)</f>
        <v>1922907</v>
      </c>
      <c r="J34" s="8">
        <f>SUMIFS(DADOS_OP_Q!34:34,DADOS_OP_Q!$6:$6,DADOS_OP_A!J$8)</f>
        <v>1968844</v>
      </c>
      <c r="K34" s="8">
        <f>SUMIFS(DADOS_OP_Q!34:34,DADOS_OP_Q!$6:$6,DADOS_OP_A!K$8)</f>
        <v>1872169</v>
      </c>
      <c r="L34" s="8">
        <f>SUMIFS(DADOS_OP_Q!34:34,DADOS_OP_Q!$6:$6,DADOS_OP_A!L$8)</f>
        <v>1885785</v>
      </c>
      <c r="M34" s="8">
        <f>SUMIFS(DADOS_OP_Q!34:34,DADOS_OP_Q!$6:$6,DADOS_OP_A!M$8)</f>
        <v>1843782</v>
      </c>
      <c r="N34" s="8">
        <f>SUMIFS(DADOS_OP_Q!34:34,DADOS_OP_Q!$6:$6,DADOS_OP_A!N$8)</f>
        <v>2079219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2:47" s="5" customFormat="1">
      <c r="B35" s="17" t="s">
        <v>163</v>
      </c>
      <c r="C35" s="17" t="s">
        <v>167</v>
      </c>
      <c r="D35" s="18">
        <f>SUMIFS(DADOS_OP_Q!35:35,DADOS_OP_Q!$6:$6,DADOS_OP_A!D$8)</f>
        <v>25483007</v>
      </c>
      <c r="E35" s="18">
        <v>29004956</v>
      </c>
      <c r="F35" s="18">
        <f>SUMIFS(DADOS_OP_Q!35:35,DADOS_OP_Q!$6:$6,DADOS_OP_A!F$8)</f>
        <v>32097249</v>
      </c>
      <c r="G35" s="18">
        <f>SUMIFS(DADOS_OP_Q!35:35,DADOS_OP_Q!$6:$6,DADOS_OP_A!G$8)</f>
        <v>32015554</v>
      </c>
      <c r="H35" s="18">
        <f>SUMIFS(DADOS_OP_Q!35:35,DADOS_OP_Q!$6:$6,DADOS_OP_A!H$8)</f>
        <v>34157052</v>
      </c>
      <c r="I35" s="18">
        <f>SUMIFS(DADOS_OP_Q!35:35,DADOS_OP_Q!$6:$6,DADOS_OP_A!I$8)</f>
        <v>37587027</v>
      </c>
      <c r="J35" s="18">
        <f>SUMIFS(DADOS_OP_Q!35:35,DADOS_OP_Q!$6:$6,DADOS_OP_A!J$8)</f>
        <v>36954679</v>
      </c>
      <c r="K35" s="18">
        <f>SUMIFS(DADOS_OP_Q!35:35,DADOS_OP_Q!$6:$6,DADOS_OP_A!K$8)</f>
        <v>32096881</v>
      </c>
      <c r="L35" s="18">
        <f>SUMIFS(DADOS_OP_Q!35:35,DADOS_OP_Q!$6:$6,DADOS_OP_A!L$8)</f>
        <v>32263941</v>
      </c>
      <c r="M35" s="18">
        <f>SUMIFS(DADOS_OP_Q!35:35,DADOS_OP_Q!$6:$6,DADOS_OP_A!M$8)</f>
        <v>33379226</v>
      </c>
      <c r="N35" s="18">
        <f>SUMIFS(DADOS_OP_Q!35:35,DADOS_OP_Q!$6:$6,DADOS_OP_A!N$8)</f>
        <v>36291061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2:47" s="5" customFormat="1">
      <c r="B36" t="s">
        <v>161</v>
      </c>
      <c r="C36" t="s">
        <v>168</v>
      </c>
      <c r="D36" s="8">
        <f>SUMIFS(DADOS_OP_Q!36:36,DADOS_OP_Q!$6:$6,DADOS_OP_A!D$8)</f>
        <v>720558</v>
      </c>
      <c r="E36" s="8">
        <v>861154</v>
      </c>
      <c r="F36" s="8">
        <f>SUMIFS(DADOS_OP_Q!36:36,DADOS_OP_Q!$6:$6,DADOS_OP_A!F$8)</f>
        <v>933360</v>
      </c>
      <c r="G36" s="8">
        <f>SUMIFS(DADOS_OP_Q!36:36,DADOS_OP_Q!$6:$6,DADOS_OP_A!G$8)</f>
        <v>873818</v>
      </c>
      <c r="H36" s="8">
        <f>SUMIFS(DADOS_OP_Q!36:36,DADOS_OP_Q!$6:$6,DADOS_OP_A!H$8)</f>
        <v>858766</v>
      </c>
      <c r="I36" s="8">
        <f>SUMIFS(DADOS_OP_Q!36:36,DADOS_OP_Q!$6:$6,DADOS_OP_A!I$8)</f>
        <v>806414</v>
      </c>
      <c r="J36" s="8">
        <f>SUMIFS(DADOS_OP_Q!36:36,DADOS_OP_Q!$6:$6,DADOS_OP_A!J$8)</f>
        <v>794200</v>
      </c>
      <c r="K36" s="8">
        <f>SUMIFS(DADOS_OP_Q!36:36,DADOS_OP_Q!$6:$6,DADOS_OP_A!K$8)</f>
        <v>704472</v>
      </c>
      <c r="L36" s="8">
        <f>SUMIFS(DADOS_OP_Q!36:36,DADOS_OP_Q!$6:$6,DADOS_OP_A!L$8)</f>
        <v>682710</v>
      </c>
      <c r="M36" s="8">
        <f>SUMIFS(DADOS_OP_Q!36:36,DADOS_OP_Q!$6:$6,DADOS_OP_A!M$8)</f>
        <v>756577</v>
      </c>
      <c r="N36" s="8">
        <f>SUMIFS(DADOS_OP_Q!36:36,DADOS_OP_Q!$6:$6,DADOS_OP_A!N$8)</f>
        <v>827354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2:47" s="5" customFormat="1">
      <c r="B37" t="s">
        <v>162</v>
      </c>
      <c r="C37" t="s">
        <v>169</v>
      </c>
      <c r="D37" s="8">
        <f>SUMIFS(DADOS_OP_Q!37:37,DADOS_OP_Q!$6:$6,DADOS_OP_A!D$8)</f>
        <v>34767</v>
      </c>
      <c r="E37" s="8">
        <v>56720</v>
      </c>
      <c r="F37" s="8">
        <f>SUMIFS(DADOS_OP_Q!37:37,DADOS_OP_Q!$6:$6,DADOS_OP_A!F$8)</f>
        <v>44921</v>
      </c>
      <c r="G37" s="8">
        <f>SUMIFS(DADOS_OP_Q!37:37,DADOS_OP_Q!$6:$6,DADOS_OP_A!G$8)</f>
        <v>26911</v>
      </c>
      <c r="H37" s="8">
        <f>SUMIFS(DADOS_OP_Q!37:37,DADOS_OP_Q!$6:$6,DADOS_OP_A!H$8)</f>
        <v>32757</v>
      </c>
      <c r="I37" s="8">
        <f>SUMIFS(DADOS_OP_Q!37:37,DADOS_OP_Q!$6:$6,DADOS_OP_A!I$8)</f>
        <v>29624</v>
      </c>
      <c r="J37" s="8">
        <f>SUMIFS(DADOS_OP_Q!37:37,DADOS_OP_Q!$6:$6,DADOS_OP_A!J$8)</f>
        <v>34718</v>
      </c>
      <c r="K37" s="8">
        <f>SUMIFS(DADOS_OP_Q!37:37,DADOS_OP_Q!$6:$6,DADOS_OP_A!K$8)</f>
        <v>34625</v>
      </c>
      <c r="L37" s="8">
        <f>SUMIFS(DADOS_OP_Q!37:37,DADOS_OP_Q!$6:$6,DADOS_OP_A!L$8)</f>
        <v>38999</v>
      </c>
      <c r="M37" s="8">
        <f>SUMIFS(DADOS_OP_Q!37:37,DADOS_OP_Q!$6:$6,DADOS_OP_A!M$8)</f>
        <v>40584</v>
      </c>
      <c r="N37" s="8">
        <f>SUMIFS(DADOS_OP_Q!37:37,DADOS_OP_Q!$6:$6,DADOS_OP_A!N$8)</f>
        <v>31246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2:47" s="5" customFormat="1">
      <c r="B38" s="17" t="s">
        <v>164</v>
      </c>
      <c r="C38" s="17" t="s">
        <v>170</v>
      </c>
      <c r="D38" s="18">
        <f>SUMIFS(DADOS_OP_Q!38:38,DADOS_OP_Q!$6:$6,DADOS_OP_A!D$8)</f>
        <v>755325</v>
      </c>
      <c r="E38" s="18">
        <v>917874</v>
      </c>
      <c r="F38" s="18">
        <f>SUMIFS(DADOS_OP_Q!38:38,DADOS_OP_Q!$6:$6,DADOS_OP_A!F$8)</f>
        <v>978281</v>
      </c>
      <c r="G38" s="18">
        <f>SUMIFS(DADOS_OP_Q!38:38,DADOS_OP_Q!$6:$6,DADOS_OP_A!G$8)</f>
        <v>900729</v>
      </c>
      <c r="H38" s="18">
        <f>SUMIFS(DADOS_OP_Q!38:38,DADOS_OP_Q!$6:$6,DADOS_OP_A!H$8)</f>
        <v>891523</v>
      </c>
      <c r="I38" s="18">
        <f>SUMIFS(DADOS_OP_Q!38:38,DADOS_OP_Q!$6:$6,DADOS_OP_A!I$8)</f>
        <v>836038</v>
      </c>
      <c r="J38" s="18">
        <f>SUMIFS(DADOS_OP_Q!38:38,DADOS_OP_Q!$6:$6,DADOS_OP_A!J$8)</f>
        <v>828918</v>
      </c>
      <c r="K38" s="18">
        <f>SUMIFS(DADOS_OP_Q!38:38,DADOS_OP_Q!$6:$6,DADOS_OP_A!K$8)</f>
        <v>739097</v>
      </c>
      <c r="L38" s="18">
        <f>SUMIFS(DADOS_OP_Q!38:38,DADOS_OP_Q!$6:$6,DADOS_OP_A!L$8)</f>
        <v>721709</v>
      </c>
      <c r="M38" s="18">
        <f>SUMIFS(DADOS_OP_Q!38:38,DADOS_OP_Q!$6:$6,DADOS_OP_A!M$8)</f>
        <v>797161</v>
      </c>
      <c r="N38" s="18">
        <f>SUMIFS(DADOS_OP_Q!38:38,DADOS_OP_Q!$6:$6,DADOS_OP_A!N$8)</f>
        <v>858600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2:47" s="5" customFormat="1">
      <c r="B39" s="17" t="s">
        <v>322</v>
      </c>
      <c r="C39" s="17" t="s">
        <v>326</v>
      </c>
      <c r="D39" s="18">
        <f>DADOS_PARES!D17</f>
        <v>88</v>
      </c>
      <c r="E39" s="18">
        <f>DADOS_PARES!E17</f>
        <v>77</v>
      </c>
      <c r="F39" s="18">
        <f>DADOS_PARES!F17</f>
        <v>66</v>
      </c>
      <c r="G39" s="18">
        <f>DADOS_PARES!G17</f>
        <v>65</v>
      </c>
      <c r="H39" s="18">
        <f>DADOS_PARES!H17</f>
        <v>59</v>
      </c>
      <c r="I39" s="18">
        <f>DADOS_PARES!I17</f>
        <v>57</v>
      </c>
      <c r="J39" s="18">
        <f>DADOS_PARES!J17</f>
        <v>43</v>
      </c>
      <c r="K39" s="18">
        <f>DADOS_PARES!K17</f>
        <v>33</v>
      </c>
      <c r="L39" s="18">
        <f>DADOS_PARES!L17</f>
        <v>36</v>
      </c>
      <c r="M39" s="18">
        <f>DADOS_PARES!M17</f>
        <v>45</v>
      </c>
      <c r="N39" s="18">
        <f>DADOS_PARES!N17</f>
        <v>47</v>
      </c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</row>
    <row r="40" spans="2:47" s="5" customFormat="1">
      <c r="B40" s="17" t="s">
        <v>325</v>
      </c>
      <c r="C40" s="17" t="s">
        <v>327</v>
      </c>
      <c r="D40" s="18">
        <f>DADOS_PARES!D23</f>
        <v>5343</v>
      </c>
      <c r="E40" s="18">
        <f>DADOS_PARES!E23</f>
        <v>3313</v>
      </c>
      <c r="F40" s="18">
        <f>DADOS_PARES!F23</f>
        <v>1047</v>
      </c>
      <c r="G40" s="18">
        <f>DADOS_PARES!G23</f>
        <v>811</v>
      </c>
      <c r="H40" s="18">
        <f>DADOS_PARES!H23</f>
        <v>675</v>
      </c>
      <c r="I40" s="18">
        <f>DADOS_PARES!I23</f>
        <v>342</v>
      </c>
      <c r="J40" s="18">
        <f>DADOS_PARES!J23</f>
        <v>146</v>
      </c>
      <c r="K40" s="18">
        <f>DADOS_PARES!K23</f>
        <v>111</v>
      </c>
      <c r="L40" s="18">
        <f>DADOS_PARES!L23</f>
        <v>113</v>
      </c>
      <c r="M40" s="18">
        <f>DADOS_PARES!M23</f>
        <v>131</v>
      </c>
      <c r="N40" s="18">
        <f>DADOS_PARES!N23</f>
        <v>163</v>
      </c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</row>
    <row r="41" spans="2:47" ht="15" thickBot="1"/>
    <row r="42" spans="2:47" ht="15" thickBot="1">
      <c r="B42" s="6" t="s">
        <v>71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2:47">
      <c r="B43" s="4" t="s">
        <v>89</v>
      </c>
      <c r="C43" s="4" t="s">
        <v>90</v>
      </c>
      <c r="D43" s="26">
        <v>2009</v>
      </c>
      <c r="E43" s="26">
        <v>2010</v>
      </c>
      <c r="F43" s="26">
        <v>2011</v>
      </c>
      <c r="G43" s="26">
        <v>2012</v>
      </c>
      <c r="H43" s="26">
        <v>2013</v>
      </c>
      <c r="I43" s="26">
        <v>2014</v>
      </c>
      <c r="J43" s="26">
        <v>2015</v>
      </c>
      <c r="K43" s="26">
        <v>2016</v>
      </c>
      <c r="L43" s="26">
        <v>2017</v>
      </c>
      <c r="M43" s="26">
        <v>2018</v>
      </c>
      <c r="N43" s="26">
        <v>2019</v>
      </c>
    </row>
    <row r="44" spans="2:47">
      <c r="B44" t="s">
        <v>73</v>
      </c>
      <c r="C44" t="s">
        <v>91</v>
      </c>
      <c r="D44" s="8">
        <f>SUMIFS(DADOS_OP_Q!44:44,DADOS_OP_Q!$6:$6,DADOS_OP_A!D$8)</f>
        <v>39671486859</v>
      </c>
      <c r="E44" s="8">
        <v>44205196745</v>
      </c>
      <c r="F44" s="8">
        <f>SUMIFS(DADOS_OP_Q!44:44,DADOS_OP_Q!$6:$6,DADOS_OP_A!F$8)</f>
        <v>47254519037</v>
      </c>
      <c r="G44" s="8">
        <f>SUMIFS(DADOS_OP_Q!44:44,DADOS_OP_Q!$6:$6,DADOS_OP_A!G$8)</f>
        <v>47615309485</v>
      </c>
      <c r="H44" s="8">
        <f>SUMIFS(DADOS_OP_Q!44:44,DADOS_OP_Q!$6:$6,DADOS_OP_A!H$8)</f>
        <v>43956072467</v>
      </c>
      <c r="I44" s="8">
        <f>SUMIFS(DADOS_OP_Q!44:44,DADOS_OP_Q!$6:$6,DADOS_OP_A!I$8)</f>
        <v>43674261309</v>
      </c>
      <c r="J44" s="8">
        <f>SUMIFS(DADOS_OP_Q!44:44,DADOS_OP_Q!$6:$6,DADOS_OP_A!J$8)</f>
        <v>42540599925</v>
      </c>
      <c r="K44" s="8">
        <f>SUMIFS(DADOS_OP_Q!44:44,DADOS_OP_Q!$6:$6,DADOS_OP_A!K$8)</f>
        <v>37611502716</v>
      </c>
      <c r="L44" s="8">
        <f>SUMIFS(DADOS_OP_Q!44:44,DADOS_OP_Q!$6:$6,DADOS_OP_A!L$8)</f>
        <v>36282083172</v>
      </c>
      <c r="M44" s="8">
        <f>SUMIFS(DADOS_OP_Q!44:44,DADOS_OP_Q!$6:$6,DADOS_OP_A!M$8)</f>
        <v>37632130657</v>
      </c>
      <c r="N44" s="8">
        <f>SUMIFS(DADOS_OP_Q!44:44,DADOS_OP_Q!$6:$6,DADOS_OP_A!N$8)</f>
        <v>40611905081</v>
      </c>
    </row>
    <row r="45" spans="2:47">
      <c r="B45" t="s">
        <v>74</v>
      </c>
      <c r="C45" t="s">
        <v>95</v>
      </c>
      <c r="D45" s="8">
        <f>SUMIFS(DADOS_OP_Q!45:45,DADOS_OP_Q!$6:$6,DADOS_OP_A!D$8)</f>
        <v>24059123891</v>
      </c>
      <c r="E45" s="8">
        <v>25873896172</v>
      </c>
      <c r="F45" s="8">
        <f>SUMIFS(DADOS_OP_Q!45:45,DADOS_OP_Q!$6:$6,DADOS_OP_A!F$8)</f>
        <v>28490315964</v>
      </c>
      <c r="G45" s="8">
        <f>SUMIFS(DADOS_OP_Q!45:45,DADOS_OP_Q!$6:$6,DADOS_OP_A!G$8)</f>
        <v>29111948070</v>
      </c>
      <c r="H45" s="8">
        <f>SUMIFS(DADOS_OP_Q!45:45,DADOS_OP_Q!$6:$6,DADOS_OP_A!H$8)</f>
        <v>30395861950</v>
      </c>
      <c r="I45" s="8">
        <f>SUMIFS(DADOS_OP_Q!45:45,DADOS_OP_Q!$6:$6,DADOS_OP_A!I$8)</f>
        <v>29038609202</v>
      </c>
      <c r="J45" s="8">
        <f>SUMIFS(DADOS_OP_Q!45:45,DADOS_OP_Q!$6:$6,DADOS_OP_A!J$8)</f>
        <v>31305103700</v>
      </c>
      <c r="K45" s="8">
        <f>SUMIFS(DADOS_OP_Q!45:45,DADOS_OP_Q!$6:$6,DADOS_OP_A!K$8)</f>
        <v>30700166768</v>
      </c>
      <c r="L45" s="8">
        <f>SUMIFS(DADOS_OP_Q!45:45,DADOS_OP_Q!$6:$6,DADOS_OP_A!L$8)</f>
        <v>32315182696</v>
      </c>
      <c r="M45" s="8">
        <f>SUMIFS(DADOS_OP_Q!45:45,DADOS_OP_Q!$6:$6,DADOS_OP_A!M$8)</f>
        <v>35351420352</v>
      </c>
      <c r="N45" s="8">
        <f>SUMIFS(DADOS_OP_Q!45:45,DADOS_OP_Q!$6:$6,DADOS_OP_A!N$8)</f>
        <v>34848259787</v>
      </c>
    </row>
    <row r="46" spans="2:47">
      <c r="B46" s="17" t="s">
        <v>97</v>
      </c>
      <c r="C46" s="17" t="s">
        <v>96</v>
      </c>
      <c r="D46" s="18">
        <f>SUMIFS(DADOS_OP_Q!46:46,DADOS_OP_Q!$6:$6,DADOS_OP_A!D$8)</f>
        <v>63730610750</v>
      </c>
      <c r="E46" s="18">
        <v>70079092917</v>
      </c>
      <c r="F46" s="18">
        <f>SUMIFS(DADOS_OP_Q!46:46,DADOS_OP_Q!$6:$6,DADOS_OP_A!F$8)</f>
        <v>75744835001</v>
      </c>
      <c r="G46" s="18">
        <f>SUMIFS(DADOS_OP_Q!46:46,DADOS_OP_Q!$6:$6,DADOS_OP_A!G$8)</f>
        <v>76727257555</v>
      </c>
      <c r="H46" s="18">
        <f>SUMIFS(DADOS_OP_Q!46:46,DADOS_OP_Q!$6:$6,DADOS_OP_A!H$8)</f>
        <v>74351934417</v>
      </c>
      <c r="I46" s="18">
        <f>SUMIFS(DADOS_OP_Q!46:46,DADOS_OP_Q!$6:$6,DADOS_OP_A!I$8)</f>
        <v>72712870511</v>
      </c>
      <c r="J46" s="18">
        <f>SUMIFS(DADOS_OP_Q!46:46,DADOS_OP_Q!$6:$6,DADOS_OP_A!J$8)</f>
        <v>73845703625</v>
      </c>
      <c r="K46" s="18">
        <f>SUMIFS(DADOS_OP_Q!46:46,DADOS_OP_Q!$6:$6,DADOS_OP_A!K$8)</f>
        <v>68311669484</v>
      </c>
      <c r="L46" s="18">
        <f>SUMIFS(DADOS_OP_Q!46:46,DADOS_OP_Q!$6:$6,DADOS_OP_A!L$8)</f>
        <v>68597265868</v>
      </c>
      <c r="M46" s="18">
        <f>SUMIFS(DADOS_OP_Q!46:46,DADOS_OP_Q!$6:$6,DADOS_OP_A!M$8)</f>
        <v>72983551009</v>
      </c>
      <c r="N46" s="18">
        <f>SUMIFS(DADOS_OP_Q!46:46,DADOS_OP_Q!$6:$6,DADOS_OP_A!N$8)</f>
        <v>75460164868</v>
      </c>
    </row>
    <row r="47" spans="2:47">
      <c r="B47" t="s">
        <v>75</v>
      </c>
      <c r="C47" t="s">
        <v>92</v>
      </c>
      <c r="D47" s="8">
        <f>SUMIFS(DADOS_OP_Q!47:47,DADOS_OP_Q!$6:$6,DADOS_OP_A!D$8)</f>
        <v>25863522389</v>
      </c>
      <c r="E47" s="8">
        <v>29870818954</v>
      </c>
      <c r="F47" s="8">
        <f>SUMIFS(DADOS_OP_Q!47:47,DADOS_OP_Q!$6:$6,DADOS_OP_A!F$8)</f>
        <v>32607715354</v>
      </c>
      <c r="G47" s="8">
        <f>SUMIFS(DADOS_OP_Q!47:47,DADOS_OP_Q!$6:$6,DADOS_OP_A!G$8)</f>
        <v>35083000367</v>
      </c>
      <c r="H47" s="8">
        <f>SUMIFS(DADOS_OP_Q!47:47,DADOS_OP_Q!$6:$6,DADOS_OP_A!H$8)</f>
        <v>34938551312</v>
      </c>
      <c r="I47" s="8">
        <f>SUMIFS(DADOS_OP_Q!47:47,DADOS_OP_Q!$6:$6,DADOS_OP_A!I$8)</f>
        <v>35592813733</v>
      </c>
      <c r="J47" s="8">
        <f>SUMIFS(DADOS_OP_Q!47:47,DADOS_OP_Q!$6:$6,DADOS_OP_A!J$8)</f>
        <v>34624014270</v>
      </c>
      <c r="K47" s="8">
        <f>SUMIFS(DADOS_OP_Q!47:47,DADOS_OP_Q!$6:$6,DADOS_OP_A!K$8)</f>
        <v>30930814975</v>
      </c>
      <c r="L47" s="8">
        <f>SUMIFS(DADOS_OP_Q!47:47,DADOS_OP_Q!$6:$6,DADOS_OP_A!L$8)</f>
        <v>29943355312</v>
      </c>
      <c r="M47" s="8">
        <f>SUMIFS(DADOS_OP_Q!47:47,DADOS_OP_Q!$6:$6,DADOS_OP_A!M$8)</f>
        <v>30589205345</v>
      </c>
      <c r="N47" s="8">
        <f>SUMIFS(DADOS_OP_Q!47:47,DADOS_OP_Q!$6:$6,DADOS_OP_A!N$8)</f>
        <v>33482806018</v>
      </c>
    </row>
    <row r="48" spans="2:47">
      <c r="B48" t="s">
        <v>76</v>
      </c>
      <c r="C48" t="s">
        <v>105</v>
      </c>
      <c r="D48" s="8">
        <f>SUMIFS(DADOS_OP_Q!48:48,DADOS_OP_Q!$6:$6,DADOS_OP_A!D$8)</f>
        <v>17548645596</v>
      </c>
      <c r="E48" s="8">
        <v>20515311351</v>
      </c>
      <c r="F48" s="8">
        <f>SUMIFS(DADOS_OP_Q!48:48,DADOS_OP_Q!$6:$6,DADOS_OP_A!F$8)</f>
        <v>23200584817</v>
      </c>
      <c r="G48" s="8">
        <f>SUMIFS(DADOS_OP_Q!48:48,DADOS_OP_Q!$6:$6,DADOS_OP_A!G$8)</f>
        <v>23648355279</v>
      </c>
      <c r="H48" s="8">
        <f>SUMIFS(DADOS_OP_Q!48:48,DADOS_OP_Q!$6:$6,DADOS_OP_A!H$8)</f>
        <v>24319624229</v>
      </c>
      <c r="I48" s="8">
        <f>SUMIFS(DADOS_OP_Q!48:48,DADOS_OP_Q!$6:$6,DADOS_OP_A!I$8)</f>
        <v>24650176012</v>
      </c>
      <c r="J48" s="8">
        <f>SUMIFS(DADOS_OP_Q!48:48,DADOS_OP_Q!$6:$6,DADOS_OP_A!J$8)</f>
        <v>26004562945</v>
      </c>
      <c r="K48" s="8">
        <f>SUMIFS(DADOS_OP_Q!48:48,DADOS_OP_Q!$6:$6,DADOS_OP_A!K$8)</f>
        <v>26074579553</v>
      </c>
      <c r="L48" s="8">
        <f>SUMIFS(DADOS_OP_Q!48:48,DADOS_OP_Q!$6:$6,DADOS_OP_A!L$8)</f>
        <v>27722532738</v>
      </c>
      <c r="M48" s="8">
        <f>SUMIFS(DADOS_OP_Q!48:48,DADOS_OP_Q!$6:$6,DADOS_OP_A!M$8)</f>
        <v>29562867535</v>
      </c>
      <c r="N48" s="8">
        <f>SUMIFS(DADOS_OP_Q!48:48,DADOS_OP_Q!$6:$6,DADOS_OP_A!N$8)</f>
        <v>29877426233</v>
      </c>
    </row>
    <row r="49" spans="2:14">
      <c r="B49" s="17" t="s">
        <v>98</v>
      </c>
      <c r="C49" s="17" t="s">
        <v>106</v>
      </c>
      <c r="D49" s="18">
        <f>SUMIFS(DADOS_OP_Q!49:49,DADOS_OP_Q!$6:$6,DADOS_OP_A!D$8)</f>
        <v>43412167985</v>
      </c>
      <c r="E49" s="18">
        <v>50386130305</v>
      </c>
      <c r="F49" s="18">
        <f>SUMIFS(DADOS_OP_Q!49:49,DADOS_OP_Q!$6:$6,DADOS_OP_A!F$8)</f>
        <v>55808300171</v>
      </c>
      <c r="G49" s="18">
        <f>SUMIFS(DADOS_OP_Q!49:49,DADOS_OP_Q!$6:$6,DADOS_OP_A!G$8)</f>
        <v>58731355646</v>
      </c>
      <c r="H49" s="18">
        <f>SUMIFS(DADOS_OP_Q!49:49,DADOS_OP_Q!$6:$6,DADOS_OP_A!H$8)</f>
        <v>59258175541</v>
      </c>
      <c r="I49" s="18">
        <f>SUMIFS(DADOS_OP_Q!49:49,DADOS_OP_Q!$6:$6,DADOS_OP_A!I$8)</f>
        <v>60242989745</v>
      </c>
      <c r="J49" s="18">
        <f>SUMIFS(DADOS_OP_Q!49:49,DADOS_OP_Q!$6:$6,DADOS_OP_A!J$8)</f>
        <v>60628577215</v>
      </c>
      <c r="K49" s="18">
        <f>SUMIFS(DADOS_OP_Q!49:49,DADOS_OP_Q!$6:$6,DADOS_OP_A!K$8)</f>
        <v>57005394528</v>
      </c>
      <c r="L49" s="18">
        <f>SUMIFS(DADOS_OP_Q!49:49,DADOS_OP_Q!$6:$6,DADOS_OP_A!L$8)</f>
        <v>57665888050</v>
      </c>
      <c r="M49" s="18">
        <f>SUMIFS(DADOS_OP_Q!49:49,DADOS_OP_Q!$6:$6,DADOS_OP_A!M$8)</f>
        <v>60152072880</v>
      </c>
      <c r="N49" s="18">
        <f>SUMIFS(DADOS_OP_Q!49:49,DADOS_OP_Q!$6:$6,DADOS_OP_A!N$8)</f>
        <v>63360232251</v>
      </c>
    </row>
    <row r="50" spans="2:14">
      <c r="B50" t="s">
        <v>77</v>
      </c>
      <c r="C50" t="s">
        <v>93</v>
      </c>
      <c r="D50" s="8">
        <f>SUMIFS(DADOS_OP_Q!50:50,DADOS_OP_Q!$6:$6,DADOS_OP_A!D$8)</f>
        <v>4113201986</v>
      </c>
      <c r="E50" s="8">
        <v>4605949562</v>
      </c>
      <c r="F50" s="8">
        <f>SUMIFS(DADOS_OP_Q!50:50,DADOS_OP_Q!$6:$6,DADOS_OP_A!F$8)</f>
        <v>4937533825</v>
      </c>
      <c r="G50" s="8">
        <f>SUMIFS(DADOS_OP_Q!50:50,DADOS_OP_Q!$6:$6,DADOS_OP_A!G$8)</f>
        <v>4988223525</v>
      </c>
      <c r="H50" s="8">
        <f>SUMIFS(DADOS_OP_Q!50:50,DADOS_OP_Q!$6:$6,DADOS_OP_A!H$8)</f>
        <v>4592073617</v>
      </c>
      <c r="I50" s="8">
        <f>SUMIFS(DADOS_OP_Q!50:50,DADOS_OP_Q!$6:$6,DADOS_OP_A!I$8)</f>
        <v>4618197668</v>
      </c>
      <c r="J50" s="8">
        <f>SUMIFS(DADOS_OP_Q!50:50,DADOS_OP_Q!$6:$6,DADOS_OP_A!J$8)</f>
        <v>4578401859</v>
      </c>
      <c r="K50" s="8">
        <f>SUMIFS(DADOS_OP_Q!50:50,DADOS_OP_Q!$6:$6,DADOS_OP_A!K$8)</f>
        <v>4129003826</v>
      </c>
      <c r="L50" s="8">
        <f>SUMIFS(DADOS_OP_Q!50:50,DADOS_OP_Q!$6:$6,DADOS_OP_A!L$8)</f>
        <v>4019126075</v>
      </c>
      <c r="M50" s="8">
        <f>SUMIFS(DADOS_OP_Q!50:50,DADOS_OP_Q!$6:$6,DADOS_OP_A!M$8)</f>
        <v>4202196158</v>
      </c>
      <c r="N50" s="8">
        <f>SUMIFS(DADOS_OP_Q!50:50,DADOS_OP_Q!$6:$6,DADOS_OP_A!N$8)</f>
        <v>4517962073</v>
      </c>
    </row>
    <row r="51" spans="2:14">
      <c r="B51" t="s">
        <v>78</v>
      </c>
      <c r="C51" t="s">
        <v>107</v>
      </c>
      <c r="D51" s="8">
        <f>SUMIFS(DADOS_OP_Q!51:51,DADOS_OP_Q!$6:$6,DADOS_OP_A!D$8)</f>
        <v>3858123963</v>
      </c>
      <c r="E51" s="8">
        <v>4207514342</v>
      </c>
      <c r="F51" s="8">
        <f>SUMIFS(DADOS_OP_Q!51:51,DADOS_OP_Q!$6:$6,DADOS_OP_A!F$8)</f>
        <v>4668748251</v>
      </c>
      <c r="G51" s="8">
        <f>SUMIFS(DADOS_OP_Q!51:51,DADOS_OP_Q!$6:$6,DADOS_OP_A!G$8)</f>
        <v>5057955849</v>
      </c>
      <c r="H51" s="8">
        <f>SUMIFS(DADOS_OP_Q!51:51,DADOS_OP_Q!$6:$6,DADOS_OP_A!H$8)</f>
        <v>5505942073</v>
      </c>
      <c r="I51" s="8">
        <f>SUMIFS(DADOS_OP_Q!51:51,DADOS_OP_Q!$6:$6,DADOS_OP_A!I$8)</f>
        <v>5117800389</v>
      </c>
      <c r="J51" s="8">
        <f>SUMIFS(DADOS_OP_Q!51:51,DADOS_OP_Q!$6:$6,DADOS_OP_A!J$8)</f>
        <v>5374837632</v>
      </c>
      <c r="K51" s="8">
        <f>SUMIFS(DADOS_OP_Q!51:51,DADOS_OP_Q!$6:$6,DADOS_OP_A!K$8)</f>
        <v>4929207593</v>
      </c>
      <c r="L51" s="8">
        <f>SUMIFS(DADOS_OP_Q!51:51,DADOS_OP_Q!$6:$6,DADOS_OP_A!L$8)</f>
        <v>5149626664</v>
      </c>
      <c r="M51" s="8">
        <f>SUMIFS(DADOS_OP_Q!51:51,DADOS_OP_Q!$6:$6,DADOS_OP_A!M$8)</f>
        <v>5678166194</v>
      </c>
      <c r="N51" s="8">
        <f>SUMIFS(DADOS_OP_Q!51:51,DADOS_OP_Q!$6:$6,DADOS_OP_A!N$8)</f>
        <v>5543912130</v>
      </c>
    </row>
    <row r="52" spans="2:14">
      <c r="B52" s="17" t="s">
        <v>99</v>
      </c>
      <c r="C52" s="17" t="s">
        <v>108</v>
      </c>
      <c r="D52" s="18">
        <f>SUMIFS(DADOS_OP_Q!52:52,DADOS_OP_Q!$6:$6,DADOS_OP_A!D$8)</f>
        <v>7971325949</v>
      </c>
      <c r="E52" s="18">
        <v>8813463904</v>
      </c>
      <c r="F52" s="18">
        <f>SUMIFS(DADOS_OP_Q!52:52,DADOS_OP_Q!$6:$6,DADOS_OP_A!F$8)</f>
        <v>9606282076</v>
      </c>
      <c r="G52" s="18">
        <f>SUMIFS(DADOS_OP_Q!52:52,DADOS_OP_Q!$6:$6,DADOS_OP_A!G$8)</f>
        <v>10046179374</v>
      </c>
      <c r="H52" s="18">
        <f>SUMIFS(DADOS_OP_Q!52:52,DADOS_OP_Q!$6:$6,DADOS_OP_A!H$8)</f>
        <v>10098015690</v>
      </c>
      <c r="I52" s="18">
        <f>SUMIFS(DADOS_OP_Q!52:52,DADOS_OP_Q!$6:$6,DADOS_OP_A!I$8)</f>
        <v>9735998057</v>
      </c>
      <c r="J52" s="18">
        <f>SUMIFS(DADOS_OP_Q!52:52,DADOS_OP_Q!$6:$6,DADOS_OP_A!J$8)</f>
        <v>9953239491</v>
      </c>
      <c r="K52" s="18">
        <f>SUMIFS(DADOS_OP_Q!52:52,DADOS_OP_Q!$6:$6,DADOS_OP_A!K$8)</f>
        <v>9058211419</v>
      </c>
      <c r="L52" s="18">
        <f>SUMIFS(DADOS_OP_Q!52:52,DADOS_OP_Q!$6:$6,DADOS_OP_A!L$8)</f>
        <v>9168752739</v>
      </c>
      <c r="M52" s="18">
        <f>SUMIFS(DADOS_OP_Q!52:52,DADOS_OP_Q!$6:$6,DADOS_OP_A!M$8)</f>
        <v>9880362352</v>
      </c>
      <c r="N52" s="18">
        <f>SUMIFS(DADOS_OP_Q!52:52,DADOS_OP_Q!$6:$6,DADOS_OP_A!N$8)</f>
        <v>10061874203</v>
      </c>
    </row>
    <row r="53" spans="2:14">
      <c r="B53" t="s">
        <v>79</v>
      </c>
      <c r="C53" t="s">
        <v>94</v>
      </c>
      <c r="D53" s="8">
        <f>SUMIFS(DADOS_OP_Q!53:53,DADOS_OP_Q!$6:$6,DADOS_OP_A!D$8)</f>
        <v>2474249015</v>
      </c>
      <c r="E53" s="8">
        <v>2848054687</v>
      </c>
      <c r="F53" s="8">
        <f>SUMIFS(DADOS_OP_Q!53:53,DADOS_OP_Q!$6:$6,DADOS_OP_A!F$8)</f>
        <v>3098540279</v>
      </c>
      <c r="G53" s="8">
        <f>SUMIFS(DADOS_OP_Q!53:53,DADOS_OP_Q!$6:$6,DADOS_OP_A!G$8)</f>
        <v>3304613155</v>
      </c>
      <c r="H53" s="8">
        <f>SUMIFS(DADOS_OP_Q!53:53,DADOS_OP_Q!$6:$6,DADOS_OP_A!H$8)</f>
        <v>3313521239</v>
      </c>
      <c r="I53" s="8">
        <f>SUMIFS(DADOS_OP_Q!53:53,DADOS_OP_Q!$6:$6,DADOS_OP_A!I$8)</f>
        <v>3344723687</v>
      </c>
      <c r="J53" s="8">
        <f>SUMIFS(DADOS_OP_Q!53:53,DADOS_OP_Q!$6:$6,DADOS_OP_A!J$8)</f>
        <v>3210718262</v>
      </c>
      <c r="K53" s="8">
        <f>SUMIFS(DADOS_OP_Q!53:53,DADOS_OP_Q!$6:$6,DADOS_OP_A!K$8)</f>
        <v>2853911256</v>
      </c>
      <c r="L53" s="8">
        <f>SUMIFS(DADOS_OP_Q!53:53,DADOS_OP_Q!$6:$6,DADOS_OP_A!L$8)</f>
        <v>2733502642</v>
      </c>
      <c r="M53" s="8">
        <f>SUMIFS(DADOS_OP_Q!53:53,DADOS_OP_Q!$6:$6,DADOS_OP_A!M$8)</f>
        <v>2748878887</v>
      </c>
      <c r="N53" s="8">
        <f>SUMIFS(DADOS_OP_Q!53:53,DADOS_OP_Q!$6:$6,DADOS_OP_A!N$8)</f>
        <v>2968851027</v>
      </c>
    </row>
    <row r="54" spans="2:14">
      <c r="B54" t="s">
        <v>80</v>
      </c>
      <c r="C54" t="s">
        <v>109</v>
      </c>
      <c r="D54" s="8">
        <f>SUMIFS(DADOS_OP_Q!54:54,DADOS_OP_Q!$6:$6,DADOS_OP_A!D$8)</f>
        <v>1772415862</v>
      </c>
      <c r="E54" s="8">
        <v>2227920775</v>
      </c>
      <c r="F54" s="8">
        <f>SUMIFS(DADOS_OP_Q!54:54,DADOS_OP_Q!$6:$6,DADOS_OP_A!F$8)</f>
        <v>2845817558</v>
      </c>
      <c r="G54" s="8">
        <f>SUMIFS(DADOS_OP_Q!54:54,DADOS_OP_Q!$6:$6,DADOS_OP_A!G$8)</f>
        <v>2923116203</v>
      </c>
      <c r="H54" s="8">
        <f>SUMIFS(DADOS_OP_Q!54:54,DADOS_OP_Q!$6:$6,DADOS_OP_A!H$8)</f>
        <v>3334617297</v>
      </c>
      <c r="I54" s="8">
        <f>SUMIFS(DADOS_OP_Q!54:54,DADOS_OP_Q!$6:$6,DADOS_OP_A!I$8)</f>
        <v>3314395313</v>
      </c>
      <c r="J54" s="8">
        <f>SUMIFS(DADOS_OP_Q!54:54,DADOS_OP_Q!$6:$6,DADOS_OP_A!J$8)</f>
        <v>3309249511</v>
      </c>
      <c r="K54" s="8">
        <f>SUMIFS(DADOS_OP_Q!54:54,DADOS_OP_Q!$6:$6,DADOS_OP_A!K$8)</f>
        <v>3257694187</v>
      </c>
      <c r="L54" s="8">
        <f>SUMIFS(DADOS_OP_Q!54:54,DADOS_OP_Q!$6:$6,DADOS_OP_A!L$8)</f>
        <v>3484318789</v>
      </c>
      <c r="M54" s="8">
        <f>SUMIFS(DADOS_OP_Q!54:54,DADOS_OP_Q!$6:$6,DADOS_OP_A!M$8)</f>
        <v>3795410399</v>
      </c>
      <c r="N54" s="8">
        <f>SUMIFS(DADOS_OP_Q!54:54,DADOS_OP_Q!$6:$6,DADOS_OP_A!N$8)</f>
        <v>3722504969</v>
      </c>
    </row>
    <row r="55" spans="2:14">
      <c r="B55" s="17" t="s">
        <v>100</v>
      </c>
      <c r="C55" s="17" t="s">
        <v>110</v>
      </c>
      <c r="D55" s="18">
        <f>SUMIFS(DADOS_OP_Q!55:55,DADOS_OP_Q!$6:$6,DADOS_OP_A!D$8)</f>
        <v>4246664877</v>
      </c>
      <c r="E55" s="18">
        <v>5075975462</v>
      </c>
      <c r="F55" s="18">
        <f>SUMIFS(DADOS_OP_Q!55:55,DADOS_OP_Q!$6:$6,DADOS_OP_A!F$8)</f>
        <v>5944357837</v>
      </c>
      <c r="G55" s="18">
        <f>SUMIFS(DADOS_OP_Q!55:55,DADOS_OP_Q!$6:$6,DADOS_OP_A!G$8)</f>
        <v>6227729358</v>
      </c>
      <c r="H55" s="18">
        <f>SUMIFS(DADOS_OP_Q!55:55,DADOS_OP_Q!$6:$6,DADOS_OP_A!H$8)</f>
        <v>6648138536</v>
      </c>
      <c r="I55" s="18">
        <f>SUMIFS(DADOS_OP_Q!55:55,DADOS_OP_Q!$6:$6,DADOS_OP_A!I$8)</f>
        <v>6659119000</v>
      </c>
      <c r="J55" s="18">
        <f>SUMIFS(DADOS_OP_Q!55:55,DADOS_OP_Q!$6:$6,DADOS_OP_A!J$8)</f>
        <v>6519967773</v>
      </c>
      <c r="K55" s="18">
        <f>SUMIFS(DADOS_OP_Q!55:55,DADOS_OP_Q!$6:$6,DADOS_OP_A!K$8)</f>
        <v>6111605443</v>
      </c>
      <c r="L55" s="18">
        <f>SUMIFS(DADOS_OP_Q!55:55,DADOS_OP_Q!$6:$6,DADOS_OP_A!L$8)</f>
        <v>6217821431</v>
      </c>
      <c r="M55" s="18">
        <f>SUMIFS(DADOS_OP_Q!55:55,DADOS_OP_Q!$6:$6,DADOS_OP_A!M$8)</f>
        <v>6544289286</v>
      </c>
      <c r="N55" s="18">
        <f>SUMIFS(DADOS_OP_Q!55:55,DADOS_OP_Q!$6:$6,DADOS_OP_A!N$8)</f>
        <v>6691355996</v>
      </c>
    </row>
    <row r="56" spans="2:14">
      <c r="B56" t="s">
        <v>81</v>
      </c>
      <c r="C56" t="s">
        <v>116</v>
      </c>
      <c r="D56" s="8">
        <f>SUMIFS(DADOS_OP_Q!56:56,DADOS_OP_Q!$6:$6,DADOS_OP_A!D$8)</f>
        <v>1280139163</v>
      </c>
      <c r="E56" s="8">
        <v>1425855295</v>
      </c>
      <c r="F56" s="8">
        <f>SUMIFS(DADOS_OP_Q!56:56,DADOS_OP_Q!$6:$6,DADOS_OP_A!F$8)</f>
        <v>1506015726</v>
      </c>
      <c r="G56" s="8">
        <f>SUMIFS(DADOS_OP_Q!56:56,DADOS_OP_Q!$6:$6,DADOS_OP_A!G$8)</f>
        <v>1530031624</v>
      </c>
      <c r="H56" s="8">
        <f>SUMIFS(DADOS_OP_Q!56:56,DADOS_OP_Q!$6:$6,DADOS_OP_A!H$8)</f>
        <v>1411548660</v>
      </c>
      <c r="I56" s="8">
        <f>SUMIFS(DADOS_OP_Q!56:56,DADOS_OP_Q!$6:$6,DADOS_OP_A!I$8)</f>
        <v>1371504264</v>
      </c>
      <c r="J56" s="8">
        <f>SUMIFS(DADOS_OP_Q!56:56,DADOS_OP_Q!$6:$6,DADOS_OP_A!J$8)</f>
        <v>1330604413</v>
      </c>
      <c r="K56" s="8">
        <f>SUMIFS(DADOS_OP_Q!56:56,DADOS_OP_Q!$6:$6,DADOS_OP_A!K$8)</f>
        <v>1109222402</v>
      </c>
      <c r="L56" s="8">
        <f>SUMIFS(DADOS_OP_Q!56:56,DADOS_OP_Q!$6:$6,DADOS_OP_A!L$8)</f>
        <v>1052648514</v>
      </c>
      <c r="M56" s="8">
        <f>SUMIFS(DADOS_OP_Q!56:56,DADOS_OP_Q!$6:$6,DADOS_OP_A!M$8)</f>
        <v>1096871441</v>
      </c>
      <c r="N56" s="8">
        <f>SUMIFS(DADOS_OP_Q!56:56,DADOS_OP_Q!$6:$6,DADOS_OP_A!N$8)</f>
        <v>1194892973</v>
      </c>
    </row>
    <row r="57" spans="2:14">
      <c r="B57" t="s">
        <v>82</v>
      </c>
      <c r="C57" t="s">
        <v>117</v>
      </c>
      <c r="D57" s="8">
        <f>SUMIFS(DADOS_OP_Q!57:57,DADOS_OP_Q!$6:$6,DADOS_OP_A!D$8)</f>
        <v>878073143</v>
      </c>
      <c r="E57" s="8">
        <v>972288200</v>
      </c>
      <c r="F57" s="8">
        <f>SUMIFS(DADOS_OP_Q!57:57,DADOS_OP_Q!$6:$6,DADOS_OP_A!F$8)</f>
        <v>1071294580</v>
      </c>
      <c r="G57" s="8">
        <f>SUMIFS(DADOS_OP_Q!57:57,DADOS_OP_Q!$6:$6,DADOS_OP_A!G$8)</f>
        <v>1073644629</v>
      </c>
      <c r="H57" s="8">
        <f>SUMIFS(DADOS_OP_Q!57:57,DADOS_OP_Q!$6:$6,DADOS_OP_A!H$8)</f>
        <v>1074881472</v>
      </c>
      <c r="I57" s="8">
        <f>SUMIFS(DADOS_OP_Q!57:57,DADOS_OP_Q!$6:$6,DADOS_OP_A!I$8)</f>
        <v>998178869</v>
      </c>
      <c r="J57" s="8">
        <f>SUMIFS(DADOS_OP_Q!57:57,DADOS_OP_Q!$6:$6,DADOS_OP_A!J$8)</f>
        <v>1038367851</v>
      </c>
      <c r="K57" s="8">
        <f>SUMIFS(DADOS_OP_Q!57:57,DADOS_OP_Q!$6:$6,DADOS_OP_A!K$8)</f>
        <v>666463153</v>
      </c>
      <c r="L57" s="8">
        <f>SUMIFS(DADOS_OP_Q!57:57,DADOS_OP_Q!$6:$6,DADOS_OP_A!L$8)</f>
        <v>564584163</v>
      </c>
      <c r="M57" s="8">
        <f>SUMIFS(DADOS_OP_Q!57:57,DADOS_OP_Q!$6:$6,DADOS_OP_A!M$8)</f>
        <v>1074502928</v>
      </c>
      <c r="N57" s="8">
        <f>SUMIFS(DADOS_OP_Q!57:57,DADOS_OP_Q!$6:$6,DADOS_OP_A!N$8)</f>
        <v>1041537972</v>
      </c>
    </row>
    <row r="58" spans="2:14">
      <c r="B58" s="17" t="s">
        <v>101</v>
      </c>
      <c r="C58" s="17" t="s">
        <v>115</v>
      </c>
      <c r="D58" s="18">
        <f>SUMIFS(DADOS_OP_Q!58:58,DADOS_OP_Q!$6:$6,DADOS_OP_A!D$8)</f>
        <v>2158212306</v>
      </c>
      <c r="E58" s="18">
        <v>2398143495</v>
      </c>
      <c r="F58" s="18">
        <f>SUMIFS(DADOS_OP_Q!58:58,DADOS_OP_Q!$6:$6,DADOS_OP_A!F$8)</f>
        <v>2577310306</v>
      </c>
      <c r="G58" s="18">
        <f>SUMIFS(DADOS_OP_Q!58:58,DADOS_OP_Q!$6:$6,DADOS_OP_A!G$8)</f>
        <v>2603676253</v>
      </c>
      <c r="H58" s="18">
        <f>SUMIFS(DADOS_OP_Q!58:58,DADOS_OP_Q!$6:$6,DADOS_OP_A!H$8)</f>
        <v>2486430132</v>
      </c>
      <c r="I58" s="18">
        <f>SUMIFS(DADOS_OP_Q!58:58,DADOS_OP_Q!$6:$6,DADOS_OP_A!I$8)</f>
        <v>2369683133</v>
      </c>
      <c r="J58" s="18">
        <f>SUMIFS(DADOS_OP_Q!58:58,DADOS_OP_Q!$6:$6,DADOS_OP_A!J$8)</f>
        <v>2368972264</v>
      </c>
      <c r="K58" s="18">
        <f>SUMIFS(DADOS_OP_Q!58:58,DADOS_OP_Q!$6:$6,DADOS_OP_A!K$8)</f>
        <v>1775685555</v>
      </c>
      <c r="L58" s="18">
        <f>SUMIFS(DADOS_OP_Q!58:58,DADOS_OP_Q!$6:$6,DADOS_OP_A!L$8)</f>
        <v>1617232677</v>
      </c>
      <c r="M58" s="18">
        <f>SUMIFS(DADOS_OP_Q!58:58,DADOS_OP_Q!$6:$6,DADOS_OP_A!M$8)</f>
        <v>2171374369</v>
      </c>
      <c r="N58" s="18">
        <f>SUMIFS(DADOS_OP_Q!58:58,DADOS_OP_Q!$6:$6,DADOS_OP_A!N$8)</f>
        <v>2236430945</v>
      </c>
    </row>
    <row r="59" spans="2:14">
      <c r="B59" t="s">
        <v>83</v>
      </c>
      <c r="C59" t="s">
        <v>111</v>
      </c>
      <c r="D59" s="8">
        <f>SUMIFS(DADOS_OP_Q!59:59,DADOS_OP_Q!$6:$6,DADOS_OP_A!D$8)</f>
        <v>258680</v>
      </c>
      <c r="E59" s="8">
        <v>275412</v>
      </c>
      <c r="F59" s="8">
        <f>SUMIFS(DADOS_OP_Q!59:59,DADOS_OP_Q!$6:$6,DADOS_OP_A!F$8)</f>
        <v>283399</v>
      </c>
      <c r="G59" s="8">
        <f>SUMIFS(DADOS_OP_Q!59:59,DADOS_OP_Q!$6:$6,DADOS_OP_A!G$8)</f>
        <v>275737</v>
      </c>
      <c r="H59" s="8">
        <f>SUMIFS(DADOS_OP_Q!59:59,DADOS_OP_Q!$6:$6,DADOS_OP_A!H$8)</f>
        <v>254424</v>
      </c>
      <c r="I59" s="8">
        <f>SUMIFS(DADOS_OP_Q!59:59,DADOS_OP_Q!$6:$6,DADOS_OP_A!I$8)</f>
        <v>247774</v>
      </c>
      <c r="J59" s="8">
        <f>SUMIFS(DADOS_OP_Q!59:59,DADOS_OP_Q!$6:$6,DADOS_OP_A!J$8)</f>
        <v>237307</v>
      </c>
      <c r="K59" s="8">
        <f>SUMIFS(DADOS_OP_Q!59:59,DADOS_OP_Q!$6:$6,DADOS_OP_A!K$8)</f>
        <v>208375</v>
      </c>
      <c r="L59" s="8">
        <f>SUMIFS(DADOS_OP_Q!59:59,DADOS_OP_Q!$6:$6,DADOS_OP_A!L$8)</f>
        <v>199541</v>
      </c>
      <c r="M59" s="8">
        <f>SUMIFS(DADOS_OP_Q!59:59,DADOS_OP_Q!$6:$6,DADOS_OP_A!M$8)</f>
        <v>203572</v>
      </c>
      <c r="N59" s="8">
        <f>SUMIFS(DADOS_OP_Q!59:59,DADOS_OP_Q!$6:$6,DADOS_OP_A!N$8)</f>
        <v>220068</v>
      </c>
    </row>
    <row r="60" spans="2:14">
      <c r="B60" t="s">
        <v>84</v>
      </c>
      <c r="C60" t="s">
        <v>112</v>
      </c>
      <c r="D60" s="8">
        <f>SUMIFS(DADOS_OP_Q!60:60,DADOS_OP_Q!$6:$6,DADOS_OP_A!D$8)</f>
        <v>20245</v>
      </c>
      <c r="E60" s="8">
        <v>21648</v>
      </c>
      <c r="F60" s="8">
        <f>SUMIFS(DADOS_OP_Q!60:60,DADOS_OP_Q!$6:$6,DADOS_OP_A!F$8)</f>
        <v>23525</v>
      </c>
      <c r="G60" s="8">
        <f>SUMIFS(DADOS_OP_Q!60:60,DADOS_OP_Q!$6:$6,DADOS_OP_A!G$8)</f>
        <v>24283</v>
      </c>
      <c r="H60" s="8">
        <f>SUMIFS(DADOS_OP_Q!60:60,DADOS_OP_Q!$6:$6,DADOS_OP_A!H$8)</f>
        <v>24928</v>
      </c>
      <c r="I60" s="8">
        <f>SUMIFS(DADOS_OP_Q!60:60,DADOS_OP_Q!$6:$6,DADOS_OP_A!I$8)</f>
        <v>23996</v>
      </c>
      <c r="J60" s="8">
        <f>SUMIFS(DADOS_OP_Q!60:60,DADOS_OP_Q!$6:$6,DADOS_OP_A!J$8)</f>
        <v>27086</v>
      </c>
      <c r="K60" s="8">
        <f>SUMIFS(DADOS_OP_Q!60:60,DADOS_OP_Q!$6:$6,DADOS_OP_A!K$8)</f>
        <v>28026</v>
      </c>
      <c r="L60" s="8">
        <f>SUMIFS(DADOS_OP_Q!60:60,DADOS_OP_Q!$6:$6,DADOS_OP_A!L$8)</f>
        <v>27725</v>
      </c>
      <c r="M60" s="8">
        <f>SUMIFS(DADOS_OP_Q!60:60,DADOS_OP_Q!$6:$6,DADOS_OP_A!M$8)</f>
        <v>28815</v>
      </c>
      <c r="N60" s="8">
        <f>SUMIFS(DADOS_OP_Q!60:60,DADOS_OP_Q!$6:$6,DADOS_OP_A!N$8)</f>
        <v>28078</v>
      </c>
    </row>
    <row r="61" spans="2:14">
      <c r="B61" s="17" t="s">
        <v>102</v>
      </c>
      <c r="C61" s="17" t="s">
        <v>113</v>
      </c>
      <c r="D61" s="18">
        <f>SUMIFS(DADOS_OP_Q!61:61,DADOS_OP_Q!$6:$6,DADOS_OP_A!D$8)</f>
        <v>278925</v>
      </c>
      <c r="E61" s="18">
        <v>297060</v>
      </c>
      <c r="F61" s="18">
        <f>SUMIFS(DADOS_OP_Q!61:61,DADOS_OP_Q!$6:$6,DADOS_OP_A!F$8)</f>
        <v>306924</v>
      </c>
      <c r="G61" s="18">
        <f>SUMIFS(DADOS_OP_Q!61:61,DADOS_OP_Q!$6:$6,DADOS_OP_A!G$8)</f>
        <v>300020</v>
      </c>
      <c r="H61" s="18">
        <f>SUMIFS(DADOS_OP_Q!61:61,DADOS_OP_Q!$6:$6,DADOS_OP_A!H$8)</f>
        <v>279352</v>
      </c>
      <c r="I61" s="18">
        <f>SUMIFS(DADOS_OP_Q!61:61,DADOS_OP_Q!$6:$6,DADOS_OP_A!I$8)</f>
        <v>271770</v>
      </c>
      <c r="J61" s="18">
        <f>SUMIFS(DADOS_OP_Q!61:61,DADOS_OP_Q!$6:$6,DADOS_OP_A!J$8)</f>
        <v>264393</v>
      </c>
      <c r="K61" s="18">
        <f>SUMIFS(DADOS_OP_Q!61:61,DADOS_OP_Q!$6:$6,DADOS_OP_A!K$8)</f>
        <v>236401</v>
      </c>
      <c r="L61" s="18">
        <f>SUMIFS(DADOS_OP_Q!61:61,DADOS_OP_Q!$6:$6,DADOS_OP_A!L$8)</f>
        <v>227266</v>
      </c>
      <c r="M61" s="18">
        <f>SUMIFS(DADOS_OP_Q!61:61,DADOS_OP_Q!$6:$6,DADOS_OP_A!M$8)</f>
        <v>232387</v>
      </c>
      <c r="N61" s="18">
        <f>SUMIFS(DADOS_OP_Q!61:61,DADOS_OP_Q!$6:$6,DADOS_OP_A!N$8)</f>
        <v>248146</v>
      </c>
    </row>
    <row r="62" spans="2:14">
      <c r="B62" t="s">
        <v>85</v>
      </c>
      <c r="C62" t="s">
        <v>121</v>
      </c>
      <c r="D62" s="8">
        <f>SUMIFS(DADOS_OP_Q!62:62,DADOS_OP_Q!$6:$6,DADOS_OP_A!D$8)</f>
        <v>419828.55999999988</v>
      </c>
      <c r="E62" s="8">
        <v>462036.73089999973</v>
      </c>
      <c r="F62" s="8">
        <f>SUMIFS(DADOS_OP_Q!62:62,DADOS_OP_Q!$6:$6,DADOS_OP_A!F$8)</f>
        <v>486899.4009999999</v>
      </c>
      <c r="G62" s="8">
        <f>SUMIFS(DADOS_OP_Q!62:62,DADOS_OP_Q!$6:$6,DADOS_OP_A!G$8)</f>
        <v>488055.07399999991</v>
      </c>
      <c r="H62" s="8">
        <f>SUMIFS(DADOS_OP_Q!62:62,DADOS_OP_Q!$6:$6,DADOS_OP_A!H$8)</f>
        <v>443846.78199999995</v>
      </c>
      <c r="I62" s="8">
        <f>SUMIFS(DADOS_OP_Q!62:62,DADOS_OP_Q!$6:$6,DADOS_OP_A!I$8)</f>
        <v>434072.6109999998</v>
      </c>
      <c r="J62" s="8">
        <f>SUMIFS(DADOS_OP_Q!62:62,DADOS_OP_Q!$6:$6,DADOS_OP_A!J$8)</f>
        <v>412361.44099999976</v>
      </c>
      <c r="K62" s="8">
        <f>SUMIFS(DADOS_OP_Q!62:62,DADOS_OP_Q!$6:$6,DADOS_OP_A!K$8)</f>
        <v>358819.31999999983</v>
      </c>
      <c r="L62" s="8">
        <f>SUMIFS(DADOS_OP_Q!62:62,DADOS_OP_Q!$6:$6,DADOS_OP_A!L$8)</f>
        <v>343466.68099999975</v>
      </c>
      <c r="M62" s="8">
        <f>SUMIFS(DADOS_OP_Q!62:62,DADOS_OP_Q!$6:$6,DADOS_OP_A!M$8)</f>
        <v>359339.28099999961</v>
      </c>
      <c r="N62" s="8">
        <f>SUMIFS(DADOS_OP_Q!62:62,DADOS_OP_Q!$6:$6,DADOS_OP_A!N$8)</f>
        <v>390981.00199999986</v>
      </c>
    </row>
    <row r="63" spans="2:14">
      <c r="B63" t="s">
        <v>86</v>
      </c>
      <c r="C63" t="s">
        <v>122</v>
      </c>
      <c r="D63" s="8">
        <f>SUMIFS(DADOS_OP_Q!63:63,DADOS_OP_Q!$6:$6,DADOS_OP_A!D$8)</f>
        <v>134834.35999999949</v>
      </c>
      <c r="E63" s="8">
        <v>144371.34999999992</v>
      </c>
      <c r="F63" s="8">
        <f>SUMIFS(DADOS_OP_Q!63:63,DADOS_OP_Q!$6:$6,DADOS_OP_A!F$8)</f>
        <v>161120.04999999987</v>
      </c>
      <c r="G63" s="8">
        <f>SUMIFS(DADOS_OP_Q!63:63,DADOS_OP_Q!$6:$6,DADOS_OP_A!G$8)</f>
        <v>164651.5399999998</v>
      </c>
      <c r="H63" s="8">
        <f>SUMIFS(DADOS_OP_Q!63:63,DADOS_OP_Q!$6:$6,DADOS_OP_A!H$8)</f>
        <v>159960.72999999969</v>
      </c>
      <c r="I63" s="8">
        <f>SUMIFS(DADOS_OP_Q!63:63,DADOS_OP_Q!$6:$6,DADOS_OP_A!I$8)</f>
        <v>150397.92999999991</v>
      </c>
      <c r="J63" s="8">
        <f>SUMIFS(DADOS_OP_Q!63:63,DADOS_OP_Q!$6:$6,DADOS_OP_A!J$8)</f>
        <v>164370.24999999968</v>
      </c>
      <c r="K63" s="8">
        <f>SUMIFS(DADOS_OP_Q!63:63,DADOS_OP_Q!$6:$6,DADOS_OP_A!K$8)</f>
        <v>159494.50999999981</v>
      </c>
      <c r="L63" s="8">
        <f>SUMIFS(DADOS_OP_Q!63:63,DADOS_OP_Q!$6:$6,DADOS_OP_A!L$8)</f>
        <v>164401.49999999971</v>
      </c>
      <c r="M63" s="8">
        <f>SUMIFS(DADOS_OP_Q!63:63,DADOS_OP_Q!$6:$6,DADOS_OP_A!M$8)</f>
        <v>179605.36999999959</v>
      </c>
      <c r="N63" s="8">
        <f>SUMIFS(DADOS_OP_Q!63:63,DADOS_OP_Q!$6:$6,DADOS_OP_A!N$8)</f>
        <v>175612.7099999995</v>
      </c>
    </row>
    <row r="64" spans="2:14">
      <c r="B64" s="17" t="s">
        <v>103</v>
      </c>
      <c r="C64" s="17" t="s">
        <v>114</v>
      </c>
      <c r="D64" s="18">
        <f>SUMIFS(DADOS_OP_Q!64:64,DADOS_OP_Q!$6:$6,DADOS_OP_A!D$8)</f>
        <v>554662.91999999946</v>
      </c>
      <c r="E64" s="18">
        <v>606408.08089999971</v>
      </c>
      <c r="F64" s="18">
        <f>SUMIFS(DADOS_OP_Q!64:64,DADOS_OP_Q!$6:$6,DADOS_OP_A!F$8)</f>
        <v>648019.45099999965</v>
      </c>
      <c r="G64" s="18">
        <f>SUMIFS(DADOS_OP_Q!64:64,DADOS_OP_Q!$6:$6,DADOS_OP_A!G$8)</f>
        <v>652706.61399999971</v>
      </c>
      <c r="H64" s="18">
        <f>SUMIFS(DADOS_OP_Q!64:64,DADOS_OP_Q!$6:$6,DADOS_OP_A!H$8)</f>
        <v>603807.51199999964</v>
      </c>
      <c r="I64" s="18">
        <f>SUMIFS(DADOS_OP_Q!64:64,DADOS_OP_Q!$6:$6,DADOS_OP_A!I$8)</f>
        <v>584470.54099999974</v>
      </c>
      <c r="J64" s="18">
        <f>SUMIFS(DADOS_OP_Q!64:64,DADOS_OP_Q!$6:$6,DADOS_OP_A!J$8)</f>
        <v>576731.69099999953</v>
      </c>
      <c r="K64" s="18">
        <f>SUMIFS(DADOS_OP_Q!64:64,DADOS_OP_Q!$6:$6,DADOS_OP_A!K$8)</f>
        <v>518313.82999999961</v>
      </c>
      <c r="L64" s="18">
        <f>SUMIFS(DADOS_OP_Q!64:64,DADOS_OP_Q!$6:$6,DADOS_OP_A!L$8)</f>
        <v>507868.1809999994</v>
      </c>
      <c r="M64" s="18">
        <f>SUMIFS(DADOS_OP_Q!64:64,DADOS_OP_Q!$6:$6,DADOS_OP_A!M$8)</f>
        <v>538944.65099999914</v>
      </c>
      <c r="N64" s="18">
        <f>SUMIFS(DADOS_OP_Q!64:64,DADOS_OP_Q!$6:$6,DADOS_OP_A!N$8)</f>
        <v>566593.71199999936</v>
      </c>
    </row>
    <row r="65" spans="2:47">
      <c r="B65" t="s">
        <v>87</v>
      </c>
      <c r="C65" t="s">
        <v>120</v>
      </c>
      <c r="D65" s="8">
        <f>SUMIFS(DADOS_OP_Q!65:65,DADOS_OP_Q!$6:$6,DADOS_OP_A!D$8)</f>
        <v>231027328</v>
      </c>
      <c r="E65" s="8">
        <v>257637685</v>
      </c>
      <c r="F65" s="8">
        <f>SUMIFS(DADOS_OP_Q!65:65,DADOS_OP_Q!$6:$6,DADOS_OP_A!F$8)</f>
        <v>274297754</v>
      </c>
      <c r="G65" s="8">
        <f>SUMIFS(DADOS_OP_Q!65:65,DADOS_OP_Q!$6:$6,DADOS_OP_A!G$8)</f>
        <v>276771709</v>
      </c>
      <c r="H65" s="8">
        <f>SUMIFS(DADOS_OP_Q!65:65,DADOS_OP_Q!$6:$6,DADOS_OP_A!H$8)</f>
        <v>252149706</v>
      </c>
      <c r="I65" s="8">
        <f>SUMIFS(DADOS_OP_Q!65:65,DADOS_OP_Q!$6:$6,DADOS_OP_A!I$8)</f>
        <v>246231426</v>
      </c>
      <c r="J65" s="8">
        <f>SUMIFS(DADOS_OP_Q!65:65,DADOS_OP_Q!$6:$6,DADOS_OP_A!J$8)</f>
        <v>235225101</v>
      </c>
      <c r="K65" s="8">
        <f>SUMIFS(DADOS_OP_Q!65:65,DADOS_OP_Q!$6:$6,DADOS_OP_A!K$8)</f>
        <v>203481546</v>
      </c>
      <c r="L65" s="8">
        <f>SUMIFS(DADOS_OP_Q!65:65,DADOS_OP_Q!$6:$6,DADOS_OP_A!L$8)</f>
        <v>194464489</v>
      </c>
      <c r="M65" s="8">
        <f>SUMIFS(DADOS_OP_Q!65:65,DADOS_OP_Q!$6:$6,DADOS_OP_A!M$8)</f>
        <v>202315581</v>
      </c>
      <c r="N65" s="8">
        <f>SUMIFS(DADOS_OP_Q!65:65,DADOS_OP_Q!$6:$6,DADOS_OP_A!N$8)</f>
        <v>219810216</v>
      </c>
    </row>
    <row r="66" spans="2:47">
      <c r="B66" t="s">
        <v>88</v>
      </c>
      <c r="C66" t="s">
        <v>119</v>
      </c>
      <c r="D66" s="8">
        <f>SUMIFS(DADOS_OP_Q!66:66,DADOS_OP_Q!$6:$6,DADOS_OP_A!D$8)</f>
        <v>102973685</v>
      </c>
      <c r="E66" s="8">
        <v>110145139</v>
      </c>
      <c r="F66" s="8">
        <f>SUMIFS(DADOS_OP_Q!66:66,DADOS_OP_Q!$6:$6,DADOS_OP_A!F$8)</f>
        <v>123267718</v>
      </c>
      <c r="G66" s="8">
        <f>SUMIFS(DADOS_OP_Q!66:66,DADOS_OP_Q!$6:$6,DADOS_OP_A!G$8)</f>
        <v>125580623</v>
      </c>
      <c r="H66" s="8">
        <f>SUMIFS(DADOS_OP_Q!66:66,DADOS_OP_Q!$6:$6,DADOS_OP_A!H$8)</f>
        <v>121651341</v>
      </c>
      <c r="I66" s="8">
        <f>SUMIFS(DADOS_OP_Q!66:66,DADOS_OP_Q!$6:$6,DADOS_OP_A!I$8)</f>
        <v>113490860</v>
      </c>
      <c r="J66" s="8">
        <f>SUMIFS(DADOS_OP_Q!66:66,DADOS_OP_Q!$6:$6,DADOS_OP_A!J$8)</f>
        <v>123581408</v>
      </c>
      <c r="K66" s="8">
        <f>SUMIFS(DADOS_OP_Q!66:66,DADOS_OP_Q!$6:$6,DADOS_OP_A!K$8)</f>
        <v>118703406</v>
      </c>
      <c r="L66" s="8">
        <f>SUMIFS(DADOS_OP_Q!66:66,DADOS_OP_Q!$6:$6,DADOS_OP_A!L$8)</f>
        <v>122034467</v>
      </c>
      <c r="M66" s="8">
        <f>SUMIFS(DADOS_OP_Q!66:66,DADOS_OP_Q!$6:$6,DADOS_OP_A!M$8)</f>
        <v>133142216</v>
      </c>
      <c r="N66" s="8">
        <f>SUMIFS(DADOS_OP_Q!66:66,DADOS_OP_Q!$6:$6,DADOS_OP_A!N$8)</f>
        <v>130723373</v>
      </c>
    </row>
    <row r="67" spans="2:47">
      <c r="B67" s="17" t="s">
        <v>104</v>
      </c>
      <c r="C67" s="17" t="s">
        <v>118</v>
      </c>
      <c r="D67" s="18">
        <f>SUMIFS(DADOS_OP_Q!67:67,DADOS_OP_Q!$6:$6,DADOS_OP_A!D$8)</f>
        <v>334001013</v>
      </c>
      <c r="E67" s="18">
        <v>367782824</v>
      </c>
      <c r="F67" s="18">
        <f>SUMIFS(DADOS_OP_Q!67:67,DADOS_OP_Q!$6:$6,DADOS_OP_A!F$8)</f>
        <v>397565472</v>
      </c>
      <c r="G67" s="18">
        <f>SUMIFS(DADOS_OP_Q!67:67,DADOS_OP_Q!$6:$6,DADOS_OP_A!G$8)</f>
        <v>402352332</v>
      </c>
      <c r="H67" s="18">
        <f>SUMIFS(DADOS_OP_Q!67:67,DADOS_OP_Q!$6:$6,DADOS_OP_A!H$8)</f>
        <v>373801047</v>
      </c>
      <c r="I67" s="18">
        <f>SUMIFS(DADOS_OP_Q!67:67,DADOS_OP_Q!$6:$6,DADOS_OP_A!I$8)</f>
        <v>359722286</v>
      </c>
      <c r="J67" s="18">
        <f>SUMIFS(DADOS_OP_Q!67:67,DADOS_OP_Q!$6:$6,DADOS_OP_A!J$8)</f>
        <v>358806509</v>
      </c>
      <c r="K67" s="18">
        <f>SUMIFS(DADOS_OP_Q!67:67,DADOS_OP_Q!$6:$6,DADOS_OP_A!K$8)</f>
        <v>322184952</v>
      </c>
      <c r="L67" s="18">
        <f>SUMIFS(DADOS_OP_Q!67:67,DADOS_OP_Q!$6:$6,DADOS_OP_A!L$8)</f>
        <v>316498956</v>
      </c>
      <c r="M67" s="18">
        <f>SUMIFS(DADOS_OP_Q!67:67,DADOS_OP_Q!$6:$6,DADOS_OP_A!M$8)</f>
        <v>335457797</v>
      </c>
      <c r="N67" s="18">
        <f>SUMIFS(DADOS_OP_Q!67:67,DADOS_OP_Q!$6:$6,DADOS_OP_A!N$8)</f>
        <v>350533589</v>
      </c>
    </row>
    <row r="68" spans="2:47" s="5" customFormat="1">
      <c r="B68" t="s">
        <v>159</v>
      </c>
      <c r="C68" t="s">
        <v>165</v>
      </c>
      <c r="D68" s="8">
        <f>SUMIFS(DADOS_OP_Q!68:68,DADOS_OP_Q!$6:$6,DADOS_OP_A!D$8)</f>
        <v>23976992</v>
      </c>
      <c r="E68" s="8">
        <v>27886465</v>
      </c>
      <c r="F68" s="8">
        <f>SUMIFS(DADOS_OP_Q!68:68,DADOS_OP_Q!$6:$6,DADOS_OP_A!F$8)</f>
        <v>29326240</v>
      </c>
      <c r="G68" s="8">
        <f>SUMIFS(DADOS_OP_Q!68:68,DADOS_OP_Q!$6:$6,DADOS_OP_A!G$8)</f>
        <v>31176531</v>
      </c>
      <c r="H68" s="8">
        <f>SUMIFS(DADOS_OP_Q!68:68,DADOS_OP_Q!$6:$6,DADOS_OP_A!H$8)</f>
        <v>31454413</v>
      </c>
      <c r="I68" s="8">
        <f>SUMIFS(DADOS_OP_Q!68:68,DADOS_OP_Q!$6:$6,DADOS_OP_A!I$8)</f>
        <v>32180973</v>
      </c>
      <c r="J68" s="8">
        <f>SUMIFS(DADOS_OP_Q!68:68,DADOS_OP_Q!$6:$6,DADOS_OP_A!J$8)</f>
        <v>31416677</v>
      </c>
      <c r="K68" s="8">
        <f>SUMIFS(DADOS_OP_Q!68:68,DADOS_OP_Q!$6:$6,DADOS_OP_A!K$8)</f>
        <v>28672096</v>
      </c>
      <c r="L68" s="8">
        <f>SUMIFS(DADOS_OP_Q!68:68,DADOS_OP_Q!$6:$6,DADOS_OP_A!L$8)</f>
        <v>28090818</v>
      </c>
      <c r="M68" s="8">
        <f>SUMIFS(DADOS_OP_Q!68:68,DADOS_OP_Q!$6:$6,DADOS_OP_A!M$8)</f>
        <v>28496485</v>
      </c>
      <c r="N68" s="8">
        <f>SUMIFS(DADOS_OP_Q!68:68,DADOS_OP_Q!$6:$6,DADOS_OP_A!N$8)</f>
        <v>31497479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2:47" s="5" customFormat="1">
      <c r="B69" t="s">
        <v>160</v>
      </c>
      <c r="C69" t="s">
        <v>166</v>
      </c>
      <c r="D69" s="8">
        <f>SUMIFS(DADOS_OP_Q!69:69,DADOS_OP_Q!$6:$6,DADOS_OP_A!D$8)</f>
        <v>3061951</v>
      </c>
      <c r="E69" s="8">
        <v>3679230</v>
      </c>
      <c r="F69" s="8">
        <f>SUMIFS(DADOS_OP_Q!69:69,DADOS_OP_Q!$6:$6,DADOS_OP_A!F$8)</f>
        <v>4096173</v>
      </c>
      <c r="G69" s="8">
        <f>SUMIFS(DADOS_OP_Q!69:69,DADOS_OP_Q!$6:$6,DADOS_OP_A!G$8)</f>
        <v>4197451</v>
      </c>
      <c r="H69" s="8">
        <f>SUMIFS(DADOS_OP_Q!69:69,DADOS_OP_Q!$6:$6,DADOS_OP_A!H$8)</f>
        <v>4448417</v>
      </c>
      <c r="I69" s="8">
        <f>SUMIFS(DADOS_OP_Q!69:69,DADOS_OP_Q!$6:$6,DADOS_OP_A!I$8)</f>
        <v>4440213</v>
      </c>
      <c r="J69" s="8">
        <f>SUMIFS(DADOS_OP_Q!69:69,DADOS_OP_Q!$6:$6,DADOS_OP_A!J$8)</f>
        <v>4897004</v>
      </c>
      <c r="K69" s="8">
        <f>SUMIFS(DADOS_OP_Q!69:69,DADOS_OP_Q!$6:$6,DADOS_OP_A!K$8)</f>
        <v>5117730</v>
      </c>
      <c r="L69" s="8">
        <f>SUMIFS(DADOS_OP_Q!69:69,DADOS_OP_Q!$6:$6,DADOS_OP_A!L$8)</f>
        <v>5457347</v>
      </c>
      <c r="M69" s="8">
        <f>SUMIFS(DADOS_OP_Q!69:69,DADOS_OP_Q!$6:$6,DADOS_OP_A!M$8)</f>
        <v>5616564</v>
      </c>
      <c r="N69" s="8">
        <f>SUMIFS(DADOS_OP_Q!69:69,DADOS_OP_Q!$6:$6,DADOS_OP_A!N$8)</f>
        <v>5547362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2:47" s="5" customFormat="1">
      <c r="B70" s="17" t="s">
        <v>163</v>
      </c>
      <c r="C70" s="17" t="s">
        <v>167</v>
      </c>
      <c r="D70" s="18">
        <f>SUMIFS(DADOS_OP_Q!70:70,DADOS_OP_Q!$6:$6,DADOS_OP_A!D$8)</f>
        <v>27038943</v>
      </c>
      <c r="E70" s="18">
        <v>31565695</v>
      </c>
      <c r="F70" s="18">
        <f>SUMIFS(DADOS_OP_Q!70:70,DADOS_OP_Q!$6:$6,DADOS_OP_A!F$8)</f>
        <v>33422413</v>
      </c>
      <c r="G70" s="18">
        <f>SUMIFS(DADOS_OP_Q!70:70,DADOS_OP_Q!$6:$6,DADOS_OP_A!G$8)</f>
        <v>35373982</v>
      </c>
      <c r="H70" s="18">
        <f>SUMIFS(DADOS_OP_Q!70:70,DADOS_OP_Q!$6:$6,DADOS_OP_A!H$8)</f>
        <v>35902830</v>
      </c>
      <c r="I70" s="18">
        <f>SUMIFS(DADOS_OP_Q!70:70,DADOS_OP_Q!$6:$6,DADOS_OP_A!I$8)</f>
        <v>36621186</v>
      </c>
      <c r="J70" s="18">
        <f>SUMIFS(DADOS_OP_Q!70:70,DADOS_OP_Q!$6:$6,DADOS_OP_A!J$8)</f>
        <v>36313681</v>
      </c>
      <c r="K70" s="18">
        <f>SUMIFS(DADOS_OP_Q!70:70,DADOS_OP_Q!$6:$6,DADOS_OP_A!K$8)</f>
        <v>33789826</v>
      </c>
      <c r="L70" s="18">
        <f>SUMIFS(DADOS_OP_Q!70:70,DADOS_OP_Q!$6:$6,DADOS_OP_A!L$8)</f>
        <v>33548165</v>
      </c>
      <c r="M70" s="18">
        <f>SUMIFS(DADOS_OP_Q!70:70,DADOS_OP_Q!$6:$6,DADOS_OP_A!M$8)</f>
        <v>34113049</v>
      </c>
      <c r="N70" s="18">
        <f>SUMIFS(DADOS_OP_Q!70:70,DADOS_OP_Q!$6:$6,DADOS_OP_A!N$8)</f>
        <v>37044841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2:47" s="5" customFormat="1">
      <c r="B71" t="s">
        <v>161</v>
      </c>
      <c r="C71" t="s">
        <v>168</v>
      </c>
      <c r="D71" s="8">
        <f>SUMIFS(DADOS_OP_Q!71:71,DADOS_OP_Q!$6:$6,DADOS_OP_A!D$8)</f>
        <v>601942</v>
      </c>
      <c r="E71" s="8">
        <v>408038</v>
      </c>
      <c r="F71" s="8">
        <f>SUMIFS(DADOS_OP_Q!71:71,DADOS_OP_Q!$6:$6,DADOS_OP_A!F$8)</f>
        <v>541764</v>
      </c>
      <c r="G71" s="8">
        <f>SUMIFS(DADOS_OP_Q!71:71,DADOS_OP_Q!$6:$6,DADOS_OP_A!G$8)</f>
        <v>732733</v>
      </c>
      <c r="H71" s="8">
        <f>SUMIFS(DADOS_OP_Q!71:71,DADOS_OP_Q!$6:$6,DADOS_OP_A!H$8)</f>
        <v>657883</v>
      </c>
      <c r="I71" s="8">
        <f>SUMIFS(DADOS_OP_Q!71:71,DADOS_OP_Q!$6:$6,DADOS_OP_A!I$8)</f>
        <v>370857</v>
      </c>
      <c r="J71" s="8">
        <f>SUMIFS(DADOS_OP_Q!71:71,DADOS_OP_Q!$6:$6,DADOS_OP_A!J$8)</f>
        <v>276588</v>
      </c>
      <c r="K71" s="8">
        <f>SUMIFS(DADOS_OP_Q!71:71,DADOS_OP_Q!$6:$6,DADOS_OP_A!K$8)</f>
        <v>226916</v>
      </c>
      <c r="L71" s="8">
        <f>SUMIFS(DADOS_OP_Q!71:71,DADOS_OP_Q!$6:$6,DADOS_OP_A!L$8)</f>
        <v>142046</v>
      </c>
      <c r="M71" s="8">
        <f>SUMIFS(DADOS_OP_Q!71:71,DADOS_OP_Q!$6:$6,DADOS_OP_A!M$8)</f>
        <v>351139</v>
      </c>
      <c r="N71" s="8">
        <f>SUMIFS(DADOS_OP_Q!71:71,DADOS_OP_Q!$6:$6,DADOS_OP_A!N$8)</f>
        <v>373226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2:47" s="5" customFormat="1">
      <c r="B72" t="s">
        <v>162</v>
      </c>
      <c r="C72" t="s">
        <v>169</v>
      </c>
      <c r="D72" s="8">
        <f>SUMIFS(DADOS_OP_Q!72:72,DADOS_OP_Q!$6:$6,DADOS_OP_A!D$8)</f>
        <v>92658</v>
      </c>
      <c r="E72" s="8">
        <v>129435</v>
      </c>
      <c r="F72" s="8">
        <f>SUMIFS(DADOS_OP_Q!72:72,DADOS_OP_Q!$6:$6,DADOS_OP_A!F$8)</f>
        <v>144339</v>
      </c>
      <c r="G72" s="8">
        <f>SUMIFS(DADOS_OP_Q!72:72,DADOS_OP_Q!$6:$6,DADOS_OP_A!G$8)</f>
        <v>134525</v>
      </c>
      <c r="H72" s="8">
        <f>SUMIFS(DADOS_OP_Q!72:72,DADOS_OP_Q!$6:$6,DADOS_OP_A!H$8)</f>
        <v>140632</v>
      </c>
      <c r="I72" s="8">
        <f>SUMIFS(DADOS_OP_Q!72:72,DADOS_OP_Q!$6:$6,DADOS_OP_A!I$8)</f>
        <v>39294</v>
      </c>
      <c r="J72" s="8">
        <f>SUMIFS(DADOS_OP_Q!72:72,DADOS_OP_Q!$6:$6,DADOS_OP_A!J$8)</f>
        <v>19320</v>
      </c>
      <c r="K72" s="8">
        <f>SUMIFS(DADOS_OP_Q!72:72,DADOS_OP_Q!$6:$6,DADOS_OP_A!K$8)</f>
        <v>18696</v>
      </c>
      <c r="L72" s="8">
        <f>SUMIFS(DADOS_OP_Q!72:72,DADOS_OP_Q!$6:$6,DADOS_OP_A!L$8)</f>
        <v>19213</v>
      </c>
      <c r="M72" s="8">
        <f>SUMIFS(DADOS_OP_Q!72:72,DADOS_OP_Q!$6:$6,DADOS_OP_A!M$8)</f>
        <v>42170</v>
      </c>
      <c r="N72" s="8">
        <f>SUMIFS(DADOS_OP_Q!72:72,DADOS_OP_Q!$6:$6,DADOS_OP_A!N$8)</f>
        <v>46476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2:47" s="5" customFormat="1">
      <c r="B73" s="17" t="s">
        <v>164</v>
      </c>
      <c r="C73" s="17" t="s">
        <v>170</v>
      </c>
      <c r="D73" s="18">
        <f>SUMIFS(DADOS_OP_Q!73:73,DADOS_OP_Q!$6:$6,DADOS_OP_A!D$8)</f>
        <v>694600</v>
      </c>
      <c r="E73" s="18">
        <v>537473</v>
      </c>
      <c r="F73" s="18">
        <f>SUMIFS(DADOS_OP_Q!73:73,DADOS_OP_Q!$6:$6,DADOS_OP_A!F$8)</f>
        <v>686103</v>
      </c>
      <c r="G73" s="18">
        <f>SUMIFS(DADOS_OP_Q!73:73,DADOS_OP_Q!$6:$6,DADOS_OP_A!G$8)</f>
        <v>867258</v>
      </c>
      <c r="H73" s="18">
        <f>SUMIFS(DADOS_OP_Q!73:73,DADOS_OP_Q!$6:$6,DADOS_OP_A!H$8)</f>
        <v>798515</v>
      </c>
      <c r="I73" s="18">
        <f>SUMIFS(DADOS_OP_Q!73:73,DADOS_OP_Q!$6:$6,DADOS_OP_A!I$8)</f>
        <v>410151</v>
      </c>
      <c r="J73" s="18">
        <f>SUMIFS(DADOS_OP_Q!73:73,DADOS_OP_Q!$6:$6,DADOS_OP_A!J$8)</f>
        <v>295908</v>
      </c>
      <c r="K73" s="18">
        <f>SUMIFS(DADOS_OP_Q!73:73,DADOS_OP_Q!$6:$6,DADOS_OP_A!K$8)</f>
        <v>245612</v>
      </c>
      <c r="L73" s="18">
        <f>SUMIFS(DADOS_OP_Q!73:73,DADOS_OP_Q!$6:$6,DADOS_OP_A!L$8)</f>
        <v>161259</v>
      </c>
      <c r="M73" s="18">
        <f>SUMIFS(DADOS_OP_Q!73:73,DADOS_OP_Q!$6:$6,DADOS_OP_A!M$8)</f>
        <v>393309</v>
      </c>
      <c r="N73" s="18">
        <f>SUMIFS(DADOS_OP_Q!73:73,DADOS_OP_Q!$6:$6,DADOS_OP_A!N$8)</f>
        <v>419702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2:47" s="5" customFormat="1">
      <c r="B74" s="17" t="s">
        <v>322</v>
      </c>
      <c r="C74" s="17" t="s">
        <v>326</v>
      </c>
      <c r="D74" s="18">
        <f>DADOS_PARES!D18</f>
        <v>73</v>
      </c>
      <c r="E74" s="18">
        <f>DADOS_PARES!E18</f>
        <v>63</v>
      </c>
      <c r="F74" s="18">
        <f>DADOS_PARES!F18</f>
        <v>56</v>
      </c>
      <c r="G74" s="18">
        <f>DADOS_PARES!G18</f>
        <v>57</v>
      </c>
      <c r="H74" s="18">
        <f>DADOS_PARES!H18</f>
        <v>55</v>
      </c>
      <c r="I74" s="18">
        <f>DADOS_PARES!I18</f>
        <v>53</v>
      </c>
      <c r="J74" s="18">
        <f>DADOS_PARES!J18</f>
        <v>57</v>
      </c>
      <c r="K74" s="18">
        <f>DADOS_PARES!K18</f>
        <v>52</v>
      </c>
      <c r="L74" s="18">
        <f>DADOS_PARES!L18</f>
        <v>51</v>
      </c>
      <c r="M74" s="18">
        <f>DADOS_PARES!M18</f>
        <v>50</v>
      </c>
      <c r="N74" s="18">
        <f>DADOS_PARES!N18</f>
        <v>50</v>
      </c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</row>
    <row r="75" spans="2:47" s="5" customFormat="1">
      <c r="B75" s="17" t="s">
        <v>325</v>
      </c>
      <c r="C75" s="17" t="s">
        <v>327</v>
      </c>
      <c r="D75" s="18">
        <f>DADOS_PARES!D24</f>
        <v>5689</v>
      </c>
      <c r="E75" s="18">
        <f>DADOS_PARES!E24</f>
        <v>2365</v>
      </c>
      <c r="F75" s="18">
        <f>DADOS_PARES!F24</f>
        <v>1856</v>
      </c>
      <c r="G75" s="18">
        <f>DADOS_PARES!G24</f>
        <v>1603</v>
      </c>
      <c r="H75" s="18">
        <f>DADOS_PARES!H24</f>
        <v>1390</v>
      </c>
      <c r="I75" s="18">
        <f>DADOS_PARES!I24</f>
        <v>1199</v>
      </c>
      <c r="J75" s="18">
        <f>DADOS_PARES!J24</f>
        <v>1008</v>
      </c>
      <c r="K75" s="18">
        <f>DADOS_PARES!K24</f>
        <v>760</v>
      </c>
      <c r="L75" s="18">
        <f>DADOS_PARES!L24</f>
        <v>799</v>
      </c>
      <c r="M75" s="18">
        <f>DADOS_PARES!M24</f>
        <v>580</v>
      </c>
      <c r="N75" s="18">
        <f>DADOS_PARES!N24</f>
        <v>568</v>
      </c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</row>
    <row r="77" spans="2:47" ht="15" thickBot="1"/>
    <row r="78" spans="2:47" ht="15" thickBot="1">
      <c r="B78" s="6" t="s">
        <v>45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2:47">
      <c r="B79" s="4" t="s">
        <v>89</v>
      </c>
      <c r="C79" s="4" t="s">
        <v>90</v>
      </c>
      <c r="D79" s="26">
        <v>2009</v>
      </c>
      <c r="E79" s="26">
        <v>2010</v>
      </c>
      <c r="F79" s="26">
        <v>2011</v>
      </c>
      <c r="G79" s="26">
        <v>2012</v>
      </c>
      <c r="H79" s="26">
        <v>2013</v>
      </c>
      <c r="I79" s="26">
        <v>2014</v>
      </c>
      <c r="J79" s="26">
        <v>2015</v>
      </c>
      <c r="K79" s="26">
        <v>2016</v>
      </c>
      <c r="L79" s="26">
        <v>2017</v>
      </c>
      <c r="M79" s="26">
        <v>2018</v>
      </c>
      <c r="N79" s="26">
        <v>2019</v>
      </c>
    </row>
    <row r="80" spans="2:47">
      <c r="B80" t="s">
        <v>73</v>
      </c>
      <c r="C80" t="s">
        <v>91</v>
      </c>
      <c r="D80" s="8">
        <f>SUMIFS(DADOS_OP_Q!80:80,DADOS_OP_Q!$6:$6,DADOS_OP_A!D$8)</f>
        <v>2619577338</v>
      </c>
      <c r="E80" s="8">
        <v>5084315972</v>
      </c>
      <c r="F80" s="8">
        <f>SUMIFS(DADOS_OP_Q!80:80,DADOS_OP_Q!$6:$6,DADOS_OP_A!F$8)</f>
        <v>8603763180</v>
      </c>
      <c r="G80" s="8">
        <f>SUMIFS(DADOS_OP_Q!80:80,DADOS_OP_Q!$6:$6,DADOS_OP_A!G$8)</f>
        <v>11053515536</v>
      </c>
      <c r="H80" s="8">
        <f>SUMIFS(DADOS_OP_Q!80:80,DADOS_OP_Q!$6:$6,DADOS_OP_A!H$8)</f>
        <v>14506780883</v>
      </c>
      <c r="I80" s="8">
        <f>SUMIFS(DADOS_OP_Q!80:80,DADOS_OP_Q!$6:$6,DADOS_OP_A!I$8)</f>
        <v>19500754225</v>
      </c>
      <c r="J80" s="8">
        <f>SUMIFS(DADOS_OP_Q!80:80,DADOS_OP_Q!$6:$6,DADOS_OP_A!J$8)</f>
        <v>20287035841</v>
      </c>
      <c r="K80" s="8">
        <f>SUMIFS(DADOS_OP_Q!80:80,DADOS_OP_Q!$6:$6,DADOS_OP_A!K$8)</f>
        <v>19365097864</v>
      </c>
      <c r="L80" s="8">
        <f>SUMIFS(DADOS_OP_Q!80:80,DADOS_OP_Q!$6:$6,DADOS_OP_A!L$8)</f>
        <v>20397259884</v>
      </c>
      <c r="M80" s="8">
        <f>SUMIFS(DADOS_OP_Q!80:80,DADOS_OP_Q!$6:$6,DADOS_OP_A!M$8)</f>
        <v>22078985801</v>
      </c>
      <c r="N80" s="8">
        <f>SUMIFS(DADOS_OP_Q!80:80,DADOS_OP_Q!$6:$6,DADOS_OP_A!N$8)</f>
        <v>27361131691</v>
      </c>
    </row>
    <row r="81" spans="2:14">
      <c r="B81" t="s">
        <v>74</v>
      </c>
      <c r="C81" t="s">
        <v>95</v>
      </c>
      <c r="D81" s="8">
        <f>SUMIFS(DADOS_OP_Q!81:81,DADOS_OP_Q!$6:$6,DADOS_OP_A!D$8)</f>
        <v>0</v>
      </c>
      <c r="E81" s="8">
        <v>7132982</v>
      </c>
      <c r="F81" s="8">
        <f>SUMIFS(DADOS_OP_Q!81:81,DADOS_OP_Q!$6:$6,DADOS_OP_A!F$8)</f>
        <v>1138228</v>
      </c>
      <c r="G81" s="8">
        <f>SUMIFS(DADOS_OP_Q!81:81,DADOS_OP_Q!$6:$6,DADOS_OP_A!G$8)</f>
        <v>0</v>
      </c>
      <c r="H81" s="8">
        <f>SUMIFS(DADOS_OP_Q!81:81,DADOS_OP_Q!$6:$6,DADOS_OP_A!H$8)</f>
        <v>179950</v>
      </c>
      <c r="I81" s="8">
        <f>SUMIFS(DADOS_OP_Q!81:81,DADOS_OP_Q!$6:$6,DADOS_OP_A!I$8)</f>
        <v>165937800</v>
      </c>
      <c r="J81" s="8">
        <f>SUMIFS(DADOS_OP_Q!81:81,DADOS_OP_Q!$6:$6,DADOS_OP_A!J$8)</f>
        <v>3091007340</v>
      </c>
      <c r="K81" s="8">
        <f>SUMIFS(DADOS_OP_Q!81:81,DADOS_OP_Q!$6:$6,DADOS_OP_A!K$8)</f>
        <v>3493759712</v>
      </c>
      <c r="L81" s="8">
        <f>SUMIFS(DADOS_OP_Q!81:81,DADOS_OP_Q!$6:$6,DADOS_OP_A!L$8)</f>
        <v>4885347445</v>
      </c>
      <c r="M81" s="8">
        <f>SUMIFS(DADOS_OP_Q!81:81,DADOS_OP_Q!$6:$6,DADOS_OP_A!M$8)</f>
        <v>7216691556</v>
      </c>
      <c r="N81" s="8">
        <f>SUMIFS(DADOS_OP_Q!81:81,DADOS_OP_Q!$6:$6,DADOS_OP_A!N$8)</f>
        <v>8344918584</v>
      </c>
    </row>
    <row r="82" spans="2:14">
      <c r="B82" s="17" t="s">
        <v>97</v>
      </c>
      <c r="C82" s="17" t="s">
        <v>96</v>
      </c>
      <c r="D82" s="18">
        <f>SUMIFS(DADOS_OP_Q!82:82,DADOS_OP_Q!$6:$6,DADOS_OP_A!D$8)</f>
        <v>2619577338</v>
      </c>
      <c r="E82" s="18">
        <v>5091448954</v>
      </c>
      <c r="F82" s="18">
        <f>SUMIFS(DADOS_OP_Q!82:82,DADOS_OP_Q!$6:$6,DADOS_OP_A!F$8)</f>
        <v>8604901408</v>
      </c>
      <c r="G82" s="18">
        <f>SUMIFS(DADOS_OP_Q!82:82,DADOS_OP_Q!$6:$6,DADOS_OP_A!G$8)</f>
        <v>11053515536</v>
      </c>
      <c r="H82" s="18">
        <f>SUMIFS(DADOS_OP_Q!82:82,DADOS_OP_Q!$6:$6,DADOS_OP_A!H$8)</f>
        <v>14506960833</v>
      </c>
      <c r="I82" s="18">
        <f>SUMIFS(DADOS_OP_Q!82:82,DADOS_OP_Q!$6:$6,DADOS_OP_A!I$8)</f>
        <v>19666692025</v>
      </c>
      <c r="J82" s="18">
        <f>SUMIFS(DADOS_OP_Q!82:82,DADOS_OP_Q!$6:$6,DADOS_OP_A!J$8)</f>
        <v>23378043181</v>
      </c>
      <c r="K82" s="18">
        <f>SUMIFS(DADOS_OP_Q!82:82,DADOS_OP_Q!$6:$6,DADOS_OP_A!K$8)</f>
        <v>22858857576</v>
      </c>
      <c r="L82" s="18">
        <f>SUMIFS(DADOS_OP_Q!82:82,DADOS_OP_Q!$6:$6,DADOS_OP_A!L$8)</f>
        <v>25282607329</v>
      </c>
      <c r="M82" s="18">
        <f>SUMIFS(DADOS_OP_Q!82:82,DADOS_OP_Q!$6:$6,DADOS_OP_A!M$8)</f>
        <v>29295677357</v>
      </c>
      <c r="N82" s="18">
        <f>SUMIFS(DADOS_OP_Q!82:82,DADOS_OP_Q!$6:$6,DADOS_OP_A!N$8)</f>
        <v>35706050275</v>
      </c>
    </row>
    <row r="83" spans="2:14">
      <c r="B83" t="s">
        <v>75</v>
      </c>
      <c r="C83" t="s">
        <v>92</v>
      </c>
      <c r="D83" s="8">
        <f>SUMIFS(DADOS_OP_Q!83:83,DADOS_OP_Q!$6:$6,DADOS_OP_A!D$8)</f>
        <v>1946895272</v>
      </c>
      <c r="E83" s="8">
        <v>4203050409</v>
      </c>
      <c r="F83" s="8">
        <f>SUMIFS(DADOS_OP_Q!83:83,DADOS_OP_Q!$6:$6,DADOS_OP_A!F$8)</f>
        <v>6930378956</v>
      </c>
      <c r="G83" s="8">
        <f>SUMIFS(DADOS_OP_Q!83:83,DADOS_OP_Q!$6:$6,DADOS_OP_A!G$8)</f>
        <v>8684929403</v>
      </c>
      <c r="H83" s="8">
        <f>SUMIFS(DADOS_OP_Q!83:83,DADOS_OP_Q!$6:$6,DADOS_OP_A!H$8)</f>
        <v>11420361776</v>
      </c>
      <c r="I83" s="8">
        <f>SUMIFS(DADOS_OP_Q!83:83,DADOS_OP_Q!$6:$6,DADOS_OP_A!I$8)</f>
        <v>15438500623</v>
      </c>
      <c r="J83" s="8">
        <f>SUMIFS(DADOS_OP_Q!83:83,DADOS_OP_Q!$6:$6,DADOS_OP_A!J$8)</f>
        <v>15993223220</v>
      </c>
      <c r="K83" s="8">
        <f>SUMIFS(DADOS_OP_Q!83:83,DADOS_OP_Q!$6:$6,DADOS_OP_A!K$8)</f>
        <v>15088987224</v>
      </c>
      <c r="L83" s="8">
        <f>SUMIFS(DADOS_OP_Q!83:83,DADOS_OP_Q!$6:$6,DADOS_OP_A!L$8)</f>
        <v>16364798365</v>
      </c>
      <c r="M83" s="8">
        <f>SUMIFS(DADOS_OP_Q!83:83,DADOS_OP_Q!$6:$6,DADOS_OP_A!M$8)</f>
        <v>17808148230</v>
      </c>
      <c r="N83" s="8">
        <f>SUMIFS(DADOS_OP_Q!83:83,DADOS_OP_Q!$6:$6,DADOS_OP_A!N$8)</f>
        <v>22619566958</v>
      </c>
    </row>
    <row r="84" spans="2:14">
      <c r="B84" t="s">
        <v>76</v>
      </c>
      <c r="C84" t="s">
        <v>105</v>
      </c>
      <c r="D84" s="8">
        <f>SUMIFS(DADOS_OP_Q!84:84,DADOS_OP_Q!$6:$6,DADOS_OP_A!D$8)</f>
        <v>0</v>
      </c>
      <c r="E84" s="8">
        <v>2134109</v>
      </c>
      <c r="F84" s="8">
        <f>SUMIFS(DADOS_OP_Q!84:84,DADOS_OP_Q!$6:$6,DADOS_OP_A!F$8)</f>
        <v>463008</v>
      </c>
      <c r="G84" s="8">
        <f>SUMIFS(DADOS_OP_Q!84:84,DADOS_OP_Q!$6:$6,DADOS_OP_A!G$8)</f>
        <v>0</v>
      </c>
      <c r="H84" s="8">
        <f>SUMIFS(DADOS_OP_Q!84:84,DADOS_OP_Q!$6:$6,DADOS_OP_A!H$8)</f>
        <v>179950</v>
      </c>
      <c r="I84" s="8">
        <f>SUMIFS(DADOS_OP_Q!84:84,DADOS_OP_Q!$6:$6,DADOS_OP_A!I$8)</f>
        <v>139983790</v>
      </c>
      <c r="J84" s="8">
        <f>SUMIFS(DADOS_OP_Q!84:84,DADOS_OP_Q!$6:$6,DADOS_OP_A!J$8)</f>
        <v>2597175932</v>
      </c>
      <c r="K84" s="8">
        <f>SUMIFS(DADOS_OP_Q!84:84,DADOS_OP_Q!$6:$6,DADOS_OP_A!K$8)</f>
        <v>3043572800</v>
      </c>
      <c r="L84" s="8">
        <f>SUMIFS(DADOS_OP_Q!84:84,DADOS_OP_Q!$6:$6,DADOS_OP_A!L$8)</f>
        <v>4369884668</v>
      </c>
      <c r="M84" s="8">
        <f>SUMIFS(DADOS_OP_Q!84:84,DADOS_OP_Q!$6:$6,DADOS_OP_A!M$8)</f>
        <v>6268570747</v>
      </c>
      <c r="N84" s="8">
        <f>SUMIFS(DADOS_OP_Q!84:84,DADOS_OP_Q!$6:$6,DADOS_OP_A!N$8)</f>
        <v>7082804311</v>
      </c>
    </row>
    <row r="85" spans="2:14">
      <c r="B85" s="17" t="s">
        <v>98</v>
      </c>
      <c r="C85" s="17" t="s">
        <v>106</v>
      </c>
      <c r="D85" s="18">
        <f>SUMIFS(DADOS_OP_Q!85:85,DADOS_OP_Q!$6:$6,DADOS_OP_A!D$8)</f>
        <v>1946895272</v>
      </c>
      <c r="E85" s="18">
        <v>4205184518</v>
      </c>
      <c r="F85" s="18">
        <f>SUMIFS(DADOS_OP_Q!85:85,DADOS_OP_Q!$6:$6,DADOS_OP_A!F$8)</f>
        <v>6930841964</v>
      </c>
      <c r="G85" s="18">
        <f>SUMIFS(DADOS_OP_Q!85:85,DADOS_OP_Q!$6:$6,DADOS_OP_A!G$8)</f>
        <v>8684929403</v>
      </c>
      <c r="H85" s="18">
        <f>SUMIFS(DADOS_OP_Q!85:85,DADOS_OP_Q!$6:$6,DADOS_OP_A!H$8)</f>
        <v>11420541726</v>
      </c>
      <c r="I85" s="18">
        <f>SUMIFS(DADOS_OP_Q!85:85,DADOS_OP_Q!$6:$6,DADOS_OP_A!I$8)</f>
        <v>15578484413</v>
      </c>
      <c r="J85" s="18">
        <f>SUMIFS(DADOS_OP_Q!85:85,DADOS_OP_Q!$6:$6,DADOS_OP_A!J$8)</f>
        <v>18590399152</v>
      </c>
      <c r="K85" s="18">
        <f>SUMIFS(DADOS_OP_Q!85:85,DADOS_OP_Q!$6:$6,DADOS_OP_A!K$8)</f>
        <v>18132560024</v>
      </c>
      <c r="L85" s="18">
        <f>SUMIFS(DADOS_OP_Q!85:85,DADOS_OP_Q!$6:$6,DADOS_OP_A!L$8)</f>
        <v>20734683033</v>
      </c>
      <c r="M85" s="18">
        <f>SUMIFS(DADOS_OP_Q!85:85,DADOS_OP_Q!$6:$6,DADOS_OP_A!M$8)</f>
        <v>24076718977</v>
      </c>
      <c r="N85" s="18">
        <f>SUMIFS(DADOS_OP_Q!85:85,DADOS_OP_Q!$6:$6,DADOS_OP_A!N$8)</f>
        <v>29702371269</v>
      </c>
    </row>
    <row r="86" spans="2:14">
      <c r="B86" t="s">
        <v>77</v>
      </c>
      <c r="C86" t="s">
        <v>93</v>
      </c>
      <c r="D86" s="8">
        <f>SUMIFS(DADOS_OP_Q!86:86,DADOS_OP_Q!$6:$6,DADOS_OP_A!D$8)</f>
        <v>290266766</v>
      </c>
      <c r="E86" s="8">
        <v>661394235</v>
      </c>
      <c r="F86" s="8">
        <f>SUMIFS(DADOS_OP_Q!86:86,DADOS_OP_Q!$6:$6,DADOS_OP_A!F$8)</f>
        <v>1179796782</v>
      </c>
      <c r="G86" s="8">
        <f>SUMIFS(DADOS_OP_Q!86:86,DADOS_OP_Q!$6:$6,DADOS_OP_A!G$8)</f>
        <v>1416595401</v>
      </c>
      <c r="H86" s="8">
        <f>SUMIFS(DADOS_OP_Q!86:86,DADOS_OP_Q!$6:$6,DADOS_OP_A!H$8)</f>
        <v>1834252896</v>
      </c>
      <c r="I86" s="8">
        <f>SUMIFS(DADOS_OP_Q!86:86,DADOS_OP_Q!$6:$6,DADOS_OP_A!I$8)</f>
        <v>2323409655</v>
      </c>
      <c r="J86" s="8">
        <f>SUMIFS(DADOS_OP_Q!86:86,DADOS_OP_Q!$6:$6,DADOS_OP_A!J$8)</f>
        <v>2268791242</v>
      </c>
      <c r="K86" s="8">
        <f>SUMIFS(DADOS_OP_Q!86:86,DADOS_OP_Q!$6:$6,DADOS_OP_A!K$8)</f>
        <v>2353370305</v>
      </c>
      <c r="L86" s="8">
        <f>SUMIFS(DADOS_OP_Q!86:86,DADOS_OP_Q!$6:$6,DADOS_OP_A!L$8)</f>
        <v>2067079655</v>
      </c>
      <c r="M86" s="8">
        <f>SUMIFS(DADOS_OP_Q!86:86,DADOS_OP_Q!$6:$6,DADOS_OP_A!M$8)</f>
        <v>2234777566</v>
      </c>
      <c r="N86" s="8">
        <f>SUMIFS(DADOS_OP_Q!86:86,DADOS_OP_Q!$6:$6,DADOS_OP_A!N$8)</f>
        <v>2789548857</v>
      </c>
    </row>
    <row r="87" spans="2:14">
      <c r="B87" t="s">
        <v>78</v>
      </c>
      <c r="C87" t="s">
        <v>107</v>
      </c>
      <c r="D87" s="8">
        <f>SUMIFS(DADOS_OP_Q!87:87,DADOS_OP_Q!$6:$6,DADOS_OP_A!D$8)</f>
        <v>0</v>
      </c>
      <c r="E87" s="8">
        <v>758709</v>
      </c>
      <c r="F87" s="8">
        <f>SUMIFS(DADOS_OP_Q!87:87,DADOS_OP_Q!$6:$6,DADOS_OP_A!F$8)</f>
        <v>163166</v>
      </c>
      <c r="G87" s="8">
        <f>SUMIFS(DADOS_OP_Q!87:87,DADOS_OP_Q!$6:$6,DADOS_OP_A!G$8)</f>
        <v>0</v>
      </c>
      <c r="H87" s="8">
        <f>SUMIFS(DADOS_OP_Q!87:87,DADOS_OP_Q!$6:$6,DADOS_OP_A!H$8)</f>
        <v>30856</v>
      </c>
      <c r="I87" s="8">
        <f>SUMIFS(DADOS_OP_Q!87:87,DADOS_OP_Q!$6:$6,DADOS_OP_A!I$8)</f>
        <v>28031053</v>
      </c>
      <c r="J87" s="8">
        <f>SUMIFS(DADOS_OP_Q!87:87,DADOS_OP_Q!$6:$6,DADOS_OP_A!J$8)</f>
        <v>544710551</v>
      </c>
      <c r="K87" s="8">
        <f>SUMIFS(DADOS_OP_Q!87:87,DADOS_OP_Q!$6:$6,DADOS_OP_A!K$8)</f>
        <v>621295990</v>
      </c>
      <c r="L87" s="8">
        <f>SUMIFS(DADOS_OP_Q!87:87,DADOS_OP_Q!$6:$6,DADOS_OP_A!L$8)</f>
        <v>815599073</v>
      </c>
      <c r="M87" s="8">
        <f>SUMIFS(DADOS_OP_Q!87:87,DADOS_OP_Q!$6:$6,DADOS_OP_A!M$8)</f>
        <v>1142774492</v>
      </c>
      <c r="N87" s="8">
        <f>SUMIFS(DADOS_OP_Q!87:87,DADOS_OP_Q!$6:$6,DADOS_OP_A!N$8)</f>
        <v>1277219756</v>
      </c>
    </row>
    <row r="88" spans="2:14">
      <c r="B88" s="17" t="s">
        <v>99</v>
      </c>
      <c r="C88" s="17" t="s">
        <v>108</v>
      </c>
      <c r="D88" s="18">
        <f>SUMIFS(DADOS_OP_Q!88:88,DADOS_OP_Q!$6:$6,DADOS_OP_A!D$8)</f>
        <v>290266766</v>
      </c>
      <c r="E88" s="18">
        <v>662152944</v>
      </c>
      <c r="F88" s="18">
        <f>SUMIFS(DADOS_OP_Q!88:88,DADOS_OP_Q!$6:$6,DADOS_OP_A!F$8)</f>
        <v>1179959948</v>
      </c>
      <c r="G88" s="18">
        <f>SUMIFS(DADOS_OP_Q!88:88,DADOS_OP_Q!$6:$6,DADOS_OP_A!G$8)</f>
        <v>1416595401</v>
      </c>
      <c r="H88" s="18">
        <f>SUMIFS(DADOS_OP_Q!88:88,DADOS_OP_Q!$6:$6,DADOS_OP_A!H$8)</f>
        <v>1834283752</v>
      </c>
      <c r="I88" s="18">
        <f>SUMIFS(DADOS_OP_Q!88:88,DADOS_OP_Q!$6:$6,DADOS_OP_A!I$8)</f>
        <v>2351440708</v>
      </c>
      <c r="J88" s="18">
        <f>SUMIFS(DADOS_OP_Q!88:88,DADOS_OP_Q!$6:$6,DADOS_OP_A!J$8)</f>
        <v>2813501793</v>
      </c>
      <c r="K88" s="18">
        <f>SUMIFS(DADOS_OP_Q!88:88,DADOS_OP_Q!$6:$6,DADOS_OP_A!K$8)</f>
        <v>2974666295</v>
      </c>
      <c r="L88" s="18">
        <f>SUMIFS(DADOS_OP_Q!88:88,DADOS_OP_Q!$6:$6,DADOS_OP_A!L$8)</f>
        <v>2882678728</v>
      </c>
      <c r="M88" s="18">
        <f>SUMIFS(DADOS_OP_Q!88:88,DADOS_OP_Q!$6:$6,DADOS_OP_A!M$8)</f>
        <v>3377552058</v>
      </c>
      <c r="N88" s="18">
        <f>SUMIFS(DADOS_OP_Q!88:88,DADOS_OP_Q!$6:$6,DADOS_OP_A!N$8)</f>
        <v>4066768613</v>
      </c>
    </row>
    <row r="89" spans="2:14">
      <c r="B89" t="s">
        <v>79</v>
      </c>
      <c r="C89" t="s">
        <v>94</v>
      </c>
      <c r="D89" s="8">
        <f>SUMIFS(DADOS_OP_Q!89:89,DADOS_OP_Q!$6:$6,DADOS_OP_A!D$8)</f>
        <v>163324410</v>
      </c>
      <c r="E89" s="8">
        <v>413320721</v>
      </c>
      <c r="F89" s="8">
        <f>SUMIFS(DADOS_OP_Q!89:89,DADOS_OP_Q!$6:$6,DADOS_OP_A!F$8)</f>
        <v>682222598</v>
      </c>
      <c r="G89" s="8">
        <f>SUMIFS(DADOS_OP_Q!89:89,DADOS_OP_Q!$6:$6,DADOS_OP_A!G$8)</f>
        <v>814633007</v>
      </c>
      <c r="H89" s="8">
        <f>SUMIFS(DADOS_OP_Q!89:89,DADOS_OP_Q!$6:$6,DADOS_OP_A!H$8)</f>
        <v>1009440422</v>
      </c>
      <c r="I89" s="8">
        <f>SUMIFS(DADOS_OP_Q!89:89,DADOS_OP_Q!$6:$6,DADOS_OP_A!I$8)</f>
        <v>1369348993</v>
      </c>
      <c r="J89" s="8">
        <f>SUMIFS(DADOS_OP_Q!89:89,DADOS_OP_Q!$6:$6,DADOS_OP_A!J$8)</f>
        <v>1412306673</v>
      </c>
      <c r="K89" s="8">
        <f>SUMIFS(DADOS_OP_Q!89:89,DADOS_OP_Q!$6:$6,DADOS_OP_A!K$8)</f>
        <v>1338854769</v>
      </c>
      <c r="L89" s="8">
        <f>SUMIFS(DADOS_OP_Q!89:89,DADOS_OP_Q!$6:$6,DADOS_OP_A!L$8)</f>
        <v>1443376045</v>
      </c>
      <c r="M89" s="8">
        <f>SUMIFS(DADOS_OP_Q!89:89,DADOS_OP_Q!$6:$6,DADOS_OP_A!M$8)</f>
        <v>1558779327</v>
      </c>
      <c r="N89" s="8">
        <f>SUMIFS(DADOS_OP_Q!89:89,DADOS_OP_Q!$6:$6,DADOS_OP_A!N$8)</f>
        <v>2002311488</v>
      </c>
    </row>
    <row r="90" spans="2:14">
      <c r="B90" t="s">
        <v>80</v>
      </c>
      <c r="C90" t="s">
        <v>109</v>
      </c>
      <c r="D90" s="8">
        <f>SUMIFS(DADOS_OP_Q!90:90,DADOS_OP_Q!$6:$6,DADOS_OP_A!D$8)</f>
        <v>0</v>
      </c>
      <c r="E90" s="8">
        <v>218756</v>
      </c>
      <c r="F90" s="8">
        <f>SUMIFS(DADOS_OP_Q!90:90,DADOS_OP_Q!$6:$6,DADOS_OP_A!F$8)</f>
        <v>45210</v>
      </c>
      <c r="G90" s="8">
        <f>SUMIFS(DADOS_OP_Q!90:90,DADOS_OP_Q!$6:$6,DADOS_OP_A!G$8)</f>
        <v>0</v>
      </c>
      <c r="H90" s="8">
        <f>SUMIFS(DADOS_OP_Q!90:90,DADOS_OP_Q!$6:$6,DADOS_OP_A!H$8)</f>
        <v>13671</v>
      </c>
      <c r="I90" s="8">
        <f>SUMIFS(DADOS_OP_Q!90:90,DADOS_OP_Q!$6:$6,DADOS_OP_A!I$8)</f>
        <v>15223286</v>
      </c>
      <c r="J90" s="8">
        <f>SUMIFS(DADOS_OP_Q!90:90,DADOS_OP_Q!$6:$6,DADOS_OP_A!J$8)</f>
        <v>291480335</v>
      </c>
      <c r="K90" s="8">
        <f>SUMIFS(DADOS_OP_Q!90:90,DADOS_OP_Q!$6:$6,DADOS_OP_A!K$8)</f>
        <v>374901080</v>
      </c>
      <c r="L90" s="8">
        <f>SUMIFS(DADOS_OP_Q!90:90,DADOS_OP_Q!$6:$6,DADOS_OP_A!L$8)</f>
        <v>549271125</v>
      </c>
      <c r="M90" s="8">
        <f>SUMIFS(DADOS_OP_Q!90:90,DADOS_OP_Q!$6:$6,DADOS_OP_A!M$8)</f>
        <v>793837262</v>
      </c>
      <c r="N90" s="8">
        <f>SUMIFS(DADOS_OP_Q!90:90,DADOS_OP_Q!$6:$6,DADOS_OP_A!N$8)</f>
        <v>851416399</v>
      </c>
    </row>
    <row r="91" spans="2:14">
      <c r="B91" s="17" t="s">
        <v>100</v>
      </c>
      <c r="C91" s="17" t="s">
        <v>110</v>
      </c>
      <c r="D91" s="18">
        <f>SUMIFS(DADOS_OP_Q!91:91,DADOS_OP_Q!$6:$6,DADOS_OP_A!D$8)</f>
        <v>163324410</v>
      </c>
      <c r="E91" s="18">
        <v>413539477</v>
      </c>
      <c r="F91" s="18">
        <f>SUMIFS(DADOS_OP_Q!91:91,DADOS_OP_Q!$6:$6,DADOS_OP_A!F$8)</f>
        <v>682267808</v>
      </c>
      <c r="G91" s="18">
        <f>SUMIFS(DADOS_OP_Q!91:91,DADOS_OP_Q!$6:$6,DADOS_OP_A!G$8)</f>
        <v>814633007</v>
      </c>
      <c r="H91" s="18">
        <f>SUMIFS(DADOS_OP_Q!91:91,DADOS_OP_Q!$6:$6,DADOS_OP_A!H$8)</f>
        <v>1009454093</v>
      </c>
      <c r="I91" s="18">
        <f>SUMIFS(DADOS_OP_Q!91:91,DADOS_OP_Q!$6:$6,DADOS_OP_A!I$8)</f>
        <v>1384572279</v>
      </c>
      <c r="J91" s="18">
        <f>SUMIFS(DADOS_OP_Q!91:91,DADOS_OP_Q!$6:$6,DADOS_OP_A!J$8)</f>
        <v>1703787008</v>
      </c>
      <c r="K91" s="18">
        <f>SUMIFS(DADOS_OP_Q!91:91,DADOS_OP_Q!$6:$6,DADOS_OP_A!K$8)</f>
        <v>1713755849</v>
      </c>
      <c r="L91" s="18">
        <f>SUMIFS(DADOS_OP_Q!91:91,DADOS_OP_Q!$6:$6,DADOS_OP_A!L$8)</f>
        <v>1992647170</v>
      </c>
      <c r="M91" s="18">
        <f>SUMIFS(DADOS_OP_Q!91:91,DADOS_OP_Q!$6:$6,DADOS_OP_A!M$8)</f>
        <v>2352616589</v>
      </c>
      <c r="N91" s="18">
        <f>SUMIFS(DADOS_OP_Q!91:91,DADOS_OP_Q!$6:$6,DADOS_OP_A!N$8)</f>
        <v>2853727887</v>
      </c>
    </row>
    <row r="92" spans="2:14">
      <c r="B92" t="s">
        <v>81</v>
      </c>
      <c r="C92" t="s">
        <v>116</v>
      </c>
      <c r="D92" s="8">
        <f>SUMIFS(DADOS_OP_Q!92:92,DADOS_OP_Q!$6:$6,DADOS_OP_A!D$8)</f>
        <v>80899517</v>
      </c>
      <c r="E92" s="8">
        <v>123288924</v>
      </c>
      <c r="F92" s="8">
        <f>SUMIFS(DADOS_OP_Q!92:92,DADOS_OP_Q!$6:$6,DADOS_OP_A!F$8)</f>
        <v>213865727</v>
      </c>
      <c r="G92" s="8">
        <f>SUMIFS(DADOS_OP_Q!92:92,DADOS_OP_Q!$6:$6,DADOS_OP_A!G$8)</f>
        <v>346800006</v>
      </c>
      <c r="H92" s="8">
        <f>SUMIFS(DADOS_OP_Q!92:92,DADOS_OP_Q!$6:$6,DADOS_OP_A!H$8)</f>
        <v>563773203</v>
      </c>
      <c r="I92" s="8">
        <f>SUMIFS(DADOS_OP_Q!92:92,DADOS_OP_Q!$6:$6,DADOS_OP_A!I$8)</f>
        <v>772231157</v>
      </c>
      <c r="J92" s="8">
        <f>SUMIFS(DADOS_OP_Q!92:92,DADOS_OP_Q!$6:$6,DADOS_OP_A!J$8)</f>
        <v>799835198</v>
      </c>
      <c r="K92" s="8">
        <f>SUMIFS(DADOS_OP_Q!92:92,DADOS_OP_Q!$6:$6,DADOS_OP_A!K$8)</f>
        <v>757374633</v>
      </c>
      <c r="L92" s="8">
        <f>SUMIFS(DADOS_OP_Q!92:92,DADOS_OP_Q!$6:$6,DADOS_OP_A!L$8)</f>
        <v>760533892</v>
      </c>
      <c r="M92" s="8">
        <f>SUMIFS(DADOS_OP_Q!92:92,DADOS_OP_Q!$6:$6,DADOS_OP_A!M$8)</f>
        <v>788782095</v>
      </c>
      <c r="N92" s="8">
        <f>SUMIFS(DADOS_OP_Q!92:92,DADOS_OP_Q!$6:$6,DADOS_OP_A!N$8)</f>
        <v>904527771</v>
      </c>
    </row>
    <row r="93" spans="2:14">
      <c r="B93" t="s">
        <v>82</v>
      </c>
      <c r="C93" t="s">
        <v>117</v>
      </c>
      <c r="D93" s="8">
        <f>SUMIFS(DADOS_OP_Q!93:93,DADOS_OP_Q!$6:$6,DADOS_OP_A!D$8)</f>
        <v>0</v>
      </c>
      <c r="E93" s="8">
        <v>183036</v>
      </c>
      <c r="F93" s="8">
        <f>SUMIFS(DADOS_OP_Q!93:93,DADOS_OP_Q!$6:$6,DADOS_OP_A!F$8)</f>
        <v>74159</v>
      </c>
      <c r="G93" s="8">
        <f>SUMIFS(DADOS_OP_Q!93:93,DADOS_OP_Q!$6:$6,DADOS_OP_A!G$8)</f>
        <v>137422</v>
      </c>
      <c r="H93" s="8">
        <f>SUMIFS(DADOS_OP_Q!93:93,DADOS_OP_Q!$6:$6,DADOS_OP_A!H$8)</f>
        <v>108255</v>
      </c>
      <c r="I93" s="8">
        <f>SUMIFS(DADOS_OP_Q!93:93,DADOS_OP_Q!$6:$6,DADOS_OP_A!I$8)</f>
        <v>5742097</v>
      </c>
      <c r="J93" s="8">
        <f>SUMIFS(DADOS_OP_Q!93:93,DADOS_OP_Q!$6:$6,DADOS_OP_A!J$8)</f>
        <v>101622427</v>
      </c>
      <c r="K93" s="8">
        <f>SUMIFS(DADOS_OP_Q!93:93,DADOS_OP_Q!$6:$6,DADOS_OP_A!K$8)</f>
        <v>119718573</v>
      </c>
      <c r="L93" s="8">
        <f>SUMIFS(DADOS_OP_Q!93:93,DADOS_OP_Q!$6:$6,DADOS_OP_A!L$8)</f>
        <v>171330735</v>
      </c>
      <c r="M93" s="8">
        <f>SUMIFS(DADOS_OP_Q!93:93,DADOS_OP_Q!$6:$6,DADOS_OP_A!M$8)</f>
        <v>237478360</v>
      </c>
      <c r="N93" s="8">
        <f>SUMIFS(DADOS_OP_Q!93:93,DADOS_OP_Q!$6:$6,DADOS_OP_A!N$8)</f>
        <v>252022061</v>
      </c>
    </row>
    <row r="94" spans="2:14">
      <c r="B94" s="17" t="s">
        <v>101</v>
      </c>
      <c r="C94" s="17" t="s">
        <v>115</v>
      </c>
      <c r="D94" s="18">
        <f>SUMIFS(DADOS_OP_Q!94:94,DADOS_OP_Q!$6:$6,DADOS_OP_A!D$8)</f>
        <v>80899517</v>
      </c>
      <c r="E94" s="18">
        <v>123471960</v>
      </c>
      <c r="F94" s="18">
        <f>SUMIFS(DADOS_OP_Q!94:94,DADOS_OP_Q!$6:$6,DADOS_OP_A!F$8)</f>
        <v>213939886</v>
      </c>
      <c r="G94" s="18">
        <f>SUMIFS(DADOS_OP_Q!94:94,DADOS_OP_Q!$6:$6,DADOS_OP_A!G$8)</f>
        <v>346937428</v>
      </c>
      <c r="H94" s="18">
        <f>SUMIFS(DADOS_OP_Q!94:94,DADOS_OP_Q!$6:$6,DADOS_OP_A!H$8)</f>
        <v>563881458</v>
      </c>
      <c r="I94" s="18">
        <f>SUMIFS(DADOS_OP_Q!94:94,DADOS_OP_Q!$6:$6,DADOS_OP_A!I$8)</f>
        <v>777973254</v>
      </c>
      <c r="J94" s="18">
        <f>SUMIFS(DADOS_OP_Q!94:94,DADOS_OP_Q!$6:$6,DADOS_OP_A!J$8)</f>
        <v>901457625</v>
      </c>
      <c r="K94" s="18">
        <f>SUMIFS(DADOS_OP_Q!94:94,DADOS_OP_Q!$6:$6,DADOS_OP_A!K$8)</f>
        <v>877093206</v>
      </c>
      <c r="L94" s="18">
        <f>SUMIFS(DADOS_OP_Q!94:94,DADOS_OP_Q!$6:$6,DADOS_OP_A!L$8)</f>
        <v>931864627</v>
      </c>
      <c r="M94" s="18">
        <f>SUMIFS(DADOS_OP_Q!94:94,DADOS_OP_Q!$6:$6,DADOS_OP_A!M$8)</f>
        <v>1026260455</v>
      </c>
      <c r="N94" s="18">
        <f>SUMIFS(DADOS_OP_Q!94:94,DADOS_OP_Q!$6:$6,DADOS_OP_A!N$8)</f>
        <v>1156549832</v>
      </c>
    </row>
    <row r="95" spans="2:14">
      <c r="B95" t="s">
        <v>83</v>
      </c>
      <c r="C95" t="s">
        <v>111</v>
      </c>
      <c r="D95" s="8">
        <f>SUMIFS(DADOS_OP_Q!95:95,DADOS_OP_Q!$6:$6,DADOS_OP_A!D$8)</f>
        <v>23819</v>
      </c>
      <c r="E95" s="8">
        <v>47523</v>
      </c>
      <c r="F95" s="8">
        <f>SUMIFS(DADOS_OP_Q!95:95,DADOS_OP_Q!$6:$6,DADOS_OP_A!F$8)</f>
        <v>92683</v>
      </c>
      <c r="G95" s="8">
        <f>SUMIFS(DADOS_OP_Q!95:95,DADOS_OP_Q!$6:$6,DADOS_OP_A!G$8)</f>
        <v>131275</v>
      </c>
      <c r="H95" s="8">
        <f>SUMIFS(DADOS_OP_Q!95:95,DADOS_OP_Q!$6:$6,DADOS_OP_A!H$8)</f>
        <v>176481</v>
      </c>
      <c r="I95" s="8">
        <f>SUMIFS(DADOS_OP_Q!95:95,DADOS_OP_Q!$6:$6,DADOS_OP_A!I$8)</f>
        <v>281953</v>
      </c>
      <c r="J95" s="8">
        <f>SUMIFS(DADOS_OP_Q!95:95,DADOS_OP_Q!$6:$6,DADOS_OP_A!J$8)</f>
        <v>277076</v>
      </c>
      <c r="K95" s="8">
        <f>SUMIFS(DADOS_OP_Q!95:95,DADOS_OP_Q!$6:$6,DADOS_OP_A!K$8)</f>
        <v>256983</v>
      </c>
      <c r="L95" s="8">
        <f>SUMIFS(DADOS_OP_Q!95:95,DADOS_OP_Q!$6:$6,DADOS_OP_A!L$8)</f>
        <v>253225</v>
      </c>
      <c r="M95" s="8">
        <f>SUMIFS(DADOS_OP_Q!95:95,DADOS_OP_Q!$6:$6,DADOS_OP_A!M$8)</f>
        <v>254010</v>
      </c>
      <c r="N95" s="8">
        <f>SUMIFS(DADOS_OP_Q!95:95,DADOS_OP_Q!$6:$6,DADOS_OP_A!N$8)</f>
        <v>284126</v>
      </c>
    </row>
    <row r="96" spans="2:14">
      <c r="B96" t="s">
        <v>84</v>
      </c>
      <c r="C96" t="s">
        <v>112</v>
      </c>
      <c r="D96" s="8">
        <f>SUMIFS(DADOS_OP_Q!96:96,DADOS_OP_Q!$6:$6,DADOS_OP_A!D$8)</f>
        <v>0</v>
      </c>
      <c r="E96" s="8">
        <v>37</v>
      </c>
      <c r="F96" s="8">
        <f>SUMIFS(DADOS_OP_Q!96:96,DADOS_OP_Q!$6:$6,DADOS_OP_A!F$8)</f>
        <v>22</v>
      </c>
      <c r="G96" s="8">
        <f>SUMIFS(DADOS_OP_Q!96:96,DADOS_OP_Q!$6:$6,DADOS_OP_A!G$8)</f>
        <v>45</v>
      </c>
      <c r="H96" s="8">
        <f>SUMIFS(DADOS_OP_Q!96:96,DADOS_OP_Q!$6:$6,DADOS_OP_A!H$8)</f>
        <v>28</v>
      </c>
      <c r="I96" s="8">
        <f>SUMIFS(DADOS_OP_Q!96:96,DADOS_OP_Q!$6:$6,DADOS_OP_A!I$8)</f>
        <v>125</v>
      </c>
      <c r="J96" s="8">
        <f>SUMIFS(DADOS_OP_Q!96:96,DADOS_OP_Q!$6:$6,DADOS_OP_A!J$8)</f>
        <v>1956</v>
      </c>
      <c r="K96" s="8">
        <f>SUMIFS(DADOS_OP_Q!96:96,DADOS_OP_Q!$6:$6,DADOS_OP_A!K$8)</f>
        <v>2829</v>
      </c>
      <c r="L96" s="8">
        <f>SUMIFS(DADOS_OP_Q!96:96,DADOS_OP_Q!$6:$6,DADOS_OP_A!L$8)</f>
        <v>4920</v>
      </c>
      <c r="M96" s="8">
        <f>SUMIFS(DADOS_OP_Q!96:96,DADOS_OP_Q!$6:$6,DADOS_OP_A!M$8)</f>
        <v>7428</v>
      </c>
      <c r="N96" s="8">
        <f>SUMIFS(DADOS_OP_Q!96:96,DADOS_OP_Q!$6:$6,DADOS_OP_A!N$8)</f>
        <v>7713</v>
      </c>
    </row>
    <row r="97" spans="2:47">
      <c r="B97" s="17" t="s">
        <v>102</v>
      </c>
      <c r="C97" s="17" t="s">
        <v>113</v>
      </c>
      <c r="D97" s="18">
        <f>SUMIFS(DADOS_OP_Q!97:97,DADOS_OP_Q!$6:$6,DADOS_OP_A!D$8)</f>
        <v>23819</v>
      </c>
      <c r="E97" s="18">
        <v>47560</v>
      </c>
      <c r="F97" s="18">
        <f>SUMIFS(DADOS_OP_Q!97:97,DADOS_OP_Q!$6:$6,DADOS_OP_A!F$8)</f>
        <v>92705</v>
      </c>
      <c r="G97" s="18">
        <f>SUMIFS(DADOS_OP_Q!97:97,DADOS_OP_Q!$6:$6,DADOS_OP_A!G$8)</f>
        <v>131320</v>
      </c>
      <c r="H97" s="18">
        <f>SUMIFS(DADOS_OP_Q!97:97,DADOS_OP_Q!$6:$6,DADOS_OP_A!H$8)</f>
        <v>176509</v>
      </c>
      <c r="I97" s="18">
        <f>SUMIFS(DADOS_OP_Q!97:97,DADOS_OP_Q!$6:$6,DADOS_OP_A!I$8)</f>
        <v>282078</v>
      </c>
      <c r="J97" s="18">
        <f>SUMIFS(DADOS_OP_Q!97:97,DADOS_OP_Q!$6:$6,DADOS_OP_A!J$8)</f>
        <v>279032</v>
      </c>
      <c r="K97" s="18">
        <f>SUMIFS(DADOS_OP_Q!97:97,DADOS_OP_Q!$6:$6,DADOS_OP_A!K$8)</f>
        <v>259812</v>
      </c>
      <c r="L97" s="18">
        <f>SUMIFS(DADOS_OP_Q!97:97,DADOS_OP_Q!$6:$6,DADOS_OP_A!L$8)</f>
        <v>258145</v>
      </c>
      <c r="M97" s="18">
        <f>SUMIFS(DADOS_OP_Q!97:97,DADOS_OP_Q!$6:$6,DADOS_OP_A!M$8)</f>
        <v>261438</v>
      </c>
      <c r="N97" s="18">
        <f>SUMIFS(DADOS_OP_Q!97:97,DADOS_OP_Q!$6:$6,DADOS_OP_A!N$8)</f>
        <v>291839</v>
      </c>
    </row>
    <row r="98" spans="2:47">
      <c r="B98" t="s">
        <v>85</v>
      </c>
      <c r="C98" t="s">
        <v>121</v>
      </c>
      <c r="D98" s="8">
        <f>SUMIFS(DADOS_OP_Q!98:98,DADOS_OP_Q!$6:$6,DADOS_OP_A!D$8)</f>
        <v>42128.62999999999</v>
      </c>
      <c r="E98" s="8">
        <v>82109.639999999985</v>
      </c>
      <c r="F98" s="8">
        <f>SUMIFS(DADOS_OP_Q!98:98,DADOS_OP_Q!$6:$6,DADOS_OP_A!F$8)</f>
        <v>149986.5399999998</v>
      </c>
      <c r="G98" s="8">
        <f>SUMIFS(DADOS_OP_Q!98:98,DADOS_OP_Q!$6:$6,DADOS_OP_A!G$8)</f>
        <v>205601.19</v>
      </c>
      <c r="H98" s="8">
        <f>SUMIFS(DADOS_OP_Q!98:98,DADOS_OP_Q!$6:$6,DADOS_OP_A!H$8)</f>
        <v>277228.2799999998</v>
      </c>
      <c r="I98" s="8">
        <f>SUMIFS(DADOS_OP_Q!98:98,DADOS_OP_Q!$6:$6,DADOS_OP_A!I$8)</f>
        <v>420865.19999999984</v>
      </c>
      <c r="J98" s="8">
        <f>SUMIFS(DADOS_OP_Q!98:98,DADOS_OP_Q!$6:$6,DADOS_OP_A!J$8)</f>
        <v>418728.46999999968</v>
      </c>
      <c r="K98" s="8">
        <f>SUMIFS(DADOS_OP_Q!98:98,DADOS_OP_Q!$6:$6,DADOS_OP_A!K$8)</f>
        <v>383581.65999999963</v>
      </c>
      <c r="L98" s="8">
        <f>SUMIFS(DADOS_OP_Q!98:98,DADOS_OP_Q!$6:$6,DADOS_OP_A!L$8)</f>
        <v>377541.43</v>
      </c>
      <c r="M98" s="8">
        <f>SUMIFS(DADOS_OP_Q!98:98,DADOS_OP_Q!$6:$6,DADOS_OP_A!M$8)</f>
        <v>391124.12999999977</v>
      </c>
      <c r="N98" s="8">
        <f>SUMIFS(DADOS_OP_Q!98:98,DADOS_OP_Q!$6:$6,DADOS_OP_A!N$8)</f>
        <v>443666.44599799963</v>
      </c>
    </row>
    <row r="99" spans="2:47">
      <c r="B99" t="s">
        <v>86</v>
      </c>
      <c r="C99" t="s">
        <v>122</v>
      </c>
      <c r="D99" s="8">
        <f>SUMIFS(DADOS_OP_Q!99:99,DADOS_OP_Q!$6:$6,DADOS_OP_A!D$8)</f>
        <v>0</v>
      </c>
      <c r="E99" s="8">
        <v>124.85</v>
      </c>
      <c r="F99" s="8">
        <f>SUMIFS(DADOS_OP_Q!99:99,DADOS_OP_Q!$6:$6,DADOS_OP_A!F$8)</f>
        <v>94.089999999999904</v>
      </c>
      <c r="G99" s="8">
        <f>SUMIFS(DADOS_OP_Q!99:99,DADOS_OP_Q!$6:$6,DADOS_OP_A!G$8)</f>
        <v>217.12999999999968</v>
      </c>
      <c r="H99" s="8">
        <f>SUMIFS(DADOS_OP_Q!99:99,DADOS_OP_Q!$6:$6,DADOS_OP_A!H$8)</f>
        <v>115.64999999999981</v>
      </c>
      <c r="I99" s="8">
        <f>SUMIFS(DADOS_OP_Q!99:99,DADOS_OP_Q!$6:$6,DADOS_OP_A!I$8)</f>
        <v>980.58999999999878</v>
      </c>
      <c r="J99" s="8">
        <f>SUMIFS(DADOS_OP_Q!99:99,DADOS_OP_Q!$6:$6,DADOS_OP_A!J$8)</f>
        <v>15750.19999999999</v>
      </c>
      <c r="K99" s="8">
        <f>SUMIFS(DADOS_OP_Q!99:99,DADOS_OP_Q!$6:$6,DADOS_OP_A!K$8)</f>
        <v>19085.239999999998</v>
      </c>
      <c r="L99" s="8">
        <f>SUMIFS(DADOS_OP_Q!99:99,DADOS_OP_Q!$6:$6,DADOS_OP_A!L$8)</f>
        <v>28867.569999999971</v>
      </c>
      <c r="M99" s="8">
        <f>SUMIFS(DADOS_OP_Q!99:99,DADOS_OP_Q!$6:$6,DADOS_OP_A!M$8)</f>
        <v>42772.829999999987</v>
      </c>
      <c r="N99" s="8">
        <f>SUMIFS(DADOS_OP_Q!99:99,DADOS_OP_Q!$6:$6,DADOS_OP_A!N$8)</f>
        <v>47052.049926999949</v>
      </c>
    </row>
    <row r="100" spans="2:47">
      <c r="B100" s="17" t="s">
        <v>103</v>
      </c>
      <c r="C100" s="17" t="s">
        <v>114</v>
      </c>
      <c r="D100" s="18">
        <f>SUMIFS(DADOS_OP_Q!100:100,DADOS_OP_Q!$6:$6,DADOS_OP_A!D$8)</f>
        <v>42128.62999999999</v>
      </c>
      <c r="E100" s="18">
        <v>82234.489999999976</v>
      </c>
      <c r="F100" s="18">
        <f>SUMIFS(DADOS_OP_Q!100:100,DADOS_OP_Q!$6:$6,DADOS_OP_A!F$8)</f>
        <v>150080.62999999977</v>
      </c>
      <c r="G100" s="18">
        <f>SUMIFS(DADOS_OP_Q!100:100,DADOS_OP_Q!$6:$6,DADOS_OP_A!G$8)</f>
        <v>205818.32</v>
      </c>
      <c r="H100" s="18">
        <f>SUMIFS(DADOS_OP_Q!100:100,DADOS_OP_Q!$6:$6,DADOS_OP_A!H$8)</f>
        <v>277343.92999999982</v>
      </c>
      <c r="I100" s="18">
        <f>SUMIFS(DADOS_OP_Q!100:100,DADOS_OP_Q!$6:$6,DADOS_OP_A!I$8)</f>
        <v>421845.7899999998</v>
      </c>
      <c r="J100" s="18">
        <f>SUMIFS(DADOS_OP_Q!100:100,DADOS_OP_Q!$6:$6,DADOS_OP_A!J$8)</f>
        <v>434478.66999999969</v>
      </c>
      <c r="K100" s="18">
        <f>SUMIFS(DADOS_OP_Q!100:100,DADOS_OP_Q!$6:$6,DADOS_OP_A!K$8)</f>
        <v>402666.89999999962</v>
      </c>
      <c r="L100" s="18">
        <f>SUMIFS(DADOS_OP_Q!100:100,DADOS_OP_Q!$6:$6,DADOS_OP_A!L$8)</f>
        <v>406409</v>
      </c>
      <c r="M100" s="18">
        <f>SUMIFS(DADOS_OP_Q!100:100,DADOS_OP_Q!$6:$6,DADOS_OP_A!M$8)</f>
        <v>433896.95999999979</v>
      </c>
      <c r="N100" s="18">
        <f>SUMIFS(DADOS_OP_Q!100:100,DADOS_OP_Q!$6:$6,DADOS_OP_A!N$8)</f>
        <v>490718.49592499959</v>
      </c>
    </row>
    <row r="101" spans="2:47">
      <c r="B101" t="s">
        <v>87</v>
      </c>
      <c r="C101" t="s">
        <v>120</v>
      </c>
      <c r="D101" s="8">
        <f>SUMIFS(DADOS_OP_Q!101:101,DADOS_OP_Q!$6:$6,DADOS_OP_A!D$8)</f>
        <v>23488096</v>
      </c>
      <c r="E101" s="8">
        <v>45651945</v>
      </c>
      <c r="F101" s="8">
        <f>SUMIFS(DADOS_OP_Q!101:101,DADOS_OP_Q!$6:$6,DADOS_OP_A!F$8)</f>
        <v>76882761</v>
      </c>
      <c r="G101" s="8">
        <f>SUMIFS(DADOS_OP_Q!101:101,DADOS_OP_Q!$6:$6,DADOS_OP_A!G$8)</f>
        <v>99741077</v>
      </c>
      <c r="H101" s="8">
        <f>SUMIFS(DADOS_OP_Q!101:101,DADOS_OP_Q!$6:$6,DADOS_OP_A!H$8)</f>
        <v>132492738</v>
      </c>
      <c r="I101" s="8">
        <f>SUMIFS(DADOS_OP_Q!101:101,DADOS_OP_Q!$6:$6,DADOS_OP_A!I$8)</f>
        <v>189087041</v>
      </c>
      <c r="J101" s="8">
        <f>SUMIFS(DADOS_OP_Q!101:101,DADOS_OP_Q!$6:$6,DADOS_OP_A!J$8)</f>
        <v>191318088</v>
      </c>
      <c r="K101" s="8">
        <f>SUMIFS(DADOS_OP_Q!101:101,DADOS_OP_Q!$6:$6,DADOS_OP_A!K$8)</f>
        <v>177656830</v>
      </c>
      <c r="L101" s="8">
        <f>SUMIFS(DADOS_OP_Q!101:101,DADOS_OP_Q!$6:$6,DADOS_OP_A!L$8)</f>
        <v>175621403</v>
      </c>
      <c r="M101" s="8">
        <f>SUMIFS(DADOS_OP_Q!101:101,DADOS_OP_Q!$6:$6,DADOS_OP_A!M$8)</f>
        <v>182185891</v>
      </c>
      <c r="N101" s="8">
        <f>SUMIFS(DADOS_OP_Q!101:101,DADOS_OP_Q!$6:$6,DADOS_OP_A!N$8)</f>
        <v>213114088</v>
      </c>
    </row>
    <row r="102" spans="2:47">
      <c r="B102" t="s">
        <v>88</v>
      </c>
      <c r="C102" t="s">
        <v>119</v>
      </c>
      <c r="D102" s="8">
        <f>SUMIFS(DADOS_OP_Q!102:102,DADOS_OP_Q!$6:$6,DADOS_OP_A!D$8)</f>
        <v>0</v>
      </c>
      <c r="E102" s="8">
        <v>100112</v>
      </c>
      <c r="F102" s="8">
        <f>SUMIFS(DADOS_OP_Q!102:102,DADOS_OP_Q!$6:$6,DADOS_OP_A!F$8)</f>
        <v>127248</v>
      </c>
      <c r="G102" s="8">
        <f>SUMIFS(DADOS_OP_Q!102:102,DADOS_OP_Q!$6:$6,DADOS_OP_A!G$8)</f>
        <v>123162</v>
      </c>
      <c r="H102" s="8">
        <f>SUMIFS(DADOS_OP_Q!102:102,DADOS_OP_Q!$6:$6,DADOS_OP_A!H$8)</f>
        <v>59718</v>
      </c>
      <c r="I102" s="8">
        <f>SUMIFS(DADOS_OP_Q!102:102,DADOS_OP_Q!$6:$6,DADOS_OP_A!I$8)</f>
        <v>701382</v>
      </c>
      <c r="J102" s="8">
        <f>SUMIFS(DADOS_OP_Q!102:102,DADOS_OP_Q!$6:$6,DADOS_OP_A!J$8)</f>
        <v>11844802</v>
      </c>
      <c r="K102" s="8">
        <f>SUMIFS(DADOS_OP_Q!102:102,DADOS_OP_Q!$6:$6,DADOS_OP_A!K$8)</f>
        <v>14164132</v>
      </c>
      <c r="L102" s="8">
        <f>SUMIFS(DADOS_OP_Q!102:102,DADOS_OP_Q!$6:$6,DADOS_OP_A!L$8)</f>
        <v>21362086</v>
      </c>
      <c r="M102" s="8">
        <f>SUMIFS(DADOS_OP_Q!102:102,DADOS_OP_Q!$6:$6,DADOS_OP_A!M$8)</f>
        <v>31229339</v>
      </c>
      <c r="N102" s="8">
        <f>SUMIFS(DADOS_OP_Q!102:102,DADOS_OP_Q!$6:$6,DADOS_OP_A!N$8)</f>
        <v>34702889</v>
      </c>
    </row>
    <row r="103" spans="2:47">
      <c r="B103" s="17" t="s">
        <v>104</v>
      </c>
      <c r="C103" s="17" t="s">
        <v>118</v>
      </c>
      <c r="D103" s="18">
        <f>SUMIFS(DADOS_OP_Q!103:103,DADOS_OP_Q!$6:$6,DADOS_OP_A!D$8)</f>
        <v>23488096</v>
      </c>
      <c r="E103" s="18">
        <v>45752057</v>
      </c>
      <c r="F103" s="18">
        <f>SUMIFS(DADOS_OP_Q!103:103,DADOS_OP_Q!$6:$6,DADOS_OP_A!F$8)</f>
        <v>77010009</v>
      </c>
      <c r="G103" s="18">
        <f>SUMIFS(DADOS_OP_Q!103:103,DADOS_OP_Q!$6:$6,DADOS_OP_A!G$8)</f>
        <v>99864239</v>
      </c>
      <c r="H103" s="18">
        <f>SUMIFS(DADOS_OP_Q!103:103,DADOS_OP_Q!$6:$6,DADOS_OP_A!H$8)</f>
        <v>132552456</v>
      </c>
      <c r="I103" s="18">
        <f>SUMIFS(DADOS_OP_Q!103:103,DADOS_OP_Q!$6:$6,DADOS_OP_A!I$8)</f>
        <v>189788423</v>
      </c>
      <c r="J103" s="18">
        <f>SUMIFS(DADOS_OP_Q!103:103,DADOS_OP_Q!$6:$6,DADOS_OP_A!J$8)</f>
        <v>203162890</v>
      </c>
      <c r="K103" s="18">
        <f>SUMIFS(DADOS_OP_Q!103:103,DADOS_OP_Q!$6:$6,DADOS_OP_A!K$8)</f>
        <v>191820962</v>
      </c>
      <c r="L103" s="18">
        <f>SUMIFS(DADOS_OP_Q!103:103,DADOS_OP_Q!$6:$6,DADOS_OP_A!L$8)</f>
        <v>196983489</v>
      </c>
      <c r="M103" s="18">
        <f>SUMIFS(DADOS_OP_Q!103:103,DADOS_OP_Q!$6:$6,DADOS_OP_A!M$8)</f>
        <v>213415230</v>
      </c>
      <c r="N103" s="18">
        <f>SUMIFS(DADOS_OP_Q!103:103,DADOS_OP_Q!$6:$6,DADOS_OP_A!N$8)</f>
        <v>247816977</v>
      </c>
    </row>
    <row r="104" spans="2:47" s="5" customFormat="1">
      <c r="B104" t="s">
        <v>159</v>
      </c>
      <c r="C104" t="s">
        <v>165</v>
      </c>
      <c r="D104" s="8">
        <f>SUMIFS(DADOS_OP_Q!104:104,DADOS_OP_Q!$6:$6,DADOS_OP_A!D$8)</f>
        <v>1796711</v>
      </c>
      <c r="E104" s="8">
        <v>4126905</v>
      </c>
      <c r="F104" s="8">
        <f>SUMIFS(DADOS_OP_Q!104:104,DADOS_OP_Q!$6:$6,DADOS_OP_A!F$8)</f>
        <v>7526400</v>
      </c>
      <c r="G104" s="8">
        <f>SUMIFS(DADOS_OP_Q!104:104,DADOS_OP_Q!$6:$6,DADOS_OP_A!G$8)</f>
        <v>10142551</v>
      </c>
      <c r="H104" s="8">
        <f>SUMIFS(DADOS_OP_Q!104:104,DADOS_OP_Q!$6:$6,DADOS_OP_A!H$8)</f>
        <v>13341569</v>
      </c>
      <c r="I104" s="8">
        <f>SUMIFS(DADOS_OP_Q!104:104,DADOS_OP_Q!$6:$6,DADOS_OP_A!I$8)</f>
        <v>19964305</v>
      </c>
      <c r="J104" s="8">
        <f>SUMIFS(DADOS_OP_Q!104:104,DADOS_OP_Q!$6:$6,DADOS_OP_A!J$8)</f>
        <v>20164377</v>
      </c>
      <c r="K104" s="8">
        <f>SUMIFS(DADOS_OP_Q!104:104,DADOS_OP_Q!$6:$6,DADOS_OP_A!K$8)</f>
        <v>19361478</v>
      </c>
      <c r="L104" s="8">
        <f>SUMIFS(DADOS_OP_Q!104:104,DADOS_OP_Q!$6:$6,DADOS_OP_A!L$8)</f>
        <v>20672130</v>
      </c>
      <c r="M104" s="8">
        <f>SUMIFS(DADOS_OP_Q!104:104,DADOS_OP_Q!$6:$6,DADOS_OP_A!M$8)</f>
        <v>21308455</v>
      </c>
      <c r="N104" s="8">
        <f>SUMIFS(DADOS_OP_Q!104:104,DADOS_OP_Q!$6:$6,DADOS_OP_A!N$8)</f>
        <v>25591944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2:47" s="5" customFormat="1">
      <c r="B105" t="s">
        <v>160</v>
      </c>
      <c r="C105" t="s">
        <v>166</v>
      </c>
      <c r="D105" s="8">
        <f>SUMIFS(DADOS_OP_Q!105:105,DADOS_OP_Q!$6:$6,DADOS_OP_A!D$8)</f>
        <v>0</v>
      </c>
      <c r="E105" s="8">
        <v>1083</v>
      </c>
      <c r="F105" s="8">
        <f>SUMIFS(DADOS_OP_Q!105:105,DADOS_OP_Q!$6:$6,DADOS_OP_A!F$8)</f>
        <v>96</v>
      </c>
      <c r="G105" s="8">
        <f>SUMIFS(DADOS_OP_Q!105:105,DADOS_OP_Q!$6:$6,DADOS_OP_A!G$8)</f>
        <v>0</v>
      </c>
      <c r="H105" s="8">
        <f>SUMIFS(DADOS_OP_Q!105:105,DADOS_OP_Q!$6:$6,DADOS_OP_A!H$8)</f>
        <v>118</v>
      </c>
      <c r="I105" s="8">
        <f>SUMIFS(DADOS_OP_Q!105:105,DADOS_OP_Q!$6:$6,DADOS_OP_A!I$8)</f>
        <v>21183</v>
      </c>
      <c r="J105" s="8">
        <f>SUMIFS(DADOS_OP_Q!105:105,DADOS_OP_Q!$6:$6,DADOS_OP_A!J$8)</f>
        <v>397162</v>
      </c>
      <c r="K105" s="8">
        <f>SUMIFS(DADOS_OP_Q!105:105,DADOS_OP_Q!$6:$6,DADOS_OP_A!K$8)</f>
        <v>484365</v>
      </c>
      <c r="L105" s="8">
        <f>SUMIFS(DADOS_OP_Q!105:105,DADOS_OP_Q!$6:$6,DADOS_OP_A!L$8)</f>
        <v>794310</v>
      </c>
      <c r="M105" s="8">
        <f>SUMIFS(DADOS_OP_Q!105:105,DADOS_OP_Q!$6:$6,DADOS_OP_A!M$8)</f>
        <v>1237656</v>
      </c>
      <c r="N105" s="8">
        <f>SUMIFS(DADOS_OP_Q!105:105,DADOS_OP_Q!$6:$6,DADOS_OP_A!N$8)</f>
        <v>1349081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2:47" s="5" customFormat="1">
      <c r="B106" s="17" t="s">
        <v>163</v>
      </c>
      <c r="C106" s="17" t="s">
        <v>167</v>
      </c>
      <c r="D106" s="18">
        <f>SUMIFS(DADOS_OP_Q!106:106,DADOS_OP_Q!$6:$6,DADOS_OP_A!D$8)</f>
        <v>1796711</v>
      </c>
      <c r="E106" s="18">
        <v>4127988</v>
      </c>
      <c r="F106" s="18">
        <f>SUMIFS(DADOS_OP_Q!106:106,DADOS_OP_Q!$6:$6,DADOS_OP_A!F$8)</f>
        <v>7526496</v>
      </c>
      <c r="G106" s="18">
        <f>SUMIFS(DADOS_OP_Q!106:106,DADOS_OP_Q!$6:$6,DADOS_OP_A!G$8)</f>
        <v>10142551</v>
      </c>
      <c r="H106" s="18">
        <f>SUMIFS(DADOS_OP_Q!106:106,DADOS_OP_Q!$6:$6,DADOS_OP_A!H$8)</f>
        <v>13341687</v>
      </c>
      <c r="I106" s="18">
        <f>SUMIFS(DADOS_OP_Q!106:106,DADOS_OP_Q!$6:$6,DADOS_OP_A!I$8)</f>
        <v>19985488</v>
      </c>
      <c r="J106" s="18">
        <f>SUMIFS(DADOS_OP_Q!106:106,DADOS_OP_Q!$6:$6,DADOS_OP_A!J$8)</f>
        <v>20561539</v>
      </c>
      <c r="K106" s="18">
        <f>SUMIFS(DADOS_OP_Q!106:106,DADOS_OP_Q!$6:$6,DADOS_OP_A!K$8)</f>
        <v>19845843</v>
      </c>
      <c r="L106" s="18">
        <f>SUMIFS(DADOS_OP_Q!106:106,DADOS_OP_Q!$6:$6,DADOS_OP_A!L$8)</f>
        <v>21466440</v>
      </c>
      <c r="M106" s="18">
        <f>SUMIFS(DADOS_OP_Q!106:106,DADOS_OP_Q!$6:$6,DADOS_OP_A!M$8)</f>
        <v>22546111</v>
      </c>
      <c r="N106" s="18">
        <f>SUMIFS(DADOS_OP_Q!106:106,DADOS_OP_Q!$6:$6,DADOS_OP_A!N$8)</f>
        <v>26941025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2:47" s="5" customFormat="1">
      <c r="B107" t="s">
        <v>161</v>
      </c>
      <c r="C107" t="s">
        <v>168</v>
      </c>
      <c r="D107" s="8">
        <f>SUMIFS(DADOS_OP_Q!107:107,DADOS_OP_Q!$6:$6,DADOS_OP_A!D$8)</f>
        <v>25447</v>
      </c>
      <c r="E107" s="8">
        <v>71830</v>
      </c>
      <c r="F107" s="8">
        <f>SUMIFS(DADOS_OP_Q!107:107,DADOS_OP_Q!$6:$6,DADOS_OP_A!F$8)</f>
        <v>156382</v>
      </c>
      <c r="G107" s="8">
        <f>SUMIFS(DADOS_OP_Q!107:107,DADOS_OP_Q!$6:$6,DADOS_OP_A!G$8)</f>
        <v>214760</v>
      </c>
      <c r="H107" s="8">
        <f>SUMIFS(DADOS_OP_Q!107:107,DADOS_OP_Q!$6:$6,DADOS_OP_A!H$8)</f>
        <v>293701</v>
      </c>
      <c r="I107" s="8">
        <f>SUMIFS(DADOS_OP_Q!107:107,DADOS_OP_Q!$6:$6,DADOS_OP_A!I$8)</f>
        <v>687821</v>
      </c>
      <c r="J107" s="8">
        <f>SUMIFS(DADOS_OP_Q!107:107,DADOS_OP_Q!$6:$6,DADOS_OP_A!J$8)</f>
        <v>686167</v>
      </c>
      <c r="K107" s="8">
        <f>SUMIFS(DADOS_OP_Q!107:107,DADOS_OP_Q!$6:$6,DADOS_OP_A!K$8)</f>
        <v>688771</v>
      </c>
      <c r="L107" s="8">
        <f>SUMIFS(DADOS_OP_Q!107:107,DADOS_OP_Q!$6:$6,DADOS_OP_A!L$8)</f>
        <v>732370</v>
      </c>
      <c r="M107" s="8">
        <f>SUMIFS(DADOS_OP_Q!107:107,DADOS_OP_Q!$6:$6,DADOS_OP_A!M$8)</f>
        <v>826038</v>
      </c>
      <c r="N107" s="8">
        <f>SUMIFS(DADOS_OP_Q!107:107,DADOS_OP_Q!$6:$6,DADOS_OP_A!N$8)</f>
        <v>864184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2:47" s="5" customFormat="1">
      <c r="B108" t="s">
        <v>162</v>
      </c>
      <c r="C108" t="s">
        <v>169</v>
      </c>
      <c r="D108" s="8">
        <f>SUMIFS(DADOS_OP_Q!108:108,DADOS_OP_Q!$6:$6,DADOS_OP_A!D$8)</f>
        <v>0</v>
      </c>
      <c r="E108" s="8">
        <v>0</v>
      </c>
      <c r="F108" s="8">
        <f>SUMIFS(DADOS_OP_Q!108:108,DADOS_OP_Q!$6:$6,DADOS_OP_A!F$8)</f>
        <v>0</v>
      </c>
      <c r="G108" s="8">
        <f>SUMIFS(DADOS_OP_Q!108:108,DADOS_OP_Q!$6:$6,DADOS_OP_A!G$8)</f>
        <v>0</v>
      </c>
      <c r="H108" s="8">
        <f>SUMIFS(DADOS_OP_Q!108:108,DADOS_OP_Q!$6:$6,DADOS_OP_A!H$8)</f>
        <v>0</v>
      </c>
      <c r="I108" s="8">
        <f>SUMIFS(DADOS_OP_Q!108:108,DADOS_OP_Q!$6:$6,DADOS_OP_A!I$8)</f>
        <v>448</v>
      </c>
      <c r="J108" s="8">
        <f>SUMIFS(DADOS_OP_Q!108:108,DADOS_OP_Q!$6:$6,DADOS_OP_A!J$8)</f>
        <v>9843</v>
      </c>
      <c r="K108" s="8">
        <f>SUMIFS(DADOS_OP_Q!108:108,DADOS_OP_Q!$6:$6,DADOS_OP_A!K$8)</f>
        <v>13630</v>
      </c>
      <c r="L108" s="8">
        <f>SUMIFS(DADOS_OP_Q!108:108,DADOS_OP_Q!$6:$6,DADOS_OP_A!L$8)</f>
        <v>22658</v>
      </c>
      <c r="M108" s="8">
        <f>SUMIFS(DADOS_OP_Q!108:108,DADOS_OP_Q!$6:$6,DADOS_OP_A!M$8)</f>
        <v>29381</v>
      </c>
      <c r="N108" s="8">
        <f>SUMIFS(DADOS_OP_Q!108:108,DADOS_OP_Q!$6:$6,DADOS_OP_A!N$8)</f>
        <v>37085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2:47" s="5" customFormat="1">
      <c r="B109" s="17" t="s">
        <v>164</v>
      </c>
      <c r="C109" s="17" t="s">
        <v>170</v>
      </c>
      <c r="D109" s="18">
        <f>SUMIFS(DADOS_OP_Q!109:109,DADOS_OP_Q!$6:$6,DADOS_OP_A!D$8)</f>
        <v>25447</v>
      </c>
      <c r="E109" s="18">
        <v>71830</v>
      </c>
      <c r="F109" s="18">
        <f>SUMIFS(DADOS_OP_Q!109:109,DADOS_OP_Q!$6:$6,DADOS_OP_A!F$8)</f>
        <v>156382</v>
      </c>
      <c r="G109" s="18">
        <f>SUMIFS(DADOS_OP_Q!109:109,DADOS_OP_Q!$6:$6,DADOS_OP_A!G$8)</f>
        <v>214760</v>
      </c>
      <c r="H109" s="18">
        <f>SUMIFS(DADOS_OP_Q!109:109,DADOS_OP_Q!$6:$6,DADOS_OP_A!H$8)</f>
        <v>293701</v>
      </c>
      <c r="I109" s="18">
        <f>SUMIFS(DADOS_OP_Q!109:109,DADOS_OP_Q!$6:$6,DADOS_OP_A!I$8)</f>
        <v>688269</v>
      </c>
      <c r="J109" s="18">
        <f>SUMIFS(DADOS_OP_Q!109:109,DADOS_OP_Q!$6:$6,DADOS_OP_A!J$8)</f>
        <v>696010</v>
      </c>
      <c r="K109" s="18">
        <f>SUMIFS(DADOS_OP_Q!109:109,DADOS_OP_Q!$6:$6,DADOS_OP_A!K$8)</f>
        <v>702401</v>
      </c>
      <c r="L109" s="18">
        <f>SUMIFS(DADOS_OP_Q!109:109,DADOS_OP_Q!$6:$6,DADOS_OP_A!L$8)</f>
        <v>755028</v>
      </c>
      <c r="M109" s="18">
        <f>SUMIFS(DADOS_OP_Q!109:109,DADOS_OP_Q!$6:$6,DADOS_OP_A!M$8)</f>
        <v>855419</v>
      </c>
      <c r="N109" s="18">
        <f>SUMIFS(DADOS_OP_Q!109:109,DADOS_OP_Q!$6:$6,DADOS_OP_A!N$8)</f>
        <v>901269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2:47" s="5" customFormat="1">
      <c r="B110" s="17" t="s">
        <v>322</v>
      </c>
      <c r="C110" s="17" t="s">
        <v>326</v>
      </c>
      <c r="D110" s="18">
        <f>DADOS_PARES!D19</f>
        <v>16</v>
      </c>
      <c r="E110" s="18">
        <f>DADOS_PARES!E19</f>
        <v>38</v>
      </c>
      <c r="F110" s="18">
        <f>DADOS_PARES!F19</f>
        <v>28</v>
      </c>
      <c r="G110" s="18">
        <f>DADOS_PARES!G19</f>
        <v>34</v>
      </c>
      <c r="H110" s="18">
        <f>DADOS_PARES!H19</f>
        <v>39</v>
      </c>
      <c r="I110" s="18">
        <f>DADOS_PARES!I19</f>
        <v>41</v>
      </c>
      <c r="J110" s="18">
        <f>DADOS_PARES!J19</f>
        <v>50</v>
      </c>
      <c r="K110" s="18">
        <f>DADOS_PARES!K19</f>
        <v>53</v>
      </c>
      <c r="L110" s="18">
        <f>DADOS_PARES!L19</f>
        <v>53</v>
      </c>
      <c r="M110" s="18">
        <f>DADOS_PARES!M19</f>
        <v>51</v>
      </c>
      <c r="N110" s="18">
        <f>DADOS_PARES!N19</f>
        <v>61</v>
      </c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</row>
    <row r="111" spans="2:47" s="5" customFormat="1">
      <c r="B111" s="17" t="s">
        <v>325</v>
      </c>
      <c r="C111" s="17" t="s">
        <v>327</v>
      </c>
      <c r="D111" s="18">
        <f>DADOS_PARES!D25</f>
        <v>372</v>
      </c>
      <c r="E111" s="18">
        <f>DADOS_PARES!E25</f>
        <v>967</v>
      </c>
      <c r="F111" s="18">
        <f>DADOS_PARES!F25</f>
        <v>281</v>
      </c>
      <c r="G111" s="18">
        <f>DADOS_PARES!G25</f>
        <v>263</v>
      </c>
      <c r="H111" s="18">
        <f>DADOS_PARES!H25</f>
        <v>204</v>
      </c>
      <c r="I111" s="18">
        <f>DADOS_PARES!I25</f>
        <v>142</v>
      </c>
      <c r="J111" s="18">
        <f>DADOS_PARES!J25</f>
        <v>225</v>
      </c>
      <c r="K111" s="18">
        <f>DADOS_PARES!K25</f>
        <v>268</v>
      </c>
      <c r="L111" s="18">
        <f>DADOS_PARES!L25</f>
        <v>311</v>
      </c>
      <c r="M111" s="18">
        <f>DADOS_PARES!M25</f>
        <v>368</v>
      </c>
      <c r="N111" s="18">
        <f>DADOS_PARES!N25</f>
        <v>380</v>
      </c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</row>
  </sheetData>
  <mergeCells count="1">
    <mergeCell ref="A2:D4"/>
  </mergeCells>
  <conditionalFormatting sqref="B5">
    <cfRule type="cellIs" dxfId="3" priority="1" operator="equal">
      <formula>"none"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3CD9F-0A41-434D-A6BC-FA47416D85F4}">
  <sheetPr>
    <tabColor rgb="FFFFFF00"/>
  </sheetPr>
  <dimension ref="A1:N59"/>
  <sheetViews>
    <sheetView showGridLines="0" topLeftCell="A4" zoomScale="85" zoomScaleNormal="85" workbookViewId="0">
      <selection activeCell="C14" sqref="C14"/>
    </sheetView>
  </sheetViews>
  <sheetFormatPr defaultRowHeight="14.4"/>
  <cols>
    <col min="2" max="2" width="30.88671875" bestFit="1" customWidth="1"/>
    <col min="3" max="5" width="11.5546875" bestFit="1" customWidth="1"/>
    <col min="6" max="13" width="12.5546875" bestFit="1" customWidth="1"/>
  </cols>
  <sheetData>
    <row r="1" spans="1:13" s="56" customFormat="1"/>
    <row r="2" spans="1:13" s="56" customFormat="1">
      <c r="A2" s="71" t="s">
        <v>285</v>
      </c>
      <c r="B2" s="71"/>
      <c r="C2" s="71"/>
      <c r="D2" s="71"/>
    </row>
    <row r="3" spans="1:13" s="56" customFormat="1">
      <c r="A3" s="72"/>
      <c r="B3" s="72"/>
      <c r="C3" s="72"/>
      <c r="D3" s="72"/>
    </row>
    <row r="4" spans="1:13" s="56" customFormat="1">
      <c r="A4" s="73"/>
      <c r="B4" s="73"/>
      <c r="C4" s="73"/>
      <c r="D4" s="73"/>
    </row>
    <row r="5" spans="1:13">
      <c r="A5" s="56" t="s">
        <v>278</v>
      </c>
      <c r="B5" s="55"/>
      <c r="C5" s="56"/>
      <c r="D5" s="56"/>
    </row>
    <row r="6" spans="1:13" s="56" customFormat="1" ht="15" thickBot="1">
      <c r="B6" s="55"/>
    </row>
    <row r="7" spans="1:13" ht="15" thickBot="1">
      <c r="B7" s="6" t="s">
        <v>47</v>
      </c>
    </row>
    <row r="8" spans="1:13">
      <c r="B8" s="26"/>
      <c r="C8" s="26">
        <v>2009</v>
      </c>
      <c r="D8" s="26">
        <v>2010</v>
      </c>
      <c r="E8" s="26">
        <v>2011</v>
      </c>
      <c r="F8" s="26">
        <v>2012</v>
      </c>
      <c r="G8" s="26">
        <v>2013</v>
      </c>
      <c r="H8" s="26">
        <v>2014</v>
      </c>
      <c r="I8" s="26">
        <v>2015</v>
      </c>
      <c r="J8" s="26">
        <v>2016</v>
      </c>
      <c r="K8" s="26">
        <v>2017</v>
      </c>
      <c r="L8" s="26">
        <v>2018</v>
      </c>
      <c r="M8" s="26">
        <v>2019</v>
      </c>
    </row>
    <row r="9" spans="1:13">
      <c r="B9" s="5" t="s">
        <v>156</v>
      </c>
      <c r="C9" s="29">
        <f>SUMIFS(DADOS_OP_Q!35:35,DADOS_OP_Q!$6:$6,ANUARIO_VALUES_A!C8)</f>
        <v>25483007</v>
      </c>
      <c r="D9" s="29">
        <f>SUMIFS(DADOS_OP_Q!35:35,DADOS_OP_Q!$6:$6,ANUARIO_VALUES_A!D8)</f>
        <v>29004956</v>
      </c>
      <c r="E9" s="29">
        <f>SUMIFS(DADOS_OP_Q!35:35,DADOS_OP_Q!$6:$6,ANUARIO_VALUES_A!E8)</f>
        <v>32097249</v>
      </c>
      <c r="F9" s="29">
        <f>SUMIFS(DADOS_OP_Q!35:35,DADOS_OP_Q!$6:$6,ANUARIO_VALUES_A!F8)</f>
        <v>32015554</v>
      </c>
      <c r="G9" s="29">
        <f>SUMIFS(DADOS_OP_Q!35:35,DADOS_OP_Q!$6:$6,ANUARIO_VALUES_A!G8)</f>
        <v>34157052</v>
      </c>
      <c r="H9" s="29">
        <f>SUMIFS(DADOS_OP_Q!35:35,DADOS_OP_Q!$6:$6,ANUARIO_VALUES_A!H8)</f>
        <v>37587027</v>
      </c>
      <c r="I9" s="29">
        <f>SUMIFS(DADOS_OP_Q!35:35,DADOS_OP_Q!$6:$6,ANUARIO_VALUES_A!I8)</f>
        <v>36954679</v>
      </c>
      <c r="J9" s="29">
        <f>SUMIFS(DADOS_OP_Q!35:35,DADOS_OP_Q!$6:$6,ANUARIO_VALUES_A!J8)</f>
        <v>32096881</v>
      </c>
      <c r="K9" s="29">
        <f>SUMIFS(DADOS_OP_Q!35:35,DADOS_OP_Q!$6:$6,ANUARIO_VALUES_A!K8)</f>
        <v>32263941</v>
      </c>
      <c r="L9" s="29">
        <f>SUMIFS(DADOS_OP_Q!35:35,DADOS_OP_Q!$6:$6,ANUARIO_VALUES_A!L8)</f>
        <v>33379226</v>
      </c>
      <c r="M9" s="29">
        <f>SUMIFS(DADOS_OP_Q!35:35,DADOS_OP_Q!$6:$6,ANUARIO_VALUES_A!M8)</f>
        <v>36291061</v>
      </c>
    </row>
    <row r="10" spans="1:13" s="5" customFormat="1">
      <c r="B10" s="5" t="s">
        <v>136</v>
      </c>
      <c r="C10" s="29">
        <v>127</v>
      </c>
      <c r="D10" s="29">
        <v>123</v>
      </c>
      <c r="E10" s="29">
        <v>122</v>
      </c>
      <c r="F10" s="29">
        <v>126</v>
      </c>
      <c r="G10" s="29">
        <v>147</v>
      </c>
      <c r="H10" s="29">
        <v>141</v>
      </c>
      <c r="I10" s="29">
        <v>139</v>
      </c>
      <c r="J10" s="29">
        <v>128</v>
      </c>
      <c r="K10" s="29">
        <v>125</v>
      </c>
      <c r="L10" s="29">
        <v>121</v>
      </c>
      <c r="M10" s="5">
        <v>136</v>
      </c>
    </row>
    <row r="11" spans="1:13" s="5" customFormat="1">
      <c r="B11" s="5" t="s">
        <v>138</v>
      </c>
      <c r="C11" s="29">
        <f>SUM(C12:C17)</f>
        <v>17963</v>
      </c>
      <c r="D11" s="29">
        <f t="shared" ref="D11:M11" si="0">SUM(D12:D17)</f>
        <v>18776</v>
      </c>
      <c r="E11" s="29">
        <v>18781</v>
      </c>
      <c r="F11" s="29">
        <f t="shared" si="0"/>
        <v>16664.200384837659</v>
      </c>
      <c r="G11" s="29">
        <f t="shared" si="0"/>
        <v>16183</v>
      </c>
      <c r="H11" s="29">
        <f t="shared" si="0"/>
        <v>16186</v>
      </c>
      <c r="I11" s="29">
        <f t="shared" si="0"/>
        <v>15812</v>
      </c>
      <c r="J11" s="29">
        <f t="shared" si="0"/>
        <v>15129</v>
      </c>
      <c r="K11" s="29">
        <f t="shared" si="0"/>
        <v>12181</v>
      </c>
      <c r="L11" s="29">
        <f t="shared" si="0"/>
        <v>12249</v>
      </c>
      <c r="M11" s="29">
        <f t="shared" si="0"/>
        <v>13608</v>
      </c>
    </row>
    <row r="12" spans="1:13">
      <c r="B12" s="27" t="s">
        <v>139</v>
      </c>
      <c r="C12" s="28">
        <v>1432</v>
      </c>
      <c r="D12" s="28">
        <v>1728</v>
      </c>
      <c r="E12" s="28">
        <v>1869</v>
      </c>
      <c r="F12" s="28">
        <v>1567.2008445413471</v>
      </c>
      <c r="G12" s="28">
        <v>1594</v>
      </c>
      <c r="H12" s="28">
        <v>1599</v>
      </c>
      <c r="I12" s="28">
        <v>1633</v>
      </c>
      <c r="J12" s="28">
        <v>1593</v>
      </c>
      <c r="K12" s="28">
        <v>1395</v>
      </c>
      <c r="L12" s="28">
        <v>1425</v>
      </c>
      <c r="M12">
        <v>1784</v>
      </c>
    </row>
    <row r="13" spans="1:13">
      <c r="B13" s="27" t="s">
        <v>140</v>
      </c>
      <c r="C13" s="28">
        <v>0</v>
      </c>
      <c r="D13" s="28">
        <v>0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>
        <v>0</v>
      </c>
    </row>
    <row r="14" spans="1:13">
      <c r="B14" s="27" t="s">
        <v>141</v>
      </c>
      <c r="C14" s="28">
        <v>3007</v>
      </c>
      <c r="D14" s="28">
        <v>3588</v>
      </c>
      <c r="E14" s="28">
        <v>3748</v>
      </c>
      <c r="F14" s="28">
        <v>3354.4654843574181</v>
      </c>
      <c r="G14" s="28">
        <v>3250</v>
      </c>
      <c r="H14" s="28">
        <v>3195</v>
      </c>
      <c r="I14" s="28">
        <v>3184</v>
      </c>
      <c r="J14" s="28">
        <v>3000</v>
      </c>
      <c r="K14" s="28">
        <v>2581</v>
      </c>
      <c r="L14" s="28">
        <v>2738</v>
      </c>
      <c r="M14">
        <v>3187</v>
      </c>
    </row>
    <row r="15" spans="1:13">
      <c r="B15" s="27" t="s">
        <v>142</v>
      </c>
      <c r="C15" s="28">
        <v>2972</v>
      </c>
      <c r="D15" s="28">
        <v>3142</v>
      </c>
      <c r="E15" s="28">
        <v>3060</v>
      </c>
      <c r="F15" s="28">
        <v>2721.9325406730268</v>
      </c>
      <c r="G15" s="28">
        <v>2621</v>
      </c>
      <c r="H15" s="28">
        <v>2606</v>
      </c>
      <c r="I15" s="28">
        <v>2125</v>
      </c>
      <c r="J15" s="28">
        <v>2106</v>
      </c>
      <c r="K15" s="28">
        <v>1756</v>
      </c>
      <c r="L15" s="28">
        <v>1790</v>
      </c>
      <c r="M15">
        <v>1924</v>
      </c>
    </row>
    <row r="16" spans="1:13">
      <c r="B16" s="27" t="s">
        <v>143</v>
      </c>
      <c r="C16" s="28">
        <v>2380</v>
      </c>
      <c r="D16" s="28">
        <v>6784</v>
      </c>
      <c r="E16" s="28">
        <v>5392</v>
      </c>
      <c r="F16" s="28">
        <v>4963.189141836835</v>
      </c>
      <c r="G16" s="28">
        <v>4941</v>
      </c>
      <c r="H16" s="28">
        <v>4884</v>
      </c>
      <c r="I16" s="28">
        <v>4367</v>
      </c>
      <c r="J16" s="28">
        <v>1663</v>
      </c>
      <c r="K16" s="28">
        <v>4499</v>
      </c>
      <c r="L16" s="28">
        <v>4286</v>
      </c>
      <c r="M16">
        <v>4726</v>
      </c>
    </row>
    <row r="17" spans="2:13">
      <c r="B17" s="27" t="s">
        <v>144</v>
      </c>
      <c r="C17" s="28">
        <v>8172</v>
      </c>
      <c r="D17" s="28">
        <v>3534</v>
      </c>
      <c r="E17" s="28">
        <v>4712</v>
      </c>
      <c r="F17" s="28">
        <v>4057.412373429032</v>
      </c>
      <c r="G17" s="28">
        <v>3777</v>
      </c>
      <c r="H17" s="28">
        <v>3902</v>
      </c>
      <c r="I17" s="28">
        <v>4503</v>
      </c>
      <c r="J17" s="28">
        <v>6767</v>
      </c>
      <c r="K17" s="28">
        <v>1950</v>
      </c>
      <c r="L17" s="28">
        <v>2010</v>
      </c>
      <c r="M17">
        <v>1987</v>
      </c>
    </row>
    <row r="18" spans="2:13" ht="15" thickBot="1"/>
    <row r="19" spans="2:13" ht="15" thickBot="1">
      <c r="B19" s="6" t="s">
        <v>71</v>
      </c>
    </row>
    <row r="20" spans="2:13">
      <c r="B20" s="26"/>
      <c r="C20" s="26">
        <v>2009</v>
      </c>
      <c r="D20" s="26">
        <v>2010</v>
      </c>
      <c r="E20" s="26">
        <v>2011</v>
      </c>
      <c r="F20" s="26">
        <v>2012</v>
      </c>
      <c r="G20" s="26">
        <v>2013</v>
      </c>
      <c r="H20" s="26">
        <v>2014</v>
      </c>
      <c r="I20" s="26">
        <v>2015</v>
      </c>
      <c r="J20" s="26">
        <v>2016</v>
      </c>
      <c r="K20" s="26">
        <v>2017</v>
      </c>
      <c r="L20" s="26">
        <v>2018</v>
      </c>
      <c r="M20" s="26">
        <v>2019</v>
      </c>
    </row>
    <row r="21" spans="2:13">
      <c r="B21" s="5" t="s">
        <v>156</v>
      </c>
      <c r="C21" s="29">
        <f>SUMIFS(DADOS_OP_Q!70:70,DADOS_OP_Q!$6:$6,ANUARIO_VALUES_A!C8)</f>
        <v>27038943</v>
      </c>
      <c r="D21" s="29">
        <f>SUMIFS(DADOS_OP_Q!70:70,DADOS_OP_Q!$6:$6,ANUARIO_VALUES_A!D8)</f>
        <v>31565695</v>
      </c>
      <c r="E21" s="29">
        <f>SUMIFS(DADOS_OP_Q!70:70,DADOS_OP_Q!$6:$6,ANUARIO_VALUES_A!E8)</f>
        <v>33422413</v>
      </c>
      <c r="F21" s="29">
        <f>SUMIFS(DADOS_OP_Q!70:70,DADOS_OP_Q!$6:$6,ANUARIO_VALUES_A!F8)</f>
        <v>35373982</v>
      </c>
      <c r="G21" s="29">
        <f>SUMIFS(DADOS_OP_Q!70:70,DADOS_OP_Q!$6:$6,ANUARIO_VALUES_A!G8)</f>
        <v>35902830</v>
      </c>
      <c r="H21" s="29">
        <f>SUMIFS(DADOS_OP_Q!70:70,DADOS_OP_Q!$6:$6,ANUARIO_VALUES_A!H8)</f>
        <v>36621186</v>
      </c>
      <c r="I21" s="29">
        <f>SUMIFS(DADOS_OP_Q!70:70,DADOS_OP_Q!$6:$6,ANUARIO_VALUES_A!I8)</f>
        <v>36313681</v>
      </c>
      <c r="J21" s="29">
        <f>SUMIFS(DADOS_OP_Q!70:70,DADOS_OP_Q!$6:$6,ANUARIO_VALUES_A!J8)</f>
        <v>33789826</v>
      </c>
      <c r="K21" s="29">
        <f>SUMIFS(DADOS_OP_Q!70:70,DADOS_OP_Q!$6:$6,ANUARIO_VALUES_A!K8)</f>
        <v>33548165</v>
      </c>
      <c r="L21" s="29">
        <f>SUMIFS(DADOS_OP_Q!70:70,DADOS_OP_Q!$6:$6,ANUARIO_VALUES_A!L8)</f>
        <v>34113049</v>
      </c>
      <c r="M21" s="29">
        <f>SUMIFS(DADOS_OP_Q!70:70,DADOS_OP_Q!$6:$6,ANUARIO_VALUES_A!M8)</f>
        <v>37044841</v>
      </c>
    </row>
    <row r="22" spans="2:13">
      <c r="B22" s="5" t="s">
        <v>136</v>
      </c>
      <c r="C22" s="29">
        <v>132</v>
      </c>
      <c r="D22" s="29">
        <v>146</v>
      </c>
      <c r="E22" s="29">
        <v>156</v>
      </c>
      <c r="F22" s="29">
        <v>158</v>
      </c>
      <c r="G22" s="29">
        <v>203</v>
      </c>
      <c r="H22" s="29">
        <v>163</v>
      </c>
      <c r="I22" s="29">
        <v>168</v>
      </c>
      <c r="J22" s="29">
        <v>165</v>
      </c>
      <c r="K22" s="29">
        <v>162</v>
      </c>
      <c r="L22" s="29">
        <v>156</v>
      </c>
      <c r="M22" s="5">
        <v>172</v>
      </c>
    </row>
    <row r="23" spans="2:13">
      <c r="B23" s="5" t="s">
        <v>138</v>
      </c>
      <c r="C23" s="29">
        <f>SUM(C24:C29)</f>
        <v>22414</v>
      </c>
      <c r="D23" s="29">
        <f t="shared" ref="D23:M23" si="1">SUM(D24:D29)</f>
        <v>22463</v>
      </c>
      <c r="E23" s="29">
        <v>28808</v>
      </c>
      <c r="F23" s="29">
        <f t="shared" si="1"/>
        <v>29284.144350941227</v>
      </c>
      <c r="G23" s="29">
        <f t="shared" si="1"/>
        <v>27760</v>
      </c>
      <c r="H23" s="29">
        <f t="shared" si="1"/>
        <v>27742</v>
      </c>
      <c r="I23" s="29">
        <f t="shared" si="1"/>
        <v>25627</v>
      </c>
      <c r="J23" s="29">
        <f t="shared" si="1"/>
        <v>22929</v>
      </c>
      <c r="K23" s="29">
        <f t="shared" si="1"/>
        <v>21853</v>
      </c>
      <c r="L23" s="29">
        <f t="shared" si="1"/>
        <v>18826</v>
      </c>
      <c r="M23" s="29">
        <f t="shared" si="1"/>
        <v>21099</v>
      </c>
    </row>
    <row r="24" spans="2:13">
      <c r="B24" s="27" t="s">
        <v>139</v>
      </c>
      <c r="C24" s="28">
        <v>1976</v>
      </c>
      <c r="D24" s="28">
        <v>2264</v>
      </c>
      <c r="E24" s="28">
        <v>2315</v>
      </c>
      <c r="F24" s="28">
        <v>2404.16895675663</v>
      </c>
      <c r="G24" s="28">
        <v>2019</v>
      </c>
      <c r="H24" s="28">
        <v>2041</v>
      </c>
      <c r="I24" s="28">
        <v>1976</v>
      </c>
      <c r="J24" s="28">
        <v>1842</v>
      </c>
      <c r="K24" s="28">
        <v>1912</v>
      </c>
      <c r="L24" s="28">
        <v>2015</v>
      </c>
      <c r="M24">
        <v>2090</v>
      </c>
    </row>
    <row r="25" spans="2:13">
      <c r="B25" s="27" t="s">
        <v>140</v>
      </c>
      <c r="C25" s="28">
        <v>40</v>
      </c>
      <c r="D25" s="28">
        <v>0</v>
      </c>
      <c r="E25" s="28">
        <v>548</v>
      </c>
      <c r="F25" s="28"/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>
        <v>0</v>
      </c>
    </row>
    <row r="26" spans="2:13">
      <c r="B26" s="27" t="s">
        <v>141</v>
      </c>
      <c r="C26" s="28">
        <v>4794</v>
      </c>
      <c r="D26" s="28">
        <v>6253</v>
      </c>
      <c r="E26" s="28">
        <v>6221</v>
      </c>
      <c r="F26" s="28">
        <v>5934.9698829871177</v>
      </c>
      <c r="G26" s="28">
        <v>5205</v>
      </c>
      <c r="H26" s="28">
        <v>5087</v>
      </c>
      <c r="I26" s="28">
        <v>5034</v>
      </c>
      <c r="J26" s="28">
        <v>4628</v>
      </c>
      <c r="K26" s="28">
        <v>4724</v>
      </c>
      <c r="L26" s="28">
        <v>4643</v>
      </c>
      <c r="M26">
        <v>4922</v>
      </c>
    </row>
    <row r="27" spans="2:13">
      <c r="B27" s="27" t="s">
        <v>142</v>
      </c>
      <c r="C27" s="28">
        <v>2789</v>
      </c>
      <c r="D27" s="28">
        <v>0</v>
      </c>
      <c r="E27" s="28">
        <v>3375</v>
      </c>
      <c r="F27" s="28">
        <v>3518.0107480857291</v>
      </c>
      <c r="G27" s="28">
        <v>3389</v>
      </c>
      <c r="H27" s="28">
        <v>3458</v>
      </c>
      <c r="I27" s="28">
        <v>3194</v>
      </c>
      <c r="J27" s="28">
        <v>2936</v>
      </c>
      <c r="K27" s="28">
        <v>3150</v>
      </c>
      <c r="L27" s="28">
        <v>2927</v>
      </c>
      <c r="M27">
        <v>3797</v>
      </c>
    </row>
    <row r="28" spans="2:13">
      <c r="B28" s="27" t="s">
        <v>143</v>
      </c>
      <c r="C28" s="28">
        <v>8832</v>
      </c>
      <c r="D28" s="28">
        <v>4580</v>
      </c>
      <c r="E28" s="28">
        <v>1220</v>
      </c>
      <c r="F28" s="28">
        <v>1657.8523839307529</v>
      </c>
      <c r="G28" s="28">
        <v>1957</v>
      </c>
      <c r="H28" s="28">
        <v>1694</v>
      </c>
      <c r="I28" s="28">
        <v>1428</v>
      </c>
      <c r="J28" s="28">
        <v>1259</v>
      </c>
      <c r="K28" s="28">
        <v>963</v>
      </c>
      <c r="L28" s="28">
        <v>810</v>
      </c>
      <c r="M28">
        <v>639</v>
      </c>
    </row>
    <row r="29" spans="2:13">
      <c r="B29" s="27" t="s">
        <v>144</v>
      </c>
      <c r="C29" s="28">
        <v>3983</v>
      </c>
      <c r="D29" s="28">
        <v>9366</v>
      </c>
      <c r="E29" s="28">
        <v>15129</v>
      </c>
      <c r="F29" s="28">
        <v>15769.142379180999</v>
      </c>
      <c r="G29" s="28">
        <v>15190</v>
      </c>
      <c r="H29" s="28">
        <v>15462</v>
      </c>
      <c r="I29" s="28">
        <v>13995</v>
      </c>
      <c r="J29" s="28">
        <v>12264</v>
      </c>
      <c r="K29" s="28">
        <v>11104</v>
      </c>
      <c r="L29" s="28">
        <v>8431</v>
      </c>
      <c r="M29">
        <v>9651</v>
      </c>
    </row>
    <row r="30" spans="2:13" ht="15" thickBot="1">
      <c r="B30" s="27"/>
    </row>
    <row r="31" spans="2:13" ht="15" thickBot="1">
      <c r="B31" s="6" t="s">
        <v>45</v>
      </c>
    </row>
    <row r="32" spans="2:13">
      <c r="B32" s="26"/>
      <c r="C32" s="26">
        <v>2009</v>
      </c>
      <c r="D32" s="26">
        <v>2010</v>
      </c>
      <c r="E32" s="26">
        <v>2011</v>
      </c>
      <c r="F32" s="26">
        <v>2012</v>
      </c>
      <c r="G32" s="26">
        <v>2013</v>
      </c>
      <c r="H32" s="26">
        <v>2014</v>
      </c>
      <c r="I32" s="26">
        <v>2015</v>
      </c>
      <c r="J32" s="26">
        <v>2016</v>
      </c>
      <c r="K32" s="26">
        <v>2017</v>
      </c>
      <c r="L32" s="26">
        <v>2018</v>
      </c>
      <c r="M32" s="26">
        <v>2019</v>
      </c>
    </row>
    <row r="33" spans="2:14">
      <c r="B33" s="5" t="s">
        <v>156</v>
      </c>
      <c r="C33" s="29">
        <f>SUMIFS(DADOS_OP_Q!106:106,DADOS_OP_Q!$6:$6,ANUARIO_VALUES_A!C8)</f>
        <v>1796711</v>
      </c>
      <c r="D33" s="29">
        <f>SUMIFS(DADOS_OP_Q!106:106,DADOS_OP_Q!$6:$6,ANUARIO_VALUES_A!D8)</f>
        <v>4127988</v>
      </c>
      <c r="E33" s="29">
        <f>SUMIFS(DADOS_OP_Q!106:106,DADOS_OP_Q!$6:$6,ANUARIO_VALUES_A!E8)</f>
        <v>7526496</v>
      </c>
      <c r="F33" s="29">
        <f>SUMIFS(DADOS_OP_Q!106:106,DADOS_OP_Q!$6:$6,ANUARIO_VALUES_A!F8)</f>
        <v>10142551</v>
      </c>
      <c r="G33" s="29">
        <f>SUMIFS(DADOS_OP_Q!106:106,DADOS_OP_Q!$6:$6,ANUARIO_VALUES_A!G8)</f>
        <v>13341687</v>
      </c>
      <c r="H33" s="29">
        <f>SUMIFS(DADOS_OP_Q!106:106,DADOS_OP_Q!$6:$6,ANUARIO_VALUES_A!H8)</f>
        <v>19985488</v>
      </c>
      <c r="I33" s="29">
        <f>SUMIFS(DADOS_OP_Q!106:106,DADOS_OP_Q!$6:$6,ANUARIO_VALUES_A!I8)</f>
        <v>20561539</v>
      </c>
      <c r="J33" s="29">
        <f>SUMIFS(DADOS_OP_Q!106:106,DADOS_OP_Q!$6:$6,ANUARIO_VALUES_A!J8)</f>
        <v>19845843</v>
      </c>
      <c r="K33" s="29">
        <f>SUMIFS(DADOS_OP_Q!106:106,DADOS_OP_Q!$6:$6,ANUARIO_VALUES_A!K8)</f>
        <v>21466440</v>
      </c>
      <c r="L33" s="29">
        <f>SUMIFS(DADOS_OP_Q!106:106,DADOS_OP_Q!$6:$6,ANUARIO_VALUES_A!L8)</f>
        <v>22546111</v>
      </c>
      <c r="M33" s="29">
        <f>SUMIFS(DADOS_OP_Q!106:106,DADOS_OP_Q!$6:$6,ANUARIO_VALUES_A!M8)</f>
        <v>26941025</v>
      </c>
    </row>
    <row r="34" spans="2:14">
      <c r="B34" s="5" t="s">
        <v>136</v>
      </c>
      <c r="C34" s="29">
        <v>14</v>
      </c>
      <c r="D34" s="29">
        <v>26</v>
      </c>
      <c r="E34" s="29">
        <v>49</v>
      </c>
      <c r="F34" s="29">
        <v>61</v>
      </c>
      <c r="G34" s="29">
        <v>56</v>
      </c>
      <c r="H34" s="29">
        <v>151</v>
      </c>
      <c r="I34" s="29">
        <v>151</v>
      </c>
      <c r="J34" s="29">
        <v>124</v>
      </c>
      <c r="K34" s="29">
        <v>124</v>
      </c>
      <c r="L34" s="29">
        <v>128</v>
      </c>
      <c r="M34" s="5">
        <v>150</v>
      </c>
    </row>
    <row r="35" spans="2:14">
      <c r="B35" s="5" t="s">
        <v>138</v>
      </c>
      <c r="C35" s="29">
        <f>SUM(C36:C41)</f>
        <v>1516</v>
      </c>
      <c r="D35" s="29">
        <f t="shared" ref="D35:M35" si="2">SUM(D36:D41)</f>
        <v>2932</v>
      </c>
      <c r="E35" s="29">
        <v>4352</v>
      </c>
      <c r="F35" s="29">
        <f>SUM(F36:F41)</f>
        <v>5381.4931738636615</v>
      </c>
      <c r="G35" s="29">
        <f t="shared" si="2"/>
        <v>8204</v>
      </c>
      <c r="H35" s="29">
        <f t="shared" si="2"/>
        <v>10843</v>
      </c>
      <c r="I35" s="29">
        <f t="shared" si="2"/>
        <v>10467</v>
      </c>
      <c r="J35" s="29">
        <f t="shared" si="2"/>
        <v>10221</v>
      </c>
      <c r="K35" s="29">
        <f t="shared" si="2"/>
        <v>11184</v>
      </c>
      <c r="L35" s="29">
        <f t="shared" si="2"/>
        <v>12068</v>
      </c>
      <c r="M35" s="29">
        <f t="shared" si="2"/>
        <v>13587</v>
      </c>
    </row>
    <row r="36" spans="2:14">
      <c r="B36" s="27" t="s">
        <v>139</v>
      </c>
      <c r="C36" s="28">
        <v>189</v>
      </c>
      <c r="D36" s="28">
        <v>331</v>
      </c>
      <c r="E36" s="28">
        <v>597</v>
      </c>
      <c r="F36" s="28">
        <v>794.43988596064241</v>
      </c>
      <c r="G36" s="28">
        <v>858</v>
      </c>
      <c r="H36" s="28">
        <v>1475</v>
      </c>
      <c r="I36" s="28">
        <v>1569</v>
      </c>
      <c r="J36" s="28">
        <v>1443</v>
      </c>
      <c r="K36" s="28">
        <v>1636</v>
      </c>
      <c r="L36" s="28">
        <v>1724</v>
      </c>
      <c r="M36">
        <v>1960</v>
      </c>
      <c r="N36" s="54"/>
    </row>
    <row r="37" spans="2:14">
      <c r="B37" s="27" t="s">
        <v>140</v>
      </c>
      <c r="C37" s="28">
        <v>0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>
        <v>0</v>
      </c>
    </row>
    <row r="38" spans="2:14">
      <c r="B38" s="27" t="s">
        <v>141</v>
      </c>
      <c r="C38" s="28">
        <v>255</v>
      </c>
      <c r="D38" s="28">
        <v>594</v>
      </c>
      <c r="E38" s="28">
        <v>827</v>
      </c>
      <c r="F38" s="28">
        <v>907.56987732518667</v>
      </c>
      <c r="G38" s="28">
        <v>1289</v>
      </c>
      <c r="H38" s="28">
        <v>2067</v>
      </c>
      <c r="I38" s="28">
        <v>2161</v>
      </c>
      <c r="J38" s="28">
        <v>2126</v>
      </c>
      <c r="K38" s="28">
        <v>2408</v>
      </c>
      <c r="L38" s="28">
        <v>2560</v>
      </c>
      <c r="M38">
        <v>3151</v>
      </c>
    </row>
    <row r="39" spans="2:14">
      <c r="B39" s="27" t="s">
        <v>142</v>
      </c>
      <c r="C39" s="28">
        <v>93</v>
      </c>
      <c r="D39" s="28">
        <v>225</v>
      </c>
      <c r="E39" s="28">
        <v>360</v>
      </c>
      <c r="F39" s="28">
        <v>531.16308818198684</v>
      </c>
      <c r="G39" s="28">
        <v>997</v>
      </c>
      <c r="H39" s="28">
        <v>1734</v>
      </c>
      <c r="I39" s="28">
        <v>1747</v>
      </c>
      <c r="J39" s="28">
        <v>1680</v>
      </c>
      <c r="K39" s="28">
        <v>1820</v>
      </c>
      <c r="L39" s="28">
        <v>1971</v>
      </c>
      <c r="M39">
        <v>2055</v>
      </c>
    </row>
    <row r="40" spans="2:14">
      <c r="B40" s="27" t="s">
        <v>143</v>
      </c>
      <c r="C40" s="28">
        <v>294</v>
      </c>
      <c r="D40" s="28">
        <v>509</v>
      </c>
      <c r="E40" s="28">
        <v>31</v>
      </c>
      <c r="F40" s="28">
        <v>1082.648877988825</v>
      </c>
      <c r="G40" s="28">
        <v>3407</v>
      </c>
      <c r="H40" s="28">
        <v>3500</v>
      </c>
      <c r="I40" s="28">
        <v>3319</v>
      </c>
      <c r="J40" s="28">
        <v>3277</v>
      </c>
      <c r="K40" s="28">
        <v>3522</v>
      </c>
      <c r="L40" s="28">
        <v>3734</v>
      </c>
      <c r="M40">
        <v>3742</v>
      </c>
    </row>
    <row r="41" spans="2:14">
      <c r="B41" s="27" t="s">
        <v>144</v>
      </c>
      <c r="C41" s="28">
        <v>685</v>
      </c>
      <c r="D41" s="28">
        <v>1273</v>
      </c>
      <c r="E41" s="28">
        <v>2537</v>
      </c>
      <c r="F41" s="28">
        <v>2065.6714444070203</v>
      </c>
      <c r="G41" s="28">
        <v>1653</v>
      </c>
      <c r="H41" s="28">
        <v>2067</v>
      </c>
      <c r="I41" s="28">
        <v>1671</v>
      </c>
      <c r="J41" s="28">
        <v>1695</v>
      </c>
      <c r="K41" s="28">
        <v>1798</v>
      </c>
      <c r="L41" s="28">
        <v>2079</v>
      </c>
      <c r="M41">
        <v>2679</v>
      </c>
    </row>
    <row r="42" spans="2:14" ht="15" thickBot="1">
      <c r="B42" s="27"/>
    </row>
    <row r="43" spans="2:14" ht="15" thickBot="1">
      <c r="B43" s="6" t="s">
        <v>137</v>
      </c>
    </row>
    <row r="44" spans="2:14">
      <c r="B44" s="26"/>
      <c r="C44" s="26">
        <v>2009</v>
      </c>
      <c r="D44" s="26">
        <v>2010</v>
      </c>
      <c r="E44" s="26">
        <v>2011</v>
      </c>
      <c r="F44" s="26">
        <v>2012</v>
      </c>
      <c r="G44" s="26">
        <v>2013</v>
      </c>
      <c r="H44" s="26">
        <v>2014</v>
      </c>
      <c r="I44" s="26">
        <v>2015</v>
      </c>
      <c r="J44" s="26">
        <v>2016</v>
      </c>
      <c r="K44" s="26">
        <v>2017</v>
      </c>
      <c r="L44" s="26">
        <v>2018</v>
      </c>
      <c r="M44" s="26">
        <v>2019</v>
      </c>
    </row>
    <row r="45" spans="2:14">
      <c r="B45" s="5" t="s">
        <v>156</v>
      </c>
      <c r="C45" s="29">
        <v>69464437</v>
      </c>
      <c r="D45" s="29">
        <v>85326397</v>
      </c>
      <c r="E45" s="53">
        <v>99758700</v>
      </c>
      <c r="F45" s="29">
        <v>107375357</v>
      </c>
      <c r="G45" s="29">
        <v>109713584</v>
      </c>
      <c r="H45" s="29">
        <v>117108320</v>
      </c>
      <c r="I45" s="29">
        <v>117634633</v>
      </c>
      <c r="J45" s="29">
        <v>109522889</v>
      </c>
      <c r="K45" s="29">
        <v>112465997</v>
      </c>
      <c r="L45" s="29">
        <v>117735862</v>
      </c>
      <c r="M45" s="29">
        <v>119232406</v>
      </c>
    </row>
    <row r="46" spans="2:14">
      <c r="B46" s="5" t="s">
        <v>136</v>
      </c>
      <c r="C46" s="5">
        <v>421</v>
      </c>
      <c r="D46" s="5">
        <v>447</v>
      </c>
      <c r="E46" s="5">
        <v>507</v>
      </c>
      <c r="F46" s="5">
        <v>518</v>
      </c>
      <c r="G46" s="5">
        <v>563</v>
      </c>
      <c r="H46" s="5">
        <v>549</v>
      </c>
      <c r="I46" s="5">
        <v>561</v>
      </c>
      <c r="J46" s="5">
        <v>498</v>
      </c>
      <c r="K46" s="5">
        <v>489</v>
      </c>
      <c r="L46" s="5">
        <v>499</v>
      </c>
      <c r="M46" s="5">
        <v>559</v>
      </c>
    </row>
    <row r="47" spans="2:14">
      <c r="B47" s="5" t="s">
        <v>138</v>
      </c>
      <c r="C47" s="29">
        <f>SUM(C48:C53)</f>
        <v>49347</v>
      </c>
      <c r="D47" s="29">
        <f t="shared" ref="D47:M47" si="3">SUM(D48:D53)</f>
        <v>53623</v>
      </c>
      <c r="E47" s="29">
        <v>61716</v>
      </c>
      <c r="F47" s="29">
        <f t="shared" si="3"/>
        <v>61120</v>
      </c>
      <c r="G47" s="29">
        <f t="shared" si="3"/>
        <v>59824</v>
      </c>
      <c r="H47" s="29">
        <f t="shared" si="3"/>
        <v>61279</v>
      </c>
      <c r="I47" s="29">
        <f t="shared" si="3"/>
        <v>58359</v>
      </c>
      <c r="J47" s="29">
        <f t="shared" si="3"/>
        <v>54690</v>
      </c>
      <c r="K47" s="29">
        <f t="shared" si="3"/>
        <v>52447</v>
      </c>
      <c r="L47" s="29">
        <f t="shared" si="3"/>
        <v>44970</v>
      </c>
      <c r="M47" s="29">
        <f t="shared" si="3"/>
        <v>50464</v>
      </c>
    </row>
    <row r="48" spans="2:14">
      <c r="B48" s="27" t="s">
        <v>139</v>
      </c>
      <c r="C48" s="28">
        <v>4733</v>
      </c>
      <c r="D48" s="28">
        <v>5814</v>
      </c>
      <c r="E48" s="28">
        <v>6402</v>
      </c>
      <c r="F48" s="28">
        <v>6371</v>
      </c>
      <c r="G48" s="28">
        <v>5698</v>
      </c>
      <c r="H48" s="28">
        <v>5956</v>
      </c>
      <c r="I48" s="28">
        <v>5935</v>
      </c>
      <c r="J48" s="28">
        <v>5672</v>
      </c>
      <c r="K48" s="28">
        <v>5850</v>
      </c>
      <c r="L48" s="28">
        <v>5503</v>
      </c>
      <c r="M48">
        <v>6253</v>
      </c>
    </row>
    <row r="49" spans="2:13">
      <c r="B49" s="27" t="s">
        <v>140</v>
      </c>
      <c r="C49" s="28">
        <v>126</v>
      </c>
      <c r="D49" s="28">
        <v>154</v>
      </c>
      <c r="E49" s="28">
        <v>596</v>
      </c>
      <c r="F49" s="28">
        <v>42</v>
      </c>
      <c r="G49" s="28">
        <v>36</v>
      </c>
      <c r="H49" s="28">
        <v>51</v>
      </c>
      <c r="I49" s="28">
        <v>35</v>
      </c>
      <c r="J49" s="28">
        <v>40</v>
      </c>
      <c r="K49" s="28">
        <v>24</v>
      </c>
      <c r="L49" s="28">
        <v>19</v>
      </c>
      <c r="M49">
        <v>16</v>
      </c>
    </row>
    <row r="50" spans="2:13">
      <c r="B50" s="27" t="s">
        <v>141</v>
      </c>
      <c r="C50" s="28">
        <v>9157</v>
      </c>
      <c r="D50" s="28">
        <v>11856</v>
      </c>
      <c r="E50" s="28">
        <v>12368</v>
      </c>
      <c r="F50" s="28">
        <v>11996</v>
      </c>
      <c r="G50" s="28">
        <v>11059</v>
      </c>
      <c r="H50" s="28">
        <v>11293</v>
      </c>
      <c r="I50" s="28">
        <v>11338</v>
      </c>
      <c r="J50" s="28">
        <v>10862</v>
      </c>
      <c r="K50" s="28">
        <v>11026</v>
      </c>
      <c r="L50" s="28">
        <v>10079</v>
      </c>
      <c r="M50">
        <v>11458</v>
      </c>
    </row>
    <row r="51" spans="2:13">
      <c r="B51" s="27" t="s">
        <v>142</v>
      </c>
      <c r="C51" s="28">
        <v>7088</v>
      </c>
      <c r="D51" s="28">
        <v>4731</v>
      </c>
      <c r="E51" s="28">
        <v>8268</v>
      </c>
      <c r="F51" s="28">
        <v>8023</v>
      </c>
      <c r="G51" s="28">
        <v>8438</v>
      </c>
      <c r="H51" s="28">
        <v>8802</v>
      </c>
      <c r="I51" s="28">
        <v>8045</v>
      </c>
      <c r="J51" s="28">
        <v>7744</v>
      </c>
      <c r="K51" s="28">
        <v>7815</v>
      </c>
      <c r="L51" s="28">
        <v>7071</v>
      </c>
      <c r="M51">
        <v>8230</v>
      </c>
    </row>
    <row r="52" spans="2:13">
      <c r="B52" s="27" t="s">
        <v>143</v>
      </c>
      <c r="C52" s="28">
        <v>13256</v>
      </c>
      <c r="D52" s="28">
        <v>13676</v>
      </c>
      <c r="E52" s="28">
        <v>8655</v>
      </c>
      <c r="F52" s="28">
        <v>9151</v>
      </c>
      <c r="G52" s="28">
        <v>11177</v>
      </c>
      <c r="H52" s="28">
        <v>11011</v>
      </c>
      <c r="I52" s="28">
        <v>10067</v>
      </c>
      <c r="J52" s="28">
        <v>7022</v>
      </c>
      <c r="K52" s="28">
        <v>9808</v>
      </c>
      <c r="L52" s="28">
        <v>9061</v>
      </c>
      <c r="M52">
        <v>9361</v>
      </c>
    </row>
    <row r="53" spans="2:13">
      <c r="B53" s="27" t="s">
        <v>144</v>
      </c>
      <c r="C53" s="28">
        <v>14987</v>
      </c>
      <c r="D53" s="28">
        <v>17392</v>
      </c>
      <c r="E53" s="28">
        <v>25427</v>
      </c>
      <c r="F53" s="28">
        <v>25537</v>
      </c>
      <c r="G53" s="28">
        <v>23416</v>
      </c>
      <c r="H53" s="28">
        <v>24166</v>
      </c>
      <c r="I53" s="28">
        <v>22939</v>
      </c>
      <c r="J53" s="28">
        <v>23350</v>
      </c>
      <c r="K53" s="28">
        <v>17924</v>
      </c>
      <c r="L53" s="28">
        <v>13237</v>
      </c>
      <c r="M53">
        <v>15146</v>
      </c>
    </row>
    <row r="54" spans="2:13">
      <c r="B54" s="27"/>
    </row>
    <row r="55" spans="2:13">
      <c r="B55" s="27"/>
      <c r="C55" s="8"/>
      <c r="D55" s="8"/>
      <c r="E55" s="8"/>
      <c r="F55" s="8"/>
    </row>
    <row r="56" spans="2:13">
      <c r="B56" s="27"/>
    </row>
    <row r="57" spans="2:13">
      <c r="B57" s="27"/>
    </row>
    <row r="58" spans="2:13">
      <c r="B58" s="27"/>
      <c r="F58" s="7"/>
    </row>
    <row r="59" spans="2:13">
      <c r="B59" s="27"/>
      <c r="F59" s="7"/>
    </row>
  </sheetData>
  <mergeCells count="1">
    <mergeCell ref="A2:D4"/>
  </mergeCells>
  <conditionalFormatting sqref="B5:B6">
    <cfRule type="cellIs" dxfId="2" priority="1" operator="equal">
      <formula>"none"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1E63E-AA87-4029-AB94-7CA1F038F407}">
  <sheetPr>
    <tabColor rgb="FFFFFF00"/>
  </sheetPr>
  <dimension ref="A2:AU27"/>
  <sheetViews>
    <sheetView showGridLines="0" workbookViewId="0">
      <selection sqref="A1:D5"/>
    </sheetView>
  </sheetViews>
  <sheetFormatPr defaultColWidth="9.109375" defaultRowHeight="14.4"/>
  <cols>
    <col min="1" max="1" width="25.6640625" style="56" customWidth="1"/>
    <col min="2" max="2" width="18.6640625" style="56" customWidth="1"/>
    <col min="3" max="3" width="9.109375" style="56"/>
    <col min="4" max="47" width="10.6640625" style="56" bestFit="1" customWidth="1"/>
    <col min="48" max="16384" width="9.109375" style="56"/>
  </cols>
  <sheetData>
    <row r="2" spans="1:47">
      <c r="A2" s="71" t="s">
        <v>332</v>
      </c>
      <c r="B2" s="71"/>
      <c r="C2" s="71"/>
      <c r="D2" s="71"/>
    </row>
    <row r="3" spans="1:47">
      <c r="A3" s="72"/>
      <c r="B3" s="72"/>
      <c r="C3" s="72"/>
      <c r="D3" s="72"/>
    </row>
    <row r="4" spans="1:47">
      <c r="A4" s="73"/>
      <c r="B4" s="73"/>
      <c r="C4" s="73"/>
      <c r="D4" s="73"/>
    </row>
    <row r="5" spans="1:47">
      <c r="A5" s="56" t="s">
        <v>1222</v>
      </c>
      <c r="B5" s="55"/>
    </row>
    <row r="6" spans="1:47" ht="15" thickBot="1"/>
    <row r="7" spans="1:47" ht="15" thickBot="1">
      <c r="B7" s="6" t="s">
        <v>45</v>
      </c>
      <c r="D7" s="1">
        <v>39903</v>
      </c>
      <c r="E7" s="1">
        <v>39994</v>
      </c>
      <c r="F7" s="1">
        <v>40086</v>
      </c>
      <c r="G7" s="1">
        <v>40178</v>
      </c>
      <c r="H7" s="1">
        <v>40268</v>
      </c>
      <c r="I7" s="1">
        <v>40359</v>
      </c>
      <c r="J7" s="1">
        <v>40451</v>
      </c>
      <c r="K7" s="1">
        <v>40543</v>
      </c>
      <c r="L7" s="1">
        <v>40633</v>
      </c>
      <c r="M7" s="1">
        <v>40724</v>
      </c>
      <c r="N7" s="1">
        <v>40816</v>
      </c>
      <c r="O7" s="1">
        <v>40908</v>
      </c>
      <c r="P7" s="1">
        <v>40999</v>
      </c>
      <c r="Q7" s="1">
        <v>41090</v>
      </c>
      <c r="R7" s="1">
        <v>41182</v>
      </c>
      <c r="S7" s="1">
        <v>41274</v>
      </c>
      <c r="T7" s="1">
        <v>41364</v>
      </c>
      <c r="U7" s="1">
        <v>41455</v>
      </c>
      <c r="V7" s="1">
        <v>41547</v>
      </c>
      <c r="W7" s="1">
        <v>41639</v>
      </c>
      <c r="X7" s="1">
        <v>41729</v>
      </c>
      <c r="Y7" s="1">
        <v>41820</v>
      </c>
      <c r="Z7" s="1">
        <v>41912</v>
      </c>
      <c r="AA7" s="1">
        <v>42004</v>
      </c>
      <c r="AB7" s="1">
        <v>42094</v>
      </c>
      <c r="AC7" s="1">
        <v>42185</v>
      </c>
      <c r="AD7" s="1">
        <v>42277</v>
      </c>
      <c r="AE7" s="1">
        <v>42369</v>
      </c>
      <c r="AF7" s="1">
        <v>42460</v>
      </c>
      <c r="AG7" s="1">
        <v>42551</v>
      </c>
      <c r="AH7" s="1">
        <v>42643</v>
      </c>
      <c r="AI7" s="1">
        <v>42735</v>
      </c>
      <c r="AJ7" s="1">
        <v>42825</v>
      </c>
      <c r="AK7" s="1">
        <v>42916</v>
      </c>
      <c r="AL7" s="1">
        <v>43008</v>
      </c>
      <c r="AM7" s="1">
        <v>43100</v>
      </c>
      <c r="AN7" s="1">
        <v>43190</v>
      </c>
      <c r="AO7" s="1">
        <v>43281</v>
      </c>
      <c r="AP7" s="1">
        <v>43373</v>
      </c>
      <c r="AQ7" s="1">
        <v>43465</v>
      </c>
      <c r="AR7" s="1">
        <v>43555</v>
      </c>
      <c r="AS7" s="1">
        <v>43646</v>
      </c>
      <c r="AT7" s="1">
        <v>43738</v>
      </c>
      <c r="AU7" s="1">
        <v>43830</v>
      </c>
    </row>
    <row r="8" spans="1:47">
      <c r="B8" s="4"/>
      <c r="C8" s="4"/>
      <c r="D8" s="2" t="s">
        <v>0</v>
      </c>
      <c r="E8" s="2" t="s">
        <v>1</v>
      </c>
      <c r="F8" s="2" t="s">
        <v>2</v>
      </c>
      <c r="G8" s="2" t="s">
        <v>3</v>
      </c>
      <c r="H8" s="2" t="s">
        <v>4</v>
      </c>
      <c r="I8" s="2" t="s">
        <v>5</v>
      </c>
      <c r="J8" s="2" t="s">
        <v>6</v>
      </c>
      <c r="K8" s="2" t="s">
        <v>7</v>
      </c>
      <c r="L8" s="2" t="s">
        <v>8</v>
      </c>
      <c r="M8" s="2" t="s">
        <v>9</v>
      </c>
      <c r="N8" s="2" t="s">
        <v>10</v>
      </c>
      <c r="O8" s="2" t="s">
        <v>11</v>
      </c>
      <c r="P8" s="2" t="s">
        <v>12</v>
      </c>
      <c r="Q8" s="2" t="s">
        <v>13</v>
      </c>
      <c r="R8" s="2" t="s">
        <v>14</v>
      </c>
      <c r="S8" s="2" t="s">
        <v>15</v>
      </c>
      <c r="T8" s="2" t="s">
        <v>16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23</v>
      </c>
      <c r="AB8" s="2" t="s">
        <v>24</v>
      </c>
      <c r="AC8" s="2" t="s">
        <v>25</v>
      </c>
      <c r="AD8" s="2" t="s">
        <v>26</v>
      </c>
      <c r="AE8" s="2" t="s">
        <v>27</v>
      </c>
      <c r="AF8" s="2" t="s">
        <v>28</v>
      </c>
      <c r="AG8" s="2" t="s">
        <v>29</v>
      </c>
      <c r="AH8" s="2" t="s">
        <v>30</v>
      </c>
      <c r="AI8" s="2" t="s">
        <v>31</v>
      </c>
      <c r="AJ8" s="2" t="s">
        <v>32</v>
      </c>
      <c r="AK8" s="2" t="s">
        <v>33</v>
      </c>
      <c r="AL8" s="2" t="s">
        <v>34</v>
      </c>
      <c r="AM8" s="2" t="s">
        <v>35</v>
      </c>
      <c r="AN8" s="2" t="s">
        <v>36</v>
      </c>
      <c r="AO8" s="2" t="s">
        <v>37</v>
      </c>
      <c r="AP8" s="2" t="s">
        <v>38</v>
      </c>
      <c r="AQ8" s="2" t="s">
        <v>39</v>
      </c>
      <c r="AR8" s="2" t="s">
        <v>40</v>
      </c>
      <c r="AS8" s="2" t="s">
        <v>41</v>
      </c>
      <c r="AT8" s="2" t="s">
        <v>42</v>
      </c>
      <c r="AU8" s="2" t="s">
        <v>43</v>
      </c>
    </row>
    <row r="9" spans="1:47">
      <c r="B9" s="56" t="s">
        <v>331</v>
      </c>
      <c r="D9" s="56">
        <f>FROTA_AZU!I4</f>
        <v>7</v>
      </c>
      <c r="E9" s="56">
        <f>FROTA_AZU!J4</f>
        <v>12</v>
      </c>
      <c r="F9" s="56">
        <f>FROTA_AZU!K4</f>
        <v>12</v>
      </c>
      <c r="G9" s="56">
        <f>FROTA_AZU!L4</f>
        <v>14</v>
      </c>
      <c r="H9" s="56">
        <f>FROTA_AZU!M4</f>
        <v>15</v>
      </c>
      <c r="I9" s="56">
        <f>FROTA_AZU!N4</f>
        <v>18</v>
      </c>
      <c r="J9" s="56">
        <f>FROTA_AZU!O4</f>
        <v>21</v>
      </c>
      <c r="K9" s="56">
        <f>FROTA_AZU!P4</f>
        <v>27</v>
      </c>
      <c r="L9" s="56">
        <f>FROTA_AZU!Q4</f>
        <v>32</v>
      </c>
      <c r="M9" s="56">
        <f>FROTA_AZU!R4</f>
        <v>37</v>
      </c>
      <c r="N9" s="56">
        <f>FROTA_AZU!S4</f>
        <v>40</v>
      </c>
      <c r="O9" s="56">
        <f>FROTA_AZU!T4</f>
        <v>49</v>
      </c>
      <c r="P9" s="56">
        <f>FROTA_AZU!U4</f>
        <v>54</v>
      </c>
      <c r="Q9" s="56">
        <f>FROTA_AZU!V4</f>
        <v>58</v>
      </c>
      <c r="R9" s="56">
        <f>FROTA_AZU!W4</f>
        <v>60</v>
      </c>
      <c r="S9" s="56">
        <f>FROTA_AZU!X4</f>
        <v>71</v>
      </c>
      <c r="T9" s="56">
        <f>FROTA_AZU!Y4</f>
        <v>85</v>
      </c>
      <c r="U9" s="56">
        <f>FROTA_AZU!Z4</f>
        <v>92</v>
      </c>
      <c r="V9" s="56">
        <f>FROTA_AZU!AA4</f>
        <v>93</v>
      </c>
      <c r="W9" s="56">
        <f>FROTA_AZU!AB4</f>
        <v>101</v>
      </c>
      <c r="X9" s="56">
        <f>FROTA_AZU!AC4</f>
        <v>102</v>
      </c>
      <c r="Y9" s="56">
        <f>FROTA_AZU!AD4</f>
        <v>132</v>
      </c>
      <c r="Z9" s="56">
        <f>FROTA_AZU!AE4</f>
        <v>136</v>
      </c>
      <c r="AA9" s="56">
        <f>FROTA_AZU!AF4</f>
        <v>145</v>
      </c>
      <c r="AB9" s="56">
        <f>FROTA_AZU!AG4</f>
        <v>146</v>
      </c>
      <c r="AC9" s="56">
        <f>FROTA_AZU!AH4</f>
        <v>147</v>
      </c>
      <c r="AD9" s="56">
        <f>FROTA_AZU!AI4</f>
        <v>147</v>
      </c>
      <c r="AE9" s="56">
        <f>FROTA_AZU!AJ4</f>
        <v>154</v>
      </c>
      <c r="AF9" s="56">
        <f>FROTA_AZU!AK4</f>
        <v>149</v>
      </c>
      <c r="AG9" s="56">
        <f>FROTA_AZU!AL4</f>
        <v>139</v>
      </c>
      <c r="AH9" s="56">
        <f>FROTA_AZU!AM4</f>
        <v>129</v>
      </c>
      <c r="AI9" s="56">
        <f>FROTA_AZU!AN4</f>
        <v>132</v>
      </c>
      <c r="AJ9" s="56">
        <f>FROTA_AZU!AO4</f>
        <v>135</v>
      </c>
      <c r="AK9" s="56">
        <f>FROTA_AZU!AP4</f>
        <v>132</v>
      </c>
      <c r="AL9" s="56">
        <f>FROTA_AZU!AQ4</f>
        <v>130</v>
      </c>
      <c r="AM9" s="56">
        <f>FROTA_AZU!AR4</f>
        <v>134</v>
      </c>
      <c r="AN9" s="56">
        <f>FROTA_AZU!AS4</f>
        <v>137</v>
      </c>
      <c r="AO9" s="56">
        <f>FROTA_AZU!AT4</f>
        <v>132</v>
      </c>
      <c r="AP9" s="56">
        <f>FROTA_AZU!AU4</f>
        <v>130</v>
      </c>
      <c r="AQ9" s="56">
        <f>FROTA_AZU!AV4</f>
        <v>132</v>
      </c>
      <c r="AR9" s="56">
        <f>FROTA_AZU!AW4</f>
        <v>133</v>
      </c>
      <c r="AS9" s="56">
        <f>FROTA_AZU!AX4</f>
        <v>136</v>
      </c>
      <c r="AT9" s="56">
        <f>FROTA_AZU!AY4</f>
        <v>138</v>
      </c>
      <c r="AU9" s="56">
        <f>FROTA_AZU!AZ4</f>
        <v>146</v>
      </c>
    </row>
    <row r="10" spans="1:47" ht="15" thickBot="1"/>
    <row r="11" spans="1:47" ht="15" thickBot="1">
      <c r="B11" s="6" t="s">
        <v>47</v>
      </c>
      <c r="D11" s="1">
        <v>39903</v>
      </c>
      <c r="E11" s="1">
        <v>39994</v>
      </c>
      <c r="F11" s="1">
        <v>40086</v>
      </c>
      <c r="G11" s="1">
        <v>40178</v>
      </c>
      <c r="H11" s="1">
        <v>40268</v>
      </c>
      <c r="I11" s="1">
        <v>40359</v>
      </c>
      <c r="J11" s="1">
        <v>40451</v>
      </c>
      <c r="K11" s="1">
        <v>40543</v>
      </c>
      <c r="L11" s="1">
        <v>40633</v>
      </c>
      <c r="M11" s="1">
        <v>40724</v>
      </c>
      <c r="N11" s="1">
        <v>40816</v>
      </c>
      <c r="O11" s="1">
        <v>40908</v>
      </c>
      <c r="P11" s="1">
        <v>40999</v>
      </c>
      <c r="Q11" s="1">
        <v>41090</v>
      </c>
      <c r="R11" s="1">
        <v>41182</v>
      </c>
      <c r="S11" s="1">
        <v>41274</v>
      </c>
      <c r="T11" s="1">
        <v>41364</v>
      </c>
      <c r="U11" s="1">
        <v>41455</v>
      </c>
      <c r="V11" s="1">
        <v>41547</v>
      </c>
      <c r="W11" s="1">
        <v>41639</v>
      </c>
      <c r="X11" s="1">
        <v>41729</v>
      </c>
      <c r="Y11" s="1">
        <v>41820</v>
      </c>
      <c r="Z11" s="1">
        <v>41912</v>
      </c>
      <c r="AA11" s="1">
        <v>42004</v>
      </c>
      <c r="AB11" s="1">
        <v>42094</v>
      </c>
      <c r="AC11" s="1">
        <v>42185</v>
      </c>
      <c r="AD11" s="1">
        <v>42277</v>
      </c>
      <c r="AE11" s="1">
        <v>42369</v>
      </c>
      <c r="AF11" s="1">
        <v>42460</v>
      </c>
      <c r="AG11" s="1">
        <v>42551</v>
      </c>
      <c r="AH11" s="1">
        <v>42643</v>
      </c>
      <c r="AI11" s="1">
        <v>42735</v>
      </c>
      <c r="AJ11" s="1">
        <v>42825</v>
      </c>
      <c r="AK11" s="1">
        <v>42916</v>
      </c>
      <c r="AL11" s="1">
        <v>43008</v>
      </c>
      <c r="AM11" s="1">
        <v>43100</v>
      </c>
      <c r="AN11" s="1">
        <v>43190</v>
      </c>
      <c r="AO11" s="1">
        <v>43281</v>
      </c>
      <c r="AP11" s="1">
        <v>43373</v>
      </c>
      <c r="AQ11" s="1">
        <v>43465</v>
      </c>
      <c r="AR11" s="1">
        <v>43555</v>
      </c>
      <c r="AS11" s="1">
        <v>43646</v>
      </c>
      <c r="AT11" s="1">
        <v>43738</v>
      </c>
      <c r="AU11" s="1">
        <v>43830</v>
      </c>
    </row>
    <row r="12" spans="1:47">
      <c r="B12" s="4"/>
      <c r="C12" s="4"/>
      <c r="D12" s="2" t="s">
        <v>0</v>
      </c>
      <c r="E12" s="2" t="s">
        <v>1</v>
      </c>
      <c r="F12" s="2" t="s">
        <v>2</v>
      </c>
      <c r="G12" s="2" t="s">
        <v>3</v>
      </c>
      <c r="H12" s="2" t="s">
        <v>4</v>
      </c>
      <c r="I12" s="2" t="s">
        <v>5</v>
      </c>
      <c r="J12" s="2" t="s">
        <v>6</v>
      </c>
      <c r="K12" s="2" t="s">
        <v>7</v>
      </c>
      <c r="L12" s="2" t="s">
        <v>8</v>
      </c>
      <c r="M12" s="2" t="s">
        <v>9</v>
      </c>
      <c r="N12" s="2" t="s">
        <v>10</v>
      </c>
      <c r="O12" s="2" t="s">
        <v>11</v>
      </c>
      <c r="P12" s="2" t="s">
        <v>12</v>
      </c>
      <c r="Q12" s="2" t="s">
        <v>13</v>
      </c>
      <c r="R12" s="2" t="s">
        <v>14</v>
      </c>
      <c r="S12" s="2" t="s">
        <v>15</v>
      </c>
      <c r="T12" s="2" t="s">
        <v>16</v>
      </c>
      <c r="U12" s="2" t="s">
        <v>17</v>
      </c>
      <c r="V12" s="2" t="s">
        <v>18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23</v>
      </c>
      <c r="AB12" s="2" t="s">
        <v>24</v>
      </c>
      <c r="AC12" s="2" t="s">
        <v>25</v>
      </c>
      <c r="AD12" s="2" t="s">
        <v>26</v>
      </c>
      <c r="AE12" s="2" t="s">
        <v>27</v>
      </c>
      <c r="AF12" s="2" t="s">
        <v>28</v>
      </c>
      <c r="AG12" s="2" t="s">
        <v>29</v>
      </c>
      <c r="AH12" s="2" t="s">
        <v>30</v>
      </c>
      <c r="AI12" s="2" t="s">
        <v>31</v>
      </c>
      <c r="AJ12" s="2" t="s">
        <v>32</v>
      </c>
      <c r="AK12" s="2" t="s">
        <v>33</v>
      </c>
      <c r="AL12" s="2" t="s">
        <v>34</v>
      </c>
      <c r="AM12" s="2" t="s">
        <v>35</v>
      </c>
      <c r="AN12" s="2" t="s">
        <v>36</v>
      </c>
      <c r="AO12" s="2" t="s">
        <v>37</v>
      </c>
      <c r="AP12" s="2" t="s">
        <v>38</v>
      </c>
      <c r="AQ12" s="2" t="s">
        <v>39</v>
      </c>
      <c r="AR12" s="2" t="s">
        <v>40</v>
      </c>
      <c r="AS12" s="2" t="s">
        <v>41</v>
      </c>
      <c r="AT12" s="2" t="s">
        <v>42</v>
      </c>
      <c r="AU12" s="2" t="s">
        <v>43</v>
      </c>
    </row>
    <row r="13" spans="1:47">
      <c r="B13" s="56" t="s">
        <v>331</v>
      </c>
      <c r="D13" s="56">
        <f>FROTA_GLO!I4</f>
        <v>84</v>
      </c>
      <c r="E13" s="56">
        <f>FROTA_GLO!J4</f>
        <v>106</v>
      </c>
      <c r="F13" s="56">
        <f>FROTA_GLO!K4</f>
        <v>109</v>
      </c>
      <c r="G13" s="56">
        <f>FROTA_GLO!L4</f>
        <v>117</v>
      </c>
      <c r="H13" s="56">
        <f>FROTA_GLO!M4</f>
        <v>115</v>
      </c>
      <c r="I13" s="56">
        <f>FROTA_GLO!N4</f>
        <v>110</v>
      </c>
      <c r="J13" s="56">
        <f>FROTA_GLO!O4</f>
        <v>111</v>
      </c>
      <c r="K13" s="56">
        <f>FROTA_GLO!P4</f>
        <v>114</v>
      </c>
      <c r="L13" s="56">
        <f>FROTA_GLO!Q4</f>
        <v>114</v>
      </c>
      <c r="M13" s="56">
        <f>FROTA_GLO!R4</f>
        <v>114</v>
      </c>
      <c r="N13" s="56">
        <f>FROTA_GLO!S4</f>
        <v>119</v>
      </c>
      <c r="O13" s="56">
        <f>FROTA_GLO!T4</f>
        <v>118</v>
      </c>
      <c r="P13" s="56">
        <f>FROTA_GLO!U4</f>
        <v>116</v>
      </c>
      <c r="Q13" s="56">
        <f>FROTA_GLO!V4</f>
        <v>111</v>
      </c>
      <c r="R13" s="56">
        <f>FROTA_GLO!W4</f>
        <v>116</v>
      </c>
      <c r="S13" s="56">
        <f>FROTA_GLO!X4</f>
        <v>126</v>
      </c>
      <c r="T13" s="56">
        <f>FROTA_GLO!Y4</f>
        <v>131</v>
      </c>
      <c r="U13" s="56">
        <f>FROTA_GLO!Z4</f>
        <v>130</v>
      </c>
      <c r="V13" s="56">
        <f>FROTA_GLO!AA4</f>
        <v>137</v>
      </c>
      <c r="W13" s="56">
        <f>FROTA_GLO!AB4</f>
        <v>141</v>
      </c>
      <c r="X13" s="56">
        <f>FROTA_GLO!AC4</f>
        <v>142</v>
      </c>
      <c r="Y13" s="56">
        <f>FROTA_GLO!AD4</f>
        <v>138</v>
      </c>
      <c r="Z13" s="56">
        <f>FROTA_GLO!AE4</f>
        <v>136</v>
      </c>
      <c r="AA13" s="56">
        <f>FROTA_GLO!AF4</f>
        <v>141</v>
      </c>
      <c r="AB13" s="56">
        <f>FROTA_GLO!AG4</f>
        <v>138</v>
      </c>
      <c r="AC13" s="56">
        <f>FROTA_GLO!AH4</f>
        <v>133</v>
      </c>
      <c r="AD13" s="56">
        <f>FROTA_GLO!AI4</f>
        <v>137</v>
      </c>
      <c r="AE13" s="56">
        <f>FROTA_GLO!AJ4</f>
        <v>144</v>
      </c>
      <c r="AF13" s="56">
        <f>FROTA_GLO!AK4</f>
        <v>137</v>
      </c>
      <c r="AG13" s="56">
        <f>FROTA_GLO!AL4</f>
        <v>131</v>
      </c>
      <c r="AH13" s="56">
        <f>FROTA_GLO!AM4</f>
        <v>122</v>
      </c>
      <c r="AI13" s="56">
        <f>FROTA_GLO!AN4</f>
        <v>127</v>
      </c>
      <c r="AJ13" s="56">
        <f>FROTA_GLO!AO4</f>
        <v>125</v>
      </c>
      <c r="AK13" s="56">
        <f>FROTA_GLO!AP4</f>
        <v>116</v>
      </c>
      <c r="AL13" s="56">
        <f>FROTA_GLO!AQ4</f>
        <v>115</v>
      </c>
      <c r="AM13" s="56">
        <f>FROTA_GLO!AR4</f>
        <v>119</v>
      </c>
      <c r="AN13" s="56">
        <f>FROTA_GLO!AS4</f>
        <v>118</v>
      </c>
      <c r="AO13" s="56">
        <f>FROTA_GLO!AT4</f>
        <v>118</v>
      </c>
      <c r="AP13" s="56">
        <f>FROTA_GLO!AU4</f>
        <v>116</v>
      </c>
      <c r="AQ13" s="56">
        <f>FROTA_GLO!AV4</f>
        <v>121</v>
      </c>
      <c r="AR13" s="56">
        <f>FROTA_GLO!AW4</f>
        <v>122</v>
      </c>
      <c r="AS13" s="56">
        <f>FROTA_GLO!AX4</f>
        <v>121</v>
      </c>
      <c r="AT13" s="56">
        <f>FROTA_GLO!AY4</f>
        <v>119</v>
      </c>
      <c r="AU13" s="56">
        <f>FROTA_GLO!AZ4</f>
        <v>132</v>
      </c>
    </row>
    <row r="14" spans="1:47" ht="15" thickBot="1"/>
    <row r="15" spans="1:47" ht="15" thickBot="1">
      <c r="B15" s="6" t="s">
        <v>71</v>
      </c>
      <c r="D15" s="1">
        <v>39903</v>
      </c>
      <c r="E15" s="1">
        <v>39994</v>
      </c>
      <c r="F15" s="1">
        <v>40086</v>
      </c>
      <c r="G15" s="1">
        <v>40178</v>
      </c>
      <c r="H15" s="1">
        <v>40268</v>
      </c>
      <c r="I15" s="1">
        <v>40359</v>
      </c>
      <c r="J15" s="1">
        <v>40451</v>
      </c>
      <c r="K15" s="1">
        <v>40543</v>
      </c>
      <c r="L15" s="1">
        <v>40633</v>
      </c>
      <c r="M15" s="1">
        <v>40724</v>
      </c>
      <c r="N15" s="1">
        <v>40816</v>
      </c>
      <c r="O15" s="1">
        <v>40908</v>
      </c>
      <c r="P15" s="1">
        <v>40999</v>
      </c>
      <c r="Q15" s="1">
        <v>41090</v>
      </c>
      <c r="R15" s="1">
        <v>41182</v>
      </c>
      <c r="S15" s="1">
        <v>41274</v>
      </c>
      <c r="T15" s="1">
        <v>41364</v>
      </c>
      <c r="U15" s="1">
        <v>41455</v>
      </c>
      <c r="V15" s="1">
        <v>41547</v>
      </c>
      <c r="W15" s="1">
        <v>41639</v>
      </c>
      <c r="X15" s="1">
        <v>41729</v>
      </c>
      <c r="Y15" s="1">
        <v>41820</v>
      </c>
      <c r="Z15" s="1">
        <v>41912</v>
      </c>
      <c r="AA15" s="1">
        <v>42004</v>
      </c>
      <c r="AB15" s="1">
        <v>42094</v>
      </c>
      <c r="AC15" s="1">
        <v>42185</v>
      </c>
      <c r="AD15" s="1">
        <v>42277</v>
      </c>
      <c r="AE15" s="1">
        <v>42369</v>
      </c>
      <c r="AF15" s="1">
        <v>42460</v>
      </c>
      <c r="AG15" s="1">
        <v>42551</v>
      </c>
      <c r="AH15" s="1">
        <v>42643</v>
      </c>
      <c r="AI15" s="1">
        <v>42735</v>
      </c>
      <c r="AJ15" s="1">
        <v>42825</v>
      </c>
      <c r="AK15" s="1">
        <v>42916</v>
      </c>
      <c r="AL15" s="1">
        <v>43008</v>
      </c>
      <c r="AM15" s="1">
        <v>43100</v>
      </c>
      <c r="AN15" s="1">
        <v>43190</v>
      </c>
      <c r="AO15" s="1">
        <v>43281</v>
      </c>
      <c r="AP15" s="1">
        <v>43373</v>
      </c>
      <c r="AQ15" s="1">
        <v>43465</v>
      </c>
      <c r="AR15" s="1">
        <v>43555</v>
      </c>
      <c r="AS15" s="1">
        <v>43646</v>
      </c>
      <c r="AT15" s="1">
        <v>43738</v>
      </c>
      <c r="AU15" s="1">
        <v>43830</v>
      </c>
    </row>
    <row r="16" spans="1:47">
      <c r="B16" s="4"/>
      <c r="C16" s="4"/>
      <c r="D16" s="2" t="s">
        <v>0</v>
      </c>
      <c r="E16" s="2" t="s">
        <v>1</v>
      </c>
      <c r="F16" s="2" t="s">
        <v>2</v>
      </c>
      <c r="G16" s="2" t="s">
        <v>3</v>
      </c>
      <c r="H16" s="2" t="s">
        <v>4</v>
      </c>
      <c r="I16" s="2" t="s">
        <v>5</v>
      </c>
      <c r="J16" s="2" t="s">
        <v>6</v>
      </c>
      <c r="K16" s="2" t="s">
        <v>7</v>
      </c>
      <c r="L16" s="2" t="s">
        <v>8</v>
      </c>
      <c r="M16" s="2" t="s">
        <v>9</v>
      </c>
      <c r="N16" s="2" t="s">
        <v>10</v>
      </c>
      <c r="O16" s="2" t="s">
        <v>11</v>
      </c>
      <c r="P16" s="2" t="s">
        <v>12</v>
      </c>
      <c r="Q16" s="2" t="s">
        <v>13</v>
      </c>
      <c r="R16" s="2" t="s">
        <v>14</v>
      </c>
      <c r="S16" s="2" t="s">
        <v>15</v>
      </c>
      <c r="T16" s="2" t="s">
        <v>16</v>
      </c>
      <c r="U16" s="2" t="s">
        <v>17</v>
      </c>
      <c r="V16" s="2" t="s">
        <v>18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23</v>
      </c>
      <c r="AB16" s="2" t="s">
        <v>24</v>
      </c>
      <c r="AC16" s="2" t="s">
        <v>25</v>
      </c>
      <c r="AD16" s="2" t="s">
        <v>26</v>
      </c>
      <c r="AE16" s="2" t="s">
        <v>27</v>
      </c>
      <c r="AF16" s="2" t="s">
        <v>28</v>
      </c>
      <c r="AG16" s="2" t="s">
        <v>29</v>
      </c>
      <c r="AH16" s="2" t="s">
        <v>30</v>
      </c>
      <c r="AI16" s="2" t="s">
        <v>31</v>
      </c>
      <c r="AJ16" s="2" t="s">
        <v>32</v>
      </c>
      <c r="AK16" s="2" t="s">
        <v>33</v>
      </c>
      <c r="AL16" s="2" t="s">
        <v>34</v>
      </c>
      <c r="AM16" s="2" t="s">
        <v>35</v>
      </c>
      <c r="AN16" s="2" t="s">
        <v>36</v>
      </c>
      <c r="AO16" s="2" t="s">
        <v>37</v>
      </c>
      <c r="AP16" s="2" t="s">
        <v>38</v>
      </c>
      <c r="AQ16" s="2" t="s">
        <v>39</v>
      </c>
      <c r="AR16" s="2" t="s">
        <v>40</v>
      </c>
      <c r="AS16" s="2" t="s">
        <v>41</v>
      </c>
      <c r="AT16" s="2" t="s">
        <v>42</v>
      </c>
      <c r="AU16" s="2" t="s">
        <v>43</v>
      </c>
    </row>
    <row r="17" spans="1:47">
      <c r="B17" s="56" t="s">
        <v>331</v>
      </c>
      <c r="D17" s="56">
        <f>FROTA_TAM!I4</f>
        <v>136</v>
      </c>
      <c r="E17" s="56">
        <f>FROTA_TAM!J4</f>
        <v>135</v>
      </c>
      <c r="F17" s="56">
        <f>FROTA_TAM!K4</f>
        <v>133</v>
      </c>
      <c r="G17" s="56">
        <f>FROTA_TAM!L4</f>
        <v>133</v>
      </c>
      <c r="H17" s="56">
        <f>FROTA_TAM!M4</f>
        <v>136</v>
      </c>
      <c r="I17" s="56">
        <f>FROTA_TAM!N4</f>
        <v>139</v>
      </c>
      <c r="J17" s="56">
        <f>FROTA_TAM!O4</f>
        <v>141</v>
      </c>
      <c r="K17" s="56">
        <f>FROTA_TAM!P4</f>
        <v>144</v>
      </c>
      <c r="L17" s="56">
        <f>FROTA_TAM!Q4</f>
        <v>145</v>
      </c>
      <c r="M17" s="56">
        <f>FROTA_TAM!R4</f>
        <v>149</v>
      </c>
      <c r="N17" s="56">
        <f>FROTA_TAM!S4</f>
        <v>154</v>
      </c>
      <c r="O17" s="56">
        <f>FROTA_TAM!T4</f>
        <v>155</v>
      </c>
      <c r="P17" s="56">
        <f>FROTA_TAM!U4</f>
        <v>156</v>
      </c>
      <c r="Q17" s="56">
        <f>FROTA_TAM!V4</f>
        <v>158</v>
      </c>
      <c r="R17" s="56">
        <f>FROTA_TAM!W4</f>
        <v>158</v>
      </c>
      <c r="S17" s="56">
        <f>FROTA_TAM!X4</f>
        <v>159</v>
      </c>
      <c r="T17" s="56">
        <f>FROTA_TAM!Y4</f>
        <v>159</v>
      </c>
      <c r="U17" s="56">
        <f>FROTA_TAM!Z4</f>
        <v>160</v>
      </c>
      <c r="V17" s="56">
        <f>FROTA_TAM!AA4</f>
        <v>163</v>
      </c>
      <c r="W17" s="56">
        <f>FROTA_TAM!AB4</f>
        <v>167</v>
      </c>
      <c r="X17" s="56">
        <f>FROTA_TAM!AC4</f>
        <v>171</v>
      </c>
      <c r="Y17" s="56">
        <f>FROTA_TAM!AD4</f>
        <v>170</v>
      </c>
      <c r="Z17" s="56">
        <f>FROTA_TAM!AE4</f>
        <v>165</v>
      </c>
      <c r="AA17" s="56">
        <f>FROTA_TAM!AF4</f>
        <v>168</v>
      </c>
      <c r="AB17" s="56">
        <f>FROTA_TAM!AG4</f>
        <v>169</v>
      </c>
      <c r="AC17" s="56">
        <f>FROTA_TAM!AH4</f>
        <v>171</v>
      </c>
      <c r="AD17" s="56">
        <f>FROTA_TAM!AI4</f>
        <v>171</v>
      </c>
      <c r="AE17" s="56">
        <f>FROTA_TAM!AJ4</f>
        <v>169</v>
      </c>
      <c r="AF17" s="56">
        <f>FROTA_TAM!AK4</f>
        <v>168</v>
      </c>
      <c r="AG17" s="56">
        <f>FROTA_TAM!AL4</f>
        <v>166</v>
      </c>
      <c r="AH17" s="56">
        <f>FROTA_TAM!AM4</f>
        <v>165</v>
      </c>
      <c r="AI17" s="56">
        <f>FROTA_TAM!AN4</f>
        <v>166</v>
      </c>
      <c r="AJ17" s="56">
        <f>FROTA_TAM!AO4</f>
        <v>159</v>
      </c>
      <c r="AK17" s="56">
        <f>FROTA_TAM!AP4</f>
        <v>157</v>
      </c>
      <c r="AL17" s="56">
        <f>FROTA_TAM!AQ4</f>
        <v>149</v>
      </c>
      <c r="AM17" s="56">
        <f>FROTA_TAM!AR4</f>
        <v>147</v>
      </c>
      <c r="AN17" s="56">
        <f>FROTA_TAM!AS4</f>
        <v>145</v>
      </c>
      <c r="AO17" s="56">
        <f>FROTA_TAM!AT4</f>
        <v>143</v>
      </c>
      <c r="AP17" s="56">
        <f>FROTA_TAM!AU4</f>
        <v>141</v>
      </c>
      <c r="AQ17" s="56">
        <f>FROTA_TAM!AV4</f>
        <v>140</v>
      </c>
      <c r="AR17" s="56">
        <f>FROTA_TAM!AW4</f>
        <v>141</v>
      </c>
      <c r="AS17" s="56">
        <f>FROTA_TAM!AX4</f>
        <v>147</v>
      </c>
      <c r="AT17" s="56">
        <f>FROTA_TAM!AY4</f>
        <v>155</v>
      </c>
      <c r="AU17" s="56">
        <f>FROTA_TAM!AZ4</f>
        <v>158</v>
      </c>
    </row>
    <row r="21" spans="1:47">
      <c r="A21"/>
      <c r="B21"/>
      <c r="C21"/>
      <c r="D21"/>
      <c r="E21"/>
      <c r="F21"/>
      <c r="G21"/>
    </row>
    <row r="22" spans="1:47">
      <c r="A22"/>
      <c r="B22"/>
      <c r="C22"/>
      <c r="D22"/>
      <c r="E22"/>
      <c r="F22"/>
      <c r="G22"/>
    </row>
    <row r="23" spans="1:47">
      <c r="A23"/>
      <c r="B23"/>
      <c r="C23"/>
      <c r="D23"/>
      <c r="E23"/>
      <c r="F23"/>
      <c r="G23"/>
    </row>
    <row r="24" spans="1:47">
      <c r="A24"/>
      <c r="B24"/>
      <c r="C24"/>
      <c r="D24"/>
      <c r="E24"/>
      <c r="F24"/>
      <c r="G24"/>
    </row>
    <row r="25" spans="1:47">
      <c r="A25"/>
      <c r="B25"/>
      <c r="C25"/>
      <c r="D25"/>
      <c r="E25"/>
      <c r="F25"/>
      <c r="G25"/>
    </row>
    <row r="26" spans="1:47">
      <c r="A26"/>
      <c r="B26"/>
      <c r="C26"/>
      <c r="D26"/>
      <c r="E26"/>
      <c r="F26"/>
      <c r="G26"/>
    </row>
    <row r="27" spans="1:47">
      <c r="A27"/>
      <c r="B27"/>
      <c r="C27"/>
      <c r="D27"/>
      <c r="E27"/>
      <c r="F27"/>
      <c r="G27"/>
    </row>
  </sheetData>
  <mergeCells count="1">
    <mergeCell ref="A2:D4"/>
  </mergeCells>
  <conditionalFormatting sqref="B5">
    <cfRule type="cellIs" dxfId="1" priority="1" operator="equal">
      <formula>"none"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F8140-6D33-4427-86B5-D897300F5A4B}">
  <sheetPr>
    <tabColor rgb="FFFFFF00"/>
  </sheetPr>
  <dimension ref="A1:AU24"/>
  <sheetViews>
    <sheetView showGridLines="0" workbookViewId="0">
      <selection activeCell="L14" sqref="A14:L14"/>
    </sheetView>
  </sheetViews>
  <sheetFormatPr defaultRowHeight="14.4"/>
  <cols>
    <col min="1" max="2" width="8.88671875" style="56"/>
    <col min="3" max="3" width="18.6640625" style="56" customWidth="1"/>
    <col min="4" max="13" width="10.6640625" style="56" bestFit="1" customWidth="1"/>
    <col min="14" max="47" width="8.88671875" style="56"/>
  </cols>
  <sheetData>
    <row r="1" spans="1:47" s="56" customFormat="1"/>
    <row r="2" spans="1:47" s="56" customFormat="1">
      <c r="A2" s="71" t="s">
        <v>1243</v>
      </c>
      <c r="B2" s="71"/>
      <c r="C2" s="71"/>
      <c r="D2" s="71"/>
    </row>
    <row r="3" spans="1:47" s="56" customFormat="1">
      <c r="A3" s="72"/>
      <c r="B3" s="72"/>
      <c r="C3" s="72"/>
      <c r="D3" s="72"/>
    </row>
    <row r="4" spans="1:47" s="56" customFormat="1">
      <c r="A4" s="73"/>
      <c r="B4" s="73"/>
      <c r="C4" s="73"/>
      <c r="D4" s="73"/>
    </row>
    <row r="5" spans="1:47" s="56" customFormat="1">
      <c r="A5" s="56" t="s">
        <v>1244</v>
      </c>
      <c r="B5" s="55"/>
    </row>
    <row r="6" spans="1:47" ht="15" thickBot="1"/>
    <row r="7" spans="1:47" ht="15" thickBot="1">
      <c r="C7" s="6" t="s">
        <v>47</v>
      </c>
      <c r="D7" s="1">
        <v>39903</v>
      </c>
      <c r="E7" s="1">
        <v>39994</v>
      </c>
      <c r="F7" s="1">
        <v>40086</v>
      </c>
      <c r="G7" s="1">
        <v>40178</v>
      </c>
      <c r="H7" s="1">
        <v>40268</v>
      </c>
      <c r="I7" s="1">
        <v>40359</v>
      </c>
      <c r="J7" s="1">
        <v>40451</v>
      </c>
      <c r="K7" s="1">
        <v>40543</v>
      </c>
      <c r="L7" s="1">
        <v>40633</v>
      </c>
      <c r="M7" s="1">
        <v>40724</v>
      </c>
      <c r="N7" s="1">
        <v>40816</v>
      </c>
      <c r="O7" s="1">
        <v>40908</v>
      </c>
      <c r="P7" s="1">
        <v>40999</v>
      </c>
      <c r="Q7" s="1">
        <v>41090</v>
      </c>
      <c r="R7" s="1">
        <v>41182</v>
      </c>
      <c r="S7" s="1">
        <v>41274</v>
      </c>
      <c r="T7" s="1">
        <v>41364</v>
      </c>
      <c r="U7" s="1">
        <v>41455</v>
      </c>
      <c r="V7" s="1">
        <v>41547</v>
      </c>
      <c r="W7" s="1">
        <v>41639</v>
      </c>
      <c r="X7" s="1">
        <v>41729</v>
      </c>
      <c r="Y7" s="1">
        <v>41820</v>
      </c>
      <c r="Z7" s="1">
        <v>41912</v>
      </c>
      <c r="AA7" s="1">
        <v>42004</v>
      </c>
      <c r="AB7" s="1">
        <v>42094</v>
      </c>
      <c r="AC7" s="1">
        <v>42185</v>
      </c>
      <c r="AD7" s="1">
        <v>42277</v>
      </c>
      <c r="AE7" s="1">
        <v>42369</v>
      </c>
      <c r="AF7" s="1">
        <v>42460</v>
      </c>
      <c r="AG7" s="1">
        <v>42551</v>
      </c>
      <c r="AH7" s="1">
        <v>42643</v>
      </c>
      <c r="AI7" s="1">
        <v>42735</v>
      </c>
      <c r="AJ7" s="1">
        <v>42825</v>
      </c>
      <c r="AK7" s="1">
        <v>42916</v>
      </c>
      <c r="AL7" s="1">
        <v>43008</v>
      </c>
      <c r="AM7" s="1">
        <v>43100</v>
      </c>
      <c r="AN7" s="1">
        <v>43190</v>
      </c>
      <c r="AO7" s="1">
        <v>43281</v>
      </c>
      <c r="AP7" s="1">
        <v>43373</v>
      </c>
      <c r="AQ7" s="1">
        <v>43465</v>
      </c>
      <c r="AR7" s="1">
        <v>43555</v>
      </c>
      <c r="AS7" s="1">
        <v>43646</v>
      </c>
      <c r="AT7" s="1">
        <v>43738</v>
      </c>
      <c r="AU7" s="1">
        <v>43830</v>
      </c>
    </row>
    <row r="8" spans="1:47">
      <c r="C8" s="4" t="s">
        <v>89</v>
      </c>
      <c r="D8" s="2" t="s">
        <v>0</v>
      </c>
      <c r="E8" s="2" t="s">
        <v>1</v>
      </c>
      <c r="F8" s="2" t="s">
        <v>2</v>
      </c>
      <c r="G8" s="2" t="s">
        <v>3</v>
      </c>
      <c r="H8" s="2" t="s">
        <v>4</v>
      </c>
      <c r="I8" s="2" t="s">
        <v>5</v>
      </c>
      <c r="J8" s="2" t="s">
        <v>6</v>
      </c>
      <c r="K8" s="2" t="s">
        <v>7</v>
      </c>
      <c r="L8" s="2" t="s">
        <v>8</v>
      </c>
      <c r="M8" s="2" t="s">
        <v>9</v>
      </c>
      <c r="N8" s="2" t="s">
        <v>10</v>
      </c>
      <c r="O8" s="2" t="s">
        <v>11</v>
      </c>
      <c r="P8" s="2" t="s">
        <v>12</v>
      </c>
      <c r="Q8" s="2" t="s">
        <v>13</v>
      </c>
      <c r="R8" s="2" t="s">
        <v>14</v>
      </c>
      <c r="S8" s="2" t="s">
        <v>15</v>
      </c>
      <c r="T8" s="2" t="s">
        <v>16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23</v>
      </c>
      <c r="AB8" s="2" t="s">
        <v>24</v>
      </c>
      <c r="AC8" s="2" t="s">
        <v>25</v>
      </c>
      <c r="AD8" s="2" t="s">
        <v>26</v>
      </c>
      <c r="AE8" s="2" t="s">
        <v>27</v>
      </c>
      <c r="AF8" s="2" t="s">
        <v>28</v>
      </c>
      <c r="AG8" s="2" t="s">
        <v>29</v>
      </c>
      <c r="AH8" s="2" t="s">
        <v>30</v>
      </c>
      <c r="AI8" s="2" t="s">
        <v>31</v>
      </c>
      <c r="AJ8" s="2" t="s">
        <v>32</v>
      </c>
      <c r="AK8" s="2" t="s">
        <v>33</v>
      </c>
      <c r="AL8" s="2" t="s">
        <v>34</v>
      </c>
      <c r="AM8" s="2" t="s">
        <v>35</v>
      </c>
      <c r="AN8" s="2" t="s">
        <v>36</v>
      </c>
      <c r="AO8" s="2" t="s">
        <v>37</v>
      </c>
      <c r="AP8" s="2" t="s">
        <v>38</v>
      </c>
      <c r="AQ8" s="2" t="s">
        <v>39</v>
      </c>
      <c r="AR8" s="2" t="s">
        <v>40</v>
      </c>
      <c r="AS8" s="2" t="s">
        <v>41</v>
      </c>
      <c r="AT8" s="2" t="s">
        <v>42</v>
      </c>
      <c r="AU8" s="2" t="s">
        <v>43</v>
      </c>
    </row>
    <row r="9" spans="1:47">
      <c r="C9" s="69" t="s">
        <v>139</v>
      </c>
      <c r="D9" s="54">
        <v>1446</v>
      </c>
      <c r="E9" s="54">
        <v>1441</v>
      </c>
      <c r="F9" s="54">
        <v>1436</v>
      </c>
      <c r="G9" s="54">
        <v>1431</v>
      </c>
      <c r="H9" s="54">
        <v>1505</v>
      </c>
      <c r="I9" s="54">
        <v>1579</v>
      </c>
      <c r="J9" s="54">
        <v>1653</v>
      </c>
      <c r="K9" s="54">
        <v>1727</v>
      </c>
      <c r="L9" s="54">
        <v>1762</v>
      </c>
      <c r="M9" s="54">
        <v>1797</v>
      </c>
      <c r="N9" s="54">
        <v>1832</v>
      </c>
      <c r="O9" s="54">
        <v>1867</v>
      </c>
      <c r="P9" s="54">
        <v>1792</v>
      </c>
      <c r="Q9" s="54">
        <v>1717</v>
      </c>
      <c r="R9" s="54">
        <v>1642</v>
      </c>
      <c r="S9" s="54">
        <v>1567</v>
      </c>
      <c r="T9" s="54">
        <v>1574</v>
      </c>
      <c r="U9" s="54">
        <v>1581</v>
      </c>
      <c r="V9" s="54">
        <v>1588</v>
      </c>
      <c r="W9" s="54">
        <v>1595</v>
      </c>
      <c r="X9" s="54">
        <v>1596</v>
      </c>
      <c r="Y9" s="54">
        <v>1597</v>
      </c>
      <c r="Z9" s="54">
        <v>1598</v>
      </c>
      <c r="AA9" s="54">
        <v>1599</v>
      </c>
      <c r="AB9" s="54">
        <v>1608</v>
      </c>
      <c r="AC9" s="54">
        <v>1617</v>
      </c>
      <c r="AD9" s="54">
        <v>1626</v>
      </c>
      <c r="AE9" s="54">
        <v>1635</v>
      </c>
      <c r="AF9" s="54">
        <v>1625</v>
      </c>
      <c r="AG9" s="54">
        <v>1615</v>
      </c>
      <c r="AH9" s="54">
        <v>1605</v>
      </c>
      <c r="AI9" s="54">
        <v>1595</v>
      </c>
      <c r="AJ9" s="54">
        <v>1546</v>
      </c>
      <c r="AK9" s="54">
        <v>1497</v>
      </c>
      <c r="AL9" s="54">
        <v>1448</v>
      </c>
      <c r="AM9" s="54">
        <v>1399</v>
      </c>
      <c r="AN9" s="54">
        <v>1407</v>
      </c>
      <c r="AO9" s="54">
        <v>1415</v>
      </c>
      <c r="AP9" s="54">
        <v>1423</v>
      </c>
      <c r="AQ9" s="54">
        <v>1431</v>
      </c>
      <c r="AR9" s="54">
        <v>1521</v>
      </c>
      <c r="AS9" s="54">
        <v>1611</v>
      </c>
      <c r="AT9" s="54">
        <v>1701</v>
      </c>
      <c r="AU9" s="54">
        <v>1791</v>
      </c>
    </row>
    <row r="10" spans="1:47">
      <c r="C10" s="69" t="s">
        <v>148</v>
      </c>
      <c r="D10" s="54">
        <v>14978</v>
      </c>
      <c r="E10" s="54">
        <v>15496</v>
      </c>
      <c r="F10" s="54">
        <v>16014</v>
      </c>
      <c r="G10" s="54">
        <v>16532</v>
      </c>
      <c r="H10" s="54">
        <v>16661</v>
      </c>
      <c r="I10" s="54">
        <v>16790</v>
      </c>
      <c r="J10" s="54">
        <v>16919</v>
      </c>
      <c r="K10" s="54">
        <v>17048</v>
      </c>
      <c r="L10" s="54">
        <v>17014</v>
      </c>
      <c r="M10" s="54">
        <v>16980</v>
      </c>
      <c r="N10" s="54">
        <v>16946</v>
      </c>
      <c r="O10" s="54">
        <v>16912</v>
      </c>
      <c r="P10" s="54">
        <v>16458</v>
      </c>
      <c r="Q10" s="54">
        <v>16004</v>
      </c>
      <c r="R10" s="54">
        <v>15550</v>
      </c>
      <c r="S10" s="54">
        <v>15096</v>
      </c>
      <c r="T10" s="54">
        <v>14969</v>
      </c>
      <c r="U10" s="54">
        <v>14842</v>
      </c>
      <c r="V10" s="54">
        <v>14715</v>
      </c>
      <c r="W10" s="54">
        <v>14588</v>
      </c>
      <c r="X10" s="54">
        <v>14588</v>
      </c>
      <c r="Y10" s="54">
        <v>14588</v>
      </c>
      <c r="Z10" s="54">
        <v>14588</v>
      </c>
      <c r="AA10" s="54">
        <v>14588</v>
      </c>
      <c r="AB10" s="54">
        <v>14486</v>
      </c>
      <c r="AC10" s="54">
        <v>14384</v>
      </c>
      <c r="AD10" s="54">
        <v>14282</v>
      </c>
      <c r="AE10" s="54">
        <v>14180</v>
      </c>
      <c r="AF10" s="54">
        <v>14019</v>
      </c>
      <c r="AG10" s="54">
        <v>13858</v>
      </c>
      <c r="AH10" s="54">
        <v>13697</v>
      </c>
      <c r="AI10" s="54">
        <v>13536</v>
      </c>
      <c r="AJ10" s="54">
        <v>12849</v>
      </c>
      <c r="AK10" s="54">
        <v>12162</v>
      </c>
      <c r="AL10" s="54">
        <v>11475</v>
      </c>
      <c r="AM10" s="54">
        <v>10788</v>
      </c>
      <c r="AN10" s="54">
        <v>10798</v>
      </c>
      <c r="AO10" s="54">
        <v>10808</v>
      </c>
      <c r="AP10" s="54">
        <v>10818</v>
      </c>
      <c r="AQ10" s="54">
        <v>10828</v>
      </c>
      <c r="AR10" s="54">
        <v>11078</v>
      </c>
      <c r="AS10" s="54">
        <v>11328</v>
      </c>
      <c r="AT10" s="54">
        <v>11578</v>
      </c>
      <c r="AU10" s="54">
        <v>11828</v>
      </c>
    </row>
    <row r="13" spans="1:47" ht="15" thickBot="1"/>
    <row r="14" spans="1:47" ht="15" thickBot="1">
      <c r="C14" s="6" t="s">
        <v>71</v>
      </c>
      <c r="D14" s="1">
        <v>39903</v>
      </c>
      <c r="E14" s="1">
        <v>39994</v>
      </c>
      <c r="F14" s="1">
        <v>40086</v>
      </c>
      <c r="G14" s="1">
        <v>40178</v>
      </c>
      <c r="H14" s="1">
        <v>40268</v>
      </c>
      <c r="I14" s="1">
        <v>40359</v>
      </c>
      <c r="J14" s="1">
        <v>40451</v>
      </c>
      <c r="K14" s="1">
        <v>40543</v>
      </c>
      <c r="L14" s="1">
        <v>40633</v>
      </c>
      <c r="M14" s="1">
        <v>40724</v>
      </c>
      <c r="N14" s="1">
        <v>40816</v>
      </c>
      <c r="O14" s="1">
        <v>40908</v>
      </c>
      <c r="P14" s="1">
        <v>40999</v>
      </c>
      <c r="Q14" s="1">
        <v>41090</v>
      </c>
      <c r="R14" s="1">
        <v>41182</v>
      </c>
      <c r="S14" s="1">
        <v>41274</v>
      </c>
      <c r="T14" s="1">
        <v>41364</v>
      </c>
      <c r="U14" s="1">
        <v>41455</v>
      </c>
      <c r="V14" s="1">
        <v>41547</v>
      </c>
      <c r="W14" s="1">
        <v>41639</v>
      </c>
      <c r="X14" s="1">
        <v>41729</v>
      </c>
      <c r="Y14" s="1">
        <v>41820</v>
      </c>
      <c r="Z14" s="1">
        <v>41912</v>
      </c>
      <c r="AA14" s="1">
        <v>42004</v>
      </c>
      <c r="AB14" s="1">
        <v>42094</v>
      </c>
      <c r="AC14" s="1">
        <v>42185</v>
      </c>
      <c r="AD14" s="1">
        <v>42277</v>
      </c>
      <c r="AE14" s="1">
        <v>42369</v>
      </c>
      <c r="AF14" s="1">
        <v>42460</v>
      </c>
      <c r="AG14" s="1">
        <v>42551</v>
      </c>
      <c r="AH14" s="1">
        <v>42643</v>
      </c>
      <c r="AI14" s="1">
        <v>42735</v>
      </c>
      <c r="AJ14" s="1">
        <v>42825</v>
      </c>
      <c r="AK14" s="1">
        <v>42916</v>
      </c>
      <c r="AL14" s="1">
        <v>43008</v>
      </c>
      <c r="AM14" s="1">
        <v>43100</v>
      </c>
      <c r="AN14" s="1">
        <v>43190</v>
      </c>
      <c r="AO14" s="1">
        <v>43281</v>
      </c>
      <c r="AP14" s="1">
        <v>43373</v>
      </c>
      <c r="AQ14" s="1">
        <v>43465</v>
      </c>
      <c r="AR14" s="1">
        <v>43555</v>
      </c>
      <c r="AS14" s="1">
        <v>43646</v>
      </c>
      <c r="AT14" s="1">
        <v>43738</v>
      </c>
      <c r="AU14" s="1">
        <v>43830</v>
      </c>
    </row>
    <row r="15" spans="1:47">
      <c r="C15" s="4" t="s">
        <v>89</v>
      </c>
      <c r="D15" s="2" t="s">
        <v>0</v>
      </c>
      <c r="E15" s="2" t="s">
        <v>1</v>
      </c>
      <c r="F15" s="2" t="s">
        <v>2</v>
      </c>
      <c r="G15" s="2" t="s">
        <v>3</v>
      </c>
      <c r="H15" s="2" t="s">
        <v>4</v>
      </c>
      <c r="I15" s="2" t="s">
        <v>5</v>
      </c>
      <c r="J15" s="2" t="s">
        <v>6</v>
      </c>
      <c r="K15" s="2" t="s">
        <v>7</v>
      </c>
      <c r="L15" s="2" t="s">
        <v>8</v>
      </c>
      <c r="M15" s="2" t="s">
        <v>9</v>
      </c>
      <c r="N15" s="2" t="s">
        <v>10</v>
      </c>
      <c r="O15" s="2" t="s">
        <v>11</v>
      </c>
      <c r="P15" s="2" t="s">
        <v>12</v>
      </c>
      <c r="Q15" s="2" t="s">
        <v>13</v>
      </c>
      <c r="R15" s="2" t="s">
        <v>14</v>
      </c>
      <c r="S15" s="2" t="s">
        <v>15</v>
      </c>
      <c r="T15" s="2" t="s">
        <v>16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23</v>
      </c>
      <c r="AB15" s="2" t="s">
        <v>24</v>
      </c>
      <c r="AC15" s="2" t="s">
        <v>25</v>
      </c>
      <c r="AD15" s="2" t="s">
        <v>26</v>
      </c>
      <c r="AE15" s="2" t="s">
        <v>27</v>
      </c>
      <c r="AF15" s="2" t="s">
        <v>28</v>
      </c>
      <c r="AG15" s="2" t="s">
        <v>29</v>
      </c>
      <c r="AH15" s="2" t="s">
        <v>30</v>
      </c>
      <c r="AI15" s="2" t="s">
        <v>31</v>
      </c>
      <c r="AJ15" s="2" t="s">
        <v>32</v>
      </c>
      <c r="AK15" s="2" t="s">
        <v>33</v>
      </c>
      <c r="AL15" s="2" t="s">
        <v>34</v>
      </c>
      <c r="AM15" s="2" t="s">
        <v>35</v>
      </c>
      <c r="AN15" s="2" t="s">
        <v>36</v>
      </c>
      <c r="AO15" s="2" t="s">
        <v>37</v>
      </c>
      <c r="AP15" s="2" t="s">
        <v>38</v>
      </c>
      <c r="AQ15" s="2" t="s">
        <v>39</v>
      </c>
      <c r="AR15" s="2" t="s">
        <v>40</v>
      </c>
      <c r="AS15" s="2" t="s">
        <v>41</v>
      </c>
      <c r="AT15" s="2" t="s">
        <v>42</v>
      </c>
      <c r="AU15" s="2" t="s">
        <v>43</v>
      </c>
    </row>
    <row r="16" spans="1:47">
      <c r="C16" s="69" t="s">
        <v>139</v>
      </c>
      <c r="D16" s="54">
        <v>2020</v>
      </c>
      <c r="E16" s="54">
        <v>2005</v>
      </c>
      <c r="F16" s="54">
        <v>1990</v>
      </c>
      <c r="G16" s="54">
        <v>1975</v>
      </c>
      <c r="H16" s="54">
        <v>2047</v>
      </c>
      <c r="I16" s="54">
        <v>2119</v>
      </c>
      <c r="J16" s="54">
        <v>2191</v>
      </c>
      <c r="K16" s="54">
        <v>2263</v>
      </c>
      <c r="L16" s="54">
        <v>2276</v>
      </c>
      <c r="M16" s="54">
        <v>2289</v>
      </c>
      <c r="N16" s="54">
        <v>2302</v>
      </c>
      <c r="O16" s="54">
        <v>2315</v>
      </c>
      <c r="P16" s="54">
        <v>2337</v>
      </c>
      <c r="Q16" s="54">
        <v>2359</v>
      </c>
      <c r="R16" s="54">
        <v>2381</v>
      </c>
      <c r="S16" s="54">
        <v>2403</v>
      </c>
      <c r="T16" s="54">
        <v>2307</v>
      </c>
      <c r="U16" s="54">
        <v>2211</v>
      </c>
      <c r="V16" s="54">
        <v>2115</v>
      </c>
      <c r="W16" s="54">
        <v>2019</v>
      </c>
      <c r="X16" s="54">
        <v>2025</v>
      </c>
      <c r="Y16" s="54">
        <v>2031</v>
      </c>
      <c r="Z16" s="54">
        <v>2037</v>
      </c>
      <c r="AA16" s="54">
        <v>2043</v>
      </c>
      <c r="AB16" s="54">
        <v>2027</v>
      </c>
      <c r="AC16" s="54">
        <v>2011</v>
      </c>
      <c r="AD16" s="54">
        <v>1995</v>
      </c>
      <c r="AE16" s="54">
        <v>1979</v>
      </c>
      <c r="AF16" s="54">
        <v>1946</v>
      </c>
      <c r="AG16" s="54">
        <v>1913</v>
      </c>
      <c r="AH16" s="54">
        <v>1880</v>
      </c>
      <c r="AI16" s="54">
        <v>1847</v>
      </c>
      <c r="AJ16" s="54">
        <v>1865</v>
      </c>
      <c r="AK16" s="54">
        <v>1883</v>
      </c>
      <c r="AL16" s="54">
        <v>1901</v>
      </c>
      <c r="AM16" s="54">
        <v>1919</v>
      </c>
      <c r="AN16" s="54">
        <v>1945</v>
      </c>
      <c r="AO16" s="54">
        <v>1971</v>
      </c>
      <c r="AP16" s="54">
        <v>1997</v>
      </c>
      <c r="AQ16" s="54">
        <v>2023</v>
      </c>
      <c r="AR16" s="54">
        <v>2042</v>
      </c>
      <c r="AS16" s="54">
        <v>2061</v>
      </c>
      <c r="AT16" s="54">
        <v>2080</v>
      </c>
      <c r="AU16" s="54">
        <v>2099</v>
      </c>
    </row>
    <row r="17" spans="3:47">
      <c r="C17" s="69" t="s">
        <v>148</v>
      </c>
      <c r="D17" s="54">
        <v>20669</v>
      </c>
      <c r="E17" s="54">
        <v>20592</v>
      </c>
      <c r="F17" s="54">
        <v>20515</v>
      </c>
      <c r="G17" s="54">
        <v>20438</v>
      </c>
      <c r="H17" s="54">
        <v>20378</v>
      </c>
      <c r="I17" s="54">
        <v>20318</v>
      </c>
      <c r="J17" s="54">
        <v>20258</v>
      </c>
      <c r="K17" s="54">
        <v>20198</v>
      </c>
      <c r="L17" s="54">
        <v>21772</v>
      </c>
      <c r="M17" s="54">
        <v>23346</v>
      </c>
      <c r="N17" s="54">
        <v>24920</v>
      </c>
      <c r="O17" s="54">
        <v>26494</v>
      </c>
      <c r="P17" s="54">
        <v>26591</v>
      </c>
      <c r="Q17" s="54">
        <v>26688</v>
      </c>
      <c r="R17" s="54">
        <v>26785</v>
      </c>
      <c r="S17" s="54">
        <v>26882</v>
      </c>
      <c r="T17" s="54">
        <v>26597</v>
      </c>
      <c r="U17" s="54">
        <v>26312</v>
      </c>
      <c r="V17" s="54">
        <v>26027</v>
      </c>
      <c r="W17" s="54">
        <v>25742</v>
      </c>
      <c r="X17" s="54">
        <v>25732</v>
      </c>
      <c r="Y17" s="54">
        <v>25722</v>
      </c>
      <c r="Z17" s="54">
        <v>25712</v>
      </c>
      <c r="AA17" s="54">
        <v>25702</v>
      </c>
      <c r="AB17" s="54">
        <v>25190</v>
      </c>
      <c r="AC17" s="54">
        <v>24678</v>
      </c>
      <c r="AD17" s="54">
        <v>24166</v>
      </c>
      <c r="AE17" s="54">
        <v>23654</v>
      </c>
      <c r="AF17" s="54">
        <v>23013</v>
      </c>
      <c r="AG17" s="54">
        <v>22372</v>
      </c>
      <c r="AH17" s="54">
        <v>21731</v>
      </c>
      <c r="AI17" s="54">
        <v>21090</v>
      </c>
      <c r="AJ17" s="54">
        <v>20804</v>
      </c>
      <c r="AK17" s="54">
        <v>20518</v>
      </c>
      <c r="AL17" s="54">
        <v>20232</v>
      </c>
      <c r="AM17" s="54">
        <v>19946</v>
      </c>
      <c r="AN17" s="54">
        <v>19164</v>
      </c>
      <c r="AO17" s="54">
        <v>18382</v>
      </c>
      <c r="AP17" s="54">
        <v>17600</v>
      </c>
      <c r="AQ17" s="54">
        <v>16818</v>
      </c>
      <c r="AR17" s="54">
        <v>17368</v>
      </c>
      <c r="AS17" s="54">
        <v>17918</v>
      </c>
      <c r="AT17" s="54">
        <v>18468</v>
      </c>
      <c r="AU17" s="54">
        <v>19018</v>
      </c>
    </row>
    <row r="20" spans="3:47" ht="15" thickBot="1"/>
    <row r="21" spans="3:47" ht="15" thickBot="1">
      <c r="C21" s="6" t="s">
        <v>45</v>
      </c>
      <c r="D21" s="1">
        <v>39903</v>
      </c>
      <c r="E21" s="1">
        <v>39994</v>
      </c>
      <c r="F21" s="1">
        <v>40086</v>
      </c>
      <c r="G21" s="1">
        <v>40178</v>
      </c>
      <c r="H21" s="1">
        <v>40268</v>
      </c>
      <c r="I21" s="1">
        <v>40359</v>
      </c>
      <c r="J21" s="1">
        <v>40451</v>
      </c>
      <c r="K21" s="1">
        <v>40543</v>
      </c>
      <c r="L21" s="1">
        <v>40633</v>
      </c>
      <c r="M21" s="1">
        <v>40724</v>
      </c>
      <c r="N21" s="1">
        <v>40816</v>
      </c>
      <c r="O21" s="1">
        <v>40908</v>
      </c>
      <c r="P21" s="1">
        <v>40999</v>
      </c>
      <c r="Q21" s="1">
        <v>41090</v>
      </c>
      <c r="R21" s="1">
        <v>41182</v>
      </c>
      <c r="S21" s="1">
        <v>41274</v>
      </c>
      <c r="T21" s="1">
        <v>41364</v>
      </c>
      <c r="U21" s="1">
        <v>41455</v>
      </c>
      <c r="V21" s="1">
        <v>41547</v>
      </c>
      <c r="W21" s="1">
        <v>41639</v>
      </c>
      <c r="X21" s="1">
        <v>41729</v>
      </c>
      <c r="Y21" s="1">
        <v>41820</v>
      </c>
      <c r="Z21" s="1">
        <v>41912</v>
      </c>
      <c r="AA21" s="1">
        <v>42004</v>
      </c>
      <c r="AB21" s="1">
        <v>42094</v>
      </c>
      <c r="AC21" s="1">
        <v>42185</v>
      </c>
      <c r="AD21" s="1">
        <v>42277</v>
      </c>
      <c r="AE21" s="1">
        <v>42369</v>
      </c>
      <c r="AF21" s="1">
        <v>42460</v>
      </c>
      <c r="AG21" s="1">
        <v>42551</v>
      </c>
      <c r="AH21" s="1">
        <v>42643</v>
      </c>
      <c r="AI21" s="1">
        <v>42735</v>
      </c>
      <c r="AJ21" s="1">
        <v>42825</v>
      </c>
      <c r="AK21" s="1">
        <v>42916</v>
      </c>
      <c r="AL21" s="1">
        <v>43008</v>
      </c>
      <c r="AM21" s="1">
        <v>43100</v>
      </c>
      <c r="AN21" s="1">
        <v>43190</v>
      </c>
      <c r="AO21" s="1">
        <v>43281</v>
      </c>
      <c r="AP21" s="1">
        <v>43373</v>
      </c>
      <c r="AQ21" s="1">
        <v>43465</v>
      </c>
      <c r="AR21" s="1">
        <v>43555</v>
      </c>
      <c r="AS21" s="1">
        <v>43646</v>
      </c>
      <c r="AT21" s="1">
        <v>43738</v>
      </c>
      <c r="AU21" s="1">
        <v>43830</v>
      </c>
    </row>
    <row r="22" spans="3:47">
      <c r="C22" s="4" t="s">
        <v>89</v>
      </c>
      <c r="D22" s="2" t="s">
        <v>0</v>
      </c>
      <c r="E22" s="2" t="s">
        <v>1</v>
      </c>
      <c r="F22" s="2" t="s">
        <v>2</v>
      </c>
      <c r="G22" s="2" t="s">
        <v>3</v>
      </c>
      <c r="H22" s="2" t="s">
        <v>4</v>
      </c>
      <c r="I22" s="2" t="s">
        <v>5</v>
      </c>
      <c r="J22" s="2" t="s">
        <v>6</v>
      </c>
      <c r="K22" s="2" t="s">
        <v>7</v>
      </c>
      <c r="L22" s="2" t="s">
        <v>8</v>
      </c>
      <c r="M22" s="2" t="s">
        <v>9</v>
      </c>
      <c r="N22" s="2" t="s">
        <v>10</v>
      </c>
      <c r="O22" s="2" t="s">
        <v>11</v>
      </c>
      <c r="P22" s="2" t="s">
        <v>12</v>
      </c>
      <c r="Q22" s="2" t="s">
        <v>13</v>
      </c>
      <c r="R22" s="2" t="s">
        <v>14</v>
      </c>
      <c r="S22" s="2" t="s">
        <v>15</v>
      </c>
      <c r="T22" s="2" t="s">
        <v>16</v>
      </c>
      <c r="U22" s="2" t="s">
        <v>17</v>
      </c>
      <c r="V22" s="2" t="s">
        <v>18</v>
      </c>
      <c r="W22" s="2" t="s">
        <v>19</v>
      </c>
      <c r="X22" s="2" t="s">
        <v>20</v>
      </c>
      <c r="Y22" s="2" t="s">
        <v>21</v>
      </c>
      <c r="Z22" s="2" t="s">
        <v>22</v>
      </c>
      <c r="AA22" s="2" t="s">
        <v>23</v>
      </c>
      <c r="AB22" s="2" t="s">
        <v>24</v>
      </c>
      <c r="AC22" s="2" t="s">
        <v>25</v>
      </c>
      <c r="AD22" s="2" t="s">
        <v>26</v>
      </c>
      <c r="AE22" s="2" t="s">
        <v>27</v>
      </c>
      <c r="AF22" s="2" t="s">
        <v>28</v>
      </c>
      <c r="AG22" s="2" t="s">
        <v>29</v>
      </c>
      <c r="AH22" s="2" t="s">
        <v>30</v>
      </c>
      <c r="AI22" s="2" t="s">
        <v>31</v>
      </c>
      <c r="AJ22" s="2" t="s">
        <v>32</v>
      </c>
      <c r="AK22" s="2" t="s">
        <v>33</v>
      </c>
      <c r="AL22" s="2" t="s">
        <v>34</v>
      </c>
      <c r="AM22" s="2" t="s">
        <v>35</v>
      </c>
      <c r="AN22" s="2" t="s">
        <v>36</v>
      </c>
      <c r="AO22" s="2" t="s">
        <v>37</v>
      </c>
      <c r="AP22" s="2" t="s">
        <v>38</v>
      </c>
      <c r="AQ22" s="2" t="s">
        <v>39</v>
      </c>
      <c r="AR22" s="2" t="s">
        <v>40</v>
      </c>
      <c r="AS22" s="2" t="s">
        <v>41</v>
      </c>
      <c r="AT22" s="2" t="s">
        <v>42</v>
      </c>
      <c r="AU22" s="2" t="s">
        <v>43</v>
      </c>
    </row>
    <row r="23" spans="3:47">
      <c r="C23" s="69" t="s">
        <v>139</v>
      </c>
      <c r="D23" s="54">
        <v>47</v>
      </c>
      <c r="E23" s="54">
        <v>94</v>
      </c>
      <c r="F23" s="54">
        <v>141</v>
      </c>
      <c r="G23" s="54">
        <v>188</v>
      </c>
      <c r="H23" s="54">
        <v>224</v>
      </c>
      <c r="I23" s="54">
        <v>260</v>
      </c>
      <c r="J23" s="54">
        <v>296</v>
      </c>
      <c r="K23" s="54">
        <v>332</v>
      </c>
      <c r="L23" s="54">
        <v>399</v>
      </c>
      <c r="M23" s="54">
        <v>466</v>
      </c>
      <c r="N23" s="54">
        <v>533</v>
      </c>
      <c r="O23" s="54">
        <v>600</v>
      </c>
      <c r="P23" s="54">
        <v>649</v>
      </c>
      <c r="Q23" s="54">
        <v>698</v>
      </c>
      <c r="R23" s="54">
        <v>747</v>
      </c>
      <c r="S23" s="54">
        <v>796</v>
      </c>
      <c r="T23" s="54">
        <v>812</v>
      </c>
      <c r="U23" s="54">
        <v>828</v>
      </c>
      <c r="V23" s="54">
        <v>844</v>
      </c>
      <c r="W23" s="54">
        <v>860</v>
      </c>
      <c r="X23" s="54">
        <v>1014</v>
      </c>
      <c r="Y23" s="54">
        <v>1168</v>
      </c>
      <c r="Z23" s="54">
        <v>1322</v>
      </c>
      <c r="AA23" s="54">
        <v>1476</v>
      </c>
      <c r="AB23" s="54">
        <v>1500</v>
      </c>
      <c r="AC23" s="54">
        <v>1524</v>
      </c>
      <c r="AD23" s="54">
        <v>1548</v>
      </c>
      <c r="AE23" s="54">
        <v>1572</v>
      </c>
      <c r="AF23" s="54">
        <v>1541</v>
      </c>
      <c r="AG23" s="54">
        <v>1510</v>
      </c>
      <c r="AH23" s="54">
        <v>1479</v>
      </c>
      <c r="AI23" s="54">
        <v>1448</v>
      </c>
      <c r="AJ23" s="54">
        <v>1496</v>
      </c>
      <c r="AK23" s="54">
        <v>1544</v>
      </c>
      <c r="AL23" s="54">
        <v>1592</v>
      </c>
      <c r="AM23" s="54">
        <v>1640</v>
      </c>
      <c r="AN23" s="54">
        <v>1662</v>
      </c>
      <c r="AO23" s="54">
        <v>1684</v>
      </c>
      <c r="AP23" s="54">
        <v>1706</v>
      </c>
      <c r="AQ23" s="54">
        <v>1728</v>
      </c>
      <c r="AR23" s="54">
        <v>1787</v>
      </c>
      <c r="AS23" s="54">
        <v>1846</v>
      </c>
      <c r="AT23" s="54">
        <v>1905</v>
      </c>
      <c r="AU23" s="54">
        <v>1964</v>
      </c>
    </row>
    <row r="24" spans="3:47">
      <c r="C24" s="69" t="s">
        <v>148</v>
      </c>
      <c r="D24" s="54">
        <v>332</v>
      </c>
      <c r="E24" s="54">
        <v>664</v>
      </c>
      <c r="F24" s="54">
        <v>996</v>
      </c>
      <c r="G24" s="54">
        <v>1328</v>
      </c>
      <c r="H24" s="54">
        <v>1647</v>
      </c>
      <c r="I24" s="54">
        <v>1966</v>
      </c>
      <c r="J24" s="54">
        <v>2285</v>
      </c>
      <c r="K24" s="54">
        <v>2604</v>
      </c>
      <c r="L24" s="54">
        <v>2893</v>
      </c>
      <c r="M24" s="54">
        <v>3182</v>
      </c>
      <c r="N24" s="54">
        <v>3471</v>
      </c>
      <c r="O24" s="54">
        <v>3760</v>
      </c>
      <c r="P24" s="54">
        <v>3968</v>
      </c>
      <c r="Q24" s="54">
        <v>4176</v>
      </c>
      <c r="R24" s="54">
        <v>4384</v>
      </c>
      <c r="S24" s="54">
        <v>4592</v>
      </c>
      <c r="T24" s="54">
        <v>5282</v>
      </c>
      <c r="U24" s="54">
        <v>5972</v>
      </c>
      <c r="V24" s="54">
        <v>6662</v>
      </c>
      <c r="W24" s="54">
        <v>7352</v>
      </c>
      <c r="X24" s="54">
        <v>7858</v>
      </c>
      <c r="Y24" s="54">
        <v>8364</v>
      </c>
      <c r="Z24" s="54">
        <v>8870</v>
      </c>
      <c r="AA24" s="54">
        <v>9376</v>
      </c>
      <c r="AB24" s="54">
        <v>9259</v>
      </c>
      <c r="AC24" s="54">
        <v>9142</v>
      </c>
      <c r="AD24" s="54">
        <v>9025</v>
      </c>
      <c r="AE24" s="54">
        <v>8908</v>
      </c>
      <c r="AF24" s="54">
        <v>8878</v>
      </c>
      <c r="AG24" s="54">
        <v>8848</v>
      </c>
      <c r="AH24" s="54">
        <v>8818</v>
      </c>
      <c r="AI24" s="54">
        <v>8788</v>
      </c>
      <c r="AJ24" s="54">
        <v>8981</v>
      </c>
      <c r="AK24" s="54">
        <v>9174</v>
      </c>
      <c r="AL24" s="54">
        <v>9367</v>
      </c>
      <c r="AM24" s="54">
        <v>9560</v>
      </c>
      <c r="AN24" s="54">
        <v>9759</v>
      </c>
      <c r="AO24" s="54">
        <v>9958</v>
      </c>
      <c r="AP24" s="54">
        <v>10157</v>
      </c>
      <c r="AQ24" s="54">
        <v>10356</v>
      </c>
      <c r="AR24" s="54">
        <v>10677</v>
      </c>
      <c r="AS24" s="54">
        <v>10998</v>
      </c>
      <c r="AT24" s="54">
        <v>11319</v>
      </c>
      <c r="AU24" s="54">
        <v>11640</v>
      </c>
    </row>
  </sheetData>
  <mergeCells count="1">
    <mergeCell ref="A2:D4"/>
  </mergeCells>
  <conditionalFormatting sqref="B5">
    <cfRule type="cellIs" dxfId="0" priority="1" operator="equal">
      <formula>"none"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8E8B-06E4-4A2D-B5C3-424B6DB8E041}">
  <dimension ref="A2:CO102"/>
  <sheetViews>
    <sheetView showGridLines="0" tabSelected="1" topLeftCell="AV24" zoomScale="65" workbookViewId="0">
      <selection activeCell="AV47" sqref="AV47"/>
    </sheetView>
  </sheetViews>
  <sheetFormatPr defaultRowHeight="14.4"/>
  <cols>
    <col min="2" max="2" width="42.88671875" bestFit="1" customWidth="1"/>
    <col min="3" max="46" width="13.88671875" bestFit="1" customWidth="1"/>
    <col min="49" max="49" width="41.109375" bestFit="1" customWidth="1"/>
    <col min="50" max="50" width="12.5546875" bestFit="1" customWidth="1"/>
    <col min="51" max="51" width="11" bestFit="1" customWidth="1"/>
    <col min="52" max="52" width="10.6640625" bestFit="1" customWidth="1"/>
    <col min="53" max="53" width="11" bestFit="1" customWidth="1"/>
    <col min="54" max="72" width="10" bestFit="1" customWidth="1"/>
    <col min="73" max="73" width="10" customWidth="1"/>
    <col min="74" max="93" width="10" bestFit="1" customWidth="1"/>
  </cols>
  <sheetData>
    <row r="2" spans="1:93">
      <c r="A2" s="71" t="s">
        <v>1242</v>
      </c>
      <c r="B2" s="71"/>
      <c r="C2" s="71"/>
      <c r="D2" s="71"/>
    </row>
    <row r="3" spans="1:93">
      <c r="A3" s="72"/>
      <c r="B3" s="72"/>
      <c r="C3" s="72"/>
      <c r="D3" s="72"/>
    </row>
    <row r="4" spans="1:93" s="56" customFormat="1">
      <c r="A4" s="73"/>
      <c r="B4" s="73"/>
      <c r="C4" s="73"/>
      <c r="D4" s="73"/>
    </row>
    <row r="5" spans="1:93" s="56" customFormat="1" ht="17.25" customHeight="1">
      <c r="A5" s="64"/>
      <c r="B5" s="64"/>
      <c r="C5" s="64"/>
      <c r="D5" s="64"/>
    </row>
    <row r="7" spans="1:93" ht="15" thickBot="1"/>
    <row r="8" spans="1:93" ht="15" thickBot="1">
      <c r="B8" s="6" t="s">
        <v>45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W8" s="6" t="s">
        <v>45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</row>
    <row r="9" spans="1:93">
      <c r="B9" s="4"/>
      <c r="C9" s="2" t="s">
        <v>0</v>
      </c>
      <c r="D9" s="2" t="s">
        <v>1</v>
      </c>
      <c r="E9" s="2" t="s">
        <v>2</v>
      </c>
      <c r="F9" s="2" t="s">
        <v>3</v>
      </c>
      <c r="G9" s="2" t="s">
        <v>4</v>
      </c>
      <c r="H9" s="2" t="s">
        <v>5</v>
      </c>
      <c r="I9" s="2" t="s">
        <v>6</v>
      </c>
      <c r="J9" s="2" t="s">
        <v>7</v>
      </c>
      <c r="K9" s="2" t="s">
        <v>8</v>
      </c>
      <c r="L9" s="2" t="s">
        <v>9</v>
      </c>
      <c r="M9" s="2" t="s">
        <v>10</v>
      </c>
      <c r="N9" s="2" t="s">
        <v>11</v>
      </c>
      <c r="O9" s="2" t="s">
        <v>12</v>
      </c>
      <c r="P9" s="2" t="s">
        <v>13</v>
      </c>
      <c r="Q9" s="2" t="s">
        <v>14</v>
      </c>
      <c r="R9" s="2" t="s">
        <v>15</v>
      </c>
      <c r="S9" s="2" t="s">
        <v>16</v>
      </c>
      <c r="T9" s="2" t="s">
        <v>17</v>
      </c>
      <c r="U9" s="2" t="s">
        <v>18</v>
      </c>
      <c r="V9" s="2" t="s">
        <v>19</v>
      </c>
      <c r="W9" s="2" t="s">
        <v>20</v>
      </c>
      <c r="X9" s="2" t="s">
        <v>21</v>
      </c>
      <c r="Y9" s="2" t="s">
        <v>22</v>
      </c>
      <c r="Z9" s="2" t="s">
        <v>23</v>
      </c>
      <c r="AA9" s="2" t="s">
        <v>24</v>
      </c>
      <c r="AB9" s="2" t="s">
        <v>25</v>
      </c>
      <c r="AC9" s="2" t="s">
        <v>26</v>
      </c>
      <c r="AD9" s="2" t="s">
        <v>27</v>
      </c>
      <c r="AE9" s="2" t="s">
        <v>28</v>
      </c>
      <c r="AF9" s="2" t="s">
        <v>29</v>
      </c>
      <c r="AG9" s="2" t="s">
        <v>30</v>
      </c>
      <c r="AH9" s="2" t="s">
        <v>31</v>
      </c>
      <c r="AI9" s="2" t="s">
        <v>32</v>
      </c>
      <c r="AJ9" s="2" t="s">
        <v>33</v>
      </c>
      <c r="AK9" s="2" t="s">
        <v>34</v>
      </c>
      <c r="AL9" s="2" t="s">
        <v>35</v>
      </c>
      <c r="AM9" s="2" t="s">
        <v>36</v>
      </c>
      <c r="AN9" s="2" t="s">
        <v>37</v>
      </c>
      <c r="AO9" s="2" t="s">
        <v>38</v>
      </c>
      <c r="AP9" s="2" t="s">
        <v>39</v>
      </c>
      <c r="AQ9" s="2" t="s">
        <v>40</v>
      </c>
      <c r="AR9" s="2" t="s">
        <v>41</v>
      </c>
      <c r="AS9" s="2" t="s">
        <v>42</v>
      </c>
      <c r="AT9" s="2" t="s">
        <v>43</v>
      </c>
      <c r="AW9" s="4"/>
      <c r="AX9" s="2" t="s">
        <v>0</v>
      </c>
      <c r="AY9" s="2" t="s">
        <v>1</v>
      </c>
      <c r="AZ9" s="2" t="s">
        <v>2</v>
      </c>
      <c r="BA9" s="2" t="s">
        <v>3</v>
      </c>
      <c r="BB9" s="2" t="s">
        <v>4</v>
      </c>
      <c r="BC9" s="2" t="s">
        <v>5</v>
      </c>
      <c r="BD9" s="2" t="s">
        <v>6</v>
      </c>
      <c r="BE9" s="2" t="s">
        <v>7</v>
      </c>
      <c r="BF9" s="2" t="s">
        <v>8</v>
      </c>
      <c r="BG9" s="2" t="s">
        <v>9</v>
      </c>
      <c r="BH9" s="2" t="s">
        <v>10</v>
      </c>
      <c r="BI9" s="2" t="s">
        <v>11</v>
      </c>
      <c r="BJ9" s="2" t="s">
        <v>12</v>
      </c>
      <c r="BK9" s="2" t="s">
        <v>13</v>
      </c>
      <c r="BL9" s="2" t="s">
        <v>14</v>
      </c>
      <c r="BM9" s="2" t="s">
        <v>15</v>
      </c>
      <c r="BN9" s="2" t="s">
        <v>16</v>
      </c>
      <c r="BO9" s="2" t="s">
        <v>17</v>
      </c>
      <c r="BP9" s="2" t="s">
        <v>18</v>
      </c>
      <c r="BQ9" s="2" t="s">
        <v>19</v>
      </c>
      <c r="BR9" s="2" t="s">
        <v>20</v>
      </c>
      <c r="BS9" s="2" t="s">
        <v>21</v>
      </c>
      <c r="BT9" s="2" t="s">
        <v>22</v>
      </c>
      <c r="BU9" s="2" t="s">
        <v>23</v>
      </c>
      <c r="BV9" s="2" t="s">
        <v>24</v>
      </c>
      <c r="BW9" s="2" t="s">
        <v>25</v>
      </c>
      <c r="BX9" s="2" t="s">
        <v>26</v>
      </c>
      <c r="BY9" s="2" t="s">
        <v>27</v>
      </c>
      <c r="BZ9" s="2" t="s">
        <v>28</v>
      </c>
      <c r="CA9" s="2" t="s">
        <v>29</v>
      </c>
      <c r="CB9" s="2" t="s">
        <v>30</v>
      </c>
      <c r="CC9" s="2" t="s">
        <v>31</v>
      </c>
      <c r="CD9" s="2" t="s">
        <v>32</v>
      </c>
      <c r="CE9" s="2" t="s">
        <v>33</v>
      </c>
      <c r="CF9" s="2" t="s">
        <v>34</v>
      </c>
      <c r="CG9" s="2" t="s">
        <v>35</v>
      </c>
      <c r="CH9" s="2" t="s">
        <v>36</v>
      </c>
      <c r="CI9" s="2" t="s">
        <v>37</v>
      </c>
      <c r="CJ9" s="2" t="s">
        <v>38</v>
      </c>
      <c r="CK9" s="2" t="s">
        <v>39</v>
      </c>
      <c r="CL9" s="2" t="s">
        <v>40</v>
      </c>
      <c r="CM9" s="2" t="s">
        <v>41</v>
      </c>
      <c r="CN9" s="2" t="s">
        <v>42</v>
      </c>
      <c r="CO9" s="2" t="s">
        <v>43</v>
      </c>
    </row>
    <row r="10" spans="1:93">
      <c r="B10" s="5" t="s">
        <v>1223</v>
      </c>
      <c r="AW10" s="56" t="s">
        <v>301</v>
      </c>
      <c r="AX10" s="25">
        <f>C12/C11</f>
        <v>0.75065897765008083</v>
      </c>
      <c r="AY10" s="25">
        <f t="shared" ref="AY10:CO10" si="0">D12/D11</f>
        <v>0.77827743613362121</v>
      </c>
      <c r="AZ10" s="25">
        <f t="shared" si="0"/>
        <v>0.7187020114467948</v>
      </c>
      <c r="BA10" s="25">
        <f t="shared" si="0"/>
        <v>0.73817197460072681</v>
      </c>
      <c r="BB10" s="25">
        <f t="shared" si="0"/>
        <v>0.86165672629265533</v>
      </c>
      <c r="BC10" s="25">
        <f t="shared" si="0"/>
        <v>0.84598633987546923</v>
      </c>
      <c r="BD10" s="25">
        <f t="shared" si="0"/>
        <v>0.81978850799890646</v>
      </c>
      <c r="BE10" s="25">
        <f t="shared" si="0"/>
        <v>0.79774899533623411</v>
      </c>
      <c r="BF10" s="25">
        <f t="shared" si="0"/>
        <v>0.7999774726373845</v>
      </c>
      <c r="BG10" s="25">
        <f t="shared" si="0"/>
        <v>0.79047269655569896</v>
      </c>
      <c r="BH10" s="25">
        <f t="shared" si="0"/>
        <v>0.81908068623189656</v>
      </c>
      <c r="BI10" s="25">
        <f t="shared" si="0"/>
        <v>0.80883466693203199</v>
      </c>
      <c r="BJ10" s="25">
        <f t="shared" si="0"/>
        <v>0.79236091101527628</v>
      </c>
      <c r="BK10" s="25">
        <f t="shared" si="0"/>
        <v>0.77522674345698284</v>
      </c>
      <c r="BL10" s="25">
        <f t="shared" si="0"/>
        <v>0.77732942378807091</v>
      </c>
      <c r="BM10" s="25">
        <f t="shared" si="0"/>
        <v>0.79872952887341098</v>
      </c>
      <c r="BN10" s="25">
        <f t="shared" si="0"/>
        <v>0.79461009939416305</v>
      </c>
      <c r="BO10" s="25">
        <f t="shared" si="0"/>
        <v>0.77941836602348891</v>
      </c>
      <c r="BP10" s="25">
        <f t="shared" si="0"/>
        <v>0.77683962917628957</v>
      </c>
      <c r="BQ10" s="25">
        <f t="shared" si="0"/>
        <v>0.79799214009235508</v>
      </c>
      <c r="BR10" s="25">
        <f t="shared" si="0"/>
        <v>0.7892299542202923</v>
      </c>
      <c r="BS10" s="25">
        <f t="shared" si="0"/>
        <v>0.79791747384658152</v>
      </c>
      <c r="BT10" s="25">
        <f t="shared" si="0"/>
        <v>0.7854818242528917</v>
      </c>
      <c r="BU10" s="25">
        <f t="shared" si="0"/>
        <v>0.7958795445256861</v>
      </c>
      <c r="BV10" s="25">
        <f t="shared" si="0"/>
        <v>0.80573119620212075</v>
      </c>
      <c r="BW10" s="25">
        <f t="shared" si="0"/>
        <v>0.79728256285104426</v>
      </c>
      <c r="BX10" s="25">
        <f t="shared" si="0"/>
        <v>0.80390910913308422</v>
      </c>
      <c r="BY10" s="25">
        <f t="shared" si="0"/>
        <v>0.77441182707789258</v>
      </c>
      <c r="BZ10" s="25">
        <f t="shared" si="0"/>
        <v>0.78012162708963073</v>
      </c>
      <c r="CA10" s="25">
        <f t="shared" si="0"/>
        <v>0.789465390840148</v>
      </c>
      <c r="CB10" s="25">
        <f t="shared" si="0"/>
        <v>0.80997501710320419</v>
      </c>
      <c r="CC10" s="25">
        <f t="shared" si="0"/>
        <v>0.79414646434665437</v>
      </c>
      <c r="CD10" s="25">
        <f t="shared" si="0"/>
        <v>0.81365364093499448</v>
      </c>
      <c r="CE10" s="25">
        <f t="shared" si="0"/>
        <v>0.80873071898106663</v>
      </c>
      <c r="CF10" s="25">
        <f t="shared" si="0"/>
        <v>0.83050123110545981</v>
      </c>
      <c r="CG10" s="25">
        <f t="shared" si="0"/>
        <v>0.82658310395113876</v>
      </c>
      <c r="CH10" s="25">
        <f t="shared" si="0"/>
        <v>0.82190309758017754</v>
      </c>
      <c r="CI10" s="25">
        <f t="shared" si="0"/>
        <v>0.80099158461919151</v>
      </c>
      <c r="CJ10" s="25">
        <f t="shared" si="0"/>
        <v>0.83618875545554139</v>
      </c>
      <c r="CK10" s="25">
        <f t="shared" si="0"/>
        <v>0.82665705597892847</v>
      </c>
      <c r="CL10" s="25">
        <f t="shared" si="0"/>
        <v>0.81550411946095624</v>
      </c>
      <c r="CM10" s="25">
        <f t="shared" si="0"/>
        <v>0.83707429391573185</v>
      </c>
      <c r="CN10" s="25">
        <f t="shared" si="0"/>
        <v>0.84230233525972276</v>
      </c>
      <c r="CO10" s="25">
        <f t="shared" si="0"/>
        <v>0.83109682959924847</v>
      </c>
    </row>
    <row r="11" spans="1:93">
      <c r="B11" s="68" t="s">
        <v>1224</v>
      </c>
      <c r="C11" s="8">
        <f>DADOS_OP_Q!D82</f>
        <v>307026346</v>
      </c>
      <c r="D11" s="8">
        <f>DADOS_OP_Q!E82</f>
        <v>635802214</v>
      </c>
      <c r="E11" s="8">
        <f>DADOS_OP_Q!F82</f>
        <v>828778372</v>
      </c>
      <c r="F11" s="8">
        <f>DADOS_OP_Q!G82</f>
        <v>847970406</v>
      </c>
      <c r="G11" s="8">
        <f>DADOS_OP_Q!H82</f>
        <v>1003975302</v>
      </c>
      <c r="H11" s="8">
        <f>DADOS_OP_Q!I82</f>
        <v>999255312</v>
      </c>
      <c r="I11" s="8">
        <f>DADOS_OP_Q!J82</f>
        <v>1412146646</v>
      </c>
      <c r="J11" s="8">
        <f>DADOS_OP_Q!K82</f>
        <v>1676071694</v>
      </c>
      <c r="K11" s="8">
        <f>DADOS_OP_Q!L82</f>
        <v>1933195676</v>
      </c>
      <c r="L11" s="8">
        <f>DADOS_OP_Q!M82</f>
        <v>1938321972</v>
      </c>
      <c r="M11" s="8">
        <f>DADOS_OP_Q!N82</f>
        <v>2304651136</v>
      </c>
      <c r="N11" s="8">
        <f>DADOS_OP_Q!O82</f>
        <v>2428732624</v>
      </c>
      <c r="O11" s="8">
        <f>DADOS_OP_Q!P82</f>
        <v>2689801394</v>
      </c>
      <c r="P11" s="8">
        <f>DADOS_OP_Q!Q82</f>
        <v>2749544610</v>
      </c>
      <c r="Q11" s="8">
        <f>DADOS_OP_Q!R82</f>
        <v>2901274506</v>
      </c>
      <c r="R11" s="8">
        <f>DADOS_OP_Q!S82</f>
        <v>2712895026</v>
      </c>
      <c r="S11" s="8">
        <f>DADOS_OP_Q!T82</f>
        <v>3128882930</v>
      </c>
      <c r="T11" s="8">
        <f>DADOS_OP_Q!U82</f>
        <v>3480405894</v>
      </c>
      <c r="U11" s="8">
        <f>DADOS_OP_Q!V82</f>
        <v>3813859902</v>
      </c>
      <c r="V11" s="8">
        <f>DADOS_OP_Q!W82</f>
        <v>4083812107</v>
      </c>
      <c r="W11" s="8">
        <f>DADOS_OP_Q!X82</f>
        <v>4866874670</v>
      </c>
      <c r="X11" s="8">
        <f>DADOS_OP_Q!Y82</f>
        <v>4662962904</v>
      </c>
      <c r="Y11" s="8">
        <f>DADOS_OP_Q!Z82</f>
        <v>4902376968</v>
      </c>
      <c r="Z11" s="8">
        <f>DADOS_OP_Q!AA82</f>
        <v>5234477483</v>
      </c>
      <c r="AA11" s="8">
        <f>DADOS_OP_Q!AB82</f>
        <v>5970916366</v>
      </c>
      <c r="AB11" s="8">
        <f>DADOS_OP_Q!AC82</f>
        <v>5433963691</v>
      </c>
      <c r="AC11" s="8">
        <f>DADOS_OP_Q!AD82</f>
        <v>5928747500</v>
      </c>
      <c r="AD11" s="8">
        <f>DADOS_OP_Q!AE82</f>
        <v>6044415624</v>
      </c>
      <c r="AE11" s="8">
        <f>DADOS_OP_Q!AF82</f>
        <v>6216069975</v>
      </c>
      <c r="AF11" s="8">
        <f>DADOS_OP_Q!AG82</f>
        <v>5051136686</v>
      </c>
      <c r="AG11" s="8">
        <f>DADOS_OP_Q!AH82</f>
        <v>5692447964</v>
      </c>
      <c r="AH11" s="8">
        <f>DADOS_OP_Q!AI82</f>
        <v>5899202951</v>
      </c>
      <c r="AI11" s="8">
        <f>DADOS_OP_Q!AJ82</f>
        <v>6380769702</v>
      </c>
      <c r="AJ11" s="8">
        <f>DADOS_OP_Q!AK82</f>
        <v>5952201315</v>
      </c>
      <c r="AK11" s="8">
        <f>DADOS_OP_Q!AL82</f>
        <v>6448975542</v>
      </c>
      <c r="AL11" s="8">
        <f>DADOS_OP_Q!AM82</f>
        <v>6500660770</v>
      </c>
      <c r="AM11" s="8">
        <f>DADOS_OP_Q!AN82</f>
        <v>7155359064</v>
      </c>
      <c r="AN11" s="8">
        <f>DADOS_OP_Q!AO82</f>
        <v>7017031593</v>
      </c>
      <c r="AO11" s="8">
        <f>DADOS_OP_Q!AP82</f>
        <v>7695614306</v>
      </c>
      <c r="AP11" s="8">
        <f>DADOS_OP_Q!AQ82</f>
        <v>7427672394</v>
      </c>
      <c r="AQ11" s="8">
        <f>DADOS_OP_Q!AR82</f>
        <v>8318947640</v>
      </c>
      <c r="AR11" s="8">
        <f>DADOS_OP_Q!AS82</f>
        <v>8163243235</v>
      </c>
      <c r="AS11" s="8">
        <f>DADOS_OP_Q!AT82</f>
        <v>9647537137</v>
      </c>
      <c r="AT11" s="8">
        <f>DADOS_OP_Q!AU82</f>
        <v>9576322263</v>
      </c>
      <c r="AW11" s="56" t="s">
        <v>289</v>
      </c>
      <c r="AX11" s="25">
        <f>C27*1000/C11</f>
        <v>0.12278078937509071</v>
      </c>
      <c r="AY11" s="25">
        <f t="shared" ref="AY11:CO11" si="1">D27*1000/D11</f>
        <v>0.12514851960485515</v>
      </c>
      <c r="AZ11" s="25">
        <f t="shared" si="1"/>
        <v>0.13819450778503381</v>
      </c>
      <c r="BA11" s="25">
        <f t="shared" si="1"/>
        <v>0.15669472601897452</v>
      </c>
      <c r="BB11" s="25">
        <f t="shared" si="1"/>
        <v>0.15790546480075934</v>
      </c>
      <c r="BC11" s="25">
        <f t="shared" si="1"/>
        <v>0.15562940230549788</v>
      </c>
      <c r="BD11" s="25">
        <f t="shared" si="1"/>
        <v>0.15175587881499822</v>
      </c>
      <c r="BE11" s="25">
        <f t="shared" si="1"/>
        <v>0.16269427741364154</v>
      </c>
      <c r="BF11" s="25">
        <f t="shared" si="1"/>
        <v>0.16534001561054029</v>
      </c>
      <c r="BG11" s="25">
        <f t="shared" si="1"/>
        <v>0.1579098309344637</v>
      </c>
      <c r="BH11" s="25">
        <f t="shared" si="1"/>
        <v>0.17178065133350381</v>
      </c>
      <c r="BI11" s="25">
        <f t="shared" si="1"/>
        <v>0.19069705542847909</v>
      </c>
      <c r="BJ11" s="25">
        <f t="shared" si="1"/>
        <v>0.18892454998282132</v>
      </c>
      <c r="BK11" s="25">
        <f t="shared" si="1"/>
        <v>0.17232705929747472</v>
      </c>
      <c r="BL11" s="25">
        <f t="shared" si="1"/>
        <v>0.17618998775486455</v>
      </c>
      <c r="BM11" s="25">
        <f t="shared" si="1"/>
        <v>0.22211101904872874</v>
      </c>
      <c r="BN11" s="25">
        <f t="shared" si="1"/>
        <v>0.20862799140494323</v>
      </c>
      <c r="BO11" s="25">
        <f t="shared" si="1"/>
        <v>0.19375749547682258</v>
      </c>
      <c r="BP11" s="25">
        <f t="shared" si="1"/>
        <v>0.20788221680350732</v>
      </c>
      <c r="BQ11" s="25">
        <f t="shared" si="1"/>
        <v>0.19714700165568519</v>
      </c>
      <c r="BR11" s="25">
        <f t="shared" si="1"/>
        <v>0.16326084589742454</v>
      </c>
      <c r="BS11" s="25">
        <f t="shared" si="1"/>
        <v>0.1984244514351938</v>
      </c>
      <c r="BT11" s="25">
        <f t="shared" si="1"/>
        <v>0.2173217541568791</v>
      </c>
      <c r="BU11" s="25">
        <f t="shared" si="1"/>
        <v>0.21229836108187533</v>
      </c>
      <c r="BV11" s="25">
        <f t="shared" si="1"/>
        <v>0.1788938262612674</v>
      </c>
      <c r="BW11" s="25">
        <f t="shared" si="1"/>
        <v>0.17311796341042884</v>
      </c>
      <c r="BX11" s="25">
        <f t="shared" si="1"/>
        <v>0.18204168887815977</v>
      </c>
      <c r="BY11" s="25">
        <f t="shared" si="1"/>
        <v>0.17814000858764581</v>
      </c>
      <c r="BZ11" s="25">
        <f t="shared" si="1"/>
        <v>0.16858691580071547</v>
      </c>
      <c r="CA11" s="25">
        <f t="shared" si="1"/>
        <v>0.17653760600596677</v>
      </c>
      <c r="CB11" s="25">
        <f t="shared" si="1"/>
        <v>0.18621852717359563</v>
      </c>
      <c r="CC11" s="25">
        <f t="shared" si="1"/>
        <v>0.18707534233069195</v>
      </c>
      <c r="CD11" s="25">
        <f t="shared" si="1"/>
        <v>0.17559095074497871</v>
      </c>
      <c r="CE11" s="25">
        <f t="shared" si="1"/>
        <v>0.17295601545587097</v>
      </c>
      <c r="CF11" s="25">
        <f t="shared" si="1"/>
        <v>0.18401495965907383</v>
      </c>
      <c r="CG11" s="25">
        <f t="shared" si="1"/>
        <v>0.1980006777017502</v>
      </c>
      <c r="CH11" s="25">
        <f t="shared" si="1"/>
        <v>0.18027093550785406</v>
      </c>
      <c r="CI11" s="25">
        <f t="shared" si="1"/>
        <v>0.16451359896241316</v>
      </c>
      <c r="CJ11" s="25">
        <f t="shared" si="1"/>
        <v>0.18016516946265285</v>
      </c>
      <c r="CK11" s="25">
        <f t="shared" si="1"/>
        <v>0.18840842750120687</v>
      </c>
      <c r="CL11" s="25">
        <f t="shared" si="1"/>
        <v>0.17042289824094231</v>
      </c>
      <c r="CM11" s="25">
        <f t="shared" si="1"/>
        <v>0.17761848869393201</v>
      </c>
      <c r="CN11" s="25">
        <f t="shared" si="1"/>
        <v>0.17314760816220953</v>
      </c>
      <c r="CO11" s="25">
        <f t="shared" si="1"/>
        <v>0.18299117405205803</v>
      </c>
    </row>
    <row r="12" spans="1:93">
      <c r="B12" s="68" t="s">
        <v>1225</v>
      </c>
      <c r="C12" s="8">
        <f>DADOS_OP_Q!D85</f>
        <v>230472083</v>
      </c>
      <c r="D12" s="8">
        <f>DADOS_OP_Q!E85</f>
        <v>494830517</v>
      </c>
      <c r="E12" s="8">
        <f>DADOS_OP_Q!F85</f>
        <v>595644683</v>
      </c>
      <c r="F12" s="8">
        <f>DADOS_OP_Q!G85</f>
        <v>625947989</v>
      </c>
      <c r="G12" s="8">
        <f>DADOS_OP_Q!H85</f>
        <v>865082072</v>
      </c>
      <c r="H12" s="8">
        <f>DADOS_OP_Q!I85</f>
        <v>845356344</v>
      </c>
      <c r="I12" s="8">
        <f>DADOS_OP_Q!J85</f>
        <v>1157661592</v>
      </c>
      <c r="J12" s="8">
        <f>DADOS_OP_Q!K85</f>
        <v>1337084510</v>
      </c>
      <c r="K12" s="8">
        <f>DADOS_OP_Q!L85</f>
        <v>1546512991</v>
      </c>
      <c r="L12" s="8">
        <f>DADOS_OP_Q!M85</f>
        <v>1532190596</v>
      </c>
      <c r="M12" s="8">
        <f>DADOS_OP_Q!N85</f>
        <v>1887695234</v>
      </c>
      <c r="N12" s="8">
        <f>DADOS_OP_Q!O85</f>
        <v>1964443143</v>
      </c>
      <c r="O12" s="8">
        <f>DADOS_OP_Q!P85</f>
        <v>2131293483</v>
      </c>
      <c r="P12" s="8">
        <f>DADOS_OP_Q!Q85</f>
        <v>2131520514</v>
      </c>
      <c r="Q12" s="8">
        <f>DADOS_OP_Q!R85</f>
        <v>2255246040</v>
      </c>
      <c r="R12" s="8">
        <f>DADOS_OP_Q!S85</f>
        <v>2166869366</v>
      </c>
      <c r="S12" s="8">
        <f>DADOS_OP_Q!T85</f>
        <v>2486241976</v>
      </c>
      <c r="T12" s="8">
        <f>DADOS_OP_Q!U85</f>
        <v>2712692275</v>
      </c>
      <c r="U12" s="8">
        <f>DADOS_OP_Q!V85</f>
        <v>2962757512</v>
      </c>
      <c r="V12" s="8">
        <f>DADOS_OP_Q!W85</f>
        <v>3258849963</v>
      </c>
      <c r="W12" s="8">
        <f>DADOS_OP_Q!X85</f>
        <v>3841083273</v>
      </c>
      <c r="X12" s="8">
        <f>DADOS_OP_Q!Y85</f>
        <v>3720659581</v>
      </c>
      <c r="Y12" s="8">
        <f>DADOS_OP_Q!Z85</f>
        <v>3850728004</v>
      </c>
      <c r="Z12" s="8">
        <f>DADOS_OP_Q!AA85</f>
        <v>4166013555</v>
      </c>
      <c r="AA12" s="8">
        <f>DADOS_OP_Q!AB85</f>
        <v>4810953586</v>
      </c>
      <c r="AB12" s="8">
        <f>DADOS_OP_Q!AC85</f>
        <v>4332404498</v>
      </c>
      <c r="AC12" s="8">
        <f>DADOS_OP_Q!AD85</f>
        <v>4766174121</v>
      </c>
      <c r="AD12" s="8">
        <f>DADOS_OP_Q!AE85</f>
        <v>4680866947</v>
      </c>
      <c r="AE12" s="8">
        <f>DADOS_OP_Q!AF85</f>
        <v>4849290623</v>
      </c>
      <c r="AF12" s="8">
        <f>DADOS_OP_Q!AG85</f>
        <v>3987697598</v>
      </c>
      <c r="AG12" s="8">
        <f>DADOS_OP_Q!AH85</f>
        <v>4610740637</v>
      </c>
      <c r="AH12" s="8">
        <f>DADOS_OP_Q!AI85</f>
        <v>4684831166</v>
      </c>
      <c r="AI12" s="8">
        <f>DADOS_OP_Q!AJ85</f>
        <v>5191736500</v>
      </c>
      <c r="AJ12" s="8">
        <f>DADOS_OP_Q!AK85</f>
        <v>4813728049</v>
      </c>
      <c r="AK12" s="8">
        <f>DADOS_OP_Q!AL85</f>
        <v>5355882127</v>
      </c>
      <c r="AL12" s="8">
        <f>DADOS_OP_Q!AM85</f>
        <v>5373336357</v>
      </c>
      <c r="AM12" s="8">
        <f>DADOS_OP_Q!AN85</f>
        <v>5881011779</v>
      </c>
      <c r="AN12" s="8">
        <f>DADOS_OP_Q!AO85</f>
        <v>5620583255</v>
      </c>
      <c r="AO12" s="8">
        <f>DADOS_OP_Q!AP85</f>
        <v>6434986149</v>
      </c>
      <c r="AP12" s="8">
        <f>DADOS_OP_Q!AQ85</f>
        <v>6140137794</v>
      </c>
      <c r="AQ12" s="8">
        <f>DADOS_OP_Q!AR85</f>
        <v>6784136070</v>
      </c>
      <c r="AR12" s="8">
        <f>DADOS_OP_Q!AS85</f>
        <v>6833241067</v>
      </c>
      <c r="AS12" s="8">
        <f>DADOS_OP_Q!AT85</f>
        <v>8126143060</v>
      </c>
      <c r="AT12" s="8">
        <f>DADOS_OP_Q!AU85</f>
        <v>7958851072</v>
      </c>
      <c r="AW12" s="56" t="s">
        <v>1236</v>
      </c>
      <c r="AX12" s="25">
        <f>C29*1000/C11</f>
        <v>2.4207544248947062E-2</v>
      </c>
      <c r="AY12" s="25">
        <f t="shared" ref="AY12:CO12" si="2">D29*1000/D11</f>
        <v>1.801203849142222E-2</v>
      </c>
      <c r="AZ12" s="25">
        <f t="shared" si="2"/>
        <v>1.5906442137834036E-2</v>
      </c>
      <c r="BA12" s="25">
        <f t="shared" si="2"/>
        <v>1.7030046471173042E-2</v>
      </c>
      <c r="BB12" s="25">
        <f t="shared" si="2"/>
        <v>2.1394689121077528E-2</v>
      </c>
      <c r="BC12" s="25">
        <f t="shared" si="2"/>
        <v>2.264480538357529E-2</v>
      </c>
      <c r="BD12" s="25">
        <f t="shared" si="2"/>
        <v>1.9027357580518493E-2</v>
      </c>
      <c r="BE12" s="25">
        <f t="shared" si="2"/>
        <v>1.9188547023171004E-2</v>
      </c>
      <c r="BF12" s="25">
        <f t="shared" si="2"/>
        <v>2.0213665639508195E-2</v>
      </c>
      <c r="BG12" s="25">
        <f t="shared" si="2"/>
        <v>1.9709398502712912E-2</v>
      </c>
      <c r="BH12" s="25">
        <f t="shared" si="2"/>
        <v>1.9022745117063634E-2</v>
      </c>
      <c r="BI12" s="25">
        <f t="shared" si="2"/>
        <v>1.9453126534730865E-2</v>
      </c>
      <c r="BJ12" s="25">
        <f t="shared" si="2"/>
        <v>2.0865891891641033E-2</v>
      </c>
      <c r="BK12" s="25">
        <f t="shared" si="2"/>
        <v>2.1910794565367431E-2</v>
      </c>
      <c r="BL12" s="25">
        <f t="shared" si="2"/>
        <v>2.2383944957744806E-2</v>
      </c>
      <c r="BM12" s="25">
        <f t="shared" si="2"/>
        <v>2.3958710559999662E-2</v>
      </c>
      <c r="BN12" s="25">
        <f t="shared" si="2"/>
        <v>1.6061065361752547E-2</v>
      </c>
      <c r="BO12" s="25">
        <f t="shared" si="2"/>
        <v>1.8827738732384247E-2</v>
      </c>
      <c r="BP12" s="25">
        <f t="shared" si="2"/>
        <v>1.7379951530862629E-2</v>
      </c>
      <c r="BQ12" s="25">
        <f t="shared" si="2"/>
        <v>1.8210485952148692E-2</v>
      </c>
      <c r="BR12" s="25">
        <f t="shared" si="2"/>
        <v>1.429868852684516E-2</v>
      </c>
      <c r="BS12" s="25">
        <f t="shared" si="2"/>
        <v>1.8080274499585307E-2</v>
      </c>
      <c r="BT12" s="25">
        <f t="shared" si="2"/>
        <v>1.8330099607880516E-2</v>
      </c>
      <c r="BU12" s="25">
        <f t="shared" si="2"/>
        <v>1.7830011054858343E-2</v>
      </c>
      <c r="BV12" s="25">
        <f t="shared" si="2"/>
        <v>1.5752698024894814E-2</v>
      </c>
      <c r="BW12" s="25">
        <f t="shared" si="2"/>
        <v>1.5986622362450031E-2</v>
      </c>
      <c r="BX12" s="25">
        <f t="shared" si="2"/>
        <v>1.0090502887721692E-2</v>
      </c>
      <c r="BY12" s="25">
        <f t="shared" si="2"/>
        <v>2.2914123155808399E-2</v>
      </c>
      <c r="BZ12" s="25">
        <f t="shared" si="2"/>
        <v>1.6878906311713838E-2</v>
      </c>
      <c r="CA12" s="25">
        <f t="shared" si="2"/>
        <v>1.494692274975218E-2</v>
      </c>
      <c r="CB12" s="25">
        <f t="shared" si="2"/>
        <v>1.6518823441510799E-2</v>
      </c>
      <c r="CC12" s="25">
        <f t="shared" si="2"/>
        <v>1.6504969915353048E-2</v>
      </c>
      <c r="CD12" s="25">
        <f t="shared" si="2"/>
        <v>1.6313493256429133E-2</v>
      </c>
      <c r="CE12" s="25">
        <f t="shared" si="2"/>
        <v>1.6058928295747257E-2</v>
      </c>
      <c r="CF12" s="25">
        <f t="shared" si="2"/>
        <v>1.6214174916119029E-2</v>
      </c>
      <c r="CG12" s="25">
        <f t="shared" si="2"/>
        <v>1.4548991065574141E-2</v>
      </c>
      <c r="CH12" s="25">
        <f t="shared" si="2"/>
        <v>1.4840410762609394E-2</v>
      </c>
      <c r="CI12" s="25">
        <f t="shared" si="2"/>
        <v>3.3260264563356436E-2</v>
      </c>
      <c r="CJ12" s="25">
        <f t="shared" si="2"/>
        <v>1.0012059361357812E-2</v>
      </c>
      <c r="CK12" s="25">
        <f t="shared" si="2"/>
        <v>1.4040620098976659E-2</v>
      </c>
      <c r="CL12" s="25">
        <f t="shared" si="2"/>
        <v>1.4610712654489948E-2</v>
      </c>
      <c r="CM12" s="25">
        <f t="shared" si="2"/>
        <v>1.4083161831326046E-2</v>
      </c>
      <c r="CN12" s="25">
        <f t="shared" si="2"/>
        <v>1.5045947868675994E-2</v>
      </c>
      <c r="CO12" s="25">
        <f t="shared" si="2"/>
        <v>2.1667965457080395E-2</v>
      </c>
    </row>
    <row r="13" spans="1:93">
      <c r="B13" s="68" t="s">
        <v>1226</v>
      </c>
      <c r="C13" s="8">
        <f>DADOS_OP_Q!D88</f>
        <v>34113513</v>
      </c>
      <c r="D13" s="8">
        <f>DADOS_OP_Q!E88</f>
        <v>70575471</v>
      </c>
      <c r="E13" s="8">
        <f>DADOS_OP_Q!F88</f>
        <v>91728438</v>
      </c>
      <c r="F13" s="8">
        <f>DADOS_OP_Q!G88</f>
        <v>93849344</v>
      </c>
      <c r="G13" s="8">
        <f>DADOS_OP_Q!H88</f>
        <v>126289941</v>
      </c>
      <c r="H13" s="8">
        <f>DADOS_OP_Q!I88</f>
        <v>131213963</v>
      </c>
      <c r="I13" s="8">
        <f>DADOS_OP_Q!J88</f>
        <v>185980937</v>
      </c>
      <c r="J13" s="8">
        <f>DADOS_OP_Q!K88</f>
        <v>218668103</v>
      </c>
      <c r="K13" s="8">
        <f>DADOS_OP_Q!L88</f>
        <v>248796509</v>
      </c>
      <c r="L13" s="8">
        <f>DADOS_OP_Q!M88</f>
        <v>256394968</v>
      </c>
      <c r="M13" s="8">
        <f>DADOS_OP_Q!N88</f>
        <v>302228410</v>
      </c>
      <c r="N13" s="8">
        <f>DADOS_OP_Q!O88</f>
        <v>372540061</v>
      </c>
      <c r="O13" s="8">
        <f>DADOS_OP_Q!P88</f>
        <v>345323905</v>
      </c>
      <c r="P13" s="8">
        <f>DADOS_OP_Q!Q88</f>
        <v>352926617</v>
      </c>
      <c r="Q13" s="8">
        <f>DADOS_OP_Q!R88</f>
        <v>371332195</v>
      </c>
      <c r="R13" s="8">
        <f>DADOS_OP_Q!S88</f>
        <v>347012684</v>
      </c>
      <c r="S13" s="8">
        <f>DADOS_OP_Q!T88</f>
        <v>397277746</v>
      </c>
      <c r="T13" s="8">
        <f>DADOS_OP_Q!U88</f>
        <v>443352371</v>
      </c>
      <c r="U13" s="8">
        <f>DADOS_OP_Q!V88</f>
        <v>488877024</v>
      </c>
      <c r="V13" s="8">
        <f>DADOS_OP_Q!W88</f>
        <v>504776611</v>
      </c>
      <c r="W13" s="8">
        <f>DADOS_OP_Q!X88</f>
        <v>576616065</v>
      </c>
      <c r="X13" s="8">
        <f>DADOS_OP_Q!Y88</f>
        <v>554381863</v>
      </c>
      <c r="Y13" s="8">
        <f>DADOS_OP_Q!Z88</f>
        <v>580640521</v>
      </c>
      <c r="Z13" s="8">
        <f>DADOS_OP_Q!AA88</f>
        <v>639802259</v>
      </c>
      <c r="AA13" s="8">
        <f>DADOS_OP_Q!AB88</f>
        <v>639463528</v>
      </c>
      <c r="AB13" s="8">
        <f>DADOS_OP_Q!AC88</f>
        <v>621466615</v>
      </c>
      <c r="AC13" s="8">
        <f>DADOS_OP_Q!AD88</f>
        <v>772671273</v>
      </c>
      <c r="AD13" s="8">
        <f>DADOS_OP_Q!AE88</f>
        <v>779900377</v>
      </c>
      <c r="AE13" s="8">
        <f>DADOS_OP_Q!AF88</f>
        <v>805776310</v>
      </c>
      <c r="AF13" s="8">
        <f>DADOS_OP_Q!AG88</f>
        <v>660726423</v>
      </c>
      <c r="AG13" s="8">
        <f>DADOS_OP_Q!AH88</f>
        <v>739857447</v>
      </c>
      <c r="AH13" s="8">
        <f>DADOS_OP_Q!AI88</f>
        <v>768306115</v>
      </c>
      <c r="AI13" s="8">
        <f>DADOS_OP_Q!AJ88</f>
        <v>710202799</v>
      </c>
      <c r="AJ13" s="8">
        <f>DADOS_OP_Q!AK88</f>
        <v>668306689</v>
      </c>
      <c r="AK13" s="8">
        <f>DADOS_OP_Q!AL88</f>
        <v>746667392</v>
      </c>
      <c r="AL13" s="8">
        <f>DADOS_OP_Q!AM88</f>
        <v>757501848</v>
      </c>
      <c r="AM13" s="8">
        <f>DADOS_OP_Q!AN88</f>
        <v>831186086</v>
      </c>
      <c r="AN13" s="8">
        <f>DADOS_OP_Q!AO88</f>
        <v>808657473</v>
      </c>
      <c r="AO13" s="8">
        <f>DADOS_OP_Q!AP88</f>
        <v>886552335</v>
      </c>
      <c r="AP13" s="8">
        <f>DADOS_OP_Q!AQ88</f>
        <v>851156164</v>
      </c>
      <c r="AQ13" s="8">
        <f>DADOS_OP_Q!AR88</f>
        <v>940597172</v>
      </c>
      <c r="AR13" s="8">
        <f>DADOS_OP_Q!AS88</f>
        <v>931185192</v>
      </c>
      <c r="AS13" s="8">
        <f>DADOS_OP_Q!AT88</f>
        <v>1091413008</v>
      </c>
      <c r="AT13" s="8">
        <f>DADOS_OP_Q!AU88</f>
        <v>1103573241</v>
      </c>
      <c r="AW13" s="56" t="s">
        <v>1237</v>
      </c>
      <c r="AX13" s="25">
        <f>C28*1000/C11</f>
        <v>0.14981049047582815</v>
      </c>
      <c r="AY13" s="25">
        <f t="shared" ref="AY13:CO13" si="3">D28*1000/D11</f>
        <v>0.12179084395145316</v>
      </c>
      <c r="AZ13" s="25">
        <f t="shared" si="3"/>
        <v>0.1207546424129928</v>
      </c>
      <c r="BA13" s="25">
        <f t="shared" si="3"/>
        <v>0.13697161274723488</v>
      </c>
      <c r="BB13" s="25">
        <f t="shared" si="3"/>
        <v>0.11863550144473541</v>
      </c>
      <c r="BC13" s="25">
        <f t="shared" si="3"/>
        <v>0.1255220510915194</v>
      </c>
      <c r="BD13" s="25">
        <f t="shared" si="3"/>
        <v>0.11450164777792957</v>
      </c>
      <c r="BE13" s="25">
        <f t="shared" si="3"/>
        <v>0.1133660831303189</v>
      </c>
      <c r="BF13" s="25">
        <f t="shared" si="3"/>
        <v>0.1152495417860066</v>
      </c>
      <c r="BG13" s="25">
        <f t="shared" si="3"/>
        <v>0.12595929174946816</v>
      </c>
      <c r="BH13" s="25">
        <f t="shared" si="3"/>
        <v>0.12606663657840705</v>
      </c>
      <c r="BI13" s="25">
        <f t="shared" si="3"/>
        <v>0.13087095261732001</v>
      </c>
      <c r="BJ13" s="25">
        <f t="shared" si="3"/>
        <v>0.130081566675637</v>
      </c>
      <c r="BK13" s="25">
        <f t="shared" si="3"/>
        <v>0.13884865284207906</v>
      </c>
      <c r="BL13" s="25">
        <f t="shared" si="3"/>
        <v>0.14165634584090919</v>
      </c>
      <c r="BM13" s="25">
        <f t="shared" si="3"/>
        <v>0.14646394251359829</v>
      </c>
      <c r="BN13" s="25">
        <f t="shared" si="3"/>
        <v>0.13688228878383946</v>
      </c>
      <c r="BO13" s="25">
        <f t="shared" si="3"/>
        <v>0.13679770841036526</v>
      </c>
      <c r="BP13" s="25">
        <f t="shared" si="3"/>
        <v>0.13984659019920609</v>
      </c>
      <c r="BQ13" s="25">
        <f t="shared" si="3"/>
        <v>0.13368739219889478</v>
      </c>
      <c r="BR13" s="25">
        <f t="shared" si="3"/>
        <v>0.1266085061590875</v>
      </c>
      <c r="BS13" s="25">
        <f t="shared" si="3"/>
        <v>0.13801152456065019</v>
      </c>
      <c r="BT13" s="25">
        <f t="shared" si="3"/>
        <v>0.15152224800203065</v>
      </c>
      <c r="BU13" s="25">
        <f t="shared" si="3"/>
        <v>0.1484319169007341</v>
      </c>
      <c r="BV13" s="25">
        <f t="shared" si="3"/>
        <v>0.12677724374078861</v>
      </c>
      <c r="BW13" s="25">
        <f t="shared" si="3"/>
        <v>0.13716798642308725</v>
      </c>
      <c r="BX13" s="25">
        <f t="shared" si="3"/>
        <v>0.13600788181646187</v>
      </c>
      <c r="BY13" s="25">
        <f t="shared" si="3"/>
        <v>0.13437372557059776</v>
      </c>
      <c r="BZ13" s="25">
        <f t="shared" si="3"/>
        <v>0.12482111891229285</v>
      </c>
      <c r="CA13" s="25">
        <f t="shared" si="3"/>
        <v>0.1236498713425609</v>
      </c>
      <c r="CB13" s="25">
        <f t="shared" si="3"/>
        <v>0.12077814925271343</v>
      </c>
      <c r="CC13" s="25">
        <f t="shared" si="3"/>
        <v>0.11720544617126503</v>
      </c>
      <c r="CD13" s="25">
        <f t="shared" si="3"/>
        <v>0.11029606096164353</v>
      </c>
      <c r="CE13" s="25">
        <f t="shared" si="3"/>
        <v>0.11236811303739976</v>
      </c>
      <c r="CF13" s="25">
        <f t="shared" si="3"/>
        <v>0.10975934013230969</v>
      </c>
      <c r="CG13" s="25">
        <f t="shared" si="3"/>
        <v>0.11162703291160721</v>
      </c>
      <c r="CH13" s="25">
        <f t="shared" si="3"/>
        <v>0.11139915941085414</v>
      </c>
      <c r="CI13" s="25">
        <f t="shared" si="3"/>
        <v>0.1153100628137671</v>
      </c>
      <c r="CJ13" s="25">
        <f t="shared" si="3"/>
        <v>0.12462007034737974</v>
      </c>
      <c r="CK13" s="25">
        <f t="shared" si="3"/>
        <v>0.12075897141257268</v>
      </c>
      <c r="CL13" s="25">
        <f t="shared" si="3"/>
        <v>9.7637859968556368E-2</v>
      </c>
      <c r="CM13" s="25">
        <f t="shared" si="3"/>
        <v>0.10362995000072872</v>
      </c>
      <c r="CN13" s="25">
        <f t="shared" si="3"/>
        <v>9.2617787069152482E-2</v>
      </c>
      <c r="CO13" s="25">
        <f t="shared" si="3"/>
        <v>0.21372422934949822</v>
      </c>
    </row>
    <row r="14" spans="1:93">
      <c r="B14" s="68" t="s">
        <v>1227</v>
      </c>
      <c r="C14" s="8">
        <f>DADOS_OP_Q!D91</f>
        <v>19515394</v>
      </c>
      <c r="D14" s="8">
        <f>DADOS_OP_Q!E91</f>
        <v>41850202</v>
      </c>
      <c r="E14" s="8">
        <f>DADOS_OP_Q!F91</f>
        <v>50022998</v>
      </c>
      <c r="F14" s="8">
        <f>DADOS_OP_Q!G91</f>
        <v>51935816</v>
      </c>
      <c r="G14" s="8">
        <f>DADOS_OP_Q!H91</f>
        <v>85360427</v>
      </c>
      <c r="H14" s="8">
        <f>DADOS_OP_Q!I91</f>
        <v>82926304</v>
      </c>
      <c r="I14" s="8">
        <f>DADOS_OP_Q!J91</f>
        <v>113823614</v>
      </c>
      <c r="J14" s="8">
        <f>DADOS_OP_Q!K91</f>
        <v>131429132</v>
      </c>
      <c r="K14" s="8">
        <f>DADOS_OP_Q!L91</f>
        <v>152880426</v>
      </c>
      <c r="L14" s="8">
        <f>DADOS_OP_Q!M91</f>
        <v>150165047</v>
      </c>
      <c r="M14" s="8">
        <f>DADOS_OP_Q!N91</f>
        <v>185768583</v>
      </c>
      <c r="N14" s="8">
        <f>DADOS_OP_Q!O91</f>
        <v>193453752</v>
      </c>
      <c r="O14" s="8">
        <f>DADOS_OP_Q!P91</f>
        <v>210300151</v>
      </c>
      <c r="P14" s="8">
        <f>DADOS_OP_Q!Q91</f>
        <v>200432082</v>
      </c>
      <c r="Q14" s="8">
        <f>DADOS_OP_Q!R91</f>
        <v>205431073</v>
      </c>
      <c r="R14" s="8">
        <f>DADOS_OP_Q!S91</f>
        <v>198469701</v>
      </c>
      <c r="S14" s="8">
        <f>DADOS_OP_Q!T91</f>
        <v>220520360</v>
      </c>
      <c r="T14" s="8">
        <f>DADOS_OP_Q!U91</f>
        <v>239175186</v>
      </c>
      <c r="U14" s="8">
        <f>DADOS_OP_Q!V91</f>
        <v>261725654</v>
      </c>
      <c r="V14" s="8">
        <f>DADOS_OP_Q!W91</f>
        <v>288032893</v>
      </c>
      <c r="W14" s="8">
        <f>DADOS_OP_Q!X91</f>
        <v>341377652</v>
      </c>
      <c r="X14" s="8">
        <f>DADOS_OP_Q!Y91</f>
        <v>329043557</v>
      </c>
      <c r="Y14" s="8">
        <f>DADOS_OP_Q!Z91</f>
        <v>341840606</v>
      </c>
      <c r="Z14" s="8">
        <f>DADOS_OP_Q!AA91</f>
        <v>372310464</v>
      </c>
      <c r="AA14" s="8">
        <f>DADOS_OP_Q!AB91</f>
        <v>440388824</v>
      </c>
      <c r="AB14" s="8">
        <f>DADOS_OP_Q!AC91</f>
        <v>394409339</v>
      </c>
      <c r="AC14" s="8">
        <f>DADOS_OP_Q!AD91</f>
        <v>438714818</v>
      </c>
      <c r="AD14" s="8">
        <f>DADOS_OP_Q!AE91</f>
        <v>430274027</v>
      </c>
      <c r="AE14" s="8">
        <f>DADOS_OP_Q!AF91</f>
        <v>454696881</v>
      </c>
      <c r="AF14" s="8">
        <f>DADOS_OP_Q!AG91</f>
        <v>372690154</v>
      </c>
      <c r="AG14" s="8">
        <f>DADOS_OP_Q!AH91</f>
        <v>436765740</v>
      </c>
      <c r="AH14" s="8">
        <f>DADOS_OP_Q!AI91</f>
        <v>449603074</v>
      </c>
      <c r="AI14" s="8">
        <f>DADOS_OP_Q!AJ91</f>
        <v>491221878</v>
      </c>
      <c r="AJ14" s="8">
        <f>DADOS_OP_Q!AK91</f>
        <v>460722425</v>
      </c>
      <c r="AK14" s="8">
        <f>DADOS_OP_Q!AL91</f>
        <v>515368159</v>
      </c>
      <c r="AL14" s="8">
        <f>DADOS_OP_Q!AM91</f>
        <v>525334708</v>
      </c>
      <c r="AM14" s="8">
        <f>DADOS_OP_Q!AN91</f>
        <v>577502657</v>
      </c>
      <c r="AN14" s="8">
        <f>DADOS_OP_Q!AO91</f>
        <v>551360202</v>
      </c>
      <c r="AO14" s="8">
        <f>DADOS_OP_Q!AP91</f>
        <v>624289361</v>
      </c>
      <c r="AP14" s="8">
        <f>DADOS_OP_Q!AQ91</f>
        <v>599464369</v>
      </c>
      <c r="AQ14" s="8">
        <f>DADOS_OP_Q!AR91</f>
        <v>651695953</v>
      </c>
      <c r="AR14" s="8">
        <f>DADOS_OP_Q!AS91</f>
        <v>658014090</v>
      </c>
      <c r="AS14" s="8">
        <f>DADOS_OP_Q!AT91</f>
        <v>773229852</v>
      </c>
      <c r="AT14" s="8">
        <f>DADOS_OP_Q!AU91</f>
        <v>770787992</v>
      </c>
      <c r="AW14" s="56" t="s">
        <v>292</v>
      </c>
      <c r="AX14" s="25">
        <f>AX12+AX13</f>
        <v>0.1740180347247752</v>
      </c>
      <c r="AY14" s="25">
        <f t="shared" ref="AY14:CO14" si="4">AY12+AY13</f>
        <v>0.13980288244287539</v>
      </c>
      <c r="AZ14" s="25">
        <f t="shared" si="4"/>
        <v>0.13666108455082684</v>
      </c>
      <c r="BA14" s="25">
        <f t="shared" si="4"/>
        <v>0.15400165921840792</v>
      </c>
      <c r="BB14" s="25">
        <f t="shared" si="4"/>
        <v>0.14003019056581292</v>
      </c>
      <c r="BC14" s="25">
        <f t="shared" si="4"/>
        <v>0.1481668564750947</v>
      </c>
      <c r="BD14" s="25">
        <f t="shared" si="4"/>
        <v>0.13352900535844806</v>
      </c>
      <c r="BE14" s="25">
        <f t="shared" si="4"/>
        <v>0.13255463015348989</v>
      </c>
      <c r="BF14" s="25">
        <f t="shared" si="4"/>
        <v>0.13546320742551479</v>
      </c>
      <c r="BG14" s="25">
        <f t="shared" si="4"/>
        <v>0.14566869025218107</v>
      </c>
      <c r="BH14" s="25">
        <f t="shared" si="4"/>
        <v>0.1450893816954707</v>
      </c>
      <c r="BI14" s="25">
        <f t="shared" si="4"/>
        <v>0.15032407915205087</v>
      </c>
      <c r="BJ14" s="25">
        <f t="shared" si="4"/>
        <v>0.15094745856727804</v>
      </c>
      <c r="BK14" s="25">
        <f t="shared" si="4"/>
        <v>0.16075944740744649</v>
      </c>
      <c r="BL14" s="25">
        <f t="shared" si="4"/>
        <v>0.16404029079865401</v>
      </c>
      <c r="BM14" s="25">
        <f t="shared" si="4"/>
        <v>0.17042265307359794</v>
      </c>
      <c r="BN14" s="25">
        <f t="shared" si="4"/>
        <v>0.15294335414559201</v>
      </c>
      <c r="BO14" s="25">
        <f t="shared" si="4"/>
        <v>0.15562544714274951</v>
      </c>
      <c r="BP14" s="25">
        <f t="shared" si="4"/>
        <v>0.15722654173006873</v>
      </c>
      <c r="BQ14" s="25">
        <f t="shared" si="4"/>
        <v>0.15189787815104347</v>
      </c>
      <c r="BR14" s="25">
        <f t="shared" si="4"/>
        <v>0.14090719468593266</v>
      </c>
      <c r="BS14" s="25">
        <f t="shared" si="4"/>
        <v>0.15609179906023549</v>
      </c>
      <c r="BT14" s="25">
        <f t="shared" si="4"/>
        <v>0.16985234760991116</v>
      </c>
      <c r="BU14" s="25">
        <f t="shared" si="4"/>
        <v>0.16626192795559244</v>
      </c>
      <c r="BV14" s="25">
        <f t="shared" si="4"/>
        <v>0.14252994176568343</v>
      </c>
      <c r="BW14" s="25">
        <f t="shared" si="4"/>
        <v>0.15315460878553727</v>
      </c>
      <c r="BX14" s="25">
        <f t="shared" si="4"/>
        <v>0.14609838470418357</v>
      </c>
      <c r="BY14" s="25">
        <f t="shared" si="4"/>
        <v>0.15728784872640617</v>
      </c>
      <c r="BZ14" s="25">
        <f t="shared" si="4"/>
        <v>0.14170002522400668</v>
      </c>
      <c r="CA14" s="25">
        <f t="shared" si="4"/>
        <v>0.1385967940923131</v>
      </c>
      <c r="CB14" s="25">
        <f t="shared" si="4"/>
        <v>0.13729697269422422</v>
      </c>
      <c r="CC14" s="25">
        <f t="shared" si="4"/>
        <v>0.13371041608661807</v>
      </c>
      <c r="CD14" s="25">
        <f t="shared" si="4"/>
        <v>0.12660955421807266</v>
      </c>
      <c r="CE14" s="25">
        <f t="shared" si="4"/>
        <v>0.128427041333147</v>
      </c>
      <c r="CF14" s="25">
        <f t="shared" si="4"/>
        <v>0.12597351504842871</v>
      </c>
      <c r="CG14" s="25">
        <f t="shared" si="4"/>
        <v>0.12617602397718136</v>
      </c>
      <c r="CH14" s="25">
        <f t="shared" si="4"/>
        <v>0.12623957017346354</v>
      </c>
      <c r="CI14" s="25">
        <f t="shared" si="4"/>
        <v>0.14857032737712353</v>
      </c>
      <c r="CJ14" s="25">
        <f t="shared" si="4"/>
        <v>0.13463212970873756</v>
      </c>
      <c r="CK14" s="25">
        <f t="shared" si="4"/>
        <v>0.13479959151154933</v>
      </c>
      <c r="CL14" s="25">
        <f t="shared" si="4"/>
        <v>0.11224857262304631</v>
      </c>
      <c r="CM14" s="25">
        <f t="shared" si="4"/>
        <v>0.11771311183205477</v>
      </c>
      <c r="CN14" s="25">
        <f t="shared" si="4"/>
        <v>0.10766373493782848</v>
      </c>
      <c r="CO14" s="25">
        <f t="shared" si="4"/>
        <v>0.23539219480657861</v>
      </c>
    </row>
    <row r="15" spans="1:93">
      <c r="B15" s="68" t="s">
        <v>156</v>
      </c>
      <c r="C15" s="8">
        <f>DADOS_OP_Q!D106</f>
        <v>193501</v>
      </c>
      <c r="D15" s="8">
        <f>DADOS_OP_Q!E106</f>
        <v>441068</v>
      </c>
      <c r="E15" s="8">
        <f>DADOS_OP_Q!F106</f>
        <v>552520</v>
      </c>
      <c r="F15" s="8">
        <f>DADOS_OP_Q!G106</f>
        <v>609622</v>
      </c>
      <c r="G15" s="8">
        <f>DADOS_OP_Q!H106</f>
        <v>815288</v>
      </c>
      <c r="H15" s="8">
        <f>DADOS_OP_Q!I106</f>
        <v>857045</v>
      </c>
      <c r="I15" s="8">
        <f>DADOS_OP_Q!J106</f>
        <v>1127128</v>
      </c>
      <c r="J15" s="8">
        <f>DADOS_OP_Q!K106</f>
        <v>1328527</v>
      </c>
      <c r="K15" s="8">
        <f>DADOS_OP_Q!L106</f>
        <v>1576861</v>
      </c>
      <c r="L15" s="8">
        <f>DADOS_OP_Q!M106</f>
        <v>1699966</v>
      </c>
      <c r="M15" s="8">
        <f>DADOS_OP_Q!N106</f>
        <v>2052566</v>
      </c>
      <c r="N15" s="8">
        <f>DADOS_OP_Q!O106</f>
        <v>2197103</v>
      </c>
      <c r="O15" s="8">
        <f>DADOS_OP_Q!P106</f>
        <v>2429776</v>
      </c>
      <c r="P15" s="8">
        <f>DADOS_OP_Q!Q106</f>
        <v>2531533</v>
      </c>
      <c r="Q15" s="8">
        <f>DADOS_OP_Q!R106</f>
        <v>2664989</v>
      </c>
      <c r="R15" s="8">
        <f>DADOS_OP_Q!S106</f>
        <v>2516253</v>
      </c>
      <c r="S15" s="8">
        <f>DADOS_OP_Q!T106</f>
        <v>2804652</v>
      </c>
      <c r="T15" s="8">
        <f>DADOS_OP_Q!U106</f>
        <v>3159052</v>
      </c>
      <c r="U15" s="8">
        <f>DADOS_OP_Q!V106</f>
        <v>3427276</v>
      </c>
      <c r="V15" s="8">
        <f>DADOS_OP_Q!W106</f>
        <v>3950707</v>
      </c>
      <c r="W15" s="8">
        <f>DADOS_OP_Q!X106</f>
        <v>4892057</v>
      </c>
      <c r="X15" s="8">
        <f>DADOS_OP_Q!Y106</f>
        <v>4841022</v>
      </c>
      <c r="Y15" s="8">
        <f>DADOS_OP_Q!Z106</f>
        <v>5019581</v>
      </c>
      <c r="Z15" s="8">
        <f>DADOS_OP_Q!AA106</f>
        <v>5232828</v>
      </c>
      <c r="AA15" s="8">
        <f>DADOS_OP_Q!AB106</f>
        <v>5274991</v>
      </c>
      <c r="AB15" s="8">
        <f>DADOS_OP_Q!AC106</f>
        <v>4928144</v>
      </c>
      <c r="AC15" s="8">
        <f>DADOS_OP_Q!AD106</f>
        <v>5236067</v>
      </c>
      <c r="AD15" s="8">
        <f>DADOS_OP_Q!AE106</f>
        <v>5122337</v>
      </c>
      <c r="AE15" s="8">
        <f>DADOS_OP_Q!AF106</f>
        <v>5024216</v>
      </c>
      <c r="AF15" s="8">
        <f>DADOS_OP_Q!AG106</f>
        <v>4598381</v>
      </c>
      <c r="AG15" s="8">
        <f>DADOS_OP_Q!AH106</f>
        <v>5086533</v>
      </c>
      <c r="AH15" s="8">
        <f>DADOS_OP_Q!AI106</f>
        <v>5136713</v>
      </c>
      <c r="AI15" s="8">
        <f>DADOS_OP_Q!AJ106</f>
        <v>5482360</v>
      </c>
      <c r="AJ15" s="8">
        <f>DADOS_OP_Q!AK106</f>
        <v>5171999</v>
      </c>
      <c r="AK15" s="8">
        <f>DADOS_OP_Q!AL106</f>
        <v>5459843</v>
      </c>
      <c r="AL15" s="8">
        <f>DADOS_OP_Q!AM106</f>
        <v>5352238</v>
      </c>
      <c r="AM15" s="8">
        <f>DADOS_OP_Q!AN106</f>
        <v>5482433</v>
      </c>
      <c r="AN15" s="8">
        <f>DADOS_OP_Q!AO106</f>
        <v>5378582</v>
      </c>
      <c r="AO15" s="8">
        <f>DADOS_OP_Q!AP106</f>
        <v>5932530</v>
      </c>
      <c r="AP15" s="8">
        <f>DADOS_OP_Q!AQ106</f>
        <v>5752566</v>
      </c>
      <c r="AQ15" s="8">
        <f>DADOS_OP_Q!AR106</f>
        <v>6199714</v>
      </c>
      <c r="AR15" s="8">
        <f>DADOS_OP_Q!AS106</f>
        <v>6401033</v>
      </c>
      <c r="AS15" s="8">
        <f>DADOS_OP_Q!AT106</f>
        <v>7173740</v>
      </c>
      <c r="AT15" s="8">
        <f>DADOS_OP_Q!AU106</f>
        <v>7166538</v>
      </c>
      <c r="AW15" s="56" t="s">
        <v>1238</v>
      </c>
      <c r="AX15" s="25">
        <f>(C30-C26)*1000/C11</f>
        <v>0.11746810276735344</v>
      </c>
      <c r="AY15" s="25">
        <f t="shared" ref="AY15:CO15" si="5">(D30-D26)*1000/D11</f>
        <v>8.2001631810446882E-2</v>
      </c>
      <c r="AZ15" s="25">
        <f t="shared" si="5"/>
        <v>7.1881037829275934E-2</v>
      </c>
      <c r="BA15" s="25">
        <f t="shared" si="5"/>
        <v>9.0094483165913231E-2</v>
      </c>
      <c r="BB15" s="25">
        <f t="shared" si="5"/>
        <v>7.6882557314918942E-2</v>
      </c>
      <c r="BC15" s="25">
        <f t="shared" si="5"/>
        <v>8.3383277051636839E-2</v>
      </c>
      <c r="BD15" s="25">
        <f t="shared" si="5"/>
        <v>7.3823340383902994E-2</v>
      </c>
      <c r="BE15" s="25">
        <f t="shared" si="5"/>
        <v>7.1646808653711841E-2</v>
      </c>
      <c r="BF15" s="25">
        <f t="shared" si="5"/>
        <v>7.2490540148004476E-2</v>
      </c>
      <c r="BG15" s="25">
        <f t="shared" si="5"/>
        <v>7.6866742183827011E-2</v>
      </c>
      <c r="BH15" s="25">
        <f t="shared" si="5"/>
        <v>7.4864492734597568E-2</v>
      </c>
      <c r="BI15" s="25">
        <f t="shared" si="5"/>
        <v>7.8297277394196577E-2</v>
      </c>
      <c r="BJ15" s="25">
        <f t="shared" si="5"/>
        <v>7.6697325477521838E-2</v>
      </c>
      <c r="BK15" s="25">
        <f t="shared" si="5"/>
        <v>8.3258297134933948E-2</v>
      </c>
      <c r="BL15" s="25">
        <f t="shared" si="5"/>
        <v>8.7586069341481013E-2</v>
      </c>
      <c r="BM15" s="25">
        <f t="shared" si="5"/>
        <v>9.3255803188889236E-2</v>
      </c>
      <c r="BN15" s="25">
        <f t="shared" si="5"/>
        <v>7.8927523388539353E-2</v>
      </c>
      <c r="BO15" s="25">
        <f t="shared" si="5"/>
        <v>8.6592730769111406E-2</v>
      </c>
      <c r="BP15" s="25">
        <f t="shared" si="5"/>
        <v>8.4553561091652948E-2</v>
      </c>
      <c r="BQ15" s="25">
        <f t="shared" si="5"/>
        <v>8.350231761553667E-2</v>
      </c>
      <c r="BR15" s="25">
        <f t="shared" si="5"/>
        <v>8.1592891613306309E-2</v>
      </c>
      <c r="BS15" s="25">
        <f t="shared" si="5"/>
        <v>9.0507325260660285E-2</v>
      </c>
      <c r="BT15" s="25">
        <f t="shared" si="5"/>
        <v>9.7843986300355346E-2</v>
      </c>
      <c r="BU15" s="25">
        <f t="shared" si="5"/>
        <v>9.5802677327982408E-2</v>
      </c>
      <c r="BV15" s="25">
        <f t="shared" si="5"/>
        <v>8.5187392425533595E-2</v>
      </c>
      <c r="BW15" s="25">
        <f t="shared" si="5"/>
        <v>9.8950959043962936E-2</v>
      </c>
      <c r="BX15" s="25">
        <f t="shared" si="5"/>
        <v>9.5315526606827725E-2</v>
      </c>
      <c r="BY15" s="25">
        <f t="shared" si="5"/>
        <v>0.1013671468461175</v>
      </c>
      <c r="BZ15" s="25">
        <f t="shared" si="5"/>
        <v>0.10108251584164622</v>
      </c>
      <c r="CA15" s="25">
        <f t="shared" si="5"/>
        <v>9.7954325248793675E-2</v>
      </c>
      <c r="CB15" s="25">
        <f t="shared" si="5"/>
        <v>9.3920480506541434E-2</v>
      </c>
      <c r="CC15" s="25">
        <f t="shared" si="5"/>
        <v>9.0562030140653046E-2</v>
      </c>
      <c r="CD15" s="25">
        <f t="shared" si="5"/>
        <v>8.281910782172075E-2</v>
      </c>
      <c r="CE15" s="25">
        <f t="shared" si="5"/>
        <v>8.6595987499857197E-2</v>
      </c>
      <c r="CF15" s="25">
        <f t="shared" si="5"/>
        <v>8.5120846881804726E-2</v>
      </c>
      <c r="CG15" s="25">
        <f t="shared" si="5"/>
        <v>7.8759434631488309E-2</v>
      </c>
      <c r="CH15" s="25">
        <f t="shared" si="5"/>
        <v>7.9102849371405909E-2</v>
      </c>
      <c r="CI15" s="25">
        <f t="shared" si="5"/>
        <v>0.10255933225995871</v>
      </c>
      <c r="CJ15" s="25">
        <f t="shared" si="5"/>
        <v>8.0088229015876922E-2</v>
      </c>
      <c r="CK15" s="25">
        <f t="shared" si="5"/>
        <v>7.6249811195088932E-2</v>
      </c>
      <c r="CL15" s="25">
        <f t="shared" si="5"/>
        <v>6.5405460830493228E-2</v>
      </c>
      <c r="CM15" s="25">
        <f t="shared" si="5"/>
        <v>6.6752612822545423E-2</v>
      </c>
      <c r="CN15" s="25">
        <f t="shared" si="5"/>
        <v>6.0930403340432995E-2</v>
      </c>
      <c r="CO15" s="25">
        <f t="shared" si="5"/>
        <v>0.18818061617653484</v>
      </c>
    </row>
    <row r="16" spans="1:93">
      <c r="B16" s="68" t="s">
        <v>138</v>
      </c>
      <c r="C16" s="8">
        <f>PESSOAL_Q!D23+PESSOAL_Q!D24</f>
        <v>379</v>
      </c>
      <c r="D16" s="8">
        <f>PESSOAL_Q!E23+PESSOAL_Q!E24</f>
        <v>758</v>
      </c>
      <c r="E16" s="8">
        <f>PESSOAL_Q!F23+PESSOAL_Q!F24</f>
        <v>1137</v>
      </c>
      <c r="F16" s="8">
        <f>PESSOAL_Q!G23+PESSOAL_Q!G24</f>
        <v>1516</v>
      </c>
      <c r="G16" s="8">
        <f>PESSOAL_Q!H23+PESSOAL_Q!H24</f>
        <v>1871</v>
      </c>
      <c r="H16" s="8">
        <f>PESSOAL_Q!I23+PESSOAL_Q!I24</f>
        <v>2226</v>
      </c>
      <c r="I16" s="8">
        <f>PESSOAL_Q!J23+PESSOAL_Q!J24</f>
        <v>2581</v>
      </c>
      <c r="J16" s="8">
        <f>PESSOAL_Q!K23+PESSOAL_Q!K24</f>
        <v>2936</v>
      </c>
      <c r="K16" s="8">
        <f>PESSOAL_Q!L23+PESSOAL_Q!L24</f>
        <v>3292</v>
      </c>
      <c r="L16" s="8">
        <f>PESSOAL_Q!M23+PESSOAL_Q!M24</f>
        <v>3648</v>
      </c>
      <c r="M16" s="8">
        <f>PESSOAL_Q!N23+PESSOAL_Q!N24</f>
        <v>4004</v>
      </c>
      <c r="N16" s="8">
        <f>PESSOAL_Q!O23+PESSOAL_Q!O24</f>
        <v>4360</v>
      </c>
      <c r="O16" s="8">
        <f>PESSOAL_Q!P23+PESSOAL_Q!P24</f>
        <v>4617</v>
      </c>
      <c r="P16" s="8">
        <f>PESSOAL_Q!Q23+PESSOAL_Q!Q24</f>
        <v>4874</v>
      </c>
      <c r="Q16" s="8">
        <f>PESSOAL_Q!R23+PESSOAL_Q!R24</f>
        <v>5131</v>
      </c>
      <c r="R16" s="8">
        <f>PESSOAL_Q!S23+PESSOAL_Q!S24</f>
        <v>5388</v>
      </c>
      <c r="S16" s="8">
        <f>PESSOAL_Q!T23+PESSOAL_Q!T24</f>
        <v>6094</v>
      </c>
      <c r="T16" s="8">
        <f>PESSOAL_Q!U23+PESSOAL_Q!U24</f>
        <v>6800</v>
      </c>
      <c r="U16" s="8">
        <f>PESSOAL_Q!V23+PESSOAL_Q!V24</f>
        <v>7506</v>
      </c>
      <c r="V16" s="8">
        <f>PESSOAL_Q!W23+PESSOAL_Q!W24</f>
        <v>8212</v>
      </c>
      <c r="W16" s="8">
        <f>PESSOAL_Q!X23+PESSOAL_Q!X24</f>
        <v>8872</v>
      </c>
      <c r="X16" s="8">
        <f>PESSOAL_Q!Y23+PESSOAL_Q!Y24</f>
        <v>9532</v>
      </c>
      <c r="Y16" s="8">
        <f>PESSOAL_Q!Z23+PESSOAL_Q!Z24</f>
        <v>10192</v>
      </c>
      <c r="Z16" s="8">
        <f>PESSOAL_Q!AA23+PESSOAL_Q!AA24</f>
        <v>10852</v>
      </c>
      <c r="AA16" s="8">
        <f>PESSOAL_Q!AB23+PESSOAL_Q!AB24</f>
        <v>10759</v>
      </c>
      <c r="AB16" s="8">
        <f>PESSOAL_Q!AC23+PESSOAL_Q!AC24</f>
        <v>10666</v>
      </c>
      <c r="AC16" s="8">
        <f>PESSOAL_Q!AD23+PESSOAL_Q!AD24</f>
        <v>10573</v>
      </c>
      <c r="AD16" s="8">
        <f>PESSOAL_Q!AE23+PESSOAL_Q!AE24</f>
        <v>10480</v>
      </c>
      <c r="AE16" s="8">
        <f>PESSOAL_Q!AF23+PESSOAL_Q!AF24</f>
        <v>10419</v>
      </c>
      <c r="AF16" s="8">
        <f>PESSOAL_Q!AG23+PESSOAL_Q!AG24</f>
        <v>10358</v>
      </c>
      <c r="AG16" s="8">
        <f>PESSOAL_Q!AH23+PESSOAL_Q!AH24</f>
        <v>10297</v>
      </c>
      <c r="AH16" s="8">
        <f>PESSOAL_Q!AI23+PESSOAL_Q!AI24</f>
        <v>10236</v>
      </c>
      <c r="AI16" s="8">
        <f>PESSOAL_Q!AJ23+PESSOAL_Q!AJ24</f>
        <v>10477</v>
      </c>
      <c r="AJ16" s="8">
        <f>PESSOAL_Q!AK23+PESSOAL_Q!AK24</f>
        <v>10718</v>
      </c>
      <c r="AK16" s="8">
        <f>PESSOAL_Q!AL23+PESSOAL_Q!AL24</f>
        <v>10959</v>
      </c>
      <c r="AL16" s="8">
        <f>PESSOAL_Q!AM23+PESSOAL_Q!AM24</f>
        <v>11200</v>
      </c>
      <c r="AM16" s="8">
        <f>PESSOAL_Q!AN23+PESSOAL_Q!AN24</f>
        <v>11421</v>
      </c>
      <c r="AN16" s="8">
        <f>PESSOAL_Q!AO23+PESSOAL_Q!AO24</f>
        <v>11642</v>
      </c>
      <c r="AO16" s="8">
        <f>PESSOAL_Q!AP23+PESSOAL_Q!AP24</f>
        <v>11863</v>
      </c>
      <c r="AP16" s="8">
        <f>PESSOAL_Q!AQ23+PESSOAL_Q!AQ24</f>
        <v>12084</v>
      </c>
      <c r="AQ16" s="8">
        <f>PESSOAL_Q!AR23+PESSOAL_Q!AR24</f>
        <v>12464</v>
      </c>
      <c r="AR16" s="8">
        <f>PESSOAL_Q!AS23+PESSOAL_Q!AS24</f>
        <v>12844</v>
      </c>
      <c r="AS16" s="8">
        <f>PESSOAL_Q!AT23+PESSOAL_Q!AT24</f>
        <v>13224</v>
      </c>
      <c r="AT16" s="8">
        <f>PESSOAL_Q!AU23+PESSOAL_Q!AU24</f>
        <v>13604</v>
      </c>
      <c r="AW16" s="56" t="s">
        <v>1239</v>
      </c>
      <c r="AX16" s="25">
        <f>C26*1000/C11</f>
        <v>5.6549931957421785E-2</v>
      </c>
      <c r="AY16" s="25">
        <f t="shared" ref="AY16:CO16" si="6">D26*1000/D11</f>
        <v>5.7801250632428504E-2</v>
      </c>
      <c r="AZ16" s="25">
        <f t="shared" si="6"/>
        <v>6.478004672155091E-2</v>
      </c>
      <c r="BA16" s="25">
        <f t="shared" si="6"/>
        <v>6.3907176052494671E-2</v>
      </c>
      <c r="BB16" s="25">
        <f t="shared" si="6"/>
        <v>6.3147633250893967E-2</v>
      </c>
      <c r="BC16" s="25">
        <f t="shared" si="6"/>
        <v>6.4783579423457846E-2</v>
      </c>
      <c r="BD16" s="25">
        <f t="shared" si="6"/>
        <v>5.9705664974545082E-2</v>
      </c>
      <c r="BE16" s="25">
        <f t="shared" si="6"/>
        <v>6.0907821499778053E-2</v>
      </c>
      <c r="BF16" s="25">
        <f t="shared" si="6"/>
        <v>6.2972667277510316E-2</v>
      </c>
      <c r="BG16" s="25">
        <f t="shared" si="6"/>
        <v>6.8801948068354046E-2</v>
      </c>
      <c r="BH16" s="25">
        <f t="shared" si="6"/>
        <v>7.0224888960873116E-2</v>
      </c>
      <c r="BI16" s="25">
        <f t="shared" si="6"/>
        <v>7.2026801757854295E-2</v>
      </c>
      <c r="BJ16" s="25">
        <f t="shared" si="6"/>
        <v>7.4250133089756185E-2</v>
      </c>
      <c r="BK16" s="25">
        <f t="shared" si="6"/>
        <v>7.7501150272512531E-2</v>
      </c>
      <c r="BL16" s="25">
        <f t="shared" si="6"/>
        <v>7.6454221457172983E-2</v>
      </c>
      <c r="BM16" s="25">
        <f t="shared" si="6"/>
        <v>7.7166849884708746E-2</v>
      </c>
      <c r="BN16" s="25">
        <f t="shared" si="6"/>
        <v>7.4015830757052634E-2</v>
      </c>
      <c r="BO16" s="25">
        <f t="shared" si="6"/>
        <v>6.9032716373638087E-2</v>
      </c>
      <c r="BP16" s="25">
        <f t="shared" si="6"/>
        <v>7.2672980638415777E-2</v>
      </c>
      <c r="BQ16" s="25">
        <f t="shared" si="6"/>
        <v>6.8395560535506814E-2</v>
      </c>
      <c r="BR16" s="25">
        <f t="shared" si="6"/>
        <v>5.9314303072626348E-2</v>
      </c>
      <c r="BS16" s="25">
        <f t="shared" si="6"/>
        <v>6.5584473799575188E-2</v>
      </c>
      <c r="BT16" s="25">
        <f t="shared" si="6"/>
        <v>7.2008361309555818E-2</v>
      </c>
      <c r="BU16" s="25">
        <f t="shared" si="6"/>
        <v>7.0459250627610048E-2</v>
      </c>
      <c r="BV16" s="25">
        <f t="shared" si="6"/>
        <v>5.7342549340149838E-2</v>
      </c>
      <c r="BW16" s="25">
        <f t="shared" si="6"/>
        <v>5.4203649741574371E-2</v>
      </c>
      <c r="BX16" s="25">
        <f t="shared" si="6"/>
        <v>5.0782858097355839E-2</v>
      </c>
      <c r="BY16" s="25">
        <f t="shared" si="6"/>
        <v>5.5920701880288678E-2</v>
      </c>
      <c r="BZ16" s="25">
        <f t="shared" si="6"/>
        <v>4.0617509382360452E-2</v>
      </c>
      <c r="CA16" s="25">
        <f t="shared" si="6"/>
        <v>4.0642468843519401E-2</v>
      </c>
      <c r="CB16" s="25">
        <f t="shared" si="6"/>
        <v>4.3376492187682802E-2</v>
      </c>
      <c r="CC16" s="25">
        <f t="shared" si="6"/>
        <v>4.314838594596504E-2</v>
      </c>
      <c r="CD16" s="25">
        <f t="shared" si="6"/>
        <v>4.3790446396351906E-2</v>
      </c>
      <c r="CE16" s="25">
        <f t="shared" si="6"/>
        <v>4.1831053833289826E-2</v>
      </c>
      <c r="CF16" s="25">
        <f t="shared" si="6"/>
        <v>4.0852668166624008E-2</v>
      </c>
      <c r="CG16" s="25">
        <f t="shared" si="6"/>
        <v>4.7416589345693032E-2</v>
      </c>
      <c r="CH16" s="25">
        <f t="shared" si="6"/>
        <v>4.7136720802057622E-2</v>
      </c>
      <c r="CI16" s="25">
        <f t="shared" si="6"/>
        <v>4.6010995117164825E-2</v>
      </c>
      <c r="CJ16" s="25">
        <f t="shared" si="6"/>
        <v>5.4543900692860622E-2</v>
      </c>
      <c r="CK16" s="25">
        <f t="shared" si="6"/>
        <v>5.8549780316460402E-2</v>
      </c>
      <c r="CL16" s="25">
        <f t="shared" si="6"/>
        <v>4.6843111792553085E-2</v>
      </c>
      <c r="CM16" s="25">
        <f t="shared" si="6"/>
        <v>5.0960499009509351E-2</v>
      </c>
      <c r="CN16" s="25">
        <f t="shared" si="6"/>
        <v>4.6733331597395469E-2</v>
      </c>
      <c r="CO16" s="25">
        <f t="shared" si="6"/>
        <v>4.7211578630043799E-2</v>
      </c>
    </row>
    <row r="17" spans="2:93">
      <c r="B17" s="68" t="s">
        <v>149</v>
      </c>
      <c r="C17" s="8">
        <f>PESSOAL_Q!D23</f>
        <v>47</v>
      </c>
      <c r="D17" s="8">
        <f>PESSOAL_Q!E23</f>
        <v>94</v>
      </c>
      <c r="E17" s="8">
        <f>PESSOAL_Q!F23</f>
        <v>141</v>
      </c>
      <c r="F17" s="8">
        <f>PESSOAL_Q!G23</f>
        <v>188</v>
      </c>
      <c r="G17" s="8">
        <f>PESSOAL_Q!H23</f>
        <v>224</v>
      </c>
      <c r="H17" s="8">
        <f>PESSOAL_Q!I23</f>
        <v>260</v>
      </c>
      <c r="I17" s="8">
        <f>PESSOAL_Q!J23</f>
        <v>296</v>
      </c>
      <c r="J17" s="8">
        <f>PESSOAL_Q!K23</f>
        <v>332</v>
      </c>
      <c r="K17" s="8">
        <f>PESSOAL_Q!L23</f>
        <v>399</v>
      </c>
      <c r="L17" s="8">
        <f>PESSOAL_Q!M23</f>
        <v>466</v>
      </c>
      <c r="M17" s="8">
        <f>PESSOAL_Q!N23</f>
        <v>533</v>
      </c>
      <c r="N17" s="8">
        <f>PESSOAL_Q!O23</f>
        <v>600</v>
      </c>
      <c r="O17" s="8">
        <f>PESSOAL_Q!P23</f>
        <v>649</v>
      </c>
      <c r="P17" s="8">
        <f>PESSOAL_Q!Q23</f>
        <v>698</v>
      </c>
      <c r="Q17" s="8">
        <f>PESSOAL_Q!R23</f>
        <v>747</v>
      </c>
      <c r="R17" s="8">
        <f>PESSOAL_Q!S23</f>
        <v>796</v>
      </c>
      <c r="S17" s="8">
        <f>PESSOAL_Q!T23</f>
        <v>812</v>
      </c>
      <c r="T17" s="8">
        <f>PESSOAL_Q!U23</f>
        <v>828</v>
      </c>
      <c r="U17" s="8">
        <f>PESSOAL_Q!V23</f>
        <v>844</v>
      </c>
      <c r="V17" s="8">
        <f>PESSOAL_Q!W23</f>
        <v>860</v>
      </c>
      <c r="W17" s="8">
        <f>PESSOAL_Q!X23</f>
        <v>1014</v>
      </c>
      <c r="X17" s="8">
        <f>PESSOAL_Q!Y23</f>
        <v>1168</v>
      </c>
      <c r="Y17" s="8">
        <f>PESSOAL_Q!Z23</f>
        <v>1322</v>
      </c>
      <c r="Z17" s="8">
        <f>PESSOAL_Q!AA23</f>
        <v>1476</v>
      </c>
      <c r="AA17" s="8">
        <f>PESSOAL_Q!AB23</f>
        <v>1500</v>
      </c>
      <c r="AB17" s="8">
        <f>PESSOAL_Q!AC23</f>
        <v>1524</v>
      </c>
      <c r="AC17" s="8">
        <f>PESSOAL_Q!AD23</f>
        <v>1548</v>
      </c>
      <c r="AD17" s="8">
        <f>PESSOAL_Q!AE23</f>
        <v>1572</v>
      </c>
      <c r="AE17" s="8">
        <f>PESSOAL_Q!AF23</f>
        <v>1541</v>
      </c>
      <c r="AF17" s="8">
        <f>PESSOAL_Q!AG23</f>
        <v>1510</v>
      </c>
      <c r="AG17" s="8">
        <f>PESSOAL_Q!AH23</f>
        <v>1479</v>
      </c>
      <c r="AH17" s="8">
        <f>PESSOAL_Q!AI23</f>
        <v>1448</v>
      </c>
      <c r="AI17" s="8">
        <f>PESSOAL_Q!AJ23</f>
        <v>1496</v>
      </c>
      <c r="AJ17" s="8">
        <f>PESSOAL_Q!AK23</f>
        <v>1544</v>
      </c>
      <c r="AK17" s="8">
        <f>PESSOAL_Q!AL23</f>
        <v>1592</v>
      </c>
      <c r="AL17" s="8">
        <f>PESSOAL_Q!AM23</f>
        <v>1640</v>
      </c>
      <c r="AM17" s="8">
        <f>PESSOAL_Q!AN23</f>
        <v>1662</v>
      </c>
      <c r="AN17" s="8">
        <f>PESSOAL_Q!AO23</f>
        <v>1684</v>
      </c>
      <c r="AO17" s="8">
        <f>PESSOAL_Q!AP23</f>
        <v>1706</v>
      </c>
      <c r="AP17" s="8">
        <f>PESSOAL_Q!AQ23</f>
        <v>1728</v>
      </c>
      <c r="AQ17" s="8">
        <f>PESSOAL_Q!AR23</f>
        <v>1787</v>
      </c>
      <c r="AR17" s="8">
        <f>PESSOAL_Q!AS23</f>
        <v>1846</v>
      </c>
      <c r="AS17" s="8">
        <f>PESSOAL_Q!AT23</f>
        <v>1905</v>
      </c>
      <c r="AT17" s="8">
        <f>PESSOAL_Q!AU23</f>
        <v>1964</v>
      </c>
      <c r="AW17" s="56" t="s">
        <v>297</v>
      </c>
      <c r="AX17" s="25">
        <f>C31*1000/C11</f>
        <v>3.2307717041869459E-2</v>
      </c>
      <c r="AY17" s="25">
        <f t="shared" ref="AY17:CO17" si="7">D31*1000/D11</f>
        <v>2.6484976485553879E-2</v>
      </c>
      <c r="AZ17" s="25">
        <f t="shared" si="7"/>
        <v>2.7487238752450838E-2</v>
      </c>
      <c r="BA17" s="25">
        <f t="shared" si="7"/>
        <v>7.4138627399863488E-2</v>
      </c>
      <c r="BB17" s="25">
        <f t="shared" si="7"/>
        <v>3.3655861312382254E-2</v>
      </c>
      <c r="BC17" s="25">
        <f t="shared" si="7"/>
        <v>3.180911579051713E-2</v>
      </c>
      <c r="BD17" s="25">
        <f t="shared" si="7"/>
        <v>2.7835032811869848E-2</v>
      </c>
      <c r="BE17" s="25">
        <f t="shared" si="7"/>
        <v>2.7005651357620102E-2</v>
      </c>
      <c r="BF17" s="25">
        <f t="shared" si="7"/>
        <v>2.6302058526079867E-2</v>
      </c>
      <c r="BG17" s="25">
        <f t="shared" si="7"/>
        <v>2.8112678800844029E-2</v>
      </c>
      <c r="BH17" s="25">
        <f t="shared" si="7"/>
        <v>2.5501854060658902E-2</v>
      </c>
      <c r="BI17" s="25">
        <f t="shared" si="7"/>
        <v>2.4807833402753582E-2</v>
      </c>
      <c r="BJ17" s="25">
        <f t="shared" si="7"/>
        <v>2.7463322748669135E-2</v>
      </c>
      <c r="BK17" s="25">
        <f t="shared" si="7"/>
        <v>3.0049706079177795E-2</v>
      </c>
      <c r="BL17" s="25">
        <f t="shared" si="7"/>
        <v>3.328877411171418E-2</v>
      </c>
      <c r="BM17" s="25">
        <f t="shared" si="7"/>
        <v>3.5706698266207745E-2</v>
      </c>
      <c r="BN17" s="25">
        <f t="shared" si="7"/>
        <v>2.7711213808561196E-2</v>
      </c>
      <c r="BO17" s="25">
        <f t="shared" si="7"/>
        <v>2.6182033488318074E-2</v>
      </c>
      <c r="BP17" s="25">
        <f t="shared" si="7"/>
        <v>2.9361604401488318E-2</v>
      </c>
      <c r="BQ17" s="25">
        <f t="shared" si="7"/>
        <v>3.0117576304987077E-2</v>
      </c>
      <c r="BR17" s="25">
        <f t="shared" si="7"/>
        <v>2.4007978318684096E-2</v>
      </c>
      <c r="BS17" s="25">
        <f t="shared" si="7"/>
        <v>2.8666667819177392E-2</v>
      </c>
      <c r="BT17" s="25">
        <f t="shared" si="7"/>
        <v>3.1570885299560335E-2</v>
      </c>
      <c r="BU17" s="25">
        <f t="shared" si="7"/>
        <v>2.3355211741701649E-2</v>
      </c>
      <c r="BV17" s="25">
        <f t="shared" si="7"/>
        <v>2.13716918770855E-2</v>
      </c>
      <c r="BW17" s="25">
        <f t="shared" si="7"/>
        <v>2.6351465100505098E-2</v>
      </c>
      <c r="BX17" s="25">
        <f t="shared" si="7"/>
        <v>2.2268407025602129E-2</v>
      </c>
      <c r="BY17" s="25">
        <f t="shared" si="7"/>
        <v>2.2457674158322099E-2</v>
      </c>
      <c r="BZ17" s="25">
        <f t="shared" si="7"/>
        <v>2.0715762526775535E-2</v>
      </c>
      <c r="CA17" s="25">
        <f t="shared" si="7"/>
        <v>2.6636226853687474E-2</v>
      </c>
      <c r="CB17" s="25">
        <f t="shared" si="7"/>
        <v>2.3942409816052678E-2</v>
      </c>
      <c r="CC17" s="25">
        <f t="shared" si="7"/>
        <v>2.3672560675334915E-2</v>
      </c>
      <c r="CD17" s="25">
        <f t="shared" si="7"/>
        <v>1.9047801933869665E-2</v>
      </c>
      <c r="CE17" s="25">
        <f t="shared" si="7"/>
        <v>2.038484939526532E-2</v>
      </c>
      <c r="CF17" s="25">
        <f t="shared" si="7"/>
        <v>2.299621168098355E-2</v>
      </c>
      <c r="CG17" s="25">
        <f t="shared" si="7"/>
        <v>2.5550082464572466E-2</v>
      </c>
      <c r="CH17" s="25">
        <f t="shared" si="7"/>
        <v>2.021746032482331E-2</v>
      </c>
      <c r="CI17" s="25">
        <f t="shared" si="7"/>
        <v>2.1239278852693826E-2</v>
      </c>
      <c r="CJ17" s="25">
        <f t="shared" si="7"/>
        <v>2.1555936614035341E-2</v>
      </c>
      <c r="CK17" s="25">
        <f t="shared" si="7"/>
        <v>2.0389729593928908E-2</v>
      </c>
      <c r="CL17" s="25">
        <f t="shared" si="7"/>
        <v>1.9345685173963706E-2</v>
      </c>
      <c r="CM17" s="25">
        <f t="shared" si="7"/>
        <v>2.0573800279207386E-2</v>
      </c>
      <c r="CN17" s="25">
        <f t="shared" si="7"/>
        <v>1.9797837418116526E-2</v>
      </c>
      <c r="CO17" s="25">
        <f t="shared" si="7"/>
        <v>2.4028360897226892E-2</v>
      </c>
    </row>
    <row r="18" spans="2:93">
      <c r="B18" s="68" t="s">
        <v>176</v>
      </c>
      <c r="C18" s="8">
        <f>C16-C17</f>
        <v>332</v>
      </c>
      <c r="D18" s="8">
        <f t="shared" ref="D18:AT18" si="8">D16-D17</f>
        <v>664</v>
      </c>
      <c r="E18" s="8">
        <f t="shared" si="8"/>
        <v>996</v>
      </c>
      <c r="F18" s="8">
        <f t="shared" si="8"/>
        <v>1328</v>
      </c>
      <c r="G18" s="8">
        <f t="shared" si="8"/>
        <v>1647</v>
      </c>
      <c r="H18" s="8">
        <f t="shared" si="8"/>
        <v>1966</v>
      </c>
      <c r="I18" s="8">
        <f t="shared" si="8"/>
        <v>2285</v>
      </c>
      <c r="J18" s="8">
        <f t="shared" si="8"/>
        <v>2604</v>
      </c>
      <c r="K18" s="8">
        <f t="shared" si="8"/>
        <v>2893</v>
      </c>
      <c r="L18" s="8">
        <f t="shared" si="8"/>
        <v>3182</v>
      </c>
      <c r="M18" s="8">
        <f t="shared" si="8"/>
        <v>3471</v>
      </c>
      <c r="N18" s="8">
        <f t="shared" si="8"/>
        <v>3760</v>
      </c>
      <c r="O18" s="8">
        <f t="shared" si="8"/>
        <v>3968</v>
      </c>
      <c r="P18" s="8">
        <f t="shared" si="8"/>
        <v>4176</v>
      </c>
      <c r="Q18" s="8">
        <f t="shared" si="8"/>
        <v>4384</v>
      </c>
      <c r="R18" s="8">
        <f t="shared" si="8"/>
        <v>4592</v>
      </c>
      <c r="S18" s="8">
        <f t="shared" si="8"/>
        <v>5282</v>
      </c>
      <c r="T18" s="8">
        <f t="shared" si="8"/>
        <v>5972</v>
      </c>
      <c r="U18" s="8">
        <f t="shared" si="8"/>
        <v>6662</v>
      </c>
      <c r="V18" s="8">
        <f t="shared" si="8"/>
        <v>7352</v>
      </c>
      <c r="W18" s="8">
        <f t="shared" si="8"/>
        <v>7858</v>
      </c>
      <c r="X18" s="8">
        <f t="shared" si="8"/>
        <v>8364</v>
      </c>
      <c r="Y18" s="8">
        <f t="shared" si="8"/>
        <v>8870</v>
      </c>
      <c r="Z18" s="8">
        <f t="shared" si="8"/>
        <v>9376</v>
      </c>
      <c r="AA18" s="8">
        <f t="shared" si="8"/>
        <v>9259</v>
      </c>
      <c r="AB18" s="8">
        <f t="shared" si="8"/>
        <v>9142</v>
      </c>
      <c r="AC18" s="8">
        <f t="shared" si="8"/>
        <v>9025</v>
      </c>
      <c r="AD18" s="8">
        <f t="shared" si="8"/>
        <v>8908</v>
      </c>
      <c r="AE18" s="8">
        <f t="shared" si="8"/>
        <v>8878</v>
      </c>
      <c r="AF18" s="8">
        <f t="shared" si="8"/>
        <v>8848</v>
      </c>
      <c r="AG18" s="8">
        <f t="shared" si="8"/>
        <v>8818</v>
      </c>
      <c r="AH18" s="8">
        <f t="shared" si="8"/>
        <v>8788</v>
      </c>
      <c r="AI18" s="8">
        <f t="shared" si="8"/>
        <v>8981</v>
      </c>
      <c r="AJ18" s="8">
        <f t="shared" si="8"/>
        <v>9174</v>
      </c>
      <c r="AK18" s="8">
        <f t="shared" si="8"/>
        <v>9367</v>
      </c>
      <c r="AL18" s="8">
        <f t="shared" si="8"/>
        <v>9560</v>
      </c>
      <c r="AM18" s="8">
        <f t="shared" si="8"/>
        <v>9759</v>
      </c>
      <c r="AN18" s="8">
        <f t="shared" si="8"/>
        <v>9958</v>
      </c>
      <c r="AO18" s="8">
        <f t="shared" si="8"/>
        <v>10157</v>
      </c>
      <c r="AP18" s="8">
        <f t="shared" si="8"/>
        <v>10356</v>
      </c>
      <c r="AQ18" s="8">
        <f t="shared" si="8"/>
        <v>10677</v>
      </c>
      <c r="AR18" s="8">
        <f t="shared" si="8"/>
        <v>10998</v>
      </c>
      <c r="AS18" s="8">
        <f t="shared" si="8"/>
        <v>11319</v>
      </c>
      <c r="AT18" s="8">
        <f t="shared" si="8"/>
        <v>11640</v>
      </c>
      <c r="AW18" s="56" t="s">
        <v>298</v>
      </c>
      <c r="AX18" s="25">
        <f>(C32*1000)/C11</f>
        <v>0.20632575176664467</v>
      </c>
      <c r="AY18" s="25">
        <f t="shared" ref="AY18:CO18" si="9">(D32*1000)/D11</f>
        <v>0.16628785892842929</v>
      </c>
      <c r="AZ18" s="25">
        <f t="shared" si="9"/>
        <v>0.16414832330327767</v>
      </c>
      <c r="BA18" s="25">
        <f t="shared" si="9"/>
        <v>0.22814028661827138</v>
      </c>
      <c r="BB18" s="25">
        <f t="shared" si="9"/>
        <v>0.17368605187819516</v>
      </c>
      <c r="BC18" s="25">
        <f t="shared" si="9"/>
        <v>0.17997597226561179</v>
      </c>
      <c r="BD18" s="25">
        <f t="shared" si="9"/>
        <v>0.16136403817031791</v>
      </c>
      <c r="BE18" s="25">
        <f t="shared" si="9"/>
        <v>0.15956028151111001</v>
      </c>
      <c r="BF18" s="25">
        <f t="shared" si="9"/>
        <v>0.16176526595159466</v>
      </c>
      <c r="BG18" s="25">
        <f t="shared" si="9"/>
        <v>0.17378136905302508</v>
      </c>
      <c r="BH18" s="25">
        <f t="shared" si="9"/>
        <v>0.17059123575612958</v>
      </c>
      <c r="BI18" s="25">
        <f t="shared" si="9"/>
        <v>0.17513191255480445</v>
      </c>
      <c r="BJ18" s="25">
        <f t="shared" si="9"/>
        <v>0.17841078131594715</v>
      </c>
      <c r="BK18" s="25">
        <f t="shared" si="9"/>
        <v>0.19080915348662428</v>
      </c>
      <c r="BL18" s="25">
        <f t="shared" si="9"/>
        <v>0.1973290649103682</v>
      </c>
      <c r="BM18" s="25">
        <f t="shared" si="9"/>
        <v>0.20612935133980573</v>
      </c>
      <c r="BN18" s="25">
        <f t="shared" si="9"/>
        <v>0.18065456795415322</v>
      </c>
      <c r="BO18" s="25">
        <f t="shared" si="9"/>
        <v>0.18180748063106758</v>
      </c>
      <c r="BP18" s="25">
        <f t="shared" si="9"/>
        <v>0.18658814613155705</v>
      </c>
      <c r="BQ18" s="25">
        <f t="shared" si="9"/>
        <v>0.18201545445603054</v>
      </c>
      <c r="BR18" s="25">
        <f t="shared" si="9"/>
        <v>0.16491517300461675</v>
      </c>
      <c r="BS18" s="25">
        <f t="shared" si="9"/>
        <v>0.18475846687941289</v>
      </c>
      <c r="BT18" s="25">
        <f t="shared" si="9"/>
        <v>0.20142323290947151</v>
      </c>
      <c r="BU18" s="25">
        <f t="shared" si="9"/>
        <v>0.1896171396972941</v>
      </c>
      <c r="BV18" s="25">
        <f t="shared" si="9"/>
        <v>0.16390163364276894</v>
      </c>
      <c r="BW18" s="25">
        <f t="shared" si="9"/>
        <v>0.17950607388604239</v>
      </c>
      <c r="BX18" s="25">
        <f t="shared" si="9"/>
        <v>0.16836679172978572</v>
      </c>
      <c r="BY18" s="25">
        <f t="shared" si="9"/>
        <v>0.17974552288472828</v>
      </c>
      <c r="BZ18" s="25">
        <f t="shared" si="9"/>
        <v>0.16241578775078222</v>
      </c>
      <c r="CA18" s="25">
        <f t="shared" si="9"/>
        <v>0.16523302094600056</v>
      </c>
      <c r="CB18" s="25">
        <f t="shared" si="9"/>
        <v>0.16123938251027692</v>
      </c>
      <c r="CC18" s="25">
        <f t="shared" si="9"/>
        <v>0.15738297676195298</v>
      </c>
      <c r="CD18" s="25">
        <f t="shared" si="9"/>
        <v>0.14565735615194234</v>
      </c>
      <c r="CE18" s="25">
        <f t="shared" si="9"/>
        <v>0.14881189072841236</v>
      </c>
      <c r="CF18" s="25">
        <f t="shared" si="9"/>
        <v>0.14896972672941228</v>
      </c>
      <c r="CG18" s="25">
        <f t="shared" si="9"/>
        <v>0.1517261064417538</v>
      </c>
      <c r="CH18" s="25">
        <f t="shared" si="9"/>
        <v>0.14645703049828684</v>
      </c>
      <c r="CI18" s="25">
        <f t="shared" si="9"/>
        <v>0.16980960622981739</v>
      </c>
      <c r="CJ18" s="25">
        <f t="shared" si="9"/>
        <v>0.15618806632277288</v>
      </c>
      <c r="CK18" s="25">
        <f t="shared" si="9"/>
        <v>0.15518932110547826</v>
      </c>
      <c r="CL18" s="25">
        <f t="shared" si="9"/>
        <v>0.13159425779701003</v>
      </c>
      <c r="CM18" s="25">
        <f t="shared" si="9"/>
        <v>0.13828691211126215</v>
      </c>
      <c r="CN18" s="25">
        <f t="shared" si="9"/>
        <v>0.12746157235594499</v>
      </c>
      <c r="CO18" s="25">
        <f t="shared" si="9"/>
        <v>0.25942055570380557</v>
      </c>
    </row>
    <row r="19" spans="2:93">
      <c r="B19" s="68" t="s">
        <v>136</v>
      </c>
      <c r="C19">
        <f>FROTA_Q!D9</f>
        <v>7</v>
      </c>
      <c r="D19" s="56">
        <f>FROTA_Q!E9</f>
        <v>12</v>
      </c>
      <c r="E19" s="56">
        <f>FROTA_Q!F9</f>
        <v>12</v>
      </c>
      <c r="F19" s="56">
        <f>FROTA_Q!G9</f>
        <v>14</v>
      </c>
      <c r="G19" s="56">
        <f>FROTA_Q!H9</f>
        <v>15</v>
      </c>
      <c r="H19" s="56">
        <f>FROTA_Q!I9</f>
        <v>18</v>
      </c>
      <c r="I19" s="56">
        <f>FROTA_Q!J9</f>
        <v>21</v>
      </c>
      <c r="J19" s="56">
        <f>FROTA_Q!K9</f>
        <v>27</v>
      </c>
      <c r="K19" s="56">
        <f>FROTA_Q!L9</f>
        <v>32</v>
      </c>
      <c r="L19" s="56">
        <f>FROTA_Q!M9</f>
        <v>37</v>
      </c>
      <c r="M19" s="56">
        <f>FROTA_Q!N9</f>
        <v>40</v>
      </c>
      <c r="N19" s="56">
        <f>FROTA_Q!O9</f>
        <v>49</v>
      </c>
      <c r="O19" s="56">
        <f>FROTA_Q!P9</f>
        <v>54</v>
      </c>
      <c r="P19" s="56">
        <f>FROTA_Q!Q9</f>
        <v>58</v>
      </c>
      <c r="Q19" s="56">
        <f>FROTA_Q!R9</f>
        <v>60</v>
      </c>
      <c r="R19" s="56">
        <f>FROTA_Q!S9</f>
        <v>71</v>
      </c>
      <c r="S19" s="56">
        <f>FROTA_Q!T9</f>
        <v>85</v>
      </c>
      <c r="T19" s="56">
        <f>FROTA_Q!U9</f>
        <v>92</v>
      </c>
      <c r="U19" s="56">
        <f>FROTA_Q!V9</f>
        <v>93</v>
      </c>
      <c r="V19" s="56">
        <f>FROTA_Q!W9</f>
        <v>101</v>
      </c>
      <c r="W19" s="56">
        <f>FROTA_Q!X9</f>
        <v>102</v>
      </c>
      <c r="X19" s="56">
        <f>FROTA_Q!Y9</f>
        <v>132</v>
      </c>
      <c r="Y19" s="56">
        <f>FROTA_Q!Z9</f>
        <v>136</v>
      </c>
      <c r="Z19" s="56">
        <f>FROTA_Q!AA9</f>
        <v>145</v>
      </c>
      <c r="AA19" s="56">
        <f>FROTA_Q!AB9</f>
        <v>146</v>
      </c>
      <c r="AB19" s="56">
        <f>FROTA_Q!AC9</f>
        <v>147</v>
      </c>
      <c r="AC19" s="56">
        <f>FROTA_Q!AD9</f>
        <v>147</v>
      </c>
      <c r="AD19" s="56">
        <f>FROTA_Q!AE9</f>
        <v>154</v>
      </c>
      <c r="AE19" s="56">
        <f>FROTA_Q!AF9</f>
        <v>149</v>
      </c>
      <c r="AF19" s="56">
        <f>FROTA_Q!AG9</f>
        <v>139</v>
      </c>
      <c r="AG19" s="56">
        <f>FROTA_Q!AH9</f>
        <v>129</v>
      </c>
      <c r="AH19" s="56">
        <f>FROTA_Q!AI9</f>
        <v>132</v>
      </c>
      <c r="AI19" s="56">
        <f>FROTA_Q!AJ9</f>
        <v>135</v>
      </c>
      <c r="AJ19" s="56">
        <f>FROTA_Q!AK9</f>
        <v>132</v>
      </c>
      <c r="AK19" s="56">
        <f>FROTA_Q!AL9</f>
        <v>130</v>
      </c>
      <c r="AL19" s="56">
        <f>FROTA_Q!AM9</f>
        <v>134</v>
      </c>
      <c r="AM19" s="56">
        <f>FROTA_Q!AN9</f>
        <v>137</v>
      </c>
      <c r="AN19" s="56">
        <f>FROTA_Q!AO9</f>
        <v>132</v>
      </c>
      <c r="AO19" s="56">
        <f>FROTA_Q!AP9</f>
        <v>130</v>
      </c>
      <c r="AP19" s="56">
        <f>FROTA_Q!AQ9</f>
        <v>132</v>
      </c>
      <c r="AQ19" s="56">
        <f>FROTA_Q!AR9</f>
        <v>133</v>
      </c>
      <c r="AR19" s="56">
        <f>FROTA_Q!AS9</f>
        <v>136</v>
      </c>
      <c r="AS19" s="56">
        <f>FROTA_Q!AT9</f>
        <v>138</v>
      </c>
      <c r="AT19" s="56">
        <f>FROTA_Q!AU9</f>
        <v>146</v>
      </c>
      <c r="AW19" s="56" t="s">
        <v>299</v>
      </c>
      <c r="AX19" s="25">
        <f>AX11-AX18</f>
        <v>-8.3544962391553956E-2</v>
      </c>
      <c r="AY19" s="25">
        <f t="shared" ref="AY19:CO19" si="10">AY11-AY18</f>
        <v>-4.1139339323574137E-2</v>
      </c>
      <c r="AZ19" s="25">
        <f t="shared" si="10"/>
        <v>-2.5953815518243856E-2</v>
      </c>
      <c r="BA19" s="25">
        <f t="shared" si="10"/>
        <v>-7.1445560599296853E-2</v>
      </c>
      <c r="BB19" s="25">
        <f t="shared" si="10"/>
        <v>-1.578058707743582E-2</v>
      </c>
      <c r="BC19" s="25">
        <f t="shared" si="10"/>
        <v>-2.4346569960113917E-2</v>
      </c>
      <c r="BD19" s="25">
        <f t="shared" si="10"/>
        <v>-9.6081593553196953E-3</v>
      </c>
      <c r="BE19" s="25">
        <f t="shared" si="10"/>
        <v>3.1339959025315223E-3</v>
      </c>
      <c r="BF19" s="25">
        <f t="shared" si="10"/>
        <v>3.5747496589456362E-3</v>
      </c>
      <c r="BG19" s="25">
        <f t="shared" si="10"/>
        <v>-1.5871538118561374E-2</v>
      </c>
      <c r="BH19" s="25">
        <f t="shared" si="10"/>
        <v>1.189415577374231E-3</v>
      </c>
      <c r="BI19" s="25">
        <f t="shared" si="10"/>
        <v>1.5565142873674637E-2</v>
      </c>
      <c r="BJ19" s="25">
        <f t="shared" si="10"/>
        <v>1.0513768666874174E-2</v>
      </c>
      <c r="BK19" s="25">
        <f t="shared" si="10"/>
        <v>-1.8482094189149562E-2</v>
      </c>
      <c r="BL19" s="25">
        <f t="shared" si="10"/>
        <v>-2.1139077155503644E-2</v>
      </c>
      <c r="BM19" s="25">
        <f t="shared" si="10"/>
        <v>1.5981667708923009E-2</v>
      </c>
      <c r="BN19" s="25">
        <f t="shared" si="10"/>
        <v>2.7973423450790014E-2</v>
      </c>
      <c r="BO19" s="25">
        <f t="shared" si="10"/>
        <v>1.1950014845755003E-2</v>
      </c>
      <c r="BP19" s="25">
        <f t="shared" si="10"/>
        <v>2.1294070671950271E-2</v>
      </c>
      <c r="BQ19" s="25">
        <f t="shared" si="10"/>
        <v>1.5131547199654649E-2</v>
      </c>
      <c r="BR19" s="25">
        <f t="shared" si="10"/>
        <v>-1.6543271071922105E-3</v>
      </c>
      <c r="BS19" s="25">
        <f t="shared" si="10"/>
        <v>1.3665984555780913E-2</v>
      </c>
      <c r="BT19" s="25">
        <f t="shared" si="10"/>
        <v>1.5898521247407593E-2</v>
      </c>
      <c r="BU19" s="25">
        <f t="shared" si="10"/>
        <v>2.2681221384581229E-2</v>
      </c>
      <c r="BV19" s="25">
        <f t="shared" si="10"/>
        <v>1.4992192618498462E-2</v>
      </c>
      <c r="BW19" s="25">
        <f t="shared" si="10"/>
        <v>-6.3881104756135509E-3</v>
      </c>
      <c r="BX19" s="25">
        <f t="shared" si="10"/>
        <v>1.3674897148374054E-2</v>
      </c>
      <c r="BY19" s="25">
        <f t="shared" si="10"/>
        <v>-1.6055142970824721E-3</v>
      </c>
      <c r="BZ19" s="25">
        <f t="shared" si="10"/>
        <v>6.1711280499332499E-3</v>
      </c>
      <c r="CA19" s="25">
        <f t="shared" si="10"/>
        <v>1.1304585059966205E-2</v>
      </c>
      <c r="CB19" s="25">
        <f t="shared" si="10"/>
        <v>2.4979144663318714E-2</v>
      </c>
      <c r="CC19" s="25">
        <f t="shared" si="10"/>
        <v>2.9692365568738971E-2</v>
      </c>
      <c r="CD19" s="25">
        <f t="shared" si="10"/>
        <v>2.9933594593036378E-2</v>
      </c>
      <c r="CE19" s="25">
        <f t="shared" si="10"/>
        <v>2.414412472745861E-2</v>
      </c>
      <c r="CF19" s="25">
        <f t="shared" si="10"/>
        <v>3.5045232929661552E-2</v>
      </c>
      <c r="CG19" s="25">
        <f t="shared" si="10"/>
        <v>4.62745712599964E-2</v>
      </c>
      <c r="CH19" s="25">
        <f t="shared" si="10"/>
        <v>3.3813905009567213E-2</v>
      </c>
      <c r="CI19" s="25">
        <f t="shared" si="10"/>
        <v>-5.2960072674042291E-3</v>
      </c>
      <c r="CJ19" s="25">
        <f t="shared" si="10"/>
        <v>2.3977103139879968E-2</v>
      </c>
      <c r="CK19" s="25">
        <f t="shared" si="10"/>
        <v>3.3219106395728615E-2</v>
      </c>
      <c r="CL19" s="25">
        <f t="shared" si="10"/>
        <v>3.8828640443932277E-2</v>
      </c>
      <c r="CM19" s="25">
        <f t="shared" si="10"/>
        <v>3.9331576582669864E-2</v>
      </c>
      <c r="CN19" s="25">
        <f t="shared" si="10"/>
        <v>4.5686035806264541E-2</v>
      </c>
      <c r="CO19" s="25">
        <f t="shared" si="10"/>
        <v>-7.6429381651747536E-2</v>
      </c>
    </row>
    <row r="20" spans="2:93">
      <c r="B20" s="68" t="s">
        <v>177</v>
      </c>
      <c r="C20" s="8">
        <f>DADOS_OP_Q!D94</f>
        <v>10401541</v>
      </c>
      <c r="D20" s="8">
        <f>DADOS_OP_Q!E94</f>
        <v>18985296</v>
      </c>
      <c r="E20" s="8">
        <f>DADOS_OP_Q!F94</f>
        <v>25183085</v>
      </c>
      <c r="F20" s="8">
        <f>DADOS_OP_Q!G94</f>
        <v>26329595</v>
      </c>
      <c r="G20" s="8">
        <f>DADOS_OP_Q!H94</f>
        <v>24780352</v>
      </c>
      <c r="H20" s="8">
        <f>DADOS_OP_Q!I94</f>
        <v>25088218</v>
      </c>
      <c r="I20" s="8">
        <f>DADOS_OP_Q!J94</f>
        <v>33727732</v>
      </c>
      <c r="J20" s="8">
        <f>DADOS_OP_Q!K94</f>
        <v>39875658</v>
      </c>
      <c r="K20" s="8">
        <f>DADOS_OP_Q!L94</f>
        <v>46338795</v>
      </c>
      <c r="L20" s="8">
        <f>DADOS_OP_Q!M94</f>
        <v>47394014</v>
      </c>
      <c r="M20" s="8">
        <f>DADOS_OP_Q!N94</f>
        <v>56011541</v>
      </c>
      <c r="N20" s="8">
        <f>DADOS_OP_Q!O94</f>
        <v>64195536</v>
      </c>
      <c r="O20" s="8">
        <f>DADOS_OP_Q!P94</f>
        <v>71491430</v>
      </c>
      <c r="P20" s="8">
        <f>DADOS_OP_Q!Q94</f>
        <v>82541121</v>
      </c>
      <c r="Q20" s="8">
        <f>DADOS_OP_Q!R94</f>
        <v>99911306</v>
      </c>
      <c r="R20" s="8">
        <f>DADOS_OP_Q!S94</f>
        <v>92993571</v>
      </c>
      <c r="S20" s="8">
        <f>DADOS_OP_Q!T94</f>
        <v>120129249</v>
      </c>
      <c r="T20" s="8">
        <f>DADOS_OP_Q!U94</f>
        <v>134389922</v>
      </c>
      <c r="U20" s="8">
        <f>DADOS_OP_Q!V94</f>
        <v>150164681</v>
      </c>
      <c r="V20" s="8">
        <f>DADOS_OP_Q!W94</f>
        <v>159197606</v>
      </c>
      <c r="W20" s="8">
        <f>DADOS_OP_Q!X94</f>
        <v>192700089</v>
      </c>
      <c r="X20" s="8">
        <f>DADOS_OP_Q!Y94</f>
        <v>185451570</v>
      </c>
      <c r="Y20" s="8">
        <f>DADOS_OP_Q!Z94</f>
        <v>193035709</v>
      </c>
      <c r="Z20" s="8">
        <f>DADOS_OP_Q!AA94</f>
        <v>206785886</v>
      </c>
      <c r="AA20" s="8">
        <f>DADOS_OP_Q!AB94</f>
        <v>228863907</v>
      </c>
      <c r="AB20" s="8">
        <f>DADOS_OP_Q!AC94</f>
        <v>209946583</v>
      </c>
      <c r="AC20" s="8">
        <f>DADOS_OP_Q!AD94</f>
        <v>228821715</v>
      </c>
      <c r="AD20" s="8">
        <f>DADOS_OP_Q!AE94</f>
        <v>233825420</v>
      </c>
      <c r="AE20" s="8">
        <f>DADOS_OP_Q!AF94</f>
        <v>236475489</v>
      </c>
      <c r="AF20" s="8">
        <f>DADOS_OP_Q!AG94</f>
        <v>195510109</v>
      </c>
      <c r="AG20" s="8">
        <f>DADOS_OP_Q!AH94</f>
        <v>218737674</v>
      </c>
      <c r="AH20" s="8">
        <f>DADOS_OP_Q!AI94</f>
        <v>226369934</v>
      </c>
      <c r="AI20" s="8">
        <f>DADOS_OP_Q!AJ94</f>
        <v>236313387</v>
      </c>
      <c r="AJ20" s="8">
        <f>DADOS_OP_Q!AK94</f>
        <v>219937646</v>
      </c>
      <c r="AK20" s="8">
        <f>DADOS_OP_Q!AL94</f>
        <v>236112490</v>
      </c>
      <c r="AL20" s="8">
        <f>DADOS_OP_Q!AM94</f>
        <v>239501104</v>
      </c>
      <c r="AM20" s="8">
        <f>DADOS_OP_Q!AN94</f>
        <v>253504150</v>
      </c>
      <c r="AN20" s="8">
        <f>DADOS_OP_Q!AO94</f>
        <v>248576845</v>
      </c>
      <c r="AO20" s="8">
        <f>DADOS_OP_Q!AP94</f>
        <v>266451988</v>
      </c>
      <c r="AP20" s="8">
        <f>DADOS_OP_Q!AQ94</f>
        <v>257727472</v>
      </c>
      <c r="AQ20" s="8">
        <f>DADOS_OP_Q!AR94</f>
        <v>282446396</v>
      </c>
      <c r="AR20" s="8">
        <f>DADOS_OP_Q!AS94</f>
        <v>272415872</v>
      </c>
      <c r="AS20" s="8">
        <f>DADOS_OP_Q!AT94</f>
        <v>305517812</v>
      </c>
      <c r="AT20" s="8">
        <f>DADOS_OP_Q!AU94</f>
        <v>296169752</v>
      </c>
      <c r="AW20" s="56" t="s">
        <v>1240</v>
      </c>
      <c r="AX20" s="25">
        <f>C11/C21</f>
        <v>112.11265880655178</v>
      </c>
      <c r="AY20" s="25">
        <f t="shared" ref="AY20:CO20" si="11">D11/D21</f>
        <v>112.36172892959833</v>
      </c>
      <c r="AZ20" s="25">
        <f t="shared" si="11"/>
        <v>111.1174922508677</v>
      </c>
      <c r="BA20" s="25">
        <f t="shared" si="11"/>
        <v>111.10087197575297</v>
      </c>
      <c r="BB20" s="25">
        <f t="shared" si="11"/>
        <v>110.02232741083041</v>
      </c>
      <c r="BC20" s="25">
        <f t="shared" si="11"/>
        <v>109.57770528562537</v>
      </c>
      <c r="BD20" s="25">
        <f t="shared" si="11"/>
        <v>111.79540256692638</v>
      </c>
      <c r="BE20" s="25">
        <f t="shared" si="11"/>
        <v>112.6681055211329</v>
      </c>
      <c r="BF20" s="25">
        <f t="shared" si="11"/>
        <v>113.40811543296543</v>
      </c>
      <c r="BG20" s="25">
        <f t="shared" si="11"/>
        <v>111.66237087582505</v>
      </c>
      <c r="BH20" s="25">
        <f t="shared" si="11"/>
        <v>111.41868948789488</v>
      </c>
      <c r="BI20" s="25">
        <f t="shared" si="11"/>
        <v>110.79847111386209</v>
      </c>
      <c r="BJ20" s="25">
        <f t="shared" si="11"/>
        <v>111.02930543895127</v>
      </c>
      <c r="BK20" s="25">
        <f t="shared" si="11"/>
        <v>110.71851425130936</v>
      </c>
      <c r="BL20" s="25">
        <f t="shared" si="11"/>
        <v>110.48307097578167</v>
      </c>
      <c r="BM20" s="25">
        <f t="shared" si="11"/>
        <v>110.52901633395248</v>
      </c>
      <c r="BN20" s="25">
        <f t="shared" si="11"/>
        <v>110.76250893230929</v>
      </c>
      <c r="BO20" s="25">
        <f t="shared" si="11"/>
        <v>110.21588057285307</v>
      </c>
      <c r="BP20" s="25">
        <f t="shared" si="11"/>
        <v>109.98608547046013</v>
      </c>
      <c r="BQ20" s="25">
        <f t="shared" si="11"/>
        <v>107.32762642443637</v>
      </c>
      <c r="BR20" s="25">
        <f t="shared" si="11"/>
        <v>102.39749640405532</v>
      </c>
      <c r="BS20" s="25">
        <f t="shared" si="11"/>
        <v>102.77009380143298</v>
      </c>
      <c r="BT20" s="25">
        <f t="shared" si="11"/>
        <v>103.02019866491298</v>
      </c>
      <c r="BU20" s="25">
        <f t="shared" si="11"/>
        <v>106.17630244674498</v>
      </c>
      <c r="BV20" s="25">
        <f t="shared" si="11"/>
        <v>113.86602630511774</v>
      </c>
      <c r="BW20" s="25">
        <f t="shared" si="11"/>
        <v>113.23097796461269</v>
      </c>
      <c r="BX20" s="25">
        <f t="shared" si="11"/>
        <v>116.34360986758281</v>
      </c>
      <c r="BY20" s="25">
        <f t="shared" si="11"/>
        <v>116.74214289495701</v>
      </c>
      <c r="BZ20" s="25">
        <f t="shared" si="11"/>
        <v>120.12182053236789</v>
      </c>
      <c r="CA20" s="25">
        <f t="shared" si="11"/>
        <v>116.73419709371376</v>
      </c>
      <c r="CB20" s="25">
        <f t="shared" si="11"/>
        <v>119.10616983550561</v>
      </c>
      <c r="CC20" s="25">
        <f t="shared" si="11"/>
        <v>120.36869773507327</v>
      </c>
      <c r="CD20" s="25">
        <f t="shared" si="11"/>
        <v>124.76259256052583</v>
      </c>
      <c r="CE20" s="25">
        <f t="shared" si="11"/>
        <v>126.98454514669515</v>
      </c>
      <c r="CF20" s="25">
        <f t="shared" si="11"/>
        <v>130.64377139226434</v>
      </c>
      <c r="CG20" s="25">
        <f t="shared" si="11"/>
        <v>131.05190131738527</v>
      </c>
      <c r="CH20" s="25">
        <f t="shared" si="11"/>
        <v>135.83691776726067</v>
      </c>
      <c r="CI20" s="25">
        <f t="shared" si="11"/>
        <v>136.77368094444014</v>
      </c>
      <c r="CJ20" s="25">
        <f t="shared" si="11"/>
        <v>138.90286481301467</v>
      </c>
      <c r="CK20" s="25">
        <f t="shared" si="11"/>
        <v>137.46720956147709</v>
      </c>
      <c r="CL20" s="25">
        <f t="shared" si="11"/>
        <v>139.32405018551199</v>
      </c>
      <c r="CM20" s="25">
        <f t="shared" si="11"/>
        <v>141.45384706264062</v>
      </c>
      <c r="CN20" s="25">
        <f t="shared" si="11"/>
        <v>146.79719853745971</v>
      </c>
      <c r="CO20" s="25">
        <f t="shared" si="11"/>
        <v>148.06179948125381</v>
      </c>
    </row>
    <row r="21" spans="2:93">
      <c r="B21" s="68" t="s">
        <v>300</v>
      </c>
      <c r="C21" s="8">
        <f>DADOS_OP_Q!D103</f>
        <v>2738552</v>
      </c>
      <c r="D21" s="8">
        <f>DADOS_OP_Q!E103</f>
        <v>5658530</v>
      </c>
      <c r="E21" s="8">
        <f>DADOS_OP_Q!F103</f>
        <v>7458577</v>
      </c>
      <c r="F21" s="8">
        <f>DADOS_OP_Q!G103</f>
        <v>7632437</v>
      </c>
      <c r="G21" s="8">
        <f>DADOS_OP_Q!H103</f>
        <v>9125196</v>
      </c>
      <c r="H21" s="8">
        <f>DADOS_OP_Q!I103</f>
        <v>9119148</v>
      </c>
      <c r="I21" s="8">
        <f>DADOS_OP_Q!J103</f>
        <v>12631527</v>
      </c>
      <c r="J21" s="8">
        <f>DADOS_OP_Q!K103</f>
        <v>14876186</v>
      </c>
      <c r="K21" s="8">
        <f>DADOS_OP_Q!L103</f>
        <v>17046361</v>
      </c>
      <c r="L21" s="8">
        <f>DADOS_OP_Q!M103</f>
        <v>17358775</v>
      </c>
      <c r="M21" s="8">
        <f>DADOS_OP_Q!N103</f>
        <v>20684601</v>
      </c>
      <c r="N21" s="8">
        <f>DADOS_OP_Q!O103</f>
        <v>21920272</v>
      </c>
      <c r="O21" s="8">
        <f>DADOS_OP_Q!P103</f>
        <v>24226049</v>
      </c>
      <c r="P21" s="8">
        <f>DADOS_OP_Q!Q103</f>
        <v>24833648</v>
      </c>
      <c r="Q21" s="8">
        <f>DADOS_OP_Q!R103</f>
        <v>26259901</v>
      </c>
      <c r="R21" s="8">
        <f>DADOS_OP_Q!S103</f>
        <v>24544641</v>
      </c>
      <c r="S21" s="8">
        <f>DADOS_OP_Q!T103</f>
        <v>28248574</v>
      </c>
      <c r="T21" s="8">
        <f>DADOS_OP_Q!U103</f>
        <v>31578080</v>
      </c>
      <c r="U21" s="8">
        <f>DADOS_OP_Q!V103</f>
        <v>34675840</v>
      </c>
      <c r="V21" s="8">
        <f>DADOS_OP_Q!W103</f>
        <v>38049962</v>
      </c>
      <c r="W21" s="8">
        <f>DADOS_OP_Q!X103</f>
        <v>47529235</v>
      </c>
      <c r="X21" s="8">
        <f>DADOS_OP_Q!Y103</f>
        <v>45372761</v>
      </c>
      <c r="Y21" s="8">
        <f>DADOS_OP_Q!Z103</f>
        <v>47586561</v>
      </c>
      <c r="Z21" s="8">
        <f>DADOS_OP_Q!AA103</f>
        <v>49299866</v>
      </c>
      <c r="AA21" s="8">
        <f>DADOS_OP_Q!AB103</f>
        <v>52438085</v>
      </c>
      <c r="AB21" s="8">
        <f>DADOS_OP_Q!AC103</f>
        <v>47990080</v>
      </c>
      <c r="AC21" s="8">
        <f>DADOS_OP_Q!AD103</f>
        <v>50958944</v>
      </c>
      <c r="AD21" s="8">
        <f>DADOS_OP_Q!AE103</f>
        <v>51775781</v>
      </c>
      <c r="AE21" s="8">
        <f>DADOS_OP_Q!AF103</f>
        <v>51748050</v>
      </c>
      <c r="AF21" s="8">
        <f>DADOS_OP_Q!AG103</f>
        <v>43270411</v>
      </c>
      <c r="AG21" s="8">
        <f>DADOS_OP_Q!AH103</f>
        <v>47793057</v>
      </c>
      <c r="AH21" s="8">
        <f>DADOS_OP_Q!AI103</f>
        <v>49009444</v>
      </c>
      <c r="AI21" s="8">
        <f>DADOS_OP_Q!AJ103</f>
        <v>51143292</v>
      </c>
      <c r="AJ21" s="8">
        <f>DADOS_OP_Q!AK103</f>
        <v>46873431</v>
      </c>
      <c r="AK21" s="8">
        <f>DADOS_OP_Q!AL103</f>
        <v>49363054</v>
      </c>
      <c r="AL21" s="8">
        <f>DADOS_OP_Q!AM103</f>
        <v>49603712</v>
      </c>
      <c r="AM21" s="8">
        <f>DADOS_OP_Q!AN103</f>
        <v>52676100</v>
      </c>
      <c r="AN21" s="8">
        <f>DADOS_OP_Q!AO103</f>
        <v>51303961</v>
      </c>
      <c r="AO21" s="8">
        <f>DADOS_OP_Q!AP103</f>
        <v>55402848</v>
      </c>
      <c r="AP21" s="8">
        <f>DADOS_OP_Q!AQ103</f>
        <v>54032321</v>
      </c>
      <c r="AQ21" s="8">
        <f>DADOS_OP_Q!AR103</f>
        <v>59709344</v>
      </c>
      <c r="AR21" s="8">
        <f>DADOS_OP_Q!AS103</f>
        <v>57709588</v>
      </c>
      <c r="AS21" s="8">
        <f>DADOS_OP_Q!AT103</f>
        <v>65720172</v>
      </c>
      <c r="AT21" s="8">
        <f>DADOS_OP_Q!AU103</f>
        <v>64677873</v>
      </c>
      <c r="AW21" s="56" t="s">
        <v>302</v>
      </c>
      <c r="AX21" s="25">
        <f>C26*1000/C20</f>
        <v>1.6692064161873552</v>
      </c>
      <c r="AY21" s="25">
        <f t="shared" ref="AY21:CO21" si="12">D26*1000/D20</f>
        <v>1.9357171531098036</v>
      </c>
      <c r="AZ21" s="25">
        <f t="shared" si="12"/>
        <v>2.131919169552535</v>
      </c>
      <c r="BA21" s="25">
        <f t="shared" si="12"/>
        <v>2.0581932241474807</v>
      </c>
      <c r="BB21" s="25">
        <f t="shared" si="12"/>
        <v>2.5584246811204103</v>
      </c>
      <c r="BC21" s="25">
        <f t="shared" si="12"/>
        <v>2.5803082494445859</v>
      </c>
      <c r="BD21" s="25">
        <f t="shared" si="12"/>
        <v>2.4998169026308532</v>
      </c>
      <c r="BE21" s="25">
        <f t="shared" si="12"/>
        <v>2.5601051036946556</v>
      </c>
      <c r="BF21" s="25">
        <f t="shared" si="12"/>
        <v>2.6271397019941851</v>
      </c>
      <c r="BG21" s="25">
        <f t="shared" si="12"/>
        <v>2.8138643765707125</v>
      </c>
      <c r="BH21" s="25">
        <f t="shared" si="12"/>
        <v>2.8894736197161599</v>
      </c>
      <c r="BI21" s="25">
        <f t="shared" si="12"/>
        <v>2.7250156962889327</v>
      </c>
      <c r="BJ21" s="25">
        <f t="shared" si="12"/>
        <v>2.7935951412569549</v>
      </c>
      <c r="BK21" s="25">
        <f t="shared" si="12"/>
        <v>2.58165708702438</v>
      </c>
      <c r="BL21" s="25">
        <f t="shared" si="12"/>
        <v>2.2201159455344741</v>
      </c>
      <c r="BM21" s="25">
        <f t="shared" si="12"/>
        <v>2.2511831836666967</v>
      </c>
      <c r="BN21" s="25">
        <f t="shared" si="12"/>
        <v>1.9278141779235709</v>
      </c>
      <c r="BO21" s="25">
        <f t="shared" si="12"/>
        <v>1.7877968032873799</v>
      </c>
      <c r="BP21" s="25">
        <f t="shared" si="12"/>
        <v>1.8457373929071661</v>
      </c>
      <c r="BQ21" s="25">
        <f t="shared" si="12"/>
        <v>1.7545151915158455</v>
      </c>
      <c r="BR21" s="25">
        <f t="shared" si="12"/>
        <v>1.4980547268603925</v>
      </c>
      <c r="BS21" s="25">
        <f t="shared" si="12"/>
        <v>1.6490449145605997</v>
      </c>
      <c r="BT21" s="25">
        <f t="shared" si="12"/>
        <v>1.8287400492692716</v>
      </c>
      <c r="BU21" s="25">
        <f t="shared" si="12"/>
        <v>1.7835712485680886</v>
      </c>
      <c r="BV21" s="25">
        <f t="shared" si="12"/>
        <v>1.4960312913091323</v>
      </c>
      <c r="BW21" s="25">
        <f t="shared" si="12"/>
        <v>1.4029314524037606</v>
      </c>
      <c r="BX21" s="25">
        <f t="shared" si="12"/>
        <v>1.3157787187616925</v>
      </c>
      <c r="BY21" s="25">
        <f t="shared" si="12"/>
        <v>1.4455569636109842</v>
      </c>
      <c r="BZ21" s="25">
        <f t="shared" si="12"/>
        <v>1.0676847803493561</v>
      </c>
      <c r="CA21" s="25">
        <f t="shared" si="12"/>
        <v>1.0500258346493625</v>
      </c>
      <c r="CB21" s="25">
        <f t="shared" si="12"/>
        <v>1.1288335480756593</v>
      </c>
      <c r="CC21" s="25">
        <f t="shared" si="12"/>
        <v>1.1244474087416745</v>
      </c>
      <c r="CD21" s="25">
        <f t="shared" si="12"/>
        <v>1.1823991740378945</v>
      </c>
      <c r="CE21" s="25">
        <f t="shared" si="12"/>
        <v>1.132079287755692</v>
      </c>
      <c r="CF21" s="25">
        <f t="shared" si="12"/>
        <v>1.1158149991641704</v>
      </c>
      <c r="CG21" s="25">
        <f t="shared" si="12"/>
        <v>1.2870051831023988</v>
      </c>
      <c r="CH21" s="25">
        <f t="shared" si="12"/>
        <v>1.3304719565271037</v>
      </c>
      <c r="CI21" s="25">
        <f t="shared" si="12"/>
        <v>1.2988362064154217</v>
      </c>
      <c r="CJ21" s="25">
        <f t="shared" si="12"/>
        <v>1.5753262928442535</v>
      </c>
      <c r="CK21" s="25">
        <f t="shared" si="12"/>
        <v>1.6873970925821113</v>
      </c>
      <c r="CL21" s="25">
        <f t="shared" si="12"/>
        <v>1.3796791172258953</v>
      </c>
      <c r="CM21" s="25">
        <f t="shared" si="12"/>
        <v>1.5270877784668928</v>
      </c>
      <c r="CN21" s="25">
        <f t="shared" si="12"/>
        <v>1.4757291863611812</v>
      </c>
      <c r="CO21" s="25">
        <f t="shared" si="12"/>
        <v>1.5265343217975329</v>
      </c>
    </row>
    <row r="22" spans="2:93">
      <c r="B22" s="68" t="s">
        <v>145</v>
      </c>
      <c r="C22" s="8">
        <f>DADOS_OP_Q!D97</f>
        <v>2793</v>
      </c>
      <c r="D22" s="8">
        <f>DADOS_OP_Q!E97</f>
        <v>5763</v>
      </c>
      <c r="E22" s="8">
        <f>DADOS_OP_Q!F97</f>
        <v>7407</v>
      </c>
      <c r="F22" s="8">
        <f>DADOS_OP_Q!G97</f>
        <v>7856</v>
      </c>
      <c r="G22" s="8">
        <f>DADOS_OP_Q!H97</f>
        <v>9248</v>
      </c>
      <c r="H22" s="8">
        <f>DADOS_OP_Q!I97</f>
        <v>9795</v>
      </c>
      <c r="I22" s="8">
        <f>DADOS_OP_Q!J97</f>
        <v>12804</v>
      </c>
      <c r="J22" s="8">
        <f>DADOS_OP_Q!K97</f>
        <v>15713</v>
      </c>
      <c r="K22" s="8">
        <f>DADOS_OP_Q!L97</f>
        <v>18923</v>
      </c>
      <c r="L22" s="8">
        <f>DADOS_OP_Q!M97</f>
        <v>21083</v>
      </c>
      <c r="M22" s="8">
        <f>DADOS_OP_Q!N97</f>
        <v>25263</v>
      </c>
      <c r="N22" s="8">
        <f>DADOS_OP_Q!O97</f>
        <v>27436</v>
      </c>
      <c r="O22" s="8">
        <f>DADOS_OP_Q!P97</f>
        <v>30726</v>
      </c>
      <c r="P22" s="8">
        <f>DADOS_OP_Q!Q97</f>
        <v>33231</v>
      </c>
      <c r="Q22" s="8">
        <f>DADOS_OP_Q!R97</f>
        <v>34968</v>
      </c>
      <c r="R22" s="8">
        <f>DADOS_OP_Q!S97</f>
        <v>32395</v>
      </c>
      <c r="S22" s="8">
        <f>DADOS_OP_Q!T97</f>
        <v>36245</v>
      </c>
      <c r="T22" s="8">
        <f>DADOS_OP_Q!U97</f>
        <v>41768</v>
      </c>
      <c r="U22" s="8">
        <f>DADOS_OP_Q!V97</f>
        <v>45857</v>
      </c>
      <c r="V22" s="8">
        <f>DADOS_OP_Q!W97</f>
        <v>52639</v>
      </c>
      <c r="W22" s="8">
        <f>DADOS_OP_Q!X97</f>
        <v>69859</v>
      </c>
      <c r="X22" s="8">
        <f>DADOS_OP_Q!Y97</f>
        <v>67627</v>
      </c>
      <c r="Y22" s="8">
        <f>DADOS_OP_Q!Z97</f>
        <v>71528</v>
      </c>
      <c r="Z22" s="8">
        <f>DADOS_OP_Q!AA97</f>
        <v>73064</v>
      </c>
      <c r="AA22" s="8">
        <f>DADOS_OP_Q!AB97</f>
        <v>71838</v>
      </c>
      <c r="AB22" s="8">
        <f>DADOS_OP_Q!AC97</f>
        <v>67031</v>
      </c>
      <c r="AC22" s="8">
        <f>DADOS_OP_Q!AD97</f>
        <v>69350</v>
      </c>
      <c r="AD22" s="8">
        <f>DADOS_OP_Q!AE97</f>
        <v>70813</v>
      </c>
      <c r="AE22" s="8">
        <f>DADOS_OP_Q!AF97</f>
        <v>67630</v>
      </c>
      <c r="AF22" s="8">
        <f>DADOS_OP_Q!AG97</f>
        <v>60945</v>
      </c>
      <c r="AG22" s="8">
        <f>DADOS_OP_Q!AH97</f>
        <v>64965</v>
      </c>
      <c r="AH22" s="8">
        <f>DADOS_OP_Q!AI97</f>
        <v>66272</v>
      </c>
      <c r="AI22" s="8">
        <f>DADOS_OP_Q!AJ97</f>
        <v>67647</v>
      </c>
      <c r="AJ22" s="8">
        <f>DADOS_OP_Q!AK97</f>
        <v>63408</v>
      </c>
      <c r="AK22" s="8">
        <f>DADOS_OP_Q!AL97</f>
        <v>63903</v>
      </c>
      <c r="AL22" s="8">
        <f>DADOS_OP_Q!AM97</f>
        <v>63187</v>
      </c>
      <c r="AM22" s="8">
        <f>DADOS_OP_Q!AN97</f>
        <v>63835</v>
      </c>
      <c r="AN22" s="8">
        <f>DADOS_OP_Q!AO97</f>
        <v>64404</v>
      </c>
      <c r="AO22" s="8">
        <f>DADOS_OP_Q!AP97</f>
        <v>67220</v>
      </c>
      <c r="AP22" s="8">
        <f>DADOS_OP_Q!AQ97</f>
        <v>65979</v>
      </c>
      <c r="AQ22" s="8">
        <f>DADOS_OP_Q!AR97</f>
        <v>70061</v>
      </c>
      <c r="AR22" s="8">
        <f>DADOS_OP_Q!AS97</f>
        <v>70098</v>
      </c>
      <c r="AS22" s="8">
        <f>DADOS_OP_Q!AT97</f>
        <v>76060</v>
      </c>
      <c r="AT22" s="8">
        <f>DADOS_OP_Q!AU97</f>
        <v>75620</v>
      </c>
      <c r="AW22" s="56" t="s">
        <v>303</v>
      </c>
      <c r="AX22" s="25">
        <f>C21/C20</f>
        <v>0.26328329619620783</v>
      </c>
      <c r="AY22" s="25">
        <f t="shared" ref="AY22:CO22" si="13">D21/D20</f>
        <v>0.29804802621987037</v>
      </c>
      <c r="AZ22" s="25">
        <f t="shared" si="13"/>
        <v>0.29617407875167001</v>
      </c>
      <c r="BA22" s="25">
        <f t="shared" si="13"/>
        <v>0.2898805317742259</v>
      </c>
      <c r="BB22" s="25">
        <f t="shared" si="13"/>
        <v>0.36824319525404642</v>
      </c>
      <c r="BC22" s="25">
        <f t="shared" si="13"/>
        <v>0.36348328924756634</v>
      </c>
      <c r="BD22" s="25">
        <f t="shared" si="13"/>
        <v>0.37451456860485016</v>
      </c>
      <c r="BE22" s="25">
        <f t="shared" si="13"/>
        <v>0.3730643391514693</v>
      </c>
      <c r="BF22" s="25">
        <f t="shared" si="13"/>
        <v>0.36786370901530779</v>
      </c>
      <c r="BG22" s="25">
        <f t="shared" si="13"/>
        <v>0.36626513635245161</v>
      </c>
      <c r="BH22" s="25">
        <f t="shared" si="13"/>
        <v>0.36929176792332852</v>
      </c>
      <c r="BI22" s="25">
        <f t="shared" si="13"/>
        <v>0.34146100127585194</v>
      </c>
      <c r="BJ22" s="25">
        <f t="shared" si="13"/>
        <v>0.33886647672315406</v>
      </c>
      <c r="BK22" s="25">
        <f t="shared" si="13"/>
        <v>0.30086395361652529</v>
      </c>
      <c r="BL22" s="25">
        <f t="shared" si="13"/>
        <v>0.26283212632612368</v>
      </c>
      <c r="BM22" s="25">
        <f t="shared" si="13"/>
        <v>0.26393911682346299</v>
      </c>
      <c r="BN22" s="25">
        <f t="shared" si="13"/>
        <v>0.23515150752336761</v>
      </c>
      <c r="BO22" s="25">
        <f t="shared" si="13"/>
        <v>0.23497357190221452</v>
      </c>
      <c r="BP22" s="25">
        <f t="shared" si="13"/>
        <v>0.23091874713202368</v>
      </c>
      <c r="BQ22" s="25">
        <f t="shared" si="13"/>
        <v>0.2390108931663206</v>
      </c>
      <c r="BR22" s="25">
        <f t="shared" si="13"/>
        <v>0.24664874441235987</v>
      </c>
      <c r="BS22" s="25">
        <f t="shared" si="13"/>
        <v>0.24466096997722911</v>
      </c>
      <c r="BT22" s="25">
        <f t="shared" si="13"/>
        <v>0.24651688149574438</v>
      </c>
      <c r="BU22" s="25">
        <f t="shared" si="13"/>
        <v>0.23841020755159276</v>
      </c>
      <c r="BV22" s="25">
        <f t="shared" si="13"/>
        <v>0.22912343710011032</v>
      </c>
      <c r="BW22" s="25">
        <f t="shared" si="13"/>
        <v>0.22858233420260049</v>
      </c>
      <c r="BX22" s="25">
        <f t="shared" si="13"/>
        <v>0.22270152113841118</v>
      </c>
      <c r="BY22" s="25">
        <f t="shared" si="13"/>
        <v>0.22142922270812129</v>
      </c>
      <c r="BZ22" s="25">
        <f t="shared" si="13"/>
        <v>0.21883050213292932</v>
      </c>
      <c r="CA22" s="25">
        <f t="shared" si="13"/>
        <v>0.22132058143346439</v>
      </c>
      <c r="CB22" s="25">
        <f t="shared" si="13"/>
        <v>0.21849485790911355</v>
      </c>
      <c r="CC22" s="25">
        <f t="shared" si="13"/>
        <v>0.2165015606710386</v>
      </c>
      <c r="CD22" s="25">
        <f t="shared" si="13"/>
        <v>0.21642147594456848</v>
      </c>
      <c r="CE22" s="25">
        <f t="shared" si="13"/>
        <v>0.21312145443258951</v>
      </c>
      <c r="CF22" s="25">
        <f t="shared" si="13"/>
        <v>0.20906583129083939</v>
      </c>
      <c r="CG22" s="25">
        <f t="shared" si="13"/>
        <v>0.20711266533451972</v>
      </c>
      <c r="CH22" s="25">
        <f t="shared" si="13"/>
        <v>0.20779186455132984</v>
      </c>
      <c r="CI22" s="25">
        <f t="shared" si="13"/>
        <v>0.2063907481004516</v>
      </c>
      <c r="CJ22" s="25">
        <f t="shared" si="13"/>
        <v>0.20792807145428391</v>
      </c>
      <c r="CK22" s="25">
        <f t="shared" si="13"/>
        <v>0.20964905518492805</v>
      </c>
      <c r="CL22" s="25">
        <f t="shared" si="13"/>
        <v>0.21140062272205448</v>
      </c>
      <c r="CM22" s="25">
        <f t="shared" si="13"/>
        <v>0.2118437063755228</v>
      </c>
      <c r="CN22" s="25">
        <f t="shared" si="13"/>
        <v>0.21511077069378856</v>
      </c>
      <c r="CO22" s="25">
        <f t="shared" si="13"/>
        <v>0.21838108909920012</v>
      </c>
    </row>
    <row r="23" spans="2:93" s="56" customFormat="1">
      <c r="B23" s="68" t="s">
        <v>329</v>
      </c>
      <c r="C23" s="8">
        <f>DADOS_OP_Q!D110</f>
        <v>8</v>
      </c>
      <c r="D23" s="8">
        <f>DADOS_OP_Q!E110</f>
        <v>13</v>
      </c>
      <c r="E23" s="8">
        <f>DADOS_OP_Q!F110</f>
        <v>14</v>
      </c>
      <c r="F23" s="8">
        <f>DADOS_OP_Q!G110</f>
        <v>16</v>
      </c>
      <c r="G23" s="8">
        <f>DADOS_OP_Q!H110</f>
        <v>20</v>
      </c>
      <c r="H23" s="8">
        <f>DADOS_OP_Q!I110</f>
        <v>24</v>
      </c>
      <c r="I23" s="8">
        <f>DADOS_OP_Q!J110</f>
        <v>31</v>
      </c>
      <c r="J23" s="8">
        <f>DADOS_OP_Q!K110</f>
        <v>30</v>
      </c>
      <c r="K23" s="8">
        <f>DADOS_OP_Q!L110</f>
        <v>20</v>
      </c>
      <c r="L23" s="8">
        <f>DADOS_OP_Q!M110</f>
        <v>22</v>
      </c>
      <c r="M23" s="8">
        <f>DADOS_OP_Q!N110</f>
        <v>20</v>
      </c>
      <c r="N23" s="8">
        <f>DADOS_OP_Q!O110</f>
        <v>18</v>
      </c>
      <c r="O23" s="8">
        <f>DADOS_OP_Q!P110</f>
        <v>19</v>
      </c>
      <c r="P23" s="8">
        <f>DADOS_OP_Q!Q110</f>
        <v>25</v>
      </c>
      <c r="Q23" s="8">
        <f>DADOS_OP_Q!R110</f>
        <v>25</v>
      </c>
      <c r="R23" s="8">
        <f>DADOS_OP_Q!S110</f>
        <v>22</v>
      </c>
      <c r="S23" s="8">
        <f>DADOS_OP_Q!T110</f>
        <v>23</v>
      </c>
      <c r="T23" s="8">
        <f>DADOS_OP_Q!U110</f>
        <v>28</v>
      </c>
      <c r="U23" s="8">
        <f>DADOS_OP_Q!V110</f>
        <v>22</v>
      </c>
      <c r="V23" s="8">
        <f>DADOS_OP_Q!W110</f>
        <v>26</v>
      </c>
      <c r="W23" s="8">
        <f>DADOS_OP_Q!X110</f>
        <v>19</v>
      </c>
      <c r="X23" s="8">
        <f>DADOS_OP_Q!Y110</f>
        <v>30</v>
      </c>
      <c r="Y23" s="8">
        <f>DADOS_OP_Q!Z110</f>
        <v>18</v>
      </c>
      <c r="Z23" s="8">
        <f>DADOS_OP_Q!AA110</f>
        <v>19</v>
      </c>
      <c r="AA23" s="8">
        <f>DADOS_OP_Q!AB110</f>
        <v>19</v>
      </c>
      <c r="AB23" s="8">
        <f>DADOS_OP_Q!AC110</f>
        <v>23</v>
      </c>
      <c r="AC23" s="8">
        <f>DADOS_OP_Q!AD110</f>
        <v>33</v>
      </c>
      <c r="AD23" s="8">
        <f>DADOS_OP_Q!AE110</f>
        <v>28</v>
      </c>
      <c r="AE23" s="8">
        <f>DADOS_OP_Q!AF110</f>
        <v>32</v>
      </c>
      <c r="AF23" s="8">
        <f>DADOS_OP_Q!AG110</f>
        <v>30</v>
      </c>
      <c r="AG23" s="8">
        <f>DADOS_OP_Q!AH110</f>
        <v>25</v>
      </c>
      <c r="AH23" s="8">
        <f>DADOS_OP_Q!AI110</f>
        <v>27</v>
      </c>
      <c r="AI23" s="8">
        <f>DADOS_OP_Q!AJ110</f>
        <v>34</v>
      </c>
      <c r="AJ23" s="8">
        <f>DADOS_OP_Q!AK110</f>
        <v>31</v>
      </c>
      <c r="AK23" s="8">
        <f>DADOS_OP_Q!AL110</f>
        <v>27</v>
      </c>
      <c r="AL23" s="8">
        <f>DADOS_OP_Q!AM110</f>
        <v>36</v>
      </c>
      <c r="AM23" s="8">
        <f>DADOS_OP_Q!AN110</f>
        <v>38</v>
      </c>
      <c r="AN23" s="8">
        <f>DADOS_OP_Q!AO110</f>
        <v>32</v>
      </c>
      <c r="AO23" s="8">
        <f>DADOS_OP_Q!AP110</f>
        <v>26</v>
      </c>
      <c r="AP23" s="8">
        <f>DADOS_OP_Q!AQ110</f>
        <v>30</v>
      </c>
      <c r="AQ23" s="8">
        <f>DADOS_OP_Q!AR110</f>
        <v>38</v>
      </c>
      <c r="AR23" s="8">
        <f>DADOS_OP_Q!AS110</f>
        <v>39</v>
      </c>
      <c r="AS23" s="8">
        <f>DADOS_OP_Q!AT110</f>
        <v>28</v>
      </c>
      <c r="AT23" s="8">
        <f>DADOS_OP_Q!AU110</f>
        <v>31</v>
      </c>
      <c r="AW23" s="56" t="s">
        <v>316</v>
      </c>
      <c r="AX23" s="25">
        <f>1/AX22</f>
        <v>3.7981900654068284</v>
      </c>
      <c r="AY23" s="25">
        <f t="shared" ref="AY23:CO23" si="14">1/AY22</f>
        <v>3.355163973682211</v>
      </c>
      <c r="AZ23" s="25">
        <f t="shared" si="14"/>
        <v>3.3763927086896066</v>
      </c>
      <c r="BA23" s="25">
        <f t="shared" si="14"/>
        <v>3.4496969971714146</v>
      </c>
      <c r="BB23" s="25">
        <f t="shared" si="14"/>
        <v>2.7155966841698524</v>
      </c>
      <c r="BC23" s="25">
        <f t="shared" si="14"/>
        <v>2.7511581125780609</v>
      </c>
      <c r="BD23" s="25">
        <f t="shared" si="14"/>
        <v>2.6701230975479051</v>
      </c>
      <c r="BE23" s="25">
        <f t="shared" si="14"/>
        <v>2.6805027847863694</v>
      </c>
      <c r="BF23" s="25">
        <f t="shared" si="14"/>
        <v>2.718398079214678</v>
      </c>
      <c r="BG23" s="25">
        <f t="shared" si="14"/>
        <v>2.7302625905341822</v>
      </c>
      <c r="BH23" s="25">
        <f t="shared" si="14"/>
        <v>2.7078859775927029</v>
      </c>
      <c r="BI23" s="25">
        <f t="shared" si="14"/>
        <v>2.9285921269590087</v>
      </c>
      <c r="BJ23" s="25">
        <f t="shared" si="14"/>
        <v>2.9510148353121886</v>
      </c>
      <c r="BK23" s="25">
        <f t="shared" si="14"/>
        <v>3.3237614143520111</v>
      </c>
      <c r="BL23" s="25">
        <f t="shared" si="14"/>
        <v>3.8047099263626318</v>
      </c>
      <c r="BM23" s="25">
        <f t="shared" si="14"/>
        <v>3.7887525427648341</v>
      </c>
      <c r="BN23" s="25">
        <f t="shared" si="14"/>
        <v>4.2525774575382105</v>
      </c>
      <c r="BO23" s="25">
        <f t="shared" si="14"/>
        <v>4.2557977559116953</v>
      </c>
      <c r="BP23" s="25">
        <f t="shared" si="14"/>
        <v>4.3305275661671061</v>
      </c>
      <c r="BQ23" s="25">
        <f t="shared" si="14"/>
        <v>4.1839097237468987</v>
      </c>
      <c r="BR23" s="25">
        <f t="shared" si="14"/>
        <v>4.0543486340564918</v>
      </c>
      <c r="BS23" s="25">
        <f t="shared" si="14"/>
        <v>4.0872886267600066</v>
      </c>
      <c r="BT23" s="25">
        <f t="shared" si="14"/>
        <v>4.056517322191028</v>
      </c>
      <c r="BU23" s="25">
        <f t="shared" si="14"/>
        <v>4.1944512790359312</v>
      </c>
      <c r="BV23" s="25">
        <f t="shared" si="14"/>
        <v>4.3644596670530591</v>
      </c>
      <c r="BW23" s="25">
        <f t="shared" si="14"/>
        <v>4.3747912693623343</v>
      </c>
      <c r="BX23" s="25">
        <f t="shared" si="14"/>
        <v>4.4903150858071159</v>
      </c>
      <c r="BY23" s="25">
        <f t="shared" si="14"/>
        <v>4.5161157491762411</v>
      </c>
      <c r="BZ23" s="25">
        <f t="shared" si="14"/>
        <v>4.5697468600266093</v>
      </c>
      <c r="CA23" s="25">
        <f t="shared" si="14"/>
        <v>4.5183326083960704</v>
      </c>
      <c r="CB23" s="25">
        <f t="shared" si="14"/>
        <v>4.576766746684565</v>
      </c>
      <c r="CC23" s="25">
        <f t="shared" si="14"/>
        <v>4.6189043483129497</v>
      </c>
      <c r="CD23" s="25">
        <f t="shared" si="14"/>
        <v>4.6206135303140048</v>
      </c>
      <c r="CE23" s="25">
        <f t="shared" si="14"/>
        <v>4.6921601706518983</v>
      </c>
      <c r="CF23" s="25">
        <f t="shared" si="14"/>
        <v>4.7831823776543487</v>
      </c>
      <c r="CG23" s="25">
        <f t="shared" si="14"/>
        <v>4.8282899473329737</v>
      </c>
      <c r="CH23" s="25">
        <f t="shared" si="14"/>
        <v>4.8125079495254965</v>
      </c>
      <c r="CI23" s="25">
        <f t="shared" si="14"/>
        <v>4.8451784258919108</v>
      </c>
      <c r="CJ23" s="25">
        <f t="shared" si="14"/>
        <v>4.8093554324138719</v>
      </c>
      <c r="CK23" s="25">
        <f t="shared" si="14"/>
        <v>4.7698760155056084</v>
      </c>
      <c r="CL23" s="25">
        <f t="shared" si="14"/>
        <v>4.7303550345486967</v>
      </c>
      <c r="CM23" s="25">
        <f t="shared" si="14"/>
        <v>4.7204612169471734</v>
      </c>
      <c r="CN23" s="25">
        <f t="shared" si="14"/>
        <v>4.6487676873395882</v>
      </c>
      <c r="CO23" s="25">
        <f t="shared" si="14"/>
        <v>4.5791510799991828</v>
      </c>
    </row>
    <row r="24" spans="2:93" s="56" customFormat="1">
      <c r="B24" s="68" t="s">
        <v>328</v>
      </c>
      <c r="C24" s="8">
        <f>DADOS_OP_Q!D111</f>
        <v>33</v>
      </c>
      <c r="D24" s="8">
        <f>DADOS_OP_Q!E111</f>
        <v>85</v>
      </c>
      <c r="E24" s="8">
        <f>DADOS_OP_Q!F111</f>
        <v>113</v>
      </c>
      <c r="F24" s="8">
        <f>DADOS_OP_Q!G111</f>
        <v>141</v>
      </c>
      <c r="G24" s="8">
        <f>DADOS_OP_Q!H111</f>
        <v>158</v>
      </c>
      <c r="H24" s="8">
        <f>DADOS_OP_Q!I111</f>
        <v>198</v>
      </c>
      <c r="I24" s="8">
        <f>DADOS_OP_Q!J111</f>
        <v>260</v>
      </c>
      <c r="J24" s="8">
        <f>DADOS_OP_Q!K111</f>
        <v>351</v>
      </c>
      <c r="K24" s="8">
        <f>DADOS_OP_Q!L111</f>
        <v>76</v>
      </c>
      <c r="L24" s="8">
        <f>DADOS_OP_Q!M111</f>
        <v>81</v>
      </c>
      <c r="M24" s="8">
        <f>DADOS_OP_Q!N111</f>
        <v>67</v>
      </c>
      <c r="N24" s="8">
        <f>DADOS_OP_Q!O111</f>
        <v>57</v>
      </c>
      <c r="O24" s="8">
        <f>DADOS_OP_Q!P111</f>
        <v>39</v>
      </c>
      <c r="P24" s="8">
        <f>DADOS_OP_Q!Q111</f>
        <v>75</v>
      </c>
      <c r="Q24" s="8">
        <f>DADOS_OP_Q!R111</f>
        <v>72</v>
      </c>
      <c r="R24" s="8">
        <f>DADOS_OP_Q!S111</f>
        <v>77</v>
      </c>
      <c r="S24" s="8">
        <f>DADOS_OP_Q!T111</f>
        <v>50</v>
      </c>
      <c r="T24" s="8">
        <f>DADOS_OP_Q!U111</f>
        <v>57</v>
      </c>
      <c r="U24" s="8">
        <f>DADOS_OP_Q!V111</f>
        <v>42</v>
      </c>
      <c r="V24" s="8">
        <f>DADOS_OP_Q!W111</f>
        <v>55</v>
      </c>
      <c r="W24" s="8">
        <f>DADOS_OP_Q!X111</f>
        <v>34</v>
      </c>
      <c r="X24" s="8">
        <f>DADOS_OP_Q!Y111</f>
        <v>47</v>
      </c>
      <c r="Y24" s="8">
        <f>DADOS_OP_Q!Z111</f>
        <v>28</v>
      </c>
      <c r="Z24" s="8">
        <f>DADOS_OP_Q!AA111</f>
        <v>33</v>
      </c>
      <c r="AA24" s="8">
        <f>DADOS_OP_Q!AB111</f>
        <v>32</v>
      </c>
      <c r="AB24" s="8">
        <f>DADOS_OP_Q!AC111</f>
        <v>41</v>
      </c>
      <c r="AC24" s="8">
        <f>DADOS_OP_Q!AD111</f>
        <v>85</v>
      </c>
      <c r="AD24" s="8">
        <f>DADOS_OP_Q!AE111</f>
        <v>67</v>
      </c>
      <c r="AE24" s="8">
        <f>DADOS_OP_Q!AF111</f>
        <v>71</v>
      </c>
      <c r="AF24" s="8">
        <f>DADOS_OP_Q!AG111</f>
        <v>81</v>
      </c>
      <c r="AG24" s="8">
        <f>DADOS_OP_Q!AH111</f>
        <v>52</v>
      </c>
      <c r="AH24" s="8">
        <f>DADOS_OP_Q!AI111</f>
        <v>64</v>
      </c>
      <c r="AI24" s="8">
        <f>DADOS_OP_Q!AJ111</f>
        <v>89</v>
      </c>
      <c r="AJ24" s="8">
        <f>DADOS_OP_Q!AK111</f>
        <v>70</v>
      </c>
      <c r="AK24" s="8">
        <f>DADOS_OP_Q!AL111</f>
        <v>72</v>
      </c>
      <c r="AL24" s="8">
        <f>DADOS_OP_Q!AM111</f>
        <v>80</v>
      </c>
      <c r="AM24" s="8">
        <f>DADOS_OP_Q!AN111</f>
        <v>112</v>
      </c>
      <c r="AN24" s="8">
        <f>DADOS_OP_Q!AO111</f>
        <v>103</v>
      </c>
      <c r="AO24" s="8">
        <f>DADOS_OP_Q!AP111</f>
        <v>65</v>
      </c>
      <c r="AP24" s="8">
        <f>DADOS_OP_Q!AQ111</f>
        <v>88</v>
      </c>
      <c r="AQ24" s="8">
        <f>DADOS_OP_Q!AR111</f>
        <v>92</v>
      </c>
      <c r="AR24" s="8">
        <f>DADOS_OP_Q!AS111</f>
        <v>124</v>
      </c>
      <c r="AS24" s="8">
        <f>DADOS_OP_Q!AT111</f>
        <v>72</v>
      </c>
      <c r="AT24" s="8">
        <f>DADOS_OP_Q!AU111</f>
        <v>92</v>
      </c>
      <c r="AW24" s="56" t="s">
        <v>1241</v>
      </c>
      <c r="AX24" s="25">
        <f t="shared" ref="AX24:CO24" si="15">C20/C11</f>
        <v>3.3878333685409524E-2</v>
      </c>
      <c r="AY24" s="25">
        <f t="shared" si="15"/>
        <v>2.9860380448439267E-2</v>
      </c>
      <c r="AZ24" s="25">
        <f t="shared" si="15"/>
        <v>3.038578931449239E-2</v>
      </c>
      <c r="BA24" s="25">
        <f t="shared" si="15"/>
        <v>3.1050134313295834E-2</v>
      </c>
      <c r="BB24" s="25">
        <f t="shared" si="15"/>
        <v>2.468223267109812E-2</v>
      </c>
      <c r="BC24" s="25">
        <f t="shared" si="15"/>
        <v>2.5106914818182124E-2</v>
      </c>
      <c r="BD24" s="25">
        <f t="shared" si="15"/>
        <v>2.3884015229959338E-2</v>
      </c>
      <c r="BE24" s="25">
        <f t="shared" si="15"/>
        <v>2.3791141001155765E-2</v>
      </c>
      <c r="BF24" s="25">
        <f t="shared" si="15"/>
        <v>2.3970048958458359E-2</v>
      </c>
      <c r="BG24" s="25">
        <f t="shared" si="15"/>
        <v>2.4451053377421036E-2</v>
      </c>
      <c r="BH24" s="25">
        <f t="shared" si="15"/>
        <v>2.4303696175558609E-2</v>
      </c>
      <c r="BI24" s="25">
        <f t="shared" si="15"/>
        <v>2.6431701606689499E-2</v>
      </c>
      <c r="BJ24" s="25">
        <f t="shared" si="15"/>
        <v>2.6578702115134675E-2</v>
      </c>
      <c r="BK24" s="25">
        <f t="shared" si="15"/>
        <v>3.0019924281206697E-2</v>
      </c>
      <c r="BL24" s="25">
        <f t="shared" si="15"/>
        <v>3.4437039926204074E-2</v>
      </c>
      <c r="BM24" s="25">
        <f t="shared" si="15"/>
        <v>3.427835213259741E-2</v>
      </c>
      <c r="BN24" s="25">
        <f t="shared" si="15"/>
        <v>3.8393654121153073E-2</v>
      </c>
      <c r="BO24" s="25">
        <f t="shared" si="15"/>
        <v>3.8613289970482967E-2</v>
      </c>
      <c r="BP24" s="25">
        <f t="shared" si="15"/>
        <v>3.9373412988047404E-2</v>
      </c>
      <c r="BQ24" s="25">
        <f t="shared" si="15"/>
        <v>3.8982598079652542E-2</v>
      </c>
      <c r="BR24" s="25">
        <f t="shared" si="15"/>
        <v>3.9594216425548515E-2</v>
      </c>
      <c r="BS24" s="25">
        <f t="shared" si="15"/>
        <v>3.9771187079553058E-2</v>
      </c>
      <c r="BT24" s="25">
        <f t="shared" si="15"/>
        <v>3.937594156060012E-2</v>
      </c>
      <c r="BU24" s="25">
        <f t="shared" si="15"/>
        <v>3.950458984140786E-2</v>
      </c>
      <c r="BV24" s="25">
        <f t="shared" si="15"/>
        <v>3.8329779379127217E-2</v>
      </c>
      <c r="BW24" s="25">
        <f t="shared" si="15"/>
        <v>3.8635992976494109E-2</v>
      </c>
      <c r="BX24" s="25">
        <f t="shared" si="15"/>
        <v>3.8595287621879665E-2</v>
      </c>
      <c r="BY24" s="25">
        <f t="shared" si="15"/>
        <v>3.8684537024815287E-2</v>
      </c>
      <c r="BZ24" s="25">
        <f t="shared" si="15"/>
        <v>3.8042604081206473E-2</v>
      </c>
      <c r="CA24" s="25">
        <f t="shared" si="15"/>
        <v>3.8706160841357994E-2</v>
      </c>
      <c r="CB24" s="25">
        <f t="shared" si="15"/>
        <v>3.8425941771156082E-2</v>
      </c>
      <c r="CC24" s="25">
        <f t="shared" si="15"/>
        <v>3.8372969345227735E-2</v>
      </c>
      <c r="CD24" s="25">
        <f t="shared" si="15"/>
        <v>3.7035247789295622E-2</v>
      </c>
      <c r="CE24" s="25">
        <f t="shared" si="15"/>
        <v>3.6950639664310482E-2</v>
      </c>
      <c r="CF24" s="25">
        <f t="shared" si="15"/>
        <v>3.661240277037478E-2</v>
      </c>
      <c r="CG24" s="25">
        <f t="shared" si="15"/>
        <v>3.6842578389150428E-2</v>
      </c>
      <c r="CH24" s="25">
        <f t="shared" si="15"/>
        <v>3.5428571471057067E-2</v>
      </c>
      <c r="CI24" s="25">
        <f t="shared" si="15"/>
        <v>3.5424786350965486E-2</v>
      </c>
      <c r="CJ24" s="25">
        <f t="shared" si="15"/>
        <v>3.4623875028697418E-2</v>
      </c>
      <c r="CK24" s="25">
        <f t="shared" si="15"/>
        <v>3.4698282090118798E-2</v>
      </c>
      <c r="CL24" s="25">
        <f t="shared" si="15"/>
        <v>3.3952178595512833E-2</v>
      </c>
      <c r="CM24" s="25">
        <f t="shared" si="15"/>
        <v>3.3371034545683242E-2</v>
      </c>
      <c r="CN24" s="25">
        <f t="shared" si="15"/>
        <v>3.1667959154910691E-2</v>
      </c>
      <c r="CO24" s="25">
        <f t="shared" si="15"/>
        <v>3.0927295872686944E-2</v>
      </c>
    </row>
    <row r="25" spans="2:93" s="56" customFormat="1">
      <c r="B25" s="5" t="s">
        <v>1228</v>
      </c>
      <c r="AW25" s="56" t="s">
        <v>304</v>
      </c>
      <c r="AX25" s="25">
        <f>C22/C19</f>
        <v>399</v>
      </c>
      <c r="AY25" s="25">
        <f t="shared" ref="AY25:CO25" si="16">D22/D19</f>
        <v>480.25</v>
      </c>
      <c r="AZ25" s="25">
        <f t="shared" si="16"/>
        <v>617.25</v>
      </c>
      <c r="BA25" s="25">
        <f t="shared" si="16"/>
        <v>561.14285714285711</v>
      </c>
      <c r="BB25" s="25">
        <f t="shared" si="16"/>
        <v>616.5333333333333</v>
      </c>
      <c r="BC25" s="25">
        <f t="shared" si="16"/>
        <v>544.16666666666663</v>
      </c>
      <c r="BD25" s="25">
        <f t="shared" si="16"/>
        <v>609.71428571428567</v>
      </c>
      <c r="BE25" s="25">
        <f t="shared" si="16"/>
        <v>581.96296296296293</v>
      </c>
      <c r="BF25" s="25">
        <f t="shared" si="16"/>
        <v>591.34375</v>
      </c>
      <c r="BG25" s="25">
        <f t="shared" si="16"/>
        <v>569.81081081081084</v>
      </c>
      <c r="BH25" s="25">
        <f t="shared" si="16"/>
        <v>631.57500000000005</v>
      </c>
      <c r="BI25" s="25">
        <f t="shared" si="16"/>
        <v>559.91836734693879</v>
      </c>
      <c r="BJ25" s="25">
        <f t="shared" si="16"/>
        <v>569</v>
      </c>
      <c r="BK25" s="25">
        <f t="shared" si="16"/>
        <v>572.94827586206895</v>
      </c>
      <c r="BL25" s="25">
        <f t="shared" si="16"/>
        <v>582.79999999999995</v>
      </c>
      <c r="BM25" s="25">
        <f t="shared" si="16"/>
        <v>456.26760563380282</v>
      </c>
      <c r="BN25" s="25">
        <f t="shared" si="16"/>
        <v>426.41176470588238</v>
      </c>
      <c r="BO25" s="25">
        <f t="shared" si="16"/>
        <v>454</v>
      </c>
      <c r="BP25" s="25">
        <f t="shared" si="16"/>
        <v>493.08602150537632</v>
      </c>
      <c r="BQ25" s="25">
        <f t="shared" si="16"/>
        <v>521.17821782178214</v>
      </c>
      <c r="BR25" s="25">
        <f t="shared" si="16"/>
        <v>684.89215686274508</v>
      </c>
      <c r="BS25" s="25">
        <f t="shared" si="16"/>
        <v>512.32575757575762</v>
      </c>
      <c r="BT25" s="25">
        <f t="shared" si="16"/>
        <v>525.94117647058829</v>
      </c>
      <c r="BU25" s="25">
        <f t="shared" si="16"/>
        <v>503.88965517241377</v>
      </c>
      <c r="BV25" s="25">
        <f t="shared" si="16"/>
        <v>492.04109589041099</v>
      </c>
      <c r="BW25" s="25">
        <f t="shared" si="16"/>
        <v>455.99319727891157</v>
      </c>
      <c r="BX25" s="25">
        <f t="shared" si="16"/>
        <v>471.76870748299319</v>
      </c>
      <c r="BY25" s="25">
        <f t="shared" si="16"/>
        <v>459.8246753246753</v>
      </c>
      <c r="BZ25" s="25">
        <f t="shared" si="16"/>
        <v>453.89261744966444</v>
      </c>
      <c r="CA25" s="25">
        <f t="shared" si="16"/>
        <v>438.45323741007195</v>
      </c>
      <c r="CB25" s="25">
        <f t="shared" si="16"/>
        <v>503.60465116279067</v>
      </c>
      <c r="CC25" s="25">
        <f t="shared" si="16"/>
        <v>502.06060606060606</v>
      </c>
      <c r="CD25" s="25">
        <f t="shared" si="16"/>
        <v>501.0888888888889</v>
      </c>
      <c r="CE25" s="25">
        <f t="shared" si="16"/>
        <v>480.36363636363637</v>
      </c>
      <c r="CF25" s="25">
        <f t="shared" si="16"/>
        <v>491.56153846153848</v>
      </c>
      <c r="CG25" s="25">
        <f t="shared" si="16"/>
        <v>471.54477611940297</v>
      </c>
      <c r="CH25" s="25">
        <f t="shared" si="16"/>
        <v>465.94890510948903</v>
      </c>
      <c r="CI25" s="25">
        <f t="shared" si="16"/>
        <v>487.90909090909093</v>
      </c>
      <c r="CJ25" s="25">
        <f t="shared" si="16"/>
        <v>517.07692307692309</v>
      </c>
      <c r="CK25" s="25">
        <f t="shared" si="16"/>
        <v>499.84090909090907</v>
      </c>
      <c r="CL25" s="25">
        <f t="shared" si="16"/>
        <v>526.77443609022555</v>
      </c>
      <c r="CM25" s="25">
        <f t="shared" si="16"/>
        <v>515.42647058823525</v>
      </c>
      <c r="CN25" s="25">
        <f t="shared" si="16"/>
        <v>551.15942028985512</v>
      </c>
      <c r="CO25" s="25">
        <f t="shared" si="16"/>
        <v>517.94520547945206</v>
      </c>
    </row>
    <row r="26" spans="2:93">
      <c r="B26" s="68" t="s">
        <v>1229</v>
      </c>
      <c r="C26" s="8">
        <f>-AJ_DROS_Q!E60</f>
        <v>17362.318975435839</v>
      </c>
      <c r="D26" s="8">
        <f>-AJ_DROS_Q!F60</f>
        <v>36750.163124066945</v>
      </c>
      <c r="E26" s="8">
        <f>-AJ_DROS_Q!G60</f>
        <v>53688.301659970901</v>
      </c>
      <c r="F26" s="8">
        <f>-AJ_DROS_Q!H60</f>
        <v>54191.394023547386</v>
      </c>
      <c r="G26" s="8">
        <f>-AJ_DROS_Q!I60</f>
        <v>63398.66416365152</v>
      </c>
      <c r="H26" s="8">
        <f>-AJ_DROS_Q!J60</f>
        <v>64735.335869264149</v>
      </c>
      <c r="I26" s="8">
        <f>-AJ_DROS_Q!K60</f>
        <v>84313.154541003503</v>
      </c>
      <c r="J26" s="8">
        <f>-AJ_DROS_Q!L60</f>
        <v>102085.87555898263</v>
      </c>
      <c r="K26" s="8">
        <f>-AJ_DROS_Q!M60</f>
        <v>121738.48808706965</v>
      </c>
      <c r="L26" s="8">
        <f>-AJ_DROS_Q!N60</f>
        <v>133360.32765729362</v>
      </c>
      <c r="M26" s="8">
        <f>-AJ_DROS_Q!O60</f>
        <v>161843.87011915012</v>
      </c>
      <c r="N26" s="8">
        <f>-AJ_DROS_Q!P60</f>
        <v>174933.84323168127</v>
      </c>
      <c r="O26" s="8">
        <f>-AJ_DROS_Q!Q60</f>
        <v>199718.11148951171</v>
      </c>
      <c r="P26" s="8">
        <f>-AJ_DROS_Q!R60</f>
        <v>213092.87000058687</v>
      </c>
      <c r="Q26" s="8">
        <f>-AJ_DROS_Q!S60</f>
        <v>221814.68358977415</v>
      </c>
      <c r="R26" s="8">
        <f>-AJ_DROS_Q!T60</f>
        <v>209345.563224315</v>
      </c>
      <c r="S26" s="8">
        <f>-AJ_DROS_Q!U60</f>
        <v>231586.86940551095</v>
      </c>
      <c r="T26" s="8">
        <f>-AJ_DROS_Q!V60</f>
        <v>240261.87294564032</v>
      </c>
      <c r="U26" s="8">
        <f>-AJ_DROS_Q!W60</f>
        <v>277164.56681567628</v>
      </c>
      <c r="V26" s="8">
        <f>-AJ_DROS_Q!X60</f>
        <v>279314.61817995412</v>
      </c>
      <c r="W26" s="8">
        <f>-AJ_DROS_Q!Y60</f>
        <v>288675.27919286833</v>
      </c>
      <c r="X26" s="8">
        <f>-AJ_DROS_Q!Z60</f>
        <v>305817.96840577904</v>
      </c>
      <c r="Y26" s="8">
        <f>-AJ_DROS_Q!AA60</f>
        <v>353012.13198738877</v>
      </c>
      <c r="Z26" s="8">
        <f>-AJ_DROS_Q!AB60</f>
        <v>368817.36087927839</v>
      </c>
      <c r="AA26" s="8">
        <f>-AJ_DROS_Q!AC60</f>
        <v>342387.56632326316</v>
      </c>
      <c r="AB26" s="8">
        <f>-AJ_DROS_Q!AD60</f>
        <v>294540.6646153967</v>
      </c>
      <c r="AC26" s="8">
        <f>-AJ_DROS_Q!AE60</f>
        <v>301078.74298755318</v>
      </c>
      <c r="AD26" s="8">
        <f>-AJ_DROS_Q!AF60</f>
        <v>338007.96415026305</v>
      </c>
      <c r="AE26" s="8">
        <f>-AJ_DROS_Q!AG60</f>
        <v>252481.28053097159</v>
      </c>
      <c r="AF26" s="8">
        <f>-AJ_DROS_Q!AH60</f>
        <v>205290.66538511286</v>
      </c>
      <c r="AG26" s="8">
        <f>-AJ_DROS_Q!AI60</f>
        <v>246918.42463923688</v>
      </c>
      <c r="AH26" s="8">
        <f>-AJ_DROS_Q!AJ60</f>
        <v>254541.08570332386</v>
      </c>
      <c r="AI26" s="8">
        <f>-AJ_DROS_Q!AK60</f>
        <v>279416.75360289734</v>
      </c>
      <c r="AJ26" s="8">
        <f>-AJ_DROS_Q!AL60</f>
        <v>248986.85363434351</v>
      </c>
      <c r="AK26" s="8">
        <f>-AJ_DROS_Q!AM60</f>
        <v>263457.85783200018</v>
      </c>
      <c r="AL26" s="8">
        <f>-AJ_DROS_Q!AN60</f>
        <v>308239.16220674664</v>
      </c>
      <c r="AM26" s="8">
        <f>-AJ_DROS_Q!AO60</f>
        <v>337280.16243824037</v>
      </c>
      <c r="AN26" s="8">
        <f>-AJ_DROS_Q!AP60</f>
        <v>322860.60636251431</v>
      </c>
      <c r="AO26" s="8">
        <f>-AJ_DROS_Q!AQ60</f>
        <v>419748.82247702149</v>
      </c>
      <c r="AP26" s="8">
        <f>-AJ_DROS_Q!AR60</f>
        <v>434888.58693133754</v>
      </c>
      <c r="AQ26" s="8">
        <f>-AJ_DROS_Q!AS60</f>
        <v>389685.39429691568</v>
      </c>
      <c r="AR26" s="8">
        <f>-AJ_DROS_Q!AT60</f>
        <v>416002.9487916014</v>
      </c>
      <c r="AS26" s="8">
        <f>-AJ_DROS_Q!AU60</f>
        <v>450861.55212160834</v>
      </c>
      <c r="AT26" s="8">
        <f>-AJ_DROS_Q!AV60</f>
        <v>452113.29150626349</v>
      </c>
      <c r="AW26" s="56" t="s">
        <v>308</v>
      </c>
      <c r="AX26" s="25">
        <f>C21/C22</f>
        <v>980.50554958825637</v>
      </c>
      <c r="AY26" s="25">
        <f t="shared" ref="AY26:CO26" si="17">D21/D22</f>
        <v>981.87228873850427</v>
      </c>
      <c r="AZ26" s="25">
        <f t="shared" si="17"/>
        <v>1006.9632779802889</v>
      </c>
      <c r="BA26" s="25">
        <f t="shared" si="17"/>
        <v>971.5423879837067</v>
      </c>
      <c r="BB26" s="25">
        <f t="shared" si="17"/>
        <v>986.72102076124565</v>
      </c>
      <c r="BC26" s="25">
        <f t="shared" si="17"/>
        <v>931.00030627871365</v>
      </c>
      <c r="BD26" s="25">
        <f t="shared" si="17"/>
        <v>986.52975632614812</v>
      </c>
      <c r="BE26" s="25">
        <f t="shared" si="17"/>
        <v>946.74384267803725</v>
      </c>
      <c r="BF26" s="25">
        <f t="shared" si="17"/>
        <v>900.82761718543577</v>
      </c>
      <c r="BG26" s="25">
        <f t="shared" si="17"/>
        <v>823.35412417587634</v>
      </c>
      <c r="BH26" s="25">
        <f t="shared" si="17"/>
        <v>818.77057356608475</v>
      </c>
      <c r="BI26" s="25">
        <f t="shared" si="17"/>
        <v>798.96019827963255</v>
      </c>
      <c r="BJ26" s="25">
        <f t="shared" si="17"/>
        <v>788.45437089110203</v>
      </c>
      <c r="BK26" s="25">
        <f t="shared" si="17"/>
        <v>747.30366224308625</v>
      </c>
      <c r="BL26" s="25">
        <f t="shared" si="17"/>
        <v>750.9694863875543</v>
      </c>
      <c r="BM26" s="25">
        <f t="shared" si="17"/>
        <v>757.66757215619691</v>
      </c>
      <c r="BN26" s="25">
        <f t="shared" si="17"/>
        <v>779.3785073803283</v>
      </c>
      <c r="BO26" s="25">
        <f t="shared" si="17"/>
        <v>756.0352422907489</v>
      </c>
      <c r="BP26" s="25">
        <f t="shared" si="17"/>
        <v>756.17332141221618</v>
      </c>
      <c r="BQ26" s="25">
        <f t="shared" si="17"/>
        <v>722.84735652273025</v>
      </c>
      <c r="BR26" s="25">
        <f t="shared" si="17"/>
        <v>680.35950986988075</v>
      </c>
      <c r="BS26" s="25">
        <f t="shared" si="17"/>
        <v>670.92671566090462</v>
      </c>
      <c r="BT26" s="25">
        <f t="shared" si="17"/>
        <v>665.28577619953023</v>
      </c>
      <c r="BU26" s="25">
        <f t="shared" si="17"/>
        <v>674.7490693090989</v>
      </c>
      <c r="BV26" s="25">
        <f t="shared" si="17"/>
        <v>729.94912163478944</v>
      </c>
      <c r="BW26" s="25">
        <f t="shared" si="17"/>
        <v>715.93859557518158</v>
      </c>
      <c r="BX26" s="25">
        <f t="shared" si="17"/>
        <v>734.80813266041821</v>
      </c>
      <c r="BY26" s="25">
        <f t="shared" si="17"/>
        <v>731.16208888198491</v>
      </c>
      <c r="BZ26" s="25">
        <f t="shared" si="17"/>
        <v>765.16412834540881</v>
      </c>
      <c r="CA26" s="25">
        <f t="shared" si="17"/>
        <v>709.99115596029208</v>
      </c>
      <c r="CB26" s="25">
        <f t="shared" si="17"/>
        <v>735.67393211729393</v>
      </c>
      <c r="CC26" s="25">
        <f t="shared" si="17"/>
        <v>739.51961612747471</v>
      </c>
      <c r="CD26" s="25">
        <f t="shared" si="17"/>
        <v>756.03193046254819</v>
      </c>
      <c r="CE26" s="25">
        <f t="shared" si="17"/>
        <v>739.23528576835736</v>
      </c>
      <c r="CF26" s="25">
        <f t="shared" si="17"/>
        <v>772.46849130713736</v>
      </c>
      <c r="CG26" s="25">
        <f t="shared" si="17"/>
        <v>785.0303385189992</v>
      </c>
      <c r="CH26" s="25">
        <f t="shared" si="17"/>
        <v>825.19150936006895</v>
      </c>
      <c r="CI26" s="25">
        <f t="shared" si="17"/>
        <v>796.59587913794178</v>
      </c>
      <c r="CJ26" s="25">
        <f t="shared" si="17"/>
        <v>824.20184468908064</v>
      </c>
      <c r="CK26" s="25">
        <f t="shared" si="17"/>
        <v>818.93209960745082</v>
      </c>
      <c r="CL26" s="25">
        <f t="shared" si="17"/>
        <v>852.2479553531922</v>
      </c>
      <c r="CM26" s="25">
        <f t="shared" si="17"/>
        <v>823.27010756369657</v>
      </c>
      <c r="CN26" s="25">
        <f t="shared" si="17"/>
        <v>864.05695503549828</v>
      </c>
      <c r="CO26" s="25">
        <f t="shared" si="17"/>
        <v>855.3011504892886</v>
      </c>
    </row>
    <row r="27" spans="2:93">
      <c r="B27" s="68" t="s">
        <v>1230</v>
      </c>
      <c r="C27" s="8">
        <f>AJ_DROS_Q!E55</f>
        <v>37696.937120829723</v>
      </c>
      <c r="D27" s="8">
        <f>AJ_DROS_Q!F55</f>
        <v>79569.705843589312</v>
      </c>
      <c r="E27" s="8">
        <f>AJ_DROS_Q!G55</f>
        <v>114532.61918142164</v>
      </c>
      <c r="F27" s="8">
        <f>AJ_DROS_Q!H55</f>
        <v>132872.49044036859</v>
      </c>
      <c r="G27" s="8">
        <f>AJ_DROS_Q!I55</f>
        <v>158533.18671079271</v>
      </c>
      <c r="H27" s="8">
        <f>AJ_DROS_Q!J55</f>
        <v>155513.50695715379</v>
      </c>
      <c r="I27" s="8">
        <f>AJ_DROS_Q!K55</f>
        <v>214301.55527938221</v>
      </c>
      <c r="J27" s="8">
        <f>AJ_DROS_Q!L55</f>
        <v>272687.27314878808</v>
      </c>
      <c r="K27" s="8">
        <f>AJ_DROS_Q!M55</f>
        <v>319634.603248069</v>
      </c>
      <c r="L27" s="8">
        <f>AJ_DROS_Q!N55</f>
        <v>306080.0948950763</v>
      </c>
      <c r="M27" s="8">
        <f>AJ_DROS_Q!O55</f>
        <v>395894.47323857946</v>
      </c>
      <c r="N27" s="8">
        <f>AJ_DROS_Q!P55</f>
        <v>463152.15981988347</v>
      </c>
      <c r="O27" s="8">
        <f>AJ_DROS_Q!Q55</f>
        <v>508169.51790461544</v>
      </c>
      <c r="P27" s="8">
        <f>AJ_DROS_Q!R55</f>
        <v>473820.937048522</v>
      </c>
      <c r="Q27" s="8">
        <f>AJ_DROS_Q!S55</f>
        <v>511175.5196856407</v>
      </c>
      <c r="R27" s="8">
        <f>AJ_DROS_Q!T55</f>
        <v>602563.87879708747</v>
      </c>
      <c r="S27" s="8">
        <f>AJ_DROS_Q!U55</f>
        <v>652772.56102711358</v>
      </c>
      <c r="T27" s="8">
        <f>AJ_DROS_Q!V55</f>
        <v>674354.72926421161</v>
      </c>
      <c r="U27" s="8">
        <f>AJ_DROS_Q!W55</f>
        <v>792833.65100576717</v>
      </c>
      <c r="V27" s="8">
        <f>AJ_DROS_Q!X55</f>
        <v>805111.31222023617</v>
      </c>
      <c r="W27" s="8">
        <f>AJ_DROS_Q!Y55</f>
        <v>794570.07550094894</v>
      </c>
      <c r="X27" s="8">
        <f>AJ_DROS_Q!Z55</f>
        <v>925245.85628885834</v>
      </c>
      <c r="Y27" s="8">
        <f>AJ_DROS_Q!AA55</f>
        <v>1065393.1622240425</v>
      </c>
      <c r="Z27" s="8">
        <f>AJ_DROS_Q!AB55</f>
        <v>1111270.9907608801</v>
      </c>
      <c r="AA27" s="8">
        <f>AJ_DROS_Q!AC55</f>
        <v>1068160.074999762</v>
      </c>
      <c r="AB27" s="8">
        <f>AJ_DROS_Q!AD55</f>
        <v>940716.72743213689</v>
      </c>
      <c r="AC27" s="8">
        <f>AJ_DROS_Q!AE55</f>
        <v>1079279.2078321676</v>
      </c>
      <c r="AD27" s="8">
        <f>AJ_DROS_Q!AF55</f>
        <v>1076752.2511666606</v>
      </c>
      <c r="AE27" s="8">
        <f>AJ_DROS_Q!AG55</f>
        <v>1047948.0654866805</v>
      </c>
      <c r="AF27" s="8">
        <f>AJ_DROS_Q!AH55</f>
        <v>891715.57815535273</v>
      </c>
      <c r="AG27" s="8">
        <f>AJ_DROS_Q!AI55</f>
        <v>1060039.275868413</v>
      </c>
      <c r="AH27" s="8">
        <f>AJ_DROS_Q!AJ55</f>
        <v>1103595.4115365532</v>
      </c>
      <c r="AI27" s="8">
        <f>AJ_DROS_Q!AK55</f>
        <v>1120405.4184589346</v>
      </c>
      <c r="AJ27" s="8">
        <f>AJ_DROS_Q!AL55</f>
        <v>1029469.0226335956</v>
      </c>
      <c r="AK27" s="8">
        <f>AJ_DROS_Q!AM55</f>
        <v>1186707.9742034839</v>
      </c>
      <c r="AL27" s="8">
        <f>AJ_DROS_Q!AN55</f>
        <v>1287135.2379691813</v>
      </c>
      <c r="AM27" s="8">
        <f>AJ_DROS_Q!AO55</f>
        <v>1289903.272361883</v>
      </c>
      <c r="AN27" s="8">
        <f>AJ_DROS_Q!AP55</f>
        <v>1154397.1213973851</v>
      </c>
      <c r="AO27" s="8">
        <f>AJ_DROS_Q!AQ55</f>
        <v>1386481.6555597056</v>
      </c>
      <c r="AP27" s="8">
        <f>AJ_DROS_Q!AR55</f>
        <v>1399436.0757476648</v>
      </c>
      <c r="AQ27" s="8">
        <f>AJ_DROS_Q!AS55</f>
        <v>1417739.1671234472</v>
      </c>
      <c r="AR27" s="8">
        <f>AJ_DROS_Q!AT55</f>
        <v>1449942.9262416644</v>
      </c>
      <c r="AS27" s="8">
        <f>AJ_DROS_Q!AU55</f>
        <v>1670447.9799276406</v>
      </c>
      <c r="AT27" s="8">
        <f>AJ_DROS_Q!AV55</f>
        <v>1752382.4540072312</v>
      </c>
      <c r="AW27" s="56" t="s">
        <v>309</v>
      </c>
      <c r="AX27" s="25">
        <f>C15/C22</f>
        <v>69.280701754385959</v>
      </c>
      <c r="AY27" s="25">
        <f t="shared" ref="AY27:CO27" si="18">D15/D22</f>
        <v>76.534443866041997</v>
      </c>
      <c r="AZ27" s="25">
        <f t="shared" si="18"/>
        <v>74.594302686647765</v>
      </c>
      <c r="BA27" s="25">
        <f t="shared" si="18"/>
        <v>77.599541751527497</v>
      </c>
      <c r="BB27" s="25">
        <f t="shared" si="18"/>
        <v>88.158304498269899</v>
      </c>
      <c r="BC27" s="25">
        <f t="shared" si="18"/>
        <v>87.49821337417049</v>
      </c>
      <c r="BD27" s="25">
        <f t="shared" si="18"/>
        <v>88.029365823180257</v>
      </c>
      <c r="BE27" s="25">
        <f t="shared" si="18"/>
        <v>84.549544962769687</v>
      </c>
      <c r="BF27" s="25">
        <f t="shared" si="18"/>
        <v>83.330391586957674</v>
      </c>
      <c r="BG27" s="25">
        <f t="shared" si="18"/>
        <v>80.632073234359439</v>
      </c>
      <c r="BH27" s="25">
        <f t="shared" si="18"/>
        <v>81.247911966116462</v>
      </c>
      <c r="BI27" s="25">
        <f t="shared" si="18"/>
        <v>80.081024930747915</v>
      </c>
      <c r="BJ27" s="25">
        <f t="shared" si="18"/>
        <v>79.078825750179007</v>
      </c>
      <c r="BK27" s="25">
        <f t="shared" si="18"/>
        <v>76.179862176883034</v>
      </c>
      <c r="BL27" s="25">
        <f t="shared" si="18"/>
        <v>76.212222603523216</v>
      </c>
      <c r="BM27" s="25">
        <f t="shared" si="18"/>
        <v>77.674116375983942</v>
      </c>
      <c r="BN27" s="25">
        <f t="shared" si="18"/>
        <v>77.380383501172574</v>
      </c>
      <c r="BO27" s="25">
        <f t="shared" si="18"/>
        <v>75.633307795441482</v>
      </c>
      <c r="BP27" s="25">
        <f t="shared" si="18"/>
        <v>74.738338748718846</v>
      </c>
      <c r="BQ27" s="25">
        <f t="shared" si="18"/>
        <v>75.052850548072726</v>
      </c>
      <c r="BR27" s="25">
        <f t="shared" si="18"/>
        <v>70.027584133755141</v>
      </c>
      <c r="BS27" s="25">
        <f t="shared" si="18"/>
        <v>71.584160172712089</v>
      </c>
      <c r="BT27" s="25">
        <f t="shared" si="18"/>
        <v>70.176448383849674</v>
      </c>
      <c r="BU27" s="25">
        <f t="shared" si="18"/>
        <v>71.61978539362751</v>
      </c>
      <c r="BV27" s="25">
        <f t="shared" si="18"/>
        <v>73.428979091845548</v>
      </c>
      <c r="BW27" s="25">
        <f t="shared" si="18"/>
        <v>73.520371171547495</v>
      </c>
      <c r="BX27" s="25">
        <f t="shared" si="18"/>
        <v>75.502047584715214</v>
      </c>
      <c r="BY27" s="25">
        <f t="shared" si="18"/>
        <v>72.336110601160797</v>
      </c>
      <c r="BZ27" s="25">
        <f t="shared" si="18"/>
        <v>74.289753068165012</v>
      </c>
      <c r="CA27" s="25">
        <f t="shared" si="18"/>
        <v>75.4513249651325</v>
      </c>
      <c r="CB27" s="25">
        <f t="shared" si="18"/>
        <v>78.296513507273147</v>
      </c>
      <c r="CC27" s="25">
        <f t="shared" si="18"/>
        <v>77.509551545147275</v>
      </c>
      <c r="CD27" s="25">
        <f t="shared" si="18"/>
        <v>81.043653081437469</v>
      </c>
      <c r="CE27" s="25">
        <f t="shared" si="18"/>
        <v>81.56697893010346</v>
      </c>
      <c r="CF27" s="25">
        <f t="shared" si="18"/>
        <v>85.439541179600326</v>
      </c>
      <c r="CG27" s="25">
        <f t="shared" si="18"/>
        <v>84.704733568613804</v>
      </c>
      <c r="CH27" s="25">
        <f t="shared" si="18"/>
        <v>85.884436437690923</v>
      </c>
      <c r="CI27" s="25">
        <f t="shared" si="18"/>
        <v>83.513166884044466</v>
      </c>
      <c r="CJ27" s="25">
        <f t="shared" si="18"/>
        <v>88.255429931567988</v>
      </c>
      <c r="CK27" s="25">
        <f t="shared" si="18"/>
        <v>87.187832492156602</v>
      </c>
      <c r="CL27" s="25">
        <f t="shared" si="18"/>
        <v>88.490229942478692</v>
      </c>
      <c r="CM27" s="25">
        <f t="shared" si="18"/>
        <v>91.315486889782875</v>
      </c>
      <c r="CN27" s="25">
        <f t="shared" si="18"/>
        <v>94.316855114383387</v>
      </c>
      <c r="CO27" s="25">
        <f t="shared" si="18"/>
        <v>94.770404654853209</v>
      </c>
    </row>
    <row r="28" spans="2:93">
      <c r="B28" s="68" t="s">
        <v>1231</v>
      </c>
      <c r="C28" s="8">
        <f>-AJ_DROS_Q!E57</f>
        <v>45995.767483261319</v>
      </c>
      <c r="D28" s="8">
        <f>-AJ_DROS_Q!F57</f>
        <v>77434.888229262433</v>
      </c>
      <c r="E28" s="8">
        <f>-AJ_DROS_Q!G57</f>
        <v>100078.83595048233</v>
      </c>
      <c r="F28" s="8">
        <f>-AJ_DROS_Q!H57</f>
        <v>116147.87407174753</v>
      </c>
      <c r="G28" s="8">
        <f>-AJ_DROS_Q!I57</f>
        <v>119107.11339089966</v>
      </c>
      <c r="H28" s="8">
        <f>-AJ_DROS_Q!J57</f>
        <v>125428.57632633616</v>
      </c>
      <c r="I28" s="8">
        <f>-AJ_DROS_Q!K57</f>
        <v>161693.1178710766</v>
      </c>
      <c r="J28" s="8">
        <f>-AJ_DROS_Q!L57</f>
        <v>190009.68299437841</v>
      </c>
      <c r="K28" s="8">
        <f>-AJ_DROS_Q!M57</f>
        <v>222799.91584168928</v>
      </c>
      <c r="L28" s="8">
        <f>-AJ_DROS_Q!N57</f>
        <v>244149.66277555245</v>
      </c>
      <c r="M28" s="8">
        <f>-AJ_DROS_Q!O57</f>
        <v>290539.61720212497</v>
      </c>
      <c r="N28" s="8">
        <f>-AJ_DROS_Q!P57</f>
        <v>317850.55215564329</v>
      </c>
      <c r="O28" s="8">
        <f>-AJ_DROS_Q!Q57</f>
        <v>349893.57937783236</v>
      </c>
      <c r="P28" s="8">
        <f>-AJ_DROS_Q!R57</f>
        <v>381770.56502769963</v>
      </c>
      <c r="Q28" s="8">
        <f>-AJ_DROS_Q!S57</f>
        <v>410983.94480134896</v>
      </c>
      <c r="R28" s="8">
        <f>-AJ_DROS_Q!T57</f>
        <v>397341.30113349075</v>
      </c>
      <c r="S28" s="8">
        <f>-AJ_DROS_Q!U57</f>
        <v>428288.6567950857</v>
      </c>
      <c r="T28" s="8">
        <f>-AJ_DROS_Q!V57</f>
        <v>476111.55063712865</v>
      </c>
      <c r="U28" s="8">
        <f>-AJ_DROS_Q!W57</f>
        <v>533355.30279217835</v>
      </c>
      <c r="V28" s="8">
        <f>-AJ_DROS_Q!X57</f>
        <v>545954.19081510394</v>
      </c>
      <c r="W28" s="8">
        <f>-AJ_DROS_Q!Y57</f>
        <v>616187.73163220193</v>
      </c>
      <c r="X28" s="8">
        <f>-AJ_DROS_Q!Z57</f>
        <v>643542.61935079668</v>
      </c>
      <c r="Y28" s="8">
        <f>-AJ_DROS_Q!AA57</f>
        <v>742819.17874473904</v>
      </c>
      <c r="Z28" s="8">
        <f>-AJ_DROS_Q!AB57</f>
        <v>776963.52677541983</v>
      </c>
      <c r="AA28" s="8">
        <f>-AJ_DROS_Q!AC57</f>
        <v>756976.31948824576</v>
      </c>
      <c r="AB28" s="8">
        <f>-AJ_DROS_Q!AD57</f>
        <v>745365.85779063718</v>
      </c>
      <c r="AC28" s="8">
        <f>-AJ_DROS_Q!AE57</f>
        <v>806356.38929964381</v>
      </c>
      <c r="AD28" s="8">
        <f>-AJ_DROS_Q!AF57</f>
        <v>812210.64629400941</v>
      </c>
      <c r="AE28" s="8">
        <f>-AJ_DROS_Q!AG57</f>
        <v>775896.80951660825</v>
      </c>
      <c r="AF28" s="8">
        <f>-AJ_DROS_Q!AH57</f>
        <v>624572.40135758952</v>
      </c>
      <c r="AG28" s="8">
        <f>-AJ_DROS_Q!AI57</f>
        <v>687523.32980929676</v>
      </c>
      <c r="AH28" s="8">
        <f>-AJ_DROS_Q!AJ57</f>
        <v>691418.71392679831</v>
      </c>
      <c r="AI28" s="8">
        <f>-AJ_DROS_Q!AK57</f>
        <v>703773.76403399999</v>
      </c>
      <c r="AJ28" s="8">
        <f>-AJ_DROS_Q!AL57</f>
        <v>668837.63018527953</v>
      </c>
      <c r="AK28" s="8">
        <f>-AJ_DROS_Q!AM57</f>
        <v>707835.30001932418</v>
      </c>
      <c r="AL28" s="8">
        <f>-AJ_DROS_Q!AN57</f>
        <v>725649.47371998383</v>
      </c>
      <c r="AM28" s="8">
        <f>-AJ_DROS_Q!AO57</f>
        <v>797100.98501243605</v>
      </c>
      <c r="AN28" s="8">
        <f>-AJ_DROS_Q!AP57</f>
        <v>809134.35375501821</v>
      </c>
      <c r="AO28" s="8">
        <f>-AJ_DROS_Q!AQ57</f>
        <v>959027.9961800219</v>
      </c>
      <c r="AP28" s="8">
        <f>-AJ_DROS_Q!AR57</f>
        <v>896958.07828900125</v>
      </c>
      <c r="AQ28" s="8">
        <f>-AJ_DROS_Q!AS57</f>
        <v>812244.24476007244</v>
      </c>
      <c r="AR28" s="8">
        <f>-AJ_DROS_Q!AT57</f>
        <v>845956.488286837</v>
      </c>
      <c r="AS28" s="8">
        <f>-AJ_DROS_Q!AU57</f>
        <v>893533.54029640695</v>
      </c>
      <c r="AT28" s="8">
        <f>-AJ_DROS_Q!AV57</f>
        <v>2046692.0956621179</v>
      </c>
      <c r="AW28" s="56" t="s">
        <v>1246</v>
      </c>
      <c r="AX28" s="7">
        <f>C33*1000/C17</f>
        <v>-89032.730617537542</v>
      </c>
      <c r="AY28" s="7">
        <f t="shared" ref="AY28:CO28" si="19">D33*1000/D17</f>
        <v>-72985.687187484626</v>
      </c>
      <c r="AZ28" s="7">
        <f t="shared" si="19"/>
        <v>-59153.107051306724</v>
      </c>
      <c r="BA28" s="7">
        <f t="shared" si="19"/>
        <v>-51450.76072099663</v>
      </c>
      <c r="BB28" s="7">
        <f t="shared" si="19"/>
        <v>-48095.844279292483</v>
      </c>
      <c r="BC28" s="7">
        <f t="shared" si="19"/>
        <v>-45805.998593068201</v>
      </c>
      <c r="BD28" s="7">
        <f t="shared" si="19"/>
        <v>-46625.40357283927</v>
      </c>
      <c r="BE28" s="7">
        <f t="shared" si="19"/>
        <v>-49303.923562628355</v>
      </c>
      <c r="BF28" s="7">
        <f t="shared" si="19"/>
        <v>-53231.149913042071</v>
      </c>
      <c r="BG28" s="7">
        <f t="shared" si="19"/>
        <v>-49299.75008286252</v>
      </c>
      <c r="BH28" s="7">
        <f t="shared" si="19"/>
        <v>-54725.294605736482</v>
      </c>
      <c r="BI28" s="7">
        <f t="shared" si="19"/>
        <v>-55333.65068891651</v>
      </c>
      <c r="BJ28" s="7">
        <f t="shared" si="19"/>
        <v>-47564.957884983509</v>
      </c>
      <c r="BK28" s="7">
        <f t="shared" si="19"/>
        <v>-46912.61002328396</v>
      </c>
      <c r="BL28" s="7">
        <f t="shared" si="19"/>
        <v>-48105.405463403884</v>
      </c>
      <c r="BM28" s="7">
        <f t="shared" si="19"/>
        <v>-39742.983345032109</v>
      </c>
      <c r="BN28" s="7">
        <f t="shared" si="19"/>
        <v>-40826.565229001979</v>
      </c>
      <c r="BO28" s="7">
        <f t="shared" si="19"/>
        <v>-47261.949845234201</v>
      </c>
      <c r="BP28" s="7">
        <f t="shared" si="19"/>
        <v>-44308.920344418097</v>
      </c>
      <c r="BQ28" s="7">
        <f t="shared" si="19"/>
        <v>-44612.765646947468</v>
      </c>
      <c r="BR28" s="7">
        <f t="shared" si="19"/>
        <v>-68740.191926959858</v>
      </c>
      <c r="BS28" s="7">
        <f t="shared" si="19"/>
        <v>-56247.571828732733</v>
      </c>
      <c r="BT28" s="7">
        <f t="shared" si="19"/>
        <v>-50827.347311328413</v>
      </c>
      <c r="BU28" s="7">
        <f t="shared" si="19"/>
        <v>-45006.317472996292</v>
      </c>
      <c r="BV28" s="7">
        <f t="shared" si="19"/>
        <v>-26224.050360409463</v>
      </c>
      <c r="BW28" s="7">
        <f t="shared" si="19"/>
        <v>-39322.42160857869</v>
      </c>
      <c r="BX28" s="7">
        <f t="shared" si="19"/>
        <v>-30233.631993787934</v>
      </c>
      <c r="BY28" s="7">
        <f t="shared" si="19"/>
        <v>-3008.8980672969365</v>
      </c>
      <c r="BZ28" s="7">
        <f t="shared" si="19"/>
        <v>-30284.041098692418</v>
      </c>
      <c r="CA28" s="7">
        <f t="shared" si="19"/>
        <v>-24001.181164870297</v>
      </c>
      <c r="CB28" s="7">
        <f t="shared" si="19"/>
        <v>-25481.412642177205</v>
      </c>
      <c r="CC28" s="7">
        <f t="shared" si="19"/>
        <v>-26591.216393279832</v>
      </c>
      <c r="CD28" s="7">
        <f t="shared" si="19"/>
        <v>-26554.802927827761</v>
      </c>
      <c r="CE28" s="7">
        <f t="shared" si="19"/>
        <v>-24375.586925090709</v>
      </c>
      <c r="CF28" s="7">
        <f t="shared" si="19"/>
        <v>-23268.508719563135</v>
      </c>
      <c r="CG28" s="7">
        <f t="shared" si="19"/>
        <v>-24315.284170220828</v>
      </c>
      <c r="CH28" s="7">
        <f t="shared" si="19"/>
        <v>-33469.277777180119</v>
      </c>
      <c r="CI28" s="7">
        <f t="shared" si="19"/>
        <v>-32855.860331183656</v>
      </c>
      <c r="CJ28" s="7">
        <f t="shared" si="19"/>
        <v>-33151.720109004833</v>
      </c>
      <c r="CK28" s="7">
        <f t="shared" si="19"/>
        <v>-32279.765051022692</v>
      </c>
      <c r="CL28" s="7">
        <f t="shared" si="19"/>
        <v>-33611.557427443258</v>
      </c>
      <c r="CM28" s="7">
        <f t="shared" si="19"/>
        <v>-32152.493347172585</v>
      </c>
      <c r="CN28" s="7">
        <f t="shared" si="19"/>
        <v>-33363.5483488389</v>
      </c>
      <c r="CO28" s="7">
        <f t="shared" si="19"/>
        <v>-32148.72221970695</v>
      </c>
    </row>
    <row r="29" spans="2:93">
      <c r="B29" s="68" t="s">
        <v>1232</v>
      </c>
      <c r="C29" s="8">
        <f>-AJ_DROS_Q!E65</f>
        <v>7432.3538563875309</v>
      </c>
      <c r="D29" s="8">
        <f>-AJ_DROS_Q!F65</f>
        <v>11452.093951499468</v>
      </c>
      <c r="E29" s="8">
        <f>-AJ_DROS_Q!G65</f>
        <v>13182.915219306293</v>
      </c>
      <c r="F29" s="8">
        <f>-AJ_DROS_Q!H65</f>
        <v>14440.975420359471</v>
      </c>
      <c r="G29" s="8">
        <f>-AJ_DROS_Q!I65</f>
        <v>21479.739471529927</v>
      </c>
      <c r="H29" s="8">
        <f>-AJ_DROS_Q!J65</f>
        <v>22627.942068743807</v>
      </c>
      <c r="I29" s="8">
        <f>-AJ_DROS_Q!K65</f>
        <v>26869.419189571865</v>
      </c>
      <c r="J29" s="8">
        <f>-AJ_DROS_Q!L65</f>
        <v>32161.380514524881</v>
      </c>
      <c r="K29" s="8">
        <f>-AJ_DROS_Q!M65</f>
        <v>39076.971010407018</v>
      </c>
      <c r="L29" s="8">
        <f>-AJ_DROS_Q!N65</f>
        <v>38203.160172712342</v>
      </c>
      <c r="M29" s="8">
        <f>-AJ_DROS_Q!O65</f>
        <v>43840.791143879156</v>
      </c>
      <c r="N29" s="8">
        <f>-AJ_DROS_Q!P65</f>
        <v>47246.443053700918</v>
      </c>
      <c r="O29" s="8">
        <f>-AJ_DROS_Q!Q65</f>
        <v>56125.105097189342</v>
      </c>
      <c r="P29" s="8">
        <f>-AJ_DROS_Q!R65</f>
        <v>60244.707098023311</v>
      </c>
      <c r="Q29" s="8">
        <f>-AJ_DROS_Q!S65</f>
        <v>64941.968849612254</v>
      </c>
      <c r="R29" s="8">
        <f>-AJ_DROS_Q!T65</f>
        <v>64997.466707596759</v>
      </c>
      <c r="S29" s="8">
        <f>-AJ_DROS_Q!U65</f>
        <v>50253.193248001822</v>
      </c>
      <c r="T29" s="8">
        <f>-AJ_DROS_Q!V65</f>
        <v>65528.172854882228</v>
      </c>
      <c r="U29" s="8">
        <f>-AJ_DROS_Q!W65</f>
        <v>66284.7002422605</v>
      </c>
      <c r="V29" s="8">
        <f>-AJ_DROS_Q!X65</f>
        <v>74368.203005738251</v>
      </c>
      <c r="W29" s="8">
        <f>-AJ_DROS_Q!Y65</f>
        <v>69589.925005522324</v>
      </c>
      <c r="X29" s="8">
        <f>-AJ_DROS_Q!Z65</f>
        <v>84307.649285703446</v>
      </c>
      <c r="Y29" s="8">
        <f>-AJ_DROS_Q!AA65</f>
        <v>89861.05813881928</v>
      </c>
      <c r="Z29" s="8">
        <f>-AJ_DROS_Q!AB65</f>
        <v>93330.791388297075</v>
      </c>
      <c r="AA29" s="8">
        <f>-AJ_DROS_Q!AC65</f>
        <v>94058.042445500323</v>
      </c>
      <c r="AB29" s="8">
        <f>-AJ_DROS_Q!AD65</f>
        <v>86870.725459282112</v>
      </c>
      <c r="AC29" s="8">
        <f>-AJ_DROS_Q!AE65</f>
        <v>59824.043769322758</v>
      </c>
      <c r="AD29" s="8">
        <f>-AJ_DROS_Q!AF65</f>
        <v>138502.48401322847</v>
      </c>
      <c r="AE29" s="8">
        <f>-AJ_DROS_Q!AG65</f>
        <v>104920.46273508239</v>
      </c>
      <c r="AF29" s="8">
        <f>-AJ_DROS_Q!AH65</f>
        <v>75498.949844081231</v>
      </c>
      <c r="AG29" s="8">
        <f>-AJ_DROS_Q!AI65</f>
        <v>94032.542867303622</v>
      </c>
      <c r="AH29" s="8">
        <f>-AJ_DROS_Q!AJ65</f>
        <v>97366.167230816936</v>
      </c>
      <c r="AI29" s="8">
        <f>-AJ_DROS_Q!AK65</f>
        <v>104092.64350440432</v>
      </c>
      <c r="AJ29" s="8">
        <f>-AJ_DROS_Q!AL65</f>
        <v>95585.974119437524</v>
      </c>
      <c r="AK29" s="8">
        <f>-AJ_DROS_Q!AM65</f>
        <v>104564.81746776152</v>
      </c>
      <c r="AL29" s="8">
        <f>-AJ_DROS_Q!AN65</f>
        <v>94578.055463058306</v>
      </c>
      <c r="AM29" s="8">
        <f>-AJ_DROS_Q!AO65</f>
        <v>106188.46766372028</v>
      </c>
      <c r="AN29" s="8">
        <f>-AJ_DROS_Q!AP65</f>
        <v>233388.32723261046</v>
      </c>
      <c r="AO29" s="8">
        <f>-AJ_DROS_Q!AQ65</f>
        <v>77048.947253786406</v>
      </c>
      <c r="AP29" s="8">
        <f>-AJ_DROS_Q!AR65</f>
        <v>104289.12630381048</v>
      </c>
      <c r="AQ29" s="8">
        <f>-AJ_DROS_Q!AS65</f>
        <v>121545.75355578729</v>
      </c>
      <c r="AR29" s="8">
        <f>-AJ_DROS_Q!AT65</f>
        <v>114964.27554698255</v>
      </c>
      <c r="AS29" s="8">
        <f>-AJ_DROS_Q!AU65</f>
        <v>145156.34082441765</v>
      </c>
      <c r="AT29" s="8">
        <f>-AJ_DROS_Q!AV65</f>
        <v>207499.42000055398</v>
      </c>
      <c r="AW29" t="s">
        <v>1249</v>
      </c>
      <c r="AX29" s="7">
        <f>C34*1000/C19</f>
        <v>-2869974.0174525604</v>
      </c>
      <c r="AY29" s="7">
        <f t="shared" ref="AY29:CO29" si="20">D34*1000/D19</f>
        <v>-1999579.9285115926</v>
      </c>
      <c r="AZ29" s="7">
        <f t="shared" si="20"/>
        <v>-2220108.4835459408</v>
      </c>
      <c r="BA29" s="7">
        <f t="shared" si="20"/>
        <v>-2103909.4893847788</v>
      </c>
      <c r="BB29" s="7">
        <f t="shared" si="20"/>
        <v>-2184857.8328521317</v>
      </c>
      <c r="BC29" s="7">
        <f t="shared" si="20"/>
        <v>-1997142.2183354613</v>
      </c>
      <c r="BD29" s="7">
        <f t="shared" si="20"/>
        <v>-2204611.5378296534</v>
      </c>
      <c r="BE29" s="7">
        <f t="shared" si="20"/>
        <v>-1867829.5716342758</v>
      </c>
      <c r="BF29" s="7">
        <f t="shared" si="20"/>
        <v>-1715603.7428866208</v>
      </c>
      <c r="BG29" s="7">
        <f t="shared" si="20"/>
        <v>-1631813.3186561132</v>
      </c>
      <c r="BH29" s="7">
        <f t="shared" si="20"/>
        <v>-1696051.2074172944</v>
      </c>
      <c r="BI29" s="7">
        <f t="shared" si="20"/>
        <v>-1564721.7521767158</v>
      </c>
      <c r="BJ29" s="7">
        <f t="shared" si="20"/>
        <v>-1474084.39302413</v>
      </c>
      <c r="BK29" s="7">
        <f t="shared" si="20"/>
        <v>-1635046.1861420413</v>
      </c>
      <c r="BL29" s="7">
        <f t="shared" si="20"/>
        <v>-1796666.3452707054</v>
      </c>
      <c r="BM29" s="7">
        <f t="shared" si="20"/>
        <v>-1612652.6950439629</v>
      </c>
      <c r="BN29" s="7">
        <f t="shared" si="20"/>
        <v>-1324072.5042496552</v>
      </c>
      <c r="BO29" s="7">
        <f t="shared" si="20"/>
        <v>-1473679.0350813263</v>
      </c>
      <c r="BP29" s="7">
        <f t="shared" si="20"/>
        <v>-1626613.4012291091</v>
      </c>
      <c r="BQ29" s="7">
        <f t="shared" si="20"/>
        <v>-1572457.7806789204</v>
      </c>
      <c r="BR29" s="7">
        <f t="shared" si="20"/>
        <v>-1798898.1649449409</v>
      </c>
      <c r="BS29" s="7">
        <f t="shared" si="20"/>
        <v>-1462438.7302553363</v>
      </c>
      <c r="BT29" s="7">
        <f t="shared" si="20"/>
        <v>-1680084.8451482896</v>
      </c>
      <c r="BU29" s="7">
        <f t="shared" si="20"/>
        <v>-1702025.9604274135</v>
      </c>
      <c r="BV29" s="7">
        <f t="shared" si="20"/>
        <v>-2003092.0082017507</v>
      </c>
      <c r="BW29" s="7">
        <f t="shared" si="20"/>
        <v>-2155879.6416956666</v>
      </c>
      <c r="BX29" s="7">
        <f t="shared" si="20"/>
        <v>-2578096.5560377426</v>
      </c>
      <c r="BY29" s="7">
        <f t="shared" si="20"/>
        <v>-2468516.6936187353</v>
      </c>
      <c r="BZ29" s="7">
        <f t="shared" si="20"/>
        <v>-2545664.4431586848</v>
      </c>
      <c r="CA29" s="7">
        <f t="shared" si="20"/>
        <v>-2204835.2948555425</v>
      </c>
      <c r="CB29" s="7">
        <f t="shared" si="20"/>
        <v>-2570966.0610115491</v>
      </c>
      <c r="CC29" s="7">
        <f t="shared" si="20"/>
        <v>-2408130.602317811</v>
      </c>
      <c r="CD29" s="7">
        <f t="shared" si="20"/>
        <v>-2194966.7314081388</v>
      </c>
      <c r="CE29" s="7">
        <f t="shared" si="20"/>
        <v>-2233677.4199907333</v>
      </c>
      <c r="CF29" s="7">
        <f t="shared" si="20"/>
        <v>-2400740.7354548122</v>
      </c>
      <c r="CG29" s="7">
        <f t="shared" si="20"/>
        <v>-2077160.5390214666</v>
      </c>
      <c r="CH29" s="7">
        <f t="shared" si="20"/>
        <v>-2135186.1420038757</v>
      </c>
      <c r="CI29" s="7">
        <f t="shared" si="20"/>
        <v>-2453063.6900580227</v>
      </c>
      <c r="CJ29" s="7">
        <f t="shared" si="20"/>
        <v>-2817968.9703575582</v>
      </c>
      <c r="CK29" s="7">
        <f t="shared" si="20"/>
        <v>-2235083.3892594157</v>
      </c>
      <c r="CL29" s="7">
        <f t="shared" si="20"/>
        <v>-1795740.121435381</v>
      </c>
      <c r="CM29" s="7">
        <f t="shared" si="20"/>
        <v>-1820838.7786702495</v>
      </c>
      <c r="CN29" s="7">
        <f t="shared" si="20"/>
        <v>-1736709.1792856257</v>
      </c>
      <c r="CO29" s="7">
        <f t="shared" si="20"/>
        <v>-9540299.5729127321</v>
      </c>
    </row>
    <row r="30" spans="2:93">
      <c r="B30" s="68" t="s">
        <v>1233</v>
      </c>
      <c r="C30" s="8">
        <f>C29+C28</f>
        <v>53428.121339648853</v>
      </c>
      <c r="D30" s="8">
        <f t="shared" ref="D30:AT30" si="21">D29+D28</f>
        <v>88886.982180761901</v>
      </c>
      <c r="E30" s="8">
        <f t="shared" si="21"/>
        <v>113261.75116978862</v>
      </c>
      <c r="F30" s="8">
        <f t="shared" si="21"/>
        <v>130588.84949210699</v>
      </c>
      <c r="G30" s="8">
        <f t="shared" si="21"/>
        <v>140586.85286242957</v>
      </c>
      <c r="H30" s="8">
        <f t="shared" si="21"/>
        <v>148056.51839507997</v>
      </c>
      <c r="I30" s="8">
        <f t="shared" si="21"/>
        <v>188562.53706064846</v>
      </c>
      <c r="J30" s="8">
        <f t="shared" si="21"/>
        <v>222171.06350890329</v>
      </c>
      <c r="K30" s="8">
        <f t="shared" si="21"/>
        <v>261876.8868520963</v>
      </c>
      <c r="L30" s="8">
        <f t="shared" si="21"/>
        <v>282352.82294826477</v>
      </c>
      <c r="M30" s="8">
        <f t="shared" si="21"/>
        <v>334380.40834600414</v>
      </c>
      <c r="N30" s="8">
        <f t="shared" si="21"/>
        <v>365096.9952093442</v>
      </c>
      <c r="O30" s="8">
        <f t="shared" si="21"/>
        <v>406018.68447502167</v>
      </c>
      <c r="P30" s="8">
        <f t="shared" si="21"/>
        <v>442015.27212572296</v>
      </c>
      <c r="Q30" s="8">
        <f t="shared" si="21"/>
        <v>475925.91365096124</v>
      </c>
      <c r="R30" s="8">
        <f t="shared" si="21"/>
        <v>462338.76784108754</v>
      </c>
      <c r="S30" s="8">
        <f t="shared" si="21"/>
        <v>478541.8500430875</v>
      </c>
      <c r="T30" s="8">
        <f t="shared" si="21"/>
        <v>541639.72349201085</v>
      </c>
      <c r="U30" s="8">
        <f t="shared" si="21"/>
        <v>599640.00303443882</v>
      </c>
      <c r="V30" s="8">
        <f t="shared" si="21"/>
        <v>620322.39382084215</v>
      </c>
      <c r="W30" s="8">
        <f t="shared" si="21"/>
        <v>685777.65663772426</v>
      </c>
      <c r="X30" s="8">
        <f t="shared" si="21"/>
        <v>727850.26863650011</v>
      </c>
      <c r="Y30" s="8">
        <f t="shared" si="21"/>
        <v>832680.23688355833</v>
      </c>
      <c r="Z30" s="8">
        <f t="shared" si="21"/>
        <v>870294.31816371693</v>
      </c>
      <c r="AA30" s="8">
        <f t="shared" si="21"/>
        <v>851034.36193374614</v>
      </c>
      <c r="AB30" s="8">
        <f t="shared" si="21"/>
        <v>832236.58324991935</v>
      </c>
      <c r="AC30" s="8">
        <f t="shared" si="21"/>
        <v>866180.43306896661</v>
      </c>
      <c r="AD30" s="8">
        <f t="shared" si="21"/>
        <v>950713.13030723785</v>
      </c>
      <c r="AE30" s="8">
        <f t="shared" si="21"/>
        <v>880817.27225169062</v>
      </c>
      <c r="AF30" s="8">
        <f t="shared" si="21"/>
        <v>700071.35120167071</v>
      </c>
      <c r="AG30" s="8">
        <f t="shared" si="21"/>
        <v>781555.87267660035</v>
      </c>
      <c r="AH30" s="8">
        <f t="shared" si="21"/>
        <v>788784.88115761522</v>
      </c>
      <c r="AI30" s="8">
        <f t="shared" si="21"/>
        <v>807866.40753840434</v>
      </c>
      <c r="AJ30" s="8">
        <f t="shared" si="21"/>
        <v>764423.60430471704</v>
      </c>
      <c r="AK30" s="8">
        <f t="shared" si="21"/>
        <v>812400.11748708575</v>
      </c>
      <c r="AL30" s="8">
        <f t="shared" si="21"/>
        <v>820227.52918304212</v>
      </c>
      <c r="AM30" s="8">
        <f t="shared" si="21"/>
        <v>903289.4526761563</v>
      </c>
      <c r="AN30" s="8">
        <f t="shared" si="21"/>
        <v>1042522.6809876286</v>
      </c>
      <c r="AO30" s="8">
        <f t="shared" si="21"/>
        <v>1036076.9434338083</v>
      </c>
      <c r="AP30" s="8">
        <f t="shared" si="21"/>
        <v>1001247.2045928118</v>
      </c>
      <c r="AQ30" s="8">
        <f t="shared" si="21"/>
        <v>933789.9983158597</v>
      </c>
      <c r="AR30" s="8">
        <f t="shared" si="21"/>
        <v>960920.76383381954</v>
      </c>
      <c r="AS30" s="8">
        <f t="shared" si="21"/>
        <v>1038689.8811208246</v>
      </c>
      <c r="AT30" s="8">
        <f t="shared" si="21"/>
        <v>2254191.515662672</v>
      </c>
      <c r="AW30" t="s">
        <v>1250</v>
      </c>
      <c r="AX30" s="7">
        <f>C35*1000/C22</f>
        <v>-839.75114353984679</v>
      </c>
      <c r="AY30" s="7">
        <f t="shared" ref="AY30:CO30" si="22">D35*1000/D22</f>
        <v>-966.2406852679992</v>
      </c>
      <c r="AZ30" s="7">
        <f t="shared" si="22"/>
        <v>-814.73376197542643</v>
      </c>
      <c r="BA30" s="7">
        <f t="shared" si="22"/>
        <v>-775.69491437188526</v>
      </c>
      <c r="BB30" s="7">
        <f t="shared" si="22"/>
        <v>-777.81363114275518</v>
      </c>
      <c r="BC30" s="7">
        <f t="shared" si="22"/>
        <v>-711.91713431179517</v>
      </c>
      <c r="BD30" s="7">
        <f t="shared" si="22"/>
        <v>-761.87118438782693</v>
      </c>
      <c r="BE30" s="7">
        <f t="shared" si="22"/>
        <v>-746.01635761896887</v>
      </c>
      <c r="BF30" s="7">
        <f t="shared" si="22"/>
        <v>-719.24485621271401</v>
      </c>
      <c r="BG30" s="7">
        <f t="shared" si="22"/>
        <v>-763.09234648103768</v>
      </c>
      <c r="BH30" s="7">
        <f t="shared" si="22"/>
        <v>-730.69932177364615</v>
      </c>
      <c r="BI30" s="7">
        <f t="shared" si="22"/>
        <v>-704.54780511539764</v>
      </c>
      <c r="BJ30" s="7">
        <f t="shared" si="22"/>
        <v>-915.38479734682039</v>
      </c>
      <c r="BK30" s="7">
        <f t="shared" si="22"/>
        <v>-884.98905556665773</v>
      </c>
      <c r="BL30" s="7">
        <f t="shared" si="22"/>
        <v>-969.69922870264634</v>
      </c>
      <c r="BM30" s="7">
        <f t="shared" si="22"/>
        <v>-960.02635809567539</v>
      </c>
      <c r="BN30" s="7">
        <f t="shared" si="22"/>
        <v>-957.81257499913261</v>
      </c>
      <c r="BO30" s="7">
        <f t="shared" si="22"/>
        <v>-919.95241220160108</v>
      </c>
      <c r="BP30" s="7">
        <f t="shared" si="22"/>
        <v>-953.3693269702851</v>
      </c>
      <c r="BQ30" s="7">
        <f t="shared" si="22"/>
        <v>-903.87829758154771</v>
      </c>
      <c r="BR30" s="7">
        <f t="shared" si="22"/>
        <v>-618.74200948384259</v>
      </c>
      <c r="BS30" s="7">
        <f t="shared" si="22"/>
        <v>-699.04030775065803</v>
      </c>
      <c r="BT30" s="7">
        <f t="shared" si="22"/>
        <v>-815.8075862877356</v>
      </c>
      <c r="BU30" s="7">
        <f t="shared" si="22"/>
        <v>-840.60490683011869</v>
      </c>
      <c r="BV30" s="7">
        <f t="shared" si="22"/>
        <v>-905.24452476040926</v>
      </c>
      <c r="BW30" s="7">
        <f t="shared" si="22"/>
        <v>-929.64171159943578</v>
      </c>
      <c r="BX30" s="7">
        <f t="shared" si="22"/>
        <v>-840.98841148892461</v>
      </c>
      <c r="BY30" s="7">
        <f t="shared" si="22"/>
        <v>-971.87873709208543</v>
      </c>
      <c r="BZ30" s="7">
        <f t="shared" si="22"/>
        <v>-1114.7291426622164</v>
      </c>
      <c r="CA30" s="7">
        <f t="shared" si="22"/>
        <v>-1035.010896371148</v>
      </c>
      <c r="CB30" s="7">
        <f t="shared" si="22"/>
        <v>-1057.0318602486118</v>
      </c>
      <c r="CC30" s="7">
        <f t="shared" si="22"/>
        <v>-984.3562983085352</v>
      </c>
      <c r="CD30" s="7">
        <f t="shared" si="22"/>
        <v>-1019.7115505255514</v>
      </c>
      <c r="CE30" s="7">
        <f t="shared" si="22"/>
        <v>-1098.1980749858149</v>
      </c>
      <c r="CF30" s="7">
        <f t="shared" si="22"/>
        <v>-1210.6884173110693</v>
      </c>
      <c r="CG30" s="7">
        <f t="shared" si="22"/>
        <v>-1203.8062147965923</v>
      </c>
      <c r="CH30" s="7">
        <f t="shared" si="22"/>
        <v>-1326.4346756433299</v>
      </c>
      <c r="CI30" s="7">
        <f t="shared" si="22"/>
        <v>-1256.2400305868819</v>
      </c>
      <c r="CJ30" s="7">
        <f t="shared" si="22"/>
        <v>-1331.516722607987</v>
      </c>
      <c r="CK30" s="7">
        <f t="shared" si="22"/>
        <v>-1279.9465825323168</v>
      </c>
      <c r="CL30" s="7">
        <f t="shared" si="22"/>
        <v>-1340.5276562784579</v>
      </c>
      <c r="CM30" s="7">
        <f t="shared" si="22"/>
        <v>-1339.6828326845255</v>
      </c>
      <c r="CN30" s="7">
        <f t="shared" si="22"/>
        <v>-1405.6207860805023</v>
      </c>
      <c r="CO30" s="7">
        <f t="shared" si="22"/>
        <v>-1397.8307447822715</v>
      </c>
    </row>
    <row r="31" spans="2:93">
      <c r="B31" s="68" t="s">
        <v>1234</v>
      </c>
      <c r="C31" s="8">
        <f>-AJ_DROS_Q!E68</f>
        <v>9919.3203109671085</v>
      </c>
      <c r="D31" s="8">
        <f>-AJ_DROS_Q!F68</f>
        <v>16839.206687253096</v>
      </c>
      <c r="E31" s="8">
        <f>-AJ_DROS_Q!G68</f>
        <v>22780.828984031516</v>
      </c>
      <c r="F31" s="8">
        <f>-AJ_DROS_Q!H68</f>
        <v>62867.361976544962</v>
      </c>
      <c r="G31" s="8">
        <f>-AJ_DROS_Q!I68</f>
        <v>33789.653525169088</v>
      </c>
      <c r="H31" s="8">
        <f>-AJ_DROS_Q!J68</f>
        <v>31785.42792369732</v>
      </c>
      <c r="I31" s="8">
        <f>-AJ_DROS_Q!K68</f>
        <v>39307.14822658195</v>
      </c>
      <c r="J31" s="8">
        <f>-AJ_DROS_Q!L68</f>
        <v>45263.407818539723</v>
      </c>
      <c r="K31" s="8">
        <f>-AJ_DROS_Q!M68</f>
        <v>50847.025812516535</v>
      </c>
      <c r="L31" s="8">
        <f>-AJ_DROS_Q!N68</f>
        <v>54491.423011454586</v>
      </c>
      <c r="M31" s="8">
        <f>-AJ_DROS_Q!O68</f>
        <v>58772.876931003746</v>
      </c>
      <c r="N31" s="8">
        <f>-AJ_DROS_Q!P68</f>
        <v>60251.594316024559</v>
      </c>
      <c r="O31" s="8">
        <f>-AJ_DROS_Q!Q68</f>
        <v>73870.883813242152</v>
      </c>
      <c r="P31" s="8">
        <f>-AJ_DROS_Q!R68</f>
        <v>82623.00738208754</v>
      </c>
      <c r="Q31" s="8">
        <f>-AJ_DROS_Q!S68</f>
        <v>96579.871666309147</v>
      </c>
      <c r="R31" s="8">
        <f>-AJ_DROS_Q!T68</f>
        <v>96868.52412127782</v>
      </c>
      <c r="S31" s="8">
        <f>-AJ_DROS_Q!U68</f>
        <v>86705.143855187416</v>
      </c>
      <c r="T31" s="8">
        <f>-AJ_DROS_Q!V68</f>
        <v>91124.103669647608</v>
      </c>
      <c r="U31" s="8">
        <f>-AJ_DROS_Q!W68</f>
        <v>111981.045685223</v>
      </c>
      <c r="V31" s="8">
        <f>-AJ_DROS_Q!X68</f>
        <v>122994.52274780255</v>
      </c>
      <c r="W31" s="8">
        <f>-AJ_DROS_Q!Y68</f>
        <v>116843.82155711281</v>
      </c>
      <c r="X31" s="8">
        <f>-AJ_DROS_Q!Z68</f>
        <v>133671.60862211476</v>
      </c>
      <c r="Y31" s="8">
        <f>-AJ_DROS_Q!AA68</f>
        <v>154772.38095193438</v>
      </c>
      <c r="Z31" s="8">
        <f>-AJ_DROS_Q!AB68</f>
        <v>122252.3299726345</v>
      </c>
      <c r="AA31" s="8">
        <f>-AJ_DROS_Q!AC68</f>
        <v>127608.58479799906</v>
      </c>
      <c r="AB31" s="8">
        <f>-AJ_DROS_Q!AD68</f>
        <v>143192.90456079837</v>
      </c>
      <c r="AC31" s="8">
        <f>-AJ_DROS_Q!AE68</f>
        <v>132023.76248202106</v>
      </c>
      <c r="AD31" s="8">
        <f>-AJ_DROS_Q!AF68</f>
        <v>135743.51656126315</v>
      </c>
      <c r="AE31" s="8">
        <f>-AJ_DROS_Q!AG68</f>
        <v>128770.62945191954</v>
      </c>
      <c r="AF31" s="8">
        <f>-AJ_DROS_Q!AH68</f>
        <v>134543.22263727916</v>
      </c>
      <c r="AG31" s="8">
        <f>-AJ_DROS_Q!AI68</f>
        <v>136290.92201064268</v>
      </c>
      <c r="AH31" s="8">
        <f>-AJ_DROS_Q!AJ68</f>
        <v>139649.23979366227</v>
      </c>
      <c r="AI31" s="8">
        <f>-AJ_DROS_Q!AK68</f>
        <v>121539.63746933258</v>
      </c>
      <c r="AJ31" s="8">
        <f>-AJ_DROS_Q!AL68</f>
        <v>121334.72737657519</v>
      </c>
      <c r="AK31" s="8">
        <f>-AJ_DROS_Q!AM68</f>
        <v>148302.00668931761</v>
      </c>
      <c r="AL31" s="8">
        <f>-AJ_DROS_Q!AN68</f>
        <v>166092.41874771114</v>
      </c>
      <c r="AM31" s="8">
        <f>-AJ_DROS_Q!AO68</f>
        <v>144663.18798628484</v>
      </c>
      <c r="AN31" s="8">
        <f>-AJ_DROS_Q!AP68</f>
        <v>149036.69072188938</v>
      </c>
      <c r="AO31" s="8">
        <f>-AJ_DROS_Q!AQ68</f>
        <v>165886.17418619958</v>
      </c>
      <c r="AP31" s="8">
        <f>-AJ_DROS_Q!AR68</f>
        <v>151448.23162595058</v>
      </c>
      <c r="AQ31" s="8">
        <f>-AJ_DROS_Q!AS68</f>
        <v>160935.74202212837</v>
      </c>
      <c r="AR31" s="8">
        <f>-AJ_DROS_Q!AT68</f>
        <v>167948.93594748079</v>
      </c>
      <c r="AS31" s="8">
        <f>-AJ_DROS_Q!AU68</f>
        <v>191000.37172356737</v>
      </c>
      <c r="AT31" s="8">
        <f>-AJ_DROS_Q!AV68</f>
        <v>230103.32740351255</v>
      </c>
      <c r="AW31" t="s">
        <v>1252</v>
      </c>
      <c r="AX31" s="70">
        <f>C36*1000/C12</f>
        <v>-7.5287531320462092E-2</v>
      </c>
      <c r="AY31" s="70">
        <f t="shared" ref="AY31:CO31" si="23">D36*1000/D12</f>
        <v>-5.7173718408221302E-2</v>
      </c>
      <c r="AZ31" s="70">
        <f t="shared" si="23"/>
        <v>-6.0377848119459857E-2</v>
      </c>
      <c r="BA31" s="70">
        <f t="shared" si="23"/>
        <v>-0.12350600809567333</v>
      </c>
      <c r="BB31" s="70">
        <f t="shared" si="23"/>
        <v>-6.3889190153855149E-2</v>
      </c>
      <c r="BC31" s="70">
        <f t="shared" si="23"/>
        <v>-6.4367376407174784E-2</v>
      </c>
      <c r="BD31" s="70">
        <f t="shared" si="23"/>
        <v>-5.7164000147768415E-2</v>
      </c>
      <c r="BE31" s="70">
        <f t="shared" si="23"/>
        <v>-5.7905680421849029E-2</v>
      </c>
      <c r="BF31" s="70">
        <f t="shared" si="23"/>
        <v>-5.8146292560256649E-2</v>
      </c>
      <c r="BG31" s="70">
        <f t="shared" si="23"/>
        <v>-6.0498076039729801E-2</v>
      </c>
      <c r="BH31" s="70">
        <f t="shared" si="23"/>
        <v>-5.4359234598185625E-2</v>
      </c>
      <c r="BI31" s="70">
        <f t="shared" si="23"/>
        <v>-5.4721887855486519E-2</v>
      </c>
      <c r="BJ31" s="70">
        <f t="shared" si="23"/>
        <v>-6.0993940978719491E-2</v>
      </c>
      <c r="BK31" s="70">
        <f t="shared" si="23"/>
        <v>-6.7026197281116501E-2</v>
      </c>
      <c r="BL31" s="70">
        <f t="shared" si="23"/>
        <v>-7.1620496234602149E-2</v>
      </c>
      <c r="BM31" s="70">
        <f t="shared" si="23"/>
        <v>-7.4700391896571114E-2</v>
      </c>
      <c r="BN31" s="70">
        <f t="shared" si="23"/>
        <v>-5.5086487327164826E-2</v>
      </c>
      <c r="BO31" s="70">
        <f t="shared" si="23"/>
        <v>-5.7747897897681685E-2</v>
      </c>
      <c r="BP31" s="70">
        <f t="shared" si="23"/>
        <v>-6.016886134132042E-2</v>
      </c>
      <c r="BQ31" s="70">
        <f t="shared" si="23"/>
        <v>-6.056207803192467E-2</v>
      </c>
      <c r="BR31" s="70">
        <f t="shared" si="23"/>
        <v>-4.8536762499560397E-2</v>
      </c>
      <c r="BS31" s="70">
        <f t="shared" si="23"/>
        <v>-5.8586186981726504E-2</v>
      </c>
      <c r="BT31" s="70">
        <f t="shared" si="23"/>
        <v>-6.3529140161714126E-2</v>
      </c>
      <c r="BU31" s="70">
        <f t="shared" si="23"/>
        <v>-5.1748060469508382E-2</v>
      </c>
      <c r="BV31" s="70">
        <f t="shared" si="23"/>
        <v>-4.6075403406209331E-2</v>
      </c>
      <c r="BW31" s="70">
        <f t="shared" si="23"/>
        <v>-5.3102989373749951E-2</v>
      </c>
      <c r="BX31" s="70">
        <f t="shared" si="23"/>
        <v>-4.0251950806004515E-2</v>
      </c>
      <c r="BY31" s="70">
        <f t="shared" si="23"/>
        <v>-5.8588719499975912E-2</v>
      </c>
      <c r="BZ31" s="70">
        <f t="shared" si="23"/>
        <v>-4.8190778890135809E-2</v>
      </c>
      <c r="CA31" s="70">
        <f t="shared" si="23"/>
        <v>-5.2672542819371622E-2</v>
      </c>
      <c r="CB31" s="70">
        <f t="shared" si="23"/>
        <v>-4.9953680549641014E-2</v>
      </c>
      <c r="CC31" s="70">
        <f t="shared" si="23"/>
        <v>-5.0592091502594652E-2</v>
      </c>
      <c r="CD31" s="70">
        <f t="shared" si="23"/>
        <v>-4.3459886874793602E-2</v>
      </c>
      <c r="CE31" s="70">
        <f t="shared" si="23"/>
        <v>-4.5062932365087731E-2</v>
      </c>
      <c r="CF31" s="70">
        <f t="shared" si="23"/>
        <v>-4.7212918089128648E-2</v>
      </c>
      <c r="CG31" s="70">
        <f t="shared" si="23"/>
        <v>-4.8511847554673651E-2</v>
      </c>
      <c r="CH31" s="70">
        <f t="shared" si="23"/>
        <v>-4.2654506584351652E-2</v>
      </c>
      <c r="CI31" s="70">
        <f t="shared" si="23"/>
        <v>-6.8040094880597896E-2</v>
      </c>
      <c r="CJ31" s="70">
        <f t="shared" si="23"/>
        <v>-3.775223688363933E-2</v>
      </c>
      <c r="CK31" s="70">
        <f t="shared" si="23"/>
        <v>-4.165010078107069E-2</v>
      </c>
      <c r="CL31" s="70">
        <f t="shared" si="23"/>
        <v>-4.1638536235597004E-2</v>
      </c>
      <c r="CM31" s="70">
        <f t="shared" si="23"/>
        <v>-4.1402492422043413E-2</v>
      </c>
      <c r="CN31" s="70">
        <f t="shared" si="23"/>
        <v>-4.1367314120111617E-2</v>
      </c>
      <c r="CO31" s="70">
        <f t="shared" si="23"/>
        <v>-5.4983155664715837E-2</v>
      </c>
    </row>
    <row r="32" spans="2:93">
      <c r="B32" s="68" t="s">
        <v>1235</v>
      </c>
      <c r="C32" s="8">
        <f>C31+C30</f>
        <v>63347.441650615961</v>
      </c>
      <c r="D32" s="8">
        <f t="shared" ref="D32:AT32" si="24">D31+D30</f>
        <v>105726.188868015</v>
      </c>
      <c r="E32" s="8">
        <f t="shared" si="24"/>
        <v>136042.58015382013</v>
      </c>
      <c r="F32" s="8">
        <f t="shared" si="24"/>
        <v>193456.21146865195</v>
      </c>
      <c r="G32" s="8">
        <f t="shared" si="24"/>
        <v>174376.50638759867</v>
      </c>
      <c r="H32" s="8">
        <f t="shared" si="24"/>
        <v>179841.94631877728</v>
      </c>
      <c r="I32" s="8">
        <f t="shared" si="24"/>
        <v>227869.68528723042</v>
      </c>
      <c r="J32" s="8">
        <f t="shared" si="24"/>
        <v>267434.47132744303</v>
      </c>
      <c r="K32" s="8">
        <f t="shared" si="24"/>
        <v>312723.91266461281</v>
      </c>
      <c r="L32" s="8">
        <f t="shared" si="24"/>
        <v>336844.24595971935</v>
      </c>
      <c r="M32" s="8">
        <f t="shared" si="24"/>
        <v>393153.2852770079</v>
      </c>
      <c r="N32" s="8">
        <f t="shared" si="24"/>
        <v>425348.58952536876</v>
      </c>
      <c r="O32" s="8">
        <f t="shared" si="24"/>
        <v>479889.56828826381</v>
      </c>
      <c r="P32" s="8">
        <f t="shared" si="24"/>
        <v>524638.27950781048</v>
      </c>
      <c r="Q32" s="8">
        <f t="shared" si="24"/>
        <v>572505.78531727043</v>
      </c>
      <c r="R32" s="8">
        <f t="shared" si="24"/>
        <v>559207.29196236539</v>
      </c>
      <c r="S32" s="8">
        <f t="shared" si="24"/>
        <v>565246.99389827496</v>
      </c>
      <c r="T32" s="8">
        <f t="shared" si="24"/>
        <v>632763.82716165844</v>
      </c>
      <c r="U32" s="8">
        <f t="shared" si="24"/>
        <v>711621.04871966178</v>
      </c>
      <c r="V32" s="8">
        <f t="shared" si="24"/>
        <v>743316.91656864469</v>
      </c>
      <c r="W32" s="8">
        <f t="shared" si="24"/>
        <v>802621.47819483711</v>
      </c>
      <c r="X32" s="8">
        <f t="shared" si="24"/>
        <v>861521.87725861487</v>
      </c>
      <c r="Y32" s="8">
        <f t="shared" si="24"/>
        <v>987452.61783549271</v>
      </c>
      <c r="Z32" s="8">
        <f t="shared" si="24"/>
        <v>992546.64813635149</v>
      </c>
      <c r="AA32" s="8">
        <f t="shared" si="24"/>
        <v>978642.94673174527</v>
      </c>
      <c r="AB32" s="8">
        <f t="shared" si="24"/>
        <v>975429.48781071766</v>
      </c>
      <c r="AC32" s="8">
        <f t="shared" si="24"/>
        <v>998204.19555098773</v>
      </c>
      <c r="AD32" s="8">
        <f t="shared" si="24"/>
        <v>1086456.6468685011</v>
      </c>
      <c r="AE32" s="8">
        <f t="shared" si="24"/>
        <v>1009587.9017036102</v>
      </c>
      <c r="AF32" s="8">
        <f t="shared" si="24"/>
        <v>834614.5738389499</v>
      </c>
      <c r="AG32" s="8">
        <f t="shared" si="24"/>
        <v>917846.79468724306</v>
      </c>
      <c r="AH32" s="8">
        <f t="shared" si="24"/>
        <v>928434.12095127744</v>
      </c>
      <c r="AI32" s="8">
        <f t="shared" si="24"/>
        <v>929406.04500773689</v>
      </c>
      <c r="AJ32" s="8">
        <f t="shared" si="24"/>
        <v>885758.33168129227</v>
      </c>
      <c r="AK32" s="8">
        <f t="shared" si="24"/>
        <v>960702.12417640339</v>
      </c>
      <c r="AL32" s="8">
        <f t="shared" si="24"/>
        <v>986319.94793075323</v>
      </c>
      <c r="AM32" s="8">
        <f t="shared" si="24"/>
        <v>1047952.6406624411</v>
      </c>
      <c r="AN32" s="8">
        <f t="shared" si="24"/>
        <v>1191559.3717095181</v>
      </c>
      <c r="AO32" s="8">
        <f t="shared" si="24"/>
        <v>1201963.1176200078</v>
      </c>
      <c r="AP32" s="8">
        <f t="shared" si="24"/>
        <v>1152695.4362187623</v>
      </c>
      <c r="AQ32" s="8">
        <f t="shared" si="24"/>
        <v>1094725.7403379881</v>
      </c>
      <c r="AR32" s="8">
        <f t="shared" si="24"/>
        <v>1128869.6997813003</v>
      </c>
      <c r="AS32" s="8">
        <f t="shared" si="24"/>
        <v>1229690.2528443919</v>
      </c>
      <c r="AT32" s="8">
        <f t="shared" si="24"/>
        <v>2484294.8430661848</v>
      </c>
    </row>
    <row r="33" spans="2:93" s="56" customFormat="1">
      <c r="B33" s="68" t="s">
        <v>1245</v>
      </c>
      <c r="C33" s="8">
        <f>AJ_DROS_Q!E58</f>
        <v>-4184.5383390242641</v>
      </c>
      <c r="D33" s="8">
        <f>AJ_DROS_Q!F58</f>
        <v>-6860.654595623555</v>
      </c>
      <c r="E33" s="8">
        <f>AJ_DROS_Q!G58</f>
        <v>-8340.5880942342483</v>
      </c>
      <c r="F33" s="8">
        <f>AJ_DROS_Q!H58</f>
        <v>-9672.7430155473667</v>
      </c>
      <c r="G33" s="8">
        <f>AJ_DROS_Q!I58</f>
        <v>-10773.469118561516</v>
      </c>
      <c r="H33" s="8">
        <f>AJ_DROS_Q!J58</f>
        <v>-11909.559634197733</v>
      </c>
      <c r="I33" s="8">
        <f>AJ_DROS_Q!K58</f>
        <v>-13801.119457560424</v>
      </c>
      <c r="J33" s="8">
        <f>AJ_DROS_Q!L58</f>
        <v>-16368.902622792615</v>
      </c>
      <c r="K33" s="8">
        <f>AJ_DROS_Q!M58</f>
        <v>-21239.228815303788</v>
      </c>
      <c r="L33" s="8">
        <f>AJ_DROS_Q!N58</f>
        <v>-22973.683538613936</v>
      </c>
      <c r="M33" s="8">
        <f>AJ_DROS_Q!O58</f>
        <v>-29168.582024857544</v>
      </c>
      <c r="N33" s="8">
        <f>AJ_DROS_Q!P58</f>
        <v>-33200.190413349905</v>
      </c>
      <c r="O33" s="8">
        <f>AJ_DROS_Q!Q58</f>
        <v>-30869.657667354299</v>
      </c>
      <c r="P33" s="8">
        <f>AJ_DROS_Q!R58</f>
        <v>-32745.001796252207</v>
      </c>
      <c r="Q33" s="8">
        <f>AJ_DROS_Q!S58</f>
        <v>-35934.737881162706</v>
      </c>
      <c r="R33" s="8">
        <f>AJ_DROS_Q!T58</f>
        <v>-31635.41474264556</v>
      </c>
      <c r="S33" s="8">
        <f>AJ_DROS_Q!U58</f>
        <v>-33151.170965949605</v>
      </c>
      <c r="T33" s="8">
        <f>AJ_DROS_Q!V58</f>
        <v>-39132.894471853921</v>
      </c>
      <c r="U33" s="8">
        <f>AJ_DROS_Q!W58</f>
        <v>-37396.728770688875</v>
      </c>
      <c r="V33" s="8">
        <f>AJ_DROS_Q!X58</f>
        <v>-38366.978456374825</v>
      </c>
      <c r="W33" s="8">
        <f>AJ_DROS_Q!Y58</f>
        <v>-69702.554613937304</v>
      </c>
      <c r="X33" s="8">
        <f>AJ_DROS_Q!Z58</f>
        <v>-65697.163895959835</v>
      </c>
      <c r="Y33" s="8">
        <f>AJ_DROS_Q!AA58</f>
        <v>-67193.753145576164</v>
      </c>
      <c r="Z33" s="8">
        <f>AJ_DROS_Q!AB58</f>
        <v>-66429.324590142525</v>
      </c>
      <c r="AA33" s="8">
        <f>AJ_DROS_Q!AC58</f>
        <v>-39336.075540614198</v>
      </c>
      <c r="AB33" s="8">
        <f>AJ_DROS_Q!AD58</f>
        <v>-59927.37053147392</v>
      </c>
      <c r="AC33" s="8">
        <f>AJ_DROS_Q!AE58</f>
        <v>-46801.662326383725</v>
      </c>
      <c r="AD33" s="8">
        <f>AJ_DROS_Q!AF58</f>
        <v>-4729.9877617907841</v>
      </c>
      <c r="AE33" s="8">
        <f>AJ_DROS_Q!AG58</f>
        <v>-46667.707333085018</v>
      </c>
      <c r="AF33" s="8">
        <f>AJ_DROS_Q!AH58</f>
        <v>-36241.78355895415</v>
      </c>
      <c r="AG33" s="8">
        <f>AJ_DROS_Q!AI58</f>
        <v>-37687.009297780089</v>
      </c>
      <c r="AH33" s="8">
        <f>AJ_DROS_Q!AJ58</f>
        <v>-38504.081337469201</v>
      </c>
      <c r="AI33" s="8">
        <f>AJ_DROS_Q!AK58</f>
        <v>-39725.98518003033</v>
      </c>
      <c r="AJ33" s="8">
        <f>AJ_DROS_Q!AL58</f>
        <v>-37635.906212340058</v>
      </c>
      <c r="AK33" s="8">
        <f>AJ_DROS_Q!AM58</f>
        <v>-37043.465881544507</v>
      </c>
      <c r="AL33" s="8">
        <f>AJ_DROS_Q!AN58</f>
        <v>-39877.066039162157</v>
      </c>
      <c r="AM33" s="8">
        <f>AJ_DROS_Q!AO58</f>
        <v>-55625.939665673359</v>
      </c>
      <c r="AN33" s="8">
        <f>AJ_DROS_Q!AP58</f>
        <v>-55329.268797713281</v>
      </c>
      <c r="AO33" s="8">
        <f>AJ_DROS_Q!AQ58</f>
        <v>-56556.834505962244</v>
      </c>
      <c r="AP33" s="8">
        <f>AJ_DROS_Q!AR58</f>
        <v>-55779.434008167213</v>
      </c>
      <c r="AQ33" s="8">
        <f>AJ_DROS_Q!AS58</f>
        <v>-60063.853122841101</v>
      </c>
      <c r="AR33" s="8">
        <f>AJ_DROS_Q!AT58</f>
        <v>-59353.502718880591</v>
      </c>
      <c r="AS33" s="8">
        <f>AJ_DROS_Q!AU58</f>
        <v>-63557.559604538095</v>
      </c>
      <c r="AT33" s="8">
        <f>AJ_DROS_Q!AV58</f>
        <v>-63140.090439504449</v>
      </c>
    </row>
    <row r="34" spans="2:93" s="56" customFormat="1">
      <c r="B34" s="68" t="s">
        <v>1247</v>
      </c>
      <c r="C34" s="8">
        <f>AJ_DROS_Q!E61+AJ_DROS_Q!E62+AJ_DROS_Q!E63</f>
        <v>-20089.818122167922</v>
      </c>
      <c r="D34" s="8">
        <f>AJ_DROS_Q!F61+AJ_DROS_Q!F62+AJ_DROS_Q!F63</f>
        <v>-23994.959142139112</v>
      </c>
      <c r="E34" s="8">
        <f>AJ_DROS_Q!G61+AJ_DROS_Q!G62+AJ_DROS_Q!G63</f>
        <v>-26641.30180255129</v>
      </c>
      <c r="F34" s="8">
        <f>AJ_DROS_Q!H61+AJ_DROS_Q!H62+AJ_DROS_Q!H63</f>
        <v>-29454.7328513869</v>
      </c>
      <c r="G34" s="8">
        <f>AJ_DROS_Q!I61+AJ_DROS_Q!I62+AJ_DROS_Q!I63</f>
        <v>-32772.867492781974</v>
      </c>
      <c r="H34" s="8">
        <f>AJ_DROS_Q!J61+AJ_DROS_Q!J62+AJ_DROS_Q!J63</f>
        <v>-35948.559930038304</v>
      </c>
      <c r="I34" s="8">
        <f>AJ_DROS_Q!K61+AJ_DROS_Q!K62+AJ_DROS_Q!K63</f>
        <v>-46296.842294422713</v>
      </c>
      <c r="J34" s="8">
        <f>AJ_DROS_Q!L61+AJ_DROS_Q!L62+AJ_DROS_Q!L63</f>
        <v>-50431.398434125447</v>
      </c>
      <c r="K34" s="8">
        <f>AJ_DROS_Q!M61+AJ_DROS_Q!M62+AJ_DROS_Q!M63</f>
        <v>-54899.319772371862</v>
      </c>
      <c r="L34" s="8">
        <f>AJ_DROS_Q!N61+AJ_DROS_Q!N62+AJ_DROS_Q!N63</f>
        <v>-60377.09279027619</v>
      </c>
      <c r="M34" s="8">
        <f>AJ_DROS_Q!O61+AJ_DROS_Q!O62+AJ_DROS_Q!O63</f>
        <v>-67842.048296691777</v>
      </c>
      <c r="N34" s="8">
        <f>AJ_DROS_Q!P61+AJ_DROS_Q!P62+AJ_DROS_Q!P63</f>
        <v>-76671.365856659075</v>
      </c>
      <c r="O34" s="8">
        <f>AJ_DROS_Q!Q61+AJ_DROS_Q!Q62+AJ_DROS_Q!Q63</f>
        <v>-79600.557223303025</v>
      </c>
      <c r="P34" s="8">
        <f>AJ_DROS_Q!R61+AJ_DROS_Q!R62+AJ_DROS_Q!R63</f>
        <v>-94832.678796238397</v>
      </c>
      <c r="Q34" s="8">
        <f>AJ_DROS_Q!S61+AJ_DROS_Q!S62+AJ_DROS_Q!S63</f>
        <v>-107799.98071624232</v>
      </c>
      <c r="R34" s="8">
        <f>AJ_DROS_Q!T61+AJ_DROS_Q!T62+AJ_DROS_Q!T63</f>
        <v>-114498.34134812138</v>
      </c>
      <c r="S34" s="8">
        <f>AJ_DROS_Q!U61+AJ_DROS_Q!U62+AJ_DROS_Q!U63</f>
        <v>-112546.16286122068</v>
      </c>
      <c r="T34" s="8">
        <f>AJ_DROS_Q!V61+AJ_DROS_Q!V62+AJ_DROS_Q!V63</f>
        <v>-135578.47122748202</v>
      </c>
      <c r="U34" s="8">
        <f>AJ_DROS_Q!W61+AJ_DROS_Q!W62+AJ_DROS_Q!W63</f>
        <v>-151275.04631430714</v>
      </c>
      <c r="V34" s="8">
        <f>AJ_DROS_Q!X61+AJ_DROS_Q!X62+AJ_DROS_Q!X63</f>
        <v>-158818.23584857097</v>
      </c>
      <c r="W34" s="8">
        <f>AJ_DROS_Q!Y61+AJ_DROS_Q!Y62+AJ_DROS_Q!Y63</f>
        <v>-183487.61282438398</v>
      </c>
      <c r="X34" s="8">
        <f>AJ_DROS_Q!Z61+AJ_DROS_Q!Z62+AJ_DROS_Q!Z63</f>
        <v>-193041.91239370438</v>
      </c>
      <c r="Y34" s="8">
        <f>AJ_DROS_Q!AA61+AJ_DROS_Q!AA62+AJ_DROS_Q!AA63</f>
        <v>-228491.53894016737</v>
      </c>
      <c r="Z34" s="8">
        <f>AJ_DROS_Q!AB61+AJ_DROS_Q!AB62+AJ_DROS_Q!AB63</f>
        <v>-246793.76426197495</v>
      </c>
      <c r="AA34" s="8">
        <f>AJ_DROS_Q!AC61+AJ_DROS_Q!AC62+AJ_DROS_Q!AC63</f>
        <v>-292451.4331974556</v>
      </c>
      <c r="AB34" s="8">
        <f>AJ_DROS_Q!AD61+AJ_DROS_Q!AD62+AJ_DROS_Q!AD63</f>
        <v>-316914.30732926296</v>
      </c>
      <c r="AC34" s="8">
        <f>AJ_DROS_Q!AE61+AJ_DROS_Q!AE62+AJ_DROS_Q!AE63</f>
        <v>-378980.19373754819</v>
      </c>
      <c r="AD34" s="8">
        <f>AJ_DROS_Q!AF61+AJ_DROS_Q!AF62+AJ_DROS_Q!AF63</f>
        <v>-380151.57081728522</v>
      </c>
      <c r="AE34" s="8">
        <f>AJ_DROS_Q!AG61+AJ_DROS_Q!AG62+AJ_DROS_Q!AG63</f>
        <v>-379304.00203064398</v>
      </c>
      <c r="AF34" s="8">
        <f>AJ_DROS_Q!AH61+AJ_DROS_Q!AH62+AJ_DROS_Q!AH63</f>
        <v>-306472.1059849204</v>
      </c>
      <c r="AG34" s="8">
        <f>AJ_DROS_Q!AI61+AJ_DROS_Q!AI62+AJ_DROS_Q!AI63</f>
        <v>-331654.62187048985</v>
      </c>
      <c r="AH34" s="8">
        <f>AJ_DROS_Q!AJ61+AJ_DROS_Q!AJ62+AJ_DROS_Q!AJ63</f>
        <v>-317873.23950595106</v>
      </c>
      <c r="AI34" s="8">
        <f>AJ_DROS_Q!AK61+AJ_DROS_Q!AK62+AJ_DROS_Q!AK63</f>
        <v>-296320.50874009874</v>
      </c>
      <c r="AJ34" s="8">
        <f>AJ_DROS_Q!AL61+AJ_DROS_Q!AL62+AJ_DROS_Q!AL63</f>
        <v>-294845.41943877679</v>
      </c>
      <c r="AK34" s="8">
        <f>AJ_DROS_Q!AM61+AJ_DROS_Q!AM62+AJ_DROS_Q!AM63</f>
        <v>-312096.29560912558</v>
      </c>
      <c r="AL34" s="8">
        <f>AJ_DROS_Q!AN61+AJ_DROS_Q!AN62+AJ_DROS_Q!AN63</f>
        <v>-278339.51222887653</v>
      </c>
      <c r="AM34" s="8">
        <f>AJ_DROS_Q!AO61+AJ_DROS_Q!AO62+AJ_DROS_Q!AO63</f>
        <v>-292520.50145453098</v>
      </c>
      <c r="AN34" s="8">
        <f>AJ_DROS_Q!AP61+AJ_DROS_Q!AP62+AJ_DROS_Q!AP63</f>
        <v>-323804.407087659</v>
      </c>
      <c r="AO34" s="8">
        <f>AJ_DROS_Q!AQ61+AJ_DROS_Q!AQ62+AJ_DROS_Q!AQ63</f>
        <v>-366335.96614648256</v>
      </c>
      <c r="AP34" s="8">
        <f>AJ_DROS_Q!AR61+AJ_DROS_Q!AR62+AJ_DROS_Q!AR63</f>
        <v>-295031.00738224288</v>
      </c>
      <c r="AQ34" s="8">
        <f>AJ_DROS_Q!AS61+AJ_DROS_Q!AS62+AJ_DROS_Q!AS63</f>
        <v>-238833.43615090568</v>
      </c>
      <c r="AR34" s="8">
        <f>AJ_DROS_Q!AT61+AJ_DROS_Q!AT62+AJ_DROS_Q!AT63</f>
        <v>-247634.07389915394</v>
      </c>
      <c r="AS34" s="8">
        <f>AJ_DROS_Q!AU61+AJ_DROS_Q!AU62+AJ_DROS_Q!AU63</f>
        <v>-239665.86674141634</v>
      </c>
      <c r="AT34" s="8">
        <f>AJ_DROS_Q!AV61+AJ_DROS_Q!AV62+AJ_DROS_Q!AV63</f>
        <v>-1392883.7376452589</v>
      </c>
    </row>
    <row r="35" spans="2:93">
      <c r="B35" s="68" t="s">
        <v>1248</v>
      </c>
      <c r="C35" s="8">
        <f>AJ_DROS_Q!E64</f>
        <v>-2345.4249439067921</v>
      </c>
      <c r="D35" s="8">
        <f>AJ_DROS_Q!F64</f>
        <v>-5568.4450691994789</v>
      </c>
      <c r="E35" s="8">
        <f>AJ_DROS_Q!G64</f>
        <v>-6034.7329749519831</v>
      </c>
      <c r="F35" s="8">
        <f>AJ_DROS_Q!H64</f>
        <v>-6093.8592473055314</v>
      </c>
      <c r="G35" s="8">
        <f>AJ_DROS_Q!I64</f>
        <v>-7193.2204608082002</v>
      </c>
      <c r="H35" s="8">
        <f>AJ_DROS_Q!J64</f>
        <v>-6973.2283305840338</v>
      </c>
      <c r="I35" s="8">
        <f>AJ_DROS_Q!K64</f>
        <v>-9754.998644901736</v>
      </c>
      <c r="J35" s="8">
        <f>AJ_DROS_Q!L64</f>
        <v>-11722.155027266857</v>
      </c>
      <c r="K35" s="8">
        <f>AJ_DROS_Q!M64</f>
        <v>-13610.270414113189</v>
      </c>
      <c r="L35" s="8">
        <f>AJ_DROS_Q!N64</f>
        <v>-16088.275940859718</v>
      </c>
      <c r="M35" s="8">
        <f>AJ_DROS_Q!O64</f>
        <v>-18459.656965967621</v>
      </c>
      <c r="N35" s="8">
        <f>AJ_DROS_Q!P64</f>
        <v>-19329.973581146049</v>
      </c>
      <c r="O35" s="8">
        <f>AJ_DROS_Q!Q64</f>
        <v>-28126.113283278402</v>
      </c>
      <c r="P35" s="8">
        <f>AJ_DROS_Q!R64</f>
        <v>-29409.071305535603</v>
      </c>
      <c r="Q35" s="8">
        <f>AJ_DROS_Q!S64</f>
        <v>-33908.442629274134</v>
      </c>
      <c r="R35" s="8">
        <f>AJ_DROS_Q!T64</f>
        <v>-31100.053870509404</v>
      </c>
      <c r="S35" s="8">
        <f>AJ_DROS_Q!U64</f>
        <v>-34715.916780843567</v>
      </c>
      <c r="T35" s="8">
        <f>AJ_DROS_Q!V64</f>
        <v>-38424.572352836476</v>
      </c>
      <c r="U35" s="8">
        <f>AJ_DROS_Q!W64</f>
        <v>-43718.657226876363</v>
      </c>
      <c r="V35" s="8">
        <f>AJ_DROS_Q!X64</f>
        <v>-47579.249706395087</v>
      </c>
      <c r="W35" s="8">
        <f>AJ_DROS_Q!Y64</f>
        <v>-43224.698040531759</v>
      </c>
      <c r="X35" s="8">
        <f>AJ_DROS_Q!Z64</f>
        <v>-47273.998892253752</v>
      </c>
      <c r="Y35" s="8">
        <f>AJ_DROS_Q!AA64</f>
        <v>-58353.085031989147</v>
      </c>
      <c r="Z35" s="8">
        <f>AJ_DROS_Q!AB64</f>
        <v>-61417.956912635789</v>
      </c>
      <c r="AA35" s="8">
        <f>AJ_DROS_Q!AC64</f>
        <v>-65030.956169738274</v>
      </c>
      <c r="AB35" s="8">
        <f>AJ_DROS_Q!AD64</f>
        <v>-62314.813570221784</v>
      </c>
      <c r="AC35" s="8">
        <f>AJ_DROS_Q!AE64</f>
        <v>-58322.546336756925</v>
      </c>
      <c r="AD35" s="8">
        <f>AJ_DROS_Q!AF64</f>
        <v>-68821.649009701854</v>
      </c>
      <c r="AE35" s="8">
        <f>AJ_DROS_Q!AG64</f>
        <v>-75389.131918245708</v>
      </c>
      <c r="AF35" s="8">
        <f>AJ_DROS_Q!AH64</f>
        <v>-63078.739079339619</v>
      </c>
      <c r="AG35" s="8">
        <f>AJ_DROS_Q!AI64</f>
        <v>-68670.074801051072</v>
      </c>
      <c r="AH35" s="8">
        <f>AJ_DROS_Q!AJ64</f>
        <v>-65235.260601503243</v>
      </c>
      <c r="AI35" s="8">
        <f>AJ_DROS_Q!AK64</f>
        <v>-68980.427258401978</v>
      </c>
      <c r="AJ35" s="8">
        <f>AJ_DROS_Q!AL64</f>
        <v>-69634.543538700556</v>
      </c>
      <c r="AK35" s="8">
        <f>AJ_DROS_Q!AM64</f>
        <v>-77366.621931429268</v>
      </c>
      <c r="AL35" s="8">
        <f>AJ_DROS_Q!AN64</f>
        <v>-76064.903294352276</v>
      </c>
      <c r="AM35" s="8">
        <f>AJ_DROS_Q!AO64</f>
        <v>-84672.957519691961</v>
      </c>
      <c r="AN35" s="8">
        <f>AJ_DROS_Q!AP64</f>
        <v>-80906.882929917541</v>
      </c>
      <c r="AO35" s="8">
        <f>AJ_DROS_Q!AQ64</f>
        <v>-89504.554093708881</v>
      </c>
      <c r="AP35" s="8">
        <f>AJ_DROS_Q!AR64</f>
        <v>-84449.595568899735</v>
      </c>
      <c r="AQ35" s="8">
        <f>AJ_DROS_Q!AS64</f>
        <v>-93918.708126525045</v>
      </c>
      <c r="AR35" s="8">
        <f>AJ_DROS_Q!AT64</f>
        <v>-93909.087205519871</v>
      </c>
      <c r="AS35" s="8">
        <f>AJ_DROS_Q!AU64</f>
        <v>-106911.51698928302</v>
      </c>
      <c r="AT35" s="8">
        <f>AJ_DROS_Q!AV64</f>
        <v>-105703.96092043536</v>
      </c>
    </row>
    <row r="36" spans="2:93" s="56" customFormat="1">
      <c r="B36" s="68" t="s">
        <v>1251</v>
      </c>
      <c r="C36" s="8">
        <f>AJ_DROS_Q!E65+AJ_DROS_Q!E68</f>
        <v>-17351.674167354638</v>
      </c>
      <c r="D36" s="8">
        <f>AJ_DROS_Q!F65+AJ_DROS_Q!F68</f>
        <v>-28291.300638752564</v>
      </c>
      <c r="E36" s="8">
        <f>AJ_DROS_Q!G65+AJ_DROS_Q!G68</f>
        <v>-35963.74420333781</v>
      </c>
      <c r="F36" s="8">
        <f>AJ_DROS_Q!H65+AJ_DROS_Q!H68</f>
        <v>-77308.337396904433</v>
      </c>
      <c r="G36" s="8">
        <f>AJ_DROS_Q!I65+AJ_DROS_Q!I68</f>
        <v>-55269.392996699011</v>
      </c>
      <c r="H36" s="8">
        <f>AJ_DROS_Q!J65+AJ_DROS_Q!J68</f>
        <v>-54413.369992441127</v>
      </c>
      <c r="I36" s="8">
        <f>AJ_DROS_Q!K65+AJ_DROS_Q!K68</f>
        <v>-66176.567416153819</v>
      </c>
      <c r="J36" s="8">
        <f>AJ_DROS_Q!L65+AJ_DROS_Q!L68</f>
        <v>-77424.7883330646</v>
      </c>
      <c r="K36" s="8">
        <f>AJ_DROS_Q!M65+AJ_DROS_Q!M68</f>
        <v>-89923.996822923553</v>
      </c>
      <c r="L36" s="8">
        <f>AJ_DROS_Q!N65+AJ_DROS_Q!N68</f>
        <v>-92694.583184166928</v>
      </c>
      <c r="M36" s="8">
        <f>AJ_DROS_Q!O65+AJ_DROS_Q!O68</f>
        <v>-102613.66807488291</v>
      </c>
      <c r="N36" s="8">
        <f>AJ_DROS_Q!P65+AJ_DROS_Q!P68</f>
        <v>-107498.03736972547</v>
      </c>
      <c r="O36" s="8">
        <f>AJ_DROS_Q!Q65+AJ_DROS_Q!Q68</f>
        <v>-129995.98891043149</v>
      </c>
      <c r="P36" s="8">
        <f>AJ_DROS_Q!R65+AJ_DROS_Q!R68</f>
        <v>-142867.71448011085</v>
      </c>
      <c r="Q36" s="8">
        <f>AJ_DROS_Q!S65+AJ_DROS_Q!S68</f>
        <v>-161521.84051592142</v>
      </c>
      <c r="R36" s="8">
        <f>AJ_DROS_Q!T65+AJ_DROS_Q!T68</f>
        <v>-161865.99082887458</v>
      </c>
      <c r="S36" s="8">
        <f>AJ_DROS_Q!U65+AJ_DROS_Q!U68</f>
        <v>-136958.33710318923</v>
      </c>
      <c r="T36" s="8">
        <f>AJ_DROS_Q!V65+AJ_DROS_Q!V68</f>
        <v>-156652.27652452985</v>
      </c>
      <c r="U36" s="8">
        <f>AJ_DROS_Q!W65+AJ_DROS_Q!W68</f>
        <v>-178265.74592748348</v>
      </c>
      <c r="V36" s="8">
        <f>AJ_DROS_Q!X65+AJ_DROS_Q!X68</f>
        <v>-197362.72575354081</v>
      </c>
      <c r="W36" s="8">
        <f>AJ_DROS_Q!Y65+AJ_DROS_Q!Y68</f>
        <v>-186433.74656263512</v>
      </c>
      <c r="X36" s="8">
        <f>AJ_DROS_Q!Z65+AJ_DROS_Q!Z68</f>
        <v>-217979.25790781819</v>
      </c>
      <c r="Y36" s="8">
        <f>AJ_DROS_Q!AA65+AJ_DROS_Q!AA68</f>
        <v>-244633.43909075367</v>
      </c>
      <c r="Z36" s="8">
        <f>AJ_DROS_Q!AB65+AJ_DROS_Q!AB68</f>
        <v>-215583.12136093157</v>
      </c>
      <c r="AA36" s="8">
        <f>AJ_DROS_Q!AC65+AJ_DROS_Q!AC68</f>
        <v>-221666.62724349939</v>
      </c>
      <c r="AB36" s="8">
        <f>AJ_DROS_Q!AD65+AJ_DROS_Q!AD68</f>
        <v>-230063.63002008048</v>
      </c>
      <c r="AC36" s="8">
        <f>AJ_DROS_Q!AE65+AJ_DROS_Q!AE68</f>
        <v>-191847.80625134381</v>
      </c>
      <c r="AD36" s="8">
        <f>AJ_DROS_Q!AF65+AJ_DROS_Q!AF68</f>
        <v>-274246.00057449163</v>
      </c>
      <c r="AE36" s="8">
        <f>AJ_DROS_Q!AG65+AJ_DROS_Q!AG68</f>
        <v>-233691.09218700192</v>
      </c>
      <c r="AF36" s="8">
        <f>AJ_DROS_Q!AH65+AJ_DROS_Q!AH68</f>
        <v>-210042.17248136038</v>
      </c>
      <c r="AG36" s="8">
        <f>AJ_DROS_Q!AI65+AJ_DROS_Q!AI68</f>
        <v>-230323.4648779463</v>
      </c>
      <c r="AH36" s="8">
        <f>AJ_DROS_Q!AJ65+AJ_DROS_Q!AJ68</f>
        <v>-237015.40702447921</v>
      </c>
      <c r="AI36" s="8">
        <f>AJ_DROS_Q!AK65+AJ_DROS_Q!AK68</f>
        <v>-225632.2809737369</v>
      </c>
      <c r="AJ36" s="8">
        <f>AJ_DROS_Q!AL65+AJ_DROS_Q!AL68</f>
        <v>-216920.70149601271</v>
      </c>
      <c r="AK36" s="8">
        <f>AJ_DROS_Q!AM65+AJ_DROS_Q!AM68</f>
        <v>-252866.82415707913</v>
      </c>
      <c r="AL36" s="8">
        <f>AJ_DROS_Q!AN65+AJ_DROS_Q!AN68</f>
        <v>-260670.47421076946</v>
      </c>
      <c r="AM36" s="8">
        <f>AJ_DROS_Q!AO65+AJ_DROS_Q!AO68</f>
        <v>-250851.65565000512</v>
      </c>
      <c r="AN36" s="8">
        <f>AJ_DROS_Q!AP65+AJ_DROS_Q!AP68</f>
        <v>-382425.01795449981</v>
      </c>
      <c r="AO36" s="8">
        <f>AJ_DROS_Q!AQ65+AJ_DROS_Q!AQ68</f>
        <v>-242935.12143998599</v>
      </c>
      <c r="AP36" s="8">
        <f>AJ_DROS_Q!AR65+AJ_DROS_Q!AR68</f>
        <v>-255737.35792976106</v>
      </c>
      <c r="AQ36" s="8">
        <f>AJ_DROS_Q!AS65+AJ_DROS_Q!AS68</f>
        <v>-282481.49557791569</v>
      </c>
      <c r="AR36" s="8">
        <f>AJ_DROS_Q!AT65+AJ_DROS_Q!AT68</f>
        <v>-282913.21149446332</v>
      </c>
      <c r="AS36" s="8">
        <f>AJ_DROS_Q!AU65+AJ_DROS_Q!AU68</f>
        <v>-336156.71254798502</v>
      </c>
      <c r="AT36" s="8">
        <f>AJ_DROS_Q!AV65+AJ_DROS_Q!AV68</f>
        <v>-437602.7474040665</v>
      </c>
    </row>
    <row r="37" spans="2:93" s="56" customFormat="1">
      <c r="B37" s="6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spans="2:93" s="56" customFormat="1">
      <c r="B38" s="6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spans="2:93" s="56" customFormat="1">
      <c r="B39" s="6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2:93" ht="15" thickBot="1"/>
    <row r="41" spans="2:93" s="56" customFormat="1" ht="15" thickBot="1">
      <c r="B41" s="6" t="s">
        <v>47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W41" s="6" t="s">
        <v>47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</row>
    <row r="42" spans="2:93" s="56" customFormat="1">
      <c r="B42" s="4"/>
      <c r="C42" s="2" t="s">
        <v>0</v>
      </c>
      <c r="D42" s="2" t="s">
        <v>1</v>
      </c>
      <c r="E42" s="2" t="s">
        <v>2</v>
      </c>
      <c r="F42" s="2" t="s">
        <v>3</v>
      </c>
      <c r="G42" s="2" t="s">
        <v>4</v>
      </c>
      <c r="H42" s="2" t="s">
        <v>5</v>
      </c>
      <c r="I42" s="2" t="s">
        <v>6</v>
      </c>
      <c r="J42" s="2" t="s">
        <v>7</v>
      </c>
      <c r="K42" s="2" t="s">
        <v>8</v>
      </c>
      <c r="L42" s="2" t="s">
        <v>9</v>
      </c>
      <c r="M42" s="2" t="s">
        <v>10</v>
      </c>
      <c r="N42" s="2" t="s">
        <v>11</v>
      </c>
      <c r="O42" s="2" t="s">
        <v>12</v>
      </c>
      <c r="P42" s="2" t="s">
        <v>13</v>
      </c>
      <c r="Q42" s="2" t="s">
        <v>14</v>
      </c>
      <c r="R42" s="2" t="s">
        <v>15</v>
      </c>
      <c r="S42" s="2" t="s">
        <v>16</v>
      </c>
      <c r="T42" s="2" t="s">
        <v>17</v>
      </c>
      <c r="U42" s="2" t="s">
        <v>18</v>
      </c>
      <c r="V42" s="2" t="s">
        <v>19</v>
      </c>
      <c r="W42" s="2" t="s">
        <v>20</v>
      </c>
      <c r="X42" s="2" t="s">
        <v>21</v>
      </c>
      <c r="Y42" s="2" t="s">
        <v>22</v>
      </c>
      <c r="Z42" s="2" t="s">
        <v>23</v>
      </c>
      <c r="AA42" s="2" t="s">
        <v>24</v>
      </c>
      <c r="AB42" s="2" t="s">
        <v>25</v>
      </c>
      <c r="AC42" s="2" t="s">
        <v>26</v>
      </c>
      <c r="AD42" s="2" t="s">
        <v>27</v>
      </c>
      <c r="AE42" s="2" t="s">
        <v>28</v>
      </c>
      <c r="AF42" s="2" t="s">
        <v>29</v>
      </c>
      <c r="AG42" s="2" t="s">
        <v>30</v>
      </c>
      <c r="AH42" s="2" t="s">
        <v>31</v>
      </c>
      <c r="AI42" s="2" t="s">
        <v>32</v>
      </c>
      <c r="AJ42" s="2" t="s">
        <v>33</v>
      </c>
      <c r="AK42" s="2" t="s">
        <v>34</v>
      </c>
      <c r="AL42" s="2" t="s">
        <v>35</v>
      </c>
      <c r="AM42" s="2" t="s">
        <v>36</v>
      </c>
      <c r="AN42" s="2" t="s">
        <v>37</v>
      </c>
      <c r="AO42" s="2" t="s">
        <v>38</v>
      </c>
      <c r="AP42" s="2" t="s">
        <v>39</v>
      </c>
      <c r="AQ42" s="2" t="s">
        <v>40</v>
      </c>
      <c r="AR42" s="2" t="s">
        <v>41</v>
      </c>
      <c r="AS42" s="2" t="s">
        <v>42</v>
      </c>
      <c r="AT42" s="2" t="s">
        <v>43</v>
      </c>
      <c r="AW42" s="4"/>
      <c r="AX42" s="2" t="s">
        <v>0</v>
      </c>
      <c r="AY42" s="2" t="s">
        <v>1</v>
      </c>
      <c r="AZ42" s="2" t="s">
        <v>2</v>
      </c>
      <c r="BA42" s="2" t="s">
        <v>3</v>
      </c>
      <c r="BB42" s="2" t="s">
        <v>4</v>
      </c>
      <c r="BC42" s="2" t="s">
        <v>5</v>
      </c>
      <c r="BD42" s="2" t="s">
        <v>6</v>
      </c>
      <c r="BE42" s="2" t="s">
        <v>7</v>
      </c>
      <c r="BF42" s="2" t="s">
        <v>8</v>
      </c>
      <c r="BG42" s="2" t="s">
        <v>9</v>
      </c>
      <c r="BH42" s="2" t="s">
        <v>10</v>
      </c>
      <c r="BI42" s="2" t="s">
        <v>11</v>
      </c>
      <c r="BJ42" s="2" t="s">
        <v>12</v>
      </c>
      <c r="BK42" s="2" t="s">
        <v>13</v>
      </c>
      <c r="BL42" s="2" t="s">
        <v>14</v>
      </c>
      <c r="BM42" s="2" t="s">
        <v>15</v>
      </c>
      <c r="BN42" s="2" t="s">
        <v>16</v>
      </c>
      <c r="BO42" s="2" t="s">
        <v>17</v>
      </c>
      <c r="BP42" s="2" t="s">
        <v>18</v>
      </c>
      <c r="BQ42" s="2" t="s">
        <v>19</v>
      </c>
      <c r="BR42" s="2" t="s">
        <v>20</v>
      </c>
      <c r="BS42" s="2" t="s">
        <v>21</v>
      </c>
      <c r="BT42" s="2" t="s">
        <v>22</v>
      </c>
      <c r="BU42" s="2" t="s">
        <v>23</v>
      </c>
      <c r="BV42" s="2" t="s">
        <v>24</v>
      </c>
      <c r="BW42" s="2" t="s">
        <v>25</v>
      </c>
      <c r="BX42" s="2" t="s">
        <v>26</v>
      </c>
      <c r="BY42" s="2" t="s">
        <v>27</v>
      </c>
      <c r="BZ42" s="2" t="s">
        <v>28</v>
      </c>
      <c r="CA42" s="2" t="s">
        <v>29</v>
      </c>
      <c r="CB42" s="2" t="s">
        <v>30</v>
      </c>
      <c r="CC42" s="2" t="s">
        <v>31</v>
      </c>
      <c r="CD42" s="2" t="s">
        <v>32</v>
      </c>
      <c r="CE42" s="2" t="s">
        <v>33</v>
      </c>
      <c r="CF42" s="2" t="s">
        <v>34</v>
      </c>
      <c r="CG42" s="2" t="s">
        <v>35</v>
      </c>
      <c r="CH42" s="2" t="s">
        <v>36</v>
      </c>
      <c r="CI42" s="2" t="s">
        <v>37</v>
      </c>
      <c r="CJ42" s="2" t="s">
        <v>38</v>
      </c>
      <c r="CK42" s="2" t="s">
        <v>39</v>
      </c>
      <c r="CL42" s="2" t="s">
        <v>40</v>
      </c>
      <c r="CM42" s="2" t="s">
        <v>41</v>
      </c>
      <c r="CN42" s="2" t="s">
        <v>42</v>
      </c>
      <c r="CO42" s="2" t="s">
        <v>43</v>
      </c>
    </row>
    <row r="43" spans="2:93" s="56" customFormat="1">
      <c r="B43" s="5" t="s">
        <v>1223</v>
      </c>
      <c r="AW43" s="56" t="s">
        <v>301</v>
      </c>
      <c r="AX43" s="25">
        <f>C45/C44</f>
        <v>0.58794082276466886</v>
      </c>
      <c r="AY43" s="25">
        <f t="shared" ref="AY43" si="25">D45/D44</f>
        <v>0.63192194228543874</v>
      </c>
      <c r="AZ43" s="25">
        <f t="shared" ref="AZ43" si="26">E45/E44</f>
        <v>0.63115952367282591</v>
      </c>
      <c r="BA43" s="25">
        <f t="shared" ref="BA43" si="27">F45/F44</f>
        <v>0.71735869969929622</v>
      </c>
      <c r="BB43" s="25">
        <f t="shared" ref="BB43" si="28">G45/G44</f>
        <v>0.67539303970728382</v>
      </c>
      <c r="BC43" s="25">
        <f t="shared" ref="BC43" si="29">H45/H44</f>
        <v>0.58271165367990796</v>
      </c>
      <c r="BD43" s="25">
        <f t="shared" ref="BD43" si="30">I45/I44</f>
        <v>0.6656084210294374</v>
      </c>
      <c r="BE43" s="25">
        <f t="shared" ref="BE43" si="31">J45/J44</f>
        <v>0.65440979509455</v>
      </c>
      <c r="BF43" s="25">
        <f t="shared" ref="BF43" si="32">K45/K44</f>
        <v>0.69352256682227664</v>
      </c>
      <c r="BG43" s="25">
        <f t="shared" ref="BG43" si="33">L45/L44</f>
        <v>0.65068669294223758</v>
      </c>
      <c r="BH43" s="25">
        <f t="shared" ref="BH43" si="34">M45/M44</f>
        <v>0.70527783020266754</v>
      </c>
      <c r="BI43" s="25">
        <f t="shared" ref="BI43" si="35">N45/N44</f>
        <v>0.63158520032655208</v>
      </c>
      <c r="BJ43" s="25">
        <f t="shared" ref="BJ43" si="36">O45/O44</f>
        <v>0.65859000926203348</v>
      </c>
      <c r="BK43" s="25">
        <f t="shared" ref="BK43" si="37">P45/P44</f>
        <v>0.67797694881484327</v>
      </c>
      <c r="BL43" s="25">
        <f t="shared" ref="BL43" si="38">Q45/Q44</f>
        <v>0.72656988602725603</v>
      </c>
      <c r="BM43" s="25">
        <f t="shared" ref="BM43" si="39">R45/R44</f>
        <v>0.68637996182123973</v>
      </c>
      <c r="BN43" s="25">
        <f t="shared" ref="BN43" si="40">S45/S44</f>
        <v>0.66151165183333605</v>
      </c>
      <c r="BO43" s="25">
        <f t="shared" ref="BO43" si="41">T45/T44</f>
        <v>0.6675422638286691</v>
      </c>
      <c r="BP43" s="25">
        <f t="shared" ref="BP43" si="42">U45/U44</f>
        <v>0.68267323107765454</v>
      </c>
      <c r="BQ43" s="25">
        <f t="shared" ref="BQ43" si="43">V45/V44</f>
        <v>0.74213109101893993</v>
      </c>
      <c r="BR43" s="25">
        <f t="shared" ref="BR43" si="44">W45/W44</f>
        <v>0.75653639729450484</v>
      </c>
      <c r="BS43" s="25">
        <f t="shared" ref="BS43" si="45">X45/X44</f>
        <v>0.74067669911220757</v>
      </c>
      <c r="BT43" s="25">
        <f t="shared" ref="BT43" si="46">Y45/Y44</f>
        <v>0.77029453877453202</v>
      </c>
      <c r="BU43" s="25">
        <f t="shared" ref="BU43" si="47">Z45/Z44</f>
        <v>0.78288875052956608</v>
      </c>
      <c r="BV43" s="25">
        <f t="shared" ref="BV43" si="48">AA45/AA44</f>
        <v>0.77431370257265597</v>
      </c>
      <c r="BW43" s="25">
        <f t="shared" ref="BW43" si="49">AB45/AB44</f>
        <v>0.76248422467147214</v>
      </c>
      <c r="BX43" s="25">
        <f t="shared" ref="BX43" si="50">AC45/AC44</f>
        <v>0.78199464266389773</v>
      </c>
      <c r="BY43" s="25">
        <f t="shared" ref="BY43" si="51">AD45/AD44</f>
        <v>0.74845159589715915</v>
      </c>
      <c r="BZ43" s="25">
        <f t="shared" ref="BZ43" si="52">AE45/AE44</f>
        <v>0.76799145945632263</v>
      </c>
      <c r="CA43" s="25">
        <f t="shared" ref="CA43" si="53">AF45/AF44</f>
        <v>0.74739153388476698</v>
      </c>
      <c r="CB43" s="25">
        <f t="shared" ref="CB43" si="54">AG45/AG44</f>
        <v>0.79335203530979204</v>
      </c>
      <c r="CC43" s="25">
        <f t="shared" ref="CC43" si="55">AH45/AH44</f>
        <v>0.7727965259769688</v>
      </c>
      <c r="CD43" s="25">
        <f t="shared" ref="CD43" si="56">AI45/AI44</f>
        <v>0.79165805988499882</v>
      </c>
      <c r="CE43" s="25">
        <f t="shared" ref="CE43" si="57">AJ45/AJ44</f>
        <v>0.77455797898343026</v>
      </c>
      <c r="CF43" s="25">
        <f t="shared" ref="CF43" si="58">AK45/AK44</f>
        <v>0.79886928352553066</v>
      </c>
      <c r="CG43" s="25">
        <f t="shared" ref="CG43" si="59">AL45/AL44</f>
        <v>0.80721880599001283</v>
      </c>
      <c r="CH43" s="25">
        <f t="shared" ref="CH43" si="60">AM45/AM44</f>
        <v>0.80192347248188589</v>
      </c>
      <c r="CI43" s="25">
        <f t="shared" ref="CI43" si="61">AN45/AN44</f>
        <v>0.77859089807442206</v>
      </c>
      <c r="CJ43" s="25">
        <f t="shared" ref="CJ43" si="62">AO45/AO44</f>
        <v>0.78687539927543482</v>
      </c>
      <c r="CK43" s="25">
        <f t="shared" ref="CK43" si="63">AP45/AP44</f>
        <v>0.81649313654374356</v>
      </c>
      <c r="CL43" s="25">
        <f t="shared" ref="CL43" si="64">AQ45/AQ44</f>
        <v>0.81139258492645916</v>
      </c>
      <c r="CM43" s="25">
        <f t="shared" ref="CM43" si="65">AR45/AR44</f>
        <v>0.81623521684652267</v>
      </c>
      <c r="CN43" s="25">
        <f t="shared" ref="CN43" si="66">AS45/AS44</f>
        <v>0.82601227314363146</v>
      </c>
      <c r="CO43" s="25">
        <f t="shared" ref="CO43" si="67">AT45/AT44</f>
        <v>0.81157181304514647</v>
      </c>
    </row>
    <row r="44" spans="2:93" s="56" customFormat="1">
      <c r="B44" s="68" t="s">
        <v>1224</v>
      </c>
      <c r="C44" s="8">
        <f>DADOS_OP_Q!D11</f>
        <v>9736581386</v>
      </c>
      <c r="D44" s="8">
        <f>DADOS_OP_Q!E11</f>
        <v>9839359560</v>
      </c>
      <c r="E44" s="8">
        <f>DADOS_OP_Q!F11</f>
        <v>10375226502</v>
      </c>
      <c r="F44" s="8">
        <f>DADOS_OP_Q!G11</f>
        <v>10630067983</v>
      </c>
      <c r="G44" s="8">
        <f>DADOS_OP_Q!H11</f>
        <v>11496004071</v>
      </c>
      <c r="H44" s="8">
        <f>DADOS_OP_Q!I11</f>
        <v>11364118231</v>
      </c>
      <c r="I44" s="8">
        <f>DADOS_OP_Q!J11</f>
        <v>12045833108</v>
      </c>
      <c r="J44" s="8">
        <f>DADOS_OP_Q!K11</f>
        <v>11974010644</v>
      </c>
      <c r="K44" s="8">
        <f>DADOS_OP_Q!L11</f>
        <v>12191332374</v>
      </c>
      <c r="L44" s="8">
        <f>DADOS_OP_Q!M11</f>
        <v>11410140935</v>
      </c>
      <c r="M44" s="8">
        <f>DADOS_OP_Q!N11</f>
        <v>12487240792</v>
      </c>
      <c r="N44" s="8">
        <f>DADOS_OP_Q!O11</f>
        <v>12779416753</v>
      </c>
      <c r="O44" s="8">
        <f>DADOS_OP_Q!P11</f>
        <v>12214967784</v>
      </c>
      <c r="P44" s="8">
        <f>DADOS_OP_Q!Q11</f>
        <v>11021279048</v>
      </c>
      <c r="Q44" s="8">
        <f>DADOS_OP_Q!R11</f>
        <v>11415066485</v>
      </c>
      <c r="R44" s="8">
        <f>DADOS_OP_Q!S11</f>
        <v>11679239376</v>
      </c>
      <c r="S44" s="8">
        <f>DADOS_OP_Q!T11</f>
        <v>12370913902</v>
      </c>
      <c r="T44" s="8">
        <f>DADOS_OP_Q!U11</f>
        <v>12233669163</v>
      </c>
      <c r="U44" s="8">
        <f>DADOS_OP_Q!V11</f>
        <v>12499423353</v>
      </c>
      <c r="V44" s="8">
        <f>DADOS_OP_Q!W11</f>
        <v>12715221893</v>
      </c>
      <c r="W44" s="8">
        <f>DADOS_OP_Q!X11</f>
        <v>12570381404</v>
      </c>
      <c r="X44" s="8">
        <f>DADOS_OP_Q!Y11</f>
        <v>11755201679</v>
      </c>
      <c r="Y44" s="8">
        <f>DADOS_OP_Q!Z11</f>
        <v>12241149627</v>
      </c>
      <c r="Z44" s="8">
        <f>DADOS_OP_Q!AA11</f>
        <v>13181101099</v>
      </c>
      <c r="AA44" s="8">
        <f>DADOS_OP_Q!AB11</f>
        <v>13077251338</v>
      </c>
      <c r="AB44" s="8">
        <f>DADOS_OP_Q!AC11</f>
        <v>11919158271</v>
      </c>
      <c r="AC44" s="8">
        <f>DADOS_OP_Q!AD11</f>
        <v>12361919569</v>
      </c>
      <c r="AD44" s="8">
        <f>DADOS_OP_Q!AE11</f>
        <v>12585675609</v>
      </c>
      <c r="AE44" s="8">
        <f>DADOS_OP_Q!AF11</f>
        <v>12341818505</v>
      </c>
      <c r="AF44" s="8">
        <f>DADOS_OP_Q!AG11</f>
        <v>10823454380</v>
      </c>
      <c r="AG44" s="8">
        <f>DADOS_OP_Q!AH11</f>
        <v>11556348985</v>
      </c>
      <c r="AH44" s="8">
        <f>DADOS_OP_Q!AI11</f>
        <v>11841307795</v>
      </c>
      <c r="AI44" s="8">
        <f>DADOS_OP_Q!AJ11</f>
        <v>12056994202</v>
      </c>
      <c r="AJ44" s="8">
        <f>DADOS_OP_Q!AK11</f>
        <v>10495028293</v>
      </c>
      <c r="AK44" s="8">
        <f>DADOS_OP_Q!AL11</f>
        <v>12057407235</v>
      </c>
      <c r="AL44" s="8">
        <f>DADOS_OP_Q!AM11</f>
        <v>12245340673</v>
      </c>
      <c r="AM44" s="8">
        <f>DADOS_OP_Q!AN11</f>
        <v>12464946094</v>
      </c>
      <c r="AN44" s="8">
        <f>DADOS_OP_Q!AO11</f>
        <v>10702743674</v>
      </c>
      <c r="AO44" s="8">
        <f>DADOS_OP_Q!AP11</f>
        <v>12510859206</v>
      </c>
      <c r="AP44" s="8">
        <f>DADOS_OP_Q!AQ11</f>
        <v>12547170082</v>
      </c>
      <c r="AQ44" s="8">
        <f>DADOS_OP_Q!AR11</f>
        <v>13097776612</v>
      </c>
      <c r="AR44" s="8">
        <f>DADOS_OP_Q!AS11</f>
        <v>11417198486</v>
      </c>
      <c r="AS44" s="8">
        <f>DADOS_OP_Q!AT11</f>
        <v>13454593294</v>
      </c>
      <c r="AT44" s="8">
        <f>DADOS_OP_Q!AU11</f>
        <v>13324864738</v>
      </c>
      <c r="AW44" s="56" t="s">
        <v>289</v>
      </c>
      <c r="AX44" s="25">
        <f>C60*1000/C44</f>
        <v>0.14666392964989833</v>
      </c>
      <c r="AY44" s="25">
        <f t="shared" ref="AY44" si="68">D60*1000/D44</f>
        <v>0.14157074455292837</v>
      </c>
      <c r="AZ44" s="25">
        <f t="shared" ref="AZ44" si="69">E60*1000/E44</f>
        <v>0.13218399946587531</v>
      </c>
      <c r="BA44" s="25">
        <f t="shared" ref="BA44" si="70">F60*1000/F44</f>
        <v>0.13911382208027351</v>
      </c>
      <c r="BB44" s="25">
        <f t="shared" ref="BB44" si="71">G60*1000/G44</f>
        <v>0.13992071375092602</v>
      </c>
      <c r="BC44" s="25">
        <f t="shared" ref="BC44" si="72">H60*1000/H44</f>
        <v>0.12969896778441364</v>
      </c>
      <c r="BD44" s="25">
        <f t="shared" ref="BD44" si="73">I60*1000/I44</f>
        <v>0.13623723566040938</v>
      </c>
      <c r="BE44" s="25">
        <f t="shared" ref="BE44" si="74">J60*1000/J44</f>
        <v>0.13943889001187784</v>
      </c>
      <c r="BF44" s="25">
        <f t="shared" ref="BF44" si="75">K60*1000/K44</f>
        <v>0.1360086428676561</v>
      </c>
      <c r="BG44" s="25">
        <f t="shared" ref="BG44" si="76">L60*1000/L44</f>
        <v>0.11807169253529377</v>
      </c>
      <c r="BH44" s="25">
        <f t="shared" ref="BH44" si="77">M60*1000/M44</f>
        <v>0.12590390853772856</v>
      </c>
      <c r="BI44" s="25">
        <f t="shared" ref="BI44" si="78">N60*1000/N44</f>
        <v>0.12877896670786498</v>
      </c>
      <c r="BJ44" s="25">
        <f t="shared" ref="BJ44" si="79">O60*1000/O44</f>
        <v>0.12523455638506331</v>
      </c>
      <c r="BK44" s="25">
        <f t="shared" ref="BK44" si="80">P60*1000/P44</f>
        <v>0.118663912762858</v>
      </c>
      <c r="BL44" s="25">
        <f t="shared" ref="BL44" si="81">Q60*1000/Q44</f>
        <v>0.12275427323832797</v>
      </c>
      <c r="BM44" s="25">
        <f t="shared" ref="BM44" si="82">R60*1000/R44</f>
        <v>0.13727932466234638</v>
      </c>
      <c r="BN44" s="25">
        <f t="shared" ref="BN44" si="83">S60*1000/S44</f>
        <v>0.13116098098419685</v>
      </c>
      <c r="BO44" s="25">
        <f t="shared" ref="BO44" si="84">T60*1000/T44</f>
        <v>0.12014669919055876</v>
      </c>
      <c r="BP44" s="25">
        <f t="shared" ref="BP44" si="85">U60*1000/U44</f>
        <v>0.13814992547074897</v>
      </c>
      <c r="BQ44" s="25">
        <f t="shared" ref="BQ44" si="86">V60*1000/V44</f>
        <v>0.15157062694155873</v>
      </c>
      <c r="BR44" s="25">
        <f t="shared" ref="BR44" si="87">W60*1000/W44</f>
        <v>0.1422285852891467</v>
      </c>
      <c r="BS44" s="25">
        <f t="shared" ref="BS44" si="88">X60*1000/X44</f>
        <v>0.1434593574394894</v>
      </c>
      <c r="BT44" s="25">
        <f t="shared" ref="BT44" si="89">Y60*1000/Y44</f>
        <v>0.13984652602435979</v>
      </c>
      <c r="BU44" s="25">
        <f t="shared" ref="BU44" si="90">Z60*1000/Z44</f>
        <v>0.13964693523094887</v>
      </c>
      <c r="BV44" s="25">
        <f t="shared" ref="BV44" si="91">AA60*1000/AA44</f>
        <v>0.12573790196775814</v>
      </c>
      <c r="BW44" s="25">
        <f t="shared" ref="BW44" si="92">AB60*1000/AB44</f>
        <v>0.11410168973998408</v>
      </c>
      <c r="BX44" s="25">
        <f t="shared" ref="BX44" si="93">AC60*1000/AC44</f>
        <v>0.12535150711339663</v>
      </c>
      <c r="BY44" s="25">
        <f t="shared" ref="BY44" si="94">AD60*1000/AD44</f>
        <v>0.12641503534203846</v>
      </c>
      <c r="BZ44" s="25">
        <f t="shared" ref="BZ44" si="95">AE60*1000/AE44</f>
        <v>0.12861992953429438</v>
      </c>
      <c r="CA44" s="25">
        <f t="shared" ref="CA44" si="96">AF60*1000/AF44</f>
        <v>0.10943553412171957</v>
      </c>
      <c r="CB44" s="25">
        <f t="shared" ref="CB44" si="97">AG60*1000/AG44</f>
        <v>0.11596024736465332</v>
      </c>
      <c r="CC44" s="25">
        <f t="shared" ref="CC44" si="98">AH60*1000/AH44</f>
        <v>0.1239316572490532</v>
      </c>
      <c r="CD44" s="25">
        <f t="shared" ref="CD44" si="99">AI60*1000/AI44</f>
        <v>0.1180848515982757</v>
      </c>
      <c r="CE44" s="25">
        <f t="shared" ref="CE44" si="100">AJ60*1000/AJ44</f>
        <v>0.11295025291212529</v>
      </c>
      <c r="CF44" s="25">
        <f t="shared" ref="CF44" si="101">AK60*1000/AK44</f>
        <v>0.12285107338191073</v>
      </c>
      <c r="CG44" s="25">
        <f t="shared" ref="CG44" si="102">AL60*1000/AL44</f>
        <v>0.13187060868194803</v>
      </c>
      <c r="CH44" s="25">
        <f t="shared" ref="CH44" si="103">AM60*1000/AM44</f>
        <v>0.12844149302871477</v>
      </c>
      <c r="CI44" s="25">
        <f t="shared" ref="CI44" si="104">AN60*1000/AN44</f>
        <v>0.11822001028833248</v>
      </c>
      <c r="CJ44" s="25">
        <f t="shared" ref="CJ44" si="105">AO60*1000/AO44</f>
        <v>0.1219082985552378</v>
      </c>
      <c r="CK44" s="25">
        <f t="shared" ref="CK44" si="106">AP60*1000/AP44</f>
        <v>0.13387139603422737</v>
      </c>
      <c r="CL44" s="25">
        <f t="shared" ref="CL44" si="107">AQ60*1000/AQ44</f>
        <v>0.12789950634190758</v>
      </c>
      <c r="CM44" s="25">
        <f t="shared" ref="CM44" si="108">AR60*1000/AR44</f>
        <v>0.14311512903503362</v>
      </c>
      <c r="CN44" s="25">
        <f t="shared" ref="CN44" si="109">AS60*1000/AS44</f>
        <v>0.1430591773647493</v>
      </c>
      <c r="CO44" s="25">
        <f t="shared" ref="CO44" si="110">AT60*1000/AT44</f>
        <v>0.14641321881652361</v>
      </c>
    </row>
    <row r="45" spans="2:93" s="56" customFormat="1">
      <c r="B45" s="68" t="s">
        <v>1225</v>
      </c>
      <c r="C45" s="8">
        <f>DADOS_OP_Q!D14</f>
        <v>5724533671</v>
      </c>
      <c r="D45" s="8">
        <f>DADOS_OP_Q!E14</f>
        <v>6217707204</v>
      </c>
      <c r="E45" s="8">
        <f>DADOS_OP_Q!F14</f>
        <v>6548423017</v>
      </c>
      <c r="F45" s="8">
        <f>DADOS_OP_Q!G14</f>
        <v>7625571746</v>
      </c>
      <c r="G45" s="8">
        <f>DADOS_OP_Q!H14</f>
        <v>7764321134</v>
      </c>
      <c r="H45" s="8">
        <f>DADOS_OP_Q!I14</f>
        <v>6622004127</v>
      </c>
      <c r="I45" s="8">
        <f>DADOS_OP_Q!J14</f>
        <v>8017807955</v>
      </c>
      <c r="J45" s="8">
        <f>DADOS_OP_Q!K14</f>
        <v>7835909852</v>
      </c>
      <c r="K45" s="8">
        <f>DADOS_OP_Q!L14</f>
        <v>8454964121</v>
      </c>
      <c r="L45" s="8">
        <f>DADOS_OP_Q!M14</f>
        <v>7424426871</v>
      </c>
      <c r="M45" s="8">
        <f>DADOS_OP_Q!N14</f>
        <v>8806974091</v>
      </c>
      <c r="N45" s="8">
        <f>DADOS_OP_Q!O14</f>
        <v>8071290490</v>
      </c>
      <c r="O45" s="8">
        <f>DADOS_OP_Q!P14</f>
        <v>8044655746</v>
      </c>
      <c r="P45" s="8">
        <f>DADOS_OP_Q!Q14</f>
        <v>7472173141</v>
      </c>
      <c r="Q45" s="8">
        <f>DADOS_OP_Q!R14</f>
        <v>8293843555</v>
      </c>
      <c r="R45" s="8">
        <f>DADOS_OP_Q!S14</f>
        <v>8016395877</v>
      </c>
      <c r="S45" s="8">
        <f>DADOS_OP_Q!T14</f>
        <v>8183503690</v>
      </c>
      <c r="T45" s="8">
        <f>DADOS_OP_Q!U14</f>
        <v>8166491208</v>
      </c>
      <c r="U45" s="8">
        <f>DADOS_OP_Q!V14</f>
        <v>8533021727</v>
      </c>
      <c r="V45" s="8">
        <f>DADOS_OP_Q!W14</f>
        <v>9436361496</v>
      </c>
      <c r="W45" s="8">
        <f>DADOS_OP_Q!X14</f>
        <v>9509951060</v>
      </c>
      <c r="X45" s="8">
        <f>DADOS_OP_Q!Y14</f>
        <v>8706803977</v>
      </c>
      <c r="Y45" s="8">
        <f>DADOS_OP_Q!Z14</f>
        <v>9429290706</v>
      </c>
      <c r="Z45" s="8">
        <f>DADOS_OP_Q!AA14</f>
        <v>10319335770</v>
      </c>
      <c r="AA45" s="8">
        <f>DADOS_OP_Q!AB14</f>
        <v>10125894903</v>
      </c>
      <c r="AB45" s="8">
        <f>DADOS_OP_Q!AC14</f>
        <v>9088170153</v>
      </c>
      <c r="AC45" s="8">
        <f>DADOS_OP_Q!AD14</f>
        <v>9666954876</v>
      </c>
      <c r="AD45" s="8">
        <f>DADOS_OP_Q!AE14</f>
        <v>9419768995</v>
      </c>
      <c r="AE45" s="8">
        <f>DADOS_OP_Q!AF14</f>
        <v>9478411206</v>
      </c>
      <c r="AF45" s="8">
        <f>DADOS_OP_Q!AG14</f>
        <v>8089358171</v>
      </c>
      <c r="AG45" s="8">
        <f>DADOS_OP_Q!AH14</f>
        <v>9168252988</v>
      </c>
      <c r="AH45" s="8">
        <f>DADOS_OP_Q!AI14</f>
        <v>9150921527</v>
      </c>
      <c r="AI45" s="8">
        <f>DADOS_OP_Q!AJ14</f>
        <v>9545016638</v>
      </c>
      <c r="AJ45" s="8">
        <f>DADOS_OP_Q!AK14</f>
        <v>8129007904</v>
      </c>
      <c r="AK45" s="8">
        <f>DADOS_OP_Q!AL14</f>
        <v>9632292279</v>
      </c>
      <c r="AL45" s="8">
        <f>DADOS_OP_Q!AM14</f>
        <v>9884669277</v>
      </c>
      <c r="AM45" s="8">
        <f>DADOS_OP_Q!AN14</f>
        <v>9995932856</v>
      </c>
      <c r="AN45" s="8">
        <f>DADOS_OP_Q!AO14</f>
        <v>8333058809</v>
      </c>
      <c r="AO45" s="8">
        <f>DADOS_OP_Q!AP14</f>
        <v>9844487333</v>
      </c>
      <c r="AP45" s="8">
        <f>DADOS_OP_Q!AQ14</f>
        <v>10244678255</v>
      </c>
      <c r="AQ45" s="8">
        <f>DADOS_OP_Q!AR14</f>
        <v>10627438822</v>
      </c>
      <c r="AR45" s="8">
        <f>DADOS_OP_Q!AS14</f>
        <v>9319119482</v>
      </c>
      <c r="AS45" s="8">
        <f>DADOS_OP_Q!AT14</f>
        <v>11113659191</v>
      </c>
      <c r="AT45" s="8">
        <f>DADOS_OP_Q!AU14</f>
        <v>10814084634</v>
      </c>
      <c r="AW45" s="56" t="s">
        <v>1236</v>
      </c>
      <c r="AX45" s="25">
        <f>C62*1000/C44</f>
        <v>9.8985532874832517E-3</v>
      </c>
      <c r="AY45" s="25">
        <f t="shared" ref="AY45" si="111">D62*1000/D44</f>
        <v>1.1504178156758998E-2</v>
      </c>
      <c r="AZ45" s="25">
        <f t="shared" ref="AZ45" si="112">E62*1000/E44</f>
        <v>1.0653545819745223E-2</v>
      </c>
      <c r="BA45" s="25">
        <f t="shared" ref="BA45" si="113">F62*1000/F44</f>
        <v>1.1014941822622682E-2</v>
      </c>
      <c r="BB45" s="25">
        <f t="shared" ref="BB45" si="114">G62*1000/G44</f>
        <v>9.9473470289850006E-3</v>
      </c>
      <c r="BC45" s="25">
        <f t="shared" ref="BC45" si="115">H62*1000/H44</f>
        <v>9.9941673677910268E-3</v>
      </c>
      <c r="BD45" s="25">
        <f t="shared" ref="BD45" si="116">I62*1000/I44</f>
        <v>9.6075699166628566E-3</v>
      </c>
      <c r="BE45" s="25">
        <f t="shared" ref="BE45" si="117">J62*1000/J44</f>
        <v>9.9239018671129879E-3</v>
      </c>
      <c r="BF45" s="25">
        <f t="shared" ref="BF45" si="118">K62*1000/K44</f>
        <v>9.9101616364538157E-3</v>
      </c>
      <c r="BG45" s="25">
        <f t="shared" ref="BG45" si="119">L62*1000/L44</f>
        <v>1.0418330658685674E-2</v>
      </c>
      <c r="BH45" s="25">
        <f t="shared" ref="BH45" si="120">M62*1000/M44</f>
        <v>9.4216876198590805E-3</v>
      </c>
      <c r="BI45" s="25">
        <f t="shared" ref="BI45" si="121">N62*1000/N44</f>
        <v>9.5941814747835946E-3</v>
      </c>
      <c r="BJ45" s="25">
        <f t="shared" ref="BJ45" si="122">O62*1000/O44</f>
        <v>1.0889837981815392E-2</v>
      </c>
      <c r="BK45" s="25">
        <f t="shared" ref="BK45" si="123">P62*1000/P44</f>
        <v>1.1559107530892846E-2</v>
      </c>
      <c r="BL45" s="25">
        <f t="shared" ref="BL45" si="124">Q62*1000/Q44</f>
        <v>1.0527371469266885E-2</v>
      </c>
      <c r="BM45" s="25">
        <f t="shared" ref="BM45" si="125">R62*1000/R44</f>
        <v>1.0135255520258917E-2</v>
      </c>
      <c r="BN45" s="25">
        <f t="shared" ref="BN45" si="126">S62*1000/S44</f>
        <v>9.4261308939986611E-3</v>
      </c>
      <c r="BO45" s="25">
        <f t="shared" ref="BO45" si="127">T62*1000/T44</f>
        <v>9.6651585565819161E-3</v>
      </c>
      <c r="BP45" s="25">
        <f t="shared" ref="BP45" si="128">U62*1000/U44</f>
        <v>1.0054335560939794E-2</v>
      </c>
      <c r="BQ45" s="25">
        <f t="shared" ref="BQ45" si="129">V62*1000/V44</f>
        <v>9.7716853480441113E-3</v>
      </c>
      <c r="BR45" s="25">
        <f t="shared" ref="BR45" si="130">W62*1000/W44</f>
        <v>1.0464771706276903E-2</v>
      </c>
      <c r="BS45" s="25">
        <f t="shared" ref="BS45" si="131">X62*1000/X44</f>
        <v>1.1669315407519835E-2</v>
      </c>
      <c r="BT45" s="25">
        <f t="shared" ref="BT45" si="132">Y62*1000/Y44</f>
        <v>1.1082332620720494E-2</v>
      </c>
      <c r="BU45" s="25">
        <f t="shared" ref="BU45" si="133">Z62*1000/Z44</f>
        <v>1.0954533099499177E-2</v>
      </c>
      <c r="BV45" s="25">
        <f t="shared" ref="BV45" si="134">AA62*1000/AA44</f>
        <v>1.4057565832779364E-2</v>
      </c>
      <c r="BW45" s="25">
        <f t="shared" ref="BW45" si="135">AB62*1000/AB44</f>
        <v>1.4896684031976509E-2</v>
      </c>
      <c r="BX45" s="25">
        <f t="shared" ref="BX45" si="136">AC62*1000/AC44</f>
        <v>2.1644014338825488E-2</v>
      </c>
      <c r="BY45" s="25">
        <f t="shared" ref="BY45" si="137">AD62*1000/AD44</f>
        <v>2.1161730031084458E-2</v>
      </c>
      <c r="BZ45" s="25">
        <f t="shared" ref="BZ45" si="138">AE62*1000/AE44</f>
        <v>1.2287059722177801E-2</v>
      </c>
      <c r="CA45" s="25">
        <f t="shared" ref="CA45" si="139">AF62*1000/AF44</f>
        <v>8.5418013855998402E-3</v>
      </c>
      <c r="CB45" s="25">
        <f t="shared" ref="CB45" si="140">AG62*1000/AG44</f>
        <v>1.289778745337344E-2</v>
      </c>
      <c r="CC45" s="25">
        <f t="shared" ref="CC45" si="141">AH62*1000/AH44</f>
        <v>4.4478156951925765E-4</v>
      </c>
      <c r="CD45" s="25">
        <f t="shared" ref="CD45" si="142">AI62*1000/AI44</f>
        <v>1.3151295847511615E-2</v>
      </c>
      <c r="CE45" s="25">
        <f t="shared" ref="CE45" si="143">AJ62*1000/AJ44</f>
        <v>9.6061914050067157E-3</v>
      </c>
      <c r="CF45" s="25">
        <f t="shared" ref="CF45" si="144">AK62*1000/AK44</f>
        <v>9.8203068225167847E-3</v>
      </c>
      <c r="CG45" s="25">
        <f t="shared" ref="CG45" si="145">AL62*1000/AL44</f>
        <v>1.6798219771097352E-2</v>
      </c>
      <c r="CH45" s="25">
        <f t="shared" ref="CH45" si="146">AM62*1000/AM44</f>
        <v>9.3891803741240117E-3</v>
      </c>
      <c r="CI45" s="25">
        <f t="shared" ref="CI45" si="147">AN62*1000/AN44</f>
        <v>1.1044977274267826E-2</v>
      </c>
      <c r="CJ45" s="25">
        <f t="shared" ref="CJ45" si="148">AO62*1000/AO44</f>
        <v>9.7722728934902144E-3</v>
      </c>
      <c r="CK45" s="25">
        <f t="shared" ref="CK45" si="149">AP62*1000/AP44</f>
        <v>1.0532461813664261E-2</v>
      </c>
      <c r="CL45" s="25">
        <f t="shared" ref="CL45" si="150">AQ62*1000/AQ44</f>
        <v>9.5908955821044344E-3</v>
      </c>
      <c r="CM45" s="25">
        <f t="shared" ref="CM45" si="151">AR62*1000/AR44</f>
        <v>1.1140409976432173E-2</v>
      </c>
      <c r="CN45" s="25">
        <f t="shared" ref="CN45" si="152">AS62*1000/AS44</f>
        <v>1.0124770755786834E-2</v>
      </c>
      <c r="CO45" s="25">
        <f t="shared" ref="CO45" si="153">AT62*1000/AT44</f>
        <v>1.3567973382699888E-2</v>
      </c>
    </row>
    <row r="46" spans="2:93" s="56" customFormat="1">
      <c r="B46" s="68" t="s">
        <v>1226</v>
      </c>
      <c r="C46" s="8">
        <f>DADOS_OP_Q!D17</f>
        <v>586247611</v>
      </c>
      <c r="D46" s="8">
        <f>DADOS_OP_Q!E17</f>
        <v>662006013</v>
      </c>
      <c r="E46" s="8">
        <f>DADOS_OP_Q!F17</f>
        <v>888434558</v>
      </c>
      <c r="F46" s="8">
        <f>DADOS_OP_Q!G17</f>
        <v>1001230386</v>
      </c>
      <c r="G46" s="8">
        <f>DADOS_OP_Q!H17</f>
        <v>1063117983</v>
      </c>
      <c r="H46" s="8">
        <f>DADOS_OP_Q!I17</f>
        <v>1022843543</v>
      </c>
      <c r="I46" s="8">
        <f>DADOS_OP_Q!J17</f>
        <v>1128784187</v>
      </c>
      <c r="J46" s="8">
        <f>DADOS_OP_Q!K17</f>
        <v>1112809500</v>
      </c>
      <c r="K46" s="8">
        <f>DADOS_OP_Q!L17</f>
        <v>1140137294</v>
      </c>
      <c r="L46" s="8">
        <f>DADOS_OP_Q!M17</f>
        <v>1036110978</v>
      </c>
      <c r="M46" s="8">
        <f>DADOS_OP_Q!N17</f>
        <v>1162817625</v>
      </c>
      <c r="N46" s="8">
        <f>DADOS_OP_Q!O17</f>
        <v>1169935724</v>
      </c>
      <c r="O46" s="8">
        <f>DADOS_OP_Q!P17</f>
        <v>1142619240</v>
      </c>
      <c r="P46" s="8">
        <f>DADOS_OP_Q!Q17</f>
        <v>1024971997</v>
      </c>
      <c r="Q46" s="8">
        <f>DADOS_OP_Q!R17</f>
        <v>1079891050</v>
      </c>
      <c r="R46" s="8">
        <f>DADOS_OP_Q!S17</f>
        <v>1098924315</v>
      </c>
      <c r="S46" s="8">
        <f>DADOS_OP_Q!T17</f>
        <v>1162359163</v>
      </c>
      <c r="T46" s="8">
        <f>DADOS_OP_Q!U17</f>
        <v>1148440302</v>
      </c>
      <c r="U46" s="8">
        <f>DADOS_OP_Q!V17</f>
        <v>1187483071</v>
      </c>
      <c r="V46" s="8">
        <f>DADOS_OP_Q!W17</f>
        <v>1226295654</v>
      </c>
      <c r="W46" s="8">
        <f>DADOS_OP_Q!X17</f>
        <v>1208025852</v>
      </c>
      <c r="X46" s="8">
        <f>DADOS_OP_Q!Y17</f>
        <v>1136227055</v>
      </c>
      <c r="Y46" s="8">
        <f>DADOS_OP_Q!Z17</f>
        <v>1211296221</v>
      </c>
      <c r="Z46" s="8">
        <f>DADOS_OP_Q!AA17</f>
        <v>1284992610</v>
      </c>
      <c r="AA46" s="8">
        <f>DADOS_OP_Q!AB17</f>
        <v>1357179227</v>
      </c>
      <c r="AB46" s="8">
        <f>DADOS_OP_Q!AC17</f>
        <v>1340928083</v>
      </c>
      <c r="AC46" s="8">
        <f>DADOS_OP_Q!AD17</f>
        <v>1336268753</v>
      </c>
      <c r="AD46" s="8">
        <f>DADOS_OP_Q!AE17</f>
        <v>1415615497</v>
      </c>
      <c r="AE46" s="8">
        <f>DADOS_OP_Q!AF17</f>
        <v>1387787589</v>
      </c>
      <c r="AF46" s="8">
        <f>DADOS_OP_Q!AG17</f>
        <v>1154175900</v>
      </c>
      <c r="AG46" s="8">
        <f>DADOS_OP_Q!AH17</f>
        <v>1182431690</v>
      </c>
      <c r="AH46" s="8">
        <f>DADOS_OP_Q!AI17</f>
        <v>1263727397</v>
      </c>
      <c r="AI46" s="8">
        <f>DADOS_OP_Q!AJ17</f>
        <v>1354845406</v>
      </c>
      <c r="AJ46" s="8">
        <f>DADOS_OP_Q!AK17</f>
        <v>1179504164</v>
      </c>
      <c r="AK46" s="8">
        <f>DADOS_OP_Q!AL17</f>
        <v>1354980077</v>
      </c>
      <c r="AL46" s="8">
        <f>DADOS_OP_Q!AM17</f>
        <v>1375834997</v>
      </c>
      <c r="AM46" s="8">
        <f>DADOS_OP_Q!AN17</f>
        <v>1400843914</v>
      </c>
      <c r="AN46" s="8">
        <f>DADOS_OP_Q!AO17</f>
        <v>1185488913</v>
      </c>
      <c r="AO46" s="8">
        <f>DADOS_OP_Q!AP17</f>
        <v>1344740838</v>
      </c>
      <c r="AP46" s="8">
        <f>DADOS_OP_Q!AQ17</f>
        <v>1356023051</v>
      </c>
      <c r="AQ46" s="8">
        <f>DADOS_OP_Q!AR17</f>
        <v>1421308283</v>
      </c>
      <c r="AR46" s="8">
        <f>DADOS_OP_Q!AS17</f>
        <v>1240841303</v>
      </c>
      <c r="AS46" s="8">
        <f>DADOS_OP_Q!AT17</f>
        <v>1463494013</v>
      </c>
      <c r="AT46" s="8">
        <f>DADOS_OP_Q!AU17</f>
        <v>1444427249</v>
      </c>
      <c r="AW46" s="56" t="s">
        <v>1237</v>
      </c>
      <c r="AX46" s="25">
        <f>C61*1000/C44</f>
        <v>0.10893834586456506</v>
      </c>
      <c r="AY46" s="25">
        <f t="shared" ref="AY46" si="154">D61*1000/D44</f>
        <v>9.8625459547173527E-2</v>
      </c>
      <c r="AZ46" s="25">
        <f t="shared" ref="AZ46" si="155">E61*1000/E44</f>
        <v>0.10147349618695341</v>
      </c>
      <c r="BA46" s="25">
        <f t="shared" ref="BA46" si="156">F61*1000/F44</f>
        <v>9.3498992909965786E-2</v>
      </c>
      <c r="BB46" s="25">
        <f t="shared" ref="BB46" si="157">G61*1000/G44</f>
        <v>9.3658735525949E-2</v>
      </c>
      <c r="BC46" s="25">
        <f t="shared" ref="BC46" si="158">H61*1000/H44</f>
        <v>9.5009716835535496E-2</v>
      </c>
      <c r="BD46" s="25">
        <f t="shared" ref="BD46" si="159">I61*1000/I44</f>
        <v>9.1908736738937388E-2</v>
      </c>
      <c r="BE46" s="25">
        <f t="shared" ref="BE46" si="160">J61*1000/J44</f>
        <v>8.9098555092217216E-2</v>
      </c>
      <c r="BF46" s="25">
        <f t="shared" ref="BF46" si="161">K61*1000/K44</f>
        <v>9.4161872186803497E-2</v>
      </c>
      <c r="BG46" s="25">
        <f t="shared" ref="BG46" si="162">L61*1000/L44</f>
        <v>0.10483573713542742</v>
      </c>
      <c r="BH46" s="25">
        <f t="shared" ref="BH46" si="163">M61*1000/M44</f>
        <v>9.7614620398221358E-2</v>
      </c>
      <c r="BI46" s="25">
        <f t="shared" ref="BI46" si="164">N61*1000/N44</f>
        <v>9.7183377119827913E-2</v>
      </c>
      <c r="BJ46" s="25">
        <f t="shared" ref="BJ46" si="165">O61*1000/O44</f>
        <v>0.10325123160175136</v>
      </c>
      <c r="BK46" s="25">
        <f t="shared" ref="BK46" si="166">P61*1000/P44</f>
        <v>0.11420194159741957</v>
      </c>
      <c r="BL46" s="25">
        <f t="shared" ref="BL46" si="167">Q61*1000/Q44</f>
        <v>0.10870350637730926</v>
      </c>
      <c r="BM46" s="25">
        <f t="shared" ref="BM46" si="168">R61*1000/R44</f>
        <v>0.10989029137035052</v>
      </c>
      <c r="BN46" s="25">
        <f t="shared" ref="BN46" si="169">S61*1000/S44</f>
        <v>0.10114466146182373</v>
      </c>
      <c r="BO46" s="25">
        <f t="shared" ref="BO46" si="170">T61*1000/T44</f>
        <v>9.8155319777842545E-2</v>
      </c>
      <c r="BP46" s="25">
        <f t="shared" ref="BP46" si="171">U61*1000/U44</f>
        <v>0.10545920413937482</v>
      </c>
      <c r="BQ46" s="25">
        <f t="shared" ref="BQ46" si="172">V61*1000/V44</f>
        <v>0.10910610334352154</v>
      </c>
      <c r="BR46" s="25">
        <f t="shared" ref="BR46" si="173">W61*1000/W44</f>
        <v>0.10884564650907758</v>
      </c>
      <c r="BS46" s="25">
        <f t="shared" ref="BS46" si="174">X61*1000/X44</f>
        <v>0.1066308498698821</v>
      </c>
      <c r="BT46" s="25">
        <f t="shared" ref="BT46" si="175">Y61*1000/Y44</f>
        <v>0.10438404456552269</v>
      </c>
      <c r="BU46" s="25">
        <f t="shared" ref="BU46" si="176">Z61*1000/Z44</f>
        <v>9.8874357197310053E-2</v>
      </c>
      <c r="BV46" s="25">
        <f t="shared" ref="BV46" si="177">AA61*1000/AA44</f>
        <v>8.222263560839406E-2</v>
      </c>
      <c r="BW46" s="25">
        <f t="shared" ref="BW46" si="178">AB61*1000/AB44</f>
        <v>9.0046582402525444E-2</v>
      </c>
      <c r="BX46" s="25">
        <f t="shared" ref="BX46" si="179">AC61*1000/AC44</f>
        <v>8.0485923290845016E-2</v>
      </c>
      <c r="BY46" s="25">
        <f t="shared" ref="BY46" si="180">AD61*1000/AD44</f>
        <v>9.173410771213468E-2</v>
      </c>
      <c r="BZ46" s="25">
        <f t="shared" ref="BZ46" si="181">AE61*1000/AE44</f>
        <v>8.454963558397352E-2</v>
      </c>
      <c r="CA46" s="25">
        <f t="shared" ref="CA46" si="182">AF61*1000/AF44</f>
        <v>8.1823934828631456E-2</v>
      </c>
      <c r="CB46" s="25">
        <f t="shared" ref="CB46" si="183">AG61*1000/AG44</f>
        <v>7.1515922276630395E-2</v>
      </c>
      <c r="CC46" s="25">
        <f t="shared" ref="CC46" si="184">AH61*1000/AH44</f>
        <v>7.0827620654699955E-2</v>
      </c>
      <c r="CD46" s="25">
        <f t="shared" ref="CD46" si="185">AI61*1000/AI44</f>
        <v>7.0961596429820417E-2</v>
      </c>
      <c r="CE46" s="25">
        <f t="shared" ref="CE46" si="186">AJ61*1000/AJ44</f>
        <v>8.2919842996757198E-2</v>
      </c>
      <c r="CF46" s="25">
        <f t="shared" ref="CF46" si="187">AK61*1000/AK44</f>
        <v>7.2121504429096178E-2</v>
      </c>
      <c r="CG46" s="25">
        <f t="shared" ref="CG46" si="188">AL61*1000/AL44</f>
        <v>8.8156664745800653E-2</v>
      </c>
      <c r="CH46" s="25">
        <f t="shared" ref="CH46" si="189">AM61*1000/AM44</f>
        <v>8.077379354618057E-2</v>
      </c>
      <c r="CI46" s="25">
        <f t="shared" ref="CI46" si="190">AN61*1000/AN44</f>
        <v>8.6628895843731082E-2</v>
      </c>
      <c r="CJ46" s="25">
        <f t="shared" ref="CJ46" si="191">AO61*1000/AO44</f>
        <v>8.8854428697463628E-2</v>
      </c>
      <c r="CK46" s="25">
        <f t="shared" ref="CK46" si="192">AP61*1000/AP44</f>
        <v>0.10129181687104905</v>
      </c>
      <c r="CL46" s="25">
        <f t="shared" ref="CL46" si="193">AQ61*1000/AQ44</f>
        <v>7.7530801889662548E-2</v>
      </c>
      <c r="CM46" s="25">
        <f t="shared" ref="CM46" si="194">AR61*1000/AR44</f>
        <v>9.7009068045966373E-2</v>
      </c>
      <c r="CN46" s="25">
        <f t="shared" ref="CN46" si="195">AS61*1000/AS44</f>
        <v>8.2139874556873313E-2</v>
      </c>
      <c r="CO46" s="25">
        <f t="shared" ref="CO46" si="196">AT61*1000/AT44</f>
        <v>7.5834713169540477E-2</v>
      </c>
    </row>
    <row r="47" spans="2:93" s="56" customFormat="1">
      <c r="B47" s="68" t="s">
        <v>1227</v>
      </c>
      <c r="C47" s="8">
        <f>DADOS_OP_Q!D20</f>
        <v>577406137</v>
      </c>
      <c r="D47" s="8">
        <f>DADOS_OP_Q!E20</f>
        <v>552050159</v>
      </c>
      <c r="E47" s="8">
        <f>DADOS_OP_Q!F20</f>
        <v>611392259</v>
      </c>
      <c r="F47" s="8">
        <f>DADOS_OP_Q!G20</f>
        <v>724249193</v>
      </c>
      <c r="G47" s="8">
        <f>DADOS_OP_Q!H20</f>
        <v>720218366</v>
      </c>
      <c r="H47" s="8">
        <f>DADOS_OP_Q!I20</f>
        <v>621200366</v>
      </c>
      <c r="I47" s="8">
        <f>DADOS_OP_Q!J20</f>
        <v>751268565</v>
      </c>
      <c r="J47" s="8">
        <f>DADOS_OP_Q!K20</f>
        <v>737010414</v>
      </c>
      <c r="K47" s="8">
        <f>DADOS_OP_Q!L20</f>
        <v>786490282</v>
      </c>
      <c r="L47" s="8">
        <f>DADOS_OP_Q!M20</f>
        <v>689283553</v>
      </c>
      <c r="M47" s="8">
        <f>DADOS_OP_Q!N20</f>
        <v>820530543</v>
      </c>
      <c r="N47" s="8">
        <f>DADOS_OP_Q!O20</f>
        <v>754246494</v>
      </c>
      <c r="O47" s="8">
        <f>DADOS_OP_Q!P20</f>
        <v>748812345</v>
      </c>
      <c r="P47" s="8">
        <f>DADOS_OP_Q!Q20</f>
        <v>684125225</v>
      </c>
      <c r="Q47" s="8">
        <f>DADOS_OP_Q!R20</f>
        <v>759495965</v>
      </c>
      <c r="R47" s="8">
        <f>DADOS_OP_Q!S20</f>
        <v>739213965</v>
      </c>
      <c r="S47" s="8">
        <f>DADOS_OP_Q!T20</f>
        <v>750553634</v>
      </c>
      <c r="T47" s="8">
        <f>DADOS_OP_Q!U20</f>
        <v>742797197</v>
      </c>
      <c r="U47" s="8">
        <f>DADOS_OP_Q!V20</f>
        <v>780110973</v>
      </c>
      <c r="V47" s="8">
        <f>DADOS_OP_Q!W20</f>
        <v>861927941</v>
      </c>
      <c r="W47" s="8">
        <f>DADOS_OP_Q!X20</f>
        <v>865416182</v>
      </c>
      <c r="X47" s="8">
        <f>DADOS_OP_Q!Y20</f>
        <v>785653468</v>
      </c>
      <c r="Y47" s="8">
        <f>DADOS_OP_Q!Z20</f>
        <v>860667228</v>
      </c>
      <c r="Z47" s="8">
        <f>DADOS_OP_Q!AA20</f>
        <v>940075443</v>
      </c>
      <c r="AA47" s="8">
        <f>DADOS_OP_Q!AB20</f>
        <v>919636516</v>
      </c>
      <c r="AB47" s="8">
        <f>DADOS_OP_Q!AC20</f>
        <v>819238481</v>
      </c>
      <c r="AC47" s="8">
        <f>DADOS_OP_Q!AD20</f>
        <v>877972849</v>
      </c>
      <c r="AD47" s="8">
        <f>DADOS_OP_Q!AE20</f>
        <v>854622475</v>
      </c>
      <c r="AE47" s="8">
        <f>DADOS_OP_Q!AF20</f>
        <v>861005813</v>
      </c>
      <c r="AF47" s="8">
        <f>DADOS_OP_Q!AG20</f>
        <v>735104331</v>
      </c>
      <c r="AG47" s="8">
        <f>DADOS_OP_Q!AH20</f>
        <v>837344105</v>
      </c>
      <c r="AH47" s="8">
        <f>DADOS_OP_Q!AI20</f>
        <v>839225191</v>
      </c>
      <c r="AI47" s="8">
        <f>DADOS_OP_Q!AJ20</f>
        <v>868019628</v>
      </c>
      <c r="AJ47" s="8">
        <f>DADOS_OP_Q!AK20</f>
        <v>735635618</v>
      </c>
      <c r="AK47" s="8">
        <f>DADOS_OP_Q!AL20</f>
        <v>863297621</v>
      </c>
      <c r="AL47" s="8">
        <f>DADOS_OP_Q!AM20</f>
        <v>882897310</v>
      </c>
      <c r="AM47" s="8">
        <f>DADOS_OP_Q!AN20</f>
        <v>891336781</v>
      </c>
      <c r="AN47" s="8">
        <f>DADOS_OP_Q!AO20</f>
        <v>739865316</v>
      </c>
      <c r="AO47" s="8">
        <f>DADOS_OP_Q!AP20</f>
        <v>869363268</v>
      </c>
      <c r="AP47" s="8">
        <f>DADOS_OP_Q!AQ20</f>
        <v>906565576</v>
      </c>
      <c r="AQ47" s="8">
        <f>DADOS_OP_Q!AR20</f>
        <v>936311500</v>
      </c>
      <c r="AR47" s="8">
        <f>DADOS_OP_Q!AS20</f>
        <v>810194257</v>
      </c>
      <c r="AS47" s="8">
        <f>DADOS_OP_Q!AT20</f>
        <v>934356316</v>
      </c>
      <c r="AT47" s="8">
        <f>DADOS_OP_Q!AU20</f>
        <v>887443915</v>
      </c>
      <c r="AW47" s="56" t="s">
        <v>292</v>
      </c>
      <c r="AX47" s="25">
        <f>AX45+AX46</f>
        <v>0.11883689915204831</v>
      </c>
      <c r="AY47" s="25">
        <f t="shared" ref="AY47" si="197">AY45+AY46</f>
        <v>0.11012963770393253</v>
      </c>
      <c r="AZ47" s="25">
        <f t="shared" ref="AZ47" si="198">AZ45+AZ46</f>
        <v>0.11212704200669862</v>
      </c>
      <c r="BA47" s="25">
        <f t="shared" ref="BA47" si="199">BA45+BA46</f>
        <v>0.10451393473258846</v>
      </c>
      <c r="BB47" s="25">
        <f t="shared" ref="BB47" si="200">BB45+BB46</f>
        <v>0.103606082554934</v>
      </c>
      <c r="BC47" s="25">
        <f t="shared" ref="BC47" si="201">BC45+BC46</f>
        <v>0.10500388420332653</v>
      </c>
      <c r="BD47" s="25">
        <f t="shared" ref="BD47" si="202">BD45+BD46</f>
        <v>0.10151630665560024</v>
      </c>
      <c r="BE47" s="25">
        <f t="shared" ref="BE47" si="203">BE45+BE46</f>
        <v>9.9022456959330207E-2</v>
      </c>
      <c r="BF47" s="25">
        <f t="shared" ref="BF47" si="204">BF45+BF46</f>
        <v>0.10407203382325732</v>
      </c>
      <c r="BG47" s="25">
        <f t="shared" ref="BG47" si="205">BG45+BG46</f>
        <v>0.1152540677941131</v>
      </c>
      <c r="BH47" s="25">
        <f t="shared" ref="BH47" si="206">BH45+BH46</f>
        <v>0.10703630801808044</v>
      </c>
      <c r="BI47" s="25">
        <f t="shared" ref="BI47" si="207">BI45+BI46</f>
        <v>0.10677755859461151</v>
      </c>
      <c r="BJ47" s="25">
        <f t="shared" ref="BJ47" si="208">BJ45+BJ46</f>
        <v>0.11414106958356675</v>
      </c>
      <c r="BK47" s="25">
        <f t="shared" ref="BK47" si="209">BK45+BK46</f>
        <v>0.12576104912831243</v>
      </c>
      <c r="BL47" s="25">
        <f t="shared" ref="BL47" si="210">BL45+BL46</f>
        <v>0.11923087784657614</v>
      </c>
      <c r="BM47" s="25">
        <f t="shared" ref="BM47" si="211">BM45+BM46</f>
        <v>0.12002554689060943</v>
      </c>
      <c r="BN47" s="25">
        <f t="shared" ref="BN47" si="212">BN45+BN46</f>
        <v>0.11057079235582239</v>
      </c>
      <c r="BO47" s="25">
        <f t="shared" ref="BO47" si="213">BO45+BO46</f>
        <v>0.10782047833442446</v>
      </c>
      <c r="BP47" s="25">
        <f t="shared" ref="BP47" si="214">BP45+BP46</f>
        <v>0.11551353970031461</v>
      </c>
      <c r="BQ47" s="25">
        <f t="shared" ref="BQ47" si="215">BQ45+BQ46</f>
        <v>0.11887778869156565</v>
      </c>
      <c r="BR47" s="25">
        <f t="shared" ref="BR47" si="216">BR45+BR46</f>
        <v>0.11931041821535449</v>
      </c>
      <c r="BS47" s="25">
        <f t="shared" ref="BS47" si="217">BS45+BS46</f>
        <v>0.11830016527740193</v>
      </c>
      <c r="BT47" s="25">
        <f t="shared" ref="BT47" si="218">BT45+BT46</f>
        <v>0.11546637718624318</v>
      </c>
      <c r="BU47" s="25">
        <f t="shared" ref="BU47" si="219">BU45+BU46</f>
        <v>0.10982889029680923</v>
      </c>
      <c r="BV47" s="25">
        <f t="shared" ref="BV47" si="220">BV45+BV46</f>
        <v>9.6280201441173427E-2</v>
      </c>
      <c r="BW47" s="25">
        <f t="shared" ref="BW47" si="221">BW45+BW46</f>
        <v>0.10494326643450196</v>
      </c>
      <c r="BX47" s="25">
        <f t="shared" ref="BX47" si="222">BX45+BX46</f>
        <v>0.1021299376296705</v>
      </c>
      <c r="BY47" s="25">
        <f t="shared" ref="BY47" si="223">BY45+BY46</f>
        <v>0.11289583774321914</v>
      </c>
      <c r="BZ47" s="25">
        <f t="shared" ref="BZ47" si="224">BZ45+BZ46</f>
        <v>9.6836695306151327E-2</v>
      </c>
      <c r="CA47" s="25">
        <f t="shared" ref="CA47" si="225">CA45+CA46</f>
        <v>9.0365736214231301E-2</v>
      </c>
      <c r="CB47" s="25">
        <f t="shared" ref="CB47" si="226">CB45+CB46</f>
        <v>8.4413709730003839E-2</v>
      </c>
      <c r="CC47" s="25">
        <f t="shared" ref="CC47" si="227">CC45+CC46</f>
        <v>7.1272402224219211E-2</v>
      </c>
      <c r="CD47" s="25">
        <f t="shared" ref="CD47" si="228">CD45+CD46</f>
        <v>8.4112892277332027E-2</v>
      </c>
      <c r="CE47" s="25">
        <f t="shared" ref="CE47" si="229">CE45+CE46</f>
        <v>9.2526034401763907E-2</v>
      </c>
      <c r="CF47" s="25">
        <f t="shared" ref="CF47" si="230">CF45+CF46</f>
        <v>8.1941811251612956E-2</v>
      </c>
      <c r="CG47" s="25">
        <f t="shared" ref="CG47" si="231">CG45+CG46</f>
        <v>0.10495488451689801</v>
      </c>
      <c r="CH47" s="25">
        <f t="shared" ref="CH47" si="232">CH45+CH46</f>
        <v>9.0162973920304576E-2</v>
      </c>
      <c r="CI47" s="25">
        <f t="shared" ref="CI47" si="233">CI45+CI46</f>
        <v>9.7673873117998911E-2</v>
      </c>
      <c r="CJ47" s="25">
        <f t="shared" ref="CJ47" si="234">CJ45+CJ46</f>
        <v>9.8626701590953839E-2</v>
      </c>
      <c r="CK47" s="25">
        <f t="shared" ref="CK47" si="235">CK45+CK46</f>
        <v>0.11182427868471331</v>
      </c>
      <c r="CL47" s="25">
        <f t="shared" ref="CL47" si="236">CL45+CL46</f>
        <v>8.7121697471766985E-2</v>
      </c>
      <c r="CM47" s="25">
        <f t="shared" ref="CM47" si="237">CM45+CM46</f>
        <v>0.10814947802239855</v>
      </c>
      <c r="CN47" s="25">
        <f t="shared" ref="CN47" si="238">CN45+CN46</f>
        <v>9.2264645312660154E-2</v>
      </c>
      <c r="CO47" s="25">
        <f t="shared" ref="CO47" si="239">CO45+CO46</f>
        <v>8.940268655224036E-2</v>
      </c>
    </row>
    <row r="48" spans="2:93" s="56" customFormat="1">
      <c r="B48" s="68" t="s">
        <v>156</v>
      </c>
      <c r="C48" s="8">
        <f>DADOS_OP_Q!D35</f>
        <v>5564175</v>
      </c>
      <c r="D48" s="8">
        <f>DADOS_OP_Q!E35</f>
        <v>5885605</v>
      </c>
      <c r="E48" s="8">
        <f>DADOS_OP_Q!F35</f>
        <v>6587228</v>
      </c>
      <c r="F48" s="8">
        <f>DADOS_OP_Q!G35</f>
        <v>7445999</v>
      </c>
      <c r="G48" s="8">
        <f>DADOS_OP_Q!H35</f>
        <v>7277048</v>
      </c>
      <c r="H48" s="8">
        <f>DADOS_OP_Q!I35</f>
        <v>6521899</v>
      </c>
      <c r="I48" s="8">
        <f>DADOS_OP_Q!J35</f>
        <v>7567028</v>
      </c>
      <c r="J48" s="8">
        <f>DADOS_OP_Q!K35</f>
        <v>7638981</v>
      </c>
      <c r="K48" s="8">
        <f>DADOS_OP_Q!L35</f>
        <v>7947596</v>
      </c>
      <c r="L48" s="8">
        <f>DADOS_OP_Q!M35</f>
        <v>7476712</v>
      </c>
      <c r="M48" s="8">
        <f>DADOS_OP_Q!N35</f>
        <v>8740438</v>
      </c>
      <c r="N48" s="8">
        <f>DADOS_OP_Q!O35</f>
        <v>7932503</v>
      </c>
      <c r="O48" s="8">
        <f>DADOS_OP_Q!P35</f>
        <v>7770893</v>
      </c>
      <c r="P48" s="8">
        <f>DADOS_OP_Q!Q35</f>
        <v>7633672</v>
      </c>
      <c r="Q48" s="8">
        <f>DADOS_OP_Q!R35</f>
        <v>8452206</v>
      </c>
      <c r="R48" s="8">
        <f>DADOS_OP_Q!S35</f>
        <v>8158783</v>
      </c>
      <c r="S48" s="8">
        <f>DADOS_OP_Q!T35</f>
        <v>7991257</v>
      </c>
      <c r="T48" s="8">
        <f>DADOS_OP_Q!U35</f>
        <v>8210153</v>
      </c>
      <c r="U48" s="8">
        <f>DADOS_OP_Q!V35</f>
        <v>8487067</v>
      </c>
      <c r="V48" s="8">
        <f>DADOS_OP_Q!W35</f>
        <v>9468575</v>
      </c>
      <c r="W48" s="8">
        <f>DADOS_OP_Q!X35</f>
        <v>9272095</v>
      </c>
      <c r="X48" s="8">
        <f>DADOS_OP_Q!Y35</f>
        <v>8739016</v>
      </c>
      <c r="Y48" s="8">
        <f>DADOS_OP_Q!Z35</f>
        <v>9424784</v>
      </c>
      <c r="Z48" s="8">
        <f>DADOS_OP_Q!AA35</f>
        <v>10151132</v>
      </c>
      <c r="AA48" s="8">
        <f>DADOS_OP_Q!AB35</f>
        <v>9543849</v>
      </c>
      <c r="AB48" s="8">
        <f>DADOS_OP_Q!AC35</f>
        <v>8937584</v>
      </c>
      <c r="AC48" s="8">
        <f>DADOS_OP_Q!AD35</f>
        <v>9298180</v>
      </c>
      <c r="AD48" s="8">
        <f>DADOS_OP_Q!AE35</f>
        <v>9175066</v>
      </c>
      <c r="AE48" s="8">
        <f>DADOS_OP_Q!AF35</f>
        <v>8726022</v>
      </c>
      <c r="AF48" s="8">
        <f>DADOS_OP_Q!AG35</f>
        <v>7273248</v>
      </c>
      <c r="AG48" s="8">
        <f>DADOS_OP_Q!AH35</f>
        <v>8068706</v>
      </c>
      <c r="AH48" s="8">
        <f>DADOS_OP_Q!AI35</f>
        <v>8028905</v>
      </c>
      <c r="AI48" s="8">
        <f>DADOS_OP_Q!AJ35</f>
        <v>8121040</v>
      </c>
      <c r="AJ48" s="8">
        <f>DADOS_OP_Q!AK35</f>
        <v>7254632</v>
      </c>
      <c r="AK48" s="8">
        <f>DADOS_OP_Q!AL35</f>
        <v>8298861</v>
      </c>
      <c r="AL48" s="8">
        <f>DADOS_OP_Q!AM35</f>
        <v>8589408</v>
      </c>
      <c r="AM48" s="8">
        <f>DADOS_OP_Q!AN35</f>
        <v>8289058</v>
      </c>
      <c r="AN48" s="8">
        <f>DADOS_OP_Q!AO35</f>
        <v>7512801</v>
      </c>
      <c r="AO48" s="8">
        <f>DADOS_OP_Q!AP35</f>
        <v>8656757</v>
      </c>
      <c r="AP48" s="8">
        <f>DADOS_OP_Q!AQ35</f>
        <v>8920610</v>
      </c>
      <c r="AQ48" s="8">
        <f>DADOS_OP_Q!AR35</f>
        <v>8835113</v>
      </c>
      <c r="AR48" s="8">
        <f>DADOS_OP_Q!AS35</f>
        <v>8133493</v>
      </c>
      <c r="AS48" s="8">
        <f>DADOS_OP_Q!AT35</f>
        <v>9691015</v>
      </c>
      <c r="AT48" s="8">
        <f>DADOS_OP_Q!AU35</f>
        <v>9631440</v>
      </c>
      <c r="AW48" s="56" t="s">
        <v>1238</v>
      </c>
      <c r="AX48" s="25">
        <f>(C63-C59)*1000/C44</f>
        <v>7.4716040968841491E-2</v>
      </c>
      <c r="AY48" s="25">
        <f t="shared" ref="AY48" si="240">(D63-D59)*1000/D44</f>
        <v>6.6564731706792918E-2</v>
      </c>
      <c r="AZ48" s="25">
        <f t="shared" ref="AZ48" si="241">(E63-E59)*1000/E44</f>
        <v>6.6802027555301194E-2</v>
      </c>
      <c r="BA48" s="25">
        <f t="shared" ref="BA48" si="242">(F63-F59)*1000/F44</f>
        <v>6.3643537018305482E-2</v>
      </c>
      <c r="BB48" s="25">
        <f t="shared" ref="BB48" si="243">(G63-G59)*1000/G44</f>
        <v>5.8233263027802656E-2</v>
      </c>
      <c r="BC48" s="25">
        <f t="shared" ref="BC48" si="244">(H63-H59)*1000/H44</f>
        <v>5.8575671849249909E-2</v>
      </c>
      <c r="BD48" s="25">
        <f t="shared" ref="BD48" si="245">(I63-I59)*1000/I44</f>
        <v>5.6955050917209586E-2</v>
      </c>
      <c r="BE48" s="25">
        <f t="shared" ref="BE48" si="246">(J63-J59)*1000/J44</f>
        <v>5.4827284713235488E-2</v>
      </c>
      <c r="BF48" s="25">
        <f t="shared" ref="BF48" si="247">(K63-K59)*1000/K44</f>
        <v>5.5579780100190102E-2</v>
      </c>
      <c r="BG48" s="25">
        <f t="shared" ref="BG48" si="248">(L63-L59)*1000/L44</f>
        <v>5.9430085045820466E-2</v>
      </c>
      <c r="BH48" s="25">
        <f t="shared" ref="BH48" si="249">(M63-M59)*1000/M44</f>
        <v>5.5568312935042649E-2</v>
      </c>
      <c r="BI48" s="25">
        <f t="shared" ref="BI48" si="250">(N63-N59)*1000/N44</f>
        <v>5.4356949168101507E-2</v>
      </c>
      <c r="BJ48" s="25">
        <f t="shared" ref="BJ48" si="251">(O63-O59)*1000/O44</f>
        <v>5.8401968656340911E-2</v>
      </c>
      <c r="BK48" s="25">
        <f t="shared" ref="BK48" si="252">(P63-P59)*1000/P44</f>
        <v>6.573804704871912E-2</v>
      </c>
      <c r="BL48" s="25">
        <f t="shared" ref="BL48" si="253">(Q63-Q59)*1000/Q44</f>
        <v>6.106943943578861E-2</v>
      </c>
      <c r="BM48" s="25">
        <f t="shared" ref="BM48" si="254">(R63-R59)*1000/R44</f>
        <v>6.0181230213803151E-2</v>
      </c>
      <c r="BN48" s="25">
        <f t="shared" ref="BN48" si="255">(S63-S59)*1000/S44</f>
        <v>5.2791311715387146E-2</v>
      </c>
      <c r="BO48" s="25">
        <f t="shared" ref="BO48" si="256">(T63-T59)*1000/T44</f>
        <v>5.5814962874178128E-2</v>
      </c>
      <c r="BP48" s="25">
        <f t="shared" ref="BP48" si="257">(U63-U59)*1000/U44</f>
        <v>5.8957054033605898E-2</v>
      </c>
      <c r="BQ48" s="25">
        <f t="shared" ref="BQ48" si="258">(V63-V59)*1000/V44</f>
        <v>6.0918507942820256E-2</v>
      </c>
      <c r="BR48" s="25">
        <f t="shared" ref="BR48" si="259">(W63-W59)*1000/W44</f>
        <v>5.9617658648593377E-2</v>
      </c>
      <c r="BS48" s="25">
        <f t="shared" ref="BS48" si="260">(X63-X59)*1000/X44</f>
        <v>6.1850260129378345E-2</v>
      </c>
      <c r="BT48" s="25">
        <f t="shared" ref="BT48" si="261">(Y63-Y59)*1000/Y44</f>
        <v>6.0306823260360166E-2</v>
      </c>
      <c r="BU48" s="25">
        <f t="shared" ref="BU48" si="262">(Z63-Z59)*1000/Z44</f>
        <v>5.6239895638863495E-2</v>
      </c>
      <c r="BV48" s="25">
        <f t="shared" ref="BV48" si="263">(AA63-AA59)*1000/AA44</f>
        <v>5.498963163165594E-2</v>
      </c>
      <c r="BW48" s="25">
        <f t="shared" ref="BW48" si="264">(AB63-AB59)*1000/AB44</f>
        <v>5.8683870409767254E-2</v>
      </c>
      <c r="BX48" s="25">
        <f t="shared" ref="BX48" si="265">(AC63-AC59)*1000/AC44</f>
        <v>5.8076814500745269E-2</v>
      </c>
      <c r="BY48" s="25">
        <f t="shared" ref="BY48" si="266">(AD63-AD59)*1000/AD44</f>
        <v>6.8374093328080088E-2</v>
      </c>
      <c r="BZ48" s="25">
        <f t="shared" ref="BZ48" si="267">(AE63-AE59)*1000/AE44</f>
        <v>5.8361046461359853E-2</v>
      </c>
      <c r="CA48" s="25">
        <f t="shared" ref="CA48" si="268">(AF63-AF59)*1000/AF44</f>
        <v>5.6658926912261716E-2</v>
      </c>
      <c r="CB48" s="25">
        <f t="shared" ref="CB48" si="269">(AG63-AG59)*1000/AG44</f>
        <v>4.9133852938280612E-2</v>
      </c>
      <c r="CC48" s="25">
        <f t="shared" ref="CC48" si="270">(AH63-AH59)*1000/AH44</f>
        <v>3.6553102992819629E-2</v>
      </c>
      <c r="CD48" s="25">
        <f t="shared" ref="CD48" si="271">(AI63-AI59)*1000/AI44</f>
        <v>4.7498643184986429E-2</v>
      </c>
      <c r="CE48" s="25">
        <f t="shared" ref="CE48" si="272">(AJ63-AJ59)*1000/AJ44</f>
        <v>5.6605698772488187E-2</v>
      </c>
      <c r="CF48" s="25">
        <f t="shared" ref="CF48" si="273">(AK63-AK59)*1000/AK44</f>
        <v>4.7427726158294881E-2</v>
      </c>
      <c r="CG48" s="25">
        <f t="shared" ref="CG48" si="274">(AL63-AL59)*1000/AL44</f>
        <v>5.9027665376362233E-2</v>
      </c>
      <c r="CH48" s="25">
        <f t="shared" ref="CH48" si="275">(AM63-AM59)*1000/AM44</f>
        <v>4.8715254511967829E-2</v>
      </c>
      <c r="CI48" s="25">
        <f t="shared" ref="CI48" si="276">(AN63-AN59)*1000/AN44</f>
        <v>5.5200469626519005E-2</v>
      </c>
      <c r="CJ48" s="25">
        <f t="shared" ref="CJ48" si="277">(AO63-AO59)*1000/AO44</f>
        <v>5.023932699198546E-2</v>
      </c>
      <c r="CK48" s="25">
        <f t="shared" ref="CK48" si="278">(AP63-AP59)*1000/AP44</f>
        <v>6.085796472098734E-2</v>
      </c>
      <c r="CL48" s="25">
        <f t="shared" ref="CL48" si="279">(AQ63-AQ59)*1000/AQ44</f>
        <v>4.4668395844955543E-2</v>
      </c>
      <c r="CM48" s="25">
        <f t="shared" ref="CM48" si="280">(AR63-AR59)*1000/AR44</f>
        <v>6.0711657218736038E-2</v>
      </c>
      <c r="CN48" s="25">
        <f t="shared" ref="CN48" si="281">(AS63-AS59)*1000/AS44</f>
        <v>4.8398165428992702E-2</v>
      </c>
      <c r="CO48" s="25">
        <f t="shared" ref="CO48" si="282">(AT63-AT59)*1000/AT44</f>
        <v>4.8216103998030266E-2</v>
      </c>
    </row>
    <row r="49" spans="2:93" s="56" customFormat="1">
      <c r="B49" s="68" t="s">
        <v>138</v>
      </c>
      <c r="C49" s="8">
        <f>PESSOAL_Q!D9+PESSOAL_Q!D10</f>
        <v>16424</v>
      </c>
      <c r="D49" s="8">
        <f>PESSOAL_Q!E9+PESSOAL_Q!E10</f>
        <v>16937</v>
      </c>
      <c r="E49" s="8">
        <f>PESSOAL_Q!F9+PESSOAL_Q!F10</f>
        <v>17450</v>
      </c>
      <c r="F49" s="8">
        <f>PESSOAL_Q!G9+PESSOAL_Q!G10</f>
        <v>17963</v>
      </c>
      <c r="G49" s="8">
        <f>PESSOAL_Q!H9+PESSOAL_Q!H10</f>
        <v>18166</v>
      </c>
      <c r="H49" s="8">
        <f>PESSOAL_Q!I9+PESSOAL_Q!I10</f>
        <v>18369</v>
      </c>
      <c r="I49" s="8">
        <f>PESSOAL_Q!J9+PESSOAL_Q!J10</f>
        <v>18572</v>
      </c>
      <c r="J49" s="8">
        <f>PESSOAL_Q!K9+PESSOAL_Q!K10</f>
        <v>18775</v>
      </c>
      <c r="K49" s="8">
        <f>PESSOAL_Q!L9+PESSOAL_Q!L10</f>
        <v>18776</v>
      </c>
      <c r="L49" s="8">
        <f>PESSOAL_Q!M9+PESSOAL_Q!M10</f>
        <v>18777</v>
      </c>
      <c r="M49" s="8">
        <f>PESSOAL_Q!N9+PESSOAL_Q!N10</f>
        <v>18778</v>
      </c>
      <c r="N49" s="8">
        <f>PESSOAL_Q!O9+PESSOAL_Q!O10</f>
        <v>18779</v>
      </c>
      <c r="O49" s="8">
        <f>PESSOAL_Q!P9+PESSOAL_Q!P10</f>
        <v>18250</v>
      </c>
      <c r="P49" s="8">
        <f>PESSOAL_Q!Q9+PESSOAL_Q!Q10</f>
        <v>17721</v>
      </c>
      <c r="Q49" s="8">
        <f>PESSOAL_Q!R9+PESSOAL_Q!R10</f>
        <v>17192</v>
      </c>
      <c r="R49" s="8">
        <f>PESSOAL_Q!S9+PESSOAL_Q!S10</f>
        <v>16663</v>
      </c>
      <c r="S49" s="8">
        <f>PESSOAL_Q!T9+PESSOAL_Q!T10</f>
        <v>16543</v>
      </c>
      <c r="T49" s="8">
        <f>PESSOAL_Q!U9+PESSOAL_Q!U10</f>
        <v>16423</v>
      </c>
      <c r="U49" s="8">
        <f>PESSOAL_Q!V9+PESSOAL_Q!V10</f>
        <v>16303</v>
      </c>
      <c r="V49" s="8">
        <f>PESSOAL_Q!W9+PESSOAL_Q!W10</f>
        <v>16183</v>
      </c>
      <c r="W49" s="8">
        <f>PESSOAL_Q!X9+PESSOAL_Q!X10</f>
        <v>16184</v>
      </c>
      <c r="X49" s="8">
        <f>PESSOAL_Q!Y9+PESSOAL_Q!Y10</f>
        <v>16185</v>
      </c>
      <c r="Y49" s="8">
        <f>PESSOAL_Q!Z9+PESSOAL_Q!Z10</f>
        <v>16186</v>
      </c>
      <c r="Z49" s="8">
        <f>PESSOAL_Q!AA9+PESSOAL_Q!AA10</f>
        <v>16187</v>
      </c>
      <c r="AA49" s="8">
        <f>PESSOAL_Q!AB9+PESSOAL_Q!AB10</f>
        <v>16094</v>
      </c>
      <c r="AB49" s="8">
        <f>PESSOAL_Q!AC9+PESSOAL_Q!AC10</f>
        <v>16001</v>
      </c>
      <c r="AC49" s="8">
        <f>PESSOAL_Q!AD9+PESSOAL_Q!AD10</f>
        <v>15908</v>
      </c>
      <c r="AD49" s="8">
        <f>PESSOAL_Q!AE9+PESSOAL_Q!AE10</f>
        <v>15815</v>
      </c>
      <c r="AE49" s="8">
        <f>PESSOAL_Q!AF9+PESSOAL_Q!AF10</f>
        <v>15644</v>
      </c>
      <c r="AF49" s="8">
        <f>PESSOAL_Q!AG9+PESSOAL_Q!AG10</f>
        <v>15473</v>
      </c>
      <c r="AG49" s="8">
        <f>PESSOAL_Q!AH9+PESSOAL_Q!AH10</f>
        <v>15302</v>
      </c>
      <c r="AH49" s="8">
        <f>PESSOAL_Q!AI9+PESSOAL_Q!AI10</f>
        <v>15131</v>
      </c>
      <c r="AI49" s="8">
        <f>PESSOAL_Q!AJ9+PESSOAL_Q!AJ10</f>
        <v>14395</v>
      </c>
      <c r="AJ49" s="8">
        <f>PESSOAL_Q!AK9+PESSOAL_Q!AK10</f>
        <v>13659</v>
      </c>
      <c r="AK49" s="8">
        <f>PESSOAL_Q!AL9+PESSOAL_Q!AL10</f>
        <v>12923</v>
      </c>
      <c r="AL49" s="8">
        <f>PESSOAL_Q!AM9+PESSOAL_Q!AM10</f>
        <v>12187</v>
      </c>
      <c r="AM49" s="8">
        <f>PESSOAL_Q!AN9+PESSOAL_Q!AN10</f>
        <v>12205</v>
      </c>
      <c r="AN49" s="8">
        <f>PESSOAL_Q!AO9+PESSOAL_Q!AO10</f>
        <v>12223</v>
      </c>
      <c r="AO49" s="8">
        <f>PESSOAL_Q!AP9+PESSOAL_Q!AP10</f>
        <v>12241</v>
      </c>
      <c r="AP49" s="8">
        <f>PESSOAL_Q!AQ9+PESSOAL_Q!AQ10</f>
        <v>12259</v>
      </c>
      <c r="AQ49" s="8">
        <f>PESSOAL_Q!AR9+PESSOAL_Q!AR10</f>
        <v>12599</v>
      </c>
      <c r="AR49" s="8">
        <f>PESSOAL_Q!AS9+PESSOAL_Q!AS10</f>
        <v>12939</v>
      </c>
      <c r="AS49" s="8">
        <f>PESSOAL_Q!AT9+PESSOAL_Q!AT10</f>
        <v>13279</v>
      </c>
      <c r="AT49" s="8">
        <f>PESSOAL_Q!AU9+PESSOAL_Q!AU10</f>
        <v>13619</v>
      </c>
      <c r="AW49" s="56" t="s">
        <v>1239</v>
      </c>
      <c r="AX49" s="25">
        <f>C59*1000/C44</f>
        <v>4.412085818320681E-2</v>
      </c>
      <c r="AY49" s="25">
        <f t="shared" ref="AY49" si="283">D59*1000/D44</f>
        <v>4.3564905997139608E-2</v>
      </c>
      <c r="AZ49" s="25">
        <f t="shared" ref="AZ49" si="284">E59*1000/E44</f>
        <v>4.532501445139743E-2</v>
      </c>
      <c r="BA49" s="25">
        <f t="shared" ref="BA49" si="285">F59*1000/F44</f>
        <v>4.0870397714282976E-2</v>
      </c>
      <c r="BB49" s="25">
        <f t="shared" ref="BB49" si="286">G59*1000/G44</f>
        <v>4.537281952713134E-2</v>
      </c>
      <c r="BC49" s="25">
        <f t="shared" ref="BC49" si="287">H59*1000/H44</f>
        <v>4.6428212354076619E-2</v>
      </c>
      <c r="BD49" s="25">
        <f t="shared" ref="BD49" si="288">I59*1000/I44</f>
        <v>4.4561255738390662E-2</v>
      </c>
      <c r="BE49" s="25">
        <f t="shared" ref="BE49" si="289">J59*1000/J44</f>
        <v>4.4195172246094719E-2</v>
      </c>
      <c r="BF49" s="25">
        <f t="shared" ref="BF49" si="290">K59*1000/K44</f>
        <v>4.8492253723067189E-2</v>
      </c>
      <c r="BG49" s="25">
        <f t="shared" ref="BG49" si="291">L59*1000/L44</f>
        <v>5.5823982748292623E-2</v>
      </c>
      <c r="BH49" s="25">
        <f t="shared" ref="BH49" si="292">M59*1000/M44</f>
        <v>5.1467995083037774E-2</v>
      </c>
      <c r="BI49" s="25">
        <f t="shared" ref="BI49" si="293">N59*1000/N44</f>
        <v>5.2420609426510015E-2</v>
      </c>
      <c r="BJ49" s="25">
        <f t="shared" ref="BJ49" si="294">O59*1000/O44</f>
        <v>5.5739100927225838E-2</v>
      </c>
      <c r="BK49" s="25">
        <f t="shared" ref="BK49" si="295">P59*1000/P44</f>
        <v>6.0023002079593317E-2</v>
      </c>
      <c r="BL49" s="25">
        <f t="shared" ref="BL49" si="296">Q59*1000/Q44</f>
        <v>5.8161438410787525E-2</v>
      </c>
      <c r="BM49" s="25">
        <f t="shared" ref="BM49" si="297">R59*1000/R44</f>
        <v>5.9844316676806279E-2</v>
      </c>
      <c r="BN49" s="25">
        <f t="shared" ref="BN49" si="298">S59*1000/S44</f>
        <v>5.7779480640435261E-2</v>
      </c>
      <c r="BO49" s="25">
        <f t="shared" ref="BO49" si="299">T59*1000/T44</f>
        <v>5.2005515460246336E-2</v>
      </c>
      <c r="BP49" s="25">
        <f t="shared" ref="BP49" si="300">U59*1000/U44</f>
        <v>5.6556485666708713E-2</v>
      </c>
      <c r="BQ49" s="25">
        <f t="shared" ref="BQ49" si="301">V59*1000/V44</f>
        <v>5.7959280748745387E-2</v>
      </c>
      <c r="BR49" s="25">
        <f t="shared" ref="BR49" si="302">W59*1000/W44</f>
        <v>5.9692759566761115E-2</v>
      </c>
      <c r="BS49" s="25">
        <f t="shared" ref="BS49" si="303">X59*1000/X44</f>
        <v>5.6449905148023588E-2</v>
      </c>
      <c r="BT49" s="25">
        <f t="shared" ref="BT49" si="304">Y59*1000/Y44</f>
        <v>5.5159553925883016E-2</v>
      </c>
      <c r="BU49" s="25">
        <f t="shared" ref="BU49" si="305">Z59*1000/Z44</f>
        <v>5.3588994657945747E-2</v>
      </c>
      <c r="BV49" s="25">
        <f t="shared" ref="BV49" si="306">AA59*1000/AA44</f>
        <v>4.1290569809517473E-2</v>
      </c>
      <c r="BW49" s="25">
        <f t="shared" ref="BW49" si="307">AB59*1000/AB44</f>
        <v>4.6259396024734688E-2</v>
      </c>
      <c r="BX49" s="25">
        <f t="shared" ref="BX49" si="308">AC59*1000/AC44</f>
        <v>4.4053123128925238E-2</v>
      </c>
      <c r="BY49" s="25">
        <f t="shared" ref="BY49" si="309">AD59*1000/AD44</f>
        <v>4.4521744415139043E-2</v>
      </c>
      <c r="BZ49" s="25">
        <f t="shared" ref="BZ49" si="310">AE59*1000/AE44</f>
        <v>3.8475648844791467E-2</v>
      </c>
      <c r="CA49" s="25">
        <f t="shared" ref="CA49" si="311">AF59*1000/AF44</f>
        <v>3.3706809301969579E-2</v>
      </c>
      <c r="CB49" s="25">
        <f t="shared" ref="CB49" si="312">AG59*1000/AG44</f>
        <v>3.527985679172322E-2</v>
      </c>
      <c r="CC49" s="25">
        <f t="shared" ref="CC49" si="313">AH59*1000/AH44</f>
        <v>3.4719299231399582E-2</v>
      </c>
      <c r="CD49" s="25">
        <f t="shared" ref="CD49" si="314">AI59*1000/AI44</f>
        <v>3.6614249092345605E-2</v>
      </c>
      <c r="CE49" s="25">
        <f t="shared" ref="CE49" si="315">AJ59*1000/AJ44</f>
        <v>3.5920335629275726E-2</v>
      </c>
      <c r="CF49" s="25">
        <f t="shared" ref="CF49" si="316">AK59*1000/AK44</f>
        <v>3.4514085093318089E-2</v>
      </c>
      <c r="CG49" s="25">
        <f t="shared" ref="CG49" si="317">AL59*1000/AL44</f>
        <v>4.5927219140535769E-2</v>
      </c>
      <c r="CH49" s="25">
        <f t="shared" ref="CH49" si="318">AM59*1000/AM44</f>
        <v>4.1447719408336733E-2</v>
      </c>
      <c r="CI49" s="25">
        <f t="shared" ref="CI49" si="319">AN59*1000/AN44</f>
        <v>4.2473403491479912E-2</v>
      </c>
      <c r="CJ49" s="25">
        <f t="shared" ref="CJ49" si="320">AO59*1000/AO44</f>
        <v>4.8387374598968365E-2</v>
      </c>
      <c r="CK49" s="25">
        <f t="shared" ref="CK49" si="321">AP59*1000/AP44</f>
        <v>5.0966313963725952E-2</v>
      </c>
      <c r="CL49" s="25">
        <f t="shared" ref="CL49" si="322">AQ59*1000/AQ44</f>
        <v>4.2453301626811435E-2</v>
      </c>
      <c r="CM49" s="25">
        <f t="shared" ref="CM49" si="323">AR59*1000/AR44</f>
        <v>4.7437820803662531E-2</v>
      </c>
      <c r="CN49" s="25">
        <f t="shared" ref="CN49" si="324">AS59*1000/AS44</f>
        <v>4.3866479883667431E-2</v>
      </c>
      <c r="CO49" s="25">
        <f t="shared" ref="CO49" si="325">AT59*1000/AT44</f>
        <v>4.1186582554210108E-2</v>
      </c>
    </row>
    <row r="50" spans="2:93" s="56" customFormat="1">
      <c r="B50" s="68" t="s">
        <v>149</v>
      </c>
      <c r="C50" s="8">
        <f>PESSOAL_Q!D9</f>
        <v>1446</v>
      </c>
      <c r="D50" s="8">
        <f>PESSOAL_Q!E9</f>
        <v>1441</v>
      </c>
      <c r="E50" s="8">
        <f>PESSOAL_Q!F9</f>
        <v>1436</v>
      </c>
      <c r="F50" s="8">
        <f>PESSOAL_Q!G9</f>
        <v>1431</v>
      </c>
      <c r="G50" s="8">
        <f>PESSOAL_Q!H9</f>
        <v>1505</v>
      </c>
      <c r="H50" s="8">
        <f>PESSOAL_Q!I9</f>
        <v>1579</v>
      </c>
      <c r="I50" s="8">
        <f>PESSOAL_Q!J9</f>
        <v>1653</v>
      </c>
      <c r="J50" s="8">
        <f>PESSOAL_Q!K9</f>
        <v>1727</v>
      </c>
      <c r="K50" s="8">
        <f>PESSOAL_Q!L9</f>
        <v>1762</v>
      </c>
      <c r="L50" s="8">
        <f>PESSOAL_Q!M9</f>
        <v>1797</v>
      </c>
      <c r="M50" s="8">
        <f>PESSOAL_Q!N9</f>
        <v>1832</v>
      </c>
      <c r="N50" s="8">
        <f>PESSOAL_Q!O9</f>
        <v>1867</v>
      </c>
      <c r="O50" s="8">
        <f>PESSOAL_Q!P9</f>
        <v>1792</v>
      </c>
      <c r="P50" s="8">
        <f>PESSOAL_Q!Q9</f>
        <v>1717</v>
      </c>
      <c r="Q50" s="8">
        <f>PESSOAL_Q!R9</f>
        <v>1642</v>
      </c>
      <c r="R50" s="8">
        <f>PESSOAL_Q!S9</f>
        <v>1567</v>
      </c>
      <c r="S50" s="8">
        <f>PESSOAL_Q!T9</f>
        <v>1574</v>
      </c>
      <c r="T50" s="8">
        <f>PESSOAL_Q!U9</f>
        <v>1581</v>
      </c>
      <c r="U50" s="8">
        <f>PESSOAL_Q!V9</f>
        <v>1588</v>
      </c>
      <c r="V50" s="8">
        <f>PESSOAL_Q!W9</f>
        <v>1595</v>
      </c>
      <c r="W50" s="8">
        <f>PESSOAL_Q!X9</f>
        <v>1596</v>
      </c>
      <c r="X50" s="8">
        <f>PESSOAL_Q!Y9</f>
        <v>1597</v>
      </c>
      <c r="Y50" s="8">
        <f>PESSOAL_Q!Z9</f>
        <v>1598</v>
      </c>
      <c r="Z50" s="8">
        <f>PESSOAL_Q!AA9</f>
        <v>1599</v>
      </c>
      <c r="AA50" s="8">
        <f>PESSOAL_Q!AB9</f>
        <v>1608</v>
      </c>
      <c r="AB50" s="8">
        <f>PESSOAL_Q!AC9</f>
        <v>1617</v>
      </c>
      <c r="AC50" s="8">
        <f>PESSOAL_Q!AD9</f>
        <v>1626</v>
      </c>
      <c r="AD50" s="8">
        <f>PESSOAL_Q!AE9</f>
        <v>1635</v>
      </c>
      <c r="AE50" s="8">
        <f>PESSOAL_Q!AF9</f>
        <v>1625</v>
      </c>
      <c r="AF50" s="8">
        <f>PESSOAL_Q!AG9</f>
        <v>1615</v>
      </c>
      <c r="AG50" s="8">
        <f>PESSOAL_Q!AH9</f>
        <v>1605</v>
      </c>
      <c r="AH50" s="8">
        <f>PESSOAL_Q!AI9</f>
        <v>1595</v>
      </c>
      <c r="AI50" s="8">
        <f>PESSOAL_Q!AJ9</f>
        <v>1546</v>
      </c>
      <c r="AJ50" s="8">
        <f>PESSOAL_Q!AK9</f>
        <v>1497</v>
      </c>
      <c r="AK50" s="8">
        <f>PESSOAL_Q!AL9</f>
        <v>1448</v>
      </c>
      <c r="AL50" s="8">
        <f>PESSOAL_Q!AM9</f>
        <v>1399</v>
      </c>
      <c r="AM50" s="8">
        <f>PESSOAL_Q!AN9</f>
        <v>1407</v>
      </c>
      <c r="AN50" s="8">
        <f>PESSOAL_Q!AO9</f>
        <v>1415</v>
      </c>
      <c r="AO50" s="8">
        <f>PESSOAL_Q!AP9</f>
        <v>1423</v>
      </c>
      <c r="AP50" s="8">
        <f>PESSOAL_Q!AQ9</f>
        <v>1431</v>
      </c>
      <c r="AQ50" s="8">
        <f>PESSOAL_Q!AR9</f>
        <v>1521</v>
      </c>
      <c r="AR50" s="8">
        <f>PESSOAL_Q!AS9</f>
        <v>1611</v>
      </c>
      <c r="AS50" s="8">
        <f>PESSOAL_Q!AT9</f>
        <v>1701</v>
      </c>
      <c r="AT50" s="8">
        <f>PESSOAL_Q!AU9</f>
        <v>1791</v>
      </c>
      <c r="AW50" s="56" t="s">
        <v>297</v>
      </c>
      <c r="AX50" s="25">
        <f>C64*1000/C44</f>
        <v>1.9816872727477383E-2</v>
      </c>
      <c r="AY50" s="25">
        <f t="shared" ref="AY50" si="326">D64*1000/D44</f>
        <v>2.570918305195086E-2</v>
      </c>
      <c r="AZ50" s="25">
        <f t="shared" ref="AZ50" si="327">E64*1000/E44</f>
        <v>1.6210513289273396E-2</v>
      </c>
      <c r="BA50" s="25">
        <f t="shared" ref="BA50" si="328">F64*1000/F44</f>
        <v>2.4367334089902274E-2</v>
      </c>
      <c r="BB50" s="25">
        <f t="shared" ref="BB50" si="329">G64*1000/G44</f>
        <v>2.1931169656627315E-2</v>
      </c>
      <c r="BC50" s="25">
        <f t="shared" ref="BC50" si="330">H64*1000/H44</f>
        <v>1.9558455355950983E-2</v>
      </c>
      <c r="BD50" s="25">
        <f t="shared" ref="BD50" si="331">I64*1000/I44</f>
        <v>2.2724071988109003E-2</v>
      </c>
      <c r="BE50" s="25">
        <f t="shared" ref="BE50" si="332">J64*1000/J44</f>
        <v>2.5086183503510273E-2</v>
      </c>
      <c r="BF50" s="25">
        <f t="shared" ref="BF50" si="333">K64*1000/K44</f>
        <v>2.1952185447961972E-2</v>
      </c>
      <c r="BG50" s="25">
        <f t="shared" ref="BG50" si="334">L64*1000/L44</f>
        <v>2.4232479139636106E-2</v>
      </c>
      <c r="BH50" s="25">
        <f t="shared" ref="BH50" si="335">M64*1000/M44</f>
        <v>2.4445873063109871E-2</v>
      </c>
      <c r="BI50" s="25">
        <f t="shared" ref="BI50" si="336">N64*1000/N44</f>
        <v>2.2772775024600313E-2</v>
      </c>
      <c r="BJ50" s="25">
        <f t="shared" ref="BJ50" si="337">O64*1000/O44</f>
        <v>1.4890985899678676E-2</v>
      </c>
      <c r="BK50" s="25">
        <f t="shared" ref="BK50" si="338">P64*1000/P44</f>
        <v>1.7372148845775853E-2</v>
      </c>
      <c r="BL50" s="25">
        <f t="shared" ref="BL50" si="339">Q64*1000/Q44</f>
        <v>1.7887282398095755E-2</v>
      </c>
      <c r="BM50" s="25">
        <f t="shared" ref="BM50" si="340">R64*1000/R44</f>
        <v>3.0229257668197024E-2</v>
      </c>
      <c r="BN50" s="25">
        <f t="shared" ref="BN50" si="341">S64*1000/S44</f>
        <v>1.759667983901058E-2</v>
      </c>
      <c r="BO50" s="25">
        <f t="shared" ref="BO50" si="342">T64*1000/T44</f>
        <v>1.8621491866011364E-2</v>
      </c>
      <c r="BP50" s="25">
        <f t="shared" ref="BP50" si="343">U64*1000/U44</f>
        <v>2.4646635782417943E-2</v>
      </c>
      <c r="BQ50" s="25">
        <f t="shared" ref="BQ50" si="344">V64*1000/V44</f>
        <v>2.9070470264210748E-2</v>
      </c>
      <c r="BR50" s="25">
        <f t="shared" ref="BR50" si="345">W64*1000/W44</f>
        <v>2.2072705305121305E-2</v>
      </c>
      <c r="BS50" s="25">
        <f t="shared" ref="BS50" si="346">X64*1000/X44</f>
        <v>2.8156058250782833E-2</v>
      </c>
      <c r="BT50" s="25">
        <f t="shared" ref="BT50" si="347">Y64*1000/Y44</f>
        <v>2.0621260004076027E-2</v>
      </c>
      <c r="BU50" s="25">
        <f t="shared" ref="BU50" si="348">Z64*1000/Z44</f>
        <v>2.7292175234579833E-2</v>
      </c>
      <c r="BV50" s="25">
        <f t="shared" ref="BV50" si="349">AA64*1000/AA44</f>
        <v>1.831535553427336E-2</v>
      </c>
      <c r="BW50" s="25">
        <f t="shared" ref="BW50" si="350">AB64*1000/AB44</f>
        <v>1.9007426015160072E-2</v>
      </c>
      <c r="BX50" s="25">
        <f t="shared" ref="BX50" si="351">AC64*1000/AC44</f>
        <v>2.433723398168228E-2</v>
      </c>
      <c r="BY50" s="25">
        <f t="shared" ref="BY50" si="352">AD64*1000/AD44</f>
        <v>1.621086523142358E-2</v>
      </c>
      <c r="BZ50" s="25">
        <f t="shared" ref="BZ50" si="353">AE64*1000/AE44</f>
        <v>1.8210461095797392E-2</v>
      </c>
      <c r="CA50" s="25">
        <f t="shared" ref="CA50" si="354">AF64*1000/AF44</f>
        <v>2.0745729078219009E-2</v>
      </c>
      <c r="CB50" s="25">
        <f t="shared" ref="CB50" si="355">AG64*1000/AG44</f>
        <v>2.3866841489465457E-2</v>
      </c>
      <c r="CC50" s="25">
        <f t="shared" ref="CC50" si="356">AH64*1000/AH44</f>
        <v>3.1744384342974802E-2</v>
      </c>
      <c r="CD50" s="25">
        <f t="shared" ref="CD50" si="357">AI64*1000/AI44</f>
        <v>2.037721595486475E-2</v>
      </c>
      <c r="CE50" s="25">
        <f t="shared" ref="CE50" si="358">AJ64*1000/AJ44</f>
        <v>2.0369674794268464E-2</v>
      </c>
      <c r="CF50" s="25">
        <f t="shared" ref="CF50" si="359">AK64*1000/AK44</f>
        <v>2.6975349767570166E-2</v>
      </c>
      <c r="CG50" s="25">
        <f t="shared" ref="CG50" si="360">AL64*1000/AL44</f>
        <v>2.2798368606638107E-2</v>
      </c>
      <c r="CH50" s="25">
        <f t="shared" ref="CH50" si="361">AM64*1000/AM44</f>
        <v>1.92868173789188E-2</v>
      </c>
      <c r="CI50" s="25">
        <f t="shared" ref="CI50" si="362">AN64*1000/AN44</f>
        <v>2.1334761519305547E-2</v>
      </c>
      <c r="CJ50" s="25">
        <f t="shared" ref="CJ50" si="363">AO64*1000/AO44</f>
        <v>2.1973655438908928E-2</v>
      </c>
      <c r="CK50" s="25">
        <f t="shared" ref="CK50" si="364">AP64*1000/AP44</f>
        <v>1.148457247048597E-2</v>
      </c>
      <c r="CL50" s="25">
        <f t="shared" ref="CL50" si="365">AQ64*1000/AQ44</f>
        <v>1.7719021144529511E-2</v>
      </c>
      <c r="CM50" s="25">
        <f t="shared" ref="CM50" si="366">AR64*1000/AR44</f>
        <v>2.1383077496036424E-2</v>
      </c>
      <c r="CN50" s="25">
        <f t="shared" ref="CN50" si="367">AS64*1000/AS44</f>
        <v>1.7135659018454204E-2</v>
      </c>
      <c r="CO50" s="25">
        <f t="shared" ref="CO50" si="368">AT64*1000/AT44</f>
        <v>2.0562774534368243E-2</v>
      </c>
    </row>
    <row r="51" spans="2:93" s="56" customFormat="1">
      <c r="B51" s="68" t="s">
        <v>176</v>
      </c>
      <c r="C51" s="8">
        <f>C49-C50</f>
        <v>14978</v>
      </c>
      <c r="D51" s="8">
        <f t="shared" ref="D51:AT51" si="369">D49-D50</f>
        <v>15496</v>
      </c>
      <c r="E51" s="8">
        <f t="shared" si="369"/>
        <v>16014</v>
      </c>
      <c r="F51" s="8">
        <f t="shared" si="369"/>
        <v>16532</v>
      </c>
      <c r="G51" s="8">
        <f t="shared" si="369"/>
        <v>16661</v>
      </c>
      <c r="H51" s="8">
        <f t="shared" si="369"/>
        <v>16790</v>
      </c>
      <c r="I51" s="8">
        <f t="shared" si="369"/>
        <v>16919</v>
      </c>
      <c r="J51" s="8">
        <f t="shared" si="369"/>
        <v>17048</v>
      </c>
      <c r="K51" s="8">
        <f t="shared" si="369"/>
        <v>17014</v>
      </c>
      <c r="L51" s="8">
        <f t="shared" si="369"/>
        <v>16980</v>
      </c>
      <c r="M51" s="8">
        <f t="shared" si="369"/>
        <v>16946</v>
      </c>
      <c r="N51" s="8">
        <f t="shared" si="369"/>
        <v>16912</v>
      </c>
      <c r="O51" s="8">
        <f t="shared" si="369"/>
        <v>16458</v>
      </c>
      <c r="P51" s="8">
        <f t="shared" si="369"/>
        <v>16004</v>
      </c>
      <c r="Q51" s="8">
        <f t="shared" si="369"/>
        <v>15550</v>
      </c>
      <c r="R51" s="8">
        <f t="shared" si="369"/>
        <v>15096</v>
      </c>
      <c r="S51" s="8">
        <f t="shared" si="369"/>
        <v>14969</v>
      </c>
      <c r="T51" s="8">
        <f t="shared" si="369"/>
        <v>14842</v>
      </c>
      <c r="U51" s="8">
        <f t="shared" si="369"/>
        <v>14715</v>
      </c>
      <c r="V51" s="8">
        <f t="shared" si="369"/>
        <v>14588</v>
      </c>
      <c r="W51" s="8">
        <f t="shared" si="369"/>
        <v>14588</v>
      </c>
      <c r="X51" s="8">
        <f t="shared" si="369"/>
        <v>14588</v>
      </c>
      <c r="Y51" s="8">
        <f t="shared" si="369"/>
        <v>14588</v>
      </c>
      <c r="Z51" s="8">
        <f t="shared" si="369"/>
        <v>14588</v>
      </c>
      <c r="AA51" s="8">
        <f t="shared" si="369"/>
        <v>14486</v>
      </c>
      <c r="AB51" s="8">
        <f t="shared" si="369"/>
        <v>14384</v>
      </c>
      <c r="AC51" s="8">
        <f t="shared" si="369"/>
        <v>14282</v>
      </c>
      <c r="AD51" s="8">
        <f t="shared" si="369"/>
        <v>14180</v>
      </c>
      <c r="AE51" s="8">
        <f t="shared" si="369"/>
        <v>14019</v>
      </c>
      <c r="AF51" s="8">
        <f t="shared" si="369"/>
        <v>13858</v>
      </c>
      <c r="AG51" s="8">
        <f t="shared" si="369"/>
        <v>13697</v>
      </c>
      <c r="AH51" s="8">
        <f t="shared" si="369"/>
        <v>13536</v>
      </c>
      <c r="AI51" s="8">
        <f t="shared" si="369"/>
        <v>12849</v>
      </c>
      <c r="AJ51" s="8">
        <f t="shared" si="369"/>
        <v>12162</v>
      </c>
      <c r="AK51" s="8">
        <f t="shared" si="369"/>
        <v>11475</v>
      </c>
      <c r="AL51" s="8">
        <f t="shared" si="369"/>
        <v>10788</v>
      </c>
      <c r="AM51" s="8">
        <f t="shared" si="369"/>
        <v>10798</v>
      </c>
      <c r="AN51" s="8">
        <f t="shared" si="369"/>
        <v>10808</v>
      </c>
      <c r="AO51" s="8">
        <f t="shared" si="369"/>
        <v>10818</v>
      </c>
      <c r="AP51" s="8">
        <f t="shared" si="369"/>
        <v>10828</v>
      </c>
      <c r="AQ51" s="8">
        <f t="shared" si="369"/>
        <v>11078</v>
      </c>
      <c r="AR51" s="8">
        <f t="shared" si="369"/>
        <v>11328</v>
      </c>
      <c r="AS51" s="8">
        <f t="shared" si="369"/>
        <v>11578</v>
      </c>
      <c r="AT51" s="8">
        <f t="shared" si="369"/>
        <v>11828</v>
      </c>
      <c r="AW51" s="56" t="s">
        <v>298</v>
      </c>
      <c r="AX51" s="25">
        <f>(C65*1000)/C44</f>
        <v>0.13865377187952568</v>
      </c>
      <c r="AY51" s="25">
        <f t="shared" ref="AY51" si="370">(D65*1000)/D44</f>
        <v>0.13583882075588338</v>
      </c>
      <c r="AZ51" s="25">
        <f t="shared" ref="AZ51" si="371">(E65*1000)/E44</f>
        <v>0.12833755529597202</v>
      </c>
      <c r="BA51" s="25">
        <f t="shared" ref="BA51" si="372">(F65*1000)/F44</f>
        <v>0.12888126882249074</v>
      </c>
      <c r="BB51" s="25">
        <f t="shared" ref="BB51" si="373">(G65*1000)/G44</f>
        <v>0.12553725221156134</v>
      </c>
      <c r="BC51" s="25">
        <f t="shared" ref="BC51" si="374">(H65*1000)/H44</f>
        <v>0.12456233955927751</v>
      </c>
      <c r="BD51" s="25">
        <f t="shared" ref="BD51" si="375">(I65*1000)/I44</f>
        <v>0.12424037864370924</v>
      </c>
      <c r="BE51" s="25">
        <f t="shared" ref="BE51" si="376">(J65*1000)/J44</f>
        <v>0.12410864046284048</v>
      </c>
      <c r="BF51" s="25">
        <f t="shared" ref="BF51" si="377">(K65*1000)/K44</f>
        <v>0.12602421927121926</v>
      </c>
      <c r="BG51" s="25">
        <f t="shared" ref="BG51" si="378">(L65*1000)/L44</f>
        <v>0.13948654693374921</v>
      </c>
      <c r="BH51" s="25">
        <f t="shared" ref="BH51" si="379">(M65*1000)/M44</f>
        <v>0.13148218108119031</v>
      </c>
      <c r="BI51" s="25">
        <f t="shared" ref="BI51" si="380">(N65*1000)/N44</f>
        <v>0.12955033361921184</v>
      </c>
      <c r="BJ51" s="25">
        <f t="shared" ref="BJ51" si="381">(O65*1000)/O44</f>
        <v>0.12903205548324542</v>
      </c>
      <c r="BK51" s="25">
        <f t="shared" ref="BK51" si="382">(P65*1000)/P44</f>
        <v>0.14313319797408827</v>
      </c>
      <c r="BL51" s="25">
        <f t="shared" ref="BL51" si="383">(Q65*1000)/Q44</f>
        <v>0.13711816024467188</v>
      </c>
      <c r="BM51" s="25">
        <f t="shared" ref="BM51" si="384">(R65*1000)/R44</f>
        <v>0.15025480455880647</v>
      </c>
      <c r="BN51" s="25">
        <f t="shared" ref="BN51" si="385">(S65*1000)/S44</f>
        <v>0.12816747219483299</v>
      </c>
      <c r="BO51" s="25">
        <f t="shared" ref="BO51" si="386">(T65*1000)/T44</f>
        <v>0.12644197020043582</v>
      </c>
      <c r="BP51" s="25">
        <f t="shared" ref="BP51" si="387">(U65*1000)/U44</f>
        <v>0.14016017548273255</v>
      </c>
      <c r="BQ51" s="25">
        <f t="shared" ref="BQ51" si="388">(V65*1000)/V44</f>
        <v>0.1479482589557764</v>
      </c>
      <c r="BR51" s="25">
        <f t="shared" ref="BR51" si="389">(W65*1000)/W44</f>
        <v>0.14138312352047577</v>
      </c>
      <c r="BS51" s="25">
        <f t="shared" ref="BS51" si="390">(X65*1000)/X44</f>
        <v>0.14645622352818477</v>
      </c>
      <c r="BT51" s="25">
        <f t="shared" ref="BT51" si="391">(Y65*1000)/Y44</f>
        <v>0.13608763719031919</v>
      </c>
      <c r="BU51" s="25">
        <f t="shared" ref="BU51" si="392">(Z65*1000)/Z44</f>
        <v>0.13712106553138909</v>
      </c>
      <c r="BV51" s="25">
        <f t="shared" ref="BV51" si="393">(AA65*1000)/AA44</f>
        <v>0.11459555697544678</v>
      </c>
      <c r="BW51" s="25">
        <f t="shared" ref="BW51" si="394">(AB65*1000)/AB44</f>
        <v>0.123950692449662</v>
      </c>
      <c r="BX51" s="25">
        <f t="shared" ref="BX51" si="395">(AC65*1000)/AC44</f>
        <v>0.12646717161135279</v>
      </c>
      <c r="BY51" s="25">
        <f t="shared" ref="BY51" si="396">(AD65*1000)/AD44</f>
        <v>0.12910670297464272</v>
      </c>
      <c r="BZ51" s="25">
        <f t="shared" ref="BZ51" si="397">(AE65*1000)/AE44</f>
        <v>0.11504715640194872</v>
      </c>
      <c r="CA51" s="25">
        <f t="shared" ref="CA51" si="398">(AF65*1000)/AF44</f>
        <v>0.11111146529245031</v>
      </c>
      <c r="CB51" s="25">
        <f t="shared" ref="CB51" si="399">(AG65*1000)/AG44</f>
        <v>0.10828055121946931</v>
      </c>
      <c r="CC51" s="25">
        <f t="shared" ref="CC51" si="400">(AH65*1000)/AH44</f>
        <v>0.10301678656719401</v>
      </c>
      <c r="CD51" s="25">
        <f t="shared" ref="CD51" si="401">(AI65*1000)/AI44</f>
        <v>0.10449010823219677</v>
      </c>
      <c r="CE51" s="25">
        <f t="shared" ref="CE51" si="402">(AJ65*1000)/AJ44</f>
        <v>0.11289570919603237</v>
      </c>
      <c r="CF51" s="25">
        <f t="shared" ref="CF51" si="403">(AK65*1000)/AK44</f>
        <v>0.10891716101918315</v>
      </c>
      <c r="CG51" s="25">
        <f t="shared" ref="CG51" si="404">(AL65*1000)/AL44</f>
        <v>0.12775325312353611</v>
      </c>
      <c r="CH51" s="25">
        <f t="shared" ref="CH51" si="405">(AM65*1000)/AM44</f>
        <v>0.10944979129922339</v>
      </c>
      <c r="CI51" s="25">
        <f t="shared" ref="CI51" si="406">(AN65*1000)/AN44</f>
        <v>0.11900863463730443</v>
      </c>
      <c r="CJ51" s="25">
        <f t="shared" ref="CJ51" si="407">(AO65*1000)/AO44</f>
        <v>0.12060035702986276</v>
      </c>
      <c r="CK51" s="25">
        <f t="shared" ref="CK51" si="408">(AP65*1000)/AP44</f>
        <v>0.12330885115519925</v>
      </c>
      <c r="CL51" s="25">
        <f t="shared" ref="CL51" si="409">(AQ65*1000)/AQ44</f>
        <v>0.10484071861629649</v>
      </c>
      <c r="CM51" s="25">
        <f t="shared" ref="CM51" si="410">(AR65*1000)/AR44</f>
        <v>0.12953255551843498</v>
      </c>
      <c r="CN51" s="25">
        <f t="shared" ref="CN51" si="411">(AS65*1000)/AS44</f>
        <v>0.10940030433111433</v>
      </c>
      <c r="CO51" s="25">
        <f t="shared" ref="CO51" si="412">(AT65*1000)/AT44</f>
        <v>0.10996546108660861</v>
      </c>
    </row>
    <row r="52" spans="2:93" s="56" customFormat="1">
      <c r="B52" s="68" t="s">
        <v>136</v>
      </c>
      <c r="C52" s="56">
        <f>FROTA_Q!D13</f>
        <v>84</v>
      </c>
      <c r="D52" s="56">
        <f>FROTA_Q!E13</f>
        <v>106</v>
      </c>
      <c r="E52" s="56">
        <f>FROTA_Q!F13</f>
        <v>109</v>
      </c>
      <c r="F52" s="56">
        <f>FROTA_Q!G13</f>
        <v>117</v>
      </c>
      <c r="G52" s="56">
        <f>FROTA_Q!H13</f>
        <v>115</v>
      </c>
      <c r="H52" s="56">
        <f>FROTA_Q!I13</f>
        <v>110</v>
      </c>
      <c r="I52" s="56">
        <f>FROTA_Q!J13</f>
        <v>111</v>
      </c>
      <c r="J52" s="56">
        <f>FROTA_Q!K13</f>
        <v>114</v>
      </c>
      <c r="K52" s="56">
        <f>FROTA_Q!L13</f>
        <v>114</v>
      </c>
      <c r="L52" s="56">
        <f>FROTA_Q!M13</f>
        <v>114</v>
      </c>
      <c r="M52" s="56">
        <f>FROTA_Q!N13</f>
        <v>119</v>
      </c>
      <c r="N52" s="56">
        <f>FROTA_Q!O13</f>
        <v>118</v>
      </c>
      <c r="O52" s="56">
        <f>FROTA_Q!P13</f>
        <v>116</v>
      </c>
      <c r="P52" s="56">
        <f>FROTA_Q!Q13</f>
        <v>111</v>
      </c>
      <c r="Q52" s="56">
        <f>FROTA_Q!R13</f>
        <v>116</v>
      </c>
      <c r="R52" s="56">
        <f>FROTA_Q!S13</f>
        <v>126</v>
      </c>
      <c r="S52" s="56">
        <f>FROTA_Q!T13</f>
        <v>131</v>
      </c>
      <c r="T52" s="56">
        <f>FROTA_Q!U13</f>
        <v>130</v>
      </c>
      <c r="U52" s="56">
        <f>FROTA_Q!V13</f>
        <v>137</v>
      </c>
      <c r="V52" s="56">
        <f>FROTA_Q!W13</f>
        <v>141</v>
      </c>
      <c r="W52" s="56">
        <f>FROTA_Q!X13</f>
        <v>142</v>
      </c>
      <c r="X52" s="56">
        <f>FROTA_Q!Y13</f>
        <v>138</v>
      </c>
      <c r="Y52" s="56">
        <f>FROTA_Q!Z13</f>
        <v>136</v>
      </c>
      <c r="Z52" s="56">
        <f>FROTA_Q!AA13</f>
        <v>141</v>
      </c>
      <c r="AA52" s="56">
        <f>FROTA_Q!AB13</f>
        <v>138</v>
      </c>
      <c r="AB52" s="56">
        <f>FROTA_Q!AC13</f>
        <v>133</v>
      </c>
      <c r="AC52" s="56">
        <f>FROTA_Q!AD13</f>
        <v>137</v>
      </c>
      <c r="AD52" s="56">
        <f>FROTA_Q!AE13</f>
        <v>144</v>
      </c>
      <c r="AE52" s="56">
        <f>FROTA_Q!AF13</f>
        <v>137</v>
      </c>
      <c r="AF52" s="56">
        <f>FROTA_Q!AG13</f>
        <v>131</v>
      </c>
      <c r="AG52" s="56">
        <f>FROTA_Q!AH13</f>
        <v>122</v>
      </c>
      <c r="AH52" s="56">
        <f>FROTA_Q!AI13</f>
        <v>127</v>
      </c>
      <c r="AI52" s="56">
        <f>FROTA_Q!AJ13</f>
        <v>125</v>
      </c>
      <c r="AJ52" s="56">
        <f>FROTA_Q!AK13</f>
        <v>116</v>
      </c>
      <c r="AK52" s="56">
        <f>FROTA_Q!AL13</f>
        <v>115</v>
      </c>
      <c r="AL52" s="56">
        <f>FROTA_Q!AM13</f>
        <v>119</v>
      </c>
      <c r="AM52" s="56">
        <f>FROTA_Q!AN13</f>
        <v>118</v>
      </c>
      <c r="AN52" s="56">
        <f>FROTA_Q!AO13</f>
        <v>118</v>
      </c>
      <c r="AO52" s="56">
        <f>FROTA_Q!AP13</f>
        <v>116</v>
      </c>
      <c r="AP52" s="56">
        <f>FROTA_Q!AQ13</f>
        <v>121</v>
      </c>
      <c r="AQ52" s="56">
        <f>FROTA_Q!AR13</f>
        <v>122</v>
      </c>
      <c r="AR52" s="56">
        <f>FROTA_Q!AS13</f>
        <v>121</v>
      </c>
      <c r="AS52" s="56">
        <f>FROTA_Q!AT13</f>
        <v>119</v>
      </c>
      <c r="AT52" s="56">
        <f>FROTA_Q!AU13</f>
        <v>132</v>
      </c>
      <c r="AW52" s="56" t="s">
        <v>299</v>
      </c>
      <c r="AX52" s="25">
        <f>AX44-AX51</f>
        <v>8.0101577703726445E-3</v>
      </c>
      <c r="AY52" s="25">
        <f t="shared" ref="AY52" si="413">AY44-AY51</f>
        <v>5.7319237970449854E-3</v>
      </c>
      <c r="AZ52" s="25">
        <f t="shared" ref="AZ52" si="414">AZ44-AZ51</f>
        <v>3.8464441699032903E-3</v>
      </c>
      <c r="BA52" s="25">
        <f t="shared" ref="BA52" si="415">BA44-BA51</f>
        <v>1.0232553257782773E-2</v>
      </c>
      <c r="BB52" s="25">
        <f t="shared" ref="BB52" si="416">BB44-BB51</f>
        <v>1.4383461539364678E-2</v>
      </c>
      <c r="BC52" s="25">
        <f t="shared" ref="BC52" si="417">BC44-BC51</f>
        <v>5.1366282251361361E-3</v>
      </c>
      <c r="BD52" s="25">
        <f t="shared" ref="BD52" si="418">BD44-BD51</f>
        <v>1.1996857016700141E-2</v>
      </c>
      <c r="BE52" s="25">
        <f t="shared" ref="BE52" si="419">BE44-BE51</f>
        <v>1.5330249549037361E-2</v>
      </c>
      <c r="BF52" s="25">
        <f t="shared" ref="BF52" si="420">BF44-BF51</f>
        <v>9.9844235964368366E-3</v>
      </c>
      <c r="BG52" s="25">
        <f t="shared" ref="BG52" si="421">BG44-BG51</f>
        <v>-2.1414854398455432E-2</v>
      </c>
      <c r="BH52" s="25">
        <f t="shared" ref="BH52" si="422">BH44-BH51</f>
        <v>-5.5782725434617431E-3</v>
      </c>
      <c r="BI52" s="25">
        <f t="shared" ref="BI52" si="423">BI44-BI51</f>
        <v>-7.7136691134685464E-4</v>
      </c>
      <c r="BJ52" s="25">
        <f t="shared" ref="BJ52" si="424">BJ44-BJ51</f>
        <v>-3.7974990981821111E-3</v>
      </c>
      <c r="BK52" s="25">
        <f t="shared" ref="BK52" si="425">BK44-BK51</f>
        <v>-2.4469285211230277E-2</v>
      </c>
      <c r="BL52" s="25">
        <f t="shared" ref="BL52" si="426">BL44-BL51</f>
        <v>-1.4363887006343917E-2</v>
      </c>
      <c r="BM52" s="25">
        <f t="shared" ref="BM52" si="427">BM44-BM51</f>
        <v>-1.2975479896460085E-2</v>
      </c>
      <c r="BN52" s="25">
        <f t="shared" ref="BN52" si="428">BN44-BN51</f>
        <v>2.9935087893638579E-3</v>
      </c>
      <c r="BO52" s="25">
        <f t="shared" ref="BO52" si="429">BO44-BO51</f>
        <v>-6.2952710098770626E-3</v>
      </c>
      <c r="BP52" s="25">
        <f t="shared" ref="BP52" si="430">BP44-BP51</f>
        <v>-2.010250011983572E-3</v>
      </c>
      <c r="BQ52" s="25">
        <f t="shared" ref="BQ52" si="431">BQ44-BQ51</f>
        <v>3.6223679857823321E-3</v>
      </c>
      <c r="BR52" s="25">
        <f t="shared" ref="BR52" si="432">BR44-BR51</f>
        <v>8.4546176867092426E-4</v>
      </c>
      <c r="BS52" s="25">
        <f t="shared" ref="BS52" si="433">BS44-BS51</f>
        <v>-2.9968660886953713E-3</v>
      </c>
      <c r="BT52" s="25">
        <f t="shared" ref="BT52" si="434">BT44-BT51</f>
        <v>3.7588888340406024E-3</v>
      </c>
      <c r="BU52" s="25">
        <f t="shared" ref="BU52" si="435">BU44-BU51</f>
        <v>2.5258696995597851E-3</v>
      </c>
      <c r="BV52" s="25">
        <f t="shared" ref="BV52" si="436">BV44-BV51</f>
        <v>1.1142344992311357E-2</v>
      </c>
      <c r="BW52" s="25">
        <f t="shared" ref="BW52" si="437">BW44-BW51</f>
        <v>-9.8490027096779231E-3</v>
      </c>
      <c r="BX52" s="25">
        <f t="shared" ref="BX52" si="438">BX44-BX51</f>
        <v>-1.1156644979561647E-3</v>
      </c>
      <c r="BY52" s="25">
        <f t="shared" ref="BY52" si="439">BY44-BY51</f>
        <v>-2.6916676326042555E-3</v>
      </c>
      <c r="BZ52" s="25">
        <f t="shared" ref="BZ52" si="440">BZ44-BZ51</f>
        <v>1.3572773132345659E-2</v>
      </c>
      <c r="CA52" s="25">
        <f t="shared" ref="CA52" si="441">CA44-CA51</f>
        <v>-1.6759311707307406E-3</v>
      </c>
      <c r="CB52" s="25">
        <f t="shared" ref="CB52" si="442">CB44-CB51</f>
        <v>7.6796961451840173E-3</v>
      </c>
      <c r="CC52" s="25">
        <f t="shared" ref="CC52" si="443">CC44-CC51</f>
        <v>2.0914870681859182E-2</v>
      </c>
      <c r="CD52" s="25">
        <f t="shared" ref="CD52" si="444">CD44-CD51</f>
        <v>1.3594743366078924E-2</v>
      </c>
      <c r="CE52" s="25">
        <f t="shared" ref="CE52" si="445">CE44-CE51</f>
        <v>5.4543716092925187E-5</v>
      </c>
      <c r="CF52" s="25">
        <f t="shared" ref="CF52" si="446">CF44-CF51</f>
        <v>1.3933912362727577E-2</v>
      </c>
      <c r="CG52" s="25">
        <f t="shared" ref="CG52" si="447">CG44-CG51</f>
        <v>4.117355558411917E-3</v>
      </c>
      <c r="CH52" s="25">
        <f t="shared" ref="CH52" si="448">CH44-CH51</f>
        <v>1.8991701729491384E-2</v>
      </c>
      <c r="CI52" s="25">
        <f t="shared" ref="CI52" si="449">CI44-CI51</f>
        <v>-7.8862434897195022E-4</v>
      </c>
      <c r="CJ52" s="25">
        <f t="shared" ref="CJ52" si="450">CJ44-CJ51</f>
        <v>1.307941525375042E-3</v>
      </c>
      <c r="CK52" s="25">
        <f t="shared" ref="CK52" si="451">CK44-CK51</f>
        <v>1.0562544879028121E-2</v>
      </c>
      <c r="CL52" s="25">
        <f t="shared" ref="CL52" si="452">CL44-CL51</f>
        <v>2.3058787725611096E-2</v>
      </c>
      <c r="CM52" s="25">
        <f t="shared" ref="CM52" si="453">CM44-CM51</f>
        <v>1.3582573516598639E-2</v>
      </c>
      <c r="CN52" s="25">
        <f t="shared" ref="CN52" si="454">CN44-CN51</f>
        <v>3.3658873033634962E-2</v>
      </c>
      <c r="CO52" s="25">
        <f t="shared" ref="CO52" si="455">CO44-CO51</f>
        <v>3.6447757729915001E-2</v>
      </c>
    </row>
    <row r="53" spans="2:93" s="56" customFormat="1">
      <c r="B53" s="68" t="s">
        <v>177</v>
      </c>
      <c r="C53" s="8">
        <f>DADOS_OP_Q!D23</f>
        <v>293358239</v>
      </c>
      <c r="D53" s="8">
        <f>DADOS_OP_Q!E23</f>
        <v>293877094</v>
      </c>
      <c r="E53" s="8">
        <f>DADOS_OP_Q!F23</f>
        <v>287305194</v>
      </c>
      <c r="F53" s="8">
        <f>DADOS_OP_Q!G23</f>
        <v>318982624</v>
      </c>
      <c r="G53" s="8">
        <f>DADOS_OP_Q!H23</f>
        <v>327456677</v>
      </c>
      <c r="H53" s="8">
        <f>DADOS_OP_Q!I23</f>
        <v>319246495</v>
      </c>
      <c r="I53" s="8">
        <f>DADOS_OP_Q!J23</f>
        <v>341902836</v>
      </c>
      <c r="J53" s="8">
        <f>DADOS_OP_Q!K23</f>
        <v>341780675</v>
      </c>
      <c r="K53" s="8">
        <f>DADOS_OP_Q!L23</f>
        <v>346838779</v>
      </c>
      <c r="L53" s="8">
        <f>DADOS_OP_Q!M23</f>
        <v>326974606</v>
      </c>
      <c r="M53" s="8">
        <f>DADOS_OP_Q!N23</f>
        <v>351969846</v>
      </c>
      <c r="N53" s="8">
        <f>DADOS_OP_Q!O23</f>
        <v>357469630</v>
      </c>
      <c r="O53" s="8">
        <f>DADOS_OP_Q!P23</f>
        <v>344563876</v>
      </c>
      <c r="P53" s="8">
        <f>DADOS_OP_Q!Q23</f>
        <v>317767833</v>
      </c>
      <c r="Q53" s="8">
        <f>DADOS_OP_Q!R23</f>
        <v>328862433</v>
      </c>
      <c r="R53" s="8">
        <f>DADOS_OP_Q!S23</f>
        <v>333381365</v>
      </c>
      <c r="S53" s="8">
        <f>DADOS_OP_Q!T23</f>
        <v>346397104</v>
      </c>
      <c r="T53" s="8">
        <f>DADOS_OP_Q!U23</f>
        <v>341174745</v>
      </c>
      <c r="U53" s="8">
        <f>DADOS_OP_Q!V23</f>
        <v>351681078</v>
      </c>
      <c r="V53" s="8">
        <f>DADOS_OP_Q!W23</f>
        <v>356736060</v>
      </c>
      <c r="W53" s="8">
        <f>DADOS_OP_Q!X23</f>
        <v>351697512</v>
      </c>
      <c r="X53" s="8">
        <f>DADOS_OP_Q!Y23</f>
        <v>332431659</v>
      </c>
      <c r="Y53" s="8">
        <f>DADOS_OP_Q!Z23</f>
        <v>349291772</v>
      </c>
      <c r="Z53" s="8">
        <f>DADOS_OP_Q!AA23</f>
        <v>375011132</v>
      </c>
      <c r="AA53" s="8">
        <f>DADOS_OP_Q!AB23</f>
        <v>369768202</v>
      </c>
      <c r="AB53" s="8">
        <f>DADOS_OP_Q!AC23</f>
        <v>342004899</v>
      </c>
      <c r="AC53" s="8">
        <f>DADOS_OP_Q!AD23</f>
        <v>353706272</v>
      </c>
      <c r="AD53" s="8">
        <f>DADOS_OP_Q!AE23</f>
        <v>358057630</v>
      </c>
      <c r="AE53" s="8">
        <f>DADOS_OP_Q!AF23</f>
        <v>345931881</v>
      </c>
      <c r="AF53" s="8">
        <f>DADOS_OP_Q!AG23</f>
        <v>296379726</v>
      </c>
      <c r="AG53" s="8">
        <f>DADOS_OP_Q!AH23</f>
        <v>315303340</v>
      </c>
      <c r="AH53" s="8">
        <f>DADOS_OP_Q!AI23</f>
        <v>324131034</v>
      </c>
      <c r="AI53" s="8">
        <f>DADOS_OP_Q!AJ23</f>
        <v>327674239</v>
      </c>
      <c r="AJ53" s="8">
        <f>DADOS_OP_Q!AK23</f>
        <v>287266142</v>
      </c>
      <c r="AK53" s="8">
        <f>DADOS_OP_Q!AL23</f>
        <v>326321870</v>
      </c>
      <c r="AL53" s="8">
        <f>DADOS_OP_Q!AM23</f>
        <v>335334080</v>
      </c>
      <c r="AM53" s="8">
        <f>DADOS_OP_Q!AN23</f>
        <v>340909622</v>
      </c>
      <c r="AN53" s="8">
        <f>DADOS_OP_Q!AO23</f>
        <v>289656753</v>
      </c>
      <c r="AO53" s="8">
        <f>DADOS_OP_Q!AP23</f>
        <v>331981579</v>
      </c>
      <c r="AP53" s="8">
        <f>DADOS_OP_Q!AQ23</f>
        <v>341928054</v>
      </c>
      <c r="AQ53" s="8">
        <f>DADOS_OP_Q!AR23</f>
        <v>348219789</v>
      </c>
      <c r="AR53" s="8">
        <f>DADOS_OP_Q!AS23</f>
        <v>308861833</v>
      </c>
      <c r="AS53" s="8">
        <f>DADOS_OP_Q!AT23</f>
        <v>360786906</v>
      </c>
      <c r="AT53" s="8">
        <f>DADOS_OP_Q!AU23</f>
        <v>355249189</v>
      </c>
      <c r="AW53" s="56" t="s">
        <v>1240</v>
      </c>
      <c r="AX53" s="25">
        <f>C44/C54</f>
        <v>167.75128879602704</v>
      </c>
      <c r="AY53" s="25">
        <f t="shared" ref="AY53" si="456">D44/D54</f>
        <v>166.95091842725662</v>
      </c>
      <c r="AZ53" s="25">
        <f t="shared" ref="AZ53" si="457">E44/E54</f>
        <v>167.14633802370355</v>
      </c>
      <c r="BA53" s="25">
        <f t="shared" ref="BA53" si="458">F44/F54</f>
        <v>165.94112223405588</v>
      </c>
      <c r="BB53" s="25">
        <f t="shared" ref="BB53" si="459">G44/G54</f>
        <v>170.98006824654513</v>
      </c>
      <c r="BC53" s="25">
        <f t="shared" ref="BC53" si="460">H44/H54</f>
        <v>171.50242013747064</v>
      </c>
      <c r="BD53" s="25">
        <f t="shared" ref="BD53" si="461">I44/I54</f>
        <v>172.63775132014317</v>
      </c>
      <c r="BE53" s="25">
        <f t="shared" ref="BE53" si="462">J44/J54</f>
        <v>172.90822309998666</v>
      </c>
      <c r="BF53" s="25">
        <f t="shared" ref="BF53" si="463">K44/K54</f>
        <v>173.29185208218749</v>
      </c>
      <c r="BG53" s="25">
        <f t="shared" ref="BG53" si="464">L44/L54</f>
        <v>170.91489952679777</v>
      </c>
      <c r="BH53" s="25">
        <f t="shared" ref="BH53" si="465">M44/M54</f>
        <v>170.93582007325227</v>
      </c>
      <c r="BI53" s="25">
        <f t="shared" ref="BI53" si="466">N44/N54</f>
        <v>171.53444609147101</v>
      </c>
      <c r="BJ53" s="25">
        <f t="shared" ref="BJ53" si="467">O44/O54</f>
        <v>171.32383707274718</v>
      </c>
      <c r="BK53" s="25">
        <f t="shared" ref="BK53" si="468">P44/P54</f>
        <v>170.94347034346251</v>
      </c>
      <c r="BL53" s="25">
        <f t="shared" ref="BL53" si="469">Q44/Q54</f>
        <v>170.90297441756823</v>
      </c>
      <c r="BM53" s="25">
        <f t="shared" ref="BM53" si="470">R44/R54</f>
        <v>172.94620815325075</v>
      </c>
      <c r="BN53" s="25">
        <f t="shared" ref="BN53" si="471">S44/S54</f>
        <v>174.21993823972164</v>
      </c>
      <c r="BO53" s="25">
        <f t="shared" ref="BO53" si="472">T44/T54</f>
        <v>174.27106297753025</v>
      </c>
      <c r="BP53" s="25">
        <f t="shared" ref="BP53" si="473">U44/U54</f>
        <v>175.00851529913115</v>
      </c>
      <c r="BQ53" s="25">
        <f t="shared" ref="BQ53" si="474">V44/V54</f>
        <v>175.59728506062461</v>
      </c>
      <c r="BR53" s="25">
        <f t="shared" ref="BR53" si="475">W44/W54</f>
        <v>174.2434350059826</v>
      </c>
      <c r="BS53" s="25">
        <f t="shared" ref="BS53" si="476">X44/X54</f>
        <v>170.99871762617411</v>
      </c>
      <c r="BT53" s="25">
        <f t="shared" ref="BT53" si="477">Y44/Y54</f>
        <v>169.2495556890529</v>
      </c>
      <c r="BU53" s="25">
        <f t="shared" ref="BU53" si="478">Z44/Z54</f>
        <v>169.26207257834201</v>
      </c>
      <c r="BV53" s="25">
        <f t="shared" ref="BV53" si="479">AA44/AA54</f>
        <v>169.50118482641389</v>
      </c>
      <c r="BW53" s="25">
        <f t="shared" ref="BW53" si="480">AB44/AB54</f>
        <v>168.79243947648555</v>
      </c>
      <c r="BX53" s="25">
        <f t="shared" ref="BX53" si="481">AC44/AC54</f>
        <v>168.65420895333747</v>
      </c>
      <c r="BY53" s="25">
        <f t="shared" ref="BY53" si="482">AD44/AD54</f>
        <v>169.04690706501444</v>
      </c>
      <c r="BZ53" s="25">
        <f t="shared" ref="BZ53" si="483">AE44/AE54</f>
        <v>169.43999347875706</v>
      </c>
      <c r="CA53" s="25">
        <f t="shared" ref="CA53" si="484">AF44/AF54</f>
        <v>169.64168534532914</v>
      </c>
      <c r="CB53" s="25">
        <f t="shared" ref="CB53" si="485">AG44/AG54</f>
        <v>170.19494088577429</v>
      </c>
      <c r="CC53" s="25">
        <f t="shared" ref="CC53" si="486">AH44/AH54</f>
        <v>170.43100746129025</v>
      </c>
      <c r="CD53" s="25">
        <f t="shared" ref="CD53" si="487">AI44/AI54</f>
        <v>170.21672356042563</v>
      </c>
      <c r="CE53" s="25">
        <f t="shared" ref="CE53" si="488">AJ44/AJ54</f>
        <v>170.16798790930113</v>
      </c>
      <c r="CF53" s="25">
        <f t="shared" ref="CF53" si="489">AK44/AK54</f>
        <v>170.28586984167367</v>
      </c>
      <c r="CG53" s="25">
        <f t="shared" ref="CG53" si="490">AL44/AL54</f>
        <v>170.55721774303964</v>
      </c>
      <c r="CH53" s="25">
        <f t="shared" ref="CH53" si="491">AM44/AM54</f>
        <v>170.22064410759745</v>
      </c>
      <c r="CI53" s="25">
        <f t="shared" ref="CI53" si="492">AN44/AN54</f>
        <v>172.85850787701636</v>
      </c>
      <c r="CJ53" s="25">
        <f t="shared" ref="CJ53" si="493">AO44/AO54</f>
        <v>178.92058924071216</v>
      </c>
      <c r="CK53" s="25">
        <f t="shared" ref="CK53" si="494">AP44/AP54</f>
        <v>177.98623261746209</v>
      </c>
      <c r="CL53" s="25">
        <f t="shared" ref="CL53" si="495">AQ44/AQ54</f>
        <v>176.88283444761876</v>
      </c>
      <c r="CM53" s="25">
        <f t="shared" ref="CM53" si="496">AR44/AR54</f>
        <v>175.46656298177257</v>
      </c>
      <c r="CN53" s="25">
        <f t="shared" ref="CN53" si="497">AS44/AS54</f>
        <v>176.08268498679928</v>
      </c>
      <c r="CO53" s="25">
        <f t="shared" ref="CO53" si="498">AT44/AT54</f>
        <v>178.14290609899186</v>
      </c>
    </row>
    <row r="54" spans="2:93" s="56" customFormat="1">
      <c r="B54" s="68" t="s">
        <v>300</v>
      </c>
      <c r="C54" s="8">
        <f>DADOS_OP_Q!D32</f>
        <v>58041768</v>
      </c>
      <c r="D54" s="8">
        <f>DADOS_OP_Q!E32</f>
        <v>58935642</v>
      </c>
      <c r="E54" s="8">
        <f>DADOS_OP_Q!F32</f>
        <v>62072712</v>
      </c>
      <c r="F54" s="8">
        <f>DADOS_OP_Q!G32</f>
        <v>64059275</v>
      </c>
      <c r="G54" s="8">
        <f>DADOS_OP_Q!H32</f>
        <v>67235931</v>
      </c>
      <c r="H54" s="8">
        <f>DADOS_OP_Q!I32</f>
        <v>66262145</v>
      </c>
      <c r="I54" s="8">
        <f>DADOS_OP_Q!J32</f>
        <v>69775197</v>
      </c>
      <c r="J54" s="8">
        <f>DADOS_OP_Q!K32</f>
        <v>69250672</v>
      </c>
      <c r="K54" s="8">
        <f>DADOS_OP_Q!L32</f>
        <v>70351446</v>
      </c>
      <c r="L54" s="8">
        <f>DADOS_OP_Q!M32</f>
        <v>66759194</v>
      </c>
      <c r="M54" s="8">
        <f>DADOS_OP_Q!N32</f>
        <v>73052218</v>
      </c>
      <c r="N54" s="8">
        <f>DADOS_OP_Q!O32</f>
        <v>74500586</v>
      </c>
      <c r="O54" s="8">
        <f>DADOS_OP_Q!P32</f>
        <v>71297538</v>
      </c>
      <c r="P54" s="8">
        <f>DADOS_OP_Q!Q32</f>
        <v>64473238</v>
      </c>
      <c r="Q54" s="8">
        <f>DADOS_OP_Q!R32</f>
        <v>66792673</v>
      </c>
      <c r="R54" s="8">
        <f>DADOS_OP_Q!S32</f>
        <v>67531052</v>
      </c>
      <c r="S54" s="8">
        <f>DADOS_OP_Q!T32</f>
        <v>71007452</v>
      </c>
      <c r="T54" s="8">
        <f>DADOS_OP_Q!U32</f>
        <v>70199085</v>
      </c>
      <c r="U54" s="8">
        <f>DADOS_OP_Q!V32</f>
        <v>71421801</v>
      </c>
      <c r="V54" s="8">
        <f>DADOS_OP_Q!W32</f>
        <v>72411267</v>
      </c>
      <c r="W54" s="8">
        <f>DADOS_OP_Q!X32</f>
        <v>72142640</v>
      </c>
      <c r="X54" s="8">
        <f>DADOS_OP_Q!Y32</f>
        <v>68744385</v>
      </c>
      <c r="Y54" s="8">
        <f>DADOS_OP_Q!Z32</f>
        <v>72326037</v>
      </c>
      <c r="Z54" s="8">
        <f>DADOS_OP_Q!AA32</f>
        <v>77873920</v>
      </c>
      <c r="AA54" s="8">
        <f>DADOS_OP_Q!AB32</f>
        <v>77151386</v>
      </c>
      <c r="AB54" s="8">
        <f>DADOS_OP_Q!AC32</f>
        <v>70614290</v>
      </c>
      <c r="AC54" s="8">
        <f>DADOS_OP_Q!AD32</f>
        <v>73297427</v>
      </c>
      <c r="AD54" s="8">
        <f>DADOS_OP_Q!AE32</f>
        <v>74450789</v>
      </c>
      <c r="AE54" s="8">
        <f>DADOS_OP_Q!AF32</f>
        <v>72838875</v>
      </c>
      <c r="AF54" s="8">
        <f>DADOS_OP_Q!AG32</f>
        <v>63801856</v>
      </c>
      <c r="AG54" s="8">
        <f>DADOS_OP_Q!AH32</f>
        <v>67900661</v>
      </c>
      <c r="AH54" s="8">
        <f>DADOS_OP_Q!AI32</f>
        <v>69478600</v>
      </c>
      <c r="AI54" s="8">
        <f>DADOS_OP_Q!AJ32</f>
        <v>70833194</v>
      </c>
      <c r="AJ54" s="8">
        <f>DADOS_OP_Q!AK32</f>
        <v>61674516</v>
      </c>
      <c r="AK54" s="8">
        <f>DADOS_OP_Q!AL32</f>
        <v>70806857</v>
      </c>
      <c r="AL54" s="8">
        <f>DADOS_OP_Q!AM32</f>
        <v>71796086</v>
      </c>
      <c r="AM54" s="8">
        <f>DADOS_OP_Q!AN32</f>
        <v>73228169</v>
      </c>
      <c r="AN54" s="8">
        <f>DADOS_OP_Q!AO32</f>
        <v>61916210</v>
      </c>
      <c r="AO54" s="8">
        <f>DADOS_OP_Q!AP32</f>
        <v>69924089</v>
      </c>
      <c r="AP54" s="8">
        <f>DADOS_OP_Q!AQ32</f>
        <v>70495172</v>
      </c>
      <c r="AQ54" s="8">
        <f>DADOS_OP_Q!AR32</f>
        <v>74047754</v>
      </c>
      <c r="AR54" s="8">
        <f>DADOS_OP_Q!AS32</f>
        <v>65067659</v>
      </c>
      <c r="AS54" s="8">
        <f>DADOS_OP_Q!AT32</f>
        <v>76410655</v>
      </c>
      <c r="AT54" s="8">
        <f>DADOS_OP_Q!AU32</f>
        <v>74798739</v>
      </c>
      <c r="AW54" s="56" t="s">
        <v>302</v>
      </c>
      <c r="AX54" s="25">
        <f>C59*1000/C53</f>
        <v>1.464374506696426</v>
      </c>
      <c r="AY54" s="25">
        <f t="shared" ref="AY54" si="499">D59*1000/D53</f>
        <v>1.4586055975613292</v>
      </c>
      <c r="AZ54" s="25">
        <f t="shared" ref="AZ54" si="500">E59*1000/E53</f>
        <v>1.6367865982251322</v>
      </c>
      <c r="BA54" s="25">
        <f t="shared" ref="BA54" si="501">F59*1000/F53</f>
        <v>1.3620024211571973</v>
      </c>
      <c r="BB54" s="25">
        <f t="shared" ref="BB54" si="502">G59*1000/G53</f>
        <v>1.5929011519183351</v>
      </c>
      <c r="BC54" s="25">
        <f t="shared" ref="BC54" si="503">H59*1000/H53</f>
        <v>1.6526906409597435</v>
      </c>
      <c r="BD54" s="25">
        <f t="shared" ref="BD54" si="504">I59*1000/I53</f>
        <v>1.5699707436985437</v>
      </c>
      <c r="BE54" s="25">
        <f t="shared" ref="BE54" si="505">J59*1000/J53</f>
        <v>1.5483422603930181</v>
      </c>
      <c r="BF54" s="25">
        <f t="shared" ref="BF54" si="506">K59*1000/K53</f>
        <v>1.7044956287954498</v>
      </c>
      <c r="BG54" s="25">
        <f t="shared" ref="BG54" si="507">L59*1000/L53</f>
        <v>1.9480396918378045</v>
      </c>
      <c r="BH54" s="25">
        <f t="shared" ref="BH54" si="508">M59*1000/M53</f>
        <v>1.8259895129861914</v>
      </c>
      <c r="BI54" s="25">
        <f t="shared" ref="BI54" si="509">N59*1000/N53</f>
        <v>1.8740188203054111</v>
      </c>
      <c r="BJ54" s="25">
        <f t="shared" ref="BJ54" si="510">O59*1000/O53</f>
        <v>1.9759799838541057</v>
      </c>
      <c r="BK54" s="25">
        <f t="shared" ref="BK54" si="511">P59*1000/P53</f>
        <v>2.0818037149086841</v>
      </c>
      <c r="BL54" s="25">
        <f t="shared" ref="BL54" si="512">Q59*1000/Q53</f>
        <v>2.0188279952376691</v>
      </c>
      <c r="BM54" s="25">
        <f t="shared" ref="BM54" si="513">R59*1000/R53</f>
        <v>2.0965062032233548</v>
      </c>
      <c r="BN54" s="25">
        <f t="shared" ref="BN54" si="514">S59*1000/S53</f>
        <v>2.0634842845138235</v>
      </c>
      <c r="BO54" s="25">
        <f t="shared" ref="BO54" si="515">T59*1000/T53</f>
        <v>1.8647871218953658</v>
      </c>
      <c r="BP54" s="25">
        <f t="shared" ref="BP54" si="516">U59*1000/U53</f>
        <v>2.0101265092973488</v>
      </c>
      <c r="BQ54" s="25">
        <f t="shared" ref="BQ54" si="517">V59*1000/V53</f>
        <v>2.0658553987476926</v>
      </c>
      <c r="BR54" s="25">
        <f t="shared" ref="BR54" si="518">W59*1000/W53</f>
        <v>2.1335401281185549</v>
      </c>
      <c r="BS54" s="25">
        <f t="shared" ref="BS54" si="519">X59*1000/X53</f>
        <v>1.9961396630260104</v>
      </c>
      <c r="BT54" s="25">
        <f t="shared" ref="BT54" si="520">Y59*1000/Y53</f>
        <v>1.9331012268027581</v>
      </c>
      <c r="BU54" s="25">
        <f t="shared" ref="BU54" si="521">Z59*1000/Z53</f>
        <v>1.8835759690999088</v>
      </c>
      <c r="BV54" s="25">
        <f t="shared" ref="BV54" si="522">AA59*1000/AA53</f>
        <v>1.460285542044242</v>
      </c>
      <c r="BW54" s="25">
        <f t="shared" ref="BW54" si="523">AB59*1000/AB53</f>
        <v>1.6121788440804792</v>
      </c>
      <c r="BX54" s="25">
        <f t="shared" ref="BX54" si="524">AC59*1000/AC53</f>
        <v>1.5396423755896176</v>
      </c>
      <c r="BY54" s="25">
        <f t="shared" ref="BY54" si="525">AD59*1000/AD53</f>
        <v>1.5649330884409514</v>
      </c>
      <c r="BZ54" s="25">
        <f t="shared" ref="BZ54" si="526">AE59*1000/AE53</f>
        <v>1.3726964786588409</v>
      </c>
      <c r="CA54" s="25">
        <f t="shared" ref="CA54" si="527">AF59*1000/AF53</f>
        <v>1.230934779848023</v>
      </c>
      <c r="CB54" s="25">
        <f t="shared" ref="CB54" si="528">AG59*1000/AG53</f>
        <v>1.2930606355961087</v>
      </c>
      <c r="CC54" s="25">
        <f t="shared" ref="CC54" si="529">AH59*1000/AH53</f>
        <v>1.2683818132197404</v>
      </c>
      <c r="CD54" s="25">
        <f t="shared" ref="CD54" si="530">AI59*1000/AI53</f>
        <v>1.3472459426906449</v>
      </c>
      <c r="CE54" s="25">
        <f t="shared" ref="CE54" si="531">AJ59*1000/AJ53</f>
        <v>1.312319426503471</v>
      </c>
      <c r="CF54" s="25">
        <f t="shared" ref="CF54" si="532">AK59*1000/AK53</f>
        <v>1.2752757861849076</v>
      </c>
      <c r="CG54" s="25">
        <f t="shared" ref="CG54" si="533">AL59*1000/AL53</f>
        <v>1.6771168756226231</v>
      </c>
      <c r="CH54" s="25">
        <f t="shared" ref="CH54" si="534">AM59*1000/AM53</f>
        <v>1.5154854976318473</v>
      </c>
      <c r="CI54" s="25">
        <f t="shared" ref="CI54" si="535">AN59*1000/AN53</f>
        <v>1.5693815035332048</v>
      </c>
      <c r="CJ54" s="25">
        <f t="shared" ref="CJ54" si="536">AO59*1000/AO53</f>
        <v>1.8234976554397133</v>
      </c>
      <c r="CK54" s="25">
        <f t="shared" ref="CK54" si="537">AP59*1000/AP53</f>
        <v>1.8702267985167462</v>
      </c>
      <c r="CL54" s="25">
        <f t="shared" ref="CL54" si="538">AQ59*1000/AQ53</f>
        <v>1.5968186723294819</v>
      </c>
      <c r="CM54" s="25">
        <f t="shared" ref="CM54" si="539">AR59*1000/AR53</f>
        <v>1.7535576040524088</v>
      </c>
      <c r="CN54" s="25">
        <f t="shared" ref="CN54" si="540">AS59*1000/AS53</f>
        <v>1.6358843302206143</v>
      </c>
      <c r="CO54" s="25">
        <f t="shared" ref="CO54" si="541">AT59*1000/AT53</f>
        <v>1.544846993458781</v>
      </c>
    </row>
    <row r="55" spans="2:93" s="56" customFormat="1">
      <c r="B55" s="68" t="s">
        <v>145</v>
      </c>
      <c r="C55" s="8">
        <f>DADOS_OP_Q!D26</f>
        <v>66215</v>
      </c>
      <c r="D55" s="8">
        <f>DADOS_OP_Q!E26</f>
        <v>67277</v>
      </c>
      <c r="E55" s="8">
        <f>DADOS_OP_Q!F26</f>
        <v>70690</v>
      </c>
      <c r="F55" s="8">
        <f>DADOS_OP_Q!G26</f>
        <v>71943</v>
      </c>
      <c r="G55" s="8">
        <f>DADOS_OP_Q!H26</f>
        <v>73251</v>
      </c>
      <c r="H55" s="8">
        <f>DADOS_OP_Q!I26</f>
        <v>73418</v>
      </c>
      <c r="I55" s="8">
        <f>DADOS_OP_Q!J26</f>
        <v>75531</v>
      </c>
      <c r="J55" s="8">
        <f>DADOS_OP_Q!K26</f>
        <v>75507</v>
      </c>
      <c r="K55" s="8">
        <f>DADOS_OP_Q!L26</f>
        <v>76014</v>
      </c>
      <c r="L55" s="8">
        <f>DADOS_OP_Q!M26</f>
        <v>74885</v>
      </c>
      <c r="M55" s="8">
        <f>DADOS_OP_Q!N26</f>
        <v>80850</v>
      </c>
      <c r="N55" s="8">
        <f>DADOS_OP_Q!O26</f>
        <v>82292</v>
      </c>
      <c r="O55" s="8">
        <f>DADOS_OP_Q!P26</f>
        <v>79644</v>
      </c>
      <c r="P55" s="8">
        <f>DADOS_OP_Q!Q26</f>
        <v>73717</v>
      </c>
      <c r="Q55" s="8">
        <f>DADOS_OP_Q!R26</f>
        <v>76143</v>
      </c>
      <c r="R55" s="8">
        <f>DADOS_OP_Q!S26</f>
        <v>76642</v>
      </c>
      <c r="S55" s="8">
        <f>DADOS_OP_Q!T26</f>
        <v>78561</v>
      </c>
      <c r="T55" s="8">
        <f>DADOS_OP_Q!U26</f>
        <v>78772</v>
      </c>
      <c r="U55" s="8">
        <f>DADOS_OP_Q!V26</f>
        <v>79873</v>
      </c>
      <c r="V55" s="8">
        <f>DADOS_OP_Q!W26</f>
        <v>80654</v>
      </c>
      <c r="W55" s="8">
        <f>DADOS_OP_Q!X26</f>
        <v>79404</v>
      </c>
      <c r="X55" s="8">
        <f>DADOS_OP_Q!Y26</f>
        <v>76039</v>
      </c>
      <c r="Y55" s="8">
        <f>DADOS_OP_Q!Z26</f>
        <v>80196</v>
      </c>
      <c r="Z55" s="8">
        <f>DADOS_OP_Q!AA26</f>
        <v>83595</v>
      </c>
      <c r="AA55" s="8">
        <f>DADOS_OP_Q!AB26</f>
        <v>81129</v>
      </c>
      <c r="AB55" s="8">
        <f>DADOS_OP_Q!AC26</f>
        <v>77455</v>
      </c>
      <c r="AC55" s="8">
        <f>DADOS_OP_Q!AD26</f>
        <v>78932</v>
      </c>
      <c r="AD55" s="8">
        <f>DADOS_OP_Q!AE26</f>
        <v>79764</v>
      </c>
      <c r="AE55" s="8">
        <f>DADOS_OP_Q!AF26</f>
        <v>74639</v>
      </c>
      <c r="AF55" s="8">
        <f>DADOS_OP_Q!AG26</f>
        <v>61343</v>
      </c>
      <c r="AG55" s="8">
        <f>DADOS_OP_Q!AH26</f>
        <v>62851</v>
      </c>
      <c r="AH55" s="8">
        <f>DADOS_OP_Q!AI26</f>
        <v>64140</v>
      </c>
      <c r="AI55" s="8">
        <f>DADOS_OP_Q!AJ26</f>
        <v>64404</v>
      </c>
      <c r="AJ55" s="8">
        <f>DADOS_OP_Q!AK26</f>
        <v>58181</v>
      </c>
      <c r="AK55" s="8">
        <f>DADOS_OP_Q!AL26</f>
        <v>64087</v>
      </c>
      <c r="AL55" s="8">
        <f>DADOS_OP_Q!AM26</f>
        <v>65218</v>
      </c>
      <c r="AM55" s="8">
        <f>DADOS_OP_Q!AN26</f>
        <v>64891</v>
      </c>
      <c r="AN55" s="8">
        <f>DADOS_OP_Q!AO26</f>
        <v>58474</v>
      </c>
      <c r="AO55" s="8">
        <f>DADOS_OP_Q!AP26</f>
        <v>64296</v>
      </c>
      <c r="AP55" s="8">
        <f>DADOS_OP_Q!AQ26</f>
        <v>63792</v>
      </c>
      <c r="AQ55" s="8">
        <f>DADOS_OP_Q!AR26</f>
        <v>64183</v>
      </c>
      <c r="AR55" s="8">
        <f>DADOS_OP_Q!AS26</f>
        <v>59144</v>
      </c>
      <c r="AS55" s="8">
        <f>DADOS_OP_Q!AT26</f>
        <v>68914</v>
      </c>
      <c r="AT55" s="8">
        <f>DADOS_OP_Q!AU26</f>
        <v>68602</v>
      </c>
      <c r="AW55" s="56" t="s">
        <v>303</v>
      </c>
      <c r="AX55" s="25">
        <f>C54/C53</f>
        <v>0.19785286480397776</v>
      </c>
      <c r="AY55" s="25">
        <f t="shared" ref="AY55" si="542">D54/D53</f>
        <v>0.20054520479231361</v>
      </c>
      <c r="AZ55" s="25">
        <f t="shared" ref="AZ55" si="543">E54/E53</f>
        <v>0.21605147869342034</v>
      </c>
      <c r="BA55" s="25">
        <f t="shared" ref="BA55" si="544">F54/F53</f>
        <v>0.20082371320639711</v>
      </c>
      <c r="BB55" s="25">
        <f t="shared" ref="BB55" si="545">G54/G53</f>
        <v>0.2053277142368363</v>
      </c>
      <c r="BC55" s="25">
        <f t="shared" ref="BC55" si="546">H54/H53</f>
        <v>0.20755794045601034</v>
      </c>
      <c r="BD55" s="25">
        <f t="shared" ref="BD55" si="547">I54/I53</f>
        <v>0.2040790237844064</v>
      </c>
      <c r="BE55" s="25">
        <f t="shared" ref="BE55" si="548">J54/J53</f>
        <v>0.20261728373027527</v>
      </c>
      <c r="BF55" s="25">
        <f t="shared" ref="BF55" si="549">K54/K53</f>
        <v>0.20283615979400044</v>
      </c>
      <c r="BG55" s="25">
        <f t="shared" ref="BG55" si="550">L54/L53</f>
        <v>0.20417241209245465</v>
      </c>
      <c r="BH55" s="25">
        <f t="shared" ref="BH55" si="551">M54/M53</f>
        <v>0.20755249016417163</v>
      </c>
      <c r="BI55" s="25">
        <f t="shared" ref="BI55" si="552">N54/N53</f>
        <v>0.20841095228145676</v>
      </c>
      <c r="BJ55" s="25">
        <f t="shared" ref="BJ55" si="553">O54/O53</f>
        <v>0.20692110510156903</v>
      </c>
      <c r="BK55" s="25">
        <f t="shared" ref="BK55" si="554">P54/P53</f>
        <v>0.20289416141123384</v>
      </c>
      <c r="BL55" s="25">
        <f t="shared" ref="BL55" si="555">Q54/Q53</f>
        <v>0.20310216764710246</v>
      </c>
      <c r="BM55" s="25">
        <f t="shared" ref="BM55" si="556">R54/R53</f>
        <v>0.20256396754509659</v>
      </c>
      <c r="BN55" s="25">
        <f t="shared" ref="BN55" si="557">S54/S53</f>
        <v>0.20498858443112158</v>
      </c>
      <c r="BO55" s="25">
        <f t="shared" ref="BO55" si="558">T54/T53</f>
        <v>0.20575697946224009</v>
      </c>
      <c r="BP55" s="25">
        <f t="shared" ref="BP55" si="559">U54/U53</f>
        <v>0.20308684620217185</v>
      </c>
      <c r="BQ55" s="25">
        <f t="shared" ref="BQ55" si="560">V54/V53</f>
        <v>0.20298275144934885</v>
      </c>
      <c r="BR55" s="25">
        <f t="shared" ref="BR55" si="561">W54/W53</f>
        <v>0.2051269558028605</v>
      </c>
      <c r="BS55" s="25">
        <f t="shared" ref="BS55" si="562">X54/X53</f>
        <v>0.20679253355950675</v>
      </c>
      <c r="BT55" s="25">
        <f t="shared" ref="BT55" si="563">Y54/Y53</f>
        <v>0.2070648174329168</v>
      </c>
      <c r="BU55" s="25">
        <f t="shared" ref="BU55" si="564">Z54/Z53</f>
        <v>0.20765762228093004</v>
      </c>
      <c r="BV55" s="25">
        <f t="shared" ref="BV55" si="565">AA54/AA53</f>
        <v>0.20864797346744271</v>
      </c>
      <c r="BW55" s="25">
        <f t="shared" ref="BW55" si="566">AB54/AB53</f>
        <v>0.20647157454899498</v>
      </c>
      <c r="BX55" s="25">
        <f t="shared" ref="BX55" si="567">AC54/AC53</f>
        <v>0.20722682293855393</v>
      </c>
      <c r="BY55" s="25">
        <f t="shared" ref="BY55" si="568">AD54/AD53</f>
        <v>0.20792962574209073</v>
      </c>
      <c r="BZ55" s="25">
        <f t="shared" ref="BZ55" si="569">AE54/AE53</f>
        <v>0.2105584336125412</v>
      </c>
      <c r="CA55" s="25">
        <f t="shared" ref="CA55" si="570">AF54/AF53</f>
        <v>0.2152706491131583</v>
      </c>
      <c r="CB55" s="25">
        <f t="shared" ref="CB55" si="571">AG54/AG53</f>
        <v>0.21535027507161833</v>
      </c>
      <c r="CC55" s="25">
        <f t="shared" ref="CC55" si="572">AH54/AH53</f>
        <v>0.21435343337102364</v>
      </c>
      <c r="CD55" s="25">
        <f t="shared" ref="CD55" si="573">AI54/AI53</f>
        <v>0.21616955368896118</v>
      </c>
      <c r="CE55" s="25">
        <f t="shared" ref="CE55" si="574">AJ54/AJ53</f>
        <v>0.21469469242219294</v>
      </c>
      <c r="CF55" s="25">
        <f t="shared" ref="CF55" si="575">AK54/AK53</f>
        <v>0.2169847120574542</v>
      </c>
      <c r="CG55" s="25">
        <f t="shared" ref="CG55" si="576">AL54/AL53</f>
        <v>0.21410315945220956</v>
      </c>
      <c r="CH55" s="25">
        <f t="shared" ref="CH55" si="577">AM54/AM53</f>
        <v>0.21480229443333224</v>
      </c>
      <c r="CI55" s="25">
        <f t="shared" ref="CI55" si="578">AN54/AN53</f>
        <v>0.21375717762050589</v>
      </c>
      <c r="CJ55" s="25">
        <f t="shared" ref="CJ55" si="579">AO54/AO53</f>
        <v>0.21062641249742353</v>
      </c>
      <c r="CK55" s="25">
        <f t="shared" ref="CK55" si="580">AP54/AP53</f>
        <v>0.20616960549250515</v>
      </c>
      <c r="CL55" s="25">
        <f t="shared" ref="CL55" si="581">AQ54/AQ53</f>
        <v>0.21264659947284043</v>
      </c>
      <c r="CM55" s="25">
        <f t="shared" ref="CM55" si="582">AR54/AR53</f>
        <v>0.21066914732711567</v>
      </c>
      <c r="CN55" s="25">
        <f t="shared" ref="CN55" si="583">AS54/AS53</f>
        <v>0.21178888071952368</v>
      </c>
      <c r="CO55" s="25">
        <f t="shared" ref="CO55" si="584">AT54/AT53</f>
        <v>0.21055287757461988</v>
      </c>
    </row>
    <row r="56" spans="2:93" s="56" customFormat="1">
      <c r="B56" s="68" t="s">
        <v>329</v>
      </c>
      <c r="C56" s="8">
        <f>DADOS_OP_Q!D39</f>
        <v>64</v>
      </c>
      <c r="D56" s="8">
        <f>DADOS_OP_Q!E39</f>
        <v>75</v>
      </c>
      <c r="E56" s="8">
        <f>DADOS_OP_Q!F39</f>
        <v>70</v>
      </c>
      <c r="F56" s="8">
        <f>DADOS_OP_Q!G39</f>
        <v>72</v>
      </c>
      <c r="G56" s="8">
        <f>DADOS_OP_Q!H39</f>
        <v>74</v>
      </c>
      <c r="H56" s="8">
        <f>DADOS_OP_Q!I39</f>
        <v>66</v>
      </c>
      <c r="I56" s="8">
        <f>DADOS_OP_Q!J39</f>
        <v>61</v>
      </c>
      <c r="J56" s="8">
        <f>DADOS_OP_Q!K39</f>
        <v>60</v>
      </c>
      <c r="K56" s="8">
        <f>DADOS_OP_Q!L39</f>
        <v>56</v>
      </c>
      <c r="L56" s="8">
        <f>DADOS_OP_Q!M39</f>
        <v>56</v>
      </c>
      <c r="M56" s="8">
        <f>DADOS_OP_Q!N39</f>
        <v>48</v>
      </c>
      <c r="N56" s="8">
        <f>DADOS_OP_Q!O39</f>
        <v>49</v>
      </c>
      <c r="O56" s="8">
        <f>DADOS_OP_Q!P39</f>
        <v>47</v>
      </c>
      <c r="P56" s="8">
        <f>DADOS_OP_Q!Q39</f>
        <v>47</v>
      </c>
      <c r="Q56" s="8">
        <f>DADOS_OP_Q!R39</f>
        <v>46</v>
      </c>
      <c r="R56" s="8">
        <f>DADOS_OP_Q!S39</f>
        <v>46</v>
      </c>
      <c r="S56" s="8">
        <f>DADOS_OP_Q!T39</f>
        <v>47</v>
      </c>
      <c r="T56" s="8">
        <f>DADOS_OP_Q!U39</f>
        <v>42</v>
      </c>
      <c r="U56" s="8">
        <f>DADOS_OP_Q!V39</f>
        <v>39</v>
      </c>
      <c r="V56" s="8">
        <f>DADOS_OP_Q!W39</f>
        <v>44</v>
      </c>
      <c r="W56" s="8">
        <f>DADOS_OP_Q!X39</f>
        <v>44</v>
      </c>
      <c r="X56" s="8">
        <f>DADOS_OP_Q!Y39</f>
        <v>40</v>
      </c>
      <c r="Y56" s="8">
        <f>DADOS_OP_Q!Z39</f>
        <v>20</v>
      </c>
      <c r="Z56" s="8">
        <f>DADOS_OP_Q!AA39</f>
        <v>27</v>
      </c>
      <c r="AA56" s="8">
        <f>DADOS_OP_Q!AB39</f>
        <v>21</v>
      </c>
      <c r="AB56" s="8">
        <f>DADOS_OP_Q!AC39</f>
        <v>20</v>
      </c>
      <c r="AC56" s="8">
        <f>DADOS_OP_Q!AD39</f>
        <v>18</v>
      </c>
      <c r="AD56" s="8">
        <f>DADOS_OP_Q!AE39</f>
        <v>29</v>
      </c>
      <c r="AE56" s="8">
        <f>DADOS_OP_Q!AF39</f>
        <v>21</v>
      </c>
      <c r="AF56" s="8">
        <f>DADOS_OP_Q!AG39</f>
        <v>18</v>
      </c>
      <c r="AG56" s="8">
        <f>DADOS_OP_Q!AH39</f>
        <v>16</v>
      </c>
      <c r="AH56" s="8">
        <f>DADOS_OP_Q!AI39</f>
        <v>11</v>
      </c>
      <c r="AI56" s="8">
        <f>DADOS_OP_Q!AJ39</f>
        <v>19</v>
      </c>
      <c r="AJ56" s="8">
        <f>DADOS_OP_Q!AK39</f>
        <v>14</v>
      </c>
      <c r="AK56" s="8">
        <f>DADOS_OP_Q!AL39</f>
        <v>16</v>
      </c>
      <c r="AL56" s="8">
        <f>DADOS_OP_Q!AM39</f>
        <v>18</v>
      </c>
      <c r="AM56" s="8">
        <f>DADOS_OP_Q!AN39</f>
        <v>21</v>
      </c>
      <c r="AN56" s="8">
        <f>DADOS_OP_Q!AO39</f>
        <v>25</v>
      </c>
      <c r="AO56" s="8">
        <f>DADOS_OP_Q!AP39</f>
        <v>17</v>
      </c>
      <c r="AP56" s="8">
        <f>DADOS_OP_Q!AQ39</f>
        <v>18</v>
      </c>
      <c r="AQ56" s="8">
        <f>DADOS_OP_Q!AR39</f>
        <v>26</v>
      </c>
      <c r="AR56" s="8">
        <f>DADOS_OP_Q!AS39</f>
        <v>22</v>
      </c>
      <c r="AS56" s="8">
        <f>DADOS_OP_Q!AT39</f>
        <v>26</v>
      </c>
      <c r="AT56" s="8">
        <f>DADOS_OP_Q!AU39</f>
        <v>21</v>
      </c>
      <c r="AW56" s="56" t="s">
        <v>316</v>
      </c>
      <c r="AX56" s="25">
        <f>1/AX55</f>
        <v>5.054260907421015</v>
      </c>
      <c r="AY56" s="25">
        <f t="shared" ref="AY56" si="585">1/AY55</f>
        <v>4.9864069352124814</v>
      </c>
      <c r="AZ56" s="25">
        <f t="shared" ref="AZ56" si="586">1/AZ55</f>
        <v>4.6285265254722558</v>
      </c>
      <c r="BA56" s="25">
        <f t="shared" ref="BA56" si="587">1/BA55</f>
        <v>4.979491634895961</v>
      </c>
      <c r="BB56" s="25">
        <f t="shared" ref="BB56" si="588">1/BB55</f>
        <v>4.8702631484347254</v>
      </c>
      <c r="BC56" s="25">
        <f t="shared" ref="BC56" si="589">1/BC55</f>
        <v>4.8179317919756448</v>
      </c>
      <c r="BD56" s="25">
        <f t="shared" ref="BD56" si="590">1/BD55</f>
        <v>4.9000626397371549</v>
      </c>
      <c r="BE56" s="25">
        <f t="shared" ref="BE56" si="591">1/BE55</f>
        <v>4.9354131177239697</v>
      </c>
      <c r="BF56" s="25">
        <f t="shared" ref="BF56" si="592">1/BF55</f>
        <v>4.9300874213729733</v>
      </c>
      <c r="BG56" s="25">
        <f t="shared" ref="BG56" si="593">1/BG55</f>
        <v>4.8978213547635105</v>
      </c>
      <c r="BH56" s="25">
        <f t="shared" ref="BH56" si="594">1/BH55</f>
        <v>4.8180583100159939</v>
      </c>
      <c r="BI56" s="25">
        <f t="shared" ref="BI56" si="595">1/BI55</f>
        <v>4.7982123254708355</v>
      </c>
      <c r="BJ56" s="25">
        <f t="shared" ref="BJ56" si="596">1/BJ55</f>
        <v>4.8327598072180278</v>
      </c>
      <c r="BK56" s="25">
        <f t="shared" ref="BK56" si="597">1/BK55</f>
        <v>4.9286780508836863</v>
      </c>
      <c r="BL56" s="25">
        <f t="shared" ref="BL56" si="598">1/BL55</f>
        <v>4.9236303658636329</v>
      </c>
      <c r="BM56" s="25">
        <f t="shared" ref="BM56" si="599">1/BM55</f>
        <v>4.9367121513226238</v>
      </c>
      <c r="BN56" s="25">
        <f t="shared" ref="BN56" si="600">1/BN55</f>
        <v>4.8783204331849559</v>
      </c>
      <c r="BO56" s="25">
        <f t="shared" ref="BO56" si="601">1/BO55</f>
        <v>4.8601024500533017</v>
      </c>
      <c r="BP56" s="25">
        <f t="shared" ref="BP56" si="602">1/BP55</f>
        <v>4.9240018184363619</v>
      </c>
      <c r="BQ56" s="25">
        <f t="shared" ref="BQ56" si="603">1/BQ55</f>
        <v>4.9265269726602074</v>
      </c>
      <c r="BR56" s="25">
        <f t="shared" ref="BR56" si="604">1/BR55</f>
        <v>4.8750296911784767</v>
      </c>
      <c r="BS56" s="25">
        <f t="shared" ref="BS56" si="605">1/BS55</f>
        <v>4.8357645355326113</v>
      </c>
      <c r="BT56" s="25">
        <f t="shared" ref="BT56" si="606">1/BT55</f>
        <v>4.8294056537343533</v>
      </c>
      <c r="BU56" s="25">
        <f t="shared" ref="BU56" si="607">1/BU55</f>
        <v>4.8156190416509146</v>
      </c>
      <c r="BV56" s="25">
        <f t="shared" ref="BV56" si="608">1/BV55</f>
        <v>4.7927616232325372</v>
      </c>
      <c r="BW56" s="25">
        <f t="shared" ref="BW56" si="609">1/BW55</f>
        <v>4.8432817068613163</v>
      </c>
      <c r="BX56" s="25">
        <f t="shared" ref="BX56" si="610">1/BX55</f>
        <v>4.8256301275077504</v>
      </c>
      <c r="BY56" s="25">
        <f t="shared" ref="BY56" si="611">1/BY55</f>
        <v>4.8093194821615661</v>
      </c>
      <c r="BZ56" s="25">
        <f t="shared" ref="BZ56" si="612">1/BZ55</f>
        <v>4.7492754521538121</v>
      </c>
      <c r="CA56" s="25">
        <f t="shared" ref="CA56" si="613">1/CA55</f>
        <v>4.645315114344009</v>
      </c>
      <c r="CB56" s="25">
        <f t="shared" ref="CB56" si="614">1/CB55</f>
        <v>4.6435975048902689</v>
      </c>
      <c r="CC56" s="25">
        <f t="shared" ref="CC56" si="615">1/CC55</f>
        <v>4.665192361388975</v>
      </c>
      <c r="CD56" s="25">
        <f t="shared" ref="CD56" si="616">1/CD55</f>
        <v>4.6259983560814728</v>
      </c>
      <c r="CE56" s="25">
        <f t="shared" ref="CE56" si="617">1/CE55</f>
        <v>4.6577769982013315</v>
      </c>
      <c r="CF56" s="25">
        <f t="shared" ref="CF56" si="618">1/CF55</f>
        <v>4.6086196143404585</v>
      </c>
      <c r="CG56" s="25">
        <f t="shared" ref="CG56" si="619">1/CG55</f>
        <v>4.6706456950870558</v>
      </c>
      <c r="CH56" s="25">
        <f t="shared" ref="CH56" si="620">1/CH55</f>
        <v>4.655443754165149</v>
      </c>
      <c r="CI56" s="25">
        <f t="shared" ref="CI56" si="621">1/CI55</f>
        <v>4.6782054812463487</v>
      </c>
      <c r="CJ56" s="25">
        <f t="shared" ref="CJ56" si="622">1/CJ55</f>
        <v>4.7477426413092063</v>
      </c>
      <c r="CK56" s="25">
        <f t="shared" ref="CK56" si="623">1/CK55</f>
        <v>4.8503754838700157</v>
      </c>
      <c r="CL56" s="25">
        <f t="shared" ref="CL56" si="624">1/CL55</f>
        <v>4.7026380975714668</v>
      </c>
      <c r="CM56" s="25">
        <f t="shared" ref="CM56" si="625">1/CM55</f>
        <v>4.746779548346745</v>
      </c>
      <c r="CN56" s="25">
        <f t="shared" ref="CN56" si="626">1/CN55</f>
        <v>4.7216831998102879</v>
      </c>
      <c r="CO56" s="25">
        <f t="shared" ref="CO56" si="627">1/CO55</f>
        <v>4.7494007753259053</v>
      </c>
    </row>
    <row r="57" spans="2:93" s="56" customFormat="1">
      <c r="B57" s="68" t="s">
        <v>328</v>
      </c>
      <c r="C57" s="8">
        <f>DADOS_OP_Q!D40</f>
        <v>1062</v>
      </c>
      <c r="D57" s="8">
        <f>DADOS_OP_Q!E40</f>
        <v>1280</v>
      </c>
      <c r="E57" s="8">
        <f>DADOS_OP_Q!F40</f>
        <v>1470</v>
      </c>
      <c r="F57" s="8">
        <f>DADOS_OP_Q!G40</f>
        <v>1531</v>
      </c>
      <c r="G57" s="8">
        <f>DADOS_OP_Q!H40</f>
        <v>1704</v>
      </c>
      <c r="H57" s="8">
        <f>DADOS_OP_Q!I40</f>
        <v>768</v>
      </c>
      <c r="I57" s="8">
        <f>DADOS_OP_Q!J40</f>
        <v>428</v>
      </c>
      <c r="J57" s="8">
        <f>DADOS_OP_Q!K40</f>
        <v>413</v>
      </c>
      <c r="K57" s="8">
        <f>DADOS_OP_Q!L40</f>
        <v>346</v>
      </c>
      <c r="L57" s="8">
        <f>DADOS_OP_Q!M40</f>
        <v>293</v>
      </c>
      <c r="M57" s="8">
        <f>DADOS_OP_Q!N40</f>
        <v>210</v>
      </c>
      <c r="N57" s="8">
        <f>DADOS_OP_Q!O40</f>
        <v>198</v>
      </c>
      <c r="O57" s="8">
        <f>DADOS_OP_Q!P40</f>
        <v>186</v>
      </c>
      <c r="P57" s="8">
        <f>DADOS_OP_Q!Q40</f>
        <v>225</v>
      </c>
      <c r="Q57" s="8">
        <f>DADOS_OP_Q!R40</f>
        <v>176</v>
      </c>
      <c r="R57" s="8">
        <f>DADOS_OP_Q!S40</f>
        <v>224</v>
      </c>
      <c r="S57" s="8">
        <f>DADOS_OP_Q!T40</f>
        <v>190</v>
      </c>
      <c r="T57" s="8">
        <f>DADOS_OP_Q!U40</f>
        <v>161</v>
      </c>
      <c r="U57" s="8">
        <f>DADOS_OP_Q!V40</f>
        <v>153</v>
      </c>
      <c r="V57" s="8">
        <f>DADOS_OP_Q!W40</f>
        <v>171</v>
      </c>
      <c r="W57" s="8">
        <f>DADOS_OP_Q!X40</f>
        <v>144</v>
      </c>
      <c r="X57" s="8">
        <f>DADOS_OP_Q!Y40</f>
        <v>112</v>
      </c>
      <c r="Y57" s="8">
        <f>DADOS_OP_Q!Z40</f>
        <v>47</v>
      </c>
      <c r="Z57" s="8">
        <f>DADOS_OP_Q!AA40</f>
        <v>39</v>
      </c>
      <c r="AA57" s="8">
        <f>DADOS_OP_Q!AB40</f>
        <v>37</v>
      </c>
      <c r="AB57" s="8">
        <f>DADOS_OP_Q!AC40</f>
        <v>38</v>
      </c>
      <c r="AC57" s="8">
        <f>DADOS_OP_Q!AD40</f>
        <v>28</v>
      </c>
      <c r="AD57" s="8">
        <f>DADOS_OP_Q!AE40</f>
        <v>43</v>
      </c>
      <c r="AE57" s="8">
        <f>DADOS_OP_Q!AF40</f>
        <v>41</v>
      </c>
      <c r="AF57" s="8">
        <f>DADOS_OP_Q!AG40</f>
        <v>32</v>
      </c>
      <c r="AG57" s="8">
        <f>DADOS_OP_Q!AH40</f>
        <v>26</v>
      </c>
      <c r="AH57" s="8">
        <f>DADOS_OP_Q!AI40</f>
        <v>12</v>
      </c>
      <c r="AI57" s="8">
        <f>DADOS_OP_Q!AJ40</f>
        <v>27</v>
      </c>
      <c r="AJ57" s="8">
        <f>DADOS_OP_Q!AK40</f>
        <v>19</v>
      </c>
      <c r="AK57" s="8">
        <f>DADOS_OP_Q!AL40</f>
        <v>27</v>
      </c>
      <c r="AL57" s="8">
        <f>DADOS_OP_Q!AM40</f>
        <v>40</v>
      </c>
      <c r="AM57" s="8">
        <f>DADOS_OP_Q!AN40</f>
        <v>33</v>
      </c>
      <c r="AN57" s="8">
        <f>DADOS_OP_Q!AO40</f>
        <v>38</v>
      </c>
      <c r="AO57" s="8">
        <f>DADOS_OP_Q!AP40</f>
        <v>29</v>
      </c>
      <c r="AP57" s="8">
        <f>DADOS_OP_Q!AQ40</f>
        <v>31</v>
      </c>
      <c r="AQ57" s="8">
        <f>DADOS_OP_Q!AR40</f>
        <v>45</v>
      </c>
      <c r="AR57" s="8">
        <f>DADOS_OP_Q!AS40</f>
        <v>36</v>
      </c>
      <c r="AS57" s="8">
        <f>DADOS_OP_Q!AT40</f>
        <v>47</v>
      </c>
      <c r="AT57" s="8">
        <f>DADOS_OP_Q!AU40</f>
        <v>35</v>
      </c>
      <c r="AW57" s="56" t="s">
        <v>1241</v>
      </c>
      <c r="AX57" s="25">
        <f t="shared" ref="AX57:AY57" si="628">C53/C44</f>
        <v>3.0129490769913645E-2</v>
      </c>
      <c r="AY57" s="25">
        <f t="shared" si="628"/>
        <v>2.9867502270645753E-2</v>
      </c>
      <c r="AZ57" s="25">
        <f t="shared" ref="AZ57" si="629">E53/E44</f>
        <v>2.7691462344905635E-2</v>
      </c>
      <c r="BA57" s="25">
        <f t="shared" ref="BA57" si="630">F53/F44</f>
        <v>3.0007580808526238E-2</v>
      </c>
      <c r="BB57" s="25">
        <f t="shared" ref="BB57" si="631">G53/G44</f>
        <v>2.8484391183023965E-2</v>
      </c>
      <c r="BC57" s="25">
        <f t="shared" ref="BC57" si="632">H53/H44</f>
        <v>2.8092500316402244E-2</v>
      </c>
      <c r="BD57" s="25">
        <f t="shared" ref="BD57" si="633">I53/I44</f>
        <v>2.8383494353157859E-2</v>
      </c>
      <c r="BE57" s="25">
        <f t="shared" ref="BE57" si="634">J53/J44</f>
        <v>2.8543541939413695E-2</v>
      </c>
      <c r="BF57" s="25">
        <f t="shared" ref="BF57" si="635">K53/K44</f>
        <v>2.8449620464756596E-2</v>
      </c>
      <c r="BG57" s="25">
        <f t="shared" ref="BG57" si="636">L53/L44</f>
        <v>2.8656491437105986E-2</v>
      </c>
      <c r="BH57" s="25">
        <f t="shared" ref="BH57" si="637">M53/M44</f>
        <v>2.8186358528898624E-2</v>
      </c>
      <c r="BI57" s="25">
        <f t="shared" ref="BI57" si="638">N53/N44</f>
        <v>2.7972296146933553E-2</v>
      </c>
      <c r="BJ57" s="25">
        <f t="shared" ref="BJ57" si="639">O53/O44</f>
        <v>2.820833276787953E-2</v>
      </c>
      <c r="BK57" s="25">
        <f t="shared" ref="BK57" si="640">P53/P44</f>
        <v>2.8832210092499602E-2</v>
      </c>
      <c r="BL57" s="25">
        <f t="shared" ref="BL57" si="641">Q53/Q44</f>
        <v>2.8809506579058702E-2</v>
      </c>
      <c r="BM57" s="25">
        <f t="shared" ref="BM57" si="642">R53/R44</f>
        <v>2.8544783976692422E-2</v>
      </c>
      <c r="BN57" s="25">
        <f t="shared" ref="BN57" si="643">S53/S44</f>
        <v>2.8000930791701503E-2</v>
      </c>
      <c r="BO57" s="25">
        <f t="shared" ref="BO57" si="644">T53/T44</f>
        <v>2.7888178146247618E-2</v>
      </c>
      <c r="BP57" s="25">
        <f t="shared" ref="BP57" si="645">U53/U44</f>
        <v>2.8135784193243814E-2</v>
      </c>
      <c r="BQ57" s="25">
        <f t="shared" ref="BQ57" si="646">V53/V44</f>
        <v>2.8055826551984183E-2</v>
      </c>
      <c r="BR57" s="25">
        <f t="shared" ref="BR57" si="647">W53/W44</f>
        <v>2.7978268971861658E-2</v>
      </c>
      <c r="BS57" s="25">
        <f t="shared" ref="BS57" si="648">X53/X44</f>
        <v>2.8279536844856543E-2</v>
      </c>
      <c r="BT57" s="25">
        <f t="shared" ref="BT57" si="649">Y53/Y44</f>
        <v>2.8534229434592957E-2</v>
      </c>
      <c r="BU57" s="25">
        <f t="shared" ref="BU57" si="650">Z53/Z44</f>
        <v>2.8450668057500194E-2</v>
      </c>
      <c r="BV57" s="25">
        <f t="shared" ref="BV57" si="651">AA53/AA44</f>
        <v>2.8275682132492482E-2</v>
      </c>
      <c r="BW57" s="25">
        <f t="shared" ref="BW57" si="652">AB53/AB44</f>
        <v>2.869371235988347E-2</v>
      </c>
      <c r="BX57" s="25">
        <f t="shared" ref="BX57" si="653">AC53/AC44</f>
        <v>2.8612568624616329E-2</v>
      </c>
      <c r="BY57" s="25">
        <f t="shared" ref="BY57" si="654">AD53/AD44</f>
        <v>2.8449615350323622E-2</v>
      </c>
      <c r="BZ57" s="25">
        <f t="shared" ref="BZ57" si="655">AE53/AE44</f>
        <v>2.802924713727185E-2</v>
      </c>
      <c r="CA57" s="25">
        <f t="shared" ref="CA57" si="656">AF53/AF44</f>
        <v>2.7383099294774317E-2</v>
      </c>
      <c r="CB57" s="25">
        <f t="shared" ref="CB57" si="657">AG53/AG44</f>
        <v>2.7283992583579806E-2</v>
      </c>
      <c r="CC57" s="25">
        <f t="shared" ref="CC57" si="658">AH53/AH44</f>
        <v>2.7372908433041875E-2</v>
      </c>
      <c r="CD57" s="25">
        <f t="shared" ref="CD57" si="659">AI53/AI44</f>
        <v>2.7177108449272191E-2</v>
      </c>
      <c r="CE57" s="25">
        <f t="shared" ref="CE57" si="660">AJ53/AJ44</f>
        <v>2.7371640550183318E-2</v>
      </c>
      <c r="CF57" s="25">
        <f t="shared" ref="CF57" si="661">AK53/AK44</f>
        <v>2.7064016636409147E-2</v>
      </c>
      <c r="CG57" s="25">
        <f t="shared" ref="CG57" si="662">AL53/AL44</f>
        <v>2.7384626443214023E-2</v>
      </c>
      <c r="CH57" s="25">
        <f t="shared" ref="CH57" si="663">AM53/AM44</f>
        <v>2.7349466209412393E-2</v>
      </c>
      <c r="CI57" s="25">
        <f t="shared" ref="CI57" si="664">AN53/AN44</f>
        <v>2.7063784934292914E-2</v>
      </c>
      <c r="CJ57" s="25">
        <f t="shared" ref="CJ57" si="665">AO53/AO44</f>
        <v>2.6535473985734501E-2</v>
      </c>
      <c r="CK57" s="25">
        <f t="shared" ref="CK57" si="666">AP53/AP44</f>
        <v>2.7251408227144808E-2</v>
      </c>
      <c r="CL57" s="25">
        <f t="shared" ref="CL57" si="667">AQ53/AQ44</f>
        <v>2.6586175601816715E-2</v>
      </c>
      <c r="CM57" s="25">
        <f t="shared" ref="CM57" si="668">AR53/AR44</f>
        <v>2.7052331040642995E-2</v>
      </c>
      <c r="CN57" s="25">
        <f t="shared" ref="CN57" si="669">AS53/AS44</f>
        <v>2.681514766863231E-2</v>
      </c>
      <c r="CO57" s="25">
        <f t="shared" ref="CO57" si="670">AT53/AT44</f>
        <v>2.6660622526763544E-2</v>
      </c>
    </row>
    <row r="58" spans="2:93" s="56" customFormat="1">
      <c r="B58" s="5" t="s">
        <v>1228</v>
      </c>
      <c r="AW58" s="56" t="s">
        <v>304</v>
      </c>
      <c r="AX58" s="25">
        <f>C55/C52</f>
        <v>788.27380952380952</v>
      </c>
      <c r="AY58" s="25">
        <f t="shared" ref="AY58" si="671">D55/D52</f>
        <v>634.68867924528297</v>
      </c>
      <c r="AZ58" s="25">
        <f t="shared" ref="AZ58" si="672">E55/E52</f>
        <v>648.53211009174311</v>
      </c>
      <c r="BA58" s="25">
        <f t="shared" ref="BA58" si="673">F55/F52</f>
        <v>614.89743589743591</v>
      </c>
      <c r="BB58" s="25">
        <f t="shared" ref="BB58" si="674">G55/G52</f>
        <v>636.96521739130435</v>
      </c>
      <c r="BC58" s="25">
        <f t="shared" ref="BC58" si="675">H55/H52</f>
        <v>667.43636363636358</v>
      </c>
      <c r="BD58" s="25">
        <f t="shared" ref="BD58" si="676">I55/I52</f>
        <v>680.45945945945948</v>
      </c>
      <c r="BE58" s="25">
        <f t="shared" ref="BE58" si="677">J55/J52</f>
        <v>662.34210526315792</v>
      </c>
      <c r="BF58" s="25">
        <f t="shared" ref="BF58" si="678">K55/K52</f>
        <v>666.78947368421052</v>
      </c>
      <c r="BG58" s="25">
        <f t="shared" ref="BG58" si="679">L55/L52</f>
        <v>656.88596491228066</v>
      </c>
      <c r="BH58" s="25">
        <f t="shared" ref="BH58" si="680">M55/M52</f>
        <v>679.41176470588232</v>
      </c>
      <c r="BI58" s="25">
        <f t="shared" ref="BI58" si="681">N55/N52</f>
        <v>697.38983050847457</v>
      </c>
      <c r="BJ58" s="25">
        <f t="shared" ref="BJ58" si="682">O55/O52</f>
        <v>686.58620689655174</v>
      </c>
      <c r="BK58" s="25">
        <f t="shared" ref="BK58" si="683">P55/P52</f>
        <v>664.11711711711712</v>
      </c>
      <c r="BL58" s="25">
        <f t="shared" ref="BL58" si="684">Q55/Q52</f>
        <v>656.40517241379314</v>
      </c>
      <c r="BM58" s="25">
        <f t="shared" ref="BM58" si="685">R55/R52</f>
        <v>608.26984126984132</v>
      </c>
      <c r="BN58" s="25">
        <f t="shared" ref="BN58" si="686">S55/S52</f>
        <v>599.70229007633588</v>
      </c>
      <c r="BO58" s="25">
        <f t="shared" ref="BO58" si="687">T55/T52</f>
        <v>605.93846153846152</v>
      </c>
      <c r="BP58" s="25">
        <f t="shared" ref="BP58" si="688">U55/U52</f>
        <v>583.01459854014604</v>
      </c>
      <c r="BQ58" s="25">
        <f t="shared" ref="BQ58" si="689">V55/V52</f>
        <v>572.01418439716315</v>
      </c>
      <c r="BR58" s="25">
        <f t="shared" ref="BR58" si="690">W55/W52</f>
        <v>559.18309859154931</v>
      </c>
      <c r="BS58" s="25">
        <f t="shared" ref="BS58" si="691">X55/X52</f>
        <v>551.00724637681162</v>
      </c>
      <c r="BT58" s="25">
        <f t="shared" ref="BT58" si="692">Y55/Y52</f>
        <v>589.67647058823525</v>
      </c>
      <c r="BU58" s="25">
        <f t="shared" ref="BU58" si="693">Z55/Z52</f>
        <v>592.87234042553189</v>
      </c>
      <c r="BV58" s="25">
        <f t="shared" ref="BV58" si="694">AA55/AA52</f>
        <v>587.89130434782612</v>
      </c>
      <c r="BW58" s="25">
        <f t="shared" ref="BW58" si="695">AB55/AB52</f>
        <v>582.36842105263156</v>
      </c>
      <c r="BX58" s="25">
        <f t="shared" ref="BX58" si="696">AC55/AC52</f>
        <v>576.14598540145982</v>
      </c>
      <c r="BY58" s="25">
        <f t="shared" ref="BY58" si="697">AD55/AD52</f>
        <v>553.91666666666663</v>
      </c>
      <c r="BZ58" s="25">
        <f t="shared" ref="BZ58" si="698">AE55/AE52</f>
        <v>544.81021897810217</v>
      </c>
      <c r="CA58" s="25">
        <f t="shared" ref="CA58" si="699">AF55/AF52</f>
        <v>468.26717557251908</v>
      </c>
      <c r="CB58" s="25">
        <f t="shared" ref="CB58" si="700">AG55/AG52</f>
        <v>515.17213114754099</v>
      </c>
      <c r="CC58" s="25">
        <f t="shared" ref="CC58" si="701">AH55/AH52</f>
        <v>505.03937007874015</v>
      </c>
      <c r="CD58" s="25">
        <f t="shared" ref="CD58" si="702">AI55/AI52</f>
        <v>515.23199999999997</v>
      </c>
      <c r="CE58" s="25">
        <f t="shared" ref="CE58" si="703">AJ55/AJ52</f>
        <v>501.56034482758622</v>
      </c>
      <c r="CF58" s="25">
        <f t="shared" ref="CF58" si="704">AK55/AK52</f>
        <v>557.2782608695652</v>
      </c>
      <c r="CG58" s="25">
        <f t="shared" ref="CG58" si="705">AL55/AL52</f>
        <v>548.05042016806726</v>
      </c>
      <c r="CH58" s="25">
        <f t="shared" ref="CH58" si="706">AM55/AM52</f>
        <v>549.92372881355936</v>
      </c>
      <c r="CI58" s="25">
        <f t="shared" ref="CI58" si="707">AN55/AN52</f>
        <v>495.54237288135596</v>
      </c>
      <c r="CJ58" s="25">
        <f t="shared" ref="CJ58" si="708">AO55/AO52</f>
        <v>554.27586206896547</v>
      </c>
      <c r="CK58" s="25">
        <f t="shared" ref="CK58" si="709">AP55/AP52</f>
        <v>527.2066115702479</v>
      </c>
      <c r="CL58" s="25">
        <f t="shared" ref="CL58" si="710">AQ55/AQ52</f>
        <v>526.09016393442619</v>
      </c>
      <c r="CM58" s="25">
        <f t="shared" ref="CM58" si="711">AR55/AR52</f>
        <v>488.79338842975204</v>
      </c>
      <c r="CN58" s="25">
        <f t="shared" ref="CN58" si="712">AS55/AS52</f>
        <v>579.10924369747897</v>
      </c>
      <c r="CO58" s="25">
        <f t="shared" ref="CO58" si="713">AT55/AT52</f>
        <v>519.71212121212125</v>
      </c>
    </row>
    <row r="59" spans="2:93" s="56" customFormat="1">
      <c r="B59" s="68" t="s">
        <v>1229</v>
      </c>
      <c r="C59" s="8">
        <f>-AJ_DROS_Q!E24</f>
        <v>429586.32652095723</v>
      </c>
      <c r="D59" s="8">
        <f>-AJ_DROS_Q!F24</f>
        <v>428650.77430345688</v>
      </c>
      <c r="E59" s="8">
        <f>-AJ_DROS_Q!G24</f>
        <v>470257.29113967164</v>
      </c>
      <c r="F59" s="8">
        <f>-AJ_DROS_Q!H24</f>
        <v>434455.10619507584</v>
      </c>
      <c r="G59" s="8">
        <f>-AJ_DROS_Q!I24</f>
        <v>521606.11799665022</v>
      </c>
      <c r="H59" s="8">
        <f>-AJ_DROS_Q!J24</f>
        <v>527615.69444570155</v>
      </c>
      <c r="I59" s="8">
        <f>-AJ_DROS_Q!K24</f>
        <v>536777.44970756117</v>
      </c>
      <c r="J59" s="8">
        <f>-AJ_DROS_Q!L24</f>
        <v>529193.46288815152</v>
      </c>
      <c r="K59" s="8">
        <f>-AJ_DROS_Q!M24</f>
        <v>591185.18270225113</v>
      </c>
      <c r="L59" s="8">
        <f>-AJ_DROS_Q!N24</f>
        <v>636959.51071102754</v>
      </c>
      <c r="M59" s="8">
        <f>-AJ_DROS_Q!O24</f>
        <v>642693.24768336478</v>
      </c>
      <c r="N59" s="8">
        <f>-AJ_DROS_Q!P24</f>
        <v>669904.81430761178</v>
      </c>
      <c r="O59" s="8">
        <f>-AJ_DROS_Q!Q24</f>
        <v>680851.32213518815</v>
      </c>
      <c r="P59" s="8">
        <f>-AJ_DROS_Q!R24</f>
        <v>661530.25521788222</v>
      </c>
      <c r="Q59" s="8">
        <f>-AJ_DROS_Q!S24</f>
        <v>663916.68632237229</v>
      </c>
      <c r="R59" s="8">
        <f>-AJ_DROS_Q!T24</f>
        <v>698936.09976156941</v>
      </c>
      <c r="S59" s="8">
        <f>-AJ_DROS_Q!U24</f>
        <v>714784.98030510044</v>
      </c>
      <c r="T59" s="8">
        <f>-AJ_DROS_Q!V24</f>
        <v>636218.27079193527</v>
      </c>
      <c r="U59" s="8">
        <f>-AJ_DROS_Q!W24</f>
        <v>706923.45770606864</v>
      </c>
      <c r="V59" s="8">
        <f>-AJ_DROS_Q!X24</f>
        <v>736965.11547898082</v>
      </c>
      <c r="W59" s="8">
        <f>-AJ_DROS_Q!Y24</f>
        <v>750360.75481145701</v>
      </c>
      <c r="X59" s="8">
        <f>-AJ_DROS_Q!Z24</f>
        <v>663580.01977543754</v>
      </c>
      <c r="Y59" s="8">
        <f>-AJ_DROS_Q!AA24</f>
        <v>675216.35296530928</v>
      </c>
      <c r="Z59" s="8">
        <f>-AJ_DROS_Q!AB24</f>
        <v>706361.95638015377</v>
      </c>
      <c r="AA59" s="8">
        <f>-AJ_DROS_Q!AC24</f>
        <v>539967.15928829485</v>
      </c>
      <c r="AB59" s="8">
        <f>-AJ_DROS_Q!AD24</f>
        <v>551373.06273968099</v>
      </c>
      <c r="AC59" s="8">
        <f>-AJ_DROS_Q!AE24</f>
        <v>544581.16488302744</v>
      </c>
      <c r="AD59" s="8">
        <f>-AJ_DROS_Q!AF24</f>
        <v>560336.23275574739</v>
      </c>
      <c r="AE59" s="8">
        <f>-AJ_DROS_Q!AG24</f>
        <v>474859.47490452923</v>
      </c>
      <c r="AF59" s="8">
        <f>-AJ_DROS_Q!AH24</f>
        <v>364824.11277522735</v>
      </c>
      <c r="AG59" s="8">
        <f>-AJ_DROS_Q!AI24</f>
        <v>407706.33722597599</v>
      </c>
      <c r="AH59" s="8">
        <f>-AJ_DROS_Q!AJ24</f>
        <v>411121.90862570936</v>
      </c>
      <c r="AI59" s="8">
        <f>-AJ_DROS_Q!AK24</f>
        <v>441457.78901699471</v>
      </c>
      <c r="AJ59" s="8">
        <f>-AJ_DROS_Q!AL24</f>
        <v>376984.93872330472</v>
      </c>
      <c r="AK59" s="8">
        <f>-AJ_DROS_Q!AM24</f>
        <v>416150.37931357918</v>
      </c>
      <c r="AL59" s="8">
        <f>-AJ_DROS_Q!AN24</f>
        <v>562394.44453938678</v>
      </c>
      <c r="AM59" s="8">
        <f>-AJ_DROS_Q!AO24</f>
        <v>516643.58814415499</v>
      </c>
      <c r="AN59" s="8">
        <f>-AJ_DROS_Q!AP24</f>
        <v>454581.95053168613</v>
      </c>
      <c r="AO59" s="8">
        <f>-AJ_DROS_Q!AQ24</f>
        <v>605367.63095567399</v>
      </c>
      <c r="AP59" s="8">
        <f>-AJ_DROS_Q!AR24</f>
        <v>639483.00975548115</v>
      </c>
      <c r="AQ59" s="8">
        <f>-AJ_DROS_Q!AS24</f>
        <v>556043.86114983237</v>
      </c>
      <c r="AR59" s="8">
        <f>-AJ_DROS_Q!AT24</f>
        <v>541607.01585871517</v>
      </c>
      <c r="AS59" s="8">
        <f>-AJ_DROS_Q!AU24</f>
        <v>590205.6460741777</v>
      </c>
      <c r="AT59" s="8">
        <f>-AJ_DROS_Q!AV24</f>
        <v>548805.64155532024</v>
      </c>
      <c r="AW59" s="56" t="s">
        <v>308</v>
      </c>
      <c r="AX59" s="25">
        <f>C54/C55</f>
        <v>876.56524956580836</v>
      </c>
      <c r="AY59" s="25">
        <f t="shared" ref="AY59" si="714">D54/D55</f>
        <v>876.01471528159698</v>
      </c>
      <c r="AZ59" s="25">
        <f t="shared" ref="AZ59" si="715">E54/E55</f>
        <v>878.09749610977508</v>
      </c>
      <c r="BA59" s="25">
        <f t="shared" ref="BA59" si="716">F54/F55</f>
        <v>890.41706628858958</v>
      </c>
      <c r="BB59" s="25">
        <f t="shared" ref="BB59" si="717">G54/G55</f>
        <v>917.88413810050372</v>
      </c>
      <c r="BC59" s="25">
        <f t="shared" ref="BC59" si="718">H54/H55</f>
        <v>902.53268953117765</v>
      </c>
      <c r="BD59" s="25">
        <f t="shared" ref="BD59" si="719">I54/I55</f>
        <v>923.79548794534696</v>
      </c>
      <c r="BE59" s="25">
        <f t="shared" ref="BE59" si="720">J54/J55</f>
        <v>917.14241063742429</v>
      </c>
      <c r="BF59" s="25">
        <f t="shared" ref="BF59" si="721">K54/K55</f>
        <v>925.50643302549531</v>
      </c>
      <c r="BG59" s="25">
        <f t="shared" ref="BG59" si="722">L54/L55</f>
        <v>891.48953729051209</v>
      </c>
      <c r="BH59" s="25">
        <f t="shared" ref="BH59" si="723">M54/M55</f>
        <v>903.55247990105136</v>
      </c>
      <c r="BI59" s="25">
        <f t="shared" ref="BI59" si="724">N54/N55</f>
        <v>905.3199095902396</v>
      </c>
      <c r="BJ59" s="25">
        <f t="shared" ref="BJ59" si="725">O54/O55</f>
        <v>895.20287780623778</v>
      </c>
      <c r="BK59" s="25">
        <f t="shared" ref="BK59" si="726">P54/P55</f>
        <v>874.60474517411183</v>
      </c>
      <c r="BL59" s="25">
        <f t="shared" ref="BL59" si="727">Q54/Q55</f>
        <v>877.20043864833269</v>
      </c>
      <c r="BM59" s="25">
        <f t="shared" ref="BM59" si="728">R54/R55</f>
        <v>881.12330054017377</v>
      </c>
      <c r="BN59" s="25">
        <f t="shared" ref="BN59" si="729">S54/S55</f>
        <v>903.85117297386739</v>
      </c>
      <c r="BO59" s="25">
        <f t="shared" ref="BO59" si="730">T54/T55</f>
        <v>891.16799116437312</v>
      </c>
      <c r="BP59" s="25">
        <f t="shared" ref="BP59" si="731">U54/U55</f>
        <v>894.19204236725807</v>
      </c>
      <c r="BQ59" s="25">
        <f t="shared" ref="BQ59" si="732">V54/V55</f>
        <v>897.80131177622934</v>
      </c>
      <c r="BR59" s="25">
        <f t="shared" ref="BR59" si="733">W54/W55</f>
        <v>908.55171024129766</v>
      </c>
      <c r="BS59" s="25">
        <f t="shared" ref="BS59" si="734">X54/X55</f>
        <v>904.06745222846166</v>
      </c>
      <c r="BT59" s="25">
        <f t="shared" ref="BT59" si="735">Y54/Y55</f>
        <v>901.86589106688609</v>
      </c>
      <c r="BU59" s="25">
        <f t="shared" ref="BU59" si="736">Z54/Z55</f>
        <v>931.56193552245952</v>
      </c>
      <c r="BV59" s="25">
        <f t="shared" ref="BV59" si="737">AA54/AA55</f>
        <v>950.97173637047172</v>
      </c>
      <c r="BW59" s="25">
        <f t="shared" ref="BW59" si="738">AB54/AB55</f>
        <v>911.68149247950419</v>
      </c>
      <c r="BX59" s="25">
        <f t="shared" ref="BX59" si="739">AC54/AC55</f>
        <v>928.61484568996093</v>
      </c>
      <c r="BY59" s="25">
        <f t="shared" ref="BY59" si="740">AD54/AD55</f>
        <v>933.38835815656182</v>
      </c>
      <c r="BZ59" s="25">
        <f t="shared" ref="BZ59" si="741">AE54/AE55</f>
        <v>975.88224654671149</v>
      </c>
      <c r="CA59" s="25">
        <f t="shared" ref="CA59" si="742">AF54/AF55</f>
        <v>1040.0837259344994</v>
      </c>
      <c r="CB59" s="25">
        <f t="shared" ref="CB59" si="743">AG54/AG55</f>
        <v>1080.3433676472928</v>
      </c>
      <c r="CC59" s="25">
        <f t="shared" ref="CC59" si="744">AH54/AH55</f>
        <v>1083.2335516058622</v>
      </c>
      <c r="CD59" s="25">
        <f t="shared" ref="CD59" si="745">AI54/AI55</f>
        <v>1099.8260045959878</v>
      </c>
      <c r="CE59" s="25">
        <f t="shared" ref="CE59" si="746">AJ54/AJ55</f>
        <v>1060.0456506419621</v>
      </c>
      <c r="CF59" s="25">
        <f t="shared" ref="CF59" si="747">AK54/AK55</f>
        <v>1104.8552280493705</v>
      </c>
      <c r="CG59" s="25">
        <f t="shared" ref="CG59" si="748">AL54/AL55</f>
        <v>1100.8630439449232</v>
      </c>
      <c r="CH59" s="25">
        <f t="shared" ref="CH59" si="749">AM54/AM55</f>
        <v>1128.479588848993</v>
      </c>
      <c r="CI59" s="25">
        <f t="shared" ref="CI59" si="750">AN54/AN55</f>
        <v>1058.8673598522421</v>
      </c>
      <c r="CJ59" s="25">
        <f t="shared" ref="CJ59" si="751">AO54/AO55</f>
        <v>1087.5340456638048</v>
      </c>
      <c r="CK59" s="25">
        <f t="shared" ref="CK59" si="752">AP54/AP55</f>
        <v>1105.0785678454979</v>
      </c>
      <c r="CL59" s="25">
        <f t="shared" ref="CL59" si="753">AQ54/AQ55</f>
        <v>1153.6973030241652</v>
      </c>
      <c r="CM59" s="25">
        <f t="shared" ref="CM59" si="754">AR54/AR55</f>
        <v>1100.1565501149737</v>
      </c>
      <c r="CN59" s="25">
        <f t="shared" ref="CN59" si="755">AS54/AS55</f>
        <v>1108.7827582203906</v>
      </c>
      <c r="CO59" s="25">
        <f t="shared" ref="CO59" si="756">AT54/AT55</f>
        <v>1090.3288388093642</v>
      </c>
    </row>
    <row r="60" spans="2:93" s="56" customFormat="1">
      <c r="B60" s="68" t="s">
        <v>1230</v>
      </c>
      <c r="C60" s="8">
        <f>AJ_DROS_Q!E19</f>
        <v>1428005.2874268135</v>
      </c>
      <c r="D60" s="8">
        <f>AJ_DROS_Q!F19</f>
        <v>1392965.4588331738</v>
      </c>
      <c r="E60" s="8">
        <f>AJ_DROS_Q!G19</f>
        <v>1371438.9343987033</v>
      </c>
      <c r="F60" s="8">
        <f>AJ_DROS_Q!H19</f>
        <v>1478789.386088274</v>
      </c>
      <c r="G60" s="8">
        <f>AJ_DROS_Q!I19</f>
        <v>1608529.0948978714</v>
      </c>
      <c r="H60" s="8">
        <f>AJ_DROS_Q!J19</f>
        <v>1473914.4043407366</v>
      </c>
      <c r="I60" s="8">
        <f>AJ_DROS_Q!K19</f>
        <v>1641091.0038605575</v>
      </c>
      <c r="J60" s="8">
        <f>AJ_DROS_Q!L19</f>
        <v>1669642.7531897707</v>
      </c>
      <c r="K60" s="8">
        <f>AJ_DROS_Q!M19</f>
        <v>1658126.57093626</v>
      </c>
      <c r="L60" s="8">
        <f>AJ_DROS_Q!N19</f>
        <v>1347214.6522616895</v>
      </c>
      <c r="M60" s="8">
        <f>AJ_DROS_Q!O19</f>
        <v>1572192.4225645615</v>
      </c>
      <c r="N60" s="8">
        <f>AJ_DROS_Q!P19</f>
        <v>1645720.0845805192</v>
      </c>
      <c r="O60" s="8">
        <f>AJ_DROS_Q!Q19</f>
        <v>1529736.07168708</v>
      </c>
      <c r="P60" s="8">
        <f>AJ_DROS_Q!R19</f>
        <v>1307828.0954869867</v>
      </c>
      <c r="Q60" s="8">
        <f>AJ_DROS_Q!S19</f>
        <v>1401248.1903333699</v>
      </c>
      <c r="R60" s="8">
        <f>AJ_DROS_Q!T19</f>
        <v>1603318.0941071638</v>
      </c>
      <c r="S60" s="8">
        <f>AJ_DROS_Q!U19</f>
        <v>1622581.2030573583</v>
      </c>
      <c r="T60" s="8">
        <f>AJ_DROS_Q!V19</f>
        <v>1469834.9689237757</v>
      </c>
      <c r="U60" s="8">
        <f>AJ_DROS_Q!W19</f>
        <v>1726794.4046442893</v>
      </c>
      <c r="V60" s="8">
        <f>AJ_DROS_Q!X19</f>
        <v>1927254.1540230431</v>
      </c>
      <c r="W60" s="8">
        <f>AJ_DROS_Q!Y19</f>
        <v>1787867.5636359176</v>
      </c>
      <c r="X60" s="8">
        <f>AJ_DROS_Q!Z19</f>
        <v>1686393.6794409468</v>
      </c>
      <c r="Y60" s="8">
        <f>AJ_DROS_Q!AA19</f>
        <v>1711882.2498803376</v>
      </c>
      <c r="Z60" s="8">
        <f>AJ_DROS_Q!AB19</f>
        <v>1840700.3714446418</v>
      </c>
      <c r="AA60" s="8">
        <f>AJ_DROS_Q!AC19</f>
        <v>1644306.1467451777</v>
      </c>
      <c r="AB60" s="8">
        <f>AJ_DROS_Q!AD19</f>
        <v>1359996.0989994071</v>
      </c>
      <c r="AC60" s="8">
        <f>AJ_DROS_Q!AE19</f>
        <v>1549585.2487887405</v>
      </c>
      <c r="AD60" s="8">
        <f>AJ_DROS_Q!AF19</f>
        <v>1591018.6269151664</v>
      </c>
      <c r="AE60" s="8">
        <f>AJ_DROS_Q!AG19</f>
        <v>1587403.8264381504</v>
      </c>
      <c r="AF60" s="8">
        <f>AJ_DROS_Q!AH19</f>
        <v>1184470.5111173652</v>
      </c>
      <c r="AG60" s="8">
        <f>AJ_DROS_Q!AI19</f>
        <v>1340077.0869328603</v>
      </c>
      <c r="AH60" s="8">
        <f>AJ_DROS_Q!AJ19</f>
        <v>1467512.8990304817</v>
      </c>
      <c r="AI60" s="8">
        <f>AJ_DROS_Q!AK19</f>
        <v>1423748.3710644406</v>
      </c>
      <c r="AJ60" s="8">
        <f>AJ_DROS_Q!AL19</f>
        <v>1185416.1000142605</v>
      </c>
      <c r="AK60" s="8">
        <f>AJ_DROS_Q!AM19</f>
        <v>1481265.4210225663</v>
      </c>
      <c r="AL60" s="8">
        <f>AJ_DROS_Q!AN19</f>
        <v>1614800.528066325</v>
      </c>
      <c r="AM60" s="8">
        <f>AJ_DROS_Q!AO19</f>
        <v>1601016.2868358064</v>
      </c>
      <c r="AN60" s="8">
        <f>AJ_DROS_Q!AP19</f>
        <v>1265278.4672536654</v>
      </c>
      <c r="AO60" s="8">
        <f>AJ_DROS_Q!AQ19</f>
        <v>1525177.5592675933</v>
      </c>
      <c r="AP60" s="8">
        <f>AJ_DROS_Q!AR19</f>
        <v>1679707.1751562313</v>
      </c>
      <c r="AQ60" s="8">
        <f>AJ_DROS_Q!AS19</f>
        <v>1675199.162851383</v>
      </c>
      <c r="AR60" s="8">
        <f>AJ_DROS_Q!AT19</f>
        <v>1633973.8345424805</v>
      </c>
      <c r="AS60" s="8">
        <f>AJ_DROS_Q!AU19</f>
        <v>1924803.0484169123</v>
      </c>
      <c r="AT60" s="8">
        <f>AJ_DROS_Q!AV19</f>
        <v>1950936.3365853734</v>
      </c>
      <c r="AW60" s="56" t="s">
        <v>309</v>
      </c>
      <c r="AX60" s="25">
        <f>C48/C55</f>
        <v>84.031941403005362</v>
      </c>
      <c r="AY60" s="25">
        <f t="shared" ref="AY60" si="757">D48/D55</f>
        <v>87.483166609688297</v>
      </c>
      <c r="AZ60" s="25">
        <f t="shared" ref="AZ60" si="758">E48/E55</f>
        <v>93.184722025746211</v>
      </c>
      <c r="BA60" s="25">
        <f t="shared" ref="BA60" si="759">F48/F55</f>
        <v>103.49858916086346</v>
      </c>
      <c r="BB60" s="25">
        <f t="shared" ref="BB60" si="760">G48/G55</f>
        <v>99.344008955509139</v>
      </c>
      <c r="BC60" s="25">
        <f t="shared" ref="BC60" si="761">H48/H55</f>
        <v>88.832425290800614</v>
      </c>
      <c r="BD60" s="25">
        <f t="shared" ref="BD60" si="762">I48/I55</f>
        <v>100.18440110683031</v>
      </c>
      <c r="BE60" s="25">
        <f t="shared" ref="BE60" si="763">J48/J55</f>
        <v>101.16917636775398</v>
      </c>
      <c r="BF60" s="25">
        <f t="shared" ref="BF60" si="764">K48/K55</f>
        <v>104.5543715631331</v>
      </c>
      <c r="BG60" s="25">
        <f t="shared" ref="BG60" si="765">L48/L55</f>
        <v>99.842585297456097</v>
      </c>
      <c r="BH60" s="25">
        <f t="shared" ref="BH60" si="766">M48/M55</f>
        <v>108.10683982683983</v>
      </c>
      <c r="BI60" s="25">
        <f t="shared" ref="BI60" si="767">N48/N55</f>
        <v>96.394582705487778</v>
      </c>
      <c r="BJ60" s="25">
        <f t="shared" ref="BJ60" si="768">O48/O55</f>
        <v>97.570350559991965</v>
      </c>
      <c r="BK60" s="25">
        <f t="shared" ref="BK60" si="769">P48/P55</f>
        <v>103.55375286568905</v>
      </c>
      <c r="BL60" s="25">
        <f t="shared" ref="BL60" si="770">Q48/Q55</f>
        <v>111.00437335014381</v>
      </c>
      <c r="BM60" s="25">
        <f t="shared" ref="BM60" si="771">R48/R55</f>
        <v>106.45315884241016</v>
      </c>
      <c r="BN60" s="25">
        <f t="shared" ref="BN60" si="772">S48/S55</f>
        <v>101.72040834510763</v>
      </c>
      <c r="BO60" s="25">
        <f t="shared" ref="BO60" si="773">T48/T55</f>
        <v>104.22679378459351</v>
      </c>
      <c r="BP60" s="25">
        <f t="shared" ref="BP60" si="774">U48/U55</f>
        <v>106.25702052007561</v>
      </c>
      <c r="BQ60" s="25">
        <f t="shared" ref="BQ60" si="775">V48/V55</f>
        <v>117.39746323802912</v>
      </c>
      <c r="BR60" s="25">
        <f t="shared" ref="BR60" si="776">W48/W55</f>
        <v>116.77113243665306</v>
      </c>
      <c r="BS60" s="25">
        <f t="shared" ref="BS60" si="777">X48/X55</f>
        <v>114.92807638185668</v>
      </c>
      <c r="BT60" s="25">
        <f t="shared" ref="BT60" si="778">Y48/Y55</f>
        <v>117.52187141503317</v>
      </c>
      <c r="BU60" s="25">
        <f t="shared" ref="BU60" si="779">Z48/Z55</f>
        <v>121.43228662001316</v>
      </c>
      <c r="BV60" s="25">
        <f t="shared" ref="BV60" si="780">AA48/AA55</f>
        <v>117.63794697333876</v>
      </c>
      <c r="BW60" s="25">
        <f t="shared" ref="BW60" si="781">AB48/AB55</f>
        <v>115.3906655477374</v>
      </c>
      <c r="BX60" s="25">
        <f t="shared" ref="BX60" si="782">AC48/AC55</f>
        <v>117.79987837632392</v>
      </c>
      <c r="BY60" s="25">
        <f t="shared" ref="BY60" si="783">AD48/AD55</f>
        <v>115.02765658693144</v>
      </c>
      <c r="BZ60" s="25">
        <f t="shared" ref="BZ60" si="784">AE48/AE55</f>
        <v>116.90968528517263</v>
      </c>
      <c r="CA60" s="25">
        <f t="shared" ref="CA60" si="785">AF48/AF55</f>
        <v>118.56687804639486</v>
      </c>
      <c r="CB60" s="25">
        <f t="shared" ref="CB60" si="786">AG48/AG55</f>
        <v>128.37832333614421</v>
      </c>
      <c r="CC60" s="25">
        <f t="shared" ref="CC60" si="787">AH48/AH55</f>
        <v>125.17781415653259</v>
      </c>
      <c r="CD60" s="25">
        <f t="shared" ref="CD60" si="788">AI48/AI55</f>
        <v>126.09527358549158</v>
      </c>
      <c r="CE60" s="25">
        <f t="shared" ref="CE60" si="789">AJ48/AJ55</f>
        <v>124.6907409635448</v>
      </c>
      <c r="CF60" s="25">
        <f t="shared" ref="CF60" si="790">AK48/AK55</f>
        <v>129.49367266372275</v>
      </c>
      <c r="CG60" s="25">
        <f t="shared" ref="CG60" si="791">AL48/AL55</f>
        <v>131.70302677175013</v>
      </c>
      <c r="CH60" s="25">
        <f t="shared" ref="CH60" si="792">AM48/AM55</f>
        <v>127.73817632645513</v>
      </c>
      <c r="CI60" s="25">
        <f t="shared" ref="CI60" si="793">AN48/AN55</f>
        <v>128.48105140746316</v>
      </c>
      <c r="CJ60" s="25">
        <f t="shared" ref="CJ60" si="794">AO48/AO55</f>
        <v>134.63912218489486</v>
      </c>
      <c r="CK60" s="25">
        <f t="shared" ref="CK60" si="795">AP48/AP55</f>
        <v>139.83900802608477</v>
      </c>
      <c r="CL60" s="25">
        <f t="shared" ref="CL60" si="796">AQ48/AQ55</f>
        <v>137.65503326426</v>
      </c>
      <c r="CM60" s="25">
        <f t="shared" ref="CM60" si="797">AR48/AR55</f>
        <v>137.52017110780469</v>
      </c>
      <c r="CN60" s="25">
        <f t="shared" ref="CN60" si="798">AS48/AS55</f>
        <v>140.62476419885655</v>
      </c>
      <c r="CO60" s="25">
        <f t="shared" ref="CO60" si="799">AT48/AT55</f>
        <v>140.39590682487392</v>
      </c>
    </row>
    <row r="61" spans="2:93" s="56" customFormat="1">
      <c r="B61" s="68" t="s">
        <v>1231</v>
      </c>
      <c r="C61" s="8">
        <f>-AJ_DROS_Q!E21</f>
        <v>1060687.0705665543</v>
      </c>
      <c r="D61" s="8">
        <f>-AJ_DROS_Q!F21</f>
        <v>970411.35825487506</v>
      </c>
      <c r="E61" s="8">
        <f>-AJ_DROS_Q!G21</f>
        <v>1052810.5068894748</v>
      </c>
      <c r="F61" s="8">
        <f>-AJ_DROS_Q!H21</f>
        <v>993900.65097497124</v>
      </c>
      <c r="G61" s="8">
        <f>-AJ_DROS_Q!I21</f>
        <v>1076701.2048910221</v>
      </c>
      <c r="H61" s="8">
        <f>-AJ_DROS_Q!J21</f>
        <v>1079701.6552128566</v>
      </c>
      <c r="I61" s="8">
        <f>-AJ_DROS_Q!K21</f>
        <v>1107117.303924348</v>
      </c>
      <c r="J61" s="8">
        <f>-AJ_DROS_Q!L21</f>
        <v>1066867.0470392294</v>
      </c>
      <c r="K61" s="8">
        <f>-AJ_DROS_Q!M21</f>
        <v>1147958.6807874276</v>
      </c>
      <c r="L61" s="8">
        <f>-AJ_DROS_Q!N21</f>
        <v>1196190.53573984</v>
      </c>
      <c r="M61" s="8">
        <f>-AJ_DROS_Q!O21</f>
        <v>1218937.269732265</v>
      </c>
      <c r="N61" s="8">
        <f>-AJ_DROS_Q!P21</f>
        <v>1241946.8776782458</v>
      </c>
      <c r="O61" s="8">
        <f>-AJ_DROS_Q!Q21</f>
        <v>1261210.4676737157</v>
      </c>
      <c r="P61" s="8">
        <f>-AJ_DROS_Q!R21</f>
        <v>1258651.4661685601</v>
      </c>
      <c r="Q61" s="8">
        <f>-AJ_DROS_Q!S21</f>
        <v>1240857.7524496065</v>
      </c>
      <c r="R61" s="8">
        <f>-AJ_DROS_Q!T21</f>
        <v>1283435.0180127108</v>
      </c>
      <c r="S61" s="8">
        <f>-AJ_DROS_Q!U21</f>
        <v>1251251.8985911589</v>
      </c>
      <c r="T61" s="8">
        <f>-AJ_DROS_Q!V21</f>
        <v>1200799.7087505963</v>
      </c>
      <c r="U61" s="8">
        <f>-AJ_DROS_Q!W21</f>
        <v>1318179.2390084958</v>
      </c>
      <c r="V61" s="8">
        <f>-AJ_DROS_Q!X21</f>
        <v>1387308.3138934656</v>
      </c>
      <c r="W61" s="8">
        <f>-AJ_DROS_Q!Y21</f>
        <v>1368231.2907840663</v>
      </c>
      <c r="X61" s="8">
        <f>-AJ_DROS_Q!Z21</f>
        <v>1253467.1454236349</v>
      </c>
      <c r="Y61" s="8">
        <f>-AJ_DROS_Q!AA21</f>
        <v>1277780.7081979995</v>
      </c>
      <c r="Z61" s="8">
        <f>-AJ_DROS_Q!AB21</f>
        <v>1303272.8983163822</v>
      </c>
      <c r="AA61" s="8">
        <f>-AJ_DROS_Q!AC21</f>
        <v>1075246.0715237577</v>
      </c>
      <c r="AB61" s="8">
        <f>-AJ_DROS_Q!AD21</f>
        <v>1073279.4674183442</v>
      </c>
      <c r="AC61" s="8">
        <f>-AJ_DROS_Q!AE21</f>
        <v>994960.51015812997</v>
      </c>
      <c r="AD61" s="8">
        <f>-AJ_DROS_Q!AF21</f>
        <v>1154535.7219459922</v>
      </c>
      <c r="AE61" s="8">
        <f>-AJ_DROS_Q!AG21</f>
        <v>1043496.2570412909</v>
      </c>
      <c r="AF61" s="8">
        <f>-AJ_DROS_Q!AH21</f>
        <v>885617.62580978568</v>
      </c>
      <c r="AG61" s="8">
        <f>-AJ_DROS_Q!AI21</f>
        <v>826462.95581287658</v>
      </c>
      <c r="AH61" s="8">
        <f>-AJ_DROS_Q!AJ21</f>
        <v>838691.65655980154</v>
      </c>
      <c r="AI61" s="8">
        <f>-AJ_DROS_Q!AK21</f>
        <v>855583.55671900872</v>
      </c>
      <c r="AJ61" s="8">
        <f>-AJ_DROS_Q!AL21</f>
        <v>870246.09830208472</v>
      </c>
      <c r="AK61" s="8">
        <f>-AJ_DROS_Q!AM21</f>
        <v>869598.34930246882</v>
      </c>
      <c r="AL61" s="8">
        <f>-AJ_DROS_Q!AN21</f>
        <v>1079508.392407778</v>
      </c>
      <c r="AM61" s="8">
        <f>-AJ_DROS_Q!AO21</f>
        <v>1006840.9823610259</v>
      </c>
      <c r="AN61" s="8">
        <f>-AJ_DROS_Q!AP21</f>
        <v>927166.8669770977</v>
      </c>
      <c r="AO61" s="8">
        <f>-AJ_DROS_Q!AQ21</f>
        <v>1111645.2472635333</v>
      </c>
      <c r="AP61" s="8">
        <f>-AJ_DROS_Q!AR21</f>
        <v>1270925.6541958493</v>
      </c>
      <c r="AQ61" s="8">
        <f>-AJ_DROS_Q!AS21</f>
        <v>1015481.1237000275</v>
      </c>
      <c r="AR61" s="8">
        <f>-AJ_DROS_Q!AT21</f>
        <v>1107571.7848226784</v>
      </c>
      <c r="AS61" s="8">
        <f>-AJ_DROS_Q!AU21</f>
        <v>1105158.6053829088</v>
      </c>
      <c r="AT61" s="8">
        <f>-AJ_DROS_Q!AV21</f>
        <v>1010487.2954291542</v>
      </c>
      <c r="AW61" s="56" t="s">
        <v>1246</v>
      </c>
      <c r="AX61" s="7">
        <f>C66*1000/C50</f>
        <v>-60109.486629431041</v>
      </c>
      <c r="AY61" s="7">
        <f t="shared" ref="AY61" si="800">D66*1000/D50</f>
        <v>-60583.101655026738</v>
      </c>
      <c r="AZ61" s="7">
        <f t="shared" ref="AZ61" si="801">E66*1000/E50</f>
        <v>-64708.400421817591</v>
      </c>
      <c r="BA61" s="7">
        <f t="shared" ref="BA61" si="802">F66*1000/F50</f>
        <v>-68699.979527411851</v>
      </c>
      <c r="BB61" s="7">
        <f t="shared" ref="BB61" si="803">G66*1000/G50</f>
        <v>-63499.608906247013</v>
      </c>
      <c r="BC61" s="7">
        <f t="shared" ref="BC61" si="804">H66*1000/H50</f>
        <v>-63319.115612699148</v>
      </c>
      <c r="BD61" s="7">
        <f t="shared" ref="BD61" si="805">I66*1000/I50</f>
        <v>-65494.944532993635</v>
      </c>
      <c r="BE61" s="7">
        <f t="shared" ref="BE61" si="806">J66*1000/J50</f>
        <v>-68842.242917218682</v>
      </c>
      <c r="BF61" s="7">
        <f t="shared" ref="BF61" si="807">K66*1000/K50</f>
        <v>-69137.177151169089</v>
      </c>
      <c r="BG61" s="7">
        <f t="shared" ref="BG61" si="808">L66*1000/L50</f>
        <v>-70627.947674020135</v>
      </c>
      <c r="BH61" s="7">
        <f t="shared" ref="BH61" si="809">M66*1000/M50</f>
        <v>-70504.484794545147</v>
      </c>
      <c r="BI61" s="7">
        <f t="shared" ref="BI61" si="810">N66*1000/N50</f>
        <v>-72269.70114047933</v>
      </c>
      <c r="BJ61" s="7">
        <f t="shared" ref="BJ61" si="811">O66*1000/O50</f>
        <v>-67189.237275805513</v>
      </c>
      <c r="BK61" s="7">
        <f t="shared" ref="BK61" si="812">P66*1000/P50</f>
        <v>-63033.108141676756</v>
      </c>
      <c r="BL61" s="7">
        <f t="shared" ref="BL61" si="813">Q66*1000/Q50</f>
        <v>-63208.975840621955</v>
      </c>
      <c r="BM61" s="7">
        <f t="shared" ref="BM61" si="814">R66*1000/R50</f>
        <v>-67657.270313455461</v>
      </c>
      <c r="BN61" s="7">
        <f t="shared" ref="BN61" si="815">S66*1000/S50</f>
        <v>-57252.823656729975</v>
      </c>
      <c r="BO61" s="7">
        <f t="shared" ref="BO61" si="816">T66*1000/T50</f>
        <v>-63638.376654746608</v>
      </c>
      <c r="BP61" s="7">
        <f t="shared" ref="BP61" si="817">U66*1000/U50</f>
        <v>-61106.123682163234</v>
      </c>
      <c r="BQ61" s="7">
        <f t="shared" ref="BQ61" si="818">V66*1000/V50</f>
        <v>-57573.064292002942</v>
      </c>
      <c r="BR61" s="7">
        <f t="shared" ref="BR61" si="819">W66*1000/W50</f>
        <v>-65812.792548015917</v>
      </c>
      <c r="BS61" s="7">
        <f t="shared" ref="BS61" si="820">X66*1000/X50</f>
        <v>-62476.138137620997</v>
      </c>
      <c r="BT61" s="7">
        <f t="shared" ref="BT61" si="821">Y66*1000/Y50</f>
        <v>-65719.147825967913</v>
      </c>
      <c r="BU61" s="7">
        <f t="shared" ref="BU61" si="822">Z66*1000/Z50</f>
        <v>-67080.855060527931</v>
      </c>
      <c r="BV61" s="7">
        <f t="shared" ref="BV61" si="823">AA66*1000/AA50</f>
        <v>-46921.581296378856</v>
      </c>
      <c r="BW61" s="7">
        <f t="shared" ref="BW61" si="824">AB66*1000/AB50</f>
        <v>-43595.797644719925</v>
      </c>
      <c r="BX61" s="7">
        <f t="shared" ref="BX61" si="825">AC66*1000/AC50</f>
        <v>-3459.4978583515872</v>
      </c>
      <c r="BY61" s="7">
        <f t="shared" ref="BY61" si="826">AD66*1000/AD50</f>
        <v>-16853.831251847772</v>
      </c>
      <c r="BZ61" s="7">
        <f t="shared" ref="BZ61" si="827">AE66*1000/AE50</f>
        <v>-39599.142028176786</v>
      </c>
      <c r="CA61" s="7">
        <f t="shared" ref="CA61" si="828">AF66*1000/AF50</f>
        <v>-33511.773047667164</v>
      </c>
      <c r="CB61" s="7">
        <f t="shared" ref="CB61" si="829">AG66*1000/AG50</f>
        <v>-10865.758824508968</v>
      </c>
      <c r="CC61" s="7">
        <f t="shared" ref="CC61" si="830">AH66*1000/AH50</f>
        <v>-25237.993409730603</v>
      </c>
      <c r="CD61" s="7">
        <f t="shared" ref="CD61" si="831">AI66*1000/AI50</f>
        <v>-49694.172488697681</v>
      </c>
      <c r="CE61" s="7">
        <f t="shared" ref="CE61" si="832">AJ66*1000/AJ50</f>
        <v>-24466.609359352267</v>
      </c>
      <c r="CF61" s="7">
        <f t="shared" ref="CF61" si="833">AK66*1000/AK50</f>
        <v>-39481.008432005809</v>
      </c>
      <c r="CG61" s="7">
        <f t="shared" ref="CG61" si="834">AL66*1000/AL50</f>
        <v>-41462.796412608091</v>
      </c>
      <c r="CH61" s="7">
        <f t="shared" ref="CH61" si="835">AM66*1000/AM50</f>
        <v>-44945.016147851253</v>
      </c>
      <c r="CI61" s="7">
        <f t="shared" ref="CI61" si="836">AN66*1000/AN50</f>
        <v>-37454.805054373755</v>
      </c>
      <c r="CJ61" s="7">
        <f t="shared" ref="CJ61" si="837">AO66*1000/AO50</f>
        <v>-40996.801853850477</v>
      </c>
      <c r="CK61" s="7">
        <f t="shared" ref="CK61" si="838">AP66*1000/AP50</f>
        <v>-42595.849301874048</v>
      </c>
      <c r="CL61" s="7">
        <f t="shared" ref="CL61" si="839">AQ66*1000/AQ50</f>
        <v>-45055.6880724484</v>
      </c>
      <c r="CM61" s="7">
        <f t="shared" ref="CM61" si="840">AR66*1000/AR50</f>
        <v>-37613.912857852607</v>
      </c>
      <c r="CN61" s="7">
        <f t="shared" ref="CN61" si="841">AS66*1000/AS50</f>
        <v>-41603.700206307032</v>
      </c>
      <c r="CO61" s="7">
        <f t="shared" ref="CO61" si="842">AT66*1000/AT50</f>
        <v>-42316.516828971595</v>
      </c>
    </row>
    <row r="62" spans="2:93" s="56" customFormat="1">
      <c r="B62" s="68" t="s">
        <v>1232</v>
      </c>
      <c r="C62" s="8">
        <f>-AJ_DROS_Q!E29</f>
        <v>96378.069687238531</v>
      </c>
      <c r="D62" s="8">
        <f>-AJ_DROS_Q!F29</f>
        <v>113193.74532664983</v>
      </c>
      <c r="E62" s="8">
        <f>-AJ_DROS_Q!G29</f>
        <v>110532.95092929197</v>
      </c>
      <c r="F62" s="8">
        <f>-AJ_DROS_Q!H29</f>
        <v>117089.58040326904</v>
      </c>
      <c r="G62" s="8">
        <f>-AJ_DROS_Q!I29</f>
        <v>114354.74194086132</v>
      </c>
      <c r="H62" s="8">
        <f>-AJ_DROS_Q!J29</f>
        <v>113574.89958797929</v>
      </c>
      <c r="I62" s="8">
        <f>-AJ_DROS_Q!K29</f>
        <v>115731.18378956224</v>
      </c>
      <c r="J62" s="8">
        <f>-AJ_DROS_Q!L29</f>
        <v>118828.90658682238</v>
      </c>
      <c r="K62" s="8">
        <f>-AJ_DROS_Q!M29</f>
        <v>120818.07439007222</v>
      </c>
      <c r="L62" s="8">
        <f>-AJ_DROS_Q!N29</f>
        <v>118874.62112303493</v>
      </c>
      <c r="M62" s="8">
        <f>-AJ_DROS_Q!O29</f>
        <v>117650.88197618572</v>
      </c>
      <c r="N62" s="8">
        <f>-AJ_DROS_Q!P29</f>
        <v>122608.04347017172</v>
      </c>
      <c r="O62" s="8">
        <f>-AJ_DROS_Q!Q29</f>
        <v>133019.02012085461</v>
      </c>
      <c r="P62" s="8">
        <f>-AJ_DROS_Q!R29</f>
        <v>127396.14964380834</v>
      </c>
      <c r="Q62" s="8">
        <f>-AJ_DROS_Q!S29</f>
        <v>120170.64523397363</v>
      </c>
      <c r="R62" s="8">
        <f>-AJ_DROS_Q!T29</f>
        <v>118372.07535802931</v>
      </c>
      <c r="S62" s="8">
        <f>-AJ_DROS_Q!U29</f>
        <v>116609.85371863973</v>
      </c>
      <c r="T62" s="8">
        <f>-AJ_DROS_Q!V29</f>
        <v>118240.35218916177</v>
      </c>
      <c r="U62" s="8">
        <f>-AJ_DROS_Q!W29</f>
        <v>125673.39670930921</v>
      </c>
      <c r="V62" s="8">
        <f>-AJ_DROS_Q!X29</f>
        <v>124249.14746895782</v>
      </c>
      <c r="W62" s="8">
        <f>-AJ_DROS_Q!Y29</f>
        <v>131546.17165368854</v>
      </c>
      <c r="X62" s="8">
        <f>-AJ_DROS_Q!Z29</f>
        <v>137175.15607125775</v>
      </c>
      <c r="Y62" s="8">
        <f>-AJ_DROS_Q!AA29</f>
        <v>135660.4918264226</v>
      </c>
      <c r="Z62" s="8">
        <f>-AJ_DROS_Q!AB29</f>
        <v>144392.80827684049</v>
      </c>
      <c r="AA62" s="8">
        <f>-AJ_DROS_Q!AC29</f>
        <v>183834.32159573701</v>
      </c>
      <c r="AB62" s="8">
        <f>-AJ_DROS_Q!AD29</f>
        <v>177555.93469020643</v>
      </c>
      <c r="AC62" s="8">
        <f>-AJ_DROS_Q!AE29</f>
        <v>267561.56440684339</v>
      </c>
      <c r="AD62" s="8">
        <f>-AJ_DROS_Q!AF29</f>
        <v>266334.66949646251</v>
      </c>
      <c r="AE62" s="8">
        <f>-AJ_DROS_Q!AG29</f>
        <v>151644.66105121415</v>
      </c>
      <c r="AF62" s="8">
        <f>-AJ_DROS_Q!AH29</f>
        <v>92451.797620060664</v>
      </c>
      <c r="AG62" s="8">
        <f>-AJ_DROS_Q!AI29</f>
        <v>149051.3329455379</v>
      </c>
      <c r="AH62" s="8">
        <f>-AJ_DROS_Q!AJ29</f>
        <v>5266.7954662207194</v>
      </c>
      <c r="AI62" s="8">
        <f>-AJ_DROS_Q!AK29</f>
        <v>158565.09778223422</v>
      </c>
      <c r="AJ62" s="8">
        <f>-AJ_DROS_Q!AL29</f>
        <v>100817.25058351891</v>
      </c>
      <c r="AK62" s="8">
        <f>-AJ_DROS_Q!AM29</f>
        <v>118407.43853173376</v>
      </c>
      <c r="AL62" s="8">
        <f>-AJ_DROS_Q!AN29</f>
        <v>205699.92379701117</v>
      </c>
      <c r="AM62" s="8">
        <f>-AJ_DROS_Q!AO29</f>
        <v>117035.62723029856</v>
      </c>
      <c r="AN62" s="8">
        <f>-AJ_DROS_Q!AP29</f>
        <v>118211.56065164374</v>
      </c>
      <c r="AO62" s="8">
        <f>-AJ_DROS_Q!AQ29</f>
        <v>122259.5302930663</v>
      </c>
      <c r="AP62" s="8">
        <f>-AJ_DROS_Q!AR29</f>
        <v>132152.58975821568</v>
      </c>
      <c r="AQ62" s="8">
        <f>-AJ_DROS_Q!AS29</f>
        <v>125619.40784342158</v>
      </c>
      <c r="AR62" s="8">
        <f>-AJ_DROS_Q!AT29</f>
        <v>127192.2719163407</v>
      </c>
      <c r="AS62" s="8">
        <f>-AJ_DROS_Q!AU29</f>
        <v>136224.67271409684</v>
      </c>
      <c r="AT62" s="8">
        <f>-AJ_DROS_Q!AV29</f>
        <v>180791.41009326032</v>
      </c>
      <c r="AW62" s="56" t="s">
        <v>1249</v>
      </c>
      <c r="AX62" s="7">
        <f>C67*1000/C52</f>
        <v>-4917664.6026327955</v>
      </c>
      <c r="AY62" s="7">
        <f t="shared" ref="AY62" si="843">D67*1000/D52</f>
        <v>-2994859.2758971024</v>
      </c>
      <c r="AZ62" s="7">
        <f t="shared" ref="AZ62" si="844">E67*1000/E52</f>
        <v>-3262274.5865931227</v>
      </c>
      <c r="BA62" s="7">
        <f t="shared" ref="BA62" si="845">F67*1000/F52</f>
        <v>-2812846.737770244</v>
      </c>
      <c r="BB62" s="7">
        <f t="shared" ref="BB62" si="846">G67*1000/G52</f>
        <v>-2808467.4031186574</v>
      </c>
      <c r="BC62" s="7">
        <f t="shared" ref="BC62" si="847">H67*1000/H52</f>
        <v>-2865794.8032963173</v>
      </c>
      <c r="BD62" s="7">
        <f t="shared" ref="BD62" si="848">I67*1000/I52</f>
        <v>-2836494.4571326585</v>
      </c>
      <c r="BE62" s="7">
        <f t="shared" ref="BE62" si="849">J67*1000/J52</f>
        <v>-2268148.9152434026</v>
      </c>
      <c r="BF62" s="7">
        <f t="shared" ref="BF62" si="850">K67*1000/K52</f>
        <v>-2457949.4371436094</v>
      </c>
      <c r="BG62" s="7">
        <f t="shared" ref="BG62" si="851">L67*1000/L52</f>
        <v>-2405501.4463997125</v>
      </c>
      <c r="BH62" s="7">
        <f t="shared" ref="BH62" si="852">M67*1000/M52</f>
        <v>-2389019.4744272698</v>
      </c>
      <c r="BI62" s="7">
        <f t="shared" ref="BI62" si="853">N67*1000/N52</f>
        <v>-2287042.6734372284</v>
      </c>
      <c r="BJ62" s="7">
        <f t="shared" ref="BJ62" si="854">O67*1000/O52</f>
        <v>-2414013.8016432775</v>
      </c>
      <c r="BK62" s="7">
        <f t="shared" ref="BK62" si="855">P67*1000/P52</f>
        <v>-2888722.668160215</v>
      </c>
      <c r="BL62" s="7">
        <f t="shared" ref="BL62" si="856">Q67*1000/Q52</f>
        <v>-2615084.1285735033</v>
      </c>
      <c r="BM62" s="7">
        <f t="shared" ref="BM62" si="857">R67*1000/R52</f>
        <v>-2481456.2145733046</v>
      </c>
      <c r="BN62" s="7">
        <f t="shared" ref="BN62" si="858">S67*1000/S52</f>
        <v>-2250371.2633321518</v>
      </c>
      <c r="BO62" s="7">
        <f t="shared" ref="BO62" si="859">T67*1000/T52</f>
        <v>-2389254.2106950963</v>
      </c>
      <c r="BP62" s="7">
        <f t="shared" ref="BP62" si="860">U67*1000/U52</f>
        <v>-2564543.7014596718</v>
      </c>
      <c r="BQ62" s="7">
        <f t="shared" ref="BQ62" si="861">V67*1000/V52</f>
        <v>-2811721.2863534857</v>
      </c>
      <c r="BR62" s="7">
        <f t="shared" ref="BR62" si="862">W67*1000/W52</f>
        <v>-2458212.4010390984</v>
      </c>
      <c r="BS62" s="7">
        <f t="shared" ref="BS62" si="863">X67*1000/X52</f>
        <v>-2448070.9854808836</v>
      </c>
      <c r="BT62" s="7">
        <f t="shared" ref="BT62" si="864">Y67*1000/Y52</f>
        <v>-2483523.9049691944</v>
      </c>
      <c r="BU62" s="7">
        <f t="shared" ref="BU62" si="865">Z67*1000/Z52</f>
        <v>-2285935.6920953011</v>
      </c>
      <c r="BV62" s="7">
        <f t="shared" ref="BV62" si="866">AA67*1000/AA52</f>
        <v>-2219100.4773876485</v>
      </c>
      <c r="BW62" s="7">
        <f t="shared" ref="BW62" si="867">AB67*1000/AB52</f>
        <v>-2310899.8786168355</v>
      </c>
      <c r="BX62" s="7">
        <f t="shared" ref="BX62" si="868">AC67*1000/AC52</f>
        <v>-2338014.563227728</v>
      </c>
      <c r="BY62" s="7">
        <f t="shared" ref="BY62" si="869">AD67*1000/AD52</f>
        <v>-3120497.7491003196</v>
      </c>
      <c r="BZ62" s="7">
        <f t="shared" ref="BZ62" si="870">AE67*1000/AE52</f>
        <v>-2564274.2940795831</v>
      </c>
      <c r="CA62" s="7">
        <f t="shared" ref="CA62" si="871">AF67*1000/AF52</f>
        <v>-2583446.9032933312</v>
      </c>
      <c r="CB62" s="7">
        <f t="shared" ref="CB62" si="872">AG67*1000/AG52</f>
        <v>-2325237.0412462447</v>
      </c>
      <c r="CC62" s="7">
        <f t="shared" ref="CC62" si="873">AH67*1000/AH52</f>
        <v>-2055043.0849973813</v>
      </c>
      <c r="CD62" s="7">
        <f t="shared" ref="CD62" si="874">AI67*1000/AI52</f>
        <v>-2019361.3611019235</v>
      </c>
      <c r="CE62" s="7">
        <f t="shared" ref="CE62" si="875">AJ67*1000/AJ52</f>
        <v>-2488856.1723076189</v>
      </c>
      <c r="CF62" s="7">
        <f t="shared" ref="CF62" si="876">AK67*1000/AK52</f>
        <v>-2300453.7719186782</v>
      </c>
      <c r="CG62" s="7">
        <f t="shared" ref="CG62" si="877">AL67*1000/AL52</f>
        <v>-2683951.7342540417</v>
      </c>
      <c r="CH62" s="7">
        <f t="shared" ref="CH62" si="878">AM67*1000/AM52</f>
        <v>-2391769.1401947001</v>
      </c>
      <c r="CI62" s="7">
        <f t="shared" ref="CI62" si="879">AN67*1000/AN52</f>
        <v>-2472652.0088883275</v>
      </c>
      <c r="CJ62" s="7">
        <f t="shared" ref="CJ62" si="880">AO67*1000/AO52</f>
        <v>-2662578.9810049483</v>
      </c>
      <c r="CK62" s="7">
        <f t="shared" ref="CK62" si="881">AP67*1000/AP52</f>
        <v>-3528023.1556783081</v>
      </c>
      <c r="CL62" s="7">
        <f t="shared" ref="CL62" si="882">AQ67*1000/AQ52</f>
        <v>-1961304.8431709553</v>
      </c>
      <c r="CM62" s="7">
        <f t="shared" ref="CM62" si="883">AR67*1000/AR52</f>
        <v>-3074835.5230371822</v>
      </c>
      <c r="CN62" s="7">
        <f t="shared" ref="CN62" si="884">AS67*1000/AS52</f>
        <v>-2388438.9187848293</v>
      </c>
      <c r="CO62" s="7">
        <f t="shared" ref="CO62" si="885">AT67*1000/AT52</f>
        <v>-1968729.4232231553</v>
      </c>
    </row>
    <row r="63" spans="2:93" s="56" customFormat="1">
      <c r="B63" s="68" t="s">
        <v>1233</v>
      </c>
      <c r="C63" s="8">
        <f>C61+C62</f>
        <v>1157065.1402537927</v>
      </c>
      <c r="D63" s="8">
        <f t="shared" ref="D63:AT63" si="886">D61+D62</f>
        <v>1083605.1035815249</v>
      </c>
      <c r="E63" s="8">
        <f t="shared" si="886"/>
        <v>1163343.4578187668</v>
      </c>
      <c r="F63" s="8">
        <f t="shared" si="886"/>
        <v>1110990.2313782403</v>
      </c>
      <c r="G63" s="8">
        <f t="shared" si="886"/>
        <v>1191055.9468318834</v>
      </c>
      <c r="H63" s="8">
        <f t="shared" si="886"/>
        <v>1193276.5548008359</v>
      </c>
      <c r="I63" s="8">
        <f t="shared" si="886"/>
        <v>1222848.4877139102</v>
      </c>
      <c r="J63" s="8">
        <f t="shared" si="886"/>
        <v>1185695.9536260518</v>
      </c>
      <c r="K63" s="8">
        <f t="shared" si="886"/>
        <v>1268776.7551774997</v>
      </c>
      <c r="L63" s="8">
        <f t="shared" si="886"/>
        <v>1315065.156862875</v>
      </c>
      <c r="M63" s="8">
        <f t="shared" si="886"/>
        <v>1336588.1517084506</v>
      </c>
      <c r="N63" s="8">
        <f t="shared" si="886"/>
        <v>1364554.9211484175</v>
      </c>
      <c r="O63" s="8">
        <f t="shared" si="886"/>
        <v>1394229.4877945702</v>
      </c>
      <c r="P63" s="8">
        <f t="shared" si="886"/>
        <v>1386047.6158123685</v>
      </c>
      <c r="Q63" s="8">
        <f t="shared" si="886"/>
        <v>1361028.3976835802</v>
      </c>
      <c r="R63" s="8">
        <f t="shared" si="886"/>
        <v>1401807.0933707401</v>
      </c>
      <c r="S63" s="8">
        <f t="shared" si="886"/>
        <v>1367861.7523097987</v>
      </c>
      <c r="T63" s="8">
        <f t="shared" si="886"/>
        <v>1319040.0609397581</v>
      </c>
      <c r="U63" s="8">
        <f t="shared" si="886"/>
        <v>1443852.635717805</v>
      </c>
      <c r="V63" s="8">
        <f t="shared" si="886"/>
        <v>1511557.4613624234</v>
      </c>
      <c r="W63" s="8">
        <f t="shared" si="886"/>
        <v>1499777.462437755</v>
      </c>
      <c r="X63" s="8">
        <f t="shared" si="886"/>
        <v>1390642.3014948927</v>
      </c>
      <c r="Y63" s="8">
        <f t="shared" si="886"/>
        <v>1413441.200024422</v>
      </c>
      <c r="Z63" s="8">
        <f t="shared" si="886"/>
        <v>1447665.7065932227</v>
      </c>
      <c r="AA63" s="8">
        <f t="shared" si="886"/>
        <v>1259080.3931194947</v>
      </c>
      <c r="AB63" s="8">
        <f t="shared" si="886"/>
        <v>1250835.4021085505</v>
      </c>
      <c r="AC63" s="8">
        <f t="shared" si="886"/>
        <v>1262522.0745649734</v>
      </c>
      <c r="AD63" s="8">
        <f t="shared" si="886"/>
        <v>1420870.3914424547</v>
      </c>
      <c r="AE63" s="8">
        <f t="shared" si="886"/>
        <v>1195140.9180925051</v>
      </c>
      <c r="AF63" s="8">
        <f t="shared" si="886"/>
        <v>978069.4234298463</v>
      </c>
      <c r="AG63" s="8">
        <f t="shared" si="886"/>
        <v>975514.28875841445</v>
      </c>
      <c r="AH63" s="8">
        <f t="shared" si="886"/>
        <v>843958.45202602225</v>
      </c>
      <c r="AI63" s="8">
        <f t="shared" si="886"/>
        <v>1014148.6545012429</v>
      </c>
      <c r="AJ63" s="8">
        <f t="shared" si="886"/>
        <v>971063.3488856036</v>
      </c>
      <c r="AK63" s="8">
        <f t="shared" si="886"/>
        <v>988005.78783420264</v>
      </c>
      <c r="AL63" s="8">
        <f t="shared" si="886"/>
        <v>1285208.3162047891</v>
      </c>
      <c r="AM63" s="8">
        <f t="shared" si="886"/>
        <v>1123876.6095913243</v>
      </c>
      <c r="AN63" s="8">
        <f t="shared" si="886"/>
        <v>1045378.4276287415</v>
      </c>
      <c r="AO63" s="8">
        <f t="shared" si="886"/>
        <v>1233904.7775565996</v>
      </c>
      <c r="AP63" s="8">
        <f t="shared" si="886"/>
        <v>1403078.243954065</v>
      </c>
      <c r="AQ63" s="8">
        <f t="shared" si="886"/>
        <v>1141100.531543449</v>
      </c>
      <c r="AR63" s="8">
        <f t="shared" si="886"/>
        <v>1234764.0567390192</v>
      </c>
      <c r="AS63" s="8">
        <f t="shared" si="886"/>
        <v>1241383.2780970056</v>
      </c>
      <c r="AT63" s="8">
        <f t="shared" si="886"/>
        <v>1191278.7055224145</v>
      </c>
      <c r="AW63" s="56" t="s">
        <v>1250</v>
      </c>
      <c r="AX63" s="7">
        <f>C68*1000/C55</f>
        <v>-1160.8979356087711</v>
      </c>
      <c r="AY63" s="7">
        <f t="shared" ref="AY63" si="887">D68*1000/D55</f>
        <v>-1179.7206992017097</v>
      </c>
      <c r="AZ63" s="7">
        <f t="shared" ref="AZ63" si="888">E68*1000/E55</f>
        <v>-1063.5086330491583</v>
      </c>
      <c r="BA63" s="7">
        <f t="shared" ref="BA63" si="889">F68*1000/F55</f>
        <v>-1010.2987911705229</v>
      </c>
      <c r="BB63" s="7">
        <f t="shared" ref="BB63" si="890">G68*1000/G55</f>
        <v>-1001.5260225152015</v>
      </c>
      <c r="BC63" s="7">
        <f t="shared" ref="BC63" si="891">H68*1000/H55</f>
        <v>-977.7400818363941</v>
      </c>
      <c r="BD63" s="7">
        <f t="shared" ref="BD63" si="892">I68*1000/I55</f>
        <v>-1024.8907378757515</v>
      </c>
      <c r="BE63" s="7">
        <f t="shared" ref="BE63" si="893">J68*1000/J55</f>
        <v>-1114.0158446800808</v>
      </c>
      <c r="BF63" s="7">
        <f t="shared" ref="BF63" si="894">K68*1000/K55</f>
        <v>-989.60814286069626</v>
      </c>
      <c r="BG63" s="7">
        <f t="shared" ref="BG63" si="895">L68*1000/L55</f>
        <v>-1126.0490764204133</v>
      </c>
      <c r="BH63" s="7">
        <f t="shared" ref="BH63" si="896">M68*1000/M55</f>
        <v>-1065.5695177186549</v>
      </c>
      <c r="BI63" s="7">
        <f t="shared" ref="BI63" si="897">N68*1000/N55</f>
        <v>-1032.6889895818565</v>
      </c>
      <c r="BJ63" s="7">
        <f t="shared" ref="BJ63" si="898">O68*1000/O55</f>
        <v>-1316.4918433120824</v>
      </c>
      <c r="BK63" s="7">
        <f t="shared" ref="BK63" si="899">P68*1000/P55</f>
        <v>-1317.3797979534925</v>
      </c>
      <c r="BL63" s="7">
        <f t="shared" ref="BL63" si="900">Q68*1000/Q55</f>
        <v>-1384.0972656808954</v>
      </c>
      <c r="BM63" s="7">
        <f t="shared" ref="BM63" si="901">R68*1000/R55</f>
        <v>-1328.3879877296952</v>
      </c>
      <c r="BN63" s="7">
        <f t="shared" ref="BN63" si="902">S68*1000/S55</f>
        <v>-1338.9417275863807</v>
      </c>
      <c r="BO63" s="7">
        <f t="shared" ref="BO63" si="903">T68*1000/T55</f>
        <v>-1328.762127189121</v>
      </c>
      <c r="BP63" s="7">
        <f t="shared" ref="BP63" si="904">U68*1000/U55</f>
        <v>-1430.7833062005132</v>
      </c>
      <c r="BQ63" s="7">
        <f t="shared" ref="BQ63" si="905">V68*1000/V55</f>
        <v>-1404.3374083241868</v>
      </c>
      <c r="BR63" s="7">
        <f t="shared" ref="BR63" si="906">W68*1000/W55</f>
        <v>-1411.9618122916968</v>
      </c>
      <c r="BS63" s="7">
        <f t="shared" ref="BS63" si="907">X68*1000/X55</f>
        <v>-1367.1839799613865</v>
      </c>
      <c r="BT63" s="7">
        <f t="shared" ref="BT63" si="908">Y68*1000/Y55</f>
        <v>-1394.6852254235996</v>
      </c>
      <c r="BU63" s="7">
        <f t="shared" ref="BU63" si="909">Z68*1000/Z55</f>
        <v>-1404.9306928290607</v>
      </c>
      <c r="BV63" s="7">
        <f t="shared" ref="BV63" si="910">AA68*1000/AA55</f>
        <v>-1428.953680404232</v>
      </c>
      <c r="BW63" s="7">
        <f t="shared" ref="BW63" si="911">AB68*1000/AB55</f>
        <v>-1404.9404861613227</v>
      </c>
      <c r="BX63" s="7">
        <f t="shared" ref="BX63" si="912">AC68*1000/AC55</f>
        <v>-1439.5613184788788</v>
      </c>
      <c r="BY63" s="7">
        <f t="shared" ref="BY63" si="913">AD68*1000/AD55</f>
        <v>-1467.4317161776396</v>
      </c>
      <c r="BZ63" s="7">
        <f t="shared" ref="BZ63" si="914">AE68*1000/AE55</f>
        <v>-1607.97689745905</v>
      </c>
      <c r="CA63" s="7">
        <f t="shared" ref="CA63" si="915">AF68*1000/AF55</f>
        <v>-1619.4948571828554</v>
      </c>
      <c r="CB63" s="7">
        <f t="shared" ref="CB63" si="916">AG68*1000/AG55</f>
        <v>-1719.4659214300834</v>
      </c>
      <c r="CC63" s="7">
        <f t="shared" ref="CC63" si="917">AH68*1000/AH55</f>
        <v>-1635.5242761076092</v>
      </c>
      <c r="CD63" s="7">
        <f t="shared" ref="CD63" si="918">AI68*1000/AI55</f>
        <v>-670.10473778447226</v>
      </c>
      <c r="CE63" s="7">
        <f t="shared" ref="CE63" si="919">AJ68*1000/AJ55</f>
        <v>-2550.9828622155696</v>
      </c>
      <c r="CF63" s="7">
        <f t="shared" ref="CF63" si="920">AK68*1000/AK55</f>
        <v>-1577.584299709416</v>
      </c>
      <c r="CG63" s="7">
        <f t="shared" ref="CG63" si="921">AL68*1000/AL55</f>
        <v>-1663.317021469798</v>
      </c>
      <c r="CH63" s="7">
        <f t="shared" ref="CH63" si="922">AM68*1000/AM55</f>
        <v>-1715.6347020527562</v>
      </c>
      <c r="CI63" s="7">
        <f t="shared" ref="CI63" si="923">AN68*1000/AN55</f>
        <v>-1682.3448302801842</v>
      </c>
      <c r="CJ63" s="7">
        <f t="shared" ref="CJ63" si="924">AO68*1000/AO55</f>
        <v>-1684.0929150063021</v>
      </c>
      <c r="CK63" s="7">
        <f t="shared" ref="CK63" si="925">AP68*1000/AP55</f>
        <v>-1748.7089920528563</v>
      </c>
      <c r="CL63" s="7">
        <f t="shared" ref="CL63" si="926">AQ68*1000/AQ55</f>
        <v>-1814.1437072348685</v>
      </c>
      <c r="CM63" s="7">
        <f t="shared" ref="CM63" si="927">AR68*1000/AR55</f>
        <v>-1733.9954741146719</v>
      </c>
      <c r="CN63" s="7">
        <f t="shared" ref="CN63" si="928">AS68*1000/AS55</f>
        <v>-1815.1178077728835</v>
      </c>
      <c r="CO63" s="7">
        <f t="shared" ref="CO63" si="929">AT68*1000/AT55</f>
        <v>-1304.0927141631169</v>
      </c>
    </row>
    <row r="64" spans="2:93" s="56" customFormat="1">
      <c r="B64" s="68" t="s">
        <v>1234</v>
      </c>
      <c r="C64" s="8">
        <f>-AJ_DROS_Q!E32</f>
        <v>192948.59412708733</v>
      </c>
      <c r="D64" s="8">
        <f>-AJ_DROS_Q!F32</f>
        <v>252961.89604200269</v>
      </c>
      <c r="E64" s="8">
        <f>-AJ_DROS_Q!G32</f>
        <v>168187.74708989254</v>
      </c>
      <c r="F64" s="8">
        <f>-AJ_DROS_Q!H32</f>
        <v>259026.41794013462</v>
      </c>
      <c r="G64" s="8">
        <f>-AJ_DROS_Q!I32</f>
        <v>252120.81565437932</v>
      </c>
      <c r="H64" s="8">
        <f>-AJ_DROS_Q!J32</f>
        <v>222264.59908076216</v>
      </c>
      <c r="I64" s="8">
        <f>-AJ_DROS_Q!K32</f>
        <v>273730.37870293879</v>
      </c>
      <c r="J64" s="8">
        <f>-AJ_DROS_Q!L32</f>
        <v>300382.22828836925</v>
      </c>
      <c r="K64" s="8">
        <f>-AJ_DROS_Q!M32</f>
        <v>267626.38913179049</v>
      </c>
      <c r="L64" s="8">
        <f>-AJ_DROS_Q!N32</f>
        <v>276496.00218769553</v>
      </c>
      <c r="M64" s="8">
        <f>-AJ_DROS_Q!O32</f>
        <v>305261.50330971956</v>
      </c>
      <c r="N64" s="8">
        <f>-AJ_DROS_Q!P32</f>
        <v>291022.78266167722</v>
      </c>
      <c r="O64" s="8">
        <f>-AJ_DROS_Q!Q32</f>
        <v>181892.9130365733</v>
      </c>
      <c r="P64" s="8">
        <f>-AJ_DROS_Q!R32</f>
        <v>191463.30009268678</v>
      </c>
      <c r="Q64" s="8">
        <f>-AJ_DROS_Q!S32</f>
        <v>204184.51781023329</v>
      </c>
      <c r="R64" s="8">
        <f>-AJ_DROS_Q!T32</f>
        <v>353054.73646565666</v>
      </c>
      <c r="S64" s="8">
        <f>-AJ_DROS_Q!U32</f>
        <v>217687.01124945912</v>
      </c>
      <c r="T64" s="8">
        <f>-AJ_DROS_Q!V32</f>
        <v>227809.17081027856</v>
      </c>
      <c r="U64" s="8">
        <f>-AJ_DROS_Q!W32</f>
        <v>308068.73487164028</v>
      </c>
      <c r="V64" s="8">
        <f>-AJ_DROS_Q!X32</f>
        <v>369637.47994329798</v>
      </c>
      <c r="W64" s="8">
        <f>-AJ_DROS_Q!Y32</f>
        <v>277462.32430346898</v>
      </c>
      <c r="X64" s="8">
        <f>-AJ_DROS_Q!Z32</f>
        <v>330980.14322362415</v>
      </c>
      <c r="Y64" s="8">
        <f>-AJ_DROS_Q!AA32</f>
        <v>252427.92920716526</v>
      </c>
      <c r="Z64" s="8">
        <f>-AJ_DROS_Q!AB32</f>
        <v>359740.92097862082</v>
      </c>
      <c r="AA64" s="8">
        <f>-AJ_DROS_Q!AC32</f>
        <v>239514.507666522</v>
      </c>
      <c r="AB64" s="8">
        <f>-AJ_DROS_Q!AD32</f>
        <v>226552.51899901574</v>
      </c>
      <c r="AC64" s="8">
        <f>-AJ_DROS_Q!AE32</f>
        <v>300854.92901348998</v>
      </c>
      <c r="AD64" s="8">
        <f>-AJ_DROS_Q!AF32</f>
        <v>204024.69114391386</v>
      </c>
      <c r="AE64" s="8">
        <f>-AJ_DROS_Q!AG32</f>
        <v>224750.20573669483</v>
      </c>
      <c r="AF64" s="8">
        <f>-AJ_DROS_Q!AH32</f>
        <v>224540.45225794287</v>
      </c>
      <c r="AG64" s="8">
        <f>-AJ_DROS_Q!AI32</f>
        <v>275813.54942194006</v>
      </c>
      <c r="AH64" s="8">
        <f>-AJ_DROS_Q!AJ32</f>
        <v>375895.02576794341</v>
      </c>
      <c r="AI64" s="8">
        <f>-AJ_DROS_Q!AK32</f>
        <v>245687.97462070617</v>
      </c>
      <c r="AJ64" s="8">
        <f>-AJ_DROS_Q!AL32</f>
        <v>213780.31328505647</v>
      </c>
      <c r="AK64" s="8">
        <f>-AJ_DROS_Q!AM32</f>
        <v>325252.77745415608</v>
      </c>
      <c r="AL64" s="8">
        <f>-AJ_DROS_Q!AN32</f>
        <v>279173.79037691193</v>
      </c>
      <c r="AM64" s="8">
        <f>-AJ_DROS_Q!AO32</f>
        <v>240409.13895304521</v>
      </c>
      <c r="AN64" s="8">
        <f>-AJ_DROS_Q!AP32</f>
        <v>228340.48388704608</v>
      </c>
      <c r="AO64" s="8">
        <f>-AJ_DROS_Q!AQ32</f>
        <v>274909.30943734571</v>
      </c>
      <c r="AP64" s="8">
        <f>-AJ_DROS_Q!AR32</f>
        <v>144098.88410624239</v>
      </c>
      <c r="AQ64" s="8">
        <f>-AJ_DROS_Q!AS32</f>
        <v>232079.7807343521</v>
      </c>
      <c r="AR64" s="8">
        <f>-AJ_DROS_Q!AT32</f>
        <v>244134.84001376771</v>
      </c>
      <c r="AS64" s="8">
        <f>-AJ_DROS_Q!AU32</f>
        <v>230553.32291796457</v>
      </c>
      <c r="AT64" s="8">
        <f>-AJ_DROS_Q!AV32</f>
        <v>273996.18930844776</v>
      </c>
      <c r="AW64" s="56" t="s">
        <v>1252</v>
      </c>
      <c r="AX64" s="70">
        <f>C69*1000/C45</f>
        <v>-5.0541525378744838E-2</v>
      </c>
      <c r="AY64" s="70">
        <f t="shared" ref="AY64" si="930">D69*1000/D45</f>
        <v>-5.8889173992158365E-2</v>
      </c>
      <c r="AZ64" s="70">
        <f t="shared" ref="AZ64" si="931">E69*1000/E45</f>
        <v>-4.2563025830129345E-2</v>
      </c>
      <c r="BA64" s="70">
        <f t="shared" ref="BA64" si="932">F69*1000/F45</f>
        <v>-4.9322989917535781E-2</v>
      </c>
      <c r="BB64" s="70">
        <f t="shared" ref="BB64" si="933">G69*1000/G45</f>
        <v>-4.7199948491368084E-2</v>
      </c>
      <c r="BC64" s="70">
        <f t="shared" ref="BC64" si="934">H69*1000/H45</f>
        <v>-5.0715688517833729E-2</v>
      </c>
      <c r="BD64" s="70">
        <f t="shared" ref="BD64" si="935">I69*1000/I45</f>
        <v>-4.8574568595101876E-2</v>
      </c>
      <c r="BE64" s="70">
        <f t="shared" ref="BE64" si="936">J69*1000/J45</f>
        <v>-5.3498718437680108E-2</v>
      </c>
      <c r="BF64" s="70">
        <f t="shared" ref="BF64" si="937">K69*1000/K45</f>
        <v>-4.5942769000883697E-2</v>
      </c>
      <c r="BG64" s="70">
        <f t="shared" ref="BG64" si="938">L69*1000/L45</f>
        <v>-5.3252679321963307E-2</v>
      </c>
      <c r="BH64" s="70">
        <f t="shared" ref="BH64" si="939">M69*1000/M45</f>
        <v>-4.8020169120071191E-2</v>
      </c>
      <c r="BI64" s="70">
        <f t="shared" ref="BI64" si="940">N69*1000/N45</f>
        <v>-5.1247173750507524E-2</v>
      </c>
      <c r="BJ64" s="70">
        <f t="shared" ref="BJ64" si="941">O69*1000/O45</f>
        <v>-3.914548280254377E-2</v>
      </c>
      <c r="BK64" s="70">
        <f t="shared" ref="BK64" si="942">P69*1000/P45</f>
        <v>-4.2672920410115417E-2</v>
      </c>
      <c r="BL64" s="70">
        <f t="shared" ref="BL64" si="943">Q69*1000/Q45</f>
        <v>-3.9107943246490008E-2</v>
      </c>
      <c r="BM64" s="70">
        <f t="shared" ref="BM64" si="944">R69*1000/R45</f>
        <v>-5.8807825743270238E-2</v>
      </c>
      <c r="BN64" s="70">
        <f t="shared" ref="BN64" si="945">S69*1000/S45</f>
        <v>-4.0850090331919775E-2</v>
      </c>
      <c r="BO64" s="70">
        <f t="shared" ref="BO64" si="946">T69*1000/T45</f>
        <v>-4.2374321380576001E-2</v>
      </c>
      <c r="BP64" s="70">
        <f t="shared" ref="BP64" si="947">U69*1000/U45</f>
        <v>-5.083101220854884E-2</v>
      </c>
      <c r="BQ64" s="70">
        <f t="shared" ref="BQ64" si="948">V69*1000/V45</f>
        <v>-5.2338671809214865E-2</v>
      </c>
      <c r="BR64" s="70">
        <f t="shared" ref="BR64" si="949">W69*1000/W45</f>
        <v>-4.3008475372443976E-2</v>
      </c>
      <c r="BS64" s="70">
        <f t="shared" ref="BS64" si="950">X69*1000/X45</f>
        <v>-5.3768903093668656E-2</v>
      </c>
      <c r="BT64" s="70">
        <f t="shared" ref="BT64" si="951">Y69*1000/Y45</f>
        <v>-4.1157753338397059E-2</v>
      </c>
      <c r="BU64" s="70">
        <f t="shared" ref="BU64" si="952">Z69*1000/Z45</f>
        <v>-4.8853311927407259E-2</v>
      </c>
      <c r="BV64" s="70">
        <f t="shared" ref="BV64" si="953">AA69*1000/AA45</f>
        <v>-4.1808534783116642E-2</v>
      </c>
      <c r="BW64" s="70">
        <f t="shared" ref="BW64" si="954">AB69*1000/AB45</f>
        <v>-4.4465326560355629E-2</v>
      </c>
      <c r="BX64" s="70">
        <f t="shared" ref="BX64" si="955">AC69*1000/AC45</f>
        <v>-5.8799953109487692E-2</v>
      </c>
      <c r="BY64" s="70">
        <f t="shared" ref="BY64" si="956">AD69*1000/AD45</f>
        <v>-4.9933216078870128E-2</v>
      </c>
      <c r="BZ64" s="70">
        <f t="shared" ref="BZ64" si="957">AE69*1000/AE45</f>
        <v>-3.9710755168508034E-2</v>
      </c>
      <c r="CA64" s="70">
        <f t="shared" ref="CA64" si="958">AF69*1000/AF45</f>
        <v>-3.9186328899912859E-2</v>
      </c>
      <c r="CB64" s="70">
        <f t="shared" ref="CB64" si="959">AG69*1000/AG45</f>
        <v>-4.6340876819560776E-2</v>
      </c>
      <c r="CC64" s="70">
        <f t="shared" ref="CC64" si="960">AH69*1000/AH45</f>
        <v>-4.1652834647257941E-2</v>
      </c>
      <c r="CD64" s="70">
        <f t="shared" ref="CD64" si="961">AI69*1000/AI45</f>
        <v>-4.235226482409201E-2</v>
      </c>
      <c r="CE64" s="70">
        <f t="shared" ref="CE64" si="962">AJ69*1000/AJ45</f>
        <v>-3.8700609912529785E-2</v>
      </c>
      <c r="CF64" s="70">
        <f t="shared" ref="CF64" si="963">AK69*1000/AK45</f>
        <v>-4.605967127400639E-2</v>
      </c>
      <c r="CG64" s="70">
        <f t="shared" ref="CG64" si="964">AL69*1000/AL45</f>
        <v>-4.9053104417175045E-2</v>
      </c>
      <c r="CH64" s="70">
        <f t="shared" ref="CH64" si="965">AM69*1000/AM45</f>
        <v>-3.575902032683119E-2</v>
      </c>
      <c r="CI64" s="70">
        <f t="shared" ref="CI64" si="966">AN69*1000/AN45</f>
        <v>-4.1587615362128648E-2</v>
      </c>
      <c r="CJ64" s="70">
        <f t="shared" ref="CJ64" si="967">AO69*1000/AO45</f>
        <v>-4.0344288767486192E-2</v>
      </c>
      <c r="CK64" s="70">
        <f t="shared" ref="CK64" si="968">AP69*1000/AP45</f>
        <v>-2.696536357592599E-2</v>
      </c>
      <c r="CL64" s="70">
        <f t="shared" ref="CL64" si="969">AQ69*1000/AQ45</f>
        <v>-3.3658080236349697E-2</v>
      </c>
      <c r="CM64" s="70">
        <f t="shared" ref="CM64" si="970">AR69*1000/AR45</f>
        <v>-3.984572927166901E-2</v>
      </c>
      <c r="CN64" s="70">
        <f t="shared" ref="CN64" si="971">AS69*1000/AS45</f>
        <v>-3.3002451247477825E-2</v>
      </c>
      <c r="CO64" s="70">
        <f t="shared" ref="CO64" si="972">AT69*1000/AT45</f>
        <v>-4.2055117450425172E-2</v>
      </c>
    </row>
    <row r="65" spans="2:93" s="56" customFormat="1">
      <c r="B65" s="68" t="s">
        <v>1235</v>
      </c>
      <c r="C65" s="8">
        <f>C63+C64</f>
        <v>1350013.7343808801</v>
      </c>
      <c r="D65" s="8">
        <f t="shared" ref="D65:AT65" si="973">D63+D64</f>
        <v>1336566.9996235275</v>
      </c>
      <c r="E65" s="8">
        <f t="shared" si="973"/>
        <v>1331531.2049086594</v>
      </c>
      <c r="F65" s="8">
        <f t="shared" si="973"/>
        <v>1370016.6493183749</v>
      </c>
      <c r="G65" s="8">
        <f t="shared" si="973"/>
        <v>1443176.7624862627</v>
      </c>
      <c r="H65" s="8">
        <f t="shared" si="973"/>
        <v>1415541.153881598</v>
      </c>
      <c r="I65" s="8">
        <f t="shared" si="973"/>
        <v>1496578.866416849</v>
      </c>
      <c r="J65" s="8">
        <f t="shared" si="973"/>
        <v>1486078.181914421</v>
      </c>
      <c r="K65" s="8">
        <f t="shared" si="973"/>
        <v>1536403.1443092902</v>
      </c>
      <c r="L65" s="8">
        <f t="shared" si="973"/>
        <v>1591561.1590505706</v>
      </c>
      <c r="M65" s="8">
        <f t="shared" si="973"/>
        <v>1641849.6550181701</v>
      </c>
      <c r="N65" s="8">
        <f t="shared" si="973"/>
        <v>1655577.7038100949</v>
      </c>
      <c r="O65" s="8">
        <f t="shared" si="973"/>
        <v>1576122.4008311434</v>
      </c>
      <c r="P65" s="8">
        <f t="shared" si="973"/>
        <v>1577510.9159050551</v>
      </c>
      <c r="Q65" s="8">
        <f t="shared" si="973"/>
        <v>1565212.9154938133</v>
      </c>
      <c r="R65" s="8">
        <f t="shared" si="973"/>
        <v>1754861.8298363967</v>
      </c>
      <c r="S65" s="8">
        <f t="shared" si="973"/>
        <v>1585548.7635592578</v>
      </c>
      <c r="T65" s="8">
        <f t="shared" si="973"/>
        <v>1546849.2317500366</v>
      </c>
      <c r="U65" s="8">
        <f t="shared" si="973"/>
        <v>1751921.3705894453</v>
      </c>
      <c r="V65" s="8">
        <f t="shared" si="973"/>
        <v>1881194.9413057214</v>
      </c>
      <c r="W65" s="8">
        <f t="shared" si="973"/>
        <v>1777239.7867412239</v>
      </c>
      <c r="X65" s="8">
        <f t="shared" si="973"/>
        <v>1721622.4447185169</v>
      </c>
      <c r="Y65" s="8">
        <f t="shared" si="973"/>
        <v>1665869.1292315873</v>
      </c>
      <c r="Z65" s="8">
        <f t="shared" si="973"/>
        <v>1807406.6275718436</v>
      </c>
      <c r="AA65" s="8">
        <f t="shared" si="973"/>
        <v>1498594.9007860166</v>
      </c>
      <c r="AB65" s="8">
        <f t="shared" si="973"/>
        <v>1477387.9211075662</v>
      </c>
      <c r="AC65" s="8">
        <f t="shared" si="973"/>
        <v>1563377.0035784633</v>
      </c>
      <c r="AD65" s="8">
        <f t="shared" si="973"/>
        <v>1624895.0825863685</v>
      </c>
      <c r="AE65" s="8">
        <f t="shared" si="973"/>
        <v>1419891.1238291999</v>
      </c>
      <c r="AF65" s="8">
        <f t="shared" si="973"/>
        <v>1202609.8756877892</v>
      </c>
      <c r="AG65" s="8">
        <f t="shared" si="973"/>
        <v>1251327.8381803546</v>
      </c>
      <c r="AH65" s="8">
        <f t="shared" si="973"/>
        <v>1219853.4777939657</v>
      </c>
      <c r="AI65" s="8">
        <f t="shared" si="973"/>
        <v>1259836.629121949</v>
      </c>
      <c r="AJ65" s="8">
        <f t="shared" si="973"/>
        <v>1184843.66217066</v>
      </c>
      <c r="AK65" s="8">
        <f t="shared" si="973"/>
        <v>1313258.5652883588</v>
      </c>
      <c r="AL65" s="8">
        <f t="shared" si="973"/>
        <v>1564382.106581701</v>
      </c>
      <c r="AM65" s="8">
        <f t="shared" si="973"/>
        <v>1364285.7485443696</v>
      </c>
      <c r="AN65" s="8">
        <f t="shared" si="973"/>
        <v>1273718.9115157875</v>
      </c>
      <c r="AO65" s="8">
        <f t="shared" si="973"/>
        <v>1508814.0869939453</v>
      </c>
      <c r="AP65" s="8">
        <f t="shared" si="973"/>
        <v>1547177.1280603074</v>
      </c>
      <c r="AQ65" s="8">
        <f t="shared" si="973"/>
        <v>1373180.3122778011</v>
      </c>
      <c r="AR65" s="8">
        <f t="shared" si="973"/>
        <v>1478898.8967527868</v>
      </c>
      <c r="AS65" s="8">
        <f t="shared" si="973"/>
        <v>1471936.6010149701</v>
      </c>
      <c r="AT65" s="8">
        <f t="shared" si="973"/>
        <v>1465274.8948308623</v>
      </c>
    </row>
    <row r="66" spans="2:93" s="56" customFormat="1">
      <c r="B66" s="68" t="s">
        <v>1245</v>
      </c>
      <c r="C66" s="8">
        <f>AJ_DROS_Q!E22</f>
        <v>-86918.317666157294</v>
      </c>
      <c r="D66" s="8">
        <f>AJ_DROS_Q!F22</f>
        <v>-87300.249484893531</v>
      </c>
      <c r="E66" s="8">
        <f>AJ_DROS_Q!G22</f>
        <v>-92921.263005730056</v>
      </c>
      <c r="F66" s="8">
        <f>AJ_DROS_Q!H22</f>
        <v>-98309.670703726355</v>
      </c>
      <c r="G66" s="8">
        <f>AJ_DROS_Q!I22</f>
        <v>-95566.911403901759</v>
      </c>
      <c r="H66" s="8">
        <f>AJ_DROS_Q!J22</f>
        <v>-99980.883552451953</v>
      </c>
      <c r="I66" s="8">
        <f>AJ_DROS_Q!K22</f>
        <v>-108263.14331303848</v>
      </c>
      <c r="J66" s="8">
        <f>AJ_DROS_Q!L22</f>
        <v>-118890.55351803666</v>
      </c>
      <c r="K66" s="8">
        <f>AJ_DROS_Q!M22</f>
        <v>-121819.70614035992</v>
      </c>
      <c r="L66" s="8">
        <f>AJ_DROS_Q!N22</f>
        <v>-126918.42197021419</v>
      </c>
      <c r="M66" s="8">
        <f>AJ_DROS_Q!O22</f>
        <v>-129164.21614360671</v>
      </c>
      <c r="N66" s="8">
        <f>AJ_DROS_Q!P22</f>
        <v>-134927.53202927491</v>
      </c>
      <c r="O66" s="8">
        <f>AJ_DROS_Q!Q22</f>
        <v>-120403.11319824349</v>
      </c>
      <c r="P66" s="8">
        <f>AJ_DROS_Q!R22</f>
        <v>-108227.84667925899</v>
      </c>
      <c r="Q66" s="8">
        <f>AJ_DROS_Q!S22</f>
        <v>-103789.13833030126</v>
      </c>
      <c r="R66" s="8">
        <f>AJ_DROS_Q!T22</f>
        <v>-106018.94258118472</v>
      </c>
      <c r="S66" s="8">
        <f>AJ_DROS_Q!U22</f>
        <v>-90115.944435692974</v>
      </c>
      <c r="T66" s="8">
        <f>AJ_DROS_Q!V22</f>
        <v>-100612.27349115438</v>
      </c>
      <c r="U66" s="8">
        <f>AJ_DROS_Q!W22</f>
        <v>-97036.52440727521</v>
      </c>
      <c r="V66" s="8">
        <f>AJ_DROS_Q!X22</f>
        <v>-91829.037545744693</v>
      </c>
      <c r="W66" s="8">
        <f>AJ_DROS_Q!Y22</f>
        <v>-105037.2169066334</v>
      </c>
      <c r="X66" s="8">
        <f>AJ_DROS_Q!Z22</f>
        <v>-99774.39260578074</v>
      </c>
      <c r="Y66" s="8">
        <f>AJ_DROS_Q!AA22</f>
        <v>-105019.19822589673</v>
      </c>
      <c r="Z66" s="8">
        <f>AJ_DROS_Q!AB22</f>
        <v>-107262.28724178416</v>
      </c>
      <c r="AA66" s="8">
        <f>AJ_DROS_Q!AC22</f>
        <v>-75449.902724577201</v>
      </c>
      <c r="AB66" s="8">
        <f>AJ_DROS_Q!AD22</f>
        <v>-70494.404791512119</v>
      </c>
      <c r="AC66" s="8">
        <f>AJ_DROS_Q!AE22</f>
        <v>-5625.1435176796813</v>
      </c>
      <c r="AD66" s="8">
        <f>AJ_DROS_Q!AF22</f>
        <v>-27556.014096771105</v>
      </c>
      <c r="AE66" s="8">
        <f>AJ_DROS_Q!AG22</f>
        <v>-64348.605795787284</v>
      </c>
      <c r="AF66" s="8">
        <f>AJ_DROS_Q!AH22</f>
        <v>-54121.513471982464</v>
      </c>
      <c r="AG66" s="8">
        <f>AJ_DROS_Q!AI22</f>
        <v>-17439.542913336896</v>
      </c>
      <c r="AH66" s="8">
        <f>AJ_DROS_Q!AJ22</f>
        <v>-40254.599488520311</v>
      </c>
      <c r="AI66" s="8">
        <f>AJ_DROS_Q!AK22</f>
        <v>-76827.190667526622</v>
      </c>
      <c r="AJ66" s="8">
        <f>AJ_DROS_Q!AL22</f>
        <v>-36626.514210950343</v>
      </c>
      <c r="AK66" s="8">
        <f>AJ_DROS_Q!AM22</f>
        <v>-57168.500209544414</v>
      </c>
      <c r="AL66" s="8">
        <f>AJ_DROS_Q!AN22</f>
        <v>-58006.452181238717</v>
      </c>
      <c r="AM66" s="8">
        <f>AJ_DROS_Q!AO22</f>
        <v>-63237.637720026716</v>
      </c>
      <c r="AN66" s="8">
        <f>AJ_DROS_Q!AP22</f>
        <v>-52998.54915193886</v>
      </c>
      <c r="AO66" s="8">
        <f>AJ_DROS_Q!AQ22</f>
        <v>-58338.449038029226</v>
      </c>
      <c r="AP66" s="8">
        <f>AJ_DROS_Q!AR22</f>
        <v>-60954.660350981765</v>
      </c>
      <c r="AQ66" s="8">
        <f>AJ_DROS_Q!AS22</f>
        <v>-68529.701558194007</v>
      </c>
      <c r="AR66" s="8">
        <f>AJ_DROS_Q!AT22</f>
        <v>-60596.013614000549</v>
      </c>
      <c r="AS66" s="8">
        <f>AJ_DROS_Q!AU22</f>
        <v>-70767.894050928269</v>
      </c>
      <c r="AT66" s="8">
        <f>AJ_DROS_Q!AV22</f>
        <v>-75788.881640688123</v>
      </c>
    </row>
    <row r="67" spans="2:93" s="56" customFormat="1">
      <c r="B67" s="68" t="s">
        <v>1247</v>
      </c>
      <c r="C67" s="8">
        <f>AJ_DROS_Q!E25+AJ_DROS_Q!E26+AJ_DROS_Q!E27</f>
        <v>-413083.82662115479</v>
      </c>
      <c r="D67" s="8">
        <f>AJ_DROS_Q!F25+AJ_DROS_Q!F26+AJ_DROS_Q!F27</f>
        <v>-317455.08324509289</v>
      </c>
      <c r="E67" s="8">
        <f>AJ_DROS_Q!G25+AJ_DROS_Q!G26+AJ_DROS_Q!G27</f>
        <v>-355587.9299386504</v>
      </c>
      <c r="F67" s="8">
        <f>AJ_DROS_Q!H25+AJ_DROS_Q!H26+AJ_DROS_Q!H27</f>
        <v>-329103.06831911858</v>
      </c>
      <c r="G67" s="8">
        <f>AJ_DROS_Q!I25+AJ_DROS_Q!I26+AJ_DROS_Q!I27</f>
        <v>-322973.75135864562</v>
      </c>
      <c r="H67" s="8">
        <f>AJ_DROS_Q!J25+AJ_DROS_Q!J26+AJ_DROS_Q!J27</f>
        <v>-315237.42836259492</v>
      </c>
      <c r="I67" s="8">
        <f>AJ_DROS_Q!K25+AJ_DROS_Q!K26+AJ_DROS_Q!K27</f>
        <v>-314850.88474172511</v>
      </c>
      <c r="J67" s="8">
        <f>AJ_DROS_Q!L25+AJ_DROS_Q!L26+AJ_DROS_Q!L27</f>
        <v>-258568.97633774791</v>
      </c>
      <c r="K67" s="8">
        <f>AJ_DROS_Q!M25+AJ_DROS_Q!M26+AJ_DROS_Q!M27</f>
        <v>-280206.23583437147</v>
      </c>
      <c r="L67" s="8">
        <f>AJ_DROS_Q!N25+AJ_DROS_Q!N26+AJ_DROS_Q!N27</f>
        <v>-274227.16488956718</v>
      </c>
      <c r="M67" s="8">
        <f>AJ_DROS_Q!O25+AJ_DROS_Q!O26+AJ_DROS_Q!O27</f>
        <v>-284293.31745684508</v>
      </c>
      <c r="N67" s="8">
        <f>AJ_DROS_Q!P25+AJ_DROS_Q!P26+AJ_DROS_Q!P27</f>
        <v>-269871.03546559298</v>
      </c>
      <c r="O67" s="8">
        <f>AJ_DROS_Q!Q25+AJ_DROS_Q!Q26+AJ_DROS_Q!Q27</f>
        <v>-280025.60099062021</v>
      </c>
      <c r="P67" s="8">
        <f>AJ_DROS_Q!R25+AJ_DROS_Q!R26+AJ_DROS_Q!R27</f>
        <v>-320648.21616578387</v>
      </c>
      <c r="Q67" s="8">
        <f>AJ_DROS_Q!S25+AJ_DROS_Q!S26+AJ_DROS_Q!S27</f>
        <v>-303349.75891452638</v>
      </c>
      <c r="R67" s="8">
        <f>AJ_DROS_Q!T25+AJ_DROS_Q!T26+AJ_DROS_Q!T27</f>
        <v>-312663.48303623643</v>
      </c>
      <c r="S67" s="8">
        <f>AJ_DROS_Q!U25+AJ_DROS_Q!U26+AJ_DROS_Q!U27</f>
        <v>-294798.63549651188</v>
      </c>
      <c r="T67" s="8">
        <f>AJ_DROS_Q!V25+AJ_DROS_Q!V26+AJ_DROS_Q!V27</f>
        <v>-310603.04739036248</v>
      </c>
      <c r="U67" s="8">
        <f>AJ_DROS_Q!W25+AJ_DROS_Q!W26+AJ_DROS_Q!W27</f>
        <v>-351342.48709997506</v>
      </c>
      <c r="V67" s="8">
        <f>AJ_DROS_Q!X25+AJ_DROS_Q!X26+AJ_DROS_Q!X27</f>
        <v>-396452.70137584151</v>
      </c>
      <c r="W67" s="8">
        <f>AJ_DROS_Q!Y25+AJ_DROS_Q!Y26+AJ_DROS_Q!Y27</f>
        <v>-349066.16094755195</v>
      </c>
      <c r="X67" s="8">
        <f>AJ_DROS_Q!Z25+AJ_DROS_Q!Z26+AJ_DROS_Q!Z27</f>
        <v>-337833.79599636194</v>
      </c>
      <c r="Y67" s="8">
        <f>AJ_DROS_Q!AA25+AJ_DROS_Q!AA26+AJ_DROS_Q!AA27</f>
        <v>-337759.2510758104</v>
      </c>
      <c r="Z67" s="8">
        <f>AJ_DROS_Q!AB25+AJ_DROS_Q!AB26+AJ_DROS_Q!AB27</f>
        <v>-322316.93258543749</v>
      </c>
      <c r="AA67" s="8">
        <f>AJ_DROS_Q!AC25+AJ_DROS_Q!AC26+AJ_DROS_Q!AC27</f>
        <v>-306235.86587949551</v>
      </c>
      <c r="AB67" s="8">
        <f>AJ_DROS_Q!AD25+AJ_DROS_Q!AD26+AJ_DROS_Q!AD27</f>
        <v>-307349.68385603913</v>
      </c>
      <c r="AC67" s="8">
        <f>AJ_DROS_Q!AE25+AJ_DROS_Q!AE26+AJ_DROS_Q!AE27</f>
        <v>-320307.99516219873</v>
      </c>
      <c r="AD67" s="8">
        <f>AJ_DROS_Q!AF25+AJ_DROS_Q!AF26+AJ_DROS_Q!AF27</f>
        <v>-449351.67587044602</v>
      </c>
      <c r="AE67" s="8">
        <f>AJ_DROS_Q!AG25+AJ_DROS_Q!AG26+AJ_DROS_Q!AG27</f>
        <v>-351305.57828890288</v>
      </c>
      <c r="AF67" s="8">
        <f>AJ_DROS_Q!AH25+AJ_DROS_Q!AH26+AJ_DROS_Q!AH27</f>
        <v>-338431.54433142638</v>
      </c>
      <c r="AG67" s="8">
        <f>AJ_DROS_Q!AI25+AJ_DROS_Q!AI26+AJ_DROS_Q!AI27</f>
        <v>-283678.91903204186</v>
      </c>
      <c r="AH67" s="8">
        <f>AJ_DROS_Q!AJ25+AJ_DROS_Q!AJ26+AJ_DROS_Q!AJ27</f>
        <v>-260990.47179466742</v>
      </c>
      <c r="AI67" s="8">
        <f>AJ_DROS_Q!AK25+AJ_DROS_Q!AK26+AJ_DROS_Q!AK27</f>
        <v>-252420.17013774044</v>
      </c>
      <c r="AJ67" s="8">
        <f>AJ_DROS_Q!AL25+AJ_DROS_Q!AL26+AJ_DROS_Q!AL27</f>
        <v>-288707.31598768377</v>
      </c>
      <c r="AK67" s="8">
        <f>AJ_DROS_Q!AM25+AJ_DROS_Q!AM26+AJ_DROS_Q!AM27</f>
        <v>-264552.18377064797</v>
      </c>
      <c r="AL67" s="8">
        <f>AJ_DROS_Q!AN25+AJ_DROS_Q!AN26+AJ_DROS_Q!AN27</f>
        <v>-319390.25637623097</v>
      </c>
      <c r="AM67" s="8">
        <f>AJ_DROS_Q!AO25+AJ_DROS_Q!AO26+AJ_DROS_Q!AO27</f>
        <v>-282228.7585429746</v>
      </c>
      <c r="AN67" s="8">
        <f>AJ_DROS_Q!AP25+AJ_DROS_Q!AP26+AJ_DROS_Q!AP27</f>
        <v>-291772.93704882264</v>
      </c>
      <c r="AO67" s="8">
        <f>AJ_DROS_Q!AQ25+AJ_DROS_Q!AQ26+AJ_DROS_Q!AQ27</f>
        <v>-308859.16179657402</v>
      </c>
      <c r="AP67" s="8">
        <f>AJ_DROS_Q!AR25+AJ_DROS_Q!AR26+AJ_DROS_Q!AR27</f>
        <v>-426890.80183707527</v>
      </c>
      <c r="AQ67" s="8">
        <f>AJ_DROS_Q!AS25+AJ_DROS_Q!AS26+AJ_DROS_Q!AS27</f>
        <v>-239279.19086685654</v>
      </c>
      <c r="AR67" s="8">
        <f>AJ_DROS_Q!AT25+AJ_DROS_Q!AT26+AJ_DROS_Q!AT27</f>
        <v>-372055.09828749904</v>
      </c>
      <c r="AS67" s="8">
        <f>AJ_DROS_Q!AU25+AJ_DROS_Q!AU26+AJ_DROS_Q!AU27</f>
        <v>-284224.23133539467</v>
      </c>
      <c r="AT67" s="8">
        <f>AJ_DROS_Q!AV25+AJ_DROS_Q!AV26+AJ_DROS_Q!AV27</f>
        <v>-259872.2838654565</v>
      </c>
    </row>
    <row r="68" spans="2:93">
      <c r="B68" s="68" t="s">
        <v>1248</v>
      </c>
      <c r="C68" s="8">
        <f>AJ_DROS_Q!E28</f>
        <v>-76868.856806334778</v>
      </c>
      <c r="D68" s="8">
        <f>AJ_DROS_Q!F28</f>
        <v>-79368.069480193415</v>
      </c>
      <c r="E68" s="8">
        <f>AJ_DROS_Q!G28</f>
        <v>-75179.425270245003</v>
      </c>
      <c r="F68" s="8">
        <f>AJ_DROS_Q!H28</f>
        <v>-72683.92593318093</v>
      </c>
      <c r="G68" s="8">
        <f>AJ_DROS_Q!I28</f>
        <v>-73362.782675261027</v>
      </c>
      <c r="H68" s="8">
        <f>AJ_DROS_Q!J28</f>
        <v>-71783.721328264379</v>
      </c>
      <c r="I68" s="8">
        <f>AJ_DROS_Q!K28</f>
        <v>-77411.022322493387</v>
      </c>
      <c r="J68" s="8">
        <f>AJ_DROS_Q!L28</f>
        <v>-84115.994384258869</v>
      </c>
      <c r="K68" s="8">
        <f>AJ_DROS_Q!M28</f>
        <v>-75224.07337141296</v>
      </c>
      <c r="L68" s="8">
        <f>AJ_DROS_Q!N28</f>
        <v>-84324.185087742648</v>
      </c>
      <c r="M68" s="8">
        <f>AJ_DROS_Q!O28</f>
        <v>-86151.295507553252</v>
      </c>
      <c r="N68" s="8">
        <f>AJ_DROS_Q!P28</f>
        <v>-84982.042330670127</v>
      </c>
      <c r="O68" s="8">
        <f>AJ_DROS_Q!Q28</f>
        <v>-104850.67636874749</v>
      </c>
      <c r="P68" s="8">
        <f>AJ_DROS_Q!R28</f>
        <v>-97113.28656573761</v>
      </c>
      <c r="Q68" s="8">
        <f>AJ_DROS_Q!S28</f>
        <v>-105389.31810074042</v>
      </c>
      <c r="R68" s="8">
        <f>AJ_DROS_Q!T28</f>
        <v>-101810.3121555793</v>
      </c>
      <c r="S68" s="8">
        <f>AJ_DROS_Q!U28</f>
        <v>-105188.60106091366</v>
      </c>
      <c r="T68" s="8">
        <f>AJ_DROS_Q!V28</f>
        <v>-104669.25028294143</v>
      </c>
      <c r="U68" s="8">
        <f>AJ_DROS_Q!W28</f>
        <v>-114280.95501615359</v>
      </c>
      <c r="V68" s="8">
        <f>AJ_DROS_Q!X28</f>
        <v>-113265.42933097896</v>
      </c>
      <c r="W68" s="8">
        <f>AJ_DROS_Q!Y28</f>
        <v>-112115.4157432099</v>
      </c>
      <c r="X68" s="8">
        <f>AJ_DROS_Q!Z28</f>
        <v>-103959.30265228386</v>
      </c>
      <c r="Y68" s="8">
        <f>AJ_DROS_Q!AA28</f>
        <v>-111848.17633807099</v>
      </c>
      <c r="Z68" s="8">
        <f>AJ_DROS_Q!AB28</f>
        <v>-117445.18126704534</v>
      </c>
      <c r="AA68" s="8">
        <f>AJ_DROS_Q!AC28</f>
        <v>-115929.58313751493</v>
      </c>
      <c r="AB68" s="8">
        <f>AJ_DROS_Q!AD28</f>
        <v>-108819.66535562526</v>
      </c>
      <c r="AC68" s="8">
        <f>AJ_DROS_Q!AE28</f>
        <v>-113627.45399017486</v>
      </c>
      <c r="AD68" s="8">
        <f>AJ_DROS_Q!AF28</f>
        <v>-117048.22340919325</v>
      </c>
      <c r="AE68" s="8">
        <f>AJ_DROS_Q!AG28</f>
        <v>-120017.78764944602</v>
      </c>
      <c r="AF68" s="8">
        <f>AJ_DROS_Q!AH28</f>
        <v>-99344.673024167889</v>
      </c>
      <c r="AG68" s="8">
        <f>AJ_DROS_Q!AI28</f>
        <v>-108070.15262780218</v>
      </c>
      <c r="AH68" s="8">
        <f>AJ_DROS_Q!AJ28</f>
        <v>-104902.52706954205</v>
      </c>
      <c r="AI68" s="8">
        <f>AJ_DROS_Q!AK28</f>
        <v>-43157.425532271154</v>
      </c>
      <c r="AJ68" s="8">
        <f>AJ_DROS_Q!AL28</f>
        <v>-148418.73390656407</v>
      </c>
      <c r="AK68" s="8">
        <f>AJ_DROS_Q!AM28</f>
        <v>-101102.64501547735</v>
      </c>
      <c r="AL68" s="8">
        <f>AJ_DROS_Q!AN28</f>
        <v>-108478.20950621729</v>
      </c>
      <c r="AM68" s="8">
        <f>AJ_DROS_Q!AO28</f>
        <v>-111329.2514509054</v>
      </c>
      <c r="AN68" s="8">
        <f>AJ_DROS_Q!AP28</f>
        <v>-98373.431605803489</v>
      </c>
      <c r="AO68" s="8">
        <f>AJ_DROS_Q!AQ28</f>
        <v>-108280.43806324519</v>
      </c>
      <c r="AP68" s="8">
        <f>AJ_DROS_Q!AR28</f>
        <v>-111553.64402103581</v>
      </c>
      <c r="AQ68" s="8">
        <f>AJ_DROS_Q!AS28</f>
        <v>-116437.18556145557</v>
      </c>
      <c r="AR68" s="8">
        <f>AJ_DROS_Q!AT28</f>
        <v>-102555.42832103815</v>
      </c>
      <c r="AS68" s="8">
        <f>AJ_DROS_Q!AU28</f>
        <v>-125087.02860486049</v>
      </c>
      <c r="AT68" s="8">
        <f>AJ_DROS_Q!AV28</f>
        <v>-89463.368377018138</v>
      </c>
    </row>
    <row r="69" spans="2:93" s="56" customFormat="1">
      <c r="B69" s="68" t="s">
        <v>1251</v>
      </c>
      <c r="C69" s="8">
        <f>AJ_DROS_Q!E29+AJ_DROS_Q!E32</f>
        <v>-289326.66381432588</v>
      </c>
      <c r="D69" s="8">
        <f>AJ_DROS_Q!F29+AJ_DROS_Q!F32</f>
        <v>-366155.64136865252</v>
      </c>
      <c r="E69" s="8">
        <f>AJ_DROS_Q!G29+AJ_DROS_Q!G32</f>
        <v>-278720.69801918452</v>
      </c>
      <c r="F69" s="8">
        <f>AJ_DROS_Q!H29+AJ_DROS_Q!H32</f>
        <v>-376115.99834340368</v>
      </c>
      <c r="G69" s="8">
        <f>AJ_DROS_Q!I29+AJ_DROS_Q!I32</f>
        <v>-366475.55759524065</v>
      </c>
      <c r="H69" s="8">
        <f>AJ_DROS_Q!J29+AJ_DROS_Q!J32</f>
        <v>-335839.49866874143</v>
      </c>
      <c r="I69" s="8">
        <f>AJ_DROS_Q!K29+AJ_DROS_Q!K32</f>
        <v>-389461.56249250105</v>
      </c>
      <c r="J69" s="8">
        <f>AJ_DROS_Q!L29+AJ_DROS_Q!L32</f>
        <v>-419211.13487519161</v>
      </c>
      <c r="K69" s="8">
        <f>AJ_DROS_Q!M29+AJ_DROS_Q!M32</f>
        <v>-388444.46352186269</v>
      </c>
      <c r="L69" s="8">
        <f>AJ_DROS_Q!N29+AJ_DROS_Q!N32</f>
        <v>-395370.62331073044</v>
      </c>
      <c r="M69" s="8">
        <f>AJ_DROS_Q!O29+AJ_DROS_Q!O32</f>
        <v>-422912.38528590527</v>
      </c>
      <c r="N69" s="8">
        <f>AJ_DROS_Q!P29+AJ_DROS_Q!P32</f>
        <v>-413630.82613184897</v>
      </c>
      <c r="O69" s="8">
        <f>AJ_DROS_Q!Q29+AJ_DROS_Q!Q32</f>
        <v>-314911.93315742793</v>
      </c>
      <c r="P69" s="8">
        <f>AJ_DROS_Q!R29+AJ_DROS_Q!R32</f>
        <v>-318859.44973649515</v>
      </c>
      <c r="Q69" s="8">
        <f>AJ_DROS_Q!S29+AJ_DROS_Q!S32</f>
        <v>-324355.16304420691</v>
      </c>
      <c r="R69" s="8">
        <f>AJ_DROS_Q!T29+AJ_DROS_Q!T32</f>
        <v>-471426.811823686</v>
      </c>
      <c r="S69" s="8">
        <f>AJ_DROS_Q!U29+AJ_DROS_Q!U32</f>
        <v>-334296.86496809882</v>
      </c>
      <c r="T69" s="8">
        <f>AJ_DROS_Q!V29+AJ_DROS_Q!V32</f>
        <v>-346049.52299944032</v>
      </c>
      <c r="U69" s="8">
        <f>AJ_DROS_Q!W29+AJ_DROS_Q!W32</f>
        <v>-433742.13158094947</v>
      </c>
      <c r="V69" s="8">
        <f>AJ_DROS_Q!X29+AJ_DROS_Q!X32</f>
        <v>-493886.6274122558</v>
      </c>
      <c r="W69" s="8">
        <f>AJ_DROS_Q!Y29+AJ_DROS_Q!Y32</f>
        <v>-409008.49595715752</v>
      </c>
      <c r="X69" s="8">
        <f>AJ_DROS_Q!Z29+AJ_DROS_Q!Z32</f>
        <v>-468155.29929488187</v>
      </c>
      <c r="Y69" s="8">
        <f>AJ_DROS_Q!AA29+AJ_DROS_Q!AA32</f>
        <v>-388088.42103358789</v>
      </c>
      <c r="Z69" s="8">
        <f>AJ_DROS_Q!AB29+AJ_DROS_Q!AB32</f>
        <v>-504133.72925546131</v>
      </c>
      <c r="AA69" s="8">
        <f>AJ_DROS_Q!AC29+AJ_DROS_Q!AC32</f>
        <v>-423348.82926225901</v>
      </c>
      <c r="AB69" s="8">
        <f>AJ_DROS_Q!AD29+AJ_DROS_Q!AD32</f>
        <v>-404108.45368922217</v>
      </c>
      <c r="AC69" s="8">
        <f>AJ_DROS_Q!AE29+AJ_DROS_Q!AE32</f>
        <v>-568416.49342033337</v>
      </c>
      <c r="AD69" s="8">
        <f>AJ_DROS_Q!AF29+AJ_DROS_Q!AF32</f>
        <v>-470359.36064037634</v>
      </c>
      <c r="AE69" s="8">
        <f>AJ_DROS_Q!AG29+AJ_DROS_Q!AG32</f>
        <v>-376394.86678790895</v>
      </c>
      <c r="AF69" s="8">
        <f>AJ_DROS_Q!AH29+AJ_DROS_Q!AH32</f>
        <v>-316992.24987800355</v>
      </c>
      <c r="AG69" s="8">
        <f>AJ_DROS_Q!AI29+AJ_DROS_Q!AI32</f>
        <v>-424864.88236747799</v>
      </c>
      <c r="AH69" s="8">
        <f>AJ_DROS_Q!AJ29+AJ_DROS_Q!AJ32</f>
        <v>-381161.82123416412</v>
      </c>
      <c r="AI69" s="8">
        <f>AJ_DROS_Q!AK29+AJ_DROS_Q!AK32</f>
        <v>-404253.07240294036</v>
      </c>
      <c r="AJ69" s="8">
        <f>AJ_DROS_Q!AL29+AJ_DROS_Q!AL32</f>
        <v>-314597.56386857538</v>
      </c>
      <c r="AK69" s="8">
        <f>AJ_DROS_Q!AM29+AJ_DROS_Q!AM32</f>
        <v>-443660.21598588984</v>
      </c>
      <c r="AL69" s="8">
        <f>AJ_DROS_Q!AN29+AJ_DROS_Q!AN32</f>
        <v>-484873.71417392313</v>
      </c>
      <c r="AM69" s="8">
        <f>AJ_DROS_Q!AO29+AJ_DROS_Q!AO32</f>
        <v>-357444.76618334377</v>
      </c>
      <c r="AN69" s="8">
        <f>AJ_DROS_Q!AP29+AJ_DROS_Q!AP32</f>
        <v>-346552.04453868984</v>
      </c>
      <c r="AO69" s="8">
        <f>AJ_DROS_Q!AQ29+AJ_DROS_Q!AQ32</f>
        <v>-397168.839730412</v>
      </c>
      <c r="AP69" s="8">
        <f>AJ_DROS_Q!AR29+AJ_DROS_Q!AR32</f>
        <v>-276251.47386445804</v>
      </c>
      <c r="AQ69" s="8">
        <f>AJ_DROS_Q!AS29+AJ_DROS_Q!AS32</f>
        <v>-357699.18857777369</v>
      </c>
      <c r="AR69" s="8">
        <f>AJ_DROS_Q!AT29+AJ_DROS_Q!AT32</f>
        <v>-371327.1119301084</v>
      </c>
      <c r="AS69" s="8">
        <f>AJ_DROS_Q!AU29+AJ_DROS_Q!AU32</f>
        <v>-366777.99563206139</v>
      </c>
      <c r="AT69" s="8">
        <f>AJ_DROS_Q!AV29+AJ_DROS_Q!AV32</f>
        <v>-454787.59940170811</v>
      </c>
    </row>
    <row r="70" spans="2:93" s="56" customFormat="1">
      <c r="B70" s="6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</row>
    <row r="71" spans="2:93" s="56" customFormat="1">
      <c r="B71" s="6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</row>
    <row r="72" spans="2:93" s="56" customFormat="1">
      <c r="B72" s="6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</row>
    <row r="73" spans="2:93" ht="15" thickBot="1"/>
    <row r="74" spans="2:93" s="56" customFormat="1" ht="15" thickBot="1">
      <c r="B74" s="6" t="s">
        <v>71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W74" s="6" t="s">
        <v>71</v>
      </c>
    </row>
    <row r="75" spans="2:93" s="56" customFormat="1">
      <c r="B75" s="4"/>
      <c r="C75" s="2" t="s">
        <v>0</v>
      </c>
      <c r="D75" s="2" t="s">
        <v>1</v>
      </c>
      <c r="E75" s="2" t="s">
        <v>2</v>
      </c>
      <c r="F75" s="2" t="s">
        <v>3</v>
      </c>
      <c r="G75" s="2" t="s">
        <v>4</v>
      </c>
      <c r="H75" s="2" t="s">
        <v>5</v>
      </c>
      <c r="I75" s="2" t="s">
        <v>6</v>
      </c>
      <c r="J75" s="2" t="s">
        <v>7</v>
      </c>
      <c r="K75" s="2" t="s">
        <v>8</v>
      </c>
      <c r="L75" s="2" t="s">
        <v>9</v>
      </c>
      <c r="M75" s="2" t="s">
        <v>10</v>
      </c>
      <c r="N75" s="2" t="s">
        <v>11</v>
      </c>
      <c r="O75" s="2" t="s">
        <v>12</v>
      </c>
      <c r="P75" s="2" t="s">
        <v>13</v>
      </c>
      <c r="Q75" s="2" t="s">
        <v>14</v>
      </c>
      <c r="R75" s="2" t="s">
        <v>15</v>
      </c>
      <c r="S75" s="2" t="s">
        <v>16</v>
      </c>
      <c r="T75" s="2" t="s">
        <v>17</v>
      </c>
      <c r="U75" s="2" t="s">
        <v>18</v>
      </c>
      <c r="V75" s="2" t="s">
        <v>19</v>
      </c>
      <c r="W75" s="2" t="s">
        <v>20</v>
      </c>
      <c r="X75" s="2" t="s">
        <v>21</v>
      </c>
      <c r="Y75" s="2" t="s">
        <v>22</v>
      </c>
      <c r="Z75" s="2" t="s">
        <v>23</v>
      </c>
      <c r="AA75" s="2" t="s">
        <v>24</v>
      </c>
      <c r="AB75" s="2" t="s">
        <v>25</v>
      </c>
      <c r="AC75" s="2" t="s">
        <v>26</v>
      </c>
      <c r="AD75" s="2" t="s">
        <v>27</v>
      </c>
      <c r="AE75" s="2" t="s">
        <v>28</v>
      </c>
      <c r="AF75" s="2" t="s">
        <v>29</v>
      </c>
      <c r="AG75" s="2" t="s">
        <v>30</v>
      </c>
      <c r="AH75" s="2" t="s">
        <v>31</v>
      </c>
      <c r="AI75" s="2" t="s">
        <v>32</v>
      </c>
      <c r="AJ75" s="2" t="s">
        <v>33</v>
      </c>
      <c r="AK75" s="2" t="s">
        <v>34</v>
      </c>
      <c r="AL75" s="2" t="s">
        <v>35</v>
      </c>
      <c r="AM75" s="2" t="s">
        <v>36</v>
      </c>
      <c r="AN75" s="2" t="s">
        <v>37</v>
      </c>
      <c r="AO75" s="2" t="s">
        <v>38</v>
      </c>
      <c r="AP75" s="2" t="s">
        <v>39</v>
      </c>
      <c r="AQ75" s="2" t="s">
        <v>40</v>
      </c>
      <c r="AR75" s="2" t="s">
        <v>41</v>
      </c>
      <c r="AS75" s="2" t="s">
        <v>42</v>
      </c>
      <c r="AT75" s="2" t="s">
        <v>43</v>
      </c>
      <c r="AW75" s="4"/>
      <c r="AX75" s="2" t="s">
        <v>0</v>
      </c>
      <c r="AY75" s="2" t="s">
        <v>1</v>
      </c>
      <c r="AZ75" s="2" t="s">
        <v>2</v>
      </c>
      <c r="BA75" s="2" t="s">
        <v>3</v>
      </c>
      <c r="BB75" s="2" t="s">
        <v>4</v>
      </c>
      <c r="BC75" s="2" t="s">
        <v>5</v>
      </c>
      <c r="BD75" s="2" t="s">
        <v>6</v>
      </c>
      <c r="BE75" s="2" t="s">
        <v>7</v>
      </c>
      <c r="BF75" s="2" t="s">
        <v>8</v>
      </c>
      <c r="BG75" s="2" t="s">
        <v>9</v>
      </c>
      <c r="BH75" s="2" t="s">
        <v>10</v>
      </c>
      <c r="BI75" s="2" t="s">
        <v>11</v>
      </c>
      <c r="BJ75" s="2" t="s">
        <v>12</v>
      </c>
      <c r="BK75" s="2" t="s">
        <v>13</v>
      </c>
      <c r="BL75" s="2" t="s">
        <v>14</v>
      </c>
      <c r="BM75" s="2" t="s">
        <v>15</v>
      </c>
      <c r="BN75" s="2" t="s">
        <v>16</v>
      </c>
      <c r="BO75" s="2" t="s">
        <v>17</v>
      </c>
      <c r="BP75" s="2" t="s">
        <v>18</v>
      </c>
      <c r="BQ75" s="2" t="s">
        <v>19</v>
      </c>
      <c r="BR75" s="2" t="s">
        <v>20</v>
      </c>
      <c r="BS75" s="2" t="s">
        <v>21</v>
      </c>
      <c r="BT75" s="2" t="s">
        <v>22</v>
      </c>
      <c r="BU75" s="2" t="s">
        <v>23</v>
      </c>
      <c r="BV75" s="2" t="s">
        <v>24</v>
      </c>
      <c r="BW75" s="2" t="s">
        <v>25</v>
      </c>
      <c r="BX75" s="2" t="s">
        <v>26</v>
      </c>
      <c r="BY75" s="2" t="s">
        <v>27</v>
      </c>
      <c r="BZ75" s="2" t="s">
        <v>28</v>
      </c>
      <c r="CA75" s="2" t="s">
        <v>29</v>
      </c>
      <c r="CB75" s="2" t="s">
        <v>30</v>
      </c>
      <c r="CC75" s="2" t="s">
        <v>31</v>
      </c>
      <c r="CD75" s="2" t="s">
        <v>32</v>
      </c>
      <c r="CE75" s="2" t="s">
        <v>33</v>
      </c>
      <c r="CF75" s="2" t="s">
        <v>34</v>
      </c>
      <c r="CG75" s="2" t="s">
        <v>35</v>
      </c>
      <c r="CH75" s="2" t="s">
        <v>36</v>
      </c>
      <c r="CI75" s="2" t="s">
        <v>37</v>
      </c>
      <c r="CJ75" s="2" t="s">
        <v>38</v>
      </c>
      <c r="CK75" s="2" t="s">
        <v>39</v>
      </c>
      <c r="CL75" s="2" t="s">
        <v>40</v>
      </c>
      <c r="CM75" s="2" t="s">
        <v>41</v>
      </c>
      <c r="CN75" s="2" t="s">
        <v>42</v>
      </c>
      <c r="CO75" s="2" t="s">
        <v>43</v>
      </c>
    </row>
    <row r="76" spans="2:93">
      <c r="B76" s="5" t="s">
        <v>1223</v>
      </c>
      <c r="AW76" s="56" t="s">
        <v>301</v>
      </c>
      <c r="AX76" s="25">
        <f>C78/C77</f>
        <v>0.67103698130223899</v>
      </c>
      <c r="AY76" s="25">
        <f t="shared" ref="AY76" si="974">D78/D77</f>
        <v>0.64534094575319534</v>
      </c>
      <c r="AZ76" s="25">
        <f t="shared" ref="AZ76" si="975">E78/E77</f>
        <v>0.69847385666964845</v>
      </c>
      <c r="BA76" s="25">
        <f t="shared" ref="BA76" si="976">F78/F77</f>
        <v>0.70811687837058268</v>
      </c>
      <c r="BB76" s="25">
        <f t="shared" ref="BB76" si="977">G78/G77</f>
        <v>0.72073707673884291</v>
      </c>
      <c r="BC76" s="25">
        <f t="shared" ref="BC76" si="978">H78/H77</f>
        <v>0.67159771346582275</v>
      </c>
      <c r="BD76" s="25">
        <f t="shared" ref="BD76" si="979">I78/I77</f>
        <v>0.74738611563486312</v>
      </c>
      <c r="BE76" s="25">
        <f t="shared" ref="BE76" si="980">J78/J77</f>
        <v>0.73225970213010716</v>
      </c>
      <c r="BF76" s="25">
        <f t="shared" ref="BF76" si="981">K78/K77</f>
        <v>0.74217717758428903</v>
      </c>
      <c r="BG76" s="25">
        <f t="shared" ref="BG76" si="982">L78/L77</f>
        <v>0.74233226944152608</v>
      </c>
      <c r="BH76" s="25">
        <f t="shared" ref="BH76" si="983">M78/M77</f>
        <v>0.73727655879689646</v>
      </c>
      <c r="BI76" s="25">
        <f t="shared" ref="BI76" si="984">N78/N77</f>
        <v>0.7258317299177024</v>
      </c>
      <c r="BJ76" s="25">
        <f t="shared" ref="BJ76" si="985">O78/O77</f>
        <v>0.73452678145692973</v>
      </c>
      <c r="BK76" s="25">
        <f t="shared" ref="BK76" si="986">P78/P77</f>
        <v>0.74022576558360453</v>
      </c>
      <c r="BL76" s="25">
        <f t="shared" ref="BL76" si="987">Q78/Q77</f>
        <v>0.80418151542523719</v>
      </c>
      <c r="BM76" s="25">
        <f t="shared" ref="BM76" si="988">R78/R77</f>
        <v>0.78283349504916055</v>
      </c>
      <c r="BN76" s="25">
        <f t="shared" ref="BN76" si="989">S78/S77</f>
        <v>0.76782654632409053</v>
      </c>
      <c r="BO76" s="25">
        <f t="shared" ref="BO76" si="990">T78/T77</f>
        <v>0.78378489232870774</v>
      </c>
      <c r="BP76" s="25">
        <f t="shared" ref="BP76" si="991">U78/U77</f>
        <v>0.81979809793569192</v>
      </c>
      <c r="BQ76" s="25">
        <f t="shared" ref="BQ76" si="992">V78/V77</f>
        <v>0.81735279472191413</v>
      </c>
      <c r="BR76" s="25">
        <f t="shared" ref="BR76" si="993">W78/W77</f>
        <v>0.81292814717727302</v>
      </c>
      <c r="BS76" s="25">
        <f t="shared" ref="BS76" si="994">X78/X77</f>
        <v>0.82288745064552737</v>
      </c>
      <c r="BT76" s="25">
        <f t="shared" ref="BT76" si="995">Y78/Y77</f>
        <v>0.84164468836004958</v>
      </c>
      <c r="BU76" s="25">
        <f t="shared" ref="BU76" si="996">Z78/Z77</f>
        <v>0.83601163859267724</v>
      </c>
      <c r="BV76" s="25">
        <f t="shared" ref="BV76" si="997">AA78/AA77</f>
        <v>0.82200535813996545</v>
      </c>
      <c r="BW76" s="25">
        <f t="shared" ref="BW76" si="998">AB78/AB77</f>
        <v>0.80945759373352633</v>
      </c>
      <c r="BX76" s="25">
        <f t="shared" ref="BX76" si="999">AC78/AC77</f>
        <v>0.83049021636714115</v>
      </c>
      <c r="BY76" s="25">
        <f t="shared" ref="BY76" si="1000">AD78/AD77</f>
        <v>0.82118720719041705</v>
      </c>
      <c r="BZ76" s="25">
        <f t="shared" ref="BZ76" si="1001">AE78/AE77</f>
        <v>0.82199754422908433</v>
      </c>
      <c r="CA76" s="25">
        <f t="shared" ref="CA76" si="1002">AF78/AF77</f>
        <v>0.82559640902709874</v>
      </c>
      <c r="CB76" s="25">
        <f t="shared" ref="CB76" si="1003">AG78/AG77</f>
        <v>0.84562701770714632</v>
      </c>
      <c r="CC76" s="25">
        <f t="shared" ref="CC76" si="1004">AH78/AH77</f>
        <v>0.84450522759058966</v>
      </c>
      <c r="CD76" s="25">
        <f t="shared" ref="CD76" si="1005">AI78/AI77</f>
        <v>0.83828196967371049</v>
      </c>
      <c r="CE76" s="25">
        <f t="shared" ref="CE76" si="1006">AJ78/AJ77</f>
        <v>0.82578083527347068</v>
      </c>
      <c r="CF76" s="25">
        <f t="shared" ref="CF76" si="1007">AK78/AK77</f>
        <v>0.85128203718956497</v>
      </c>
      <c r="CG76" s="25">
        <f t="shared" ref="CG76" si="1008">AL78/AL77</f>
        <v>0.84612213102426337</v>
      </c>
      <c r="CH76" s="25">
        <f t="shared" ref="CH76" si="1009">AM78/AM77</f>
        <v>0.83585449774549647</v>
      </c>
      <c r="CI76" s="25">
        <f t="shared" ref="CI76" si="1010">AN78/AN77</f>
        <v>0.79717980538348399</v>
      </c>
      <c r="CJ76" s="25">
        <f t="shared" ref="CJ76" si="1011">AO78/AO77</f>
        <v>0.82789120767315805</v>
      </c>
      <c r="CK76" s="25">
        <f t="shared" ref="CK76" si="1012">AP78/AP77</f>
        <v>0.83419098077531562</v>
      </c>
      <c r="CL76" s="25">
        <f t="shared" ref="CL76" si="1013">AQ78/AQ77</f>
        <v>0.82909628920016087</v>
      </c>
      <c r="CM76" s="25">
        <f t="shared" ref="CM76" si="1014">AR78/AR77</f>
        <v>0.83290564652600751</v>
      </c>
      <c r="CN76" s="25">
        <f t="shared" ref="CN76" si="1015">AS78/AS77</f>
        <v>0.84232886884375335</v>
      </c>
      <c r="CO76" s="25">
        <f t="shared" ref="CO76" si="1016">AT78/AT77</f>
        <v>0.85316181590765316</v>
      </c>
    </row>
    <row r="77" spans="2:93">
      <c r="B77" s="68" t="s">
        <v>1224</v>
      </c>
      <c r="C77" s="8">
        <f>DADOS_OP_Q!D46</f>
        <v>15860384613</v>
      </c>
      <c r="D77" s="8">
        <f>DADOS_OP_Q!E46</f>
        <v>15544754775</v>
      </c>
      <c r="E77" s="8">
        <f>DADOS_OP_Q!F46</f>
        <v>15826496450</v>
      </c>
      <c r="F77" s="8">
        <f>DADOS_OP_Q!G46</f>
        <v>16498974912</v>
      </c>
      <c r="G77" s="8">
        <f>DADOS_OP_Q!H46</f>
        <v>16718777124</v>
      </c>
      <c r="H77" s="8">
        <f>DADOS_OP_Q!I46</f>
        <v>16671965274</v>
      </c>
      <c r="I77" s="8">
        <f>DADOS_OP_Q!J46</f>
        <v>18116215997</v>
      </c>
      <c r="J77" s="8">
        <f>DADOS_OP_Q!K46</f>
        <v>18572134522</v>
      </c>
      <c r="K77" s="8">
        <f>DADOS_OP_Q!L46</f>
        <v>18380485822</v>
      </c>
      <c r="L77" s="8">
        <f>DADOS_OP_Q!M46</f>
        <v>18674801515</v>
      </c>
      <c r="M77" s="8">
        <f>DADOS_OP_Q!N46</f>
        <v>19372415494</v>
      </c>
      <c r="N77" s="8">
        <f>DADOS_OP_Q!O46</f>
        <v>19317132170</v>
      </c>
      <c r="O77" s="8">
        <f>DADOS_OP_Q!P46</f>
        <v>19372119667</v>
      </c>
      <c r="P77" s="8">
        <f>DADOS_OP_Q!Q46</f>
        <v>18877624977</v>
      </c>
      <c r="Q77" s="8">
        <f>DADOS_OP_Q!R46</f>
        <v>19056784466</v>
      </c>
      <c r="R77" s="8">
        <f>DADOS_OP_Q!S46</f>
        <v>19420728445</v>
      </c>
      <c r="S77" s="8">
        <f>DADOS_OP_Q!T46</f>
        <v>19367896393</v>
      </c>
      <c r="T77" s="8">
        <f>DADOS_OP_Q!U46</f>
        <v>17870272617</v>
      </c>
      <c r="U77" s="8">
        <f>DADOS_OP_Q!V46</f>
        <v>18607494841</v>
      </c>
      <c r="V77" s="8">
        <f>DADOS_OP_Q!W46</f>
        <v>18506270566</v>
      </c>
      <c r="W77" s="8">
        <f>DADOS_OP_Q!X46</f>
        <v>18250102073</v>
      </c>
      <c r="X77" s="8">
        <f>DADOS_OP_Q!Y46</f>
        <v>17364393569</v>
      </c>
      <c r="Y77" s="8">
        <f>DADOS_OP_Q!Z46</f>
        <v>18347674157</v>
      </c>
      <c r="Z77" s="8">
        <f>DADOS_OP_Q!AA46</f>
        <v>18750700712</v>
      </c>
      <c r="AA77" s="8">
        <f>DADOS_OP_Q!AB46</f>
        <v>18582710538</v>
      </c>
      <c r="AB77" s="8">
        <f>DADOS_OP_Q!AC46</f>
        <v>17684640228</v>
      </c>
      <c r="AC77" s="8">
        <f>DADOS_OP_Q!AD46</f>
        <v>19312097891</v>
      </c>
      <c r="AD77" s="8">
        <f>DADOS_OP_Q!AE46</f>
        <v>18266254968</v>
      </c>
      <c r="AE77" s="8">
        <f>DADOS_OP_Q!AF46</f>
        <v>17878050318</v>
      </c>
      <c r="AF77" s="8">
        <f>DADOS_OP_Q!AG46</f>
        <v>15922207149</v>
      </c>
      <c r="AG77" s="8">
        <f>DADOS_OP_Q!AH46</f>
        <v>17201225814</v>
      </c>
      <c r="AH77" s="8">
        <f>DADOS_OP_Q!AI46</f>
        <v>17310186203</v>
      </c>
      <c r="AI77" s="8">
        <f>DADOS_OP_Q!AJ46</f>
        <v>17427755763</v>
      </c>
      <c r="AJ77" s="8">
        <f>DADOS_OP_Q!AK46</f>
        <v>16278488635</v>
      </c>
      <c r="AK77" s="8">
        <f>DADOS_OP_Q!AL46</f>
        <v>17826921119</v>
      </c>
      <c r="AL77" s="8">
        <f>DADOS_OP_Q!AM46</f>
        <v>17064100351</v>
      </c>
      <c r="AM77" s="8">
        <f>DADOS_OP_Q!AN46</f>
        <v>17738793016</v>
      </c>
      <c r="AN77" s="8">
        <f>DADOS_OP_Q!AO46</f>
        <v>17274378908</v>
      </c>
      <c r="AO77" s="8">
        <f>DADOS_OP_Q!AP46</f>
        <v>19097645324</v>
      </c>
      <c r="AP77" s="8">
        <f>DADOS_OP_Q!AQ46</f>
        <v>18872733761</v>
      </c>
      <c r="AQ77" s="8">
        <f>DADOS_OP_Q!AR46</f>
        <v>18944437870</v>
      </c>
      <c r="AR77" s="8">
        <f>DADOS_OP_Q!AS46</f>
        <v>17453271971</v>
      </c>
      <c r="AS77" s="8">
        <f>DADOS_OP_Q!AT46</f>
        <v>19390358543</v>
      </c>
      <c r="AT77" s="8">
        <f>DADOS_OP_Q!AU46</f>
        <v>19672096484</v>
      </c>
      <c r="AW77" s="56" t="s">
        <v>289</v>
      </c>
      <c r="AX77" s="25">
        <f>C93*1000/C77</f>
        <v>0.14421347769490059</v>
      </c>
      <c r="AY77" s="25">
        <f t="shared" ref="AY77" si="1017">D93*1000/D77</f>
        <v>0.12328639833272255</v>
      </c>
      <c r="AZ77" s="25">
        <f t="shared" ref="AZ77" si="1018">E93*1000/E77</f>
        <v>0.12842025380937125</v>
      </c>
      <c r="BA77" s="25">
        <f t="shared" ref="BA77" si="1019">F93*1000/F77</f>
        <v>0.12930750490653128</v>
      </c>
      <c r="BB77" s="25">
        <f t="shared" ref="BB77" si="1020">G93*1000/G77</f>
        <v>0.1326448051786186</v>
      </c>
      <c r="BC77" s="25">
        <f t="shared" ref="BC77" si="1021">H93*1000/H77</f>
        <v>0.12590073348494896</v>
      </c>
      <c r="BD77" s="25">
        <f t="shared" ref="BD77" si="1022">I93*1000/I77</f>
        <v>0.15134589222391423</v>
      </c>
      <c r="BE77" s="25">
        <f t="shared" ref="BE77" si="1023">J93*1000/J77</f>
        <v>0.13196641594248057</v>
      </c>
      <c r="BF77" s="25">
        <f t="shared" ref="BF77" si="1024">K93*1000/K77</f>
        <v>0.12708144165663776</v>
      </c>
      <c r="BG77" s="25">
        <f t="shared" ref="BG77" si="1025">L93*1000/L77</f>
        <v>0.12502635048719521</v>
      </c>
      <c r="BH77" s="25">
        <f t="shared" ref="BH77" si="1026">M93*1000/M77</f>
        <v>0.13240070850668226</v>
      </c>
      <c r="BI77" s="25">
        <f t="shared" ref="BI77" si="1027">N93*1000/N77</f>
        <v>0.14163972184929274</v>
      </c>
      <c r="BJ77" s="25">
        <f t="shared" ref="BJ77" si="1028">O93*1000/O77</f>
        <v>0.12307393705566172</v>
      </c>
      <c r="BK77" s="25">
        <f t="shared" ref="BK77" si="1029">P93*1000/P77</f>
        <v>0.12503771410833259</v>
      </c>
      <c r="BL77" s="25">
        <f t="shared" ref="BL77" si="1030">Q93*1000/Q77</f>
        <v>0.13630861582146467</v>
      </c>
      <c r="BM77" s="25">
        <f t="shared" ref="BM77" si="1031">R93*1000/R77</f>
        <v>0.13734292087681427</v>
      </c>
      <c r="BN77" s="25">
        <f t="shared" ref="BN77" si="1032">S93*1000/S77</f>
        <v>0.1283451519568882</v>
      </c>
      <c r="BO77" s="25">
        <f t="shared" ref="BO77" si="1033">T93*1000/T77</f>
        <v>0.13037964186773429</v>
      </c>
      <c r="BP77" s="25">
        <f t="shared" ref="BP77" si="1034">U93*1000/U77</f>
        <v>0.14615699385241263</v>
      </c>
      <c r="BQ77" s="25">
        <f t="shared" ref="BQ77" si="1035">V93*1000/V77</f>
        <v>0.14758254161630399</v>
      </c>
      <c r="BR77" s="25">
        <f t="shared" ref="BR77" si="1036">W93*1000/W77</f>
        <v>0.14250593388770691</v>
      </c>
      <c r="BS77" s="25">
        <f t="shared" ref="BS77" si="1037">X93*1000/X77</f>
        <v>0.14071136572934043</v>
      </c>
      <c r="BT77" s="25">
        <f t="shared" ref="BT77" si="1038">Y93*1000/Y77</f>
        <v>0.13452334012010927</v>
      </c>
      <c r="BU77" s="25">
        <f t="shared" ref="BU77" si="1039">Z93*1000/Z77</f>
        <v>0.13748618017206735</v>
      </c>
      <c r="BV77" s="25">
        <f t="shared" ref="BV77" si="1040">AA93*1000/AA77</f>
        <v>0.13095989184585782</v>
      </c>
      <c r="BW77" s="25">
        <f t="shared" ref="BW77" si="1041">AB93*1000/AB77</f>
        <v>0.12285095157376773</v>
      </c>
      <c r="BX77" s="25">
        <f t="shared" ref="BX77" si="1042">AC93*1000/AC77</f>
        <v>0.13152246029094261</v>
      </c>
      <c r="BY77" s="25">
        <f t="shared" ref="BY77" si="1043">AD93*1000/AD77</f>
        <v>0.11899152348473703</v>
      </c>
      <c r="BZ77" s="25">
        <f t="shared" ref="BZ77" si="1044">AE93*1000/AE77</f>
        <v>0.12407168298869529</v>
      </c>
      <c r="CA77" s="25">
        <f t="shared" ref="CA77" si="1045">AF93*1000/AF77</f>
        <v>0.11543255942851841</v>
      </c>
      <c r="CB77" s="25">
        <f t="shared" ref="CB77" si="1046">AG93*1000/AG77</f>
        <v>0.13427941881466132</v>
      </c>
      <c r="CC77" s="25">
        <f t="shared" ref="CC77" si="1047">AH93*1000/AH77</f>
        <v>0.12414920443995774</v>
      </c>
      <c r="CD77" s="25">
        <f t="shared" ref="CD77" si="1048">AI93*1000/AI77</f>
        <v>0.11844600675603796</v>
      </c>
      <c r="CE77" s="25">
        <f t="shared" ref="CE77" si="1049">AJ93*1000/AJ77</f>
        <v>0.11951918480321051</v>
      </c>
      <c r="CF77" s="25">
        <f t="shared" ref="CF77" si="1050">AK93*1000/AK77</f>
        <v>0.12785064769344043</v>
      </c>
      <c r="CG77" s="25">
        <f t="shared" ref="CG77" si="1051">AL93*1000/AL77</f>
        <v>0.13373950511981209</v>
      </c>
      <c r="CH77" s="25">
        <f t="shared" ref="CH77" si="1052">AM93*1000/AM77</f>
        <v>0.12551748083381725</v>
      </c>
      <c r="CI77" s="25">
        <f t="shared" ref="CI77" si="1053">AN93*1000/AN77</f>
        <v>0.11515162315827437</v>
      </c>
      <c r="CJ77" s="25">
        <f t="shared" ref="CJ77" si="1054">AO93*1000/AO77</f>
        <v>0.1290202701618727</v>
      </c>
      <c r="CK77" s="25">
        <f t="shared" ref="CK77" si="1055">AP93*1000/AP77</f>
        <v>0.12810220999007968</v>
      </c>
      <c r="CL77" s="25">
        <f t="shared" ref="CL77" si="1056">AQ93*1000/AQ77</f>
        <v>0.11929716550828205</v>
      </c>
      <c r="CM77" s="25">
        <f t="shared" ref="CM77" si="1057">AR93*1000/AR77</f>
        <v>0.12866683946363508</v>
      </c>
      <c r="CN77" s="25">
        <f t="shared" ref="CN77" si="1058">AS93*1000/AS77</f>
        <v>0.14114489254201881</v>
      </c>
      <c r="CO77" s="25">
        <f t="shared" ref="CO77" si="1059">AT93*1000/AT77</f>
        <v>0.14469558125166307</v>
      </c>
    </row>
    <row r="78" spans="2:93">
      <c r="B78" s="68" t="s">
        <v>1225</v>
      </c>
      <c r="C78" s="8">
        <f>DADOS_OP_Q!D49</f>
        <v>10642904613</v>
      </c>
      <c r="D78" s="8">
        <f>DADOS_OP_Q!E49</f>
        <v>10031666748</v>
      </c>
      <c r="E78" s="8">
        <f>DADOS_OP_Q!F49</f>
        <v>11054394013</v>
      </c>
      <c r="F78" s="8">
        <f>DADOS_OP_Q!G49</f>
        <v>11683202611</v>
      </c>
      <c r="G78" s="8">
        <f>DADOS_OP_Q!H49</f>
        <v>12049842551</v>
      </c>
      <c r="H78" s="8">
        <f>DADOS_OP_Q!I49</f>
        <v>11196853757</v>
      </c>
      <c r="I78" s="8">
        <f>DADOS_OP_Q!J49</f>
        <v>13539808304</v>
      </c>
      <c r="J78" s="8">
        <f>DADOS_OP_Q!K49</f>
        <v>13599625693</v>
      </c>
      <c r="K78" s="8">
        <f>DADOS_OP_Q!L49</f>
        <v>13641577090</v>
      </c>
      <c r="L78" s="8">
        <f>DADOS_OP_Q!M49</f>
        <v>13862907790</v>
      </c>
      <c r="M78" s="8">
        <f>DADOS_OP_Q!N49</f>
        <v>14282827831</v>
      </c>
      <c r="N78" s="8">
        <f>DADOS_OP_Q!O49</f>
        <v>14020987460</v>
      </c>
      <c r="O78" s="8">
        <f>DADOS_OP_Q!P49</f>
        <v>14229340709</v>
      </c>
      <c r="P78" s="8">
        <f>DADOS_OP_Q!Q49</f>
        <v>13973704401</v>
      </c>
      <c r="Q78" s="8">
        <f>DADOS_OP_Q!R49</f>
        <v>15325113811</v>
      </c>
      <c r="R78" s="8">
        <f>DADOS_OP_Q!S49</f>
        <v>15203196725</v>
      </c>
      <c r="S78" s="8">
        <f>DADOS_OP_Q!T49</f>
        <v>14871184997</v>
      </c>
      <c r="T78" s="8">
        <f>DADOS_OP_Q!U49</f>
        <v>14006449699</v>
      </c>
      <c r="U78" s="8">
        <f>DADOS_OP_Q!V49</f>
        <v>15254388878</v>
      </c>
      <c r="V78" s="8">
        <f>DADOS_OP_Q!W49</f>
        <v>15126151967</v>
      </c>
      <c r="W78" s="8">
        <f>DADOS_OP_Q!X49</f>
        <v>14836021664</v>
      </c>
      <c r="X78" s="8">
        <f>DADOS_OP_Q!Y49</f>
        <v>14288941556</v>
      </c>
      <c r="Y78" s="8">
        <f>DADOS_OP_Q!Z49</f>
        <v>15442222498</v>
      </c>
      <c r="Z78" s="8">
        <f>DADOS_OP_Q!AA49</f>
        <v>15675804027</v>
      </c>
      <c r="AA78" s="8">
        <f>DADOS_OP_Q!AB49</f>
        <v>15275087631</v>
      </c>
      <c r="AB78" s="8">
        <f>DADOS_OP_Q!AC49</f>
        <v>14314966325</v>
      </c>
      <c r="AC78" s="8">
        <f>DADOS_OP_Q!AD49</f>
        <v>16038508356</v>
      </c>
      <c r="AD78" s="8">
        <f>DADOS_OP_Q!AE49</f>
        <v>15000014903</v>
      </c>
      <c r="AE78" s="8">
        <f>DADOS_OP_Q!AF49</f>
        <v>14695713457</v>
      </c>
      <c r="AF78" s="8">
        <f>DADOS_OP_Q!AG49</f>
        <v>13145317046</v>
      </c>
      <c r="AG78" s="8">
        <f>DADOS_OP_Q!AH49</f>
        <v>14545821286</v>
      </c>
      <c r="AH78" s="8">
        <f>DADOS_OP_Q!AI49</f>
        <v>14618542739</v>
      </c>
      <c r="AI78" s="8">
        <f>DADOS_OP_Q!AJ49</f>
        <v>14609373428</v>
      </c>
      <c r="AJ78" s="8">
        <f>DADOS_OP_Q!AK49</f>
        <v>13442463942</v>
      </c>
      <c r="AK78" s="8">
        <f>DADOS_OP_Q!AL49</f>
        <v>15175737727</v>
      </c>
      <c r="AL78" s="8">
        <f>DADOS_OP_Q!AM49</f>
        <v>14438312953</v>
      </c>
      <c r="AM78" s="8">
        <f>DADOS_OP_Q!AN49</f>
        <v>14827049927</v>
      </c>
      <c r="AN78" s="8">
        <f>DADOS_OP_Q!AO49</f>
        <v>13770786016</v>
      </c>
      <c r="AO78" s="8">
        <f>DADOS_OP_Q!AP49</f>
        <v>15810772651</v>
      </c>
      <c r="AP78" s="8">
        <f>DADOS_OP_Q!AQ49</f>
        <v>15743464286</v>
      </c>
      <c r="AQ78" s="8">
        <f>DADOS_OP_Q!AR49</f>
        <v>15706763139</v>
      </c>
      <c r="AR78" s="8">
        <f>DADOS_OP_Q!AS49</f>
        <v>14536928775</v>
      </c>
      <c r="AS78" s="8">
        <f>DADOS_OP_Q!AT49</f>
        <v>16333058778</v>
      </c>
      <c r="AT78" s="8">
        <f>DADOS_OP_Q!AU49</f>
        <v>16783481559</v>
      </c>
      <c r="AW78" s="56" t="s">
        <v>1236</v>
      </c>
      <c r="AX78" s="25">
        <f>C95*1000/C77</f>
        <v>1.2565897617823785E-2</v>
      </c>
      <c r="AY78" s="25">
        <f t="shared" ref="AY78" si="1060">D95*1000/D77</f>
        <v>1.2695256422089579E-2</v>
      </c>
      <c r="AZ78" s="25">
        <f t="shared" ref="AZ78" si="1061">E95*1000/E77</f>
        <v>1.1562084090066996E-2</v>
      </c>
      <c r="BA78" s="25">
        <f t="shared" ref="BA78" si="1062">F95*1000/F77</f>
        <v>1.0574830722643837E-2</v>
      </c>
      <c r="BB78" s="25">
        <f t="shared" ref="BB78" si="1063">G95*1000/G77</f>
        <v>1.0978502793456369E-2</v>
      </c>
      <c r="BC78" s="25">
        <f t="shared" ref="BC78" si="1064">H95*1000/H77</f>
        <v>1.0676830675921296E-2</v>
      </c>
      <c r="BD78" s="25">
        <f t="shared" ref="BD78" si="1065">I95*1000/I77</f>
        <v>1.0398654047001561E-2</v>
      </c>
      <c r="BE78" s="25">
        <f t="shared" ref="BE78" si="1066">J95*1000/J77</f>
        <v>1.0746858632592164E-2</v>
      </c>
      <c r="BF78" s="25">
        <f t="shared" ref="BF78" si="1067">K95*1000/K77</f>
        <v>1.1383980972092166E-2</v>
      </c>
      <c r="BG78" s="25">
        <f t="shared" ref="BG78" si="1068">L95*1000/L77</f>
        <v>1.2254233588660847E-2</v>
      </c>
      <c r="BH78" s="25">
        <f t="shared" ref="BH78" si="1069">M95*1000/M77</f>
        <v>1.0451215500629623E-2</v>
      </c>
      <c r="BI78" s="25">
        <f t="shared" ref="BI78" si="1070">N95*1000/N77</f>
        <v>1.2009823601951027E-2</v>
      </c>
      <c r="BJ78" s="25">
        <f t="shared" ref="BJ78" si="1071">O95*1000/O77</f>
        <v>1.1225035117263582E-2</v>
      </c>
      <c r="BK78" s="25">
        <f t="shared" ref="BK78" si="1072">P95*1000/P77</f>
        <v>1.1634715029548019E-2</v>
      </c>
      <c r="BL78" s="25">
        <f t="shared" ref="BL78" si="1073">Q95*1000/Q77</f>
        <v>1.1824107519522948E-2</v>
      </c>
      <c r="BM78" s="25">
        <f t="shared" ref="BM78" si="1074">R95*1000/R77</f>
        <v>1.1737138018926284E-2</v>
      </c>
      <c r="BN78" s="25">
        <f t="shared" ref="BN78" si="1075">S95*1000/S77</f>
        <v>1.2079134647976303E-2</v>
      </c>
      <c r="BO78" s="25">
        <f t="shared" ref="BO78" si="1076">T95*1000/T77</f>
        <v>1.2363458614925046E-2</v>
      </c>
      <c r="BP78" s="25">
        <f t="shared" ref="BP78" si="1077">U95*1000/U77</f>
        <v>1.1110434474904052E-2</v>
      </c>
      <c r="BQ78" s="25">
        <f t="shared" ref="BQ78" si="1078">V95*1000/V77</f>
        <v>1.1027340723604555E-2</v>
      </c>
      <c r="BR78" s="25">
        <f t="shared" ref="BR78" si="1079">W95*1000/W77</f>
        <v>1.1992210825003518E-2</v>
      </c>
      <c r="BS78" s="25">
        <f t="shared" ref="BS78" si="1080">X95*1000/X77</f>
        <v>1.1595842136553205E-2</v>
      </c>
      <c r="BT78" s="25">
        <f t="shared" ref="BT78" si="1081">Y95*1000/Y77</f>
        <v>1.177875482025063E-2</v>
      </c>
      <c r="BU78" s="25">
        <f t="shared" ref="BU78" si="1082">Z95*1000/Z77</f>
        <v>1.205917773122967E-2</v>
      </c>
      <c r="BV78" s="25">
        <f t="shared" ref="BV78" si="1083">AA95*1000/AA77</f>
        <v>9.4115292280983233E-3</v>
      </c>
      <c r="BW78" s="25">
        <f t="shared" ref="BW78" si="1084">AB95*1000/AB77</f>
        <v>1.0872441218208758E-2</v>
      </c>
      <c r="BX78" s="25">
        <f t="shared" ref="BX78" si="1085">AC95*1000/AC77</f>
        <v>9.7074930524679737E-3</v>
      </c>
      <c r="BY78" s="25">
        <f t="shared" ref="BY78" si="1086">AD95*1000/AD77</f>
        <v>1.5845828727845051E-2</v>
      </c>
      <c r="BZ78" s="25">
        <f t="shared" ref="BZ78" si="1087">AE95*1000/AE77</f>
        <v>1.2726107569672891E-2</v>
      </c>
      <c r="CA78" s="25">
        <f t="shared" ref="CA78" si="1088">AF95*1000/AF77</f>
        <v>7.6598639830671965E-3</v>
      </c>
      <c r="CB78" s="25">
        <f t="shared" ref="CB78" si="1089">AG95*1000/AG77</f>
        <v>2.3544744090756711E-2</v>
      </c>
      <c r="CC78" s="25">
        <f t="shared" ref="CC78" si="1090">AH95*1000/AH77</f>
        <v>4.3446368402694786E-2</v>
      </c>
      <c r="CD78" s="25">
        <f t="shared" ref="CD78" si="1091">AI95*1000/AI77</f>
        <v>1.3319822734511738E-2</v>
      </c>
      <c r="CE78" s="25">
        <f t="shared" ref="CE78" si="1092">AJ95*1000/AJ77</f>
        <v>1.5035265738657717E-2</v>
      </c>
      <c r="CF78" s="25">
        <f t="shared" ref="CF78" si="1093">AK95*1000/AK77</f>
        <v>1.8423729534612115E-2</v>
      </c>
      <c r="CG78" s="25">
        <f t="shared" ref="CG78" si="1094">AL95*1000/AL77</f>
        <v>2.1223578594878764E-2</v>
      </c>
      <c r="CH78" s="25">
        <f t="shared" ref="CH78" si="1095">AM95*1000/AM77</f>
        <v>1.8710471420214533E-2</v>
      </c>
      <c r="CI78" s="25">
        <f t="shared" ref="CI78" si="1096">AN95*1000/AN77</f>
        <v>2.2299211742692317E-2</v>
      </c>
      <c r="CJ78" s="25">
        <f t="shared" ref="CJ78" si="1097">AO95*1000/AO77</f>
        <v>2.0406606684200686E-2</v>
      </c>
      <c r="CK78" s="25">
        <f t="shared" ref="CK78" si="1098">AP95*1000/AP77</f>
        <v>2.0295784628967851E-2</v>
      </c>
      <c r="CL78" s="25">
        <f t="shared" ref="CL78" si="1099">AQ95*1000/AQ77</f>
        <v>2.1212425976011234E-2</v>
      </c>
      <c r="CM78" s="25">
        <f t="shared" ref="CM78" si="1100">AR95*1000/AR77</f>
        <v>2.2329419391806847E-2</v>
      </c>
      <c r="CN78" s="25">
        <f t="shared" ref="CN78" si="1101">AS95*1000/AS77</f>
        <v>2.0362664355507668E-2</v>
      </c>
      <c r="CO78" s="25">
        <f t="shared" ref="CO78" si="1102">AT95*1000/AT77</f>
        <v>1.9182060054607739E-2</v>
      </c>
    </row>
    <row r="79" spans="2:93">
      <c r="B79" s="68" t="s">
        <v>1226</v>
      </c>
      <c r="C79" s="8">
        <f>DADOS_OP_Q!D52</f>
        <v>1976871473</v>
      </c>
      <c r="D79" s="8">
        <f>DADOS_OP_Q!E52</f>
        <v>1949374391</v>
      </c>
      <c r="E79" s="8">
        <f>DADOS_OP_Q!F52</f>
        <v>1981419856</v>
      </c>
      <c r="F79" s="8">
        <f>DADOS_OP_Q!G52</f>
        <v>2063660229</v>
      </c>
      <c r="G79" s="8">
        <f>DADOS_OP_Q!H52</f>
        <v>2093675226</v>
      </c>
      <c r="H79" s="8">
        <f>DADOS_OP_Q!I52</f>
        <v>2096108920</v>
      </c>
      <c r="I79" s="8">
        <f>DADOS_OP_Q!J52</f>
        <v>2288640017</v>
      </c>
      <c r="J79" s="8">
        <f>DADOS_OP_Q!K52</f>
        <v>2335039741</v>
      </c>
      <c r="K79" s="8">
        <f>DADOS_OP_Q!L52</f>
        <v>2314587612</v>
      </c>
      <c r="L79" s="8">
        <f>DADOS_OP_Q!M52</f>
        <v>2379967498</v>
      </c>
      <c r="M79" s="8">
        <f>DADOS_OP_Q!N52</f>
        <v>2473380977</v>
      </c>
      <c r="N79" s="8">
        <f>DADOS_OP_Q!O52</f>
        <v>2438345989</v>
      </c>
      <c r="O79" s="8">
        <f>DADOS_OP_Q!P52</f>
        <v>2430701416</v>
      </c>
      <c r="P79" s="8">
        <f>DADOS_OP_Q!Q52</f>
        <v>2380627524</v>
      </c>
      <c r="Q79" s="8">
        <f>DADOS_OP_Q!R52</f>
        <v>2567812293</v>
      </c>
      <c r="R79" s="8">
        <f>DADOS_OP_Q!S52</f>
        <v>2667038141</v>
      </c>
      <c r="S79" s="8">
        <f>DADOS_OP_Q!T52</f>
        <v>2680651207</v>
      </c>
      <c r="T79" s="8">
        <f>DADOS_OP_Q!U52</f>
        <v>2447731963</v>
      </c>
      <c r="U79" s="8">
        <f>DADOS_OP_Q!V52</f>
        <v>2499206178</v>
      </c>
      <c r="V79" s="8">
        <f>DADOS_OP_Q!W52</f>
        <v>2470426342</v>
      </c>
      <c r="W79" s="8">
        <f>DADOS_OP_Q!X52</f>
        <v>2434829740</v>
      </c>
      <c r="X79" s="8">
        <f>DADOS_OP_Q!Y52</f>
        <v>2334568514</v>
      </c>
      <c r="Y79" s="8">
        <f>DADOS_OP_Q!Z52</f>
        <v>2461376656</v>
      </c>
      <c r="Z79" s="8">
        <f>DADOS_OP_Q!AA52</f>
        <v>2505223147</v>
      </c>
      <c r="AA79" s="8">
        <f>DADOS_OP_Q!AB52</f>
        <v>2493333254</v>
      </c>
      <c r="AB79" s="8">
        <f>DADOS_OP_Q!AC52</f>
        <v>2380404834</v>
      </c>
      <c r="AC79" s="8">
        <f>DADOS_OP_Q!AD52</f>
        <v>2606988622</v>
      </c>
      <c r="AD79" s="8">
        <f>DADOS_OP_Q!AE52</f>
        <v>2472512781</v>
      </c>
      <c r="AE79" s="8">
        <f>DADOS_OP_Q!AF52</f>
        <v>2398886282</v>
      </c>
      <c r="AF79" s="8">
        <f>DADOS_OP_Q!AG52</f>
        <v>2105931897</v>
      </c>
      <c r="AG79" s="8">
        <f>DADOS_OP_Q!AH52</f>
        <v>2254276744</v>
      </c>
      <c r="AH79" s="8">
        <f>DADOS_OP_Q!AI52</f>
        <v>2299116496</v>
      </c>
      <c r="AI79" s="8">
        <f>DADOS_OP_Q!AJ52</f>
        <v>2322531584</v>
      </c>
      <c r="AJ79" s="8">
        <f>DADOS_OP_Q!AK52</f>
        <v>2189987432</v>
      </c>
      <c r="AK79" s="8">
        <f>DADOS_OP_Q!AL52</f>
        <v>2383146096</v>
      </c>
      <c r="AL79" s="8">
        <f>DADOS_OP_Q!AM52</f>
        <v>2273087627</v>
      </c>
      <c r="AM79" s="8">
        <f>DADOS_OP_Q!AN52</f>
        <v>2381131560</v>
      </c>
      <c r="AN79" s="8">
        <f>DADOS_OP_Q!AO52</f>
        <v>2346618051</v>
      </c>
      <c r="AO79" s="8">
        <f>DADOS_OP_Q!AP52</f>
        <v>2601190245</v>
      </c>
      <c r="AP79" s="8">
        <f>DADOS_OP_Q!AQ52</f>
        <v>2551422496</v>
      </c>
      <c r="AQ79" s="8">
        <f>DADOS_OP_Q!AR52</f>
        <v>2567063452</v>
      </c>
      <c r="AR79" s="8">
        <f>DADOS_OP_Q!AS52</f>
        <v>2354768981</v>
      </c>
      <c r="AS79" s="8">
        <f>DADOS_OP_Q!AT52</f>
        <v>2571561596</v>
      </c>
      <c r="AT79" s="8">
        <f>DADOS_OP_Q!AU52</f>
        <v>2568480174</v>
      </c>
      <c r="AW79" s="56" t="s">
        <v>1237</v>
      </c>
      <c r="AX79" s="25">
        <f>C94*1000/C77</f>
        <v>0.10440256335885104</v>
      </c>
      <c r="AY79" s="25">
        <f t="shared" ref="AY79" si="1103">D94*1000/D77</f>
        <v>9.8429135004139218E-2</v>
      </c>
      <c r="AZ79" s="25">
        <f t="shared" ref="AZ79" si="1104">E94*1000/E77</f>
        <v>9.8039126618511274E-2</v>
      </c>
      <c r="BA79" s="25">
        <f t="shared" ref="BA79" si="1105">F94*1000/F77</f>
        <v>9.1181974752210265E-2</v>
      </c>
      <c r="BB79" s="25">
        <f t="shared" ref="BB79" si="1106">G94*1000/G77</f>
        <v>9.7408141195995848E-2</v>
      </c>
      <c r="BC79" s="25">
        <f t="shared" ref="BC79" si="1107">H94*1000/H77</f>
        <v>9.8900631663545333E-2</v>
      </c>
      <c r="BD79" s="25">
        <f t="shared" ref="BD79" si="1108">I94*1000/I77</f>
        <v>9.0810344294201775E-2</v>
      </c>
      <c r="BE79" s="25">
        <f t="shared" ref="BE79" si="1109">J94*1000/J77</f>
        <v>9.4143408934169143E-2</v>
      </c>
      <c r="BF79" s="25">
        <f t="shared" ref="BF79" si="1110">K94*1000/K77</f>
        <v>9.9546506413611291E-2</v>
      </c>
      <c r="BG79" s="25">
        <f t="shared" ref="BG79" si="1111">L94*1000/L77</f>
        <v>9.4516890878620127E-2</v>
      </c>
      <c r="BH79" s="25">
        <f t="shared" ref="BH79" si="1112">M94*1000/M77</f>
        <v>8.1170425970405261E-2</v>
      </c>
      <c r="BI79" s="25">
        <f t="shared" ref="BI79" si="1113">N94*1000/N77</f>
        <v>0.10025151622786076</v>
      </c>
      <c r="BJ79" s="25">
        <f t="shared" ref="BJ79" si="1114">O94*1000/O77</f>
        <v>0.10039297559165745</v>
      </c>
      <c r="BK79" s="25">
        <f t="shared" ref="BK79" si="1115">P94*1000/P77</f>
        <v>0.11135752892186111</v>
      </c>
      <c r="BL79" s="25">
        <f t="shared" ref="BL79" si="1116">Q94*1000/Q77</f>
        <v>0.11025529429801208</v>
      </c>
      <c r="BM79" s="25">
        <f t="shared" ref="BM79" si="1117">R94*1000/R77</f>
        <v>0.11227755546263178</v>
      </c>
      <c r="BN79" s="25">
        <f t="shared" ref="BN79" si="1118">S94*1000/S77</f>
        <v>0.10549513746993584</v>
      </c>
      <c r="BO79" s="25">
        <f t="shared" ref="BO79" si="1119">T94*1000/T77</f>
        <v>0.10996580567551306</v>
      </c>
      <c r="BP79" s="25">
        <f t="shared" ref="BP79" si="1120">U94*1000/U77</f>
        <v>0.11171682583707251</v>
      </c>
      <c r="BQ79" s="25">
        <f t="shared" ref="BQ79" si="1121">V94*1000/V77</f>
        <v>0.11070140401424668</v>
      </c>
      <c r="BR79" s="25">
        <f t="shared" ref="BR79" si="1122">W94*1000/W77</f>
        <v>0.11975598261412773</v>
      </c>
      <c r="BS79" s="25">
        <f t="shared" ref="BS79" si="1123">X94*1000/X77</f>
        <v>0.1191409871613246</v>
      </c>
      <c r="BT79" s="25">
        <f t="shared" ref="BT79" si="1124">Y94*1000/Y77</f>
        <v>0.10122877268644437</v>
      </c>
      <c r="BU79" s="25">
        <f t="shared" ref="BU79" si="1125">Z94*1000/Z77</f>
        <v>0.10112119694264482</v>
      </c>
      <c r="BV79" s="25">
        <f t="shared" ref="BV79" si="1126">AA94*1000/AA77</f>
        <v>9.4751240705981885E-2</v>
      </c>
      <c r="BW79" s="25">
        <f t="shared" ref="BW79" si="1127">AB94*1000/AB77</f>
        <v>9.818553803419415E-2</v>
      </c>
      <c r="BX79" s="25">
        <f t="shared" ref="BX79" si="1128">AC94*1000/AC77</f>
        <v>0.10408609153636204</v>
      </c>
      <c r="BY79" s="25">
        <f t="shared" ref="BY79" si="1129">AD94*1000/AD77</f>
        <v>8.5853742704479985E-2</v>
      </c>
      <c r="BZ79" s="25">
        <f t="shared" ref="BZ79" si="1130">AE94*1000/AE77</f>
        <v>9.2110657780013941E-2</v>
      </c>
      <c r="CA79" s="25">
        <f t="shared" ref="CA79" si="1131">AF94*1000/AF77</f>
        <v>0.10916512817179025</v>
      </c>
      <c r="CB79" s="25">
        <f t="shared" ref="CB79" si="1132">AG94*1000/AG77</f>
        <v>8.0196592805403144E-2</v>
      </c>
      <c r="CC79" s="25">
        <f t="shared" ref="CC79" si="1133">AH94*1000/AH77</f>
        <v>6.5530990952725743E-2</v>
      </c>
      <c r="CD79" s="25">
        <f t="shared" ref="CD79" si="1134">AI94*1000/AI77</f>
        <v>8.5622545099265202E-2</v>
      </c>
      <c r="CE79" s="25">
        <f t="shared" ref="CE79" si="1135">AJ94*1000/AJ77</f>
        <v>8.5427169237210082E-2</v>
      </c>
      <c r="CF79" s="25">
        <f t="shared" ref="CF79" si="1136">AK94*1000/AK77</f>
        <v>6.9928917043790728E-2</v>
      </c>
      <c r="CG79" s="25">
        <f t="shared" ref="CG79" si="1137">AL94*1000/AL77</f>
        <v>7.8164955966096877E-2</v>
      </c>
      <c r="CH79" s="25">
        <f t="shared" ref="CH79" si="1138">AM94*1000/AM77</f>
        <v>7.6767476339427598E-2</v>
      </c>
      <c r="CI79" s="25">
        <f t="shared" ref="CI79" si="1139">AN94*1000/AN77</f>
        <v>8.3461015269990113E-2</v>
      </c>
      <c r="CJ79" s="25">
        <f t="shared" ref="CJ79" si="1140">AO94*1000/AO77</f>
        <v>8.722808785662603E-2</v>
      </c>
      <c r="CK79" s="25">
        <f t="shared" ref="CK79" si="1141">AP94*1000/AP77</f>
        <v>8.9950485595659546E-2</v>
      </c>
      <c r="CL79" s="25">
        <f t="shared" ref="CL79" si="1142">AQ94*1000/AQ77</f>
        <v>8.3225488782382395E-2</v>
      </c>
      <c r="CM79" s="25">
        <f t="shared" ref="CM79" si="1143">AR94*1000/AR77</f>
        <v>8.8281765574495102E-2</v>
      </c>
      <c r="CN79" s="25">
        <f t="shared" ref="CN79" si="1144">AS94*1000/AS77</f>
        <v>8.199195651264371E-2</v>
      </c>
      <c r="CO79" s="25">
        <f t="shared" ref="CO79" si="1145">AT94*1000/AT77</f>
        <v>8.009475362970038E-2</v>
      </c>
    </row>
    <row r="80" spans="2:93">
      <c r="B80" s="68" t="s">
        <v>1227</v>
      </c>
      <c r="C80" s="8">
        <f>DADOS_OP_Q!D55</f>
        <v>1042056054</v>
      </c>
      <c r="D80" s="8">
        <f>DADOS_OP_Q!E55</f>
        <v>982413762</v>
      </c>
      <c r="E80" s="8">
        <f>DADOS_OP_Q!F55</f>
        <v>1082325740</v>
      </c>
      <c r="F80" s="8">
        <f>DADOS_OP_Q!G55</f>
        <v>1139869321</v>
      </c>
      <c r="G80" s="8">
        <f>DADOS_OP_Q!H55</f>
        <v>1173954579</v>
      </c>
      <c r="H80" s="8">
        <f>DADOS_OP_Q!I55</f>
        <v>1093966698</v>
      </c>
      <c r="I80" s="8">
        <f>DADOS_OP_Q!J55</f>
        <v>1349817446</v>
      </c>
      <c r="J80" s="8">
        <f>DADOS_OP_Q!K55</f>
        <v>1458236739</v>
      </c>
      <c r="K80" s="8">
        <f>DADOS_OP_Q!L55</f>
        <v>1427312039</v>
      </c>
      <c r="L80" s="8">
        <f>DADOS_OP_Q!M55</f>
        <v>1471635928</v>
      </c>
      <c r="M80" s="8">
        <f>DADOS_OP_Q!N55</f>
        <v>1513753037</v>
      </c>
      <c r="N80" s="8">
        <f>DADOS_OP_Q!O55</f>
        <v>1531656833</v>
      </c>
      <c r="O80" s="8">
        <f>DADOS_OP_Q!P55</f>
        <v>1479714610</v>
      </c>
      <c r="P80" s="8">
        <f>DADOS_OP_Q!Q55</f>
        <v>1434280105</v>
      </c>
      <c r="Q80" s="8">
        <f>DADOS_OP_Q!R55</f>
        <v>1620807066</v>
      </c>
      <c r="R80" s="8">
        <f>DADOS_OP_Q!S55</f>
        <v>1692927577</v>
      </c>
      <c r="S80" s="8">
        <f>DADOS_OP_Q!T55</f>
        <v>1677249852</v>
      </c>
      <c r="T80" s="8">
        <f>DADOS_OP_Q!U55</f>
        <v>1585087679</v>
      </c>
      <c r="U80" s="8">
        <f>DADOS_OP_Q!V55</f>
        <v>1681410498</v>
      </c>
      <c r="V80" s="8">
        <f>DADOS_OP_Q!W55</f>
        <v>1704390507</v>
      </c>
      <c r="W80" s="8">
        <f>DADOS_OP_Q!X55</f>
        <v>1644165730</v>
      </c>
      <c r="X80" s="8">
        <f>DADOS_OP_Q!Y55</f>
        <v>1588809892</v>
      </c>
      <c r="Y80" s="8">
        <f>DADOS_OP_Q!Z55</f>
        <v>1684793867</v>
      </c>
      <c r="Z80" s="8">
        <f>DADOS_OP_Q!AA55</f>
        <v>1741349511</v>
      </c>
      <c r="AA80" s="8">
        <f>DADOS_OP_Q!AB55</f>
        <v>1649450846</v>
      </c>
      <c r="AB80" s="8">
        <f>DADOS_OP_Q!AC55</f>
        <v>1549156824</v>
      </c>
      <c r="AC80" s="8">
        <f>DADOS_OP_Q!AD55</f>
        <v>1699476459</v>
      </c>
      <c r="AD80" s="8">
        <f>DADOS_OP_Q!AE55</f>
        <v>1621883644</v>
      </c>
      <c r="AE80" s="8">
        <f>DADOS_OP_Q!AF55</f>
        <v>1558602360</v>
      </c>
      <c r="AF80" s="8">
        <f>DADOS_OP_Q!AG55</f>
        <v>1404304785</v>
      </c>
      <c r="AG80" s="8">
        <f>DADOS_OP_Q!AH55</f>
        <v>1536910449</v>
      </c>
      <c r="AH80" s="8">
        <f>DADOS_OP_Q!AI55</f>
        <v>1611787849</v>
      </c>
      <c r="AI80" s="8">
        <f>DADOS_OP_Q!AJ55</f>
        <v>1595360244</v>
      </c>
      <c r="AJ80" s="8">
        <f>DADOS_OP_Q!AK55</f>
        <v>1435740265</v>
      </c>
      <c r="AK80" s="8">
        <f>DADOS_OP_Q!AL55</f>
        <v>1628721865</v>
      </c>
      <c r="AL80" s="8">
        <f>DADOS_OP_Q!AM55</f>
        <v>1557999057</v>
      </c>
      <c r="AM80" s="8">
        <f>DADOS_OP_Q!AN55</f>
        <v>1597155815</v>
      </c>
      <c r="AN80" s="8">
        <f>DADOS_OP_Q!AO55</f>
        <v>1508138140</v>
      </c>
      <c r="AO80" s="8">
        <f>DADOS_OP_Q!AP55</f>
        <v>1715238632</v>
      </c>
      <c r="AP80" s="8">
        <f>DADOS_OP_Q!AQ55</f>
        <v>1723756699</v>
      </c>
      <c r="AQ80" s="8">
        <f>DADOS_OP_Q!AR55</f>
        <v>1696287925</v>
      </c>
      <c r="AR80" s="8">
        <f>DADOS_OP_Q!AS55</f>
        <v>1538464978</v>
      </c>
      <c r="AS80" s="8">
        <f>DADOS_OP_Q!AT55</f>
        <v>1704689487</v>
      </c>
      <c r="AT80" s="8">
        <f>DADOS_OP_Q!AU55</f>
        <v>1751913606</v>
      </c>
      <c r="AW80" s="56" t="s">
        <v>292</v>
      </c>
      <c r="AX80" s="25">
        <f>AX78+AX79</f>
        <v>0.11696846097667482</v>
      </c>
      <c r="AY80" s="25">
        <f t="shared" ref="AY80" si="1146">AY78+AY79</f>
        <v>0.11112439142622879</v>
      </c>
      <c r="AZ80" s="25">
        <f t="shared" ref="AZ80" si="1147">AZ78+AZ79</f>
        <v>0.10960121070857827</v>
      </c>
      <c r="BA80" s="25">
        <f t="shared" ref="BA80" si="1148">BA78+BA79</f>
        <v>0.10175680547485411</v>
      </c>
      <c r="BB80" s="25">
        <f t="shared" ref="BB80" si="1149">BB78+BB79</f>
        <v>0.10838664398945222</v>
      </c>
      <c r="BC80" s="25">
        <f t="shared" ref="BC80" si="1150">BC78+BC79</f>
        <v>0.10957746233946664</v>
      </c>
      <c r="BD80" s="25">
        <f t="shared" ref="BD80" si="1151">BD78+BD79</f>
        <v>0.10120899834120334</v>
      </c>
      <c r="BE80" s="25">
        <f t="shared" ref="BE80" si="1152">BE78+BE79</f>
        <v>0.10489026756676131</v>
      </c>
      <c r="BF80" s="25">
        <f t="shared" ref="BF80" si="1153">BF78+BF79</f>
        <v>0.11093048738570346</v>
      </c>
      <c r="BG80" s="25">
        <f t="shared" ref="BG80" si="1154">BG78+BG79</f>
        <v>0.10677112446728097</v>
      </c>
      <c r="BH80" s="25">
        <f t="shared" ref="BH80" si="1155">BH78+BH79</f>
        <v>9.1621641471034881E-2</v>
      </c>
      <c r="BI80" s="25">
        <f t="shared" ref="BI80" si="1156">BI78+BI79</f>
        <v>0.11226133982981179</v>
      </c>
      <c r="BJ80" s="25">
        <f t="shared" ref="BJ80" si="1157">BJ78+BJ79</f>
        <v>0.11161801070892104</v>
      </c>
      <c r="BK80" s="25">
        <f t="shared" ref="BK80" si="1158">BK78+BK79</f>
        <v>0.12299224395140913</v>
      </c>
      <c r="BL80" s="25">
        <f t="shared" ref="BL80" si="1159">BL78+BL79</f>
        <v>0.12207940181753503</v>
      </c>
      <c r="BM80" s="25">
        <f t="shared" ref="BM80" si="1160">BM78+BM79</f>
        <v>0.12401469348155807</v>
      </c>
      <c r="BN80" s="25">
        <f t="shared" ref="BN80" si="1161">BN78+BN79</f>
        <v>0.11757427211791215</v>
      </c>
      <c r="BO80" s="25">
        <f t="shared" ref="BO80" si="1162">BO78+BO79</f>
        <v>0.12232926429043811</v>
      </c>
      <c r="BP80" s="25">
        <f t="shared" ref="BP80" si="1163">BP78+BP79</f>
        <v>0.12282726031197656</v>
      </c>
      <c r="BQ80" s="25">
        <f t="shared" ref="BQ80" si="1164">BQ78+BQ79</f>
        <v>0.12172874473785122</v>
      </c>
      <c r="BR80" s="25">
        <f t="shared" ref="BR80" si="1165">BR78+BR79</f>
        <v>0.13174819343913124</v>
      </c>
      <c r="BS80" s="25">
        <f t="shared" ref="BS80" si="1166">BS78+BS79</f>
        <v>0.1307368292978778</v>
      </c>
      <c r="BT80" s="25">
        <f t="shared" ref="BT80" si="1167">BT78+BT79</f>
        <v>0.113007527506695</v>
      </c>
      <c r="BU80" s="25">
        <f t="shared" ref="BU80" si="1168">BU78+BU79</f>
        <v>0.11318037467387448</v>
      </c>
      <c r="BV80" s="25">
        <f t="shared" ref="BV80" si="1169">BV78+BV79</f>
        <v>0.1041627699340802</v>
      </c>
      <c r="BW80" s="25">
        <f t="shared" ref="BW80" si="1170">BW78+BW79</f>
        <v>0.1090579792524029</v>
      </c>
      <c r="BX80" s="25">
        <f t="shared" ref="BX80" si="1171">BX78+BX79</f>
        <v>0.11379358458883002</v>
      </c>
      <c r="BY80" s="25">
        <f t="shared" ref="BY80" si="1172">BY78+BY79</f>
        <v>0.10169957143232504</v>
      </c>
      <c r="BZ80" s="25">
        <f t="shared" ref="BZ80" si="1173">BZ78+BZ79</f>
        <v>0.10483676534968683</v>
      </c>
      <c r="CA80" s="25">
        <f t="shared" ref="CA80" si="1174">CA78+CA79</f>
        <v>0.11682499215485745</v>
      </c>
      <c r="CB80" s="25">
        <f t="shared" ref="CB80" si="1175">CB78+CB79</f>
        <v>0.10374133689615986</v>
      </c>
      <c r="CC80" s="25">
        <f t="shared" ref="CC80" si="1176">CC78+CC79</f>
        <v>0.10897735935542052</v>
      </c>
      <c r="CD80" s="25">
        <f t="shared" ref="CD80" si="1177">CD78+CD79</f>
        <v>9.894236783377694E-2</v>
      </c>
      <c r="CE80" s="25">
        <f t="shared" ref="CE80" si="1178">CE78+CE79</f>
        <v>0.10046243497586779</v>
      </c>
      <c r="CF80" s="25">
        <f t="shared" ref="CF80" si="1179">CF78+CF79</f>
        <v>8.8352646578402846E-2</v>
      </c>
      <c r="CG80" s="25">
        <f t="shared" ref="CG80" si="1180">CG78+CG79</f>
        <v>9.9388534560975642E-2</v>
      </c>
      <c r="CH80" s="25">
        <f t="shared" ref="CH80" si="1181">CH78+CH79</f>
        <v>9.5477947759642134E-2</v>
      </c>
      <c r="CI80" s="25">
        <f t="shared" ref="CI80" si="1182">CI78+CI79</f>
        <v>0.10576022701268242</v>
      </c>
      <c r="CJ80" s="25">
        <f t="shared" ref="CJ80" si="1183">CJ78+CJ79</f>
        <v>0.10763469454082672</v>
      </c>
      <c r="CK80" s="25">
        <f t="shared" ref="CK80" si="1184">CK78+CK79</f>
        <v>0.11024627022462739</v>
      </c>
      <c r="CL80" s="25">
        <f t="shared" ref="CL80" si="1185">CL78+CL79</f>
        <v>0.10443791475839363</v>
      </c>
      <c r="CM80" s="25">
        <f t="shared" ref="CM80" si="1186">CM78+CM79</f>
        <v>0.11061118496630196</v>
      </c>
      <c r="CN80" s="25">
        <f t="shared" ref="CN80" si="1187">CN78+CN79</f>
        <v>0.10235462086815138</v>
      </c>
      <c r="CO80" s="25">
        <f t="shared" ref="CO80" si="1188">CO78+CO79</f>
        <v>9.9276813684308116E-2</v>
      </c>
    </row>
    <row r="81" spans="2:93">
      <c r="B81" s="68" t="s">
        <v>156</v>
      </c>
      <c r="C81" s="8">
        <f>DADOS_OP_Q!D70</f>
        <v>6455547</v>
      </c>
      <c r="D81" s="8">
        <f>DADOS_OP_Q!E70</f>
        <v>6309193</v>
      </c>
      <c r="E81" s="8">
        <f>DADOS_OP_Q!F70</f>
        <v>6857978</v>
      </c>
      <c r="F81" s="8">
        <f>DADOS_OP_Q!G70</f>
        <v>7416225</v>
      </c>
      <c r="G81" s="8">
        <f>DADOS_OP_Q!H70</f>
        <v>7608257</v>
      </c>
      <c r="H81" s="8">
        <f>DADOS_OP_Q!I70</f>
        <v>7479607</v>
      </c>
      <c r="I81" s="8">
        <f>DADOS_OP_Q!J70</f>
        <v>8247393</v>
      </c>
      <c r="J81" s="8">
        <f>DADOS_OP_Q!K70</f>
        <v>8230438</v>
      </c>
      <c r="K81" s="8">
        <f>DADOS_OP_Q!L70</f>
        <v>8096748</v>
      </c>
      <c r="L81" s="8">
        <f>DADOS_OP_Q!M70</f>
        <v>8465167</v>
      </c>
      <c r="M81" s="8">
        <f>DADOS_OP_Q!N70</f>
        <v>8413734</v>
      </c>
      <c r="N81" s="8">
        <f>DADOS_OP_Q!O70</f>
        <v>8446764</v>
      </c>
      <c r="O81" s="8">
        <f>DADOS_OP_Q!P70</f>
        <v>8282731</v>
      </c>
      <c r="P81" s="8">
        <f>DADOS_OP_Q!Q70</f>
        <v>8347150</v>
      </c>
      <c r="Q81" s="8">
        <f>DADOS_OP_Q!R70</f>
        <v>9361284</v>
      </c>
      <c r="R81" s="8">
        <f>DADOS_OP_Q!S70</f>
        <v>9382817</v>
      </c>
      <c r="S81" s="8">
        <f>DADOS_OP_Q!T70</f>
        <v>8751987</v>
      </c>
      <c r="T81" s="8">
        <f>DADOS_OP_Q!U70</f>
        <v>8416872</v>
      </c>
      <c r="U81" s="8">
        <f>DADOS_OP_Q!V70</f>
        <v>9388007</v>
      </c>
      <c r="V81" s="8">
        <f>DADOS_OP_Q!W70</f>
        <v>9345964</v>
      </c>
      <c r="W81" s="8">
        <f>DADOS_OP_Q!X70</f>
        <v>9018800</v>
      </c>
      <c r="X81" s="8">
        <f>DADOS_OP_Q!Y70</f>
        <v>8640138</v>
      </c>
      <c r="Y81" s="8">
        <f>DADOS_OP_Q!Z70</f>
        <v>9274537</v>
      </c>
      <c r="Z81" s="8">
        <f>DADOS_OP_Q!AA70</f>
        <v>9687711</v>
      </c>
      <c r="AA81" s="8">
        <f>DADOS_OP_Q!AB70</f>
        <v>9292371</v>
      </c>
      <c r="AB81" s="8">
        <f>DADOS_OP_Q!AC70</f>
        <v>8638560</v>
      </c>
      <c r="AC81" s="8">
        <f>DADOS_OP_Q!AD70</f>
        <v>9467123</v>
      </c>
      <c r="AD81" s="8">
        <f>DADOS_OP_Q!AE70</f>
        <v>8915627</v>
      </c>
      <c r="AE81" s="8">
        <f>DADOS_OP_Q!AF70</f>
        <v>8699011</v>
      </c>
      <c r="AF81" s="8">
        <f>DADOS_OP_Q!AG70</f>
        <v>7904832</v>
      </c>
      <c r="AG81" s="8">
        <f>DADOS_OP_Q!AH70</f>
        <v>8663870</v>
      </c>
      <c r="AH81" s="8">
        <f>DADOS_OP_Q!AI70</f>
        <v>8522113</v>
      </c>
      <c r="AI81" s="8">
        <f>DADOS_OP_Q!AJ70</f>
        <v>8340515</v>
      </c>
      <c r="AJ81" s="8">
        <f>DADOS_OP_Q!AK70</f>
        <v>7705421</v>
      </c>
      <c r="AK81" s="8">
        <f>DADOS_OP_Q!AL70</f>
        <v>8779596</v>
      </c>
      <c r="AL81" s="8">
        <f>DADOS_OP_Q!AM70</f>
        <v>8722633</v>
      </c>
      <c r="AM81" s="8">
        <f>DADOS_OP_Q!AN70</f>
        <v>8551000</v>
      </c>
      <c r="AN81" s="8">
        <f>DADOS_OP_Q!AO70</f>
        <v>7779072</v>
      </c>
      <c r="AO81" s="8">
        <f>DADOS_OP_Q!AP70</f>
        <v>8817799</v>
      </c>
      <c r="AP81" s="8">
        <f>DADOS_OP_Q!AQ70</f>
        <v>8965178</v>
      </c>
      <c r="AQ81" s="8">
        <f>DADOS_OP_Q!AR70</f>
        <v>8745886</v>
      </c>
      <c r="AR81" s="8">
        <f>DADOS_OP_Q!AS70</f>
        <v>8318489</v>
      </c>
      <c r="AS81" s="8">
        <f>DADOS_OP_Q!AT70</f>
        <v>9578761</v>
      </c>
      <c r="AT81" s="8">
        <f>DADOS_OP_Q!AU70</f>
        <v>10401705</v>
      </c>
      <c r="AW81" s="56" t="s">
        <v>1238</v>
      </c>
      <c r="AX81" s="25">
        <f>(C96-C92)*1000/C77</f>
        <v>7.4613362499539898E-2</v>
      </c>
      <c r="AY81" s="25">
        <f t="shared" ref="AY81" si="1189">(D96-D92)*1000/D77</f>
        <v>7.2916136493468758E-2</v>
      </c>
      <c r="AZ81" s="25">
        <f t="shared" ref="AZ81" si="1190">(E96-E92)*1000/E77</f>
        <v>6.7286172542867409E-2</v>
      </c>
      <c r="BA81" s="25">
        <f t="shared" ref="BA81" si="1191">(F96-F92)*1000/F77</f>
        <v>6.0244169815294353E-2</v>
      </c>
      <c r="BB81" s="25">
        <f t="shared" ref="BB81" si="1192">(G96-G92)*1000/G77</f>
        <v>6.4500866468757967E-2</v>
      </c>
      <c r="BC81" s="25">
        <f t="shared" ref="BC81" si="1193">(H96-H92)*1000/H77</f>
        <v>6.3119199559989778E-2</v>
      </c>
      <c r="BD81" s="25">
        <f t="shared" ref="BD81" si="1194">(I96-I92)*1000/I77</f>
        <v>5.756815084912946E-2</v>
      </c>
      <c r="BE81" s="25">
        <f t="shared" ref="BE81" si="1195">(J96-J92)*1000/J77</f>
        <v>6.0713415795295413E-2</v>
      </c>
      <c r="BF81" s="25">
        <f t="shared" ref="BF81" si="1196">(K96-K92)*1000/K77</f>
        <v>6.215313461836567E-2</v>
      </c>
      <c r="BG81" s="25">
        <f t="shared" ref="BG81" si="1197">(L96-L92)*1000/L77</f>
        <v>5.8770033936545077E-2</v>
      </c>
      <c r="BH81" s="25">
        <f t="shared" ref="BH81" si="1198">(M96-M92)*1000/M77</f>
        <v>5.7356750837222532E-2</v>
      </c>
      <c r="BI81" s="25">
        <f t="shared" ref="BI81" si="1199">(N96-N92)*1000/N77</f>
        <v>5.958699300972372E-2</v>
      </c>
      <c r="BJ81" s="25">
        <f t="shared" ref="BJ81" si="1200">(O96-O92)*1000/O77</f>
        <v>5.8173467413312197E-2</v>
      </c>
      <c r="BK81" s="25">
        <f t="shared" ref="BK81" si="1201">(P96-P92)*1000/P77</f>
        <v>6.5131273735507811E-2</v>
      </c>
      <c r="BL81" s="25">
        <f t="shared" ref="BL81" si="1202">(Q96-Q92)*1000/Q77</f>
        <v>6.4920249713854211E-2</v>
      </c>
      <c r="BM81" s="25">
        <f t="shared" ref="BM81" si="1203">(R96-R92)*1000/R77</f>
        <v>6.2666584360736272E-2</v>
      </c>
      <c r="BN81" s="25">
        <f t="shared" ref="BN81" si="1204">(S96-S92)*1000/S77</f>
        <v>6.115333621426107E-2</v>
      </c>
      <c r="BO81" s="25">
        <f t="shared" ref="BO81" si="1205">(T96-T92)*1000/T77</f>
        <v>7.1357156102726499E-2</v>
      </c>
      <c r="BP81" s="25">
        <f t="shared" ref="BP81" si="1206">(U96-U92)*1000/U77</f>
        <v>6.6518255669043652E-2</v>
      </c>
      <c r="BQ81" s="25">
        <f t="shared" ref="BQ81" si="1207">(V96-V92)*1000/V77</f>
        <v>6.5717184945270096E-2</v>
      </c>
      <c r="BR81" s="25">
        <f t="shared" ref="BR81" si="1208">(W96-W92)*1000/W77</f>
        <v>7.4645394784684127E-2</v>
      </c>
      <c r="BS81" s="25">
        <f t="shared" ref="BS81" si="1209">(X96-X92)*1000/X77</f>
        <v>7.7910623215404651E-2</v>
      </c>
      <c r="BT81" s="25">
        <f t="shared" ref="BT81" si="1210">(Y96-Y92)*1000/Y77</f>
        <v>6.1962158367947592E-2</v>
      </c>
      <c r="BU81" s="25">
        <f t="shared" ref="BU81" si="1211">(Z96-Z92)*1000/Z77</f>
        <v>6.4182675953661589E-2</v>
      </c>
      <c r="BV81" s="25">
        <f t="shared" ref="BV81" si="1212">(AA96-AA92)*1000/AA77</f>
        <v>6.8212117202845451E-2</v>
      </c>
      <c r="BW81" s="25">
        <f t="shared" ref="BW81" si="1213">(AB96-AB92)*1000/AB77</f>
        <v>6.8524744899772005E-2</v>
      </c>
      <c r="BX81" s="25">
        <f t="shared" ref="BX81" si="1214">(AC96-AC92)*1000/AC77</f>
        <v>7.4747520003246193E-2</v>
      </c>
      <c r="BY81" s="25">
        <f t="shared" ref="BY81" si="1215">(AD96-AD92)*1000/AD77</f>
        <v>6.7707344155477439E-2</v>
      </c>
      <c r="BZ81" s="25">
        <f t="shared" ref="BZ81" si="1216">(AE96-AE92)*1000/AE77</f>
        <v>7.468803766188388E-2</v>
      </c>
      <c r="CA81" s="25">
        <f t="shared" ref="CA81" si="1217">(AF96-AF92)*1000/AF77</f>
        <v>8.6506973204299911E-2</v>
      </c>
      <c r="CB81" s="25">
        <f t="shared" ref="CB81" si="1218">(AG96-AG92)*1000/AG77</f>
        <v>8.0784968905473667E-2</v>
      </c>
      <c r="CC81" s="25">
        <f t="shared" ref="CC81" si="1219">(AH96-AH92)*1000/AH77</f>
        <v>8.1364120185439745E-2</v>
      </c>
      <c r="CD81" s="25">
        <f t="shared" ref="CD81" si="1220">(AI96-AI92)*1000/AI77</f>
        <v>6.7003263463890836E-2</v>
      </c>
      <c r="CE81" s="25">
        <f t="shared" ref="CE81" si="1221">(AJ96-AJ92)*1000/AJ77</f>
        <v>6.8743271367877626E-2</v>
      </c>
      <c r="CF81" s="25">
        <f t="shared" ref="CF81" si="1222">(AK96-AK92)*1000/AK77</f>
        <v>6.0622174098819134E-2</v>
      </c>
      <c r="CG81" s="25">
        <f t="shared" ref="CG81" si="1223">(AL96-AL92)*1000/AL77</f>
        <v>6.7824869756533887E-2</v>
      </c>
      <c r="CH81" s="25">
        <f t="shared" ref="CH81" si="1224">(AM96-AM92)*1000/AM77</f>
        <v>6.0793163673981285E-2</v>
      </c>
      <c r="CI81" s="25">
        <f t="shared" ref="CI81" si="1225">(AN96-AN92)*1000/AN77</f>
        <v>6.8562561172834185E-2</v>
      </c>
      <c r="CJ81" s="25">
        <f t="shared" ref="CJ81" si="1226">(AO96-AO92)*1000/AO77</f>
        <v>6.5620234990504941E-2</v>
      </c>
      <c r="CK81" s="25">
        <f t="shared" ref="CK81" si="1227">(AP96-AP92)*1000/AP77</f>
        <v>6.6745531401473837E-2</v>
      </c>
      <c r="CL81" s="25">
        <f t="shared" ref="CL81" si="1228">(AQ96-AQ92)*1000/AQ77</f>
        <v>6.7117322893354647E-2</v>
      </c>
      <c r="CM81" s="25">
        <f t="shared" ref="CM81" si="1229">(AR96-AR92)*1000/AR77</f>
        <v>7.1021920335861161E-2</v>
      </c>
      <c r="CN81" s="25">
        <f t="shared" ref="CN81" si="1230">(AS96-AS92)*1000/AS77</f>
        <v>6.4882540419090862E-2</v>
      </c>
      <c r="CO81" s="25">
        <f t="shared" ref="CO81" si="1231">(AT96-AT92)*1000/AT77</f>
        <v>6.0139115227479084E-2</v>
      </c>
    </row>
    <row r="82" spans="2:93">
      <c r="B82" s="68" t="s">
        <v>138</v>
      </c>
      <c r="C82" s="8">
        <f>PESSOAL_Q!D16+PESSOAL_Q!D17</f>
        <v>22689</v>
      </c>
      <c r="D82" s="8">
        <f>PESSOAL_Q!E16+PESSOAL_Q!E17</f>
        <v>22597</v>
      </c>
      <c r="E82" s="8">
        <f>PESSOAL_Q!F16+PESSOAL_Q!F17</f>
        <v>22505</v>
      </c>
      <c r="F82" s="8">
        <f>PESSOAL_Q!G16+PESSOAL_Q!G17</f>
        <v>22413</v>
      </c>
      <c r="G82" s="8">
        <f>PESSOAL_Q!H16+PESSOAL_Q!H17</f>
        <v>22425</v>
      </c>
      <c r="H82" s="8">
        <f>PESSOAL_Q!I16+PESSOAL_Q!I17</f>
        <v>22437</v>
      </c>
      <c r="I82" s="8">
        <f>PESSOAL_Q!J16+PESSOAL_Q!J17</f>
        <v>22449</v>
      </c>
      <c r="J82" s="8">
        <f>PESSOAL_Q!K16+PESSOAL_Q!K17</f>
        <v>22461</v>
      </c>
      <c r="K82" s="8">
        <f>PESSOAL_Q!L16+PESSOAL_Q!L17</f>
        <v>24048</v>
      </c>
      <c r="L82" s="8">
        <f>PESSOAL_Q!M16+PESSOAL_Q!M17</f>
        <v>25635</v>
      </c>
      <c r="M82" s="8">
        <f>PESSOAL_Q!N16+PESSOAL_Q!N17</f>
        <v>27222</v>
      </c>
      <c r="N82" s="8">
        <f>PESSOAL_Q!O16+PESSOAL_Q!O17</f>
        <v>28809</v>
      </c>
      <c r="O82" s="8">
        <f>PESSOAL_Q!P16+PESSOAL_Q!P17</f>
        <v>28928</v>
      </c>
      <c r="P82" s="8">
        <f>PESSOAL_Q!Q16+PESSOAL_Q!Q17</f>
        <v>29047</v>
      </c>
      <c r="Q82" s="8">
        <f>PESSOAL_Q!R16+PESSOAL_Q!R17</f>
        <v>29166</v>
      </c>
      <c r="R82" s="8">
        <f>PESSOAL_Q!S16+PESSOAL_Q!S17</f>
        <v>29285</v>
      </c>
      <c r="S82" s="8">
        <f>PESSOAL_Q!T16+PESSOAL_Q!T17</f>
        <v>28904</v>
      </c>
      <c r="T82" s="8">
        <f>PESSOAL_Q!U16+PESSOAL_Q!U17</f>
        <v>28523</v>
      </c>
      <c r="U82" s="8">
        <f>PESSOAL_Q!V16+PESSOAL_Q!V17</f>
        <v>28142</v>
      </c>
      <c r="V82" s="8">
        <f>PESSOAL_Q!W16+PESSOAL_Q!W17</f>
        <v>27761</v>
      </c>
      <c r="W82" s="8">
        <f>PESSOAL_Q!X16+PESSOAL_Q!X17</f>
        <v>27757</v>
      </c>
      <c r="X82" s="8">
        <f>PESSOAL_Q!Y16+PESSOAL_Q!Y17</f>
        <v>27753</v>
      </c>
      <c r="Y82" s="8">
        <f>PESSOAL_Q!Z16+PESSOAL_Q!Z17</f>
        <v>27749</v>
      </c>
      <c r="Z82" s="8">
        <f>PESSOAL_Q!AA16+PESSOAL_Q!AA17</f>
        <v>27745</v>
      </c>
      <c r="AA82" s="8">
        <f>PESSOAL_Q!AB16+PESSOAL_Q!AB17</f>
        <v>27217</v>
      </c>
      <c r="AB82" s="8">
        <f>PESSOAL_Q!AC16+PESSOAL_Q!AC17</f>
        <v>26689</v>
      </c>
      <c r="AC82" s="8">
        <f>PESSOAL_Q!AD16+PESSOAL_Q!AD17</f>
        <v>26161</v>
      </c>
      <c r="AD82" s="8">
        <f>PESSOAL_Q!AE16+PESSOAL_Q!AE17</f>
        <v>25633</v>
      </c>
      <c r="AE82" s="8">
        <f>PESSOAL_Q!AF16+PESSOAL_Q!AF17</f>
        <v>24959</v>
      </c>
      <c r="AF82" s="8">
        <f>PESSOAL_Q!AG16+PESSOAL_Q!AG17</f>
        <v>24285</v>
      </c>
      <c r="AG82" s="8">
        <f>PESSOAL_Q!AH16+PESSOAL_Q!AH17</f>
        <v>23611</v>
      </c>
      <c r="AH82" s="8">
        <f>PESSOAL_Q!AI16+PESSOAL_Q!AI17</f>
        <v>22937</v>
      </c>
      <c r="AI82" s="8">
        <f>PESSOAL_Q!AJ16+PESSOAL_Q!AJ17</f>
        <v>22669</v>
      </c>
      <c r="AJ82" s="8">
        <f>PESSOAL_Q!AK16+PESSOAL_Q!AK17</f>
        <v>22401</v>
      </c>
      <c r="AK82" s="8">
        <f>PESSOAL_Q!AL16+PESSOAL_Q!AL17</f>
        <v>22133</v>
      </c>
      <c r="AL82" s="8">
        <f>PESSOAL_Q!AM16+PESSOAL_Q!AM17</f>
        <v>21865</v>
      </c>
      <c r="AM82" s="8">
        <f>PESSOAL_Q!AN16+PESSOAL_Q!AN17</f>
        <v>21109</v>
      </c>
      <c r="AN82" s="8">
        <f>PESSOAL_Q!AO16+PESSOAL_Q!AO17</f>
        <v>20353</v>
      </c>
      <c r="AO82" s="8">
        <f>PESSOAL_Q!AP16+PESSOAL_Q!AP17</f>
        <v>19597</v>
      </c>
      <c r="AP82" s="8">
        <f>PESSOAL_Q!AQ16+PESSOAL_Q!AQ17</f>
        <v>18841</v>
      </c>
      <c r="AQ82" s="8">
        <f>PESSOAL_Q!AR16+PESSOAL_Q!AR17</f>
        <v>19410</v>
      </c>
      <c r="AR82" s="8">
        <f>PESSOAL_Q!AS16+PESSOAL_Q!AS17</f>
        <v>19979</v>
      </c>
      <c r="AS82" s="8">
        <f>PESSOAL_Q!AT16+PESSOAL_Q!AT17</f>
        <v>20548</v>
      </c>
      <c r="AT82" s="8">
        <f>PESSOAL_Q!AU16+PESSOAL_Q!AU17</f>
        <v>21117</v>
      </c>
      <c r="AW82" s="56" t="s">
        <v>1239</v>
      </c>
      <c r="AX82" s="25">
        <f>C92*1000/C77</f>
        <v>4.2355098477134943E-2</v>
      </c>
      <c r="AY82" s="25">
        <f t="shared" ref="AY82" si="1232">D92*1000/D77</f>
        <v>3.8208254932760012E-2</v>
      </c>
      <c r="AZ82" s="25">
        <f t="shared" ref="AZ82" si="1233">E92*1000/E77</f>
        <v>4.2315038165710861E-2</v>
      </c>
      <c r="BA82" s="25">
        <f t="shared" ref="BA82" si="1234">F92*1000/F77</f>
        <v>4.151263565955976E-2</v>
      </c>
      <c r="BB82" s="25">
        <f t="shared" ref="BB82" si="1235">G92*1000/G77</f>
        <v>4.3885777520694239E-2</v>
      </c>
      <c r="BC82" s="25">
        <f t="shared" ref="BC82" si="1236">H92*1000/H77</f>
        <v>4.6458262779476851E-2</v>
      </c>
      <c r="BD82" s="25">
        <f t="shared" ref="BD82" si="1237">I92*1000/I77</f>
        <v>4.3640847492073864E-2</v>
      </c>
      <c r="BE82" s="25">
        <f t="shared" ref="BE82" si="1238">J92*1000/J77</f>
        <v>4.4176851771465901E-2</v>
      </c>
      <c r="BF82" s="25">
        <f t="shared" ref="BF82" si="1239">K92*1000/K77</f>
        <v>4.877735276733778E-2</v>
      </c>
      <c r="BG82" s="25">
        <f t="shared" ref="BG82" si="1240">L92*1000/L77</f>
        <v>4.8001090530735896E-2</v>
      </c>
      <c r="BH82" s="25">
        <f t="shared" ref="BH82" si="1241">M92*1000/M77</f>
        <v>3.4264890633812342E-2</v>
      </c>
      <c r="BI82" s="25">
        <f t="shared" ref="BI82" si="1242">N92*1000/N77</f>
        <v>5.2674346820088057E-2</v>
      </c>
      <c r="BJ82" s="25">
        <f t="shared" ref="BJ82" si="1243">O92*1000/O77</f>
        <v>5.344454329560884E-2</v>
      </c>
      <c r="BK82" s="25">
        <f t="shared" ref="BK82" si="1244">P92*1000/P77</f>
        <v>5.7860970215901315E-2</v>
      </c>
      <c r="BL82" s="25">
        <f t="shared" ref="BL82" si="1245">Q92*1000/Q77</f>
        <v>5.7159152103680791E-2</v>
      </c>
      <c r="BM82" s="25">
        <f t="shared" ref="BM82" si="1246">R92*1000/R77</f>
        <v>6.1348109120821788E-2</v>
      </c>
      <c r="BN82" s="25">
        <f t="shared" ref="BN82" si="1247">S92*1000/S77</f>
        <v>5.6420935903651069E-2</v>
      </c>
      <c r="BO82" s="25">
        <f t="shared" ref="BO82" si="1248">T92*1000/T77</f>
        <v>5.0972108187711598E-2</v>
      </c>
      <c r="BP82" s="25">
        <f t="shared" ref="BP82" si="1249">U92*1000/U77</f>
        <v>5.6309004642932911E-2</v>
      </c>
      <c r="BQ82" s="25">
        <f t="shared" ref="BQ82" si="1250">V92*1000/V77</f>
        <v>5.6011559792581121E-2</v>
      </c>
      <c r="BR82" s="25">
        <f t="shared" ref="BR82" si="1251">W92*1000/W77</f>
        <v>5.7102798654447118E-2</v>
      </c>
      <c r="BS82" s="25">
        <f t="shared" ref="BS82" si="1252">X92*1000/X77</f>
        <v>5.282620608247314E-2</v>
      </c>
      <c r="BT82" s="25">
        <f t="shared" ref="BT82" si="1253">Y92*1000/Y77</f>
        <v>5.1045369138747403E-2</v>
      </c>
      <c r="BU82" s="25">
        <f t="shared" ref="BU82" si="1254">Z92*1000/Z77</f>
        <v>4.8997698720212902E-2</v>
      </c>
      <c r="BV82" s="25">
        <f t="shared" ref="BV82" si="1255">AA92*1000/AA77</f>
        <v>3.595065273123476E-2</v>
      </c>
      <c r="BW82" s="25">
        <f t="shared" ref="BW82" si="1256">AB92*1000/AB77</f>
        <v>4.053323435263094E-2</v>
      </c>
      <c r="BX82" s="25">
        <f t="shared" ref="BX82" si="1257">AC92*1000/AC77</f>
        <v>3.9046064585583816E-2</v>
      </c>
      <c r="BY82" s="25">
        <f t="shared" ref="BY82" si="1258">AD92*1000/AD77</f>
        <v>3.3992227276847593E-2</v>
      </c>
      <c r="BZ82" s="25">
        <f t="shared" ref="BZ82" si="1259">AE92*1000/AE77</f>
        <v>3.014872768780295E-2</v>
      </c>
      <c r="CA82" s="25">
        <f t="shared" ref="CA82" si="1260">AF92*1000/AF77</f>
        <v>3.0318018950557541E-2</v>
      </c>
      <c r="CB82" s="25">
        <f t="shared" ref="CB82" si="1261">AG92*1000/AG77</f>
        <v>2.2956367990686188E-2</v>
      </c>
      <c r="CC82" s="25">
        <f t="shared" ref="CC82" si="1262">AH92*1000/AH77</f>
        <v>2.7613239169980788E-2</v>
      </c>
      <c r="CD82" s="25">
        <f t="shared" ref="CD82" si="1263">AI92*1000/AI77</f>
        <v>3.1939104369886104E-2</v>
      </c>
      <c r="CE82" s="25">
        <f t="shared" ref="CE82" si="1264">AJ92*1000/AJ77</f>
        <v>3.171916360799016E-2</v>
      </c>
      <c r="CF82" s="25">
        <f t="shared" ref="CF82" si="1265">AK92*1000/AK77</f>
        <v>2.7730472479583702E-2</v>
      </c>
      <c r="CG82" s="25">
        <f t="shared" ref="CG82" si="1266">AL92*1000/AL77</f>
        <v>3.1563664804441741E-2</v>
      </c>
      <c r="CH82" s="25">
        <f t="shared" ref="CH82" si="1267">AM92*1000/AM77</f>
        <v>3.4684784085660836E-2</v>
      </c>
      <c r="CI82" s="25">
        <f t="shared" ref="CI82" si="1268">AN92*1000/AN77</f>
        <v>3.7197665839848237E-2</v>
      </c>
      <c r="CJ82" s="25">
        <f t="shared" ref="CJ82" si="1269">AO92*1000/AO77</f>
        <v>4.2014459550321785E-2</v>
      </c>
      <c r="CK82" s="25">
        <f t="shared" ref="CK82" si="1270">AP92*1000/AP77</f>
        <v>4.3500738823153563E-2</v>
      </c>
      <c r="CL82" s="25">
        <f t="shared" ref="CL82" si="1271">AQ92*1000/AQ77</f>
        <v>3.7320591865038971E-2</v>
      </c>
      <c r="CM82" s="25">
        <f t="shared" ref="CM82" si="1272">AR92*1000/AR77</f>
        <v>3.9589264630440796E-2</v>
      </c>
      <c r="CN82" s="25">
        <f t="shared" ref="CN82" si="1273">AS92*1000/AS77</f>
        <v>3.7472080449060509E-2</v>
      </c>
      <c r="CO82" s="25">
        <f t="shared" ref="CO82" si="1274">AT92*1000/AT77</f>
        <v>3.9137698456829031E-2</v>
      </c>
    </row>
    <row r="83" spans="2:93">
      <c r="B83" s="68" t="s">
        <v>149</v>
      </c>
      <c r="C83" s="8">
        <f>PESSOAL_Q!D16</f>
        <v>2020</v>
      </c>
      <c r="D83" s="8">
        <f>PESSOAL_Q!E16</f>
        <v>2005</v>
      </c>
      <c r="E83" s="8">
        <f>PESSOAL_Q!F16</f>
        <v>1990</v>
      </c>
      <c r="F83" s="8">
        <f>PESSOAL_Q!G16</f>
        <v>1975</v>
      </c>
      <c r="G83" s="8">
        <f>PESSOAL_Q!H16</f>
        <v>2047</v>
      </c>
      <c r="H83" s="8">
        <f>PESSOAL_Q!I16</f>
        <v>2119</v>
      </c>
      <c r="I83" s="8">
        <f>PESSOAL_Q!J16</f>
        <v>2191</v>
      </c>
      <c r="J83" s="8">
        <f>PESSOAL_Q!K16</f>
        <v>2263</v>
      </c>
      <c r="K83" s="8">
        <f>PESSOAL_Q!L16</f>
        <v>2276</v>
      </c>
      <c r="L83" s="8">
        <f>PESSOAL_Q!M16</f>
        <v>2289</v>
      </c>
      <c r="M83" s="8">
        <f>PESSOAL_Q!N16</f>
        <v>2302</v>
      </c>
      <c r="N83" s="8">
        <f>PESSOAL_Q!O16</f>
        <v>2315</v>
      </c>
      <c r="O83" s="8">
        <f>PESSOAL_Q!P16</f>
        <v>2337</v>
      </c>
      <c r="P83" s="8">
        <f>PESSOAL_Q!Q16</f>
        <v>2359</v>
      </c>
      <c r="Q83" s="8">
        <f>PESSOAL_Q!R16</f>
        <v>2381</v>
      </c>
      <c r="R83" s="8">
        <f>PESSOAL_Q!S16</f>
        <v>2403</v>
      </c>
      <c r="S83" s="8">
        <f>PESSOAL_Q!T16</f>
        <v>2307</v>
      </c>
      <c r="T83" s="8">
        <f>PESSOAL_Q!U16</f>
        <v>2211</v>
      </c>
      <c r="U83" s="8">
        <f>PESSOAL_Q!V16</f>
        <v>2115</v>
      </c>
      <c r="V83" s="8">
        <f>PESSOAL_Q!W16</f>
        <v>2019</v>
      </c>
      <c r="W83" s="8">
        <f>PESSOAL_Q!X16</f>
        <v>2025</v>
      </c>
      <c r="X83" s="8">
        <f>PESSOAL_Q!Y16</f>
        <v>2031</v>
      </c>
      <c r="Y83" s="8">
        <f>PESSOAL_Q!Z16</f>
        <v>2037</v>
      </c>
      <c r="Z83" s="8">
        <f>PESSOAL_Q!AA16</f>
        <v>2043</v>
      </c>
      <c r="AA83" s="8">
        <f>PESSOAL_Q!AB16</f>
        <v>2027</v>
      </c>
      <c r="AB83" s="8">
        <f>PESSOAL_Q!AC16</f>
        <v>2011</v>
      </c>
      <c r="AC83" s="8">
        <f>PESSOAL_Q!AD16</f>
        <v>1995</v>
      </c>
      <c r="AD83" s="8">
        <f>PESSOAL_Q!AE16</f>
        <v>1979</v>
      </c>
      <c r="AE83" s="8">
        <f>PESSOAL_Q!AF16</f>
        <v>1946</v>
      </c>
      <c r="AF83" s="8">
        <f>PESSOAL_Q!AG16</f>
        <v>1913</v>
      </c>
      <c r="AG83" s="8">
        <f>PESSOAL_Q!AH16</f>
        <v>1880</v>
      </c>
      <c r="AH83" s="8">
        <f>PESSOAL_Q!AI16</f>
        <v>1847</v>
      </c>
      <c r="AI83" s="8">
        <f>PESSOAL_Q!AJ16</f>
        <v>1865</v>
      </c>
      <c r="AJ83" s="8">
        <f>PESSOAL_Q!AK16</f>
        <v>1883</v>
      </c>
      <c r="AK83" s="8">
        <f>PESSOAL_Q!AL16</f>
        <v>1901</v>
      </c>
      <c r="AL83" s="8">
        <f>PESSOAL_Q!AM16</f>
        <v>1919</v>
      </c>
      <c r="AM83" s="8">
        <f>PESSOAL_Q!AN16</f>
        <v>1945</v>
      </c>
      <c r="AN83" s="8">
        <f>PESSOAL_Q!AO16</f>
        <v>1971</v>
      </c>
      <c r="AO83" s="8">
        <f>PESSOAL_Q!AP16</f>
        <v>1997</v>
      </c>
      <c r="AP83" s="8">
        <f>PESSOAL_Q!AQ16</f>
        <v>2023</v>
      </c>
      <c r="AQ83" s="8">
        <f>PESSOAL_Q!AR16</f>
        <v>2042</v>
      </c>
      <c r="AR83" s="8">
        <f>PESSOAL_Q!AS16</f>
        <v>2061</v>
      </c>
      <c r="AS83" s="8">
        <f>PESSOAL_Q!AT16</f>
        <v>2080</v>
      </c>
      <c r="AT83" s="8">
        <f>PESSOAL_Q!AU16</f>
        <v>2099</v>
      </c>
      <c r="AW83" s="56" t="s">
        <v>297</v>
      </c>
      <c r="AX83" s="25">
        <f>C97*1000/C77</f>
        <v>2.9673899854408815E-2</v>
      </c>
      <c r="AY83" s="25">
        <f t="shared" ref="AY83" si="1275">D97*1000/D77</f>
        <v>4.0079521799694012E-2</v>
      </c>
      <c r="AZ83" s="25">
        <f t="shared" ref="AZ83" si="1276">E97*1000/E77</f>
        <v>3.0078420420706953E-2</v>
      </c>
      <c r="BA83" s="25">
        <f t="shared" ref="BA83" si="1277">F97*1000/F77</f>
        <v>3.6130332508061011E-2</v>
      </c>
      <c r="BB83" s="25">
        <f t="shared" ref="BB83" si="1278">G97*1000/G77</f>
        <v>3.3764074231753607E-2</v>
      </c>
      <c r="BC83" s="25">
        <f t="shared" ref="BC83" si="1279">H97*1000/H77</f>
        <v>3.7034994018577724E-2</v>
      </c>
      <c r="BD83" s="25">
        <f t="shared" ref="BD83" si="1280">I97*1000/I77</f>
        <v>3.1813518435003886E-2</v>
      </c>
      <c r="BE83" s="25">
        <f t="shared" ref="BE83" si="1281">J97*1000/J77</f>
        <v>4.1119404592792612E-2</v>
      </c>
      <c r="BF83" s="25">
        <f t="shared" ref="BF83" si="1282">K97*1000/K77</f>
        <v>3.0822919396916906E-2</v>
      </c>
      <c r="BG83" s="25">
        <f t="shared" ref="BG83" si="1283">L97*1000/L77</f>
        <v>3.2662586601777073E-2</v>
      </c>
      <c r="BH83" s="25">
        <f t="shared" ref="BH83" si="1284">M97*1000/M77</f>
        <v>3.094597897814149E-2</v>
      </c>
      <c r="BI83" s="25">
        <f t="shared" ref="BI83" si="1285">N97*1000/N77</f>
        <v>3.1825786938481655E-2</v>
      </c>
      <c r="BJ83" s="25">
        <f t="shared" ref="BJ83" si="1286">O97*1000/O77</f>
        <v>2.699897371779432E-2</v>
      </c>
      <c r="BK83" s="25">
        <f t="shared" ref="BK83" si="1287">P97*1000/P77</f>
        <v>2.8320282955801059E-2</v>
      </c>
      <c r="BL83" s="25">
        <f t="shared" ref="BL83" si="1288">Q97*1000/Q77</f>
        <v>2.9879586555507046E-2</v>
      </c>
      <c r="BM83" s="25">
        <f t="shared" ref="BM83" si="1289">R97*1000/R77</f>
        <v>3.4429490967229359E-2</v>
      </c>
      <c r="BN83" s="25">
        <f t="shared" ref="BN83" si="1290">S97*1000/S77</f>
        <v>2.0836733021117243E-2</v>
      </c>
      <c r="BO83" s="25">
        <f t="shared" ref="BO83" si="1291">T97*1000/T77</f>
        <v>3.3787222436755276E-2</v>
      </c>
      <c r="BP83" s="25">
        <f t="shared" ref="BP83" si="1292">U97*1000/U77</f>
        <v>3.1407690813808835E-2</v>
      </c>
      <c r="BQ83" s="25">
        <f t="shared" ref="BQ83" si="1293">V97*1000/V77</f>
        <v>3.8737691814820827E-2</v>
      </c>
      <c r="BR83" s="25">
        <f t="shared" ref="BR83" si="1294">W97*1000/W77</f>
        <v>2.8622076541348108E-2</v>
      </c>
      <c r="BS83" s="25">
        <f t="shared" ref="BS83" si="1295">X97*1000/X77</f>
        <v>2.9834029726442338E-2</v>
      </c>
      <c r="BT83" s="25">
        <f t="shared" ref="BT83" si="1296">Y97*1000/Y77</f>
        <v>2.4142471868256205E-2</v>
      </c>
      <c r="BU83" s="25">
        <f t="shared" ref="BU83" si="1297">Z97*1000/Z77</f>
        <v>2.8623554625947015E-2</v>
      </c>
      <c r="BV83" s="25">
        <f t="shared" ref="BV83" si="1298">AA97*1000/AA77</f>
        <v>2.142702263523456E-2</v>
      </c>
      <c r="BW83" s="25">
        <f t="shared" ref="BW83" si="1299">AB97*1000/AB77</f>
        <v>2.1465872051707458E-2</v>
      </c>
      <c r="BX83" s="25">
        <f t="shared" ref="BX83" si="1300">AC97*1000/AC77</f>
        <v>1.6881377917284494E-2</v>
      </c>
      <c r="BY83" s="25">
        <f t="shared" ref="BY83" si="1301">AD97*1000/AD77</f>
        <v>1.6443094850586159E-2</v>
      </c>
      <c r="BZ83" s="25">
        <f t="shared" ref="BZ83" si="1302">AE97*1000/AE77</f>
        <v>1.7754725202376261E-2</v>
      </c>
      <c r="CA83" s="25">
        <f t="shared" ref="CA83" si="1303">AF97*1000/AF77</f>
        <v>2.1335984022333724E-2</v>
      </c>
      <c r="CB83" s="25">
        <f t="shared" ref="CB83" si="1304">AG97*1000/AG77</f>
        <v>1.801987523718172E-2</v>
      </c>
      <c r="CC83" s="25">
        <f t="shared" ref="CC83" si="1305">AH97*1000/AH77</f>
        <v>1.8948918793170712E-2</v>
      </c>
      <c r="CD83" s="25">
        <f t="shared" ref="CD83" si="1306">AI97*1000/AI77</f>
        <v>1.487940745455725E-2</v>
      </c>
      <c r="CE83" s="25">
        <f t="shared" ref="CE83" si="1307">AJ97*1000/AJ77</f>
        <v>1.823424910142056E-2</v>
      </c>
      <c r="CF83" s="25">
        <f t="shared" ref="CF83" si="1308">AK97*1000/AK77</f>
        <v>1.8819427318595157E-2</v>
      </c>
      <c r="CG83" s="25">
        <f t="shared" ref="CG83" si="1309">AL97*1000/AL77</f>
        <v>1.4913314528865778E-2</v>
      </c>
      <c r="CH83" s="25">
        <f t="shared" ref="CH83" si="1310">AM97*1000/AM77</f>
        <v>1.3376698413901858E-2</v>
      </c>
      <c r="CI83" s="25">
        <f t="shared" ref="CI83" si="1311">AN97*1000/AN77</f>
        <v>1.324600614839487E-2</v>
      </c>
      <c r="CJ83" s="25">
        <f t="shared" ref="CJ83" si="1312">AO97*1000/AO77</f>
        <v>1.3352651826934556E-2</v>
      </c>
      <c r="CK83" s="25">
        <f t="shared" ref="CK83" si="1313">AP97*1000/AP77</f>
        <v>1.6408938380653004E-2</v>
      </c>
      <c r="CL83" s="25">
        <f t="shared" ref="CL83" si="1314">AQ97*1000/AQ77</f>
        <v>1.3556881360112554E-2</v>
      </c>
      <c r="CM83" s="25">
        <f t="shared" ref="CM83" si="1315">AR97*1000/AR77</f>
        <v>1.6087024800141729E-2</v>
      </c>
      <c r="CN83" s="25">
        <f t="shared" ref="CN83" si="1316">AS97*1000/AS77</f>
        <v>1.8543995432650364E-2</v>
      </c>
      <c r="CO83" s="25">
        <f t="shared" ref="CO83" si="1317">AT97*1000/AT77</f>
        <v>1.9161493744773279E-2</v>
      </c>
    </row>
    <row r="84" spans="2:93">
      <c r="B84" s="68" t="s">
        <v>176</v>
      </c>
      <c r="C84" s="8">
        <f>C82-C83</f>
        <v>20669</v>
      </c>
      <c r="D84" s="8">
        <f t="shared" ref="D84:AT84" si="1318">D82-D83</f>
        <v>20592</v>
      </c>
      <c r="E84" s="8">
        <f t="shared" si="1318"/>
        <v>20515</v>
      </c>
      <c r="F84" s="8">
        <f t="shared" si="1318"/>
        <v>20438</v>
      </c>
      <c r="G84" s="8">
        <f t="shared" si="1318"/>
        <v>20378</v>
      </c>
      <c r="H84" s="8">
        <f t="shared" si="1318"/>
        <v>20318</v>
      </c>
      <c r="I84" s="8">
        <f t="shared" si="1318"/>
        <v>20258</v>
      </c>
      <c r="J84" s="8">
        <f t="shared" si="1318"/>
        <v>20198</v>
      </c>
      <c r="K84" s="8">
        <f t="shared" si="1318"/>
        <v>21772</v>
      </c>
      <c r="L84" s="8">
        <f t="shared" si="1318"/>
        <v>23346</v>
      </c>
      <c r="M84" s="8">
        <f t="shared" si="1318"/>
        <v>24920</v>
      </c>
      <c r="N84" s="8">
        <f t="shared" si="1318"/>
        <v>26494</v>
      </c>
      <c r="O84" s="8">
        <f t="shared" si="1318"/>
        <v>26591</v>
      </c>
      <c r="P84" s="8">
        <f t="shared" si="1318"/>
        <v>26688</v>
      </c>
      <c r="Q84" s="8">
        <f t="shared" si="1318"/>
        <v>26785</v>
      </c>
      <c r="R84" s="8">
        <f t="shared" si="1318"/>
        <v>26882</v>
      </c>
      <c r="S84" s="8">
        <f t="shared" si="1318"/>
        <v>26597</v>
      </c>
      <c r="T84" s="8">
        <f t="shared" si="1318"/>
        <v>26312</v>
      </c>
      <c r="U84" s="8">
        <f t="shared" si="1318"/>
        <v>26027</v>
      </c>
      <c r="V84" s="8">
        <f t="shared" si="1318"/>
        <v>25742</v>
      </c>
      <c r="W84" s="8">
        <f t="shared" si="1318"/>
        <v>25732</v>
      </c>
      <c r="X84" s="8">
        <f t="shared" si="1318"/>
        <v>25722</v>
      </c>
      <c r="Y84" s="8">
        <f t="shared" si="1318"/>
        <v>25712</v>
      </c>
      <c r="Z84" s="8">
        <f t="shared" si="1318"/>
        <v>25702</v>
      </c>
      <c r="AA84" s="8">
        <f t="shared" si="1318"/>
        <v>25190</v>
      </c>
      <c r="AB84" s="8">
        <f t="shared" si="1318"/>
        <v>24678</v>
      </c>
      <c r="AC84" s="8">
        <f t="shared" si="1318"/>
        <v>24166</v>
      </c>
      <c r="AD84" s="8">
        <f t="shared" si="1318"/>
        <v>23654</v>
      </c>
      <c r="AE84" s="8">
        <f t="shared" si="1318"/>
        <v>23013</v>
      </c>
      <c r="AF84" s="8">
        <f t="shared" si="1318"/>
        <v>22372</v>
      </c>
      <c r="AG84" s="8">
        <f t="shared" si="1318"/>
        <v>21731</v>
      </c>
      <c r="AH84" s="8">
        <f t="shared" si="1318"/>
        <v>21090</v>
      </c>
      <c r="AI84" s="8">
        <f t="shared" si="1318"/>
        <v>20804</v>
      </c>
      <c r="AJ84" s="8">
        <f t="shared" si="1318"/>
        <v>20518</v>
      </c>
      <c r="AK84" s="8">
        <f t="shared" si="1318"/>
        <v>20232</v>
      </c>
      <c r="AL84" s="8">
        <f t="shared" si="1318"/>
        <v>19946</v>
      </c>
      <c r="AM84" s="8">
        <f t="shared" si="1318"/>
        <v>19164</v>
      </c>
      <c r="AN84" s="8">
        <f t="shared" si="1318"/>
        <v>18382</v>
      </c>
      <c r="AO84" s="8">
        <f t="shared" si="1318"/>
        <v>17600</v>
      </c>
      <c r="AP84" s="8">
        <f t="shared" si="1318"/>
        <v>16818</v>
      </c>
      <c r="AQ84" s="8">
        <f t="shared" si="1318"/>
        <v>17368</v>
      </c>
      <c r="AR84" s="8">
        <f t="shared" si="1318"/>
        <v>17918</v>
      </c>
      <c r="AS84" s="8">
        <f t="shared" si="1318"/>
        <v>18468</v>
      </c>
      <c r="AT84" s="8">
        <f t="shared" si="1318"/>
        <v>19018</v>
      </c>
      <c r="AW84" s="56" t="s">
        <v>298</v>
      </c>
      <c r="AX84" s="25">
        <f>(C98*1000)/C77</f>
        <v>0.14664236083108362</v>
      </c>
      <c r="AY84" s="25">
        <f t="shared" ref="AY84" si="1319">(D98*1000)/D77</f>
        <v>0.15120391322592278</v>
      </c>
      <c r="AZ84" s="25">
        <f t="shared" ref="AZ84" si="1320">(E98*1000)/E77</f>
        <v>0.13967963112928519</v>
      </c>
      <c r="BA84" s="25">
        <f t="shared" ref="BA84" si="1321">(F98*1000)/F77</f>
        <v>0.13788713798291513</v>
      </c>
      <c r="BB84" s="25">
        <f t="shared" ref="BB84" si="1322">(G98*1000)/G77</f>
        <v>0.14215071822120581</v>
      </c>
      <c r="BC84" s="25">
        <f t="shared" ref="BC84" si="1323">(H98*1000)/H77</f>
        <v>0.14661245635804435</v>
      </c>
      <c r="BD84" s="25">
        <f t="shared" ref="BD84" si="1324">(I98*1000)/I77</f>
        <v>0.13302251677620722</v>
      </c>
      <c r="BE84" s="25">
        <f t="shared" ref="BE84" si="1325">(J98*1000)/J77</f>
        <v>0.14600967215955393</v>
      </c>
      <c r="BF84" s="25">
        <f t="shared" ref="BF84" si="1326">(K98*1000)/K77</f>
        <v>0.14175340678262036</v>
      </c>
      <c r="BG84" s="25">
        <f t="shared" ref="BG84" si="1327">(L98*1000)/L77</f>
        <v>0.13943371106905805</v>
      </c>
      <c r="BH84" s="25">
        <f t="shared" ref="BH84" si="1328">(M98*1000)/M77</f>
        <v>0.12256762044917638</v>
      </c>
      <c r="BI84" s="25">
        <f t="shared" ref="BI84" si="1329">(N98*1000)/N77</f>
        <v>0.14408712676829341</v>
      </c>
      <c r="BJ84" s="25">
        <f t="shared" ref="BJ84" si="1330">(O98*1000)/O77</f>
        <v>0.13861698442671536</v>
      </c>
      <c r="BK84" s="25">
        <f t="shared" ref="BK84" si="1331">(P98*1000)/P77</f>
        <v>0.1513125269072102</v>
      </c>
      <c r="BL84" s="25">
        <f t="shared" ref="BL84" si="1332">(Q98*1000)/Q77</f>
        <v>0.15195898837304203</v>
      </c>
      <c r="BM84" s="25">
        <f t="shared" ref="BM84" si="1333">(R98*1000)/R77</f>
        <v>0.15844418444878744</v>
      </c>
      <c r="BN84" s="25">
        <f t="shared" ref="BN84" si="1334">(S98*1000)/S77</f>
        <v>0.1384110051390294</v>
      </c>
      <c r="BO84" s="25">
        <f t="shared" ref="BO84" si="1335">(T98*1000)/T77</f>
        <v>0.15611648672719339</v>
      </c>
      <c r="BP84" s="25">
        <f t="shared" ref="BP84" si="1336">(U98*1000)/U77</f>
        <v>0.15423495112578539</v>
      </c>
      <c r="BQ84" s="25">
        <f t="shared" ref="BQ84" si="1337">(V98*1000)/V77</f>
        <v>0.16046643655267206</v>
      </c>
      <c r="BR84" s="25">
        <f t="shared" ref="BR84" si="1338">(W98*1000)/W77</f>
        <v>0.16037026998047935</v>
      </c>
      <c r="BS84" s="25">
        <f t="shared" ref="BS84" si="1339">(X98*1000)/X77</f>
        <v>0.16057085902432014</v>
      </c>
      <c r="BT84" s="25">
        <f t="shared" ref="BT84" si="1340">(Y98*1000)/Y77</f>
        <v>0.1371499993749512</v>
      </c>
      <c r="BU84" s="25">
        <f t="shared" ref="BU84" si="1341">(Z98*1000)/Z77</f>
        <v>0.1418039292998215</v>
      </c>
      <c r="BV84" s="25">
        <f t="shared" ref="BV84" si="1342">(AA98*1000)/AA77</f>
        <v>0.12558979256931477</v>
      </c>
      <c r="BW84" s="25">
        <f t="shared" ref="BW84" si="1343">(AB98*1000)/AB77</f>
        <v>0.13052385130411037</v>
      </c>
      <c r="BX84" s="25">
        <f t="shared" ref="BX84" si="1344">(AC98*1000)/AC77</f>
        <v>0.13067496250611452</v>
      </c>
      <c r="BY84" s="25">
        <f t="shared" ref="BY84" si="1345">(AD98*1000)/AD77</f>
        <v>0.1181426662829112</v>
      </c>
      <c r="BZ84" s="25">
        <f t="shared" ref="BZ84" si="1346">(AE98*1000)/AE77</f>
        <v>0.12259149055206309</v>
      </c>
      <c r="CA84" s="25">
        <f t="shared" ref="CA84" si="1347">(AF98*1000)/AF77</f>
        <v>0.13816097617719117</v>
      </c>
      <c r="CB84" s="25">
        <f t="shared" ref="CB84" si="1348">(AG98*1000)/AG77</f>
        <v>0.12176121213334158</v>
      </c>
      <c r="CC84" s="25">
        <f t="shared" ref="CC84" si="1349">(AH98*1000)/AH77</f>
        <v>0.1279262781485912</v>
      </c>
      <c r="CD84" s="25">
        <f t="shared" ref="CD84" si="1350">(AI98*1000)/AI77</f>
        <v>0.11382177528833419</v>
      </c>
      <c r="CE84" s="25">
        <f t="shared" ref="CE84" si="1351">(AJ98*1000)/AJ77</f>
        <v>0.11869668407728837</v>
      </c>
      <c r="CF84" s="25">
        <f t="shared" ref="CF84" si="1352">(AK98*1000)/AK77</f>
        <v>0.107172073896998</v>
      </c>
      <c r="CG84" s="25">
        <f t="shared" ref="CG84" si="1353">(AL98*1000)/AL77</f>
        <v>0.11430184908984141</v>
      </c>
      <c r="CH84" s="25">
        <f t="shared" ref="CH84" si="1354">(AM98*1000)/AM77</f>
        <v>0.10885464617354397</v>
      </c>
      <c r="CI84" s="25">
        <f t="shared" ref="CI84" si="1355">(AN98*1000)/AN77</f>
        <v>0.11900623316107731</v>
      </c>
      <c r="CJ84" s="25">
        <f t="shared" ref="CJ84" si="1356">(AO98*1000)/AO77</f>
        <v>0.12098734636776128</v>
      </c>
      <c r="CK84" s="25">
        <f t="shared" ref="CK84" si="1357">(AP98*1000)/AP77</f>
        <v>0.12665520860528043</v>
      </c>
      <c r="CL84" s="25">
        <f t="shared" ref="CL84" si="1358">(AQ98*1000)/AQ77</f>
        <v>0.11799479611850618</v>
      </c>
      <c r="CM84" s="25">
        <f t="shared" ref="CM84" si="1359">(AR98*1000)/AR77</f>
        <v>0.12669820976644369</v>
      </c>
      <c r="CN84" s="25">
        <f t="shared" ref="CN84" si="1360">(AS98*1000)/AS77</f>
        <v>0.12089861630080173</v>
      </c>
      <c r="CO84" s="25">
        <f t="shared" ref="CO84" si="1361">(AT98*1000)/AT77</f>
        <v>0.11843830742908139</v>
      </c>
    </row>
    <row r="85" spans="2:93">
      <c r="B85" s="68" t="s">
        <v>136</v>
      </c>
      <c r="C85">
        <f>FROTA_Q!D17</f>
        <v>136</v>
      </c>
      <c r="D85" s="56">
        <f>FROTA_Q!E17</f>
        <v>135</v>
      </c>
      <c r="E85" s="56">
        <f>FROTA_Q!F17</f>
        <v>133</v>
      </c>
      <c r="F85" s="56">
        <f>FROTA_Q!G17</f>
        <v>133</v>
      </c>
      <c r="G85" s="56">
        <f>FROTA_Q!H17</f>
        <v>136</v>
      </c>
      <c r="H85" s="56">
        <f>FROTA_Q!I17</f>
        <v>139</v>
      </c>
      <c r="I85" s="56">
        <f>FROTA_Q!J17</f>
        <v>141</v>
      </c>
      <c r="J85" s="56">
        <f>FROTA_Q!K17</f>
        <v>144</v>
      </c>
      <c r="K85" s="56">
        <f>FROTA_Q!L17</f>
        <v>145</v>
      </c>
      <c r="L85" s="56">
        <f>FROTA_Q!M17</f>
        <v>149</v>
      </c>
      <c r="M85" s="56">
        <f>FROTA_Q!N17</f>
        <v>154</v>
      </c>
      <c r="N85" s="56">
        <f>FROTA_Q!O17</f>
        <v>155</v>
      </c>
      <c r="O85" s="56">
        <f>FROTA_Q!P17</f>
        <v>156</v>
      </c>
      <c r="P85" s="56">
        <f>FROTA_Q!Q17</f>
        <v>158</v>
      </c>
      <c r="Q85" s="56">
        <f>FROTA_Q!R17</f>
        <v>158</v>
      </c>
      <c r="R85" s="56">
        <f>FROTA_Q!S17</f>
        <v>159</v>
      </c>
      <c r="S85" s="56">
        <f>FROTA_Q!T17</f>
        <v>159</v>
      </c>
      <c r="T85" s="56">
        <f>FROTA_Q!U17</f>
        <v>160</v>
      </c>
      <c r="U85" s="56">
        <f>FROTA_Q!V17</f>
        <v>163</v>
      </c>
      <c r="V85" s="56">
        <f>FROTA_Q!W17</f>
        <v>167</v>
      </c>
      <c r="W85" s="56">
        <f>FROTA_Q!X17</f>
        <v>171</v>
      </c>
      <c r="X85" s="56">
        <f>FROTA_Q!Y17</f>
        <v>170</v>
      </c>
      <c r="Y85" s="56">
        <f>FROTA_Q!Z17</f>
        <v>165</v>
      </c>
      <c r="Z85" s="56">
        <f>FROTA_Q!AA17</f>
        <v>168</v>
      </c>
      <c r="AA85" s="56">
        <f>FROTA_Q!AB17</f>
        <v>169</v>
      </c>
      <c r="AB85" s="56">
        <f>FROTA_Q!AC17</f>
        <v>171</v>
      </c>
      <c r="AC85" s="56">
        <f>FROTA_Q!AD17</f>
        <v>171</v>
      </c>
      <c r="AD85" s="56">
        <f>FROTA_Q!AE17</f>
        <v>169</v>
      </c>
      <c r="AE85" s="56">
        <f>FROTA_Q!AF17</f>
        <v>168</v>
      </c>
      <c r="AF85" s="56">
        <f>FROTA_Q!AG17</f>
        <v>166</v>
      </c>
      <c r="AG85" s="56">
        <f>FROTA_Q!AH17</f>
        <v>165</v>
      </c>
      <c r="AH85" s="56">
        <f>FROTA_Q!AI17</f>
        <v>166</v>
      </c>
      <c r="AI85" s="56">
        <f>FROTA_Q!AJ17</f>
        <v>159</v>
      </c>
      <c r="AJ85" s="56">
        <f>FROTA_Q!AK17</f>
        <v>157</v>
      </c>
      <c r="AK85" s="56">
        <f>FROTA_Q!AL17</f>
        <v>149</v>
      </c>
      <c r="AL85" s="56">
        <f>FROTA_Q!AM17</f>
        <v>147</v>
      </c>
      <c r="AM85" s="56">
        <f>FROTA_Q!AN17</f>
        <v>145</v>
      </c>
      <c r="AN85" s="56">
        <f>FROTA_Q!AO17</f>
        <v>143</v>
      </c>
      <c r="AO85" s="56">
        <f>FROTA_Q!AP17</f>
        <v>141</v>
      </c>
      <c r="AP85" s="56">
        <f>FROTA_Q!AQ17</f>
        <v>140</v>
      </c>
      <c r="AQ85" s="56">
        <f>FROTA_Q!AR17</f>
        <v>141</v>
      </c>
      <c r="AR85" s="56">
        <f>FROTA_Q!AS17</f>
        <v>147</v>
      </c>
      <c r="AS85" s="56">
        <f>FROTA_Q!AT17</f>
        <v>155</v>
      </c>
      <c r="AT85" s="56">
        <f>FROTA_Q!AU17</f>
        <v>158</v>
      </c>
      <c r="AW85" s="56" t="s">
        <v>299</v>
      </c>
      <c r="AX85" s="25">
        <f>AX77-AX84</f>
        <v>-2.4288831361830299E-3</v>
      </c>
      <c r="AY85" s="25">
        <f t="shared" ref="AY85" si="1362">AY77-AY84</f>
        <v>-2.7917514893200227E-2</v>
      </c>
      <c r="AZ85" s="25">
        <f t="shared" ref="AZ85" si="1363">AZ77-AZ84</f>
        <v>-1.1259377319913944E-2</v>
      </c>
      <c r="BA85" s="25">
        <f t="shared" ref="BA85" si="1364">BA77-BA84</f>
        <v>-8.5796330763838469E-3</v>
      </c>
      <c r="BB85" s="25">
        <f t="shared" ref="BB85" si="1365">BB77-BB84</f>
        <v>-9.5059130425872163E-3</v>
      </c>
      <c r="BC85" s="25">
        <f t="shared" ref="BC85" si="1366">BC77-BC84</f>
        <v>-2.071172287309539E-2</v>
      </c>
      <c r="BD85" s="25">
        <f t="shared" ref="BD85" si="1367">BD77-BD84</f>
        <v>1.8323375447707013E-2</v>
      </c>
      <c r="BE85" s="25">
        <f t="shared" ref="BE85" si="1368">BE77-BE84</f>
        <v>-1.4043256217073363E-2</v>
      </c>
      <c r="BF85" s="25">
        <f t="shared" ref="BF85" si="1369">BF77-BF84</f>
        <v>-1.4671965125982595E-2</v>
      </c>
      <c r="BG85" s="25">
        <f t="shared" ref="BG85" si="1370">BG77-BG84</f>
        <v>-1.4407360581862844E-2</v>
      </c>
      <c r="BH85" s="25">
        <f t="shared" ref="BH85" si="1371">BH77-BH84</f>
        <v>9.8330880575058788E-3</v>
      </c>
      <c r="BI85" s="25">
        <f t="shared" ref="BI85" si="1372">BI77-BI84</f>
        <v>-2.4474049190006675E-3</v>
      </c>
      <c r="BJ85" s="25">
        <f t="shared" ref="BJ85" si="1373">BJ77-BJ84</f>
        <v>-1.5543047371053637E-2</v>
      </c>
      <c r="BK85" s="25">
        <f t="shared" ref="BK85" si="1374">BK77-BK84</f>
        <v>-2.6274812798877611E-2</v>
      </c>
      <c r="BL85" s="25">
        <f t="shared" ref="BL85" si="1375">BL77-BL84</f>
        <v>-1.5650372551577363E-2</v>
      </c>
      <c r="BM85" s="25">
        <f t="shared" ref="BM85" si="1376">BM77-BM84</f>
        <v>-2.1101263571973172E-2</v>
      </c>
      <c r="BN85" s="25">
        <f t="shared" ref="BN85" si="1377">BN77-BN84</f>
        <v>-1.0065853182141205E-2</v>
      </c>
      <c r="BO85" s="25">
        <f t="shared" ref="BO85" si="1378">BO77-BO84</f>
        <v>-2.5736844859459096E-2</v>
      </c>
      <c r="BP85" s="25">
        <f t="shared" ref="BP85" si="1379">BP77-BP84</f>
        <v>-8.0779572733727656E-3</v>
      </c>
      <c r="BQ85" s="25">
        <f t="shared" ref="BQ85" si="1380">BQ77-BQ84</f>
        <v>-1.2883894936368073E-2</v>
      </c>
      <c r="BR85" s="25">
        <f t="shared" ref="BR85" si="1381">BR77-BR84</f>
        <v>-1.7864336092772437E-2</v>
      </c>
      <c r="BS85" s="25">
        <f t="shared" ref="BS85" si="1382">BS77-BS84</f>
        <v>-1.9859493294979713E-2</v>
      </c>
      <c r="BT85" s="25">
        <f t="shared" ref="BT85" si="1383">BT77-BT84</f>
        <v>-2.6266592548419287E-3</v>
      </c>
      <c r="BU85" s="25">
        <f t="shared" ref="BU85" si="1384">BU77-BU84</f>
        <v>-4.3177491277541502E-3</v>
      </c>
      <c r="BV85" s="25">
        <f t="shared" ref="BV85" si="1385">BV77-BV84</f>
        <v>5.3700992765430555E-3</v>
      </c>
      <c r="BW85" s="25">
        <f t="shared" ref="BW85" si="1386">BW77-BW84</f>
        <v>-7.6728997303426444E-3</v>
      </c>
      <c r="BX85" s="25">
        <f t="shared" ref="BX85" si="1387">BX77-BX84</f>
        <v>8.4749778482809401E-4</v>
      </c>
      <c r="BY85" s="25">
        <f t="shared" ref="BY85" si="1388">BY77-BY84</f>
        <v>8.4885720182582836E-4</v>
      </c>
      <c r="BZ85" s="25">
        <f t="shared" ref="BZ85" si="1389">BZ77-BZ84</f>
        <v>1.4801924366322078E-3</v>
      </c>
      <c r="CA85" s="25">
        <f t="shared" ref="CA85" si="1390">CA77-CA84</f>
        <v>-2.2728416748672764E-2</v>
      </c>
      <c r="CB85" s="25">
        <f t="shared" ref="CB85" si="1391">CB77-CB84</f>
        <v>1.2518206681319741E-2</v>
      </c>
      <c r="CC85" s="25">
        <f t="shared" ref="CC85" si="1392">CC77-CC84</f>
        <v>-3.7770737086334633E-3</v>
      </c>
      <c r="CD85" s="25">
        <f t="shared" ref="CD85" si="1393">CD77-CD84</f>
        <v>4.624231467703771E-3</v>
      </c>
      <c r="CE85" s="25">
        <f t="shared" ref="CE85" si="1394">CE77-CE84</f>
        <v>8.2250072592214563E-4</v>
      </c>
      <c r="CF85" s="25">
        <f t="shared" ref="CF85" si="1395">CF77-CF84</f>
        <v>2.0678573796442432E-2</v>
      </c>
      <c r="CG85" s="25">
        <f t="shared" ref="CG85" si="1396">CG77-CG84</f>
        <v>1.9437656029970676E-2</v>
      </c>
      <c r="CH85" s="25">
        <f t="shared" ref="CH85" si="1397">CH77-CH84</f>
        <v>1.6662834660273282E-2</v>
      </c>
      <c r="CI85" s="25">
        <f t="shared" ref="CI85" si="1398">CI77-CI84</f>
        <v>-3.8546100028029329E-3</v>
      </c>
      <c r="CJ85" s="25">
        <f t="shared" ref="CJ85" si="1399">CJ77-CJ84</f>
        <v>8.0329237941114268E-3</v>
      </c>
      <c r="CK85" s="25">
        <f t="shared" ref="CK85" si="1400">CK77-CK84</f>
        <v>1.4470013847992513E-3</v>
      </c>
      <c r="CL85" s="25">
        <f t="shared" ref="CL85" si="1401">CL77-CL84</f>
        <v>1.3023693897758759E-3</v>
      </c>
      <c r="CM85" s="25">
        <f t="shared" ref="CM85" si="1402">CM77-CM84</f>
        <v>1.9686296971913875E-3</v>
      </c>
      <c r="CN85" s="25">
        <f t="shared" ref="CN85" si="1403">CN77-CN84</f>
        <v>2.0246276241217082E-2</v>
      </c>
      <c r="CO85" s="25">
        <f t="shared" ref="CO85" si="1404">CO77-CO84</f>
        <v>2.6257273822581681E-2</v>
      </c>
    </row>
    <row r="86" spans="2:93">
      <c r="B86" s="68" t="s">
        <v>177</v>
      </c>
      <c r="C86" s="8">
        <f>DADOS_OP_Q!D58</f>
        <v>531101871</v>
      </c>
      <c r="D86" s="8">
        <f>DADOS_OP_Q!E58</f>
        <v>524233218</v>
      </c>
      <c r="E86" s="8">
        <f>DADOS_OP_Q!F58</f>
        <v>536104861</v>
      </c>
      <c r="F86" s="8">
        <f>DADOS_OP_Q!G58</f>
        <v>566772356</v>
      </c>
      <c r="G86" s="8">
        <f>DADOS_OP_Q!H58</f>
        <v>568654553</v>
      </c>
      <c r="H86" s="8">
        <f>DADOS_OP_Q!I58</f>
        <v>574140404</v>
      </c>
      <c r="I86" s="8">
        <f>DADOS_OP_Q!J58</f>
        <v>621943634</v>
      </c>
      <c r="J86" s="8">
        <f>DADOS_OP_Q!K58</f>
        <v>633404904</v>
      </c>
      <c r="K86" s="8">
        <f>DADOS_OP_Q!L58</f>
        <v>614910852</v>
      </c>
      <c r="L86" s="8">
        <f>DADOS_OP_Q!M58</f>
        <v>640478708</v>
      </c>
      <c r="M86" s="8">
        <f>DADOS_OP_Q!N58</f>
        <v>662996413</v>
      </c>
      <c r="N86" s="8">
        <f>DADOS_OP_Q!O58</f>
        <v>658924333</v>
      </c>
      <c r="O86" s="8">
        <f>DADOS_OP_Q!P58</f>
        <v>655117949</v>
      </c>
      <c r="P86" s="8">
        <f>DADOS_OP_Q!Q58</f>
        <v>640285549</v>
      </c>
      <c r="Q86" s="8">
        <f>DADOS_OP_Q!R58</f>
        <v>649761983</v>
      </c>
      <c r="R86" s="8">
        <f>DADOS_OP_Q!S58</f>
        <v>658510772</v>
      </c>
      <c r="S86" s="8">
        <f>DADOS_OP_Q!T58</f>
        <v>649782934</v>
      </c>
      <c r="T86" s="8">
        <f>DADOS_OP_Q!U58</f>
        <v>616265352</v>
      </c>
      <c r="U86" s="8">
        <f>DADOS_OP_Q!V58</f>
        <v>615382731</v>
      </c>
      <c r="V86" s="8">
        <f>DADOS_OP_Q!W58</f>
        <v>604999115</v>
      </c>
      <c r="W86" s="8">
        <f>DADOS_OP_Q!X58</f>
        <v>588482971</v>
      </c>
      <c r="X86" s="8">
        <f>DADOS_OP_Q!Y58</f>
        <v>568159628</v>
      </c>
      <c r="Y86" s="8">
        <f>DADOS_OP_Q!Z58</f>
        <v>596375695</v>
      </c>
      <c r="Z86" s="8">
        <f>DADOS_OP_Q!AA58</f>
        <v>616664839</v>
      </c>
      <c r="AA86" s="8">
        <f>DADOS_OP_Q!AB58</f>
        <v>592441474</v>
      </c>
      <c r="AB86" s="8">
        <f>DADOS_OP_Q!AC58</f>
        <v>583482179</v>
      </c>
      <c r="AC86" s="8">
        <f>DADOS_OP_Q!AD58</f>
        <v>612706678</v>
      </c>
      <c r="AD86" s="8">
        <f>DADOS_OP_Q!AE58</f>
        <v>580341933</v>
      </c>
      <c r="AE86" s="8">
        <f>DADOS_OP_Q!AF58</f>
        <v>542253049</v>
      </c>
      <c r="AF86" s="8">
        <f>DADOS_OP_Q!AG58</f>
        <v>420856148</v>
      </c>
      <c r="AG86" s="8">
        <f>DADOS_OP_Q!AH58</f>
        <v>405245268</v>
      </c>
      <c r="AH86" s="8">
        <f>DADOS_OP_Q!AI58</f>
        <v>407331090</v>
      </c>
      <c r="AI86" s="8">
        <f>DADOS_OP_Q!AJ58</f>
        <v>402551575</v>
      </c>
      <c r="AJ86" s="8">
        <f>DADOS_OP_Q!AK58</f>
        <v>386922335</v>
      </c>
      <c r="AK86" s="8">
        <f>DADOS_OP_Q!AL58</f>
        <v>425698152</v>
      </c>
      <c r="AL86" s="8">
        <f>DADOS_OP_Q!AM58</f>
        <v>402060615</v>
      </c>
      <c r="AM86" s="8">
        <f>DADOS_OP_Q!AN58</f>
        <v>520001010</v>
      </c>
      <c r="AN86" s="8">
        <f>DADOS_OP_Q!AO58</f>
        <v>517250507</v>
      </c>
      <c r="AO86" s="8">
        <f>DADOS_OP_Q!AP58</f>
        <v>570725756</v>
      </c>
      <c r="AP86" s="8">
        <f>DADOS_OP_Q!AQ58</f>
        <v>563397096</v>
      </c>
      <c r="AQ86" s="8">
        <f>DADOS_OP_Q!AR58</f>
        <v>566965623</v>
      </c>
      <c r="AR86" s="8">
        <f>DADOS_OP_Q!AS58</f>
        <v>519833330</v>
      </c>
      <c r="AS86" s="8">
        <f>DADOS_OP_Q!AT58</f>
        <v>573687035</v>
      </c>
      <c r="AT86" s="8">
        <f>DADOS_OP_Q!AU58</f>
        <v>575944957</v>
      </c>
      <c r="AW86" s="56" t="s">
        <v>1240</v>
      </c>
      <c r="AX86" s="25">
        <f>C77/C87</f>
        <v>189.65106429094092</v>
      </c>
      <c r="AY86" s="25">
        <f t="shared" ref="AY86" si="1405">D77/D87</f>
        <v>191.0965264004231</v>
      </c>
      <c r="AZ86" s="25">
        <f t="shared" ref="AZ86" si="1406">E77/E87</f>
        <v>191.45977608425457</v>
      </c>
      <c r="BA86" s="25">
        <f t="shared" ref="BA86" si="1407">F77/F87</f>
        <v>191.03901765107565</v>
      </c>
      <c r="BB86" s="25">
        <f t="shared" ref="BB86" si="1408">G77/G87</f>
        <v>190.38832281229952</v>
      </c>
      <c r="BC86" s="25">
        <f t="shared" ref="BC86" si="1409">H77/H87</f>
        <v>190.31202120394477</v>
      </c>
      <c r="BD86" s="25">
        <f t="shared" ref="BD86" si="1410">I77/I87</f>
        <v>191.05870271928259</v>
      </c>
      <c r="BE86" s="25">
        <f t="shared" ref="BE86" si="1411">J77/J87</f>
        <v>190.39505449250086</v>
      </c>
      <c r="BF86" s="25">
        <f t="shared" ref="BF86" si="1412">K77/K87</f>
        <v>190.63495601951041</v>
      </c>
      <c r="BG86" s="25">
        <f t="shared" ref="BG86" si="1413">L77/L87</f>
        <v>191.96105546254296</v>
      </c>
      <c r="BH86" s="25">
        <f t="shared" ref="BH86" si="1414">M77/M87</f>
        <v>190.40975142398563</v>
      </c>
      <c r="BI86" s="25">
        <f t="shared" ref="BI86" si="1415">N77/N87</f>
        <v>189.15500483170862</v>
      </c>
      <c r="BJ86" s="25">
        <f t="shared" ref="BJ86" si="1416">O77/O87</f>
        <v>188.5869600574371</v>
      </c>
      <c r="BK86" s="25">
        <f t="shared" ref="BK86" si="1417">P77/P87</f>
        <v>189.37897677041838</v>
      </c>
      <c r="BL86" s="25">
        <f t="shared" ref="BL86" si="1418">Q77/Q87</f>
        <v>190.07924027050746</v>
      </c>
      <c r="BM86" s="25">
        <f t="shared" ref="BM86" si="1419">R77/R87</f>
        <v>194.80911409043298</v>
      </c>
      <c r="BN86" s="25">
        <f t="shared" ref="BN86" si="1420">S77/S87</f>
        <v>197.63221697676357</v>
      </c>
      <c r="BO86" s="25">
        <f t="shared" ref="BO86" si="1421">T77/T87</f>
        <v>198.18472676271563</v>
      </c>
      <c r="BP86" s="25">
        <f t="shared" ref="BP86" si="1422">U77/U87</f>
        <v>198.10555821908488</v>
      </c>
      <c r="BQ86" s="25">
        <f t="shared" ref="BQ86" si="1423">V77/V87</f>
        <v>201.80350512275277</v>
      </c>
      <c r="BR86" s="25">
        <f t="shared" ref="BR86" si="1424">W77/W87</f>
        <v>202.16465707444121</v>
      </c>
      <c r="BS86" s="25">
        <f t="shared" ref="BS86" si="1425">X77/X87</f>
        <v>203.4652111140997</v>
      </c>
      <c r="BT86" s="25">
        <f t="shared" ref="BT86" si="1426">Y77/Y87</f>
        <v>202.31976005120762</v>
      </c>
      <c r="BU86" s="25">
        <f t="shared" ref="BU86" si="1427">Z77/Z87</f>
        <v>200.71611454670736</v>
      </c>
      <c r="BV86" s="25">
        <f t="shared" ref="BV86" si="1428">AA77/AA87</f>
        <v>202.77640432867747</v>
      </c>
      <c r="BW86" s="25">
        <f t="shared" ref="BW86" si="1429">AB77/AB87</f>
        <v>205.06022670069262</v>
      </c>
      <c r="BX86" s="25">
        <f t="shared" ref="BX86" si="1430">AC77/AC87</f>
        <v>206.65973557126259</v>
      </c>
      <c r="BY86" s="25">
        <f t="shared" ref="BY86" si="1431">AD77/AD87</f>
        <v>208.81649397267708</v>
      </c>
      <c r="BZ86" s="25">
        <f t="shared" ref="BZ86" si="1432">AE77/AE87</f>
        <v>208.5380485568713</v>
      </c>
      <c r="CA86" s="25">
        <f t="shared" ref="CA86" si="1433">AF77/AF87</f>
        <v>211.31917522569861</v>
      </c>
      <c r="CB86" s="25">
        <f t="shared" ref="CB86" si="1434">AG77/AG87</f>
        <v>211.80468141181893</v>
      </c>
      <c r="CC86" s="25">
        <f t="shared" ref="CC86" si="1435">AH77/AH87</f>
        <v>216.66128923970979</v>
      </c>
      <c r="CD86" s="25">
        <f t="shared" ref="CD86" si="1436">AI77/AI87</f>
        <v>218.61433253291534</v>
      </c>
      <c r="CE86" s="25">
        <f t="shared" ref="CE86" si="1437">AJ77/AJ87</f>
        <v>217.80343725466406</v>
      </c>
      <c r="CF86" s="25">
        <f t="shared" ref="CF86" si="1438">AK77/AK87</f>
        <v>215.85941948707108</v>
      </c>
      <c r="CG86" s="25">
        <f t="shared" ref="CG86" si="1439">AL77/AL87</f>
        <v>214.76534734428176</v>
      </c>
      <c r="CH86" s="25">
        <f t="shared" ref="CH86" si="1440">AM77/AM87</f>
        <v>216.50537687533998</v>
      </c>
      <c r="CI86" s="25">
        <f t="shared" ref="CI86" si="1441">AN77/AN87</f>
        <v>217.04550761714515</v>
      </c>
      <c r="CJ86" s="25">
        <f t="shared" ref="CJ86" si="1442">AO77/AO87</f>
        <v>218.88679617499164</v>
      </c>
      <c r="CK86" s="25">
        <f t="shared" ref="CK86" si="1443">AP77/AP87</f>
        <v>217.70934812924148</v>
      </c>
      <c r="CL86" s="25">
        <f t="shared" ref="CL86" si="1444">AQ77/AQ87</f>
        <v>218.13493609216678</v>
      </c>
      <c r="CM86" s="25">
        <f t="shared" ref="CM86" si="1445">AR77/AR87</f>
        <v>216.78021880090276</v>
      </c>
      <c r="CN86" s="25">
        <f t="shared" ref="CN86" si="1446">AS77/AS87</f>
        <v>213.15886988664798</v>
      </c>
      <c r="CO86" s="25">
        <f t="shared" ref="CO86" si="1447">AT77/AT87</f>
        <v>213.34435596977571</v>
      </c>
    </row>
    <row r="87" spans="2:93">
      <c r="B87" s="68" t="s">
        <v>300</v>
      </c>
      <c r="C87" s="8">
        <f>DADOS_OP_Q!D67</f>
        <v>83629294</v>
      </c>
      <c r="D87" s="8">
        <f>DADOS_OP_Q!E67</f>
        <v>81345041</v>
      </c>
      <c r="E87" s="8">
        <f>DADOS_OP_Q!F67</f>
        <v>82662253</v>
      </c>
      <c r="F87" s="8">
        <f>DADOS_OP_Q!G67</f>
        <v>86364425</v>
      </c>
      <c r="G87" s="8">
        <f>DADOS_OP_Q!H67</f>
        <v>87814089</v>
      </c>
      <c r="H87" s="8">
        <f>DADOS_OP_Q!I67</f>
        <v>87603322</v>
      </c>
      <c r="I87" s="8">
        <f>DADOS_OP_Q!J67</f>
        <v>94820156</v>
      </c>
      <c r="J87" s="8">
        <f>DADOS_OP_Q!K67</f>
        <v>97545257</v>
      </c>
      <c r="K87" s="8">
        <f>DADOS_OP_Q!L67</f>
        <v>96417185</v>
      </c>
      <c r="L87" s="8">
        <f>DADOS_OP_Q!M67</f>
        <v>97284324</v>
      </c>
      <c r="M87" s="8">
        <f>DADOS_OP_Q!N67</f>
        <v>101740669</v>
      </c>
      <c r="N87" s="8">
        <f>DADOS_OP_Q!O67</f>
        <v>102123294</v>
      </c>
      <c r="O87" s="8">
        <f>DADOS_OP_Q!P67</f>
        <v>102722477</v>
      </c>
      <c r="P87" s="8">
        <f>DADOS_OP_Q!Q67</f>
        <v>99681735</v>
      </c>
      <c r="Q87" s="8">
        <f>DADOS_OP_Q!R67</f>
        <v>100257053</v>
      </c>
      <c r="R87" s="8">
        <f>DADOS_OP_Q!S67</f>
        <v>99691067</v>
      </c>
      <c r="S87" s="8">
        <f>DADOS_OP_Q!T67</f>
        <v>97999692</v>
      </c>
      <c r="T87" s="8">
        <f>DADOS_OP_Q!U67</f>
        <v>90169777</v>
      </c>
      <c r="U87" s="8">
        <f>DADOS_OP_Q!V67</f>
        <v>93927172</v>
      </c>
      <c r="V87" s="8">
        <f>DADOS_OP_Q!W67</f>
        <v>91704406</v>
      </c>
      <c r="W87" s="8">
        <f>DADOS_OP_Q!X67</f>
        <v>90273455</v>
      </c>
      <c r="X87" s="8">
        <f>DADOS_OP_Q!Y67</f>
        <v>85343305</v>
      </c>
      <c r="Y87" s="8">
        <f>DADOS_OP_Q!Z67</f>
        <v>90686516</v>
      </c>
      <c r="Z87" s="8">
        <f>DADOS_OP_Q!AA67</f>
        <v>93419010</v>
      </c>
      <c r="AA87" s="8">
        <f>DADOS_OP_Q!AB67</f>
        <v>91641385</v>
      </c>
      <c r="AB87" s="8">
        <f>DADOS_OP_Q!AC67</f>
        <v>86241201</v>
      </c>
      <c r="AC87" s="8">
        <f>DADOS_OP_Q!AD67</f>
        <v>93448769</v>
      </c>
      <c r="AD87" s="8">
        <f>DADOS_OP_Q!AE67</f>
        <v>87475154</v>
      </c>
      <c r="AE87" s="8">
        <f>DADOS_OP_Q!AF67</f>
        <v>85730400</v>
      </c>
      <c r="AF87" s="8">
        <f>DADOS_OP_Q!AG67</f>
        <v>75346722</v>
      </c>
      <c r="AG87" s="8">
        <f>DADOS_OP_Q!AH67</f>
        <v>81212680</v>
      </c>
      <c r="AH87" s="8">
        <f>DADOS_OP_Q!AI67</f>
        <v>79895150</v>
      </c>
      <c r="AI87" s="8">
        <f>DADOS_OP_Q!AJ67</f>
        <v>79719182</v>
      </c>
      <c r="AJ87" s="8">
        <f>DADOS_OP_Q!AK67</f>
        <v>74739356</v>
      </c>
      <c r="AK87" s="8">
        <f>DADOS_OP_Q!AL67</f>
        <v>82585792</v>
      </c>
      <c r="AL87" s="8">
        <f>DADOS_OP_Q!AM67</f>
        <v>79454626</v>
      </c>
      <c r="AM87" s="8">
        <f>DADOS_OP_Q!AN67</f>
        <v>81932344</v>
      </c>
      <c r="AN87" s="8">
        <f>DADOS_OP_Q!AO67</f>
        <v>79588742</v>
      </c>
      <c r="AO87" s="8">
        <f>DADOS_OP_Q!AP67</f>
        <v>87248960</v>
      </c>
      <c r="AP87" s="8">
        <f>DADOS_OP_Q!AQ67</f>
        <v>86687751</v>
      </c>
      <c r="AQ87" s="8">
        <f>DADOS_OP_Q!AR67</f>
        <v>86847335</v>
      </c>
      <c r="AR87" s="8">
        <f>DADOS_OP_Q!AS67</f>
        <v>80511368</v>
      </c>
      <c r="AS87" s="8">
        <f>DADOS_OP_Q!AT67</f>
        <v>90966698</v>
      </c>
      <c r="AT87" s="8">
        <f>DADOS_OP_Q!AU67</f>
        <v>92208188</v>
      </c>
      <c r="AW87" s="56" t="s">
        <v>302</v>
      </c>
      <c r="AX87" s="25">
        <f>C92*1000/C86</f>
        <v>1.2648574385625744</v>
      </c>
      <c r="AY87" s="25">
        <f t="shared" ref="AY87" si="1448">D92*1000/D86</f>
        <v>1.1329651249044628</v>
      </c>
      <c r="AZ87" s="25">
        <f t="shared" ref="AZ87" si="1449">E92*1000/E86</f>
        <v>1.249193674651716</v>
      </c>
      <c r="BA87" s="25">
        <f t="shared" ref="BA87" si="1450">F92*1000/F86</f>
        <v>1.2084497894566917</v>
      </c>
      <c r="BB87" s="25">
        <f t="shared" ref="BB87" si="1451">G92*1000/G86</f>
        <v>1.2902675788158795</v>
      </c>
      <c r="BC87" s="25">
        <f t="shared" ref="BC87" si="1452">H92*1000/H86</f>
        <v>1.3490612023706394</v>
      </c>
      <c r="BD87" s="25">
        <f t="shared" ref="BD87" si="1453">I92*1000/I86</f>
        <v>1.2711875743044359</v>
      </c>
      <c r="BE87" s="25">
        <f t="shared" ref="BE87" si="1454">J92*1000/J86</f>
        <v>1.295314306341586</v>
      </c>
      <c r="BF87" s="25">
        <f t="shared" ref="BF87" si="1455">K92*1000/K86</f>
        <v>1.4580185697791923</v>
      </c>
      <c r="BG87" s="25">
        <f t="shared" ref="BG87" si="1456">L92*1000/L86</f>
        <v>1.3995950637675825</v>
      </c>
      <c r="BH87" s="25">
        <f t="shared" ref="BH87" si="1457">M92*1000/M86</f>
        <v>1.001202548308028</v>
      </c>
      <c r="BI87" s="25">
        <f t="shared" ref="BI87" si="1458">N92*1000/N86</f>
        <v>1.5442096588836403</v>
      </c>
      <c r="BJ87" s="25">
        <f t="shared" ref="BJ87" si="1459">O92*1000/O86</f>
        <v>1.5803781438916078</v>
      </c>
      <c r="BK87" s="25">
        <f t="shared" ref="BK87" si="1460">P92*1000/P86</f>
        <v>1.7059227687507152</v>
      </c>
      <c r="BL87" s="25">
        <f t="shared" ref="BL87" si="1461">Q92*1000/Q86</f>
        <v>1.6764133181044472</v>
      </c>
      <c r="BM87" s="25">
        <f t="shared" ref="BM87" si="1462">R92*1000/R86</f>
        <v>1.8092717970750334</v>
      </c>
      <c r="BN87" s="25">
        <f t="shared" ref="BN87" si="1463">S92*1000/S86</f>
        <v>1.681722901294308</v>
      </c>
      <c r="BO87" s="25">
        <f t="shared" ref="BO87" si="1464">T92*1000/T86</f>
        <v>1.4780734730931686</v>
      </c>
      <c r="BP87" s="25">
        <f t="shared" ref="BP87" si="1465">U92*1000/U86</f>
        <v>1.7026306729351806</v>
      </c>
      <c r="BQ87" s="25">
        <f t="shared" ref="BQ87" si="1466">V92*1000/V86</f>
        <v>1.713333217595191</v>
      </c>
      <c r="BR87" s="25">
        <f t="shared" ref="BR87" si="1467">W92*1000/W86</f>
        <v>1.7708786072887519</v>
      </c>
      <c r="BS87" s="25">
        <f t="shared" ref="BS87" si="1468">X92*1000/X86</f>
        <v>1.614502312320518</v>
      </c>
      <c r="BT87" s="25">
        <f t="shared" ref="BT87" si="1469">Y92*1000/Y86</f>
        <v>1.5704258373264541</v>
      </c>
      <c r="BU87" s="25">
        <f t="shared" ref="BU87" si="1470">Z92*1000/Z86</f>
        <v>1.489854984709867</v>
      </c>
      <c r="BV87" s="25">
        <f t="shared" ref="BV87" si="1471">AA92*1000/AA86</f>
        <v>1.1276397799197542</v>
      </c>
      <c r="BW87" s="25">
        <f t="shared" ref="BW87" si="1472">AB92*1000/AB86</f>
        <v>1.2285133849880419</v>
      </c>
      <c r="BX87" s="25">
        <f t="shared" ref="BX87" si="1473">AC92*1000/AC86</f>
        <v>1.2307054070252894</v>
      </c>
      <c r="BY87" s="25">
        <f t="shared" ref="BY87" si="1474">AD92*1000/AD86</f>
        <v>1.0699049216715872</v>
      </c>
      <c r="BZ87" s="25">
        <f t="shared" ref="BZ87" si="1475">AE92*1000/AE86</f>
        <v>0.99400173336087772</v>
      </c>
      <c r="CA87" s="25">
        <f t="shared" ref="CA87" si="1476">AF92*1000/AF86</f>
        <v>1.1470184773873964</v>
      </c>
      <c r="CB87" s="25">
        <f t="shared" ref="CB87" si="1477">AG92*1000/AG86</f>
        <v>0.97441648517182577</v>
      </c>
      <c r="CC87" s="25">
        <f t="shared" ref="CC87" si="1478">AH92*1000/AH86</f>
        <v>1.1734687664041079</v>
      </c>
      <c r="CD87" s="25">
        <f t="shared" ref="CD87" si="1479">AI92*1000/AI86</f>
        <v>1.3827468200747719</v>
      </c>
      <c r="CE87" s="25">
        <f t="shared" ref="CE87" si="1480">AJ92*1000/AJ86</f>
        <v>1.3344798105396873</v>
      </c>
      <c r="CF87" s="25">
        <f t="shared" ref="CF87" si="1481">AK92*1000/AK86</f>
        <v>1.1612663648258896</v>
      </c>
      <c r="CG87" s="25">
        <f t="shared" ref="CG87" si="1482">AL92*1000/AL86</f>
        <v>1.3396127936289424</v>
      </c>
      <c r="CH87" s="25">
        <f t="shared" ref="CH87" si="1483">AM92*1000/AM86</f>
        <v>1.183201943588895</v>
      </c>
      <c r="CI87" s="25">
        <f t="shared" ref="CI87" si="1484">AN92*1000/AN86</f>
        <v>1.2422734545733494</v>
      </c>
      <c r="CJ87" s="25">
        <f t="shared" ref="CJ87" si="1485">AO92*1000/AO86</f>
        <v>1.4058893234381908</v>
      </c>
      <c r="CK87" s="25">
        <f t="shared" ref="CK87" si="1486">AP92*1000/AP86</f>
        <v>1.4571922149491763</v>
      </c>
      <c r="CL87" s="25">
        <f t="shared" ref="CL87" si="1487">AQ92*1000/AQ86</f>
        <v>1.2470202869052225</v>
      </c>
      <c r="CM87" s="25">
        <f t="shared" ref="CM87" si="1488">AR92*1000/AR86</f>
        <v>1.3291995007841726</v>
      </c>
      <c r="CN87" s="25">
        <f t="shared" ref="CN87" si="1489">AS92*1000/AS86</f>
        <v>1.266539124872194</v>
      </c>
      <c r="CO87" s="25">
        <f t="shared" ref="CO87" si="1490">AT92*1000/AT86</f>
        <v>1.3367954191574571</v>
      </c>
    </row>
    <row r="88" spans="2:93">
      <c r="B88" s="68" t="s">
        <v>145</v>
      </c>
      <c r="C88" s="8">
        <f>DADOS_OP_Q!D61</f>
        <v>70190</v>
      </c>
      <c r="D88" s="8">
        <f>DADOS_OP_Q!E61</f>
        <v>68099</v>
      </c>
      <c r="E88" s="8">
        <f>DADOS_OP_Q!F61</f>
        <v>69338</v>
      </c>
      <c r="F88" s="8">
        <f>DADOS_OP_Q!G61</f>
        <v>71298</v>
      </c>
      <c r="G88" s="8">
        <f>DADOS_OP_Q!H61</f>
        <v>71652</v>
      </c>
      <c r="H88" s="8">
        <f>DADOS_OP_Q!I61</f>
        <v>71675</v>
      </c>
      <c r="I88" s="8">
        <f>DADOS_OP_Q!J61</f>
        <v>76083</v>
      </c>
      <c r="J88" s="8">
        <f>DADOS_OP_Q!K61</f>
        <v>77650</v>
      </c>
      <c r="K88" s="8">
        <f>DADOS_OP_Q!L61</f>
        <v>75590</v>
      </c>
      <c r="L88" s="8">
        <f>DADOS_OP_Q!M61</f>
        <v>76414</v>
      </c>
      <c r="M88" s="8">
        <f>DADOS_OP_Q!N61</f>
        <v>77742</v>
      </c>
      <c r="N88" s="8">
        <f>DADOS_OP_Q!O61</f>
        <v>77178</v>
      </c>
      <c r="O88" s="8">
        <f>DADOS_OP_Q!P61</f>
        <v>76198</v>
      </c>
      <c r="P88" s="8">
        <f>DADOS_OP_Q!Q61</f>
        <v>74256</v>
      </c>
      <c r="Q88" s="8">
        <f>DADOS_OP_Q!R61</f>
        <v>75250</v>
      </c>
      <c r="R88" s="8">
        <f>DADOS_OP_Q!S61</f>
        <v>74316</v>
      </c>
      <c r="S88" s="8">
        <f>DADOS_OP_Q!T61</f>
        <v>70905</v>
      </c>
      <c r="T88" s="8">
        <f>DADOS_OP_Q!U61</f>
        <v>67384</v>
      </c>
      <c r="U88" s="8">
        <f>DADOS_OP_Q!V61</f>
        <v>70971</v>
      </c>
      <c r="V88" s="8">
        <f>DADOS_OP_Q!W61</f>
        <v>70092</v>
      </c>
      <c r="W88" s="8">
        <f>DADOS_OP_Q!X61</f>
        <v>67963</v>
      </c>
      <c r="X88" s="8">
        <f>DADOS_OP_Q!Y61</f>
        <v>64857</v>
      </c>
      <c r="Y88" s="8">
        <f>DADOS_OP_Q!Z61</f>
        <v>68579</v>
      </c>
      <c r="Z88" s="8">
        <f>DADOS_OP_Q!AA61</f>
        <v>70371</v>
      </c>
      <c r="AA88" s="8">
        <f>DADOS_OP_Q!AB61</f>
        <v>67672</v>
      </c>
      <c r="AB88" s="8">
        <f>DADOS_OP_Q!AC61</f>
        <v>64423</v>
      </c>
      <c r="AC88" s="8">
        <f>DADOS_OP_Q!AD61</f>
        <v>68314</v>
      </c>
      <c r="AD88" s="8">
        <f>DADOS_OP_Q!AE61</f>
        <v>63984</v>
      </c>
      <c r="AE88" s="8">
        <f>DADOS_OP_Q!AF61</f>
        <v>62105</v>
      </c>
      <c r="AF88" s="8">
        <f>DADOS_OP_Q!AG61</f>
        <v>56287</v>
      </c>
      <c r="AG88" s="8">
        <f>DADOS_OP_Q!AH61</f>
        <v>59921</v>
      </c>
      <c r="AH88" s="8">
        <f>DADOS_OP_Q!AI61</f>
        <v>58088</v>
      </c>
      <c r="AI88" s="8">
        <f>DADOS_OP_Q!AJ61</f>
        <v>57072</v>
      </c>
      <c r="AJ88" s="8">
        <f>DADOS_OP_Q!AK61</f>
        <v>53640</v>
      </c>
      <c r="AK88" s="8">
        <f>DADOS_OP_Q!AL61</f>
        <v>58653</v>
      </c>
      <c r="AL88" s="8">
        <f>DADOS_OP_Q!AM61</f>
        <v>57901</v>
      </c>
      <c r="AM88" s="8">
        <f>DADOS_OP_Q!AN61</f>
        <v>57916</v>
      </c>
      <c r="AN88" s="8">
        <f>DADOS_OP_Q!AO61</f>
        <v>56012</v>
      </c>
      <c r="AO88" s="8">
        <f>DADOS_OP_Q!AP61</f>
        <v>59368</v>
      </c>
      <c r="AP88" s="8">
        <f>DADOS_OP_Q!AQ61</f>
        <v>59091</v>
      </c>
      <c r="AQ88" s="8">
        <f>DADOS_OP_Q!AR61</f>
        <v>58523</v>
      </c>
      <c r="AR88" s="8">
        <f>DADOS_OP_Q!AS61</f>
        <v>56794</v>
      </c>
      <c r="AS88" s="8">
        <f>DADOS_OP_Q!AT61</f>
        <v>64927</v>
      </c>
      <c r="AT88" s="8">
        <f>DADOS_OP_Q!AU61</f>
        <v>67902</v>
      </c>
      <c r="AW88" s="56" t="s">
        <v>303</v>
      </c>
      <c r="AX88" s="25">
        <f>C87/C86</f>
        <v>0.15746375331447476</v>
      </c>
      <c r="AY88" s="25">
        <f t="shared" ref="AY88" si="1491">D87/D86</f>
        <v>0.15516956615290259</v>
      </c>
      <c r="AZ88" s="25">
        <f t="shared" ref="AZ88" si="1492">E87/E86</f>
        <v>0.15419045603468237</v>
      </c>
      <c r="BA88" s="25">
        <f t="shared" ref="BA88" si="1493">F87/F86</f>
        <v>0.15237938845415389</v>
      </c>
      <c r="BB88" s="25">
        <f t="shared" ref="BB88" si="1494">G87/G86</f>
        <v>0.1544243135603629</v>
      </c>
      <c r="BC88" s="25">
        <f t="shared" ref="BC88" si="1495">H87/H86</f>
        <v>0.15258170543245725</v>
      </c>
      <c r="BD88" s="25">
        <f t="shared" ref="BD88" si="1496">I87/I86</f>
        <v>0.15245779652115549</v>
      </c>
      <c r="BE88" s="25">
        <f t="shared" ref="BE88" si="1497">J87/J86</f>
        <v>0.15400142370858563</v>
      </c>
      <c r="BF88" s="25">
        <f t="shared" ref="BF88" si="1498">K87/K86</f>
        <v>0.15679863948798875</v>
      </c>
      <c r="BG88" s="25">
        <f t="shared" ref="BG88" si="1499">L87/L86</f>
        <v>0.15189314302701223</v>
      </c>
      <c r="BH88" s="25">
        <f t="shared" ref="BH88" si="1500">M87/M86</f>
        <v>0.15345583626860437</v>
      </c>
      <c r="BI88" s="25">
        <f t="shared" ref="BI88" si="1501">N87/N86</f>
        <v>0.15498485772265447</v>
      </c>
      <c r="BJ88" s="25">
        <f t="shared" ref="BJ88" si="1502">O87/O86</f>
        <v>0.1567999734350127</v>
      </c>
      <c r="BK88" s="25">
        <f t="shared" ref="BK88" si="1503">P87/P86</f>
        <v>0.1556832496933333</v>
      </c>
      <c r="BL88" s="25">
        <f t="shared" ref="BL88" si="1504">Q87/Q86</f>
        <v>0.154298120885906</v>
      </c>
      <c r="BM88" s="25">
        <f t="shared" ref="BM88" si="1505">R87/R86</f>
        <v>0.15138866551449517</v>
      </c>
      <c r="BN88" s="25">
        <f t="shared" ref="BN88" si="1506">S87/S86</f>
        <v>0.15081912262103209</v>
      </c>
      <c r="BO88" s="25">
        <f t="shared" ref="BO88" si="1507">T87/T86</f>
        <v>0.14631647991789096</v>
      </c>
      <c r="BP88" s="25">
        <f t="shared" ref="BP88" si="1508">U87/U86</f>
        <v>0.1526321218786362</v>
      </c>
      <c r="BQ88" s="25">
        <f t="shared" ref="BQ88" si="1509">V87/V86</f>
        <v>0.15157775230795173</v>
      </c>
      <c r="BR88" s="25">
        <f t="shared" ref="BR88" si="1510">W87/W86</f>
        <v>0.15340028420295615</v>
      </c>
      <c r="BS88" s="25">
        <f t="shared" ref="BS88" si="1511">X87/X86</f>
        <v>0.15021008321274104</v>
      </c>
      <c r="BT88" s="25">
        <f t="shared" ref="BT88" si="1512">Y87/Y86</f>
        <v>0.15206272951817729</v>
      </c>
      <c r="BU88" s="25">
        <f t="shared" ref="BU88" si="1513">Z87/Z86</f>
        <v>0.15149073547227168</v>
      </c>
      <c r="BV88" s="25">
        <f t="shared" ref="BV88" si="1514">AA87/AA86</f>
        <v>0.15468428363271541</v>
      </c>
      <c r="BW88" s="25">
        <f t="shared" ref="BW88" si="1515">AB87/AB86</f>
        <v>0.14780434450938046</v>
      </c>
      <c r="BX88" s="25">
        <f t="shared" ref="BX88" si="1516">AC87/AC86</f>
        <v>0.15251795411310989</v>
      </c>
      <c r="BY88" s="25">
        <f t="shared" ref="BY88" si="1517">AD87/AD86</f>
        <v>0.15073036950442112</v>
      </c>
      <c r="BZ88" s="25">
        <f t="shared" ref="BZ88" si="1518">AE87/AE86</f>
        <v>0.15810035583589682</v>
      </c>
      <c r="CA88" s="25">
        <f t="shared" ref="CA88" si="1519">AF87/AF86</f>
        <v>0.17903200976881059</v>
      </c>
      <c r="CB88" s="25">
        <f t="shared" ref="CB88" si="1520">AG87/AG86</f>
        <v>0.20040377127858283</v>
      </c>
      <c r="CC88" s="25">
        <f t="shared" ref="CC88" si="1521">AH87/AH86</f>
        <v>0.19614301967473191</v>
      </c>
      <c r="CD88" s="25">
        <f t="shared" ref="CD88" si="1522">AI87/AI86</f>
        <v>0.19803470400035075</v>
      </c>
      <c r="CE88" s="25">
        <f t="shared" ref="CE88" si="1523">AJ87/AJ86</f>
        <v>0.19316371591730419</v>
      </c>
      <c r="CF88" s="25">
        <f t="shared" ref="CF88" si="1524">AK87/AK86</f>
        <v>0.19400082338154007</v>
      </c>
      <c r="CG88" s="25">
        <f t="shared" ref="CG88" si="1525">AL87/AL86</f>
        <v>0.19761852575388414</v>
      </c>
      <c r="CH88" s="25">
        <f t="shared" ref="CH88" si="1526">AM87/AM86</f>
        <v>0.15756189396632134</v>
      </c>
      <c r="CI88" s="25">
        <f t="shared" ref="CI88" si="1527">AN87/AN86</f>
        <v>0.15386885256354133</v>
      </c>
      <c r="CJ88" s="25">
        <f t="shared" ref="CJ88" si="1528">AO87/AO86</f>
        <v>0.15287370349551913</v>
      </c>
      <c r="CK88" s="25">
        <f t="shared" ref="CK88" si="1529">AP87/AP86</f>
        <v>0.15386616582773441</v>
      </c>
      <c r="CL88" s="25">
        <f t="shared" ref="CL88" si="1530">AQ87/AQ86</f>
        <v>0.15317919019580487</v>
      </c>
      <c r="CM88" s="25">
        <f t="shared" ref="CM88" si="1531">AR87/AR86</f>
        <v>0.15487919560679189</v>
      </c>
      <c r="CN88" s="25">
        <f t="shared" ref="CN88" si="1532">AS87/AS86</f>
        <v>0.15856502317504875</v>
      </c>
      <c r="CO88" s="25">
        <f t="shared" ref="CO88" si="1533">AT87/AT86</f>
        <v>0.16009895890103262</v>
      </c>
    </row>
    <row r="89" spans="2:93">
      <c r="B89" s="68" t="s">
        <v>329</v>
      </c>
      <c r="C89" s="8">
        <f>DADOS_OP_Q!D74</f>
        <v>63</v>
      </c>
      <c r="D89" s="8">
        <f>DADOS_OP_Q!E74</f>
        <v>60</v>
      </c>
      <c r="E89" s="8">
        <f>DADOS_OP_Q!F74</f>
        <v>60</v>
      </c>
      <c r="F89" s="8">
        <f>DADOS_OP_Q!G74</f>
        <v>64</v>
      </c>
      <c r="G89" s="8">
        <f>DADOS_OP_Q!H74</f>
        <v>54</v>
      </c>
      <c r="H89" s="8">
        <f>DADOS_OP_Q!I74</f>
        <v>56</v>
      </c>
      <c r="I89" s="8">
        <f>DADOS_OP_Q!J74</f>
        <v>55</v>
      </c>
      <c r="J89" s="8">
        <f>DADOS_OP_Q!K74</f>
        <v>56</v>
      </c>
      <c r="K89" s="8">
        <f>DADOS_OP_Q!L74</f>
        <v>52</v>
      </c>
      <c r="L89" s="8">
        <f>DADOS_OP_Q!M74</f>
        <v>53</v>
      </c>
      <c r="M89" s="8">
        <f>DADOS_OP_Q!N74</f>
        <v>54</v>
      </c>
      <c r="N89" s="8">
        <f>DADOS_OP_Q!O74</f>
        <v>52</v>
      </c>
      <c r="O89" s="8">
        <f>DADOS_OP_Q!P74</f>
        <v>52</v>
      </c>
      <c r="P89" s="8">
        <f>DADOS_OP_Q!Q74</f>
        <v>52</v>
      </c>
      <c r="Q89" s="8">
        <f>DADOS_OP_Q!R74</f>
        <v>48</v>
      </c>
      <c r="R89" s="8">
        <f>DADOS_OP_Q!S74</f>
        <v>47</v>
      </c>
      <c r="S89" s="8">
        <f>DADOS_OP_Q!T74</f>
        <v>45</v>
      </c>
      <c r="T89" s="8">
        <f>DADOS_OP_Q!U74</f>
        <v>52</v>
      </c>
      <c r="U89" s="8">
        <f>DADOS_OP_Q!V74</f>
        <v>48</v>
      </c>
      <c r="V89" s="8">
        <f>DADOS_OP_Q!W74</f>
        <v>47</v>
      </c>
      <c r="W89" s="8">
        <f>DADOS_OP_Q!X74</f>
        <v>44</v>
      </c>
      <c r="X89" s="8">
        <f>DADOS_OP_Q!Y74</f>
        <v>48</v>
      </c>
      <c r="Y89" s="8">
        <f>DADOS_OP_Q!Z74</f>
        <v>44</v>
      </c>
      <c r="Z89" s="8">
        <f>DADOS_OP_Q!AA74</f>
        <v>47</v>
      </c>
      <c r="AA89" s="8">
        <f>DADOS_OP_Q!AB74</f>
        <v>44</v>
      </c>
      <c r="AB89" s="8">
        <f>DADOS_OP_Q!AC74</f>
        <v>47</v>
      </c>
      <c r="AC89" s="8">
        <f>DADOS_OP_Q!AD74</f>
        <v>49</v>
      </c>
      <c r="AD89" s="8">
        <f>DADOS_OP_Q!AE74</f>
        <v>46</v>
      </c>
      <c r="AE89" s="8">
        <f>DADOS_OP_Q!AF74</f>
        <v>49</v>
      </c>
      <c r="AF89" s="8">
        <f>DADOS_OP_Q!AG74</f>
        <v>46</v>
      </c>
      <c r="AG89" s="8">
        <f>DADOS_OP_Q!AH74</f>
        <v>37</v>
      </c>
      <c r="AH89" s="8">
        <f>DADOS_OP_Q!AI74</f>
        <v>41</v>
      </c>
      <c r="AI89" s="8">
        <f>DADOS_OP_Q!AJ74</f>
        <v>41</v>
      </c>
      <c r="AJ89" s="8">
        <f>DADOS_OP_Q!AK74</f>
        <v>42</v>
      </c>
      <c r="AK89" s="8">
        <f>DADOS_OP_Q!AL74</f>
        <v>42</v>
      </c>
      <c r="AL89" s="8">
        <f>DADOS_OP_Q!AM74</f>
        <v>43</v>
      </c>
      <c r="AM89" s="8">
        <f>DADOS_OP_Q!AN74</f>
        <v>41</v>
      </c>
      <c r="AN89" s="8">
        <f>DADOS_OP_Q!AO74</f>
        <v>40</v>
      </c>
      <c r="AO89" s="8">
        <f>DADOS_OP_Q!AP74</f>
        <v>29</v>
      </c>
      <c r="AP89" s="8">
        <f>DADOS_OP_Q!AQ74</f>
        <v>36</v>
      </c>
      <c r="AQ89" s="8">
        <f>DADOS_OP_Q!AR74</f>
        <v>40</v>
      </c>
      <c r="AR89" s="8">
        <f>DADOS_OP_Q!AS74</f>
        <v>36</v>
      </c>
      <c r="AS89" s="8">
        <f>DADOS_OP_Q!AT74</f>
        <v>42</v>
      </c>
      <c r="AT89" s="8">
        <f>DADOS_OP_Q!AU74</f>
        <v>35</v>
      </c>
      <c r="AW89" s="56" t="s">
        <v>316</v>
      </c>
      <c r="AX89" s="25">
        <f>1/AX88</f>
        <v>6.3506678772153693</v>
      </c>
      <c r="AY89" s="25">
        <f t="shared" ref="AY89" si="1534">1/AY88</f>
        <v>6.4445627115732842</v>
      </c>
      <c r="AZ89" s="25">
        <f t="shared" ref="AZ89" si="1535">1/AZ88</f>
        <v>6.4854857149852903</v>
      </c>
      <c r="BA89" s="25">
        <f t="shared" ref="BA89" si="1536">1/BA88</f>
        <v>6.5625673533981157</v>
      </c>
      <c r="BB89" s="25">
        <f t="shared" ref="BB89" si="1537">1/BB88</f>
        <v>6.4756642069133115</v>
      </c>
      <c r="BC89" s="25">
        <f t="shared" ref="BC89" si="1538">1/BC88</f>
        <v>6.5538656627656202</v>
      </c>
      <c r="BD89" s="25">
        <f t="shared" ref="BD89" si="1539">1/BD88</f>
        <v>6.5591922670956162</v>
      </c>
      <c r="BE89" s="25">
        <f t="shared" ref="BE89" si="1540">1/BE88</f>
        <v>6.4934464624968893</v>
      </c>
      <c r="BF89" s="25">
        <f t="shared" ref="BF89" si="1541">1/BF88</f>
        <v>6.3776063572069646</v>
      </c>
      <c r="BG89" s="25">
        <f t="shared" ref="BG89" si="1542">1/BG88</f>
        <v>6.5835756642560419</v>
      </c>
      <c r="BH89" s="25">
        <f t="shared" ref="BH89" si="1543">1/BH88</f>
        <v>6.5165328625861498</v>
      </c>
      <c r="BI89" s="25">
        <f t="shared" ref="BI89" si="1544">1/BI88</f>
        <v>6.4522432364941151</v>
      </c>
      <c r="BJ89" s="25">
        <f t="shared" ref="BJ89" si="1545">1/BJ88</f>
        <v>6.377552100890246</v>
      </c>
      <c r="BK89" s="25">
        <f t="shared" ref="BK89" si="1546">1/BK88</f>
        <v>6.423298601293407</v>
      </c>
      <c r="BL89" s="25">
        <f t="shared" ref="BL89" si="1547">1/BL88</f>
        <v>6.4809603270505072</v>
      </c>
      <c r="BM89" s="25">
        <f t="shared" ref="BM89" si="1548">1/BM88</f>
        <v>6.6055143335962088</v>
      </c>
      <c r="BN89" s="25">
        <f t="shared" ref="BN89" si="1549">1/BN88</f>
        <v>6.6304589406260579</v>
      </c>
      <c r="BO89" s="25">
        <f t="shared" ref="BO89" si="1550">1/BO88</f>
        <v>6.8345001230290281</v>
      </c>
      <c r="BP89" s="25">
        <f t="shared" ref="BP89" si="1551">1/BP88</f>
        <v>6.5517008326408464</v>
      </c>
      <c r="BQ89" s="25">
        <f t="shared" ref="BQ89" si="1552">1/BQ88</f>
        <v>6.5972742356566814</v>
      </c>
      <c r="BR89" s="25">
        <f t="shared" ref="BR89" si="1553">1/BR88</f>
        <v>6.5188927464889872</v>
      </c>
      <c r="BS89" s="25">
        <f t="shared" ref="BS89" si="1554">1/BS88</f>
        <v>6.657342693723896</v>
      </c>
      <c r="BT89" s="25">
        <f t="shared" ref="BT89" si="1555">1/BT88</f>
        <v>6.5762333950507044</v>
      </c>
      <c r="BU89" s="25">
        <f t="shared" ref="BU89" si="1556">1/BU88</f>
        <v>6.6010637342442395</v>
      </c>
      <c r="BV89" s="25">
        <f t="shared" ref="BV89" si="1557">1/BV88</f>
        <v>6.4647808847498327</v>
      </c>
      <c r="BW89" s="25">
        <f t="shared" ref="BW89" si="1558">1/BW88</f>
        <v>6.7657009901798562</v>
      </c>
      <c r="BX89" s="25">
        <f t="shared" ref="BX89" si="1559">1/BX88</f>
        <v>6.5566051276716122</v>
      </c>
      <c r="BY89" s="25">
        <f t="shared" ref="BY89" si="1560">1/BY88</f>
        <v>6.6343630901181374</v>
      </c>
      <c r="BZ89" s="25">
        <f t="shared" ref="BZ89" si="1561">1/BZ88</f>
        <v>6.3250964535334031</v>
      </c>
      <c r="CA89" s="25">
        <f t="shared" ref="CA89" si="1562">1/CA88</f>
        <v>5.5855933321160283</v>
      </c>
      <c r="CB89" s="25">
        <f t="shared" ref="CB89" si="1563">1/CB88</f>
        <v>4.9899260558819138</v>
      </c>
      <c r="CC89" s="25">
        <f t="shared" ref="CC89" si="1564">1/CC88</f>
        <v>5.0983206114513839</v>
      </c>
      <c r="CD89" s="25">
        <f t="shared" ref="CD89" si="1565">1/CD88</f>
        <v>5.0496199898287975</v>
      </c>
      <c r="CE89" s="25">
        <f t="shared" ref="CE89" si="1566">1/CE88</f>
        <v>5.1769556992168893</v>
      </c>
      <c r="CF89" s="25">
        <f t="shared" ref="CF89" si="1567">1/CF88</f>
        <v>5.1546172978519111</v>
      </c>
      <c r="CG89" s="25">
        <f t="shared" ref="CG89" si="1568">1/CG88</f>
        <v>5.0602543267902362</v>
      </c>
      <c r="CH89" s="25">
        <f t="shared" ref="CH89" si="1569">1/CH88</f>
        <v>6.3467122336936921</v>
      </c>
      <c r="CI89" s="25">
        <f t="shared" ref="CI89" si="1570">1/CI88</f>
        <v>6.4990411206650309</v>
      </c>
      <c r="CJ89" s="25">
        <f t="shared" ref="CJ89" si="1571">1/CJ88</f>
        <v>6.5413473811034546</v>
      </c>
      <c r="CK89" s="25">
        <f t="shared" ref="CK89" si="1572">1/CK88</f>
        <v>6.4991546037455743</v>
      </c>
      <c r="CL89" s="25">
        <f t="shared" ref="CL89" si="1573">1/CL88</f>
        <v>6.5283019104731306</v>
      </c>
      <c r="CM89" s="25">
        <f t="shared" ref="CM89" si="1574">1/CM88</f>
        <v>6.4566451038317965</v>
      </c>
      <c r="CN89" s="25">
        <f t="shared" ref="CN89" si="1575">1/CN88</f>
        <v>6.3065610560031535</v>
      </c>
      <c r="CO89" s="25">
        <f t="shared" ref="CO89" si="1576">1/CO88</f>
        <v>6.2461368072865717</v>
      </c>
    </row>
    <row r="90" spans="2:93">
      <c r="B90" s="68" t="s">
        <v>328</v>
      </c>
      <c r="C90" s="8">
        <f>DADOS_OP_Q!D75</f>
        <v>1438</v>
      </c>
      <c r="D90" s="8">
        <f>DADOS_OP_Q!E75</f>
        <v>1352</v>
      </c>
      <c r="E90" s="8">
        <f>DADOS_OP_Q!F75</f>
        <v>1424</v>
      </c>
      <c r="F90" s="8">
        <f>DADOS_OP_Q!G75</f>
        <v>1475</v>
      </c>
      <c r="G90" s="8">
        <f>DADOS_OP_Q!H75</f>
        <v>621</v>
      </c>
      <c r="H90" s="8">
        <f>DADOS_OP_Q!I75</f>
        <v>574</v>
      </c>
      <c r="I90" s="8">
        <f>DADOS_OP_Q!J75</f>
        <v>585</v>
      </c>
      <c r="J90" s="8">
        <f>DADOS_OP_Q!K75</f>
        <v>585</v>
      </c>
      <c r="K90" s="8">
        <f>DADOS_OP_Q!L75</f>
        <v>505</v>
      </c>
      <c r="L90" s="8">
        <f>DADOS_OP_Q!M75</f>
        <v>502</v>
      </c>
      <c r="M90" s="8">
        <f>DADOS_OP_Q!N75</f>
        <v>404</v>
      </c>
      <c r="N90" s="8">
        <f>DADOS_OP_Q!O75</f>
        <v>445</v>
      </c>
      <c r="O90" s="8">
        <f>DADOS_OP_Q!P75</f>
        <v>409</v>
      </c>
      <c r="P90" s="8">
        <f>DADOS_OP_Q!Q75</f>
        <v>445</v>
      </c>
      <c r="Q90" s="8">
        <f>DADOS_OP_Q!R75</f>
        <v>366</v>
      </c>
      <c r="R90" s="8">
        <f>DADOS_OP_Q!S75</f>
        <v>383</v>
      </c>
      <c r="S90" s="8">
        <f>DADOS_OP_Q!T75</f>
        <v>384</v>
      </c>
      <c r="T90" s="8">
        <f>DADOS_OP_Q!U75</f>
        <v>346</v>
      </c>
      <c r="U90" s="8">
        <f>DADOS_OP_Q!V75</f>
        <v>357</v>
      </c>
      <c r="V90" s="8">
        <f>DADOS_OP_Q!W75</f>
        <v>303</v>
      </c>
      <c r="W90" s="8">
        <f>DADOS_OP_Q!X75</f>
        <v>312</v>
      </c>
      <c r="X90" s="8">
        <f>DADOS_OP_Q!Y75</f>
        <v>309</v>
      </c>
      <c r="Y90" s="8">
        <f>DADOS_OP_Q!Z75</f>
        <v>248</v>
      </c>
      <c r="Z90" s="8">
        <f>DADOS_OP_Q!AA75</f>
        <v>330</v>
      </c>
      <c r="AA90" s="8">
        <f>DADOS_OP_Q!AB75</f>
        <v>271</v>
      </c>
      <c r="AB90" s="8">
        <f>DADOS_OP_Q!AC75</f>
        <v>261</v>
      </c>
      <c r="AC90" s="8">
        <f>DADOS_OP_Q!AD75</f>
        <v>240</v>
      </c>
      <c r="AD90" s="8">
        <f>DADOS_OP_Q!AE75</f>
        <v>236</v>
      </c>
      <c r="AE90" s="8">
        <f>DADOS_OP_Q!AF75</f>
        <v>229</v>
      </c>
      <c r="AF90" s="8">
        <f>DADOS_OP_Q!AG75</f>
        <v>177</v>
      </c>
      <c r="AG90" s="8">
        <f>DADOS_OP_Q!AH75</f>
        <v>165</v>
      </c>
      <c r="AH90" s="8">
        <f>DADOS_OP_Q!AI75</f>
        <v>189</v>
      </c>
      <c r="AI90" s="8">
        <f>DADOS_OP_Q!AJ75</f>
        <v>216</v>
      </c>
      <c r="AJ90" s="8">
        <f>DADOS_OP_Q!AK75</f>
        <v>205</v>
      </c>
      <c r="AK90" s="8">
        <f>DADOS_OP_Q!AL75</f>
        <v>174</v>
      </c>
      <c r="AL90" s="8">
        <f>DADOS_OP_Q!AM75</f>
        <v>204</v>
      </c>
      <c r="AM90" s="8">
        <f>DADOS_OP_Q!AN75</f>
        <v>168</v>
      </c>
      <c r="AN90" s="8">
        <f>DADOS_OP_Q!AO75</f>
        <v>115</v>
      </c>
      <c r="AO90" s="8">
        <f>DADOS_OP_Q!AP75</f>
        <v>115</v>
      </c>
      <c r="AP90" s="8">
        <f>DADOS_OP_Q!AQ75</f>
        <v>182</v>
      </c>
      <c r="AQ90" s="8">
        <f>DADOS_OP_Q!AR75</f>
        <v>140</v>
      </c>
      <c r="AR90" s="8">
        <f>DADOS_OP_Q!AS75</f>
        <v>135</v>
      </c>
      <c r="AS90" s="8">
        <f>DADOS_OP_Q!AT75</f>
        <v>163</v>
      </c>
      <c r="AT90" s="8">
        <f>DADOS_OP_Q!AU75</f>
        <v>130</v>
      </c>
      <c r="AW90" s="56" t="s">
        <v>1241</v>
      </c>
      <c r="AX90" s="25">
        <f t="shared" ref="AX90:AY90" si="1577">C86/C77</f>
        <v>3.3486065058263542E-2</v>
      </c>
      <c r="AY90" s="25">
        <f t="shared" si="1577"/>
        <v>3.372412274030228E-2</v>
      </c>
      <c r="AZ90" s="25">
        <f t="shared" ref="AZ90" si="1578">E86/E77</f>
        <v>3.3873881227831699E-2</v>
      </c>
      <c r="BA90" s="25">
        <f t="shared" ref="BA90" si="1579">F86/F77</f>
        <v>3.4351973927045393E-2</v>
      </c>
      <c r="BB90" s="25">
        <f t="shared" ref="BB90" si="1580">G86/G77</f>
        <v>3.4012927427789545E-2</v>
      </c>
      <c r="BC90" s="25">
        <f t="shared" ref="BC90" si="1581">H86/H77</f>
        <v>3.4437476000227424E-2</v>
      </c>
      <c r="BD90" s="25">
        <f t="shared" ref="BD90" si="1582">I86/I77</f>
        <v>3.4330769411393215E-2</v>
      </c>
      <c r="BE90" s="25">
        <f t="shared" ref="BE90" si="1583">J86/J77</f>
        <v>3.4105121479154017E-2</v>
      </c>
      <c r="BF90" s="25">
        <f t="shared" ref="BF90" si="1584">K86/K77</f>
        <v>3.3454548370206838E-2</v>
      </c>
      <c r="BG90" s="25">
        <f t="shared" ref="BG90" si="1585">L86/L77</f>
        <v>3.4296413136469153E-2</v>
      </c>
      <c r="BH90" s="25">
        <f t="shared" ref="BH90" si="1586">M86/M77</f>
        <v>3.4223734939266733E-2</v>
      </c>
      <c r="BI90" s="25">
        <f t="shared" ref="BI90" si="1587">N86/N77</f>
        <v>3.4110877701780513E-2</v>
      </c>
      <c r="BJ90" s="25">
        <f t="shared" ref="BJ90" si="1588">O86/O77</f>
        <v>3.3817566702108476E-2</v>
      </c>
      <c r="BK90" s="25">
        <f t="shared" ref="BK90" si="1589">P86/P77</f>
        <v>3.3917696202785418E-2</v>
      </c>
      <c r="BL90" s="25">
        <f t="shared" ref="BL90" si="1590">Q86/Q77</f>
        <v>3.409609759502015E-2</v>
      </c>
      <c r="BM90" s="25">
        <f t="shared" ref="BM90" si="1591">R86/R77</f>
        <v>3.3907624725041566E-2</v>
      </c>
      <c r="BN90" s="25">
        <f t="shared" ref="BN90" si="1592">S86/S77</f>
        <v>3.3549484198750999E-2</v>
      </c>
      <c r="BO90" s="25">
        <f t="shared" ref="BO90" si="1593">T86/T77</f>
        <v>3.4485503674619181E-2</v>
      </c>
      <c r="BP90" s="25">
        <f t="shared" ref="BP90" si="1594">U86/U77</f>
        <v>3.3071766847628387E-2</v>
      </c>
      <c r="BQ90" s="25">
        <f t="shared" ref="BQ90" si="1595">V86/V77</f>
        <v>3.2691574071737256E-2</v>
      </c>
      <c r="BR90" s="25">
        <f t="shared" ref="BR90" si="1596">W86/W77</f>
        <v>3.2245461896381798E-2</v>
      </c>
      <c r="BS90" s="25">
        <f t="shared" ref="BS90" si="1597">X86/X77</f>
        <v>3.2719808252579238E-2</v>
      </c>
      <c r="BT90" s="25">
        <f t="shared" ref="BT90" si="1598">Y86/Y77</f>
        <v>3.250415774211201E-2</v>
      </c>
      <c r="BU90" s="25">
        <f t="shared" ref="BU90" si="1599">Z86/Z77</f>
        <v>3.2887562362154781E-2</v>
      </c>
      <c r="BV90" s="25">
        <f t="shared" ref="BV90" si="1600">AA86/AA77</f>
        <v>3.1881327150229753E-2</v>
      </c>
      <c r="BW90" s="25">
        <f t="shared" ref="BW90" si="1601">AB86/AB77</f>
        <v>3.2993726277573666E-2</v>
      </c>
      <c r="BX90" s="25">
        <f t="shared" ref="BX90" si="1602">AC86/AC77</f>
        <v>3.1726572714067446E-2</v>
      </c>
      <c r="BY90" s="25">
        <f t="shared" ref="BY90" si="1603">AD86/AD77</f>
        <v>3.1771259845911511E-2</v>
      </c>
      <c r="BZ90" s="25">
        <f t="shared" ref="BZ90" si="1604">AE86/AE77</f>
        <v>3.0330659068234535E-2</v>
      </c>
      <c r="CA90" s="25">
        <f t="shared" ref="CA90" si="1605">AF86/AF77</f>
        <v>2.6432023152420298E-2</v>
      </c>
      <c r="CB90" s="25">
        <f t="shared" ref="CB90" si="1606">AG86/AG77</f>
        <v>2.3559092379926361E-2</v>
      </c>
      <c r="CC90" s="25">
        <f t="shared" ref="CC90" si="1607">AH86/AH77</f>
        <v>2.3531294535087444E-2</v>
      </c>
      <c r="CD90" s="25">
        <f t="shared" ref="CD90" si="1608">AI86/AI77</f>
        <v>2.3098302528122248E-2</v>
      </c>
      <c r="CE90" s="25">
        <f t="shared" ref="CE90" si="1609">AJ86/AJ77</f>
        <v>2.3768934799517399E-2</v>
      </c>
      <c r="CF90" s="25">
        <f t="shared" ref="CF90" si="1610">AK86/AK77</f>
        <v>2.3879510609731106E-2</v>
      </c>
      <c r="CG90" s="25">
        <f t="shared" ref="CG90" si="1611">AL86/AL77</f>
        <v>2.3561782146718224E-2</v>
      </c>
      <c r="CH90" s="25">
        <f t="shared" ref="CH90" si="1612">AM86/AM77</f>
        <v>2.9314340019130421E-2</v>
      </c>
      <c r="CI90" s="25">
        <f t="shared" ref="CI90" si="1613">AN86/AN77</f>
        <v>2.9943218784002374E-2</v>
      </c>
      <c r="CJ90" s="25">
        <f t="shared" ref="CJ90" si="1614">AO86/AO77</f>
        <v>2.9884613852513495E-2</v>
      </c>
      <c r="CK90" s="25">
        <f t="shared" ref="CK90" si="1615">AP86/AP77</f>
        <v>2.9852437020239486E-2</v>
      </c>
      <c r="CL90" s="25">
        <f t="shared" ref="CL90" si="1616">AQ86/AQ77</f>
        <v>2.9927814532720153E-2</v>
      </c>
      <c r="CM90" s="25">
        <f t="shared" ref="CM90" si="1617">AR86/AR77</f>
        <v>2.9784290926294189E-2</v>
      </c>
      <c r="CN90" s="25">
        <f t="shared" ref="CN90" si="1618">AS86/AS77</f>
        <v>2.9586200468020917E-2</v>
      </c>
      <c r="CO90" s="25">
        <f t="shared" ref="CO90" si="1619">AT86/AT77</f>
        <v>2.9277253569208347E-2</v>
      </c>
    </row>
    <row r="91" spans="2:93">
      <c r="B91" s="5" t="s">
        <v>1228</v>
      </c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W91" s="56" t="s">
        <v>304</v>
      </c>
      <c r="AX91" s="25">
        <f>C88/C85</f>
        <v>516.10294117647061</v>
      </c>
      <c r="AY91" s="25">
        <f t="shared" ref="AY91" si="1620">D88/D85</f>
        <v>504.43703703703704</v>
      </c>
      <c r="AZ91" s="25">
        <f t="shared" ref="AZ91" si="1621">E88/E85</f>
        <v>521.33834586466162</v>
      </c>
      <c r="BA91" s="25">
        <f t="shared" ref="BA91" si="1622">F88/F85</f>
        <v>536.07518796992485</v>
      </c>
      <c r="BB91" s="25">
        <f t="shared" ref="BB91" si="1623">G88/G85</f>
        <v>526.85294117647061</v>
      </c>
      <c r="BC91" s="25">
        <f t="shared" ref="BC91" si="1624">H88/H85</f>
        <v>515.64748201438852</v>
      </c>
      <c r="BD91" s="25">
        <f t="shared" ref="BD91" si="1625">I88/I85</f>
        <v>539.59574468085111</v>
      </c>
      <c r="BE91" s="25">
        <f t="shared" ref="BE91" si="1626">J88/J85</f>
        <v>539.23611111111109</v>
      </c>
      <c r="BF91" s="25">
        <f t="shared" ref="BF91" si="1627">K88/K85</f>
        <v>521.31034482758616</v>
      </c>
      <c r="BG91" s="25">
        <f t="shared" ref="BG91" si="1628">L88/L85</f>
        <v>512.84563758389265</v>
      </c>
      <c r="BH91" s="25">
        <f t="shared" ref="BH91" si="1629">M88/M85</f>
        <v>504.81818181818181</v>
      </c>
      <c r="BI91" s="25">
        <f t="shared" ref="BI91" si="1630">N88/N85</f>
        <v>497.9225806451613</v>
      </c>
      <c r="BJ91" s="25">
        <f t="shared" ref="BJ91" si="1631">O88/O85</f>
        <v>488.44871794871796</v>
      </c>
      <c r="BK91" s="25">
        <f t="shared" ref="BK91" si="1632">P88/P85</f>
        <v>469.97468354430379</v>
      </c>
      <c r="BL91" s="25">
        <f t="shared" ref="BL91" si="1633">Q88/Q85</f>
        <v>476.26582278481015</v>
      </c>
      <c r="BM91" s="25">
        <f t="shared" ref="BM91" si="1634">R88/R85</f>
        <v>467.39622641509436</v>
      </c>
      <c r="BN91" s="25">
        <f t="shared" ref="BN91" si="1635">S88/S85</f>
        <v>445.94339622641508</v>
      </c>
      <c r="BO91" s="25">
        <f t="shared" ref="BO91" si="1636">T88/T85</f>
        <v>421.15</v>
      </c>
      <c r="BP91" s="25">
        <f t="shared" ref="BP91" si="1637">U88/U85</f>
        <v>435.40490797546011</v>
      </c>
      <c r="BQ91" s="25">
        <f t="shared" ref="BQ91" si="1638">V88/V85</f>
        <v>419.7125748502994</v>
      </c>
      <c r="BR91" s="25">
        <f t="shared" ref="BR91" si="1639">W88/W85</f>
        <v>397.44444444444446</v>
      </c>
      <c r="BS91" s="25">
        <f t="shared" ref="BS91" si="1640">X88/X85</f>
        <v>381.51176470588234</v>
      </c>
      <c r="BT91" s="25">
        <f t="shared" ref="BT91" si="1641">Y88/Y85</f>
        <v>415.63030303030303</v>
      </c>
      <c r="BU91" s="25">
        <f t="shared" ref="BU91" si="1642">Z88/Z85</f>
        <v>418.875</v>
      </c>
      <c r="BV91" s="25">
        <f t="shared" ref="BV91" si="1643">AA88/AA85</f>
        <v>400.4260355029586</v>
      </c>
      <c r="BW91" s="25">
        <f t="shared" ref="BW91" si="1644">AB88/AB85</f>
        <v>376.74269005847952</v>
      </c>
      <c r="BX91" s="25">
        <f t="shared" ref="BX91" si="1645">AC88/AC85</f>
        <v>399.4970760233918</v>
      </c>
      <c r="BY91" s="25">
        <f t="shared" ref="BY91" si="1646">AD88/AD85</f>
        <v>378.60355029585799</v>
      </c>
      <c r="BZ91" s="25">
        <f t="shared" ref="BZ91" si="1647">AE88/AE85</f>
        <v>369.67261904761904</v>
      </c>
      <c r="CA91" s="25">
        <f t="shared" ref="CA91" si="1648">AF88/AF85</f>
        <v>339.07831325301203</v>
      </c>
      <c r="CB91" s="25">
        <f t="shared" ref="CB91" si="1649">AG88/AG85</f>
        <v>363.15757575757578</v>
      </c>
      <c r="CC91" s="25">
        <f t="shared" ref="CC91" si="1650">AH88/AH85</f>
        <v>349.92771084337352</v>
      </c>
      <c r="CD91" s="25">
        <f t="shared" ref="CD91" si="1651">AI88/AI85</f>
        <v>358.94339622641508</v>
      </c>
      <c r="CE91" s="25">
        <f t="shared" ref="CE91" si="1652">AJ88/AJ85</f>
        <v>341.656050955414</v>
      </c>
      <c r="CF91" s="25">
        <f t="shared" ref="CF91" si="1653">AK88/AK85</f>
        <v>393.6442953020134</v>
      </c>
      <c r="CG91" s="25">
        <f t="shared" ref="CG91" si="1654">AL88/AL85</f>
        <v>393.88435374149662</v>
      </c>
      <c r="CH91" s="25">
        <f t="shared" ref="CH91" si="1655">AM88/AM85</f>
        <v>399.4206896551724</v>
      </c>
      <c r="CI91" s="25">
        <f t="shared" ref="CI91" si="1656">AN88/AN85</f>
        <v>391.69230769230768</v>
      </c>
      <c r="CJ91" s="25">
        <f t="shared" ref="CJ91" si="1657">AO88/AO85</f>
        <v>421.04964539007091</v>
      </c>
      <c r="CK91" s="25">
        <f t="shared" ref="CK91" si="1658">AP88/AP85</f>
        <v>422.07857142857142</v>
      </c>
      <c r="CL91" s="25">
        <f t="shared" ref="CL91" si="1659">AQ88/AQ85</f>
        <v>415.05673758865248</v>
      </c>
      <c r="CM91" s="25">
        <f t="shared" ref="CM91" si="1660">AR88/AR85</f>
        <v>386.35374149659862</v>
      </c>
      <c r="CN91" s="25">
        <f t="shared" ref="CN91" si="1661">AS88/AS85</f>
        <v>418.88387096774193</v>
      </c>
      <c r="CO91" s="25">
        <f t="shared" ref="CO91" si="1662">AT88/AT85</f>
        <v>429.75949367088606</v>
      </c>
    </row>
    <row r="92" spans="2:93">
      <c r="B92" s="68" t="s">
        <v>1229</v>
      </c>
      <c r="C92" s="8">
        <f>-AJ_DROS_Q!E42</f>
        <v>671768.15216885076</v>
      </c>
      <c r="D92" s="8">
        <f>-AJ_DROS_Q!F42</f>
        <v>593937.95331043855</v>
      </c>
      <c r="E92" s="8">
        <f>-AJ_DROS_Q!G42</f>
        <v>669698.8013112375</v>
      </c>
      <c r="F92" s="8">
        <f>-AJ_DROS_Q!H42</f>
        <v>684915.93427807302</v>
      </c>
      <c r="G92" s="8">
        <f>-AJ_DROS_Q!I42</f>
        <v>733716.53328193631</v>
      </c>
      <c r="H92" s="8">
        <f>-AJ_DROS_Q!J42</f>
        <v>774550.54374980472</v>
      </c>
      <c r="I92" s="8">
        <f>-AJ_DROS_Q!K42</f>
        <v>790607.01945854595</v>
      </c>
      <c r="J92" s="8">
        <f>-AJ_DROS_Q!L42</f>
        <v>820458.43385811872</v>
      </c>
      <c r="K92" s="8">
        <f>-AJ_DROS_Q!M42</f>
        <v>896551.4409747445</v>
      </c>
      <c r="L92" s="8">
        <f>-AJ_DROS_Q!N42</f>
        <v>896410.83816503885</v>
      </c>
      <c r="M92" s="8">
        <f>-AJ_DROS_Q!O42</f>
        <v>663793.6982146817</v>
      </c>
      <c r="N92" s="8">
        <f>-AJ_DROS_Q!P42</f>
        <v>1017517.3194920602</v>
      </c>
      <c r="O92" s="8">
        <f>-AJ_DROS_Q!Q42</f>
        <v>1035334.088270697</v>
      </c>
      <c r="P92" s="8">
        <f>-AJ_DROS_Q!R42</f>
        <v>1092277.6965411517</v>
      </c>
      <c r="Q92" s="8">
        <f>-AJ_DROS_Q!S42</f>
        <v>1089269.6418991555</v>
      </c>
      <c r="R92" s="8">
        <f>-AJ_DROS_Q!T42</f>
        <v>1191424.9678497077</v>
      </c>
      <c r="S92" s="8">
        <f>-AJ_DROS_Q!U42</f>
        <v>1092754.8409780078</v>
      </c>
      <c r="T92" s="8">
        <f>-AJ_DROS_Q!V42</f>
        <v>910885.46917762409</v>
      </c>
      <c r="U92" s="8">
        <f>-AJ_DROS_Q!W42</f>
        <v>1047769.5133952192</v>
      </c>
      <c r="V92" s="8">
        <f>-AJ_DROS_Q!X42</f>
        <v>1036565.080345193</v>
      </c>
      <c r="W92" s="8">
        <f>-AJ_DROS_Q!Y42</f>
        <v>1042131.9040976269</v>
      </c>
      <c r="X92" s="8">
        <f>-AJ_DROS_Q!Z42</f>
        <v>917295.03317316528</v>
      </c>
      <c r="Y92" s="8">
        <f>-AJ_DROS_Q!AA42</f>
        <v>936563.8001815211</v>
      </c>
      <c r="Z92" s="8">
        <f>-AJ_DROS_Q!AB42</f>
        <v>918741.18427945755</v>
      </c>
      <c r="AA92" s="8">
        <f>-AJ_DROS_Q!AC42</f>
        <v>668060.57335669466</v>
      </c>
      <c r="AB92" s="8">
        <f>-AJ_DROS_Q!AD42</f>
        <v>716815.66680348862</v>
      </c>
      <c r="AC92" s="8">
        <f>-AJ_DROS_Q!AE42</f>
        <v>754061.421535103</v>
      </c>
      <c r="AD92" s="8">
        <f>-AJ_DROS_Q!AF42</f>
        <v>620910.69036910252</v>
      </c>
      <c r="AE92" s="8">
        <f>-AJ_DROS_Q!AG42</f>
        <v>539000.47062622092</v>
      </c>
      <c r="AF92" s="8">
        <f>-AJ_DROS_Q!AH42</f>
        <v>482729.77807808475</v>
      </c>
      <c r="AG92" s="8">
        <f>-AJ_DROS_Q!AI42</f>
        <v>394877.66967707453</v>
      </c>
      <c r="AH92" s="8">
        <f>-AJ_DROS_Q!AJ42</f>
        <v>477990.31170034065</v>
      </c>
      <c r="AI92" s="8">
        <f>-AJ_DROS_Q!AK42</f>
        <v>556626.91024734103</v>
      </c>
      <c r="AJ92" s="8">
        <f>-AJ_DROS_Q!AL42</f>
        <v>516340.04430437344</v>
      </c>
      <c r="AK92" s="8">
        <f>-AJ_DROS_Q!AM42</f>
        <v>494348.94548613898</v>
      </c>
      <c r="AL92" s="8">
        <f>-AJ_DROS_Q!AN42</f>
        <v>538605.54366832064</v>
      </c>
      <c r="AM92" s="8">
        <f>-AJ_DROS_Q!AO42</f>
        <v>615266.20570018841</v>
      </c>
      <c r="AN92" s="8">
        <f>-AJ_DROS_Q!AP42</f>
        <v>642566.57421070652</v>
      </c>
      <c r="AO92" s="8">
        <f>-AJ_DROS_Q!AQ42</f>
        <v>802377.2469715901</v>
      </c>
      <c r="AP92" s="8">
        <f>-AJ_DROS_Q!AR42</f>
        <v>820977.86221617367</v>
      </c>
      <c r="AQ92" s="8">
        <f>-AJ_DROS_Q!AS42</f>
        <v>707017.63385885826</v>
      </c>
      <c r="AR92" s="8">
        <f>-AJ_DROS_Q!AT42</f>
        <v>690962.20272697404</v>
      </c>
      <c r="AS92" s="8">
        <f>-AJ_DROS_Q!AU42</f>
        <v>726597.0752594237</v>
      </c>
      <c r="AT92" s="8">
        <f>-AJ_DROS_Q!AV42</f>
        <v>769920.58020443853</v>
      </c>
      <c r="AW92" s="56" t="s">
        <v>308</v>
      </c>
      <c r="AX92" s="25">
        <f>C87/C88</f>
        <v>1191.470209431543</v>
      </c>
      <c r="AY92" s="25">
        <f t="shared" ref="AY92" si="1663">D87/D88</f>
        <v>1194.5115346774548</v>
      </c>
      <c r="AZ92" s="25">
        <f t="shared" ref="AZ92" si="1664">E87/E88</f>
        <v>1192.1637918601632</v>
      </c>
      <c r="BA92" s="25">
        <f t="shared" ref="BA92" si="1665">F87/F88</f>
        <v>1211.3162360795534</v>
      </c>
      <c r="BB92" s="25">
        <f t="shared" ref="BB92" si="1666">G87/G88</f>
        <v>1225.5636828002009</v>
      </c>
      <c r="BC92" s="25">
        <f t="shared" ref="BC92" si="1667">H87/H88</f>
        <v>1222.2298151377747</v>
      </c>
      <c r="BD92" s="25">
        <f t="shared" ref="BD92" si="1668">I87/I88</f>
        <v>1246.2725707451073</v>
      </c>
      <c r="BE92" s="25">
        <f t="shared" ref="BE92" si="1669">J87/J88</f>
        <v>1256.2170895041854</v>
      </c>
      <c r="BF92" s="25">
        <f t="shared" ref="BF92" si="1670">K87/K88</f>
        <v>1275.5283106230984</v>
      </c>
      <c r="BG92" s="25">
        <f t="shared" ref="BG92" si="1671">L87/L88</f>
        <v>1273.1217316198602</v>
      </c>
      <c r="BH92" s="25">
        <f t="shared" ref="BH92" si="1672">M87/M88</f>
        <v>1308.6963160196547</v>
      </c>
      <c r="BI92" s="25">
        <f t="shared" ref="BI92" si="1673">N87/N88</f>
        <v>1323.2176786130763</v>
      </c>
      <c r="BJ92" s="25">
        <f t="shared" ref="BJ92" si="1674">O87/O88</f>
        <v>1348.0993858106513</v>
      </c>
      <c r="BK92" s="25">
        <f t="shared" ref="BK92" si="1675">P87/P88</f>
        <v>1342.4064722042663</v>
      </c>
      <c r="BL92" s="25">
        <f t="shared" ref="BL92" si="1676">Q87/Q88</f>
        <v>1332.3196411960132</v>
      </c>
      <c r="BM92" s="25">
        <f t="shared" ref="BM92" si="1677">R87/R88</f>
        <v>1341.4482345659078</v>
      </c>
      <c r="BN92" s="25">
        <f t="shared" ref="BN92" si="1678">S87/S88</f>
        <v>1382.126676539031</v>
      </c>
      <c r="BO92" s="25">
        <f t="shared" ref="BO92" si="1679">T87/T88</f>
        <v>1338.1481805769915</v>
      </c>
      <c r="BP92" s="25">
        <f t="shared" ref="BP92" si="1680">U87/U88</f>
        <v>1323.4584830423694</v>
      </c>
      <c r="BQ92" s="25">
        <f t="shared" ref="BQ92" si="1681">V87/V88</f>
        <v>1308.3434058095074</v>
      </c>
      <c r="BR92" s="25">
        <f t="shared" ref="BR92" si="1682">W87/W88</f>
        <v>1328.273545899975</v>
      </c>
      <c r="BS92" s="25">
        <f t="shared" ref="BS92" si="1683">X87/X88</f>
        <v>1315.8688345128514</v>
      </c>
      <c r="BT92" s="25">
        <f t="shared" ref="BT92" si="1684">Y87/Y88</f>
        <v>1322.3656804561163</v>
      </c>
      <c r="BU92" s="25">
        <f t="shared" ref="BU92" si="1685">Z87/Z88</f>
        <v>1327.521422176749</v>
      </c>
      <c r="BV92" s="25">
        <f t="shared" ref="BV92" si="1686">AA87/AA88</f>
        <v>1354.1994473342002</v>
      </c>
      <c r="BW92" s="25">
        <f t="shared" ref="BW92" si="1687">AB87/AB88</f>
        <v>1338.6709870698353</v>
      </c>
      <c r="BX92" s="25">
        <f t="shared" ref="BX92" si="1688">AC87/AC88</f>
        <v>1367.9299850689463</v>
      </c>
      <c r="BY92" s="25">
        <f t="shared" ref="BY92" si="1689">AD87/AD88</f>
        <v>1367.1410665166291</v>
      </c>
      <c r="BZ92" s="25">
        <f t="shared" ref="BZ92" si="1690">AE87/AE88</f>
        <v>1380.410594960148</v>
      </c>
      <c r="CA92" s="25">
        <f t="shared" ref="CA92" si="1691">AF87/AF88</f>
        <v>1338.6167676372875</v>
      </c>
      <c r="CB92" s="25">
        <f t="shared" ref="CB92" si="1692">AG87/AG88</f>
        <v>1355.3291834248428</v>
      </c>
      <c r="CC92" s="25">
        <f t="shared" ref="CC92" si="1693">AH87/AH88</f>
        <v>1375.4157485194876</v>
      </c>
      <c r="CD92" s="25">
        <f t="shared" ref="CD92" si="1694">AI87/AI88</f>
        <v>1396.8177389963555</v>
      </c>
      <c r="CE92" s="25">
        <f t="shared" ref="CE92" si="1695">AJ87/AJ88</f>
        <v>1393.3511558538405</v>
      </c>
      <c r="CF92" s="25">
        <f t="shared" ref="CF92" si="1696">AK87/AK88</f>
        <v>1408.0403730414471</v>
      </c>
      <c r="CG92" s="25">
        <f t="shared" ref="CG92" si="1697">AL87/AL88</f>
        <v>1372.2496329942487</v>
      </c>
      <c r="CH92" s="25">
        <f t="shared" ref="CH92" si="1698">AM87/AM88</f>
        <v>1414.6754610125008</v>
      </c>
      <c r="CI92" s="25">
        <f t="shared" ref="CI92" si="1699">AN87/AN88</f>
        <v>1420.9230522030994</v>
      </c>
      <c r="CJ92" s="25">
        <f t="shared" ref="CJ92" si="1700">AO87/AO88</f>
        <v>1469.6294299959575</v>
      </c>
      <c r="CK92" s="25">
        <f t="shared" ref="CK92" si="1701">AP87/AP88</f>
        <v>1467.0212215058132</v>
      </c>
      <c r="CL92" s="25">
        <f t="shared" ref="CL92" si="1702">AQ87/AQ88</f>
        <v>1483.9863814226885</v>
      </c>
      <c r="CM92" s="25">
        <f t="shared" ref="CM92" si="1703">AR87/AR88</f>
        <v>1417.6034088107899</v>
      </c>
      <c r="CN92" s="25">
        <f t="shared" ref="CN92" si="1704">AS87/AS88</f>
        <v>1401.0611609961957</v>
      </c>
      <c r="CO92" s="25">
        <f t="shared" ref="CO92" si="1705">AT87/AT88</f>
        <v>1357.9598244528879</v>
      </c>
    </row>
    <row r="93" spans="2:93">
      <c r="B93" s="68" t="s">
        <v>1230</v>
      </c>
      <c r="C93" s="8">
        <f>AJ_DROS_Q!E37</f>
        <v>2287281.2226194199</v>
      </c>
      <c r="D93" s="8">
        <f>AJ_DROS_Q!F37</f>
        <v>1916456.8291751409</v>
      </c>
      <c r="E93" s="8">
        <f>AJ_DROS_Q!G37</f>
        <v>2032442.691022113</v>
      </c>
      <c r="F93" s="8">
        <f>AJ_DROS_Q!H37</f>
        <v>2133441.2793861763</v>
      </c>
      <c r="G93" s="8">
        <f>AJ_DROS_Q!I37</f>
        <v>2217658.9344377257</v>
      </c>
      <c r="H93" s="8">
        <f>AJ_DROS_Q!J37</f>
        <v>2099012.656632198</v>
      </c>
      <c r="I93" s="8">
        <f>AJ_DROS_Q!K37</f>
        <v>2741814.8737871125</v>
      </c>
      <c r="J93" s="8">
        <f>AJ_DROS_Q!L37</f>
        <v>2450898.0292699547</v>
      </c>
      <c r="K93" s="8">
        <f>AJ_DROS_Q!M37</f>
        <v>2335818.6366091506</v>
      </c>
      <c r="L93" s="8">
        <f>AJ_DROS_Q!N37</f>
        <v>2334842.2794931941</v>
      </c>
      <c r="M93" s="8">
        <f>AJ_DROS_Q!O37</f>
        <v>2564921.5368914288</v>
      </c>
      <c r="N93" s="8">
        <f>AJ_DROS_Q!P37</f>
        <v>2736073.2274848246</v>
      </c>
      <c r="O93" s="8">
        <f>AJ_DROS_Q!Q37</f>
        <v>2384203.0365311047</v>
      </c>
      <c r="P93" s="8">
        <f>AJ_DROS_Q!R37</f>
        <v>2360415.0749184447</v>
      </c>
      <c r="Q93" s="8">
        <f>AJ_DROS_Q!S37</f>
        <v>2597603.9125684495</v>
      </c>
      <c r="R93" s="8">
        <f>AJ_DROS_Q!T37</f>
        <v>2667299.5701917312</v>
      </c>
      <c r="S93" s="8">
        <f>AJ_DROS_Q!U37</f>
        <v>2485775.6056448519</v>
      </c>
      <c r="T93" s="8">
        <f>AJ_DROS_Q!V37</f>
        <v>2329919.7438832386</v>
      </c>
      <c r="U93" s="8">
        <f>AJ_DROS_Q!W37</f>
        <v>2719615.5090848366</v>
      </c>
      <c r="V93" s="8">
        <f>AJ_DROS_Q!X37</f>
        <v>2731202.4459692766</v>
      </c>
      <c r="W93" s="8">
        <f>AJ_DROS_Q!Y37</f>
        <v>2600747.8394588409</v>
      </c>
      <c r="X93" s="8">
        <f>AJ_DROS_Q!Z37</f>
        <v>2443367.534155766</v>
      </c>
      <c r="Y93" s="8">
        <f>AJ_DROS_Q!AA37</f>
        <v>2468190.4110350502</v>
      </c>
      <c r="Z93" s="8">
        <f>AJ_DROS_Q!AB37</f>
        <v>2577962.2164425435</v>
      </c>
      <c r="AA93" s="8">
        <f>AJ_DROS_Q!AC37</f>
        <v>2433589.7622593627</v>
      </c>
      <c r="AB93" s="8">
        <f>AJ_DROS_Q!AD37</f>
        <v>2172574.8802495329</v>
      </c>
      <c r="AC93" s="8">
        <f>AJ_DROS_Q!AE37</f>
        <v>2539974.6280038436</v>
      </c>
      <c r="AD93" s="8">
        <f>AJ_DROS_Q!AF37</f>
        <v>2173529.5070029665</v>
      </c>
      <c r="AE93" s="8">
        <f>AJ_DROS_Q!AG37</f>
        <v>2218159.791510839</v>
      </c>
      <c r="AF93" s="8">
        <f>AJ_DROS_Q!AH37</f>
        <v>1837941.122960123</v>
      </c>
      <c r="AG93" s="8">
        <f>AJ_DROS_Q!AI37</f>
        <v>2309770.6052036695</v>
      </c>
      <c r="AH93" s="8">
        <f>AJ_DROS_Q!AJ37</f>
        <v>2149045.8458099826</v>
      </c>
      <c r="AI93" s="8">
        <f>AJ_DROS_Q!AK37</f>
        <v>2064248.0768468776</v>
      </c>
      <c r="AJ93" s="8">
        <f>AJ_DROS_Q!AL37</f>
        <v>1945591.691483527</v>
      </c>
      <c r="AK93" s="8">
        <f>AJ_DROS_Q!AM37</f>
        <v>2279183.4114440219</v>
      </c>
      <c r="AL93" s="8">
        <f>AJ_DROS_Q!AN37</f>
        <v>2282144.3362575518</v>
      </c>
      <c r="AM93" s="8">
        <f>AJ_DROS_Q!AO37</f>
        <v>2226528.6124008312</v>
      </c>
      <c r="AN93" s="8">
        <f>AJ_DROS_Q!AP37</f>
        <v>1989172.7703072592</v>
      </c>
      <c r="AO93" s="8">
        <f>AJ_DROS_Q!AQ37</f>
        <v>2463983.3591581048</v>
      </c>
      <c r="AP93" s="8">
        <f>AJ_DROS_Q!AR37</f>
        <v>2417638.9033384882</v>
      </c>
      <c r="AQ93" s="8">
        <f>AJ_DROS_Q!AS37</f>
        <v>2260017.7400387563</v>
      </c>
      <c r="AR93" s="8">
        <f>AJ_DROS_Q!AT37</f>
        <v>2245657.3428078187</v>
      </c>
      <c r="AS93" s="8">
        <f>AJ_DROS_Q!AU37</f>
        <v>2736850.0729029519</v>
      </c>
      <c r="AT93" s="8">
        <f>AJ_DROS_Q!AV37</f>
        <v>2846465.4351911773</v>
      </c>
      <c r="AW93" s="56" t="s">
        <v>309</v>
      </c>
      <c r="AX93" s="25">
        <f>C81/C88</f>
        <v>91.972460464453633</v>
      </c>
      <c r="AY93" s="25">
        <f t="shared" ref="AY93" si="1706">D81/D88</f>
        <v>92.647366334307407</v>
      </c>
      <c r="AZ93" s="25">
        <f t="shared" ref="AZ93" si="1707">E81/E88</f>
        <v>98.906487063370733</v>
      </c>
      <c r="BA93" s="25">
        <f t="shared" ref="BA93" si="1708">F81/F88</f>
        <v>104.01729361272406</v>
      </c>
      <c r="BB93" s="25">
        <f t="shared" ref="BB93" si="1709">G81/G88</f>
        <v>106.18345614916541</v>
      </c>
      <c r="BC93" s="25">
        <f t="shared" ref="BC93" si="1710">H81/H88</f>
        <v>104.35447506103941</v>
      </c>
      <c r="BD93" s="25">
        <f t="shared" ref="BD93" si="1711">I81/I88</f>
        <v>108.39994479712945</v>
      </c>
      <c r="BE93" s="25">
        <f t="shared" ref="BE93" si="1712">J81/J88</f>
        <v>105.99405022537024</v>
      </c>
      <c r="BF93" s="25">
        <f t="shared" ref="BF93" si="1713">K81/K88</f>
        <v>107.11400978965472</v>
      </c>
      <c r="BG93" s="25">
        <f t="shared" ref="BG93" si="1714">L81/L88</f>
        <v>110.78031512550056</v>
      </c>
      <c r="BH93" s="25">
        <f t="shared" ref="BH93" si="1715">M81/M88</f>
        <v>108.22636412749866</v>
      </c>
      <c r="BI93" s="25">
        <f t="shared" ref="BI93" si="1716">N81/N88</f>
        <v>109.44523050610277</v>
      </c>
      <c r="BJ93" s="25">
        <f t="shared" ref="BJ93" si="1717">O81/O88</f>
        <v>108.70011023911388</v>
      </c>
      <c r="BK93" s="25">
        <f t="shared" ref="BK93" si="1718">P81/P88</f>
        <v>112.41044494720965</v>
      </c>
      <c r="BL93" s="25">
        <f t="shared" ref="BL93" si="1719">Q81/Q88</f>
        <v>124.40244518272425</v>
      </c>
      <c r="BM93" s="25">
        <f t="shared" ref="BM93" si="1720">R81/R88</f>
        <v>126.25567845416869</v>
      </c>
      <c r="BN93" s="25">
        <f t="shared" ref="BN93" si="1721">S81/S88</f>
        <v>123.43257880262323</v>
      </c>
      <c r="BO93" s="25">
        <f t="shared" ref="BO93" si="1722">T81/T88</f>
        <v>124.90905853021489</v>
      </c>
      <c r="BP93" s="25">
        <f t="shared" ref="BP93" si="1723">U81/U88</f>
        <v>132.27948035112934</v>
      </c>
      <c r="BQ93" s="25">
        <f t="shared" ref="BQ93" si="1724">V81/V88</f>
        <v>133.33852650801802</v>
      </c>
      <c r="BR93" s="25">
        <f t="shared" ref="BR93" si="1725">W81/W88</f>
        <v>132.70161705633947</v>
      </c>
      <c r="BS93" s="25">
        <f t="shared" ref="BS93" si="1726">X81/X88</f>
        <v>133.21828021647624</v>
      </c>
      <c r="BT93" s="25">
        <f t="shared" ref="BT93" si="1727">Y81/Y88</f>
        <v>135.23873197334461</v>
      </c>
      <c r="BU93" s="25">
        <f t="shared" ref="BU93" si="1728">Z81/Z88</f>
        <v>137.66624035469155</v>
      </c>
      <c r="BV93" s="25">
        <f t="shared" ref="BV93" si="1729">AA81/AA88</f>
        <v>137.31485695708713</v>
      </c>
      <c r="BW93" s="25">
        <f t="shared" ref="BW93" si="1730">AB81/AB88</f>
        <v>134.09124070595905</v>
      </c>
      <c r="BX93" s="25">
        <f t="shared" ref="BX93" si="1731">AC81/AC88</f>
        <v>138.58247211406155</v>
      </c>
      <c r="BY93" s="25">
        <f t="shared" ref="BY93" si="1732">AD81/AD88</f>
        <v>139.34150725181294</v>
      </c>
      <c r="BZ93" s="25">
        <f t="shared" ref="BZ93" si="1733">AE81/AE88</f>
        <v>140.06941470090976</v>
      </c>
      <c r="CA93" s="25">
        <f t="shared" ref="CA93" si="1734">AF81/AF88</f>
        <v>140.43796969104767</v>
      </c>
      <c r="CB93" s="25">
        <f t="shared" ref="CB93" si="1735">AG81/AG88</f>
        <v>144.5882078069458</v>
      </c>
      <c r="CC93" s="25">
        <f t="shared" ref="CC93" si="1736">AH81/AH88</f>
        <v>146.71038768764632</v>
      </c>
      <c r="CD93" s="25">
        <f t="shared" ref="CD93" si="1737">AI81/AI88</f>
        <v>146.14022638071208</v>
      </c>
      <c r="CE93" s="25">
        <f t="shared" ref="CE93" si="1738">AJ81/AJ88</f>
        <v>143.65065249813571</v>
      </c>
      <c r="CF93" s="25">
        <f t="shared" ref="CF93" si="1739">AK81/AK88</f>
        <v>149.68707482993196</v>
      </c>
      <c r="CG93" s="25">
        <f t="shared" ref="CG93" si="1740">AL81/AL88</f>
        <v>150.64736360339199</v>
      </c>
      <c r="CH93" s="25">
        <f t="shared" ref="CH93" si="1741">AM81/AM88</f>
        <v>147.64486497686303</v>
      </c>
      <c r="CI93" s="25">
        <f t="shared" ref="CI93" si="1742">AN81/AN88</f>
        <v>138.88223952010284</v>
      </c>
      <c r="CJ93" s="25">
        <f t="shared" ref="CJ93" si="1743">AO81/AO88</f>
        <v>148.52780959439428</v>
      </c>
      <c r="CK93" s="25">
        <f t="shared" ref="CK93" si="1744">AP81/AP88</f>
        <v>151.71816351051768</v>
      </c>
      <c r="CL93" s="25">
        <f t="shared" ref="CL93" si="1745">AQ81/AQ88</f>
        <v>149.44356919501735</v>
      </c>
      <c r="CM93" s="25">
        <f t="shared" ref="CM93" si="1746">AR81/AR88</f>
        <v>146.4677430714512</v>
      </c>
      <c r="CN93" s="25">
        <f t="shared" ref="CN93" si="1747">AS81/AS88</f>
        <v>147.53124278035332</v>
      </c>
      <c r="CO93" s="25">
        <f t="shared" ref="CO93" si="1748">AT81/AT88</f>
        <v>153.18701952814351</v>
      </c>
    </row>
    <row r="94" spans="2:93">
      <c r="B94" s="68" t="s">
        <v>1231</v>
      </c>
      <c r="C94" s="8">
        <f>-AJ_DROS_Q!E39</f>
        <v>1655864.8094544786</v>
      </c>
      <c r="D94" s="8">
        <f>-AJ_DROS_Q!F39</f>
        <v>1530056.7663547127</v>
      </c>
      <c r="E94" s="8">
        <f>-AJ_DROS_Q!G39</f>
        <v>1551615.8893889692</v>
      </c>
      <c r="F94" s="8">
        <f>-AJ_DROS_Q!H39</f>
        <v>1504409.1138633348</v>
      </c>
      <c r="G94" s="8">
        <f>-AJ_DROS_Q!I39</f>
        <v>1628545.0027189774</v>
      </c>
      <c r="H94" s="8">
        <f>-AJ_DROS_Q!J39</f>
        <v>1648867.8966712926</v>
      </c>
      <c r="I94" s="8">
        <f>-AJ_DROS_Q!K39</f>
        <v>1645139.8119956958</v>
      </c>
      <c r="J94" s="8">
        <f>-AJ_DROS_Q!L39</f>
        <v>1748444.055085046</v>
      </c>
      <c r="K94" s="8">
        <f>-AJ_DROS_Q!M39</f>
        <v>1829713.1497650144</v>
      </c>
      <c r="L94" s="8">
        <f>-AJ_DROS_Q!N39</f>
        <v>1765084.1769731448</v>
      </c>
      <c r="M94" s="8">
        <f>-AJ_DROS_Q!O39</f>
        <v>1572467.2177236588</v>
      </c>
      <c r="N94" s="8">
        <f>-AJ_DROS_Q!P39</f>
        <v>1936571.789216486</v>
      </c>
      <c r="O94" s="8">
        <f>-AJ_DROS_Q!Q39</f>
        <v>1944824.7368877984</v>
      </c>
      <c r="P94" s="8">
        <f>-AJ_DROS_Q!R39</f>
        <v>2102165.6693523251</v>
      </c>
      <c r="Q94" s="8">
        <f>-AJ_DROS_Q!S39</f>
        <v>2101111.3796726149</v>
      </c>
      <c r="R94" s="8">
        <f>-AJ_DROS_Q!T39</f>
        <v>2180511.9151081983</v>
      </c>
      <c r="S94" s="8">
        <f>-AJ_DROS_Q!U39</f>
        <v>2043218.8924830095</v>
      </c>
      <c r="T94" s="8">
        <f>-AJ_DROS_Q!V39</f>
        <v>1965118.9259694642</v>
      </c>
      <c r="U94" s="8">
        <f>-AJ_DROS_Q!W39</f>
        <v>2078770.2604162223</v>
      </c>
      <c r="V94" s="8">
        <f>-AJ_DROS_Q!X39</f>
        <v>2048670.1347237274</v>
      </c>
      <c r="W94" s="8">
        <f>-AJ_DROS_Q!Y39</f>
        <v>2185558.9065602445</v>
      </c>
      <c r="X94" s="8">
        <f>-AJ_DROS_Q!Z39</f>
        <v>2068810.9912684164</v>
      </c>
      <c r="Y94" s="8">
        <f>-AJ_DROS_Q!AA39</f>
        <v>1857312.5365639029</v>
      </c>
      <c r="Z94" s="8">
        <f>-AJ_DROS_Q!AB39</f>
        <v>1896093.2995107425</v>
      </c>
      <c r="AA94" s="8">
        <f>-AJ_DROS_Q!AC39</f>
        <v>1760734.8791556242</v>
      </c>
      <c r="AB94" s="8">
        <f>-AJ_DROS_Q!AD39</f>
        <v>1736375.9157273341</v>
      </c>
      <c r="AC94" s="8">
        <f>-AJ_DROS_Q!AE39</f>
        <v>2010120.7888418105</v>
      </c>
      <c r="AD94" s="8">
        <f>-AJ_DROS_Q!AF39</f>
        <v>1568226.3541971014</v>
      </c>
      <c r="AE94" s="8">
        <f>-AJ_DROS_Q!AG39</f>
        <v>1646758.9746151674</v>
      </c>
      <c r="AF94" s="8">
        <f>-AJ_DROS_Q!AH39</f>
        <v>1738149.7841983801</v>
      </c>
      <c r="AG94" s="8">
        <f>-AJ_DROS_Q!AI39</f>
        <v>1379479.7023591474</v>
      </c>
      <c r="AH94" s="8">
        <f>-AJ_DROS_Q!AJ39</f>
        <v>1134353.6554587909</v>
      </c>
      <c r="AI94" s="8">
        <f>-AJ_DROS_Q!AK39</f>
        <v>1492208.8037964466</v>
      </c>
      <c r="AJ94" s="8">
        <f>-AJ_DROS_Q!AL39</f>
        <v>1390625.2035481459</v>
      </c>
      <c r="AK94" s="8">
        <f>-AJ_DROS_Q!AM39</f>
        <v>1246617.2880767519</v>
      </c>
      <c r="AL94" s="8">
        <f>-AJ_DROS_Q!AN39</f>
        <v>1333814.6525369731</v>
      </c>
      <c r="AM94" s="8">
        <f>-AJ_DROS_Q!AO39</f>
        <v>1361762.3731457833</v>
      </c>
      <c r="AN94" s="8">
        <f>-AJ_DROS_Q!AP39</f>
        <v>1441737.2018201831</v>
      </c>
      <c r="AO94" s="8">
        <f>-AJ_DROS_Q!AQ39</f>
        <v>1665851.0841765553</v>
      </c>
      <c r="AP94" s="8">
        <f>-AJ_DROS_Q!AR39</f>
        <v>1697611.5663195481</v>
      </c>
      <c r="AQ94" s="8">
        <f>-AJ_DROS_Q!AS39</f>
        <v>1576660.1014382252</v>
      </c>
      <c r="AR94" s="8">
        <f>-AJ_DROS_Q!AT39</f>
        <v>1540805.6646517282</v>
      </c>
      <c r="AS94" s="8">
        <f>-AJ_DROS_Q!AU39</f>
        <v>1589853.4344222255</v>
      </c>
      <c r="AT94" s="8">
        <f>-AJ_DROS_Q!AV39</f>
        <v>1575631.721265675</v>
      </c>
      <c r="AW94" t="s">
        <v>1246</v>
      </c>
      <c r="AX94" s="7">
        <f>C99*1000/C83</f>
        <v>-87665.049712567998</v>
      </c>
      <c r="AY94" s="7">
        <f t="shared" ref="AY94" si="1749">D99*1000/D83</f>
        <v>-83889.349986144269</v>
      </c>
      <c r="AZ94" s="7">
        <f t="shared" ref="AZ94" si="1750">E99*1000/E83</f>
        <v>-82248.686299832771</v>
      </c>
      <c r="BA94" s="7">
        <f t="shared" ref="BA94" si="1751">F99*1000/F83</f>
        <v>-77846.525264718512</v>
      </c>
      <c r="BB94" s="7">
        <f t="shared" ref="BB94" si="1752">G99*1000/G83</f>
        <v>-89825.537584413891</v>
      </c>
      <c r="BC94" s="7">
        <f t="shared" ref="BC94" si="1753">H99*1000/H83</f>
        <v>-80271.773258861649</v>
      </c>
      <c r="BD94" s="7">
        <f t="shared" ref="BD94" si="1754">I99*1000/I83</f>
        <v>-86959.968022423622</v>
      </c>
      <c r="BE94" s="7">
        <f t="shared" ref="BE94" si="1755">J99*1000/J83</f>
        <v>-93689.83395325637</v>
      </c>
      <c r="BF94" s="7">
        <f t="shared" ref="BF94" si="1756">K99*1000/K83</f>
        <v>-91154.403003706146</v>
      </c>
      <c r="BG94" s="7">
        <f t="shared" ref="BG94" si="1757">L99*1000/L83</f>
        <v>-88629.454953704626</v>
      </c>
      <c r="BH94" s="7">
        <f t="shared" ref="BH94" si="1758">M99*1000/M83</f>
        <v>-86931.262259618845</v>
      </c>
      <c r="BI94" s="7">
        <f t="shared" ref="BI94" si="1759">N99*1000/N83</f>
        <v>-88101.808787654649</v>
      </c>
      <c r="BJ94" s="7">
        <f t="shared" ref="BJ94" si="1760">O99*1000/O83</f>
        <v>-83707.16087002297</v>
      </c>
      <c r="BK94" s="7">
        <f t="shared" ref="BK94" si="1761">P99*1000/P83</f>
        <v>-87484.656030607832</v>
      </c>
      <c r="BL94" s="7">
        <f t="shared" ref="BL94" si="1762">Q99*1000/Q83</f>
        <v>-86998.338480629973</v>
      </c>
      <c r="BM94" s="7">
        <f t="shared" ref="BM94" si="1763">R99*1000/R83</f>
        <v>-83913.64701661354</v>
      </c>
      <c r="BN94" s="7">
        <f t="shared" ref="BN94" si="1764">S99*1000/S83</f>
        <v>-76065.955272769541</v>
      </c>
      <c r="BO94" s="7">
        <f t="shared" ref="BO94" si="1765">T99*1000/T83</f>
        <v>-80583.092297495386</v>
      </c>
      <c r="BP94" s="7">
        <f t="shared" ref="BP94" si="1766">U99*1000/U83</f>
        <v>-87825.982098638851</v>
      </c>
      <c r="BQ94" s="7">
        <f t="shared" ref="BQ94" si="1767">V99*1000/V83</f>
        <v>-82602.417446165811</v>
      </c>
      <c r="BR94" s="7">
        <f t="shared" ref="BR94" si="1768">W99*1000/W83</f>
        <v>-81046.512232193738</v>
      </c>
      <c r="BS94" s="7">
        <f t="shared" ref="BS94" si="1769">X99*1000/X83</f>
        <v>-80809.11523332473</v>
      </c>
      <c r="BT94" s="7">
        <f t="shared" ref="BT94" si="1770">Y99*1000/Y83</f>
        <v>-80356.195902618201</v>
      </c>
      <c r="BU94" s="7">
        <f t="shared" ref="BU94" si="1771">Z99*1000/Z83</f>
        <v>-75535.514381179106</v>
      </c>
      <c r="BV94" s="7">
        <f t="shared" ref="BV94" si="1772">AA99*1000/AA83</f>
        <v>-22806.122719113384</v>
      </c>
      <c r="BW94" s="7">
        <f t="shared" ref="BW94" si="1773">AB99*1000/AB83</f>
        <v>-27497.487961704523</v>
      </c>
      <c r="BX94" s="7">
        <f t="shared" ref="BX94" si="1774">AC99*1000/AC83</f>
        <v>-28576.010256320536</v>
      </c>
      <c r="BY94" s="7">
        <f t="shared" ref="BY94" si="1775">AD99*1000/AD83</f>
        <v>-26601.846654211095</v>
      </c>
      <c r="BZ94" s="7">
        <f t="shared" ref="BZ94" si="1776">AE99*1000/AE83</f>
        <v>-28081.235557100525</v>
      </c>
      <c r="CA94" s="7">
        <f t="shared" ref="CA94" si="1777">AF99*1000/AF83</f>
        <v>-6650.3566090079803</v>
      </c>
      <c r="CB94" s="7">
        <f t="shared" ref="CB94" si="1778">AG99*1000/AG83</f>
        <v>-48137.343987069202</v>
      </c>
      <c r="CC94" s="7">
        <f t="shared" ref="CC94" si="1779">AH99*1000/AH83</f>
        <v>-8884.8851693192537</v>
      </c>
      <c r="CD94" s="7">
        <f t="shared" ref="CD94" si="1780">AI99*1000/AI83</f>
        <v>-31644.003766059941</v>
      </c>
      <c r="CE94" s="7">
        <f t="shared" ref="CE94" si="1781">AJ99*1000/AJ83</f>
        <v>-30257.88599713978</v>
      </c>
      <c r="CF94" s="7">
        <f t="shared" ref="CF94" si="1782">AK99*1000/AK83</f>
        <v>-51355.93967334483</v>
      </c>
      <c r="CG94" s="7">
        <f t="shared" ref="CG94" si="1783">AL99*1000/AL83</f>
        <v>-66613.822349898182</v>
      </c>
      <c r="CH94" s="7">
        <f t="shared" ref="CH94" si="1784">AM99*1000/AM83</f>
        <v>-48647.260087623836</v>
      </c>
      <c r="CI94" s="7">
        <f t="shared" ref="CI94" si="1785">AN99*1000/AN83</f>
        <v>-51016.591542011614</v>
      </c>
      <c r="CJ94" s="7">
        <f t="shared" ref="CJ94" si="1786">AO99*1000/AO83</f>
        <v>-51813.092467688431</v>
      </c>
      <c r="CK94" s="7">
        <f t="shared" ref="CK94" si="1787">AP99*1000/AP83</f>
        <v>-45417.709506168023</v>
      </c>
      <c r="CL94" s="7">
        <f t="shared" ref="CL94" si="1788">AQ99*1000/AQ83</f>
        <v>-48064.70850803241</v>
      </c>
      <c r="CM94" s="7">
        <f t="shared" ref="CM94" si="1789">AR99*1000/AR83</f>
        <v>-44219.407015974059</v>
      </c>
      <c r="CN94" s="7">
        <f t="shared" ref="CN94" si="1790">AS99*1000/AS83</f>
        <v>-43508.860688600158</v>
      </c>
      <c r="CO94" s="7">
        <f t="shared" ref="CO94" si="1791">AT99*1000/AT83</f>
        <v>-42755.956160266142</v>
      </c>
    </row>
    <row r="95" spans="2:93">
      <c r="B95" s="68" t="s">
        <v>1232</v>
      </c>
      <c r="C95" s="8">
        <f>-AJ_DROS_Q!E47</f>
        <v>199299.9692262657</v>
      </c>
      <c r="D95" s="8">
        <f>-AJ_DROS_Q!F47</f>
        <v>197344.6478871264</v>
      </c>
      <c r="E95" s="8">
        <f>-AJ_DROS_Q!G47</f>
        <v>182987.28280604677</v>
      </c>
      <c r="F95" s="8">
        <f>-AJ_DROS_Q!H47</f>
        <v>174473.86679154751</v>
      </c>
      <c r="G95" s="8">
        <f>-AJ_DROS_Q!I47</f>
        <v>183547.14135900844</v>
      </c>
      <c r="H95" s="8">
        <f>-AJ_DROS_Q!J47</f>
        <v>178003.75026533779</v>
      </c>
      <c r="I95" s="8">
        <f>-AJ_DROS_Q!K47</f>
        <v>188384.26279355848</v>
      </c>
      <c r="J95" s="8">
        <f>-AJ_DROS_Q!L47</f>
        <v>199592.10421341867</v>
      </c>
      <c r="K95" s="8">
        <f>-AJ_DROS_Q!M47</f>
        <v>209243.10085545783</v>
      </c>
      <c r="L95" s="8">
        <f>-AJ_DROS_Q!N47</f>
        <v>228845.37998668748</v>
      </c>
      <c r="M95" s="8">
        <f>-AJ_DROS_Q!O47</f>
        <v>202465.28909553029</v>
      </c>
      <c r="N95" s="8">
        <f>-AJ_DROS_Q!P47</f>
        <v>231995.34985727345</v>
      </c>
      <c r="O95" s="8">
        <f>-AJ_DROS_Q!Q47</f>
        <v>217452.72355790751</v>
      </c>
      <c r="P95" s="8">
        <f>-AJ_DROS_Q!R47</f>
        <v>219635.78704207297</v>
      </c>
      <c r="Q95" s="8">
        <f>-AJ_DROS_Q!S47</f>
        <v>225329.46850235871</v>
      </c>
      <c r="R95" s="8">
        <f>-AJ_DROS_Q!T47</f>
        <v>227943.77018705261</v>
      </c>
      <c r="S95" s="8">
        <f>-AJ_DROS_Q!U47</f>
        <v>233947.42837910156</v>
      </c>
      <c r="T95" s="8">
        <f>-AJ_DROS_Q!V47</f>
        <v>220938.37593770778</v>
      </c>
      <c r="U95" s="8">
        <f>-AJ_DROS_Q!W47</f>
        <v>206737.35217304569</v>
      </c>
      <c r="V95" s="8">
        <f>-AJ_DROS_Q!X47</f>
        <v>204074.95105449611</v>
      </c>
      <c r="W95" s="8">
        <f>-AJ_DROS_Q!Y47</f>
        <v>218859.07163724973</v>
      </c>
      <c r="X95" s="8">
        <f>-AJ_DROS_Q!Z47</f>
        <v>201354.76662310367</v>
      </c>
      <c r="Y95" s="8">
        <f>-AJ_DROS_Q!AA47</f>
        <v>216112.75541715167</v>
      </c>
      <c r="Z95" s="8">
        <f>-AJ_DROS_Q!AB47</f>
        <v>226118.03247110272</v>
      </c>
      <c r="AA95" s="8">
        <f>-AJ_DROS_Q!AC47</f>
        <v>174891.72336567772</v>
      </c>
      <c r="AB95" s="8">
        <f>-AJ_DROS_Q!AD47</f>
        <v>192275.21134409995</v>
      </c>
      <c r="AC95" s="8">
        <f>-AJ_DROS_Q!AE47</f>
        <v>187472.05610546391</v>
      </c>
      <c r="AD95" s="8">
        <f>-AJ_DROS_Q!AF47</f>
        <v>289443.94772207679</v>
      </c>
      <c r="AE95" s="8">
        <f>-AJ_DROS_Q!AG47</f>
        <v>227517.99148289263</v>
      </c>
      <c r="AF95" s="8">
        <f>-AJ_DROS_Q!AH47</f>
        <v>121961.94107156013</v>
      </c>
      <c r="AG95" s="8">
        <f>-AJ_DROS_Q!AI47</f>
        <v>404998.45983794826</v>
      </c>
      <c r="AH95" s="8">
        <f>-AJ_DROS_Q!AJ47</f>
        <v>752064.72689478239</v>
      </c>
      <c r="AI95" s="8">
        <f>-AJ_DROS_Q!AK47</f>
        <v>232134.61742352537</v>
      </c>
      <c r="AJ95" s="8">
        <f>-AJ_DROS_Q!AL47</f>
        <v>244751.40245094453</v>
      </c>
      <c r="AK95" s="8">
        <f>-AJ_DROS_Q!AM47</f>
        <v>328438.37313132075</v>
      </c>
      <c r="AL95" s="8">
        <f>-AJ_DROS_Q!AN47</f>
        <v>362161.27495034685</v>
      </c>
      <c r="AM95" s="8">
        <f>-AJ_DROS_Q!AO47</f>
        <v>331901.1797549692</v>
      </c>
      <c r="AN95" s="8">
        <f>-AJ_DROS_Q!AP47</f>
        <v>385205.03299299011</v>
      </c>
      <c r="AO95" s="8">
        <f>-AJ_DROS_Q!AQ47</f>
        <v>389718.13672123238</v>
      </c>
      <c r="AP95" s="8">
        <f>-AJ_DROS_Q!AR47</f>
        <v>383036.93977310642</v>
      </c>
      <c r="AQ95" s="8">
        <f>-AJ_DROS_Q!AS47</f>
        <v>401857.48597451887</v>
      </c>
      <c r="AR95" s="8">
        <f>-AJ_DROS_Q!AT47</f>
        <v>389721.42959972634</v>
      </c>
      <c r="AS95" s="8">
        <f>-AJ_DROS_Q!AU47</f>
        <v>394839.3627440597</v>
      </c>
      <c r="AT95" s="8">
        <f>-AJ_DROS_Q!AV47</f>
        <v>377351.33615612576</v>
      </c>
      <c r="AW95" s="56" t="s">
        <v>1249</v>
      </c>
      <c r="AX95" s="7">
        <f>C100*1000/C85</f>
        <v>-3983055.5932413382</v>
      </c>
      <c r="AY95" s="7">
        <f t="shared" ref="AY95" si="1792">D100*1000/D85</f>
        <v>-3678728.9033202897</v>
      </c>
      <c r="AZ95" s="7">
        <f t="shared" ref="AZ95" si="1793">E100*1000/E85</f>
        <v>-3503504.3356518066</v>
      </c>
      <c r="BA95" s="7">
        <f t="shared" ref="BA95" si="1794">F100*1000/F85</f>
        <v>-3206036.8179000532</v>
      </c>
      <c r="BB95" s="7">
        <f t="shared" ref="BB95" si="1795">G100*1000/G85</f>
        <v>-3335192.7942070807</v>
      </c>
      <c r="BC95" s="7">
        <f t="shared" ref="BC95" si="1796">H100*1000/H85</f>
        <v>-3291944.2000235054</v>
      </c>
      <c r="BD95" s="7">
        <f t="shared" ref="BD95" si="1797">I100*1000/I85</f>
        <v>-2806773.8732462092</v>
      </c>
      <c r="BE95" s="7">
        <f t="shared" ref="BE95" si="1798">J100*1000/J85</f>
        <v>-2894642.0241323672</v>
      </c>
      <c r="BF95" s="7">
        <f t="shared" ref="BF95" si="1799">K100*1000/K85</f>
        <v>-3012085.6763043525</v>
      </c>
      <c r="BG95" s="7">
        <f t="shared" ref="BG95" si="1800">L100*1000/L85</f>
        <v>-2640814.5910707414</v>
      </c>
      <c r="BH95" s="7">
        <f t="shared" ref="BH95" si="1801">M100*1000/M85</f>
        <v>-2655598.084084318</v>
      </c>
      <c r="BI95" s="7">
        <f t="shared" ref="BI95" si="1802">N100*1000/N85</f>
        <v>-2734458.5249160212</v>
      </c>
      <c r="BJ95" s="7">
        <f t="shared" ref="BJ95" si="1803">O100*1000/O85</f>
        <v>-2616563.7430311251</v>
      </c>
      <c r="BK95" s="7">
        <f t="shared" ref="BK95" si="1804">P100*1000/P85</f>
        <v>-3080192.6560007832</v>
      </c>
      <c r="BL95" s="7">
        <f t="shared" ref="BL95" si="1805">Q100*1000/Q85</f>
        <v>-3138050.3502854561</v>
      </c>
      <c r="BM95" s="7">
        <f t="shared" ref="BM95" si="1806">R100*1000/R85</f>
        <v>-2997366.8607950853</v>
      </c>
      <c r="BN95" s="7">
        <f t="shared" ref="BN95" si="1807">S100*1000/S85</f>
        <v>-3003347.0075654848</v>
      </c>
      <c r="BO95" s="7">
        <f t="shared" ref="BO95" si="1808">T100*1000/T85</f>
        <v>-3672873.3309838632</v>
      </c>
      <c r="BP95" s="7">
        <f t="shared" ref="BP95" si="1809">U100*1000/U85</f>
        <v>-3331358.9002885357</v>
      </c>
      <c r="BQ95" s="7">
        <f t="shared" ref="BQ95" si="1810">V100*1000/V85</f>
        <v>-3384205.3206482246</v>
      </c>
      <c r="BR95" s="7">
        <f t="shared" ref="BR95" si="1811">W100*1000/W85</f>
        <v>-4111031.6586682107</v>
      </c>
      <c r="BS95" s="7">
        <f t="shared" ref="BS95" si="1812">X100*1000/X85</f>
        <v>-4281117.1095600566</v>
      </c>
      <c r="BT95" s="7">
        <f t="shared" ref="BT95" si="1813">Y100*1000/Y85</f>
        <v>-2956448.1674926062</v>
      </c>
      <c r="BU95" s="7">
        <f t="shared" ref="BU95" si="1814">Z100*1000/Z85</f>
        <v>-3316139.5080906427</v>
      </c>
      <c r="BV95" s="7">
        <f t="shared" ref="BV95" si="1815">AA100*1000/AA85</f>
        <v>-3400977.8342721872</v>
      </c>
      <c r="BW95" s="7">
        <f t="shared" ref="BW95" si="1816">AB100*1000/AB85</f>
        <v>-3125069.3186438568</v>
      </c>
      <c r="BX95" s="7">
        <f t="shared" ref="BX95" si="1817">AC100*1000/AC85</f>
        <v>-4067241.6303495774</v>
      </c>
      <c r="BY95" s="7">
        <f t="shared" ref="BY95" si="1818">AD100*1000/AD85</f>
        <v>-2612237.3008329361</v>
      </c>
      <c r="BZ95" s="7">
        <f t="shared" ref="BZ95" si="1819">AE100*1000/AE85</f>
        <v>-3839370.5165368114</v>
      </c>
      <c r="CA95" s="7">
        <f t="shared" ref="CA95" si="1820">AF100*1000/AF85</f>
        <v>-4580459.6724342667</v>
      </c>
      <c r="CB95" s="7">
        <f t="shared" ref="CB95" si="1821">AG100*1000/AG85</f>
        <v>-2976600.620502016</v>
      </c>
      <c r="CC95" s="7">
        <f t="shared" ref="CC95" si="1822">AH100*1000/AH85</f>
        <v>-1399344.3100052895</v>
      </c>
      <c r="CD95" s="7">
        <f t="shared" ref="CD95" si="1823">AI100*1000/AI85</f>
        <v>-3101729.5964143849</v>
      </c>
      <c r="CE95" s="7">
        <f t="shared" ref="CE95" si="1824">AJ100*1000/AJ85</f>
        <v>-2838517.4968564804</v>
      </c>
      <c r="CF95" s="7">
        <f t="shared" ref="CF95" si="1825">AK100*1000/AK85</f>
        <v>-2773549.6271729264</v>
      </c>
      <c r="CG95" s="7">
        <f t="shared" ref="CG95" si="1826">AL100*1000/AL85</f>
        <v>-2932171.0181340184</v>
      </c>
      <c r="CH95" s="7">
        <f t="shared" ref="CH95" si="1827">AM100*1000/AM85</f>
        <v>-2791699.5540357213</v>
      </c>
      <c r="CI95" s="7">
        <f t="shared" ref="CI95" si="1828">AN100*1000/AN85</f>
        <v>-3263832.9619372501</v>
      </c>
      <c r="CJ95" s="7">
        <f t="shared" ref="CJ95" si="1829">AO100*1000/AO85</f>
        <v>-3461940.1099852165</v>
      </c>
      <c r="CK95" s="7">
        <f t="shared" ref="CK95" si="1830">AP100*1000/AP85</f>
        <v>-3723011.8179386547</v>
      </c>
      <c r="CL95" s="7">
        <f t="shared" ref="CL95" si="1831">AQ100*1000/AQ85</f>
        <v>-3395035.6955044847</v>
      </c>
      <c r="CM95" s="7">
        <f t="shared" ref="CM95" si="1832">AR100*1000/AR85</f>
        <v>-3476895.704456246</v>
      </c>
      <c r="CN95" s="7">
        <f t="shared" ref="CN95" si="1833">AS100*1000/AS85</f>
        <v>-3313848.9579963642</v>
      </c>
      <c r="CO95" s="7">
        <f t="shared" ref="CO95" si="1834">AT100*1000/AT85</f>
        <v>-2791910.4063939732</v>
      </c>
    </row>
    <row r="96" spans="2:93">
      <c r="B96" s="68" t="s">
        <v>1233</v>
      </c>
      <c r="C96" s="8">
        <f>C94+C95</f>
        <v>1855164.7786807443</v>
      </c>
      <c r="D96" s="8">
        <f t="shared" ref="D96:AT96" si="1835">D94+D95</f>
        <v>1727401.414241839</v>
      </c>
      <c r="E96" s="8">
        <f t="shared" si="1835"/>
        <v>1734603.1721950159</v>
      </c>
      <c r="F96" s="8">
        <f t="shared" si="1835"/>
        <v>1678882.9806548823</v>
      </c>
      <c r="G96" s="8">
        <f t="shared" si="1835"/>
        <v>1812092.1440779858</v>
      </c>
      <c r="H96" s="8">
        <f t="shared" si="1835"/>
        <v>1826871.6469366304</v>
      </c>
      <c r="I96" s="8">
        <f t="shared" si="1835"/>
        <v>1833524.0747892542</v>
      </c>
      <c r="J96" s="8">
        <f t="shared" si="1835"/>
        <v>1948036.1592984647</v>
      </c>
      <c r="K96" s="8">
        <f t="shared" si="1835"/>
        <v>2038956.2506204722</v>
      </c>
      <c r="L96" s="8">
        <f t="shared" si="1835"/>
        <v>1993929.5569598323</v>
      </c>
      <c r="M96" s="8">
        <f t="shared" si="1835"/>
        <v>1774932.5068191891</v>
      </c>
      <c r="N96" s="8">
        <f t="shared" si="1835"/>
        <v>2168567.1390737593</v>
      </c>
      <c r="O96" s="8">
        <f t="shared" si="1835"/>
        <v>2162277.4604457058</v>
      </c>
      <c r="P96" s="8">
        <f t="shared" si="1835"/>
        <v>2321801.4563943981</v>
      </c>
      <c r="Q96" s="8">
        <f t="shared" si="1835"/>
        <v>2326440.8481749734</v>
      </c>
      <c r="R96" s="8">
        <f t="shared" si="1835"/>
        <v>2408455.6852952507</v>
      </c>
      <c r="S96" s="8">
        <f t="shared" si="1835"/>
        <v>2277166.3208621112</v>
      </c>
      <c r="T96" s="8">
        <f t="shared" si="1835"/>
        <v>2186057.301907172</v>
      </c>
      <c r="U96" s="8">
        <f t="shared" si="1835"/>
        <v>2285507.612589268</v>
      </c>
      <c r="V96" s="8">
        <f t="shared" si="1835"/>
        <v>2252745.0857782234</v>
      </c>
      <c r="W96" s="8">
        <f t="shared" si="1835"/>
        <v>2404417.9781974941</v>
      </c>
      <c r="X96" s="8">
        <f t="shared" si="1835"/>
        <v>2270165.7578915199</v>
      </c>
      <c r="Y96" s="8">
        <f t="shared" si="1835"/>
        <v>2073425.2919810545</v>
      </c>
      <c r="Z96" s="8">
        <f t="shared" si="1835"/>
        <v>2122211.3319818452</v>
      </c>
      <c r="AA96" s="8">
        <f t="shared" si="1835"/>
        <v>1935626.6025213019</v>
      </c>
      <c r="AB96" s="8">
        <f t="shared" si="1835"/>
        <v>1928651.1270714342</v>
      </c>
      <c r="AC96" s="8">
        <f t="shared" si="1835"/>
        <v>2197592.8449472743</v>
      </c>
      <c r="AD96" s="8">
        <f t="shared" si="1835"/>
        <v>1857670.3019191781</v>
      </c>
      <c r="AE96" s="8">
        <f t="shared" si="1835"/>
        <v>1874276.9660980599</v>
      </c>
      <c r="AF96" s="8">
        <f t="shared" si="1835"/>
        <v>1860111.7252699402</v>
      </c>
      <c r="AG96" s="8">
        <f t="shared" si="1835"/>
        <v>1784478.1621970956</v>
      </c>
      <c r="AH96" s="8">
        <f t="shared" si="1835"/>
        <v>1886418.3823535733</v>
      </c>
      <c r="AI96" s="8">
        <f t="shared" si="1835"/>
        <v>1724343.421219972</v>
      </c>
      <c r="AJ96" s="8">
        <f t="shared" si="1835"/>
        <v>1635376.6059990905</v>
      </c>
      <c r="AK96" s="8">
        <f t="shared" si="1835"/>
        <v>1575055.6612080727</v>
      </c>
      <c r="AL96" s="8">
        <f t="shared" si="1835"/>
        <v>1695975.92748732</v>
      </c>
      <c r="AM96" s="8">
        <f t="shared" si="1835"/>
        <v>1693663.5529007525</v>
      </c>
      <c r="AN96" s="8">
        <f t="shared" si="1835"/>
        <v>1826942.2348131733</v>
      </c>
      <c r="AO96" s="8">
        <f t="shared" si="1835"/>
        <v>2055569.2208977877</v>
      </c>
      <c r="AP96" s="8">
        <f t="shared" si="1835"/>
        <v>2080648.5060926545</v>
      </c>
      <c r="AQ96" s="8">
        <f t="shared" si="1835"/>
        <v>1978517.5874127441</v>
      </c>
      <c r="AR96" s="8">
        <f t="shared" si="1835"/>
        <v>1930527.0942514546</v>
      </c>
      <c r="AS96" s="8">
        <f t="shared" si="1835"/>
        <v>1984692.7971662851</v>
      </c>
      <c r="AT96" s="8">
        <f t="shared" si="1835"/>
        <v>1952983.0574218007</v>
      </c>
      <c r="AW96" s="56" t="s">
        <v>1250</v>
      </c>
      <c r="AX96" s="7">
        <f>C101*1000/C88</f>
        <v>-1995.001756373199</v>
      </c>
      <c r="AY96" s="7">
        <f t="shared" ref="AY96" si="1836">D101*1000/D88</f>
        <v>-2190.5083937160916</v>
      </c>
      <c r="AZ96" s="7">
        <f t="shared" ref="AZ96" si="1837">E101*1000/E88</f>
        <v>-1953.7825691846672</v>
      </c>
      <c r="BA96" s="7">
        <f t="shared" ref="BA96" si="1838">F101*1000/F88</f>
        <v>-1863.5424688896323</v>
      </c>
      <c r="BB96" s="7">
        <f t="shared" ref="BB96" si="1839">G101*1000/G88</f>
        <v>-1880.6310026581536</v>
      </c>
      <c r="BC96" s="7">
        <f t="shared" ref="BC96" si="1840">H101*1000/H88</f>
        <v>-1778.1115234648214</v>
      </c>
      <c r="BD96" s="7">
        <f t="shared" ref="BD96" si="1841">I101*1000/I88</f>
        <v>-1774.7624832199058</v>
      </c>
      <c r="BE96" s="7">
        <f t="shared" ref="BE96" si="1842">J101*1000/J88</f>
        <v>-1949.8206845731931</v>
      </c>
      <c r="BF96" s="7">
        <f t="shared" ref="BF96" si="1843">K101*1000/K88</f>
        <v>-1837.6335509692231</v>
      </c>
      <c r="BG96" s="7">
        <f t="shared" ref="BG96" si="1844">L101*1000/L88</f>
        <v>-1690.979008387199</v>
      </c>
      <c r="BH96" s="7">
        <f t="shared" ref="BH96" si="1845">M101*1000/M88</f>
        <v>-1972.2450349366516</v>
      </c>
      <c r="BI96" s="7">
        <f t="shared" ref="BI96" si="1846">N101*1000/N88</f>
        <v>-1921.8533229338725</v>
      </c>
      <c r="BJ96" s="7">
        <f t="shared" ref="BJ96" si="1847">O101*1000/O88</f>
        <v>-2128.1208832270963</v>
      </c>
      <c r="BK96" s="7">
        <f t="shared" ref="BK96" si="1848">P101*1000/P88</f>
        <v>-2310.8980141293214</v>
      </c>
      <c r="BL96" s="7">
        <f t="shared" ref="BL96" si="1849">Q101*1000/Q88</f>
        <v>-2234.4662776454979</v>
      </c>
      <c r="BM96" s="7">
        <f t="shared" ref="BM96" si="1850">R101*1000/R88</f>
        <v>-2339.7004680718055</v>
      </c>
      <c r="BN96" s="7">
        <f t="shared" ref="BN96" si="1851">S101*1000/S88</f>
        <v>-2382.5755452268609</v>
      </c>
      <c r="BO96" s="7">
        <f t="shared" ref="BO96" si="1852">T101*1000/T88</f>
        <v>-2438.3658017332873</v>
      </c>
      <c r="BP96" s="7">
        <f t="shared" ref="BP96" si="1853">U101*1000/U88</f>
        <v>-2499.5205514147683</v>
      </c>
      <c r="BQ96" s="7">
        <f t="shared" ref="BQ96" si="1854">V101*1000/V88</f>
        <v>-2367.0395818588408</v>
      </c>
      <c r="BR96" s="7">
        <f t="shared" ref="BR96" si="1855">W101*1000/W88</f>
        <v>-2340.8868894904385</v>
      </c>
      <c r="BS96" s="7">
        <f t="shared" ref="BS96" si="1856">X101*1000/X88</f>
        <v>-2307.4856277383483</v>
      </c>
      <c r="BT96" s="7">
        <f t="shared" ref="BT96" si="1857">Y101*1000/Y88</f>
        <v>-2271.2661749319568</v>
      </c>
      <c r="BU96" s="7">
        <f t="shared" ref="BU96" si="1858">Z101*1000/Z88</f>
        <v>-2383.5705434195056</v>
      </c>
      <c r="BV96" s="7">
        <f t="shared" ref="BV96" si="1859">AA101*1000/AA88</f>
        <v>-2560.6364575500388</v>
      </c>
      <c r="BW96" s="7">
        <f t="shared" ref="BW96" si="1860">AB101*1000/AB88</f>
        <v>-2456.1203095631845</v>
      </c>
      <c r="BX96" s="7">
        <f t="shared" ref="BX96" si="1861">AC101*1000/AC88</f>
        <v>-3013.0293626090656</v>
      </c>
      <c r="BY96" s="7">
        <f t="shared" ref="BY96" si="1862">AD101*1000/AD88</f>
        <v>-3077.5579899508934</v>
      </c>
      <c r="BZ96" s="7">
        <f t="shared" ref="BZ96" si="1863">AE101*1000/AE88</f>
        <v>-3046.8747734196827</v>
      </c>
      <c r="CA96" s="7">
        <f t="shared" ref="CA96" si="1864">AF101*1000/AF88</f>
        <v>-2889.9275345589836</v>
      </c>
      <c r="CB96" s="7">
        <f t="shared" ref="CB96" si="1865">AG101*1000/AG88</f>
        <v>-2641.9245624526684</v>
      </c>
      <c r="CC96" s="7">
        <f t="shared" ref="CC96" si="1866">AH101*1000/AH88</f>
        <v>-2924.7836082903136</v>
      </c>
      <c r="CD96" s="7">
        <f t="shared" ref="CD96" si="1867">AI101*1000/AI88</f>
        <v>-2741.4043745731951</v>
      </c>
      <c r="CE96" s="7">
        <f t="shared" ref="CE96" si="1868">AJ101*1000/AJ88</f>
        <v>-3068.2263525032558</v>
      </c>
      <c r="CF96" s="7">
        <f t="shared" ref="CF96" si="1869">AK101*1000/AK88</f>
        <v>-2869.4636679692453</v>
      </c>
      <c r="CG96" s="7">
        <f t="shared" ref="CG96" si="1870">AL101*1000/AL88</f>
        <v>-2885.4822753405051</v>
      </c>
      <c r="CH96" s="7">
        <f t="shared" ref="CH96" si="1871">AM101*1000/AM88</f>
        <v>-2970.5374117497422</v>
      </c>
      <c r="CI96" s="7">
        <f t="shared" ref="CI96" si="1872">AN101*1000/AN88</f>
        <v>-3130.0892397366815</v>
      </c>
      <c r="CJ96" s="7">
        <f t="shared" ref="CJ96" si="1873">AO101*1000/AO88</f>
        <v>-3227.7766967177172</v>
      </c>
      <c r="CK96" s="7">
        <f t="shared" ref="CK96" si="1874">AP101*1000/AP88</f>
        <v>-2991.0309966087016</v>
      </c>
      <c r="CL96" s="7">
        <f t="shared" ref="CL96" si="1875">AQ101*1000/AQ88</f>
        <v>-3475.0728444965061</v>
      </c>
      <c r="CM96" s="7">
        <f t="shared" ref="CM96" si="1876">AR101*1000/AR88</f>
        <v>-3194.1263810143032</v>
      </c>
      <c r="CN96" s="7">
        <f t="shared" ref="CN96" si="1877">AS101*1000/AS88</f>
        <v>-2913.2987163261964</v>
      </c>
      <c r="CO96" s="7">
        <f t="shared" ref="CO96" si="1878">AT101*1000/AT88</f>
        <v>-2960.0632917056387</v>
      </c>
    </row>
    <row r="97" spans="2:93">
      <c r="B97" s="68" t="s">
        <v>1234</v>
      </c>
      <c r="C97" s="8">
        <f>-AJ_DROS_Q!E50</f>
        <v>470639.4646585685</v>
      </c>
      <c r="D97" s="8">
        <f>-AJ_DROS_Q!F50</f>
        <v>623026.3378755101</v>
      </c>
      <c r="E97" s="8">
        <f>-AJ_DROS_Q!G50</f>
        <v>476036.01400992606</v>
      </c>
      <c r="F97" s="8">
        <f>-AJ_DROS_Q!H50</f>
        <v>596113.44961271668</v>
      </c>
      <c r="G97" s="8">
        <f>-AJ_DROS_Q!I50</f>
        <v>564494.03187888011</v>
      </c>
      <c r="H97" s="8">
        <f>-AJ_DROS_Q!J50</f>
        <v>617446.13420052547</v>
      </c>
      <c r="I97" s="8">
        <f>-AJ_DROS_Q!K50</f>
        <v>576340.5715930718</v>
      </c>
      <c r="J97" s="8">
        <f>-AJ_DROS_Q!L50</f>
        <v>763675.11356188904</v>
      </c>
      <c r="K97" s="8">
        <f>-AJ_DROS_Q!M50</f>
        <v>566540.23296767997</v>
      </c>
      <c r="L97" s="8">
        <f>-AJ_DROS_Q!N50</f>
        <v>609967.32175468514</v>
      </c>
      <c r="M97" s="8">
        <f>-AJ_DROS_Q!O50</f>
        <v>599498.36263314658</v>
      </c>
      <c r="N97" s="8">
        <f>-AJ_DROS_Q!P50</f>
        <v>614782.93270490982</v>
      </c>
      <c r="O97" s="8">
        <f>-AJ_DROS_Q!Q50</f>
        <v>523027.34974729945</v>
      </c>
      <c r="P97" s="8">
        <f>-AJ_DROS_Q!R50</f>
        <v>534619.6808821375</v>
      </c>
      <c r="Q97" s="8">
        <f>-AJ_DROS_Q!S50</f>
        <v>569408.84092148917</v>
      </c>
      <c r="R97" s="8">
        <f>-AJ_DROS_Q!T50</f>
        <v>668645.79457414174</v>
      </c>
      <c r="S97" s="8">
        <f>-AJ_DROS_Q!U50</f>
        <v>403563.68632160069</v>
      </c>
      <c r="T97" s="8">
        <f>-AJ_DROS_Q!V50</f>
        <v>603786.87591603585</v>
      </c>
      <c r="U97" s="8">
        <f>-AJ_DROS_Q!W50</f>
        <v>584418.44478567096</v>
      </c>
      <c r="V97" s="8">
        <f>-AJ_DROS_Q!X50</f>
        <v>716890.20582739788</v>
      </c>
      <c r="W97" s="8">
        <f>-AJ_DROS_Q!Y50</f>
        <v>522355.8184208218</v>
      </c>
      <c r="X97" s="8">
        <f>-AJ_DROS_Q!Z50</f>
        <v>518049.83391919016</v>
      </c>
      <c r="Y97" s="8">
        <f>-AJ_DROS_Q!AA50</f>
        <v>442958.20718330389</v>
      </c>
      <c r="Z97" s="8">
        <f>-AJ_DROS_Q!AB50</f>
        <v>536711.70610471559</v>
      </c>
      <c r="AA97" s="8">
        <f>-AJ_DROS_Q!AC50</f>
        <v>398172.15932173777</v>
      </c>
      <c r="AB97" s="8">
        <f>-AJ_DROS_Q!AD50</f>
        <v>379616.2244147266</v>
      </c>
      <c r="AC97" s="8">
        <f>-AJ_DROS_Q!AE50</f>
        <v>326014.8228735638</v>
      </c>
      <c r="AD97" s="8">
        <f>-AJ_DROS_Q!AF50</f>
        <v>300353.76300381462</v>
      </c>
      <c r="AE97" s="8">
        <f>-AJ_DROS_Q!AG50</f>
        <v>317419.87055034551</v>
      </c>
      <c r="AF97" s="8">
        <f>-AJ_DROS_Q!AH50</f>
        <v>339715.95733135182</v>
      </c>
      <c r="AG97" s="8">
        <f>-AJ_DROS_Q!AI50</f>
        <v>309963.94309486955</v>
      </c>
      <c r="AH97" s="8">
        <f>-AJ_DROS_Q!AJ50</f>
        <v>328009.31265531102</v>
      </c>
      <c r="AI97" s="8">
        <f>-AJ_DROS_Q!AK50</f>
        <v>259314.67901618528</v>
      </c>
      <c r="AJ97" s="8">
        <f>-AJ_DROS_Q!AL50</f>
        <v>296826.01676523359</v>
      </c>
      <c r="AK97" s="8">
        <f>-AJ_DROS_Q!AM50</f>
        <v>335492.44631334953</v>
      </c>
      <c r="AL97" s="8">
        <f>-AJ_DROS_Q!AN50</f>
        <v>254482.29568659191</v>
      </c>
      <c r="AM97" s="8">
        <f>-AJ_DROS_Q!AO50</f>
        <v>237286.48440166056</v>
      </c>
      <c r="AN97" s="8">
        <f>-AJ_DROS_Q!AP50</f>
        <v>228816.52922507064</v>
      </c>
      <c r="AO97" s="8">
        <f>-AJ_DROS_Q!AQ50</f>
        <v>255004.20872565679</v>
      </c>
      <c r="AP97" s="8">
        <f>-AJ_DROS_Q!AR50</f>
        <v>309681.52535871865</v>
      </c>
      <c r="AQ97" s="8">
        <f>-AJ_DROS_Q!AS50</f>
        <v>256827.4966376134</v>
      </c>
      <c r="AR97" s="8">
        <f>-AJ_DROS_Q!AT50</f>
        <v>280771.21904109552</v>
      </c>
      <c r="AS97" s="8">
        <f>-AJ_DROS_Q!AU50</f>
        <v>359574.72025884496</v>
      </c>
      <c r="AT97" s="8">
        <f>-AJ_DROS_Q!AV50</f>
        <v>376946.75372474239</v>
      </c>
      <c r="AW97" s="56" t="s">
        <v>1252</v>
      </c>
      <c r="AX97" s="70">
        <f>C102*1000/C78</f>
        <v>-6.2947048596726368E-2</v>
      </c>
      <c r="AY97" s="70">
        <f t="shared" ref="AY97" si="1879">D102*1000/D78</f>
        <v>-8.1778133820702606E-2</v>
      </c>
      <c r="AZ97" s="70">
        <f t="shared" ref="AZ97" si="1880">E102*1000/E78</f>
        <v>-5.9616410998283527E-2</v>
      </c>
      <c r="BA97" s="70">
        <f t="shared" ref="BA97" si="1881">F102*1000/F78</f>
        <v>-6.5956856357069313E-2</v>
      </c>
      <c r="BB97" s="70">
        <f t="shared" ref="BB97" si="1882">G102*1000/G78</f>
        <v>-6.2078916805083866E-2</v>
      </c>
      <c r="BC97" s="70">
        <f t="shared" ref="BC97" si="1883">H102*1000/H78</f>
        <v>-7.1042267920000957E-2</v>
      </c>
      <c r="BD97" s="70">
        <f t="shared" ref="BD97" si="1884">I102*1000/I78</f>
        <v>-5.6479738650414363E-2</v>
      </c>
      <c r="BE97" s="70">
        <f t="shared" ref="BE97" si="1885">J102*1000/J78</f>
        <v>-7.0830421330722398E-2</v>
      </c>
      <c r="BF97" s="70">
        <f t="shared" ref="BF97" si="1886">K102*1000/K78</f>
        <v>-5.6869035647779176E-2</v>
      </c>
      <c r="BG97" s="70">
        <f t="shared" ref="BG97" si="1887">L102*1000/L78</f>
        <v>-6.0507702600925445E-2</v>
      </c>
      <c r="BH97" s="70">
        <f t="shared" ref="BH97" si="1888">M102*1000/M78</f>
        <v>-5.6148800588918683E-2</v>
      </c>
      <c r="BI97" s="70">
        <f t="shared" ref="BI97" si="1889">N102*1000/N78</f>
        <v>-6.0393626695546827E-2</v>
      </c>
      <c r="BJ97" s="70">
        <f t="shared" ref="BJ97" si="1890">O102*1000/O78</f>
        <v>-5.2038958687443362E-2</v>
      </c>
      <c r="BK97" s="70">
        <f t="shared" ref="BK97" si="1891">P102*1000/P78</f>
        <v>-5.3976772821259456E-2</v>
      </c>
      <c r="BL97" s="70">
        <f t="shared" ref="BL97" si="1892">Q102*1000/Q78</f>
        <v>-5.1858558391481804E-2</v>
      </c>
      <c r="BM97" s="70">
        <f t="shared" ref="BM97" si="1893">R102*1000/R78</f>
        <v>-5.8973752756014172E-2</v>
      </c>
      <c r="BN97" s="70">
        <f t="shared" ref="BN97" si="1894">S102*1000/S78</f>
        <v>-4.2868884680629618E-2</v>
      </c>
      <c r="BO97" s="70">
        <f t="shared" ref="BO97" si="1895">T102*1000/T78</f>
        <v>-5.8881820131237494E-2</v>
      </c>
      <c r="BP97" s="70">
        <f t="shared" ref="BP97" si="1896">U102*1000/U78</f>
        <v>-5.1864142397715307E-2</v>
      </c>
      <c r="BQ97" s="70">
        <f t="shared" ref="BQ97" si="1897">V102*1000/V78</f>
        <v>-6.0885621068142083E-2</v>
      </c>
      <c r="BR97" s="70">
        <f t="shared" ref="BR97" si="1898">W102*1000/W78</f>
        <v>-4.9960488522111636E-2</v>
      </c>
      <c r="BS97" s="70">
        <f t="shared" ref="BS97" si="1899">X102*1000/X78</f>
        <v>-5.0346948213264416E-2</v>
      </c>
      <c r="BT97" s="70">
        <f t="shared" ref="BT97" si="1900">Y102*1000/Y78</f>
        <v>-4.2679799665224047E-2</v>
      </c>
      <c r="BU97" s="70">
        <f t="shared" ref="BU97" si="1901">Z102*1000/Z78</f>
        <v>-4.8662877978183486E-2</v>
      </c>
      <c r="BV97" s="70">
        <f t="shared" ref="BV97" si="1902">AA102*1000/AA78</f>
        <v>-3.7516241905179777E-2</v>
      </c>
      <c r="BW97" s="70">
        <f t="shared" ref="BW97" si="1903">AB102*1000/AB78</f>
        <v>-3.9950595954952525E-2</v>
      </c>
      <c r="BX97" s="70">
        <f t="shared" ref="BX97" si="1904">AC102*1000/AC78</f>
        <v>-3.2015875016639717E-2</v>
      </c>
      <c r="BY97" s="70">
        <f t="shared" ref="BY97" si="1905">AD102*1000/AD78</f>
        <v>-3.9319808316185867E-2</v>
      </c>
      <c r="BZ97" s="70">
        <f t="shared" ref="BZ97" si="1906">AE102*1000/AE78</f>
        <v>-3.7081415858286775E-2</v>
      </c>
      <c r="CA97" s="70">
        <f t="shared" ref="CA97" si="1907">AF102*1000/AF78</f>
        <v>-3.5121092689308422E-2</v>
      </c>
      <c r="CB97" s="70">
        <f t="shared" ref="CB97" si="1908">AG102*1000/AG78</f>
        <v>-4.9152425901241602E-2</v>
      </c>
      <c r="CC97" s="70">
        <f t="shared" ref="CC97" si="1909">AH102*1000/AH78</f>
        <v>-7.3883837728135768E-2</v>
      </c>
      <c r="CD97" s="70">
        <f t="shared" ref="CD97" si="1910">AI102*1000/AI78</f>
        <v>-3.3639313750294719E-2</v>
      </c>
      <c r="CE97" s="70">
        <f t="shared" ref="CE97" si="1911">AJ102*1000/AJ78</f>
        <v>-4.0288552868946816E-2</v>
      </c>
      <c r="CF97" s="70">
        <f t="shared" ref="CF97" si="1912">AK102*1000/AK78</f>
        <v>-4.3749492208437026E-2</v>
      </c>
      <c r="CG97" s="70">
        <f t="shared" ref="CG97" si="1913">AL102*1000/AL78</f>
        <v>-4.2708838120094378E-2</v>
      </c>
      <c r="CH97" s="70">
        <f t="shared" ref="CH97" si="1914">AM102*1000/AM78</f>
        <v>-3.8388463447481966E-2</v>
      </c>
      <c r="CI97" s="70">
        <f t="shared" ref="CI97" si="1915">AN102*1000/AN78</f>
        <v>-4.4588708408121465E-2</v>
      </c>
      <c r="CJ97" s="70">
        <f t="shared" ref="CJ97" si="1916">AO102*1000/AO78</f>
        <v>-4.0777409155023918E-2</v>
      </c>
      <c r="CK97" s="70">
        <f t="shared" ref="CK97" si="1917">AP102*1000/AP78</f>
        <v>-4.4000383431989011E-2</v>
      </c>
      <c r="CL97" s="70">
        <f t="shared" ref="CL97" si="1918">AQ102*1000/AQ78</f>
        <v>-4.1936392417901369E-2</v>
      </c>
      <c r="CM97" s="70">
        <f t="shared" ref="CM97" si="1919">AR102*1000/AR78</f>
        <v>-4.6123404676365137E-2</v>
      </c>
      <c r="CN97" s="70">
        <f t="shared" ref="CN97" si="1920">AS102*1000/AS78</f>
        <v>-4.6189393747793975E-2</v>
      </c>
      <c r="CO97" s="70">
        <f t="shared" ref="CO97" si="1921">AT102*1000/AT78</f>
        <v>-4.494288549305088E-2</v>
      </c>
    </row>
    <row r="98" spans="2:93">
      <c r="B98" s="68" t="s">
        <v>1235</v>
      </c>
      <c r="C98" s="8">
        <f>C97+C96</f>
        <v>2325804.2433393127</v>
      </c>
      <c r="D98" s="8">
        <f t="shared" ref="D98:AT98" si="1922">D97+D96</f>
        <v>2350427.7521173488</v>
      </c>
      <c r="E98" s="8">
        <f t="shared" si="1922"/>
        <v>2210639.1862049419</v>
      </c>
      <c r="F98" s="8">
        <f t="shared" si="1922"/>
        <v>2274996.4302675989</v>
      </c>
      <c r="G98" s="8">
        <f t="shared" si="1922"/>
        <v>2376586.1759568658</v>
      </c>
      <c r="H98" s="8">
        <f t="shared" si="1922"/>
        <v>2444317.7811371558</v>
      </c>
      <c r="I98" s="8">
        <f t="shared" si="1922"/>
        <v>2409864.6463823263</v>
      </c>
      <c r="J98" s="8">
        <f t="shared" si="1922"/>
        <v>2711711.2728603538</v>
      </c>
      <c r="K98" s="8">
        <f t="shared" si="1922"/>
        <v>2605496.4835881521</v>
      </c>
      <c r="L98" s="8">
        <f t="shared" si="1922"/>
        <v>2603896.8787145177</v>
      </c>
      <c r="M98" s="8">
        <f t="shared" si="1922"/>
        <v>2374430.8694523359</v>
      </c>
      <c r="N98" s="8">
        <f t="shared" si="1922"/>
        <v>2783350.071778669</v>
      </c>
      <c r="O98" s="8">
        <f t="shared" si="1922"/>
        <v>2685304.810193005</v>
      </c>
      <c r="P98" s="8">
        <f t="shared" si="1922"/>
        <v>2856421.1372765359</v>
      </c>
      <c r="Q98" s="8">
        <f t="shared" si="1922"/>
        <v>2895849.6890964624</v>
      </c>
      <c r="R98" s="8">
        <f t="shared" si="1922"/>
        <v>3077101.4798693927</v>
      </c>
      <c r="S98" s="8">
        <f t="shared" si="1922"/>
        <v>2680730.007183712</v>
      </c>
      <c r="T98" s="8">
        <f t="shared" si="1922"/>
        <v>2789844.1778232078</v>
      </c>
      <c r="U98" s="8">
        <f t="shared" si="1922"/>
        <v>2869926.0573749389</v>
      </c>
      <c r="V98" s="8">
        <f t="shared" si="1922"/>
        <v>2969635.2916056211</v>
      </c>
      <c r="W98" s="8">
        <f t="shared" si="1922"/>
        <v>2926773.7966183159</v>
      </c>
      <c r="X98" s="8">
        <f t="shared" si="1922"/>
        <v>2788215.5918107103</v>
      </c>
      <c r="Y98" s="8">
        <f t="shared" si="1922"/>
        <v>2516383.4991643582</v>
      </c>
      <c r="Z98" s="8">
        <f t="shared" si="1922"/>
        <v>2658923.0380865606</v>
      </c>
      <c r="AA98" s="8">
        <f t="shared" si="1922"/>
        <v>2333798.7618430397</v>
      </c>
      <c r="AB98" s="8">
        <f t="shared" si="1922"/>
        <v>2308267.3514861609</v>
      </c>
      <c r="AC98" s="8">
        <f t="shared" si="1922"/>
        <v>2523607.6678208383</v>
      </c>
      <c r="AD98" s="8">
        <f t="shared" si="1922"/>
        <v>2158024.0649229926</v>
      </c>
      <c r="AE98" s="8">
        <f t="shared" si="1922"/>
        <v>2191696.8366484055</v>
      </c>
      <c r="AF98" s="8">
        <f t="shared" si="1922"/>
        <v>2199827.6826012922</v>
      </c>
      <c r="AG98" s="8">
        <f t="shared" si="1922"/>
        <v>2094442.1052919652</v>
      </c>
      <c r="AH98" s="8">
        <f t="shared" si="1922"/>
        <v>2214427.6950088842</v>
      </c>
      <c r="AI98" s="8">
        <f t="shared" si="1922"/>
        <v>1983658.1002361572</v>
      </c>
      <c r="AJ98" s="8">
        <f t="shared" si="1922"/>
        <v>1932202.6227643241</v>
      </c>
      <c r="AK98" s="8">
        <f t="shared" si="1922"/>
        <v>1910548.1075214222</v>
      </c>
      <c r="AL98" s="8">
        <f t="shared" si="1922"/>
        <v>1950458.2231739119</v>
      </c>
      <c r="AM98" s="8">
        <f t="shared" si="1922"/>
        <v>1930950.037302413</v>
      </c>
      <c r="AN98" s="8">
        <f t="shared" si="1922"/>
        <v>2055758.764038244</v>
      </c>
      <c r="AO98" s="8">
        <f t="shared" si="1922"/>
        <v>2310573.4296234446</v>
      </c>
      <c r="AP98" s="8">
        <f t="shared" si="1922"/>
        <v>2390330.0314513734</v>
      </c>
      <c r="AQ98" s="8">
        <f t="shared" si="1922"/>
        <v>2235345.0840503573</v>
      </c>
      <c r="AR98" s="8">
        <f t="shared" si="1922"/>
        <v>2211298.3132925499</v>
      </c>
      <c r="AS98" s="8">
        <f t="shared" si="1922"/>
        <v>2344267.5174251301</v>
      </c>
      <c r="AT98" s="8">
        <f t="shared" si="1922"/>
        <v>2329929.8111465429</v>
      </c>
    </row>
    <row r="99" spans="2:93">
      <c r="B99" s="68" t="s">
        <v>1245</v>
      </c>
      <c r="C99" s="8">
        <f>AJ_DROS_Q!E40</f>
        <v>-177083.40041938733</v>
      </c>
      <c r="D99" s="8">
        <f>AJ_DROS_Q!F40</f>
        <v>-168198.14672221924</v>
      </c>
      <c r="E99" s="8">
        <f>AJ_DROS_Q!G40</f>
        <v>-163674.8857366672</v>
      </c>
      <c r="F99" s="8">
        <f>AJ_DROS_Q!H40</f>
        <v>-153746.88739781908</v>
      </c>
      <c r="G99" s="8">
        <f>AJ_DROS_Q!I40</f>
        <v>-183872.87543529522</v>
      </c>
      <c r="H99" s="8">
        <f>AJ_DROS_Q!J40</f>
        <v>-170095.88753552781</v>
      </c>
      <c r="I99" s="8">
        <f>AJ_DROS_Q!K40</f>
        <v>-190529.28993713015</v>
      </c>
      <c r="J99" s="8">
        <f>AJ_DROS_Q!L40</f>
        <v>-212020.09423621916</v>
      </c>
      <c r="K99" s="8">
        <f>AJ_DROS_Q!M40</f>
        <v>-207467.42123643518</v>
      </c>
      <c r="L99" s="8">
        <f>AJ_DROS_Q!N40</f>
        <v>-202872.8223890299</v>
      </c>
      <c r="M99" s="8">
        <f>AJ_DROS_Q!O40</f>
        <v>-200115.76572164259</v>
      </c>
      <c r="N99" s="8">
        <f>AJ_DROS_Q!P40</f>
        <v>-203955.68734342052</v>
      </c>
      <c r="O99" s="8">
        <f>AJ_DROS_Q!Q40</f>
        <v>-195623.63495324366</v>
      </c>
      <c r="P99" s="8">
        <f>AJ_DROS_Q!R40</f>
        <v>-206376.30357620388</v>
      </c>
      <c r="Q99" s="8">
        <f>AJ_DROS_Q!S40</f>
        <v>-207143.04392237996</v>
      </c>
      <c r="R99" s="8">
        <f>AJ_DROS_Q!T40</f>
        <v>-201644.49378092235</v>
      </c>
      <c r="S99" s="8">
        <f>AJ_DROS_Q!U40</f>
        <v>-175484.1588142793</v>
      </c>
      <c r="T99" s="8">
        <f>AJ_DROS_Q!V40</f>
        <v>-178169.21706976229</v>
      </c>
      <c r="U99" s="8">
        <f>AJ_DROS_Q!W40</f>
        <v>-185751.95213862119</v>
      </c>
      <c r="V99" s="8">
        <f>AJ_DROS_Q!X40</f>
        <v>-166774.28082380875</v>
      </c>
      <c r="W99" s="8">
        <f>AJ_DROS_Q!Y40</f>
        <v>-164119.18727019231</v>
      </c>
      <c r="X99" s="8">
        <f>AJ_DROS_Q!Z40</f>
        <v>-164123.31303888254</v>
      </c>
      <c r="Y99" s="8">
        <f>AJ_DROS_Q!AA40</f>
        <v>-163685.57105363326</v>
      </c>
      <c r="Z99" s="8">
        <f>AJ_DROS_Q!AB40</f>
        <v>-154319.05588074893</v>
      </c>
      <c r="AA99" s="8">
        <f>AJ_DROS_Q!AC40</f>
        <v>-46228.010751642832</v>
      </c>
      <c r="AB99" s="8">
        <f>AJ_DROS_Q!AD40</f>
        <v>-55297.448290987799</v>
      </c>
      <c r="AC99" s="8">
        <f>AJ_DROS_Q!AE40</f>
        <v>-57009.140461359471</v>
      </c>
      <c r="AD99" s="8">
        <f>AJ_DROS_Q!AF40</f>
        <v>-52645.054528683759</v>
      </c>
      <c r="AE99" s="8">
        <f>AJ_DROS_Q!AG40</f>
        <v>-54646.084394117621</v>
      </c>
      <c r="AF99" s="8">
        <f>AJ_DROS_Q!AH40</f>
        <v>-12722.132193032267</v>
      </c>
      <c r="AG99" s="8">
        <f>AJ_DROS_Q!AI40</f>
        <v>-90498.206695690096</v>
      </c>
      <c r="AH99" s="8">
        <f>AJ_DROS_Q!AJ40</f>
        <v>-16410.382907732659</v>
      </c>
      <c r="AI99" s="8">
        <f>AJ_DROS_Q!AK40</f>
        <v>-59016.067023701784</v>
      </c>
      <c r="AJ99" s="8">
        <f>AJ_DROS_Q!AL40</f>
        <v>-56975.599332614205</v>
      </c>
      <c r="AK99" s="8">
        <f>AJ_DROS_Q!AM40</f>
        <v>-97627.641319028524</v>
      </c>
      <c r="AL99" s="8">
        <f>AJ_DROS_Q!AN40</f>
        <v>-127831.92508945461</v>
      </c>
      <c r="AM99" s="8">
        <f>AJ_DROS_Q!AO40</f>
        <v>-94618.920870428352</v>
      </c>
      <c r="AN99" s="8">
        <f>AJ_DROS_Q!AP40</f>
        <v>-100553.70192930489</v>
      </c>
      <c r="AO99" s="8">
        <f>AJ_DROS_Q!AQ40</f>
        <v>-103470.74565797379</v>
      </c>
      <c r="AP99" s="8">
        <f>AJ_DROS_Q!AR40</f>
        <v>-91880.026330977911</v>
      </c>
      <c r="AQ99" s="8">
        <f>AJ_DROS_Q!AS40</f>
        <v>-98148.134773402184</v>
      </c>
      <c r="AR99" s="8">
        <f>AJ_DROS_Q!AT40</f>
        <v>-91136.197859922526</v>
      </c>
      <c r="AS99" s="8">
        <f>AJ_DROS_Q!AU40</f>
        <v>-90498.43023228833</v>
      </c>
      <c r="AT99" s="8">
        <f>AJ_DROS_Q!AV40</f>
        <v>-89744.751980398622</v>
      </c>
    </row>
    <row r="100" spans="2:93">
      <c r="B100" s="68" t="s">
        <v>1247</v>
      </c>
      <c r="C100" s="8">
        <f>AJ_DROS_Q!E43+AJ_DROS_Q!E44+AJ_DROS_Q!E45</f>
        <v>-541695.560680822</v>
      </c>
      <c r="D100" s="8">
        <f>AJ_DROS_Q!F43+AJ_DROS_Q!F44+AJ_DROS_Q!F45</f>
        <v>-496628.40194823907</v>
      </c>
      <c r="E100" s="8">
        <f>AJ_DROS_Q!G43+AJ_DROS_Q!G44+AJ_DROS_Q!G45</f>
        <v>-465966.07664169028</v>
      </c>
      <c r="F100" s="8">
        <f>AJ_DROS_Q!H43+AJ_DROS_Q!H44+AJ_DROS_Q!H45</f>
        <v>-426402.89678070706</v>
      </c>
      <c r="G100" s="8">
        <f>AJ_DROS_Q!I43+AJ_DROS_Q!I44+AJ_DROS_Q!I45</f>
        <v>-453586.22001216299</v>
      </c>
      <c r="H100" s="8">
        <f>AJ_DROS_Q!J43+AJ_DROS_Q!J44+AJ_DROS_Q!J45</f>
        <v>-457580.24380326725</v>
      </c>
      <c r="I100" s="8">
        <f>AJ_DROS_Q!K43+AJ_DROS_Q!K44+AJ_DROS_Q!K45</f>
        <v>-395755.1161277155</v>
      </c>
      <c r="J100" s="8">
        <f>AJ_DROS_Q!L43+AJ_DROS_Q!L44+AJ_DROS_Q!L45</f>
        <v>-416828.45147506089</v>
      </c>
      <c r="K100" s="8">
        <f>AJ_DROS_Q!M43+AJ_DROS_Q!M44+AJ_DROS_Q!M45</f>
        <v>-436752.42306413106</v>
      </c>
      <c r="L100" s="8">
        <f>AJ_DROS_Q!N43+AJ_DROS_Q!N44+AJ_DROS_Q!N45</f>
        <v>-393481.37406954047</v>
      </c>
      <c r="M100" s="8">
        <f>AJ_DROS_Q!O43+AJ_DROS_Q!O44+AJ_DROS_Q!O45</f>
        <v>-408962.10494898498</v>
      </c>
      <c r="N100" s="8">
        <f>AJ_DROS_Q!P43+AJ_DROS_Q!P44+AJ_DROS_Q!P45</f>
        <v>-423841.07136198331</v>
      </c>
      <c r="O100" s="8">
        <f>AJ_DROS_Q!Q43+AJ_DROS_Q!Q44+AJ_DROS_Q!Q45</f>
        <v>-408183.94391285552</v>
      </c>
      <c r="P100" s="8">
        <f>AJ_DROS_Q!R43+AJ_DROS_Q!R44+AJ_DROS_Q!R45</f>
        <v>-486670.43964812375</v>
      </c>
      <c r="Q100" s="8">
        <f>AJ_DROS_Q!S43+AJ_DROS_Q!S44+AJ_DROS_Q!S45</f>
        <v>-495811.95534510206</v>
      </c>
      <c r="R100" s="8">
        <f>AJ_DROS_Q!T43+AJ_DROS_Q!T44+AJ_DROS_Q!T45</f>
        <v>-476581.3308664186</v>
      </c>
      <c r="S100" s="8">
        <f>AJ_DROS_Q!U43+AJ_DROS_Q!U44+AJ_DROS_Q!U45</f>
        <v>-477532.17420291208</v>
      </c>
      <c r="T100" s="8">
        <f>AJ_DROS_Q!V43+AJ_DROS_Q!V44+AJ_DROS_Q!V45</f>
        <v>-587659.73295741808</v>
      </c>
      <c r="U100" s="8">
        <f>AJ_DROS_Q!W43+AJ_DROS_Q!W44+AJ_DROS_Q!W45</f>
        <v>-543011.5007470313</v>
      </c>
      <c r="V100" s="8">
        <f>AJ_DROS_Q!X43+AJ_DROS_Q!X44+AJ_DROS_Q!X45</f>
        <v>-565162.28854825359</v>
      </c>
      <c r="W100" s="8">
        <f>AJ_DROS_Q!Y43+AJ_DROS_Q!Y44+AJ_DROS_Q!Y45</f>
        <v>-702986.41363226401</v>
      </c>
      <c r="X100" s="8">
        <f>AJ_DROS_Q!Z43+AJ_DROS_Q!Z44+AJ_DROS_Q!Z45</f>
        <v>-727789.9086252097</v>
      </c>
      <c r="Y100" s="8">
        <f>AJ_DROS_Q!AA43+AJ_DROS_Q!AA44+AJ_DROS_Q!AA45</f>
        <v>-487813.94763628003</v>
      </c>
      <c r="Z100" s="8">
        <f>AJ_DROS_Q!AB43+AJ_DROS_Q!AB44+AJ_DROS_Q!AB45</f>
        <v>-557111.43735922803</v>
      </c>
      <c r="AA100" s="8">
        <f>AJ_DROS_Q!AC43+AJ_DROS_Q!AC44+AJ_DROS_Q!AC45</f>
        <v>-574765.25399199966</v>
      </c>
      <c r="AB100" s="8">
        <f>AJ_DROS_Q!AD43+AJ_DROS_Q!AD44+AJ_DROS_Q!AD45</f>
        <v>-534386.85348809953</v>
      </c>
      <c r="AC100" s="8">
        <f>AJ_DROS_Q!AE43+AJ_DROS_Q!AE44+AJ_DROS_Q!AE45</f>
        <v>-695498.31878977781</v>
      </c>
      <c r="AD100" s="8">
        <f>AJ_DROS_Q!AF43+AJ_DROS_Q!AF44+AJ_DROS_Q!AF45</f>
        <v>-441468.10384076618</v>
      </c>
      <c r="AE100" s="8">
        <f>AJ_DROS_Q!AG43+AJ_DROS_Q!AG44+AJ_DROS_Q!AG45</f>
        <v>-645014.24677818432</v>
      </c>
      <c r="AF100" s="8">
        <f>AJ_DROS_Q!AH43+AJ_DROS_Q!AH44+AJ_DROS_Q!AH45</f>
        <v>-760356.30562408827</v>
      </c>
      <c r="AG100" s="8">
        <f>AJ_DROS_Q!AI43+AJ_DROS_Q!AI44+AJ_DROS_Q!AI45</f>
        <v>-491139.10238283267</v>
      </c>
      <c r="AH100" s="8">
        <f>AJ_DROS_Q!AJ43+AJ_DROS_Q!AJ44+AJ_DROS_Q!AJ45</f>
        <v>-232291.15546087804</v>
      </c>
      <c r="AI100" s="8">
        <f>AJ_DROS_Q!AK43+AJ_DROS_Q!AK44+AJ_DROS_Q!AK45</f>
        <v>-493175.00582988723</v>
      </c>
      <c r="AJ100" s="8">
        <f>AJ_DROS_Q!AL43+AJ_DROS_Q!AL44+AJ_DROS_Q!AL45</f>
        <v>-445647.24700646743</v>
      </c>
      <c r="AK100" s="8">
        <f>AJ_DROS_Q!AM43+AJ_DROS_Q!AM44+AJ_DROS_Q!AM45</f>
        <v>-413258.89444876608</v>
      </c>
      <c r="AL100" s="8">
        <f>AJ_DROS_Q!AN43+AJ_DROS_Q!AN44+AJ_DROS_Q!AN45</f>
        <v>-431029.13966570073</v>
      </c>
      <c r="AM100" s="8">
        <f>AJ_DROS_Q!AO43+AJ_DROS_Q!AO44+AJ_DROS_Q!AO45</f>
        <v>-404796.43533517962</v>
      </c>
      <c r="AN100" s="8">
        <f>AJ_DROS_Q!AP43+AJ_DROS_Q!AP44+AJ_DROS_Q!AP45</f>
        <v>-466728.11355702672</v>
      </c>
      <c r="AO100" s="8">
        <f>AJ_DROS_Q!AQ43+AJ_DROS_Q!AQ44+AJ_DROS_Q!AQ45</f>
        <v>-488133.55550791556</v>
      </c>
      <c r="AP100" s="8">
        <f>AJ_DROS_Q!AR43+AJ_DROS_Q!AR44+AJ_DROS_Q!AR45</f>
        <v>-521221.65451141167</v>
      </c>
      <c r="AQ100" s="8">
        <f>AJ_DROS_Q!AS43+AJ_DROS_Q!AS44+AJ_DROS_Q!AS45</f>
        <v>-478700.03306613234</v>
      </c>
      <c r="AR100" s="8">
        <f>AJ_DROS_Q!AT43+AJ_DROS_Q!AT44+AJ_DROS_Q!AT45</f>
        <v>-511103.66855506814</v>
      </c>
      <c r="AS100" s="8">
        <f>AJ_DROS_Q!AU43+AJ_DROS_Q!AU44+AJ_DROS_Q!AU45</f>
        <v>-513646.58848943643</v>
      </c>
      <c r="AT100" s="8">
        <f>AJ_DROS_Q!AV43+AJ_DROS_Q!AV44+AJ_DROS_Q!AV45</f>
        <v>-441121.84421024774</v>
      </c>
    </row>
    <row r="101" spans="2:93">
      <c r="B101" s="68" t="s">
        <v>1248</v>
      </c>
      <c r="C101" s="8">
        <f>AJ_DROS_Q!E46</f>
        <v>-140029.17327983482</v>
      </c>
      <c r="D101" s="8">
        <f>AJ_DROS_Q!F46</f>
        <v>-149171.4311036721</v>
      </c>
      <c r="E101" s="8">
        <f>AJ_DROS_Q!G46</f>
        <v>-135471.37578212644</v>
      </c>
      <c r="F101" s="8">
        <f>AJ_DROS_Q!H46</f>
        <v>-132866.85094689301</v>
      </c>
      <c r="G101" s="8">
        <f>AJ_DROS_Q!I46</f>
        <v>-134750.97260246202</v>
      </c>
      <c r="H101" s="8">
        <f>AJ_DROS_Q!J46</f>
        <v>-127446.14344434108</v>
      </c>
      <c r="I101" s="8">
        <f>AJ_DROS_Q!K46</f>
        <v>-135029.25401082009</v>
      </c>
      <c r="J101" s="8">
        <f>AJ_DROS_Q!L46</f>
        <v>-151403.57615710844</v>
      </c>
      <c r="K101" s="8">
        <f>AJ_DROS_Q!M46</f>
        <v>-138906.72011776359</v>
      </c>
      <c r="L101" s="8">
        <f>AJ_DROS_Q!N46</f>
        <v>-129214.46994689941</v>
      </c>
      <c r="M101" s="8">
        <f>AJ_DROS_Q!O46</f>
        <v>-153326.27350604517</v>
      </c>
      <c r="N101" s="8">
        <f>AJ_DROS_Q!P46</f>
        <v>-148324.79575739041</v>
      </c>
      <c r="O101" s="8">
        <f>AJ_DROS_Q!Q46</f>
        <v>-162158.55506013829</v>
      </c>
      <c r="P101" s="8">
        <f>AJ_DROS_Q!R46</f>
        <v>-171598.0429371869</v>
      </c>
      <c r="Q101" s="8">
        <f>AJ_DROS_Q!S46</f>
        <v>-168143.58739282371</v>
      </c>
      <c r="R101" s="8">
        <f>AJ_DROS_Q!T46</f>
        <v>-173877.1799852243</v>
      </c>
      <c r="S101" s="8">
        <f>AJ_DROS_Q!U46</f>
        <v>-168936.51903431059</v>
      </c>
      <c r="T101" s="8">
        <f>AJ_DROS_Q!V46</f>
        <v>-164306.84118399586</v>
      </c>
      <c r="U101" s="8">
        <f>AJ_DROS_Q!W46</f>
        <v>-177393.47305445751</v>
      </c>
      <c r="V101" s="8">
        <f>AJ_DROS_Q!X46</f>
        <v>-165910.53837164986</v>
      </c>
      <c r="W101" s="8">
        <f>AJ_DROS_Q!Y46</f>
        <v>-159093.69567043867</v>
      </c>
      <c r="X101" s="8">
        <f>AJ_DROS_Q!Z46</f>
        <v>-149656.59535822607</v>
      </c>
      <c r="Y101" s="8">
        <f>AJ_DROS_Q!AA46</f>
        <v>-155761.1630106587</v>
      </c>
      <c r="Z101" s="8">
        <f>AJ_DROS_Q!AB46</f>
        <v>-167734.24271097404</v>
      </c>
      <c r="AA101" s="8">
        <f>AJ_DROS_Q!AC46</f>
        <v>-173283.39035532624</v>
      </c>
      <c r="AB101" s="8">
        <f>AJ_DROS_Q!AD46</f>
        <v>-158230.63870298903</v>
      </c>
      <c r="AC101" s="8">
        <f>AJ_DROS_Q!AE46</f>
        <v>-205832.08787727571</v>
      </c>
      <c r="AD101" s="8">
        <f>AJ_DROS_Q!AF46</f>
        <v>-196914.47042901797</v>
      </c>
      <c r="AE101" s="8">
        <f>AJ_DROS_Q!AG46</f>
        <v>-189226.15780322941</v>
      </c>
      <c r="AF101" s="8">
        <f>AJ_DROS_Q!AH46</f>
        <v>-162665.3511377215</v>
      </c>
      <c r="AG101" s="8">
        <f>AJ_DROS_Q!AI46</f>
        <v>-158306.76170672633</v>
      </c>
      <c r="AH101" s="8">
        <f>AJ_DROS_Q!AJ46</f>
        <v>-169894.83023836772</v>
      </c>
      <c r="AI101" s="8">
        <f>AJ_DROS_Q!AK46</f>
        <v>-156457.43046564137</v>
      </c>
      <c r="AJ101" s="8">
        <f>AJ_DROS_Q!AL46</f>
        <v>-164579.66154827463</v>
      </c>
      <c r="AK101" s="8">
        <f>AJ_DROS_Q!AM46</f>
        <v>-168302.65251740016</v>
      </c>
      <c r="AL101" s="8">
        <f>AJ_DROS_Q!AN46</f>
        <v>-167072.30922449057</v>
      </c>
      <c r="AM101" s="8">
        <f>AJ_DROS_Q!AO46</f>
        <v>-172041.64473889806</v>
      </c>
      <c r="AN101" s="8">
        <f>AJ_DROS_Q!AP46</f>
        <v>-175322.55849613101</v>
      </c>
      <c r="AO101" s="8">
        <f>AJ_DROS_Q!AQ46</f>
        <v>-191626.64693073742</v>
      </c>
      <c r="AP101" s="8">
        <f>AJ_DROS_Q!AR46</f>
        <v>-176743.01262060477</v>
      </c>
      <c r="AQ101" s="8">
        <f>AJ_DROS_Q!AS46</f>
        <v>-203371.68807846904</v>
      </c>
      <c r="AR101" s="8">
        <f>AJ_DROS_Q!AT46</f>
        <v>-181407.21368332632</v>
      </c>
      <c r="AS101" s="8">
        <f>AJ_DROS_Q!AU46</f>
        <v>-189151.74575491095</v>
      </c>
      <c r="AT101" s="8">
        <f>AJ_DROS_Q!AV46</f>
        <v>-200994.21763339627</v>
      </c>
    </row>
    <row r="102" spans="2:93">
      <c r="B102" s="68" t="s">
        <v>1251</v>
      </c>
      <c r="C102" s="8">
        <f>AJ_DROS_Q!E47+AJ_DROS_Q!E50</f>
        <v>-669939.43388483417</v>
      </c>
      <c r="D102" s="8">
        <f>AJ_DROS_Q!F47+AJ_DROS_Q!F50</f>
        <v>-820370.98576263653</v>
      </c>
      <c r="E102" s="8">
        <f>AJ_DROS_Q!G47+AJ_DROS_Q!G50</f>
        <v>-659023.29681597278</v>
      </c>
      <c r="F102" s="8">
        <f>AJ_DROS_Q!H47+AJ_DROS_Q!H50</f>
        <v>-770587.31640426419</v>
      </c>
      <c r="G102" s="8">
        <f>AJ_DROS_Q!I47+AJ_DROS_Q!I50</f>
        <v>-748041.17323788861</v>
      </c>
      <c r="H102" s="8">
        <f>AJ_DROS_Q!J47+AJ_DROS_Q!J50</f>
        <v>-795449.88446586323</v>
      </c>
      <c r="I102" s="8">
        <f>AJ_DROS_Q!K47+AJ_DROS_Q!K50</f>
        <v>-764724.83438663022</v>
      </c>
      <c r="J102" s="8">
        <f>AJ_DROS_Q!L47+AJ_DROS_Q!L50</f>
        <v>-963267.21777530771</v>
      </c>
      <c r="K102" s="8">
        <f>AJ_DROS_Q!M47+AJ_DROS_Q!M50</f>
        <v>-775783.3338231378</v>
      </c>
      <c r="L102" s="8">
        <f>AJ_DROS_Q!N47+AJ_DROS_Q!N50</f>
        <v>-838812.70174137258</v>
      </c>
      <c r="M102" s="8">
        <f>AJ_DROS_Q!O47+AJ_DROS_Q!O50</f>
        <v>-801963.65172867686</v>
      </c>
      <c r="N102" s="8">
        <f>AJ_DROS_Q!P47+AJ_DROS_Q!P50</f>
        <v>-846778.28256218322</v>
      </c>
      <c r="O102" s="8">
        <f>AJ_DROS_Q!Q47+AJ_DROS_Q!Q50</f>
        <v>-740480.07330520696</v>
      </c>
      <c r="P102" s="8">
        <f>AJ_DROS_Q!R47+AJ_DROS_Q!R50</f>
        <v>-754255.46792421048</v>
      </c>
      <c r="Q102" s="8">
        <f>AJ_DROS_Q!S47+AJ_DROS_Q!S50</f>
        <v>-794738.30942384782</v>
      </c>
      <c r="R102" s="8">
        <f>AJ_DROS_Q!T47+AJ_DROS_Q!T50</f>
        <v>-896589.5647611944</v>
      </c>
      <c r="S102" s="8">
        <f>AJ_DROS_Q!U47+AJ_DROS_Q!U50</f>
        <v>-637511.11470070225</v>
      </c>
      <c r="T102" s="8">
        <f>AJ_DROS_Q!V47+AJ_DROS_Q!V50</f>
        <v>-824725.25185374357</v>
      </c>
      <c r="U102" s="8">
        <f>AJ_DROS_Q!W47+AJ_DROS_Q!W50</f>
        <v>-791155.79695871659</v>
      </c>
      <c r="V102" s="8">
        <f>AJ_DROS_Q!X47+AJ_DROS_Q!X50</f>
        <v>-920965.15688189398</v>
      </c>
      <c r="W102" s="8">
        <f>AJ_DROS_Q!Y47+AJ_DROS_Q!Y50</f>
        <v>-741214.89005807159</v>
      </c>
      <c r="X102" s="8">
        <f>AJ_DROS_Q!Z47+AJ_DROS_Q!Z50</f>
        <v>-719404.60054229386</v>
      </c>
      <c r="Y102" s="8">
        <f>AJ_DROS_Q!AA47+AJ_DROS_Q!AA50</f>
        <v>-659070.96260045562</v>
      </c>
      <c r="Z102" s="8">
        <f>AJ_DROS_Q!AB47+AJ_DROS_Q!AB50</f>
        <v>-762829.73857581825</v>
      </c>
      <c r="AA102" s="8">
        <f>AJ_DROS_Q!AC47+AJ_DROS_Q!AC50</f>
        <v>-573063.88268741546</v>
      </c>
      <c r="AB102" s="8">
        <f>AJ_DROS_Q!AD47+AJ_DROS_Q!AD50</f>
        <v>-571891.43575882656</v>
      </c>
      <c r="AC102" s="8">
        <f>AJ_DROS_Q!AE47+AJ_DROS_Q!AE50</f>
        <v>-513486.87897902774</v>
      </c>
      <c r="AD102" s="8">
        <f>AJ_DROS_Q!AF47+AJ_DROS_Q!AF50</f>
        <v>-589797.7107258914</v>
      </c>
      <c r="AE102" s="8">
        <f>AJ_DROS_Q!AG47+AJ_DROS_Q!AG50</f>
        <v>-544937.86203323817</v>
      </c>
      <c r="AF102" s="8">
        <f>AJ_DROS_Q!AH47+AJ_DROS_Q!AH50</f>
        <v>-461677.89840291196</v>
      </c>
      <c r="AG102" s="8">
        <f>AJ_DROS_Q!AI47+AJ_DROS_Q!AI50</f>
        <v>-714962.40293281781</v>
      </c>
      <c r="AH102" s="8">
        <f>AJ_DROS_Q!AJ47+AJ_DROS_Q!AJ50</f>
        <v>-1080074.0395500935</v>
      </c>
      <c r="AI102" s="8">
        <f>AJ_DROS_Q!AK47+AJ_DROS_Q!AK50</f>
        <v>-491449.29643971066</v>
      </c>
      <c r="AJ102" s="8">
        <f>AJ_DROS_Q!AL47+AJ_DROS_Q!AL50</f>
        <v>-541577.41921617812</v>
      </c>
      <c r="AK102" s="8">
        <f>AJ_DROS_Q!AM47+AJ_DROS_Q!AM50</f>
        <v>-663930.81944467034</v>
      </c>
      <c r="AL102" s="8">
        <f>AJ_DROS_Q!AN47+AJ_DROS_Q!AN50</f>
        <v>-616643.57063693879</v>
      </c>
      <c r="AM102" s="8">
        <f>AJ_DROS_Q!AO47+AJ_DROS_Q!AO50</f>
        <v>-569187.6641566297</v>
      </c>
      <c r="AN102" s="8">
        <f>AJ_DROS_Q!AP47+AJ_DROS_Q!AP50</f>
        <v>-614021.56221806072</v>
      </c>
      <c r="AO102" s="8">
        <f>AJ_DROS_Q!AQ47+AJ_DROS_Q!AQ50</f>
        <v>-644722.34544688917</v>
      </c>
      <c r="AP102" s="8">
        <f>AJ_DROS_Q!AR47+AJ_DROS_Q!AR50</f>
        <v>-692718.46513182507</v>
      </c>
      <c r="AQ102" s="8">
        <f>AJ_DROS_Q!AS47+AJ_DROS_Q!AS50</f>
        <v>-658684.98261213233</v>
      </c>
      <c r="AR102" s="8">
        <f>AJ_DROS_Q!AT47+AJ_DROS_Q!AT50</f>
        <v>-670492.64864082192</v>
      </c>
      <c r="AS102" s="8">
        <f>AJ_DROS_Q!AU47+AJ_DROS_Q!AU50</f>
        <v>-754414.08300290466</v>
      </c>
      <c r="AT102" s="8">
        <f>AJ_DROS_Q!AV47+AJ_DROS_Q!AV50</f>
        <v>-754298.08988086809</v>
      </c>
    </row>
  </sheetData>
  <mergeCells count="1">
    <mergeCell ref="A2:D4"/>
  </mergeCells>
  <pageMargins left="0.7" right="0.7" top="0.75" bottom="0.75" header="0.3" footer="0.3"/>
  <ignoredErrors>
    <ignoredError sqref="C31:AT31 B64:AT64" formula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D9119-21B2-4012-818F-99972EF40EED}">
  <dimension ref="B1:S159"/>
  <sheetViews>
    <sheetView topLeftCell="A88" workbookViewId="0">
      <selection activeCell="D113" sqref="D113"/>
    </sheetView>
  </sheetViews>
  <sheetFormatPr defaultRowHeight="14.4"/>
  <cols>
    <col min="2" max="2" width="41.109375" bestFit="1" customWidth="1"/>
    <col min="3" max="13" width="13.44140625" bestFit="1" customWidth="1"/>
    <col min="14" max="14" width="16.44140625" bestFit="1" customWidth="1"/>
  </cols>
  <sheetData>
    <row r="1" spans="2:13" ht="15" thickBot="1"/>
    <row r="2" spans="2:13" ht="15" thickBot="1">
      <c r="B2" s="6" t="s">
        <v>47</v>
      </c>
    </row>
    <row r="3" spans="2:13">
      <c r="B3" s="26"/>
      <c r="C3" s="26">
        <v>2009</v>
      </c>
      <c r="D3" s="26">
        <v>2010</v>
      </c>
      <c r="E3" s="26">
        <v>2011</v>
      </c>
      <c r="F3" s="26">
        <v>2012</v>
      </c>
      <c r="G3" s="26">
        <v>2013</v>
      </c>
      <c r="H3" s="26">
        <v>2014</v>
      </c>
      <c r="I3" s="26">
        <v>2015</v>
      </c>
      <c r="J3" s="26">
        <v>2016</v>
      </c>
      <c r="K3" s="26">
        <v>2017</v>
      </c>
      <c r="L3" s="26">
        <v>2018</v>
      </c>
      <c r="M3" s="26">
        <v>2019</v>
      </c>
    </row>
    <row r="4" spans="2:13">
      <c r="B4" t="s">
        <v>172</v>
      </c>
      <c r="C4" s="8">
        <f>DADOS_OP_A!D11</f>
        <v>40581235431</v>
      </c>
      <c r="D4" s="8">
        <f>DADOS_OP_A!E11</f>
        <v>46879966054</v>
      </c>
      <c r="E4" s="8">
        <f>DADOS_OP_A!F11</f>
        <v>48868130854</v>
      </c>
      <c r="F4" s="8">
        <f>DADOS_OP_A!G11</f>
        <v>46330552693</v>
      </c>
      <c r="G4" s="8">
        <f>DADOS_OP_A!H11</f>
        <v>49819228311</v>
      </c>
      <c r="H4" s="8">
        <f>DADOS_OP_A!I11</f>
        <v>49747833809</v>
      </c>
      <c r="I4" s="8">
        <f>DADOS_OP_A!J11</f>
        <v>49944004787</v>
      </c>
      <c r="J4" s="8">
        <f>DADOS_OP_A!K11</f>
        <v>46562929665</v>
      </c>
      <c r="K4" s="8">
        <f>DADOS_OP_A!L11</f>
        <v>46854770403</v>
      </c>
      <c r="L4" s="8">
        <f>DADOS_OP_A!M11</f>
        <v>48225719056</v>
      </c>
      <c r="M4" s="8">
        <f>DADOS_OP_A!N11</f>
        <v>51294433130</v>
      </c>
    </row>
    <row r="5" spans="2:13" s="56" customFormat="1">
      <c r="B5" s="56" t="s">
        <v>311</v>
      </c>
      <c r="C5" s="60">
        <f>C4/1000000000</f>
        <v>40.581235431000003</v>
      </c>
      <c r="D5" s="60">
        <f t="shared" ref="D5:M5" si="0">D4/1000000000</f>
        <v>46.879966054</v>
      </c>
      <c r="E5" s="60">
        <f t="shared" si="0"/>
        <v>48.868130854</v>
      </c>
      <c r="F5" s="60">
        <f t="shared" si="0"/>
        <v>46.330552693000001</v>
      </c>
      <c r="G5" s="60">
        <f t="shared" si="0"/>
        <v>49.819228311000003</v>
      </c>
      <c r="H5" s="60">
        <f t="shared" si="0"/>
        <v>49.747833808999999</v>
      </c>
      <c r="I5" s="60">
        <f t="shared" si="0"/>
        <v>49.944004786999997</v>
      </c>
      <c r="J5" s="60">
        <f t="shared" si="0"/>
        <v>46.562929664999999</v>
      </c>
      <c r="K5" s="60">
        <f t="shared" si="0"/>
        <v>46.854770403000003</v>
      </c>
      <c r="L5" s="60">
        <f t="shared" si="0"/>
        <v>48.225719056000003</v>
      </c>
      <c r="M5" s="60">
        <f t="shared" si="0"/>
        <v>51.294433130000002</v>
      </c>
    </row>
    <row r="6" spans="2:13">
      <c r="B6" t="s">
        <v>173</v>
      </c>
      <c r="C6" s="8">
        <f>DADOS_OP_A!D14</f>
        <v>26116235638</v>
      </c>
      <c r="D6" s="8">
        <f>DADOS_OP_A!E14</f>
        <v>30240043068</v>
      </c>
      <c r="E6" s="8">
        <f>DADOS_OP_A!F14</f>
        <v>32757655573</v>
      </c>
      <c r="F6" s="8">
        <f>DADOS_OP_A!G14</f>
        <v>31827068319</v>
      </c>
      <c r="G6" s="8">
        <f>DADOS_OP_A!H14</f>
        <v>34319378121</v>
      </c>
      <c r="H6" s="8">
        <f>DADOS_OP_A!I14</f>
        <v>37965381513</v>
      </c>
      <c r="I6" s="8">
        <f>DADOS_OP_A!J14</f>
        <v>38300788927</v>
      </c>
      <c r="J6" s="8">
        <f>DADOS_OP_A!K14</f>
        <v>35886943892</v>
      </c>
      <c r="K6" s="8">
        <f>DADOS_OP_A!L14</f>
        <v>37190986098</v>
      </c>
      <c r="L6" s="8">
        <f>DADOS_OP_A!M14</f>
        <v>38418157253</v>
      </c>
      <c r="M6" s="8">
        <f>DADOS_OP_A!N14</f>
        <v>41874302129</v>
      </c>
    </row>
    <row r="7" spans="2:13" s="56" customFormat="1">
      <c r="B7" s="56" t="s">
        <v>310</v>
      </c>
      <c r="C7" s="60">
        <f t="shared" ref="C7:M7" si="1">C6/1000000000</f>
        <v>26.116235637999999</v>
      </c>
      <c r="D7" s="60">
        <f t="shared" si="1"/>
        <v>30.240043067999999</v>
      </c>
      <c r="E7" s="60">
        <f t="shared" si="1"/>
        <v>32.757655573000001</v>
      </c>
      <c r="F7" s="60">
        <f t="shared" si="1"/>
        <v>31.827068318999999</v>
      </c>
      <c r="G7" s="60">
        <f t="shared" si="1"/>
        <v>34.319378121</v>
      </c>
      <c r="H7" s="60">
        <f t="shared" si="1"/>
        <v>37.965381512999997</v>
      </c>
      <c r="I7" s="60">
        <f t="shared" si="1"/>
        <v>38.300788926999999</v>
      </c>
      <c r="J7" s="60">
        <f t="shared" si="1"/>
        <v>35.886943891999998</v>
      </c>
      <c r="K7" s="60">
        <f t="shared" si="1"/>
        <v>37.190986098000003</v>
      </c>
      <c r="L7" s="60">
        <f t="shared" si="1"/>
        <v>38.418157252999997</v>
      </c>
      <c r="M7" s="60">
        <f t="shared" si="1"/>
        <v>41.874302129</v>
      </c>
    </row>
    <row r="8" spans="2:13">
      <c r="B8" t="s">
        <v>174</v>
      </c>
      <c r="C8" s="8">
        <f>DADOS_OP_A!D17</f>
        <v>3137918568</v>
      </c>
      <c r="D8" s="8">
        <f>DADOS_OP_A!E17</f>
        <v>4327555213</v>
      </c>
      <c r="E8" s="8">
        <f>DADOS_OP_A!F17</f>
        <v>4509001621</v>
      </c>
      <c r="F8" s="8">
        <f>DADOS_OP_A!G17</f>
        <v>4346406602</v>
      </c>
      <c r="G8" s="8">
        <f>DADOS_OP_A!H17</f>
        <v>4724578190</v>
      </c>
      <c r="H8" s="8">
        <f>DADOS_OP_A!I17</f>
        <v>4840541738</v>
      </c>
      <c r="I8" s="8">
        <f>DADOS_OP_A!J17</f>
        <v>5449991560</v>
      </c>
      <c r="J8" s="8">
        <f>DADOS_OP_A!K17</f>
        <v>4988122576</v>
      </c>
      <c r="K8" s="8">
        <f>DADOS_OP_A!L17</f>
        <v>5265164644</v>
      </c>
      <c r="L8" s="8">
        <f>DADOS_OP_A!M17</f>
        <v>5287096716</v>
      </c>
      <c r="M8" s="8">
        <f>DADOS_OP_A!N17</f>
        <v>5570070848</v>
      </c>
    </row>
    <row r="9" spans="2:13">
      <c r="B9" t="s">
        <v>175</v>
      </c>
      <c r="C9" s="8">
        <f>DADOS_OP_A!D20</f>
        <v>2465097748</v>
      </c>
      <c r="D9" s="8">
        <f>DADOS_OP_A!E20</f>
        <v>2829697711</v>
      </c>
      <c r="E9" s="8">
        <f>DADOS_OP_A!F20</f>
        <v>3050550872</v>
      </c>
      <c r="F9" s="8">
        <f>DADOS_OP_A!G20</f>
        <v>2931647500</v>
      </c>
      <c r="G9" s="8">
        <f>DADOS_OP_A!H20</f>
        <v>3135389745</v>
      </c>
      <c r="H9" s="8">
        <f>DADOS_OP_A!I20</f>
        <v>3451812321</v>
      </c>
      <c r="I9" s="8">
        <f>DADOS_OP_A!J20</f>
        <v>3471470321</v>
      </c>
      <c r="J9" s="8">
        <f>DADOS_OP_A!K20</f>
        <v>3272679440</v>
      </c>
      <c r="K9" s="8">
        <f>DADOS_OP_A!L20</f>
        <v>3349850177</v>
      </c>
      <c r="L9" s="8">
        <f>DADOS_OP_A!M20</f>
        <v>3407130941</v>
      </c>
      <c r="M9" s="8">
        <f>DADOS_OP_A!N20</f>
        <v>3568305988</v>
      </c>
    </row>
    <row r="10" spans="2:13">
      <c r="B10" t="s">
        <v>155</v>
      </c>
      <c r="C10" s="8">
        <f>ANUARIO_VALUES_A!C9</f>
        <v>25483007</v>
      </c>
      <c r="D10" s="8">
        <f>ANUARIO_VALUES_A!D9</f>
        <v>29004956</v>
      </c>
      <c r="E10" s="8">
        <f>ANUARIO_VALUES_A!E9</f>
        <v>32097249</v>
      </c>
      <c r="F10" s="8">
        <f>ANUARIO_VALUES_A!F9</f>
        <v>32015554</v>
      </c>
      <c r="G10" s="8">
        <f>ANUARIO_VALUES_A!G9</f>
        <v>34157052</v>
      </c>
      <c r="H10" s="8">
        <f>ANUARIO_VALUES_A!H9</f>
        <v>37587027</v>
      </c>
      <c r="I10" s="8">
        <f>ANUARIO_VALUES_A!I9</f>
        <v>36954679</v>
      </c>
      <c r="J10" s="8">
        <f>ANUARIO_VALUES_A!J9</f>
        <v>32096881</v>
      </c>
      <c r="K10" s="8">
        <f>ANUARIO_VALUES_A!K9</f>
        <v>32263941</v>
      </c>
      <c r="L10" s="8">
        <f>ANUARIO_VALUES_A!L9</f>
        <v>33379226</v>
      </c>
      <c r="M10" s="8">
        <f>ANUARIO_VALUES_A!M9</f>
        <v>36291061</v>
      </c>
    </row>
    <row r="11" spans="2:13" s="56" customFormat="1">
      <c r="B11" s="56" t="s">
        <v>314</v>
      </c>
      <c r="C11" s="60">
        <f>C10/1000000</f>
        <v>25.483007000000001</v>
      </c>
      <c r="D11" s="60">
        <f t="shared" ref="D11:M11" si="2">D10/1000000</f>
        <v>29.004956</v>
      </c>
      <c r="E11" s="60">
        <f t="shared" si="2"/>
        <v>32.097248999999998</v>
      </c>
      <c r="F11" s="60">
        <f t="shared" si="2"/>
        <v>32.015554000000002</v>
      </c>
      <c r="G11" s="60">
        <f t="shared" si="2"/>
        <v>34.157052</v>
      </c>
      <c r="H11" s="60">
        <f t="shared" si="2"/>
        <v>37.587026999999999</v>
      </c>
      <c r="I11" s="60">
        <f t="shared" si="2"/>
        <v>36.954678999999999</v>
      </c>
      <c r="J11" s="60">
        <f t="shared" si="2"/>
        <v>32.096881000000003</v>
      </c>
      <c r="K11" s="60">
        <f t="shared" si="2"/>
        <v>32.263941000000003</v>
      </c>
      <c r="L11" s="60">
        <f t="shared" si="2"/>
        <v>33.379226000000003</v>
      </c>
      <c r="M11" s="60">
        <f t="shared" si="2"/>
        <v>36.291060999999999</v>
      </c>
    </row>
    <row r="12" spans="2:13">
      <c r="B12" t="s">
        <v>138</v>
      </c>
      <c r="C12" s="8">
        <f>ANUARIO_VALUES_A!C11</f>
        <v>17963</v>
      </c>
      <c r="D12" s="8">
        <f>ANUARIO_VALUES_A!D11</f>
        <v>18776</v>
      </c>
      <c r="E12" s="8">
        <f>ANUARIO_VALUES_A!E11</f>
        <v>18781</v>
      </c>
      <c r="F12" s="8">
        <f>ANUARIO_VALUES_A!F11</f>
        <v>16664.200384837659</v>
      </c>
      <c r="G12" s="8">
        <f>ANUARIO_VALUES_A!G11</f>
        <v>16183</v>
      </c>
      <c r="H12" s="8">
        <f>ANUARIO_VALUES_A!H11</f>
        <v>16186</v>
      </c>
      <c r="I12" s="8">
        <f>ANUARIO_VALUES_A!I11</f>
        <v>15812</v>
      </c>
      <c r="J12" s="8">
        <f>ANUARIO_VALUES_A!J11</f>
        <v>15129</v>
      </c>
      <c r="K12" s="8">
        <f>ANUARIO_VALUES_A!K11</f>
        <v>12181</v>
      </c>
      <c r="L12" s="8">
        <f>ANUARIO_VALUES_A!L11</f>
        <v>12249</v>
      </c>
      <c r="M12" s="8">
        <f>ANUARIO_VALUES_A!M11</f>
        <v>13608</v>
      </c>
    </row>
    <row r="13" spans="2:13">
      <c r="B13" t="s">
        <v>149</v>
      </c>
      <c r="C13" s="8">
        <f>ANUARIO_VALUES_A!C12</f>
        <v>1432</v>
      </c>
      <c r="D13" s="8">
        <f>ANUARIO_VALUES_A!D12</f>
        <v>1728</v>
      </c>
      <c r="E13" s="8">
        <f>ANUARIO_VALUES_A!E12</f>
        <v>1869</v>
      </c>
      <c r="F13" s="8">
        <f>ANUARIO_VALUES_A!F12</f>
        <v>1567.2008445413471</v>
      </c>
      <c r="G13" s="8">
        <f>ANUARIO_VALUES_A!G12</f>
        <v>1594</v>
      </c>
      <c r="H13" s="8">
        <f>ANUARIO_VALUES_A!H12</f>
        <v>1599</v>
      </c>
      <c r="I13" s="8">
        <f>ANUARIO_VALUES_A!I12</f>
        <v>1633</v>
      </c>
      <c r="J13" s="8">
        <f>ANUARIO_VALUES_A!J12</f>
        <v>1593</v>
      </c>
      <c r="K13" s="8">
        <f>ANUARIO_VALUES_A!K12</f>
        <v>1395</v>
      </c>
      <c r="L13" s="8">
        <f>ANUARIO_VALUES_A!L12</f>
        <v>1425</v>
      </c>
      <c r="M13" s="8">
        <f>ANUARIO_VALUES_A!M12</f>
        <v>1784</v>
      </c>
    </row>
    <row r="14" spans="2:13">
      <c r="B14" t="s">
        <v>176</v>
      </c>
      <c r="C14" s="8">
        <f>C12-C13</f>
        <v>16531</v>
      </c>
      <c r="D14" s="8">
        <f t="shared" ref="D14:M14" si="3">D12-D13</f>
        <v>17048</v>
      </c>
      <c r="E14" s="8">
        <f t="shared" si="3"/>
        <v>16912</v>
      </c>
      <c r="F14" s="8">
        <f t="shared" si="3"/>
        <v>15096.999540296312</v>
      </c>
      <c r="G14" s="8">
        <f t="shared" si="3"/>
        <v>14589</v>
      </c>
      <c r="H14" s="8">
        <f t="shared" si="3"/>
        <v>14587</v>
      </c>
      <c r="I14" s="8">
        <f t="shared" si="3"/>
        <v>14179</v>
      </c>
      <c r="J14" s="8">
        <f t="shared" si="3"/>
        <v>13536</v>
      </c>
      <c r="K14" s="8">
        <f t="shared" si="3"/>
        <v>10786</v>
      </c>
      <c r="L14" s="8">
        <f t="shared" si="3"/>
        <v>10824</v>
      </c>
      <c r="M14" s="8">
        <f t="shared" si="3"/>
        <v>11824</v>
      </c>
    </row>
    <row r="15" spans="2:13">
      <c r="B15" t="s">
        <v>136</v>
      </c>
      <c r="C15" s="8">
        <f>ANUARIO_VALUES_A!C10</f>
        <v>127</v>
      </c>
      <c r="D15" s="8">
        <f>ANUARIO_VALUES_A!D10</f>
        <v>123</v>
      </c>
      <c r="E15" s="8">
        <f>ANUARIO_VALUES_A!E10</f>
        <v>122</v>
      </c>
      <c r="F15" s="8">
        <f>ANUARIO_VALUES_A!F10</f>
        <v>126</v>
      </c>
      <c r="G15" s="8">
        <f>ANUARIO_VALUES_A!G10</f>
        <v>147</v>
      </c>
      <c r="H15" s="8">
        <f>ANUARIO_VALUES_A!H10</f>
        <v>141</v>
      </c>
      <c r="I15" s="8">
        <f>ANUARIO_VALUES_A!I10</f>
        <v>139</v>
      </c>
      <c r="J15" s="8">
        <f>ANUARIO_VALUES_A!J10</f>
        <v>128</v>
      </c>
      <c r="K15" s="8">
        <f>ANUARIO_VALUES_A!K10</f>
        <v>125</v>
      </c>
      <c r="L15" s="8">
        <f>ANUARIO_VALUES_A!L10</f>
        <v>121</v>
      </c>
      <c r="M15" s="8">
        <f>ANUARIO_VALUES_A!M10</f>
        <v>136</v>
      </c>
    </row>
    <row r="16" spans="2:13">
      <c r="B16" t="s">
        <v>177</v>
      </c>
      <c r="C16" s="8">
        <f>DADOS_OP_A!D23</f>
        <v>1193523151</v>
      </c>
      <c r="D16" s="8">
        <f>DADOS_OP_A!E23</f>
        <v>1330386683</v>
      </c>
      <c r="E16" s="8">
        <f>DADOS_OP_A!F23</f>
        <v>1383252861</v>
      </c>
      <c r="F16" s="8">
        <f>DADOS_OP_A!G23</f>
        <v>1324575507</v>
      </c>
      <c r="G16" s="8">
        <f>DADOS_OP_A!H23</f>
        <v>1395988987</v>
      </c>
      <c r="H16" s="8">
        <f>DADOS_OP_A!I23</f>
        <v>1408432075</v>
      </c>
      <c r="I16" s="8">
        <f>DADOS_OP_A!J23</f>
        <v>1423537003</v>
      </c>
      <c r="J16" s="8">
        <f>DADOS_OP_A!K23</f>
        <v>1281745981</v>
      </c>
      <c r="K16" s="8">
        <f>DADOS_OP_A!L23</f>
        <v>1276596331</v>
      </c>
      <c r="L16" s="8">
        <f>DADOS_OP_A!M23</f>
        <v>1304476008</v>
      </c>
      <c r="M16" s="8">
        <f>DADOS_OP_A!N23</f>
        <v>1373117717</v>
      </c>
    </row>
    <row r="17" spans="2:14" s="56" customFormat="1">
      <c r="B17" s="56" t="s">
        <v>315</v>
      </c>
      <c r="C17" s="7">
        <f>C16/1000000000</f>
        <v>1.1935231509999999</v>
      </c>
      <c r="D17" s="7">
        <f t="shared" ref="D17:M17" si="4">D16/1000000000</f>
        <v>1.330386683</v>
      </c>
      <c r="E17" s="7">
        <f t="shared" si="4"/>
        <v>1.3832528609999999</v>
      </c>
      <c r="F17" s="7">
        <f t="shared" si="4"/>
        <v>1.324575507</v>
      </c>
      <c r="G17" s="7">
        <f t="shared" si="4"/>
        <v>1.395988987</v>
      </c>
      <c r="H17" s="7">
        <f t="shared" si="4"/>
        <v>1.4084320749999999</v>
      </c>
      <c r="I17" s="7">
        <f t="shared" si="4"/>
        <v>1.4235370030000001</v>
      </c>
      <c r="J17" s="7">
        <f t="shared" si="4"/>
        <v>1.281745981</v>
      </c>
      <c r="K17" s="7">
        <f t="shared" si="4"/>
        <v>1.2765963309999999</v>
      </c>
      <c r="L17" s="7">
        <f t="shared" si="4"/>
        <v>1.304476008</v>
      </c>
      <c r="M17" s="7">
        <f t="shared" si="4"/>
        <v>1.373117717</v>
      </c>
    </row>
    <row r="18" spans="2:14" s="56" customFormat="1">
      <c r="B18" s="56" t="s">
        <v>300</v>
      </c>
      <c r="C18" s="8">
        <f>DADOS_OP_A!D32</f>
        <v>243109397</v>
      </c>
      <c r="D18" s="8">
        <f>DADOS_OP_A!E32</f>
        <v>272523945</v>
      </c>
      <c r="E18" s="8">
        <f>DADOS_OP_A!F32</f>
        <v>284663444</v>
      </c>
      <c r="F18" s="8">
        <f>DADOS_OP_A!G32</f>
        <v>270094501</v>
      </c>
      <c r="G18" s="8">
        <f>DADOS_OP_A!H32</f>
        <v>285039605</v>
      </c>
      <c r="H18" s="8">
        <f>DADOS_OP_A!I32</f>
        <v>291086982</v>
      </c>
      <c r="I18" s="8">
        <f>DADOS_OP_A!J32</f>
        <v>295513892</v>
      </c>
      <c r="J18" s="8">
        <f>DADOS_OP_A!K32</f>
        <v>274019992</v>
      </c>
      <c r="K18" s="8">
        <f>DADOS_OP_A!L32</f>
        <v>275110653</v>
      </c>
      <c r="L18" s="8">
        <f>DADOS_OP_A!M32</f>
        <v>275563640</v>
      </c>
      <c r="M18" s="8">
        <f>DADOS_OP_A!N32</f>
        <v>290324807</v>
      </c>
      <c r="N18" s="7"/>
    </row>
    <row r="19" spans="2:14" s="56" customFormat="1">
      <c r="B19" s="56" t="s">
        <v>312</v>
      </c>
      <c r="C19" s="60">
        <f>C18/1000000</f>
        <v>243.109397</v>
      </c>
      <c r="D19" s="60">
        <f t="shared" ref="D19:M19" si="5">D18/1000000</f>
        <v>272.52394500000003</v>
      </c>
      <c r="E19" s="60">
        <f t="shared" si="5"/>
        <v>284.66344400000003</v>
      </c>
      <c r="F19" s="60">
        <f t="shared" si="5"/>
        <v>270.09450099999998</v>
      </c>
      <c r="G19" s="60">
        <f t="shared" si="5"/>
        <v>285.03960499999999</v>
      </c>
      <c r="H19" s="60">
        <f t="shared" si="5"/>
        <v>291.08698199999998</v>
      </c>
      <c r="I19" s="60">
        <f t="shared" si="5"/>
        <v>295.513892</v>
      </c>
      <c r="J19" s="60">
        <f t="shared" si="5"/>
        <v>274.019992</v>
      </c>
      <c r="K19" s="60">
        <f t="shared" si="5"/>
        <v>275.11065300000001</v>
      </c>
      <c r="L19" s="60">
        <f t="shared" si="5"/>
        <v>275.56364000000002</v>
      </c>
      <c r="M19" s="60">
        <f t="shared" si="5"/>
        <v>290.32480700000002</v>
      </c>
    </row>
    <row r="20" spans="2:14" s="56" customFormat="1">
      <c r="B20" s="56" t="s">
        <v>145</v>
      </c>
      <c r="C20" s="8">
        <f>DADOS_OP_A!D26</f>
        <v>276125</v>
      </c>
      <c r="D20" s="8">
        <f>DADOS_OP_A!E26</f>
        <v>297707</v>
      </c>
      <c r="E20" s="8">
        <f>DADOS_OP_A!F26</f>
        <v>314041</v>
      </c>
      <c r="F20" s="8">
        <f>DADOS_OP_A!G26</f>
        <v>306146</v>
      </c>
      <c r="G20" s="8">
        <f>DADOS_OP_A!H26</f>
        <v>317860</v>
      </c>
      <c r="H20" s="8">
        <f>DADOS_OP_A!I26</f>
        <v>319234</v>
      </c>
      <c r="I20" s="8">
        <f>DADOS_OP_A!J26</f>
        <v>317280</v>
      </c>
      <c r="J20" s="8">
        <f>DADOS_OP_A!K26</f>
        <v>262973</v>
      </c>
      <c r="K20" s="8">
        <f>DADOS_OP_A!L26</f>
        <v>251890</v>
      </c>
      <c r="L20" s="8">
        <f>DADOS_OP_A!M26</f>
        <v>251453</v>
      </c>
      <c r="M20" s="8">
        <f>DADOS_OP_A!N26</f>
        <v>260843</v>
      </c>
    </row>
    <row r="21" spans="2:14" s="56" customFormat="1">
      <c r="B21" s="56" t="s">
        <v>313</v>
      </c>
      <c r="C21" s="60">
        <f>C20/1000</f>
        <v>276.125</v>
      </c>
      <c r="D21" s="60">
        <f t="shared" ref="D21:M21" si="6">D20/1000</f>
        <v>297.70699999999999</v>
      </c>
      <c r="E21" s="60">
        <f t="shared" si="6"/>
        <v>314.041</v>
      </c>
      <c r="F21" s="60">
        <f t="shared" si="6"/>
        <v>306.14600000000002</v>
      </c>
      <c r="G21" s="60">
        <f t="shared" si="6"/>
        <v>317.86</v>
      </c>
      <c r="H21" s="60">
        <f t="shared" si="6"/>
        <v>319.23399999999998</v>
      </c>
      <c r="I21" s="60">
        <f t="shared" si="6"/>
        <v>317.27999999999997</v>
      </c>
      <c r="J21" s="60">
        <f t="shared" si="6"/>
        <v>262.97300000000001</v>
      </c>
      <c r="K21" s="60">
        <f t="shared" si="6"/>
        <v>251.89</v>
      </c>
      <c r="L21" s="60">
        <f t="shared" si="6"/>
        <v>251.453</v>
      </c>
      <c r="M21" s="60">
        <f t="shared" si="6"/>
        <v>260.84300000000002</v>
      </c>
    </row>
    <row r="22" spans="2:14">
      <c r="B22" t="s">
        <v>178</v>
      </c>
      <c r="C22" s="8">
        <f>AJ_DROS_A!E18*1000</f>
        <v>-1762949498.1591616</v>
      </c>
      <c r="D22" s="8">
        <f>AJ_DROS_A!F18*1000</f>
        <v>-2115192725.0380647</v>
      </c>
      <c r="E22" s="8">
        <f>AJ_DROS_A!G18*1000</f>
        <v>-2540742755.4042554</v>
      </c>
      <c r="F22" s="8">
        <f>AJ_DROS_A!H18*1000</f>
        <v>-2705234363.4370122</v>
      </c>
      <c r="G22" s="8">
        <f>AJ_DROS_A!I18*1000</f>
        <v>-2794891824.2820849</v>
      </c>
      <c r="H22" s="8">
        <f>AJ_DROS_A!J18*1000</f>
        <v>-2795519083.9323578</v>
      </c>
      <c r="I22" s="8">
        <f>AJ_DROS_A!K18*1000</f>
        <v>-2196257619.6667504</v>
      </c>
      <c r="J22" s="8">
        <f>AJ_DROS_A!L18*1000</f>
        <v>-1658511833.5314419</v>
      </c>
      <c r="K22" s="8">
        <f>AJ_DROS_A!M18*1000</f>
        <v>-1796987551.5932655</v>
      </c>
      <c r="L22" s="8">
        <f>AJ_DROS_A!N18*1000</f>
        <v>-2216076179.3869963</v>
      </c>
      <c r="M22" s="8">
        <f>AJ_DROS_A!O18*1000</f>
        <v>-2236662164.6380453</v>
      </c>
    </row>
    <row r="23" spans="2:14">
      <c r="B23" t="s">
        <v>293</v>
      </c>
      <c r="C23" s="8">
        <f>AJ_DROS_A!E13*1000</f>
        <v>5671199066.7469654</v>
      </c>
      <c r="D23" s="8">
        <f>AJ_DROS_A!F13*1000</f>
        <v>6393177256.2889366</v>
      </c>
      <c r="E23" s="8">
        <f>AJ_DROS_A!G13*1000</f>
        <v>6223253730.34303</v>
      </c>
      <c r="F23" s="8">
        <f>AJ_DROS_A!H13*1000</f>
        <v>5842130451.6146002</v>
      </c>
      <c r="G23" s="8">
        <f>AJ_DROS_A!I13*1000</f>
        <v>6746464730.6484661</v>
      </c>
      <c r="H23" s="8">
        <f>AJ_DROS_A!J13*1000</f>
        <v>7026843864.401844</v>
      </c>
      <c r="I23" s="8">
        <f>AJ_DROS_A!K13*1000</f>
        <v>6144906121.4484921</v>
      </c>
      <c r="J23" s="8">
        <f>AJ_DROS_A!L13*1000</f>
        <v>5579464323.518857</v>
      </c>
      <c r="K23" s="8">
        <f>AJ_DROS_A!M13*1000</f>
        <v>5705230420.167592</v>
      </c>
      <c r="L23" s="8">
        <f>AJ_DROS_A!N13*1000</f>
        <v>6071179488.5132961</v>
      </c>
      <c r="M23" s="8">
        <f>AJ_DROS_A!O13*1000</f>
        <v>7184912382.3961496</v>
      </c>
    </row>
    <row r="24" spans="2:14" s="56" customFormat="1">
      <c r="B24" s="56" t="s">
        <v>317</v>
      </c>
      <c r="C24" s="7">
        <f>C23/1000000000</f>
        <v>5.6711990667469658</v>
      </c>
      <c r="D24" s="7">
        <f t="shared" ref="D24:M24" si="7">D23/1000000000</f>
        <v>6.3931772562889364</v>
      </c>
      <c r="E24" s="7">
        <f t="shared" si="7"/>
        <v>6.2232537303430302</v>
      </c>
      <c r="F24" s="7">
        <f t="shared" si="7"/>
        <v>5.8421304516146</v>
      </c>
      <c r="G24" s="7">
        <f t="shared" si="7"/>
        <v>6.7464647306484657</v>
      </c>
      <c r="H24" s="7">
        <f t="shared" si="7"/>
        <v>7.0268438644018438</v>
      </c>
      <c r="I24" s="7">
        <f t="shared" si="7"/>
        <v>6.1449061214484919</v>
      </c>
      <c r="J24" s="7">
        <f t="shared" si="7"/>
        <v>5.5794643235188568</v>
      </c>
      <c r="K24" s="7">
        <f t="shared" si="7"/>
        <v>5.7052304201675916</v>
      </c>
      <c r="L24" s="7">
        <f t="shared" si="7"/>
        <v>6.0711794885132964</v>
      </c>
      <c r="M24" s="7">
        <f t="shared" si="7"/>
        <v>7.18491238239615</v>
      </c>
    </row>
    <row r="25" spans="2:14" s="56" customFormat="1">
      <c r="B25" s="56" t="s">
        <v>294</v>
      </c>
      <c r="C25" s="8">
        <f>AJ_DROS_A!E15*1000</f>
        <v>-4077809586.6858754</v>
      </c>
      <c r="D25" s="8">
        <f>AJ_DROS_A!F15*1000</f>
        <v>-4330387211.0674562</v>
      </c>
      <c r="E25" s="8">
        <f>AJ_DROS_A!G15*1000</f>
        <v>-4805033363.9377785</v>
      </c>
      <c r="F25" s="8">
        <f>AJ_DROS_A!H15*1000</f>
        <v>-5044154704.3045931</v>
      </c>
      <c r="G25" s="8">
        <f>AJ_DROS_A!I15*1000</f>
        <v>-5157539160.2437162</v>
      </c>
      <c r="H25" s="8">
        <f>AJ_DROS_A!J15*1000</f>
        <v>-5202752042.722084</v>
      </c>
      <c r="I25" s="8">
        <f>AJ_DROS_A!K15*1000</f>
        <v>-4298021771.0462236</v>
      </c>
      <c r="J25" s="8">
        <f>AJ_DROS_A!L15*1000</f>
        <v>-3594268495.2237549</v>
      </c>
      <c r="K25" s="8">
        <f>AJ_DROS_A!M15*1000</f>
        <v>-3674936396.7313404</v>
      </c>
      <c r="L25" s="8">
        <f>AJ_DROS_A!N15*1000</f>
        <v>-4316578750.7975063</v>
      </c>
      <c r="M25" s="8">
        <f>AJ_DROS_A!O15*1000</f>
        <v>-4238698809.3347688</v>
      </c>
    </row>
    <row r="26" spans="2:14">
      <c r="B26" t="s">
        <v>295</v>
      </c>
      <c r="C26" s="8">
        <f>AJ_DROS_A!E23*1000</f>
        <v>-437194346.34644932</v>
      </c>
      <c r="D26" s="8">
        <f>AJ_DROS_A!F23*1000</f>
        <v>-462489731.90522522</v>
      </c>
      <c r="E26" s="8">
        <f>AJ_DROS_A!G23*1000</f>
        <v>-479951620.95946455</v>
      </c>
      <c r="F26" s="8">
        <f>AJ_DROS_A!H23*1000</f>
        <v>-498957890.35666597</v>
      </c>
      <c r="G26" s="8">
        <f>AJ_DROS_A!I23*1000</f>
        <v>-484772750.08606851</v>
      </c>
      <c r="H26" s="8">
        <f>AJ_DROS_A!J23*1000</f>
        <v>-548774627.8282094</v>
      </c>
      <c r="I26" s="8">
        <f>AJ_DROS_A!K23*1000</f>
        <v>-895286490.1892494</v>
      </c>
      <c r="J26" s="8">
        <f>AJ_DROS_A!L23*1000</f>
        <v>-398414587.08303338</v>
      </c>
      <c r="K26" s="8">
        <f>AJ_DROS_A!M23*1000</f>
        <v>-583489710.69449806</v>
      </c>
      <c r="L26" s="8">
        <f>AJ_DROS_A!N23*1000</f>
        <v>-489659307.93322426</v>
      </c>
      <c r="M26" s="8">
        <f>AJ_DROS_A!O23*1000</f>
        <v>-569827762.56711948</v>
      </c>
    </row>
    <row r="27" spans="2:14" s="56" customFormat="1">
      <c r="B27" s="56" t="s">
        <v>318</v>
      </c>
      <c r="C27" s="7">
        <f>-(C25+C26)/1000000000</f>
        <v>4.5150039330323244</v>
      </c>
      <c r="D27" s="7">
        <f t="shared" ref="D27:M27" si="8">-(D25+D26)/1000000000</f>
        <v>4.792876942972681</v>
      </c>
      <c r="E27" s="7">
        <f t="shared" si="8"/>
        <v>5.2849849848972434</v>
      </c>
      <c r="F27" s="7">
        <f t="shared" si="8"/>
        <v>5.5431125946612587</v>
      </c>
      <c r="G27" s="7">
        <f t="shared" si="8"/>
        <v>5.6423119103297843</v>
      </c>
      <c r="H27" s="7">
        <f t="shared" si="8"/>
        <v>5.7515266705502928</v>
      </c>
      <c r="I27" s="7">
        <f t="shared" si="8"/>
        <v>5.1933082612354724</v>
      </c>
      <c r="J27" s="7">
        <f t="shared" si="8"/>
        <v>3.9926830823067885</v>
      </c>
      <c r="K27" s="7">
        <f t="shared" si="8"/>
        <v>4.258426107425838</v>
      </c>
      <c r="L27" s="7">
        <f t="shared" si="8"/>
        <v>4.806238058730731</v>
      </c>
      <c r="M27" s="7">
        <f t="shared" si="8"/>
        <v>4.8085265719018881</v>
      </c>
    </row>
    <row r="28" spans="2:14">
      <c r="B28" t="s">
        <v>296</v>
      </c>
      <c r="C28" s="8">
        <f>AJ_DROS_A!E26*1000</f>
        <v>-873124655.19911718</v>
      </c>
      <c r="D28" s="8">
        <f>AJ_DROS_A!F26*1000</f>
        <v>-1048498021.7264495</v>
      </c>
      <c r="E28" s="8">
        <f>AJ_DROS_A!G26*1000</f>
        <v>-1140406677.2908828</v>
      </c>
      <c r="F28" s="8">
        <f>AJ_DROS_A!H26*1000</f>
        <v>-930595467.40515006</v>
      </c>
      <c r="G28" s="8">
        <f>AJ_DROS_A!I26*1000</f>
        <v>-1123202396.874676</v>
      </c>
      <c r="H28" s="8">
        <f>AJ_DROS_A!J26*1000</f>
        <v>-1220611317.7128792</v>
      </c>
      <c r="I28" s="8">
        <f>AJ_DROS_A!K26*1000</f>
        <v>-970946646.82294166</v>
      </c>
      <c r="J28" s="8">
        <f>AJ_DROS_A!L26*1000</f>
        <v>-1100999233.1845212</v>
      </c>
      <c r="K28" s="8">
        <f>AJ_DROS_A!M26*1000</f>
        <v>-1063894855.7368307</v>
      </c>
      <c r="L28" s="8">
        <f>AJ_DROS_A!N26*1000</f>
        <v>-887757816.38367939</v>
      </c>
      <c r="M28" s="8">
        <f>AJ_DROS_A!O26*1000</f>
        <v>-980764132.97453213</v>
      </c>
    </row>
    <row r="29" spans="2:14" s="56" customFormat="1">
      <c r="B29" s="56" t="s">
        <v>319</v>
      </c>
      <c r="C29" s="60">
        <f>-C28/1000000</f>
        <v>873.12465519911723</v>
      </c>
      <c r="D29" s="60">
        <f t="shared" ref="D29:M29" si="9">-D28/1000000</f>
        <v>1048.4980217264495</v>
      </c>
      <c r="E29" s="60">
        <f t="shared" si="9"/>
        <v>1140.4066772908827</v>
      </c>
      <c r="F29" s="60">
        <f t="shared" si="9"/>
        <v>930.59546740515009</v>
      </c>
      <c r="G29" s="60">
        <f t="shared" si="9"/>
        <v>1123.202396874676</v>
      </c>
      <c r="H29" s="60">
        <f t="shared" si="9"/>
        <v>1220.6113177128791</v>
      </c>
      <c r="I29" s="60">
        <f t="shared" si="9"/>
        <v>970.94664682294172</v>
      </c>
      <c r="J29" s="60">
        <f t="shared" si="9"/>
        <v>1100.9992331845212</v>
      </c>
      <c r="K29" s="60">
        <f t="shared" si="9"/>
        <v>1063.8948557368308</v>
      </c>
      <c r="L29" s="60">
        <f t="shared" si="9"/>
        <v>887.75781638367937</v>
      </c>
      <c r="M29" s="60">
        <f t="shared" si="9"/>
        <v>980.76413297453212</v>
      </c>
    </row>
    <row r="30" spans="2:14" s="56" customFormat="1">
      <c r="B30" s="56" t="s">
        <v>320</v>
      </c>
      <c r="C30" s="7">
        <f>C27+C29/1000</f>
        <v>5.3881285882314414</v>
      </c>
      <c r="D30" s="7">
        <f t="shared" ref="D30:M30" si="10">D27+D29/1000</f>
        <v>5.8413749646991304</v>
      </c>
      <c r="E30" s="7">
        <f t="shared" si="10"/>
        <v>6.425391662188126</v>
      </c>
      <c r="F30" s="7">
        <f t="shared" si="10"/>
        <v>6.4737080620664091</v>
      </c>
      <c r="G30" s="7">
        <f t="shared" si="10"/>
        <v>6.7655143072044606</v>
      </c>
      <c r="H30" s="7">
        <f t="shared" si="10"/>
        <v>6.9721379882631718</v>
      </c>
      <c r="I30" s="7">
        <f t="shared" si="10"/>
        <v>6.1642549080584139</v>
      </c>
      <c r="J30" s="7">
        <f t="shared" si="10"/>
        <v>5.0936823154913098</v>
      </c>
      <c r="K30" s="7">
        <f t="shared" si="10"/>
        <v>5.3223209631626691</v>
      </c>
      <c r="L30" s="7">
        <f t="shared" si="10"/>
        <v>5.6939958751144104</v>
      </c>
      <c r="M30" s="7">
        <f t="shared" si="10"/>
        <v>5.7892907048764206</v>
      </c>
    </row>
    <row r="31" spans="2:14" ht="15" thickBot="1"/>
    <row r="32" spans="2:14" ht="15" thickBot="1">
      <c r="B32" s="6" t="s">
        <v>71</v>
      </c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</row>
    <row r="33" spans="2:13">
      <c r="B33" s="26"/>
      <c r="C33" s="26">
        <v>2009</v>
      </c>
      <c r="D33" s="26">
        <v>2010</v>
      </c>
      <c r="E33" s="26">
        <v>2011</v>
      </c>
      <c r="F33" s="26">
        <v>2012</v>
      </c>
      <c r="G33" s="26">
        <v>2013</v>
      </c>
      <c r="H33" s="26">
        <v>2014</v>
      </c>
      <c r="I33" s="26">
        <v>2015</v>
      </c>
      <c r="J33" s="26">
        <v>2016</v>
      </c>
      <c r="K33" s="26">
        <v>2017</v>
      </c>
      <c r="L33" s="26">
        <v>2018</v>
      </c>
      <c r="M33" s="26">
        <v>2019</v>
      </c>
    </row>
    <row r="34" spans="2:13">
      <c r="B34" s="56" t="s">
        <v>172</v>
      </c>
      <c r="C34" s="8">
        <f>DADOS_OP_A!D46</f>
        <v>63730610750</v>
      </c>
      <c r="D34" s="8">
        <f>DADOS_OP_A!E46</f>
        <v>70079092917</v>
      </c>
      <c r="E34" s="8">
        <f>DADOS_OP_A!F46</f>
        <v>75744835001</v>
      </c>
      <c r="F34" s="8">
        <f>DADOS_OP_A!G46</f>
        <v>76727257555</v>
      </c>
      <c r="G34" s="8">
        <f>DADOS_OP_A!H46</f>
        <v>74351934417</v>
      </c>
      <c r="H34" s="8">
        <f>DADOS_OP_A!I46</f>
        <v>72712870511</v>
      </c>
      <c r="I34" s="8">
        <f>DADOS_OP_A!J46</f>
        <v>73845703625</v>
      </c>
      <c r="J34" s="8">
        <f>DADOS_OP_A!K46</f>
        <v>68311669484</v>
      </c>
      <c r="K34" s="8">
        <f>DADOS_OP_A!L46</f>
        <v>68597265868</v>
      </c>
      <c r="L34" s="8">
        <f>DADOS_OP_A!M46</f>
        <v>72983551009</v>
      </c>
      <c r="M34" s="8">
        <f>DADOS_OP_A!N46</f>
        <v>75460164868</v>
      </c>
    </row>
    <row r="35" spans="2:13" s="56" customFormat="1">
      <c r="B35" s="56" t="s">
        <v>311</v>
      </c>
      <c r="C35" s="60">
        <f t="shared" ref="C35:M35" si="11">C34/1000000000</f>
        <v>63.730610749999997</v>
      </c>
      <c r="D35" s="60">
        <f t="shared" si="11"/>
        <v>70.079092916999997</v>
      </c>
      <c r="E35" s="60">
        <f t="shared" si="11"/>
        <v>75.744835000999998</v>
      </c>
      <c r="F35" s="60">
        <f t="shared" si="11"/>
        <v>76.727257554999994</v>
      </c>
      <c r="G35" s="60">
        <f t="shared" si="11"/>
        <v>74.351934416999995</v>
      </c>
      <c r="H35" s="60">
        <f t="shared" si="11"/>
        <v>72.712870511000006</v>
      </c>
      <c r="I35" s="60">
        <f t="shared" si="11"/>
        <v>73.845703624999999</v>
      </c>
      <c r="J35" s="60">
        <f t="shared" si="11"/>
        <v>68.311669484000006</v>
      </c>
      <c r="K35" s="60">
        <f t="shared" si="11"/>
        <v>68.597265867999994</v>
      </c>
      <c r="L35" s="60">
        <f t="shared" si="11"/>
        <v>72.983551008999996</v>
      </c>
      <c r="M35" s="60">
        <f t="shared" si="11"/>
        <v>75.460164868000007</v>
      </c>
    </row>
    <row r="36" spans="2:13">
      <c r="B36" s="56" t="s">
        <v>173</v>
      </c>
      <c r="C36" s="8">
        <f>DADOS_OP_A!D49</f>
        <v>43412167985</v>
      </c>
      <c r="D36" s="8">
        <f>DADOS_OP_A!E49</f>
        <v>50386130305</v>
      </c>
      <c r="E36" s="8">
        <f>DADOS_OP_A!F49</f>
        <v>55808300171</v>
      </c>
      <c r="F36" s="8">
        <f>DADOS_OP_A!G49</f>
        <v>58731355646</v>
      </c>
      <c r="G36" s="8">
        <f>DADOS_OP_A!H49</f>
        <v>59258175541</v>
      </c>
      <c r="H36" s="8">
        <f>DADOS_OP_A!I49</f>
        <v>60242989745</v>
      </c>
      <c r="I36" s="8">
        <f>DADOS_OP_A!J49</f>
        <v>60628577215</v>
      </c>
      <c r="J36" s="8">
        <f>DADOS_OP_A!K49</f>
        <v>57005394528</v>
      </c>
      <c r="K36" s="8">
        <f>DADOS_OP_A!L49</f>
        <v>57665888050</v>
      </c>
      <c r="L36" s="8">
        <f>DADOS_OP_A!M49</f>
        <v>60152072880</v>
      </c>
      <c r="M36" s="8">
        <f>DADOS_OP_A!N49</f>
        <v>63360232251</v>
      </c>
    </row>
    <row r="37" spans="2:13" s="56" customFormat="1">
      <c r="B37" s="56" t="s">
        <v>310</v>
      </c>
      <c r="C37" s="60">
        <f t="shared" ref="C37:M37" si="12">C36/1000000000</f>
        <v>43.412167985000004</v>
      </c>
      <c r="D37" s="60">
        <f t="shared" si="12"/>
        <v>50.386130305000002</v>
      </c>
      <c r="E37" s="60">
        <f t="shared" si="12"/>
        <v>55.808300170999999</v>
      </c>
      <c r="F37" s="60">
        <f t="shared" si="12"/>
        <v>58.731355645999997</v>
      </c>
      <c r="G37" s="60">
        <f t="shared" si="12"/>
        <v>59.258175541</v>
      </c>
      <c r="H37" s="60">
        <f t="shared" si="12"/>
        <v>60.242989745000003</v>
      </c>
      <c r="I37" s="60">
        <f t="shared" si="12"/>
        <v>60.628577215</v>
      </c>
      <c r="J37" s="60">
        <f t="shared" si="12"/>
        <v>57.005394527999997</v>
      </c>
      <c r="K37" s="60">
        <f t="shared" si="12"/>
        <v>57.66588805</v>
      </c>
      <c r="L37" s="60">
        <f t="shared" si="12"/>
        <v>60.152072879999999</v>
      </c>
      <c r="M37" s="60">
        <f t="shared" si="12"/>
        <v>63.360232250999999</v>
      </c>
    </row>
    <row r="38" spans="2:13">
      <c r="B38" s="56" t="s">
        <v>174</v>
      </c>
      <c r="C38" s="8">
        <f>DADOS_OP_A!D52</f>
        <v>7971325949</v>
      </c>
      <c r="D38" s="8">
        <f>DADOS_OP_A!E52</f>
        <v>8813463904</v>
      </c>
      <c r="E38" s="8">
        <f>DADOS_OP_A!F52</f>
        <v>9606282076</v>
      </c>
      <c r="F38" s="8">
        <f>DADOS_OP_A!G52</f>
        <v>10046179374</v>
      </c>
      <c r="G38" s="8">
        <f>DADOS_OP_A!H52</f>
        <v>10098015690</v>
      </c>
      <c r="H38" s="8">
        <f>DADOS_OP_A!I52</f>
        <v>9735998057</v>
      </c>
      <c r="I38" s="8">
        <f>DADOS_OP_A!J52</f>
        <v>9953239491</v>
      </c>
      <c r="J38" s="8">
        <f>DADOS_OP_A!K52</f>
        <v>9058211419</v>
      </c>
      <c r="K38" s="8">
        <f>DADOS_OP_A!L52</f>
        <v>9168752739</v>
      </c>
      <c r="L38" s="8">
        <f>DADOS_OP_A!M52</f>
        <v>9880362352</v>
      </c>
      <c r="M38" s="8">
        <f>DADOS_OP_A!N52</f>
        <v>10061874203</v>
      </c>
    </row>
    <row r="39" spans="2:13">
      <c r="B39" s="56" t="s">
        <v>175</v>
      </c>
      <c r="C39" s="8">
        <f>DADOS_OP_A!D55</f>
        <v>4246664877</v>
      </c>
      <c r="D39" s="8">
        <f>DADOS_OP_A!E55</f>
        <v>5075975462</v>
      </c>
      <c r="E39" s="8">
        <f>DADOS_OP_A!F55</f>
        <v>5944357837</v>
      </c>
      <c r="F39" s="8">
        <f>DADOS_OP_A!G55</f>
        <v>6227729358</v>
      </c>
      <c r="G39" s="8">
        <f>DADOS_OP_A!H55</f>
        <v>6648138536</v>
      </c>
      <c r="H39" s="8">
        <f>DADOS_OP_A!I55</f>
        <v>6659119000</v>
      </c>
      <c r="I39" s="8">
        <f>DADOS_OP_A!J55</f>
        <v>6519967773</v>
      </c>
      <c r="J39" s="8">
        <f>DADOS_OP_A!K55</f>
        <v>6111605443</v>
      </c>
      <c r="K39" s="8">
        <f>DADOS_OP_A!L55</f>
        <v>6217821431</v>
      </c>
      <c r="L39" s="8">
        <f>DADOS_OP_A!M55</f>
        <v>6544289286</v>
      </c>
      <c r="M39" s="8">
        <f>DADOS_OP_A!N55</f>
        <v>6691355996</v>
      </c>
    </row>
    <row r="40" spans="2:13">
      <c r="B40" s="56" t="s">
        <v>155</v>
      </c>
      <c r="C40" s="8">
        <f>ANUARIO_VALUES_A!C21</f>
        <v>27038943</v>
      </c>
      <c r="D40" s="8">
        <f>ANUARIO_VALUES_A!D21</f>
        <v>31565695</v>
      </c>
      <c r="E40" s="8">
        <f>ANUARIO_VALUES_A!E21</f>
        <v>33422413</v>
      </c>
      <c r="F40" s="8">
        <f>ANUARIO_VALUES_A!F21</f>
        <v>35373982</v>
      </c>
      <c r="G40" s="8">
        <f>ANUARIO_VALUES_A!G21</f>
        <v>35902830</v>
      </c>
      <c r="H40" s="8">
        <f>ANUARIO_VALUES_A!H21</f>
        <v>36621186</v>
      </c>
      <c r="I40" s="8">
        <f>ANUARIO_VALUES_A!I21</f>
        <v>36313681</v>
      </c>
      <c r="J40" s="8">
        <f>ANUARIO_VALUES_A!J21</f>
        <v>33789826</v>
      </c>
      <c r="K40" s="8">
        <f>ANUARIO_VALUES_A!K21</f>
        <v>33548165</v>
      </c>
      <c r="L40" s="8">
        <f>ANUARIO_VALUES_A!L21</f>
        <v>34113049</v>
      </c>
      <c r="M40" s="8">
        <f>ANUARIO_VALUES_A!M21</f>
        <v>37044841</v>
      </c>
    </row>
    <row r="41" spans="2:13" s="56" customFormat="1">
      <c r="B41" s="56" t="s">
        <v>314</v>
      </c>
      <c r="C41" s="60">
        <f t="shared" ref="C41:M41" si="13">C40/1000000</f>
        <v>27.038943</v>
      </c>
      <c r="D41" s="60">
        <f t="shared" si="13"/>
        <v>31.565695000000002</v>
      </c>
      <c r="E41" s="60">
        <f t="shared" si="13"/>
        <v>33.422412999999999</v>
      </c>
      <c r="F41" s="60">
        <f t="shared" si="13"/>
        <v>35.373981999999998</v>
      </c>
      <c r="G41" s="60">
        <f t="shared" si="13"/>
        <v>35.902830000000002</v>
      </c>
      <c r="H41" s="60">
        <f t="shared" si="13"/>
        <v>36.621186000000002</v>
      </c>
      <c r="I41" s="60">
        <f t="shared" si="13"/>
        <v>36.313681000000003</v>
      </c>
      <c r="J41" s="60">
        <f t="shared" si="13"/>
        <v>33.789825999999998</v>
      </c>
      <c r="K41" s="60">
        <f t="shared" si="13"/>
        <v>33.548164999999997</v>
      </c>
      <c r="L41" s="60">
        <f t="shared" si="13"/>
        <v>34.113048999999997</v>
      </c>
      <c r="M41" s="60">
        <f t="shared" si="13"/>
        <v>37.044840999999998</v>
      </c>
    </row>
    <row r="42" spans="2:13">
      <c r="B42" s="56" t="s">
        <v>138</v>
      </c>
      <c r="C42" s="8">
        <f>ANUARIO_VALUES_A!C23</f>
        <v>22414</v>
      </c>
      <c r="D42" s="8">
        <f>ANUARIO_VALUES_A!D23</f>
        <v>22463</v>
      </c>
      <c r="E42" s="8">
        <f>ANUARIO_VALUES_A!E23</f>
        <v>28808</v>
      </c>
      <c r="F42" s="8">
        <f>ANUARIO_VALUES_A!F23</f>
        <v>29284.144350941227</v>
      </c>
      <c r="G42" s="8">
        <f>ANUARIO_VALUES_A!G23</f>
        <v>27760</v>
      </c>
      <c r="H42" s="8">
        <f>ANUARIO_VALUES_A!H23</f>
        <v>27742</v>
      </c>
      <c r="I42" s="8">
        <f>ANUARIO_VALUES_A!I23</f>
        <v>25627</v>
      </c>
      <c r="J42" s="8">
        <f>ANUARIO_VALUES_A!J23</f>
        <v>22929</v>
      </c>
      <c r="K42" s="8">
        <f>ANUARIO_VALUES_A!K23</f>
        <v>21853</v>
      </c>
      <c r="L42" s="8">
        <f>ANUARIO_VALUES_A!L23</f>
        <v>18826</v>
      </c>
      <c r="M42" s="8">
        <f>ANUARIO_VALUES_A!M23</f>
        <v>21099</v>
      </c>
    </row>
    <row r="43" spans="2:13">
      <c r="B43" s="56" t="s">
        <v>149</v>
      </c>
      <c r="C43" s="8">
        <f>ANUARIO_VALUES_A!C24</f>
        <v>1976</v>
      </c>
      <c r="D43" s="8">
        <f>ANUARIO_VALUES_A!D24</f>
        <v>2264</v>
      </c>
      <c r="E43" s="8">
        <f>ANUARIO_VALUES_A!E24</f>
        <v>2315</v>
      </c>
      <c r="F43" s="8">
        <f>ANUARIO_VALUES_A!F24</f>
        <v>2404.16895675663</v>
      </c>
      <c r="G43" s="8">
        <f>ANUARIO_VALUES_A!G24</f>
        <v>2019</v>
      </c>
      <c r="H43" s="8">
        <f>ANUARIO_VALUES_A!H24</f>
        <v>2041</v>
      </c>
      <c r="I43" s="8">
        <f>ANUARIO_VALUES_A!I24</f>
        <v>1976</v>
      </c>
      <c r="J43" s="8">
        <f>ANUARIO_VALUES_A!J24</f>
        <v>1842</v>
      </c>
      <c r="K43" s="8">
        <f>ANUARIO_VALUES_A!K24</f>
        <v>1912</v>
      </c>
      <c r="L43" s="8">
        <f>ANUARIO_VALUES_A!L24</f>
        <v>2015</v>
      </c>
      <c r="M43" s="8">
        <f>ANUARIO_VALUES_A!M24</f>
        <v>2090</v>
      </c>
    </row>
    <row r="44" spans="2:13">
      <c r="B44" s="56" t="s">
        <v>176</v>
      </c>
      <c r="C44" s="8">
        <f>C42-C43</f>
        <v>20438</v>
      </c>
      <c r="D44" s="8">
        <f t="shared" ref="D44:M44" si="14">D42-D43</f>
        <v>20199</v>
      </c>
      <c r="E44" s="8">
        <f t="shared" si="14"/>
        <v>26493</v>
      </c>
      <c r="F44" s="8">
        <f t="shared" si="14"/>
        <v>26879.975394184599</v>
      </c>
      <c r="G44" s="8">
        <f t="shared" si="14"/>
        <v>25741</v>
      </c>
      <c r="H44" s="8">
        <f t="shared" si="14"/>
        <v>25701</v>
      </c>
      <c r="I44" s="8">
        <f t="shared" si="14"/>
        <v>23651</v>
      </c>
      <c r="J44" s="8">
        <f t="shared" si="14"/>
        <v>21087</v>
      </c>
      <c r="K44" s="8">
        <f t="shared" si="14"/>
        <v>19941</v>
      </c>
      <c r="L44" s="8">
        <f t="shared" si="14"/>
        <v>16811</v>
      </c>
      <c r="M44" s="8">
        <f t="shared" si="14"/>
        <v>19009</v>
      </c>
    </row>
    <row r="45" spans="2:13">
      <c r="B45" s="56" t="s">
        <v>136</v>
      </c>
      <c r="C45" s="8">
        <f>ANUARIO_VALUES_A!C22</f>
        <v>132</v>
      </c>
      <c r="D45" s="8">
        <f>ANUARIO_VALUES_A!D22</f>
        <v>146</v>
      </c>
      <c r="E45" s="8">
        <f>ANUARIO_VALUES_A!E22</f>
        <v>156</v>
      </c>
      <c r="F45" s="8">
        <f>ANUARIO_VALUES_A!F22</f>
        <v>158</v>
      </c>
      <c r="G45" s="8">
        <f>ANUARIO_VALUES_A!G22</f>
        <v>203</v>
      </c>
      <c r="H45" s="8">
        <f>ANUARIO_VALUES_A!H22</f>
        <v>163</v>
      </c>
      <c r="I45" s="8">
        <f>ANUARIO_VALUES_A!I22</f>
        <v>168</v>
      </c>
      <c r="J45" s="8">
        <f>ANUARIO_VALUES_A!J22</f>
        <v>165</v>
      </c>
      <c r="K45" s="8">
        <f>ANUARIO_VALUES_A!K22</f>
        <v>162</v>
      </c>
      <c r="L45" s="8">
        <f>ANUARIO_VALUES_A!L22</f>
        <v>156</v>
      </c>
      <c r="M45" s="8">
        <f>ANUARIO_VALUES_A!M22</f>
        <v>172</v>
      </c>
    </row>
    <row r="46" spans="2:13">
      <c r="B46" s="56" t="s">
        <v>177</v>
      </c>
      <c r="C46" s="8">
        <f>DADOS_OP_A!D58</f>
        <v>2158212306</v>
      </c>
      <c r="D46" s="8">
        <f>DADOS_OP_A!E58</f>
        <v>2398143495</v>
      </c>
      <c r="E46" s="8">
        <f>DADOS_OP_A!F58</f>
        <v>2577310306</v>
      </c>
      <c r="F46" s="8">
        <f>DADOS_OP_A!G58</f>
        <v>2603676253</v>
      </c>
      <c r="G46" s="8">
        <f>DADOS_OP_A!H58</f>
        <v>2486430132</v>
      </c>
      <c r="H46" s="8">
        <f>DADOS_OP_A!I58</f>
        <v>2369683133</v>
      </c>
      <c r="I46" s="8">
        <f>DADOS_OP_A!J58</f>
        <v>2368972264</v>
      </c>
      <c r="J46" s="8">
        <f>DADOS_OP_A!K58</f>
        <v>1775685555</v>
      </c>
      <c r="K46" s="8">
        <f>DADOS_OP_A!L58</f>
        <v>1617232677</v>
      </c>
      <c r="L46" s="8">
        <f>DADOS_OP_A!M58</f>
        <v>2171374369</v>
      </c>
      <c r="M46" s="8">
        <f>DADOS_OP_A!N58</f>
        <v>2236430945</v>
      </c>
    </row>
    <row r="47" spans="2:13" s="56" customFormat="1">
      <c r="B47" s="56" t="s">
        <v>315</v>
      </c>
      <c r="C47" s="7">
        <f t="shared" ref="C47:M47" si="15">C46/1000000000</f>
        <v>2.1582123059999998</v>
      </c>
      <c r="D47" s="7">
        <f t="shared" si="15"/>
        <v>2.3981434949999998</v>
      </c>
      <c r="E47" s="7">
        <f t="shared" si="15"/>
        <v>2.5773103060000002</v>
      </c>
      <c r="F47" s="7">
        <f t="shared" si="15"/>
        <v>2.6036762530000002</v>
      </c>
      <c r="G47" s="7">
        <f t="shared" si="15"/>
        <v>2.4864301320000002</v>
      </c>
      <c r="H47" s="7">
        <f t="shared" si="15"/>
        <v>2.3696831330000001</v>
      </c>
      <c r="I47" s="7">
        <f t="shared" si="15"/>
        <v>2.3689722639999999</v>
      </c>
      <c r="J47" s="7">
        <f t="shared" si="15"/>
        <v>1.7756855549999999</v>
      </c>
      <c r="K47" s="7">
        <f t="shared" si="15"/>
        <v>1.6172326770000001</v>
      </c>
      <c r="L47" s="7">
        <f t="shared" si="15"/>
        <v>2.171374369</v>
      </c>
      <c r="M47" s="7">
        <f t="shared" si="15"/>
        <v>2.2364309449999999</v>
      </c>
    </row>
    <row r="48" spans="2:13" s="56" customFormat="1">
      <c r="B48" s="56" t="s">
        <v>300</v>
      </c>
      <c r="C48" s="8">
        <f>DADOS_OP_A!D67</f>
        <v>334001013</v>
      </c>
      <c r="D48" s="8">
        <f>DADOS_OP_A!E67</f>
        <v>367782824</v>
      </c>
      <c r="E48" s="8">
        <f>DADOS_OP_A!F67</f>
        <v>397565472</v>
      </c>
      <c r="F48" s="8">
        <f>DADOS_OP_A!G67</f>
        <v>402352332</v>
      </c>
      <c r="G48" s="8">
        <f>DADOS_OP_A!H67</f>
        <v>373801047</v>
      </c>
      <c r="H48" s="8">
        <f>DADOS_OP_A!I67</f>
        <v>359722286</v>
      </c>
      <c r="I48" s="8">
        <f>DADOS_OP_A!J67</f>
        <v>358806509</v>
      </c>
      <c r="J48" s="8">
        <f>DADOS_OP_A!K67</f>
        <v>322184952</v>
      </c>
      <c r="K48" s="8">
        <f>DADOS_OP_A!L67</f>
        <v>316498956</v>
      </c>
      <c r="L48" s="8">
        <f>DADOS_OP_A!M67</f>
        <v>335457797</v>
      </c>
      <c r="M48" s="8">
        <f>DADOS_OP_A!N67</f>
        <v>350533589</v>
      </c>
    </row>
    <row r="49" spans="2:13" s="56" customFormat="1">
      <c r="B49" s="56" t="s">
        <v>312</v>
      </c>
      <c r="C49" s="60">
        <f t="shared" ref="C49:M49" si="16">C48/1000000</f>
        <v>334.001013</v>
      </c>
      <c r="D49" s="60">
        <f t="shared" si="16"/>
        <v>367.78282400000001</v>
      </c>
      <c r="E49" s="60">
        <f t="shared" si="16"/>
        <v>397.565472</v>
      </c>
      <c r="F49" s="60">
        <f t="shared" si="16"/>
        <v>402.35233199999999</v>
      </c>
      <c r="G49" s="60">
        <f t="shared" si="16"/>
        <v>373.80104699999998</v>
      </c>
      <c r="H49" s="60">
        <f t="shared" si="16"/>
        <v>359.722286</v>
      </c>
      <c r="I49" s="60">
        <f t="shared" si="16"/>
        <v>358.80650900000001</v>
      </c>
      <c r="J49" s="60">
        <f t="shared" si="16"/>
        <v>322.18495200000001</v>
      </c>
      <c r="K49" s="60">
        <f t="shared" si="16"/>
        <v>316.49895600000002</v>
      </c>
      <c r="L49" s="60">
        <f t="shared" si="16"/>
        <v>335.45779700000003</v>
      </c>
      <c r="M49" s="60">
        <f t="shared" si="16"/>
        <v>350.53358900000001</v>
      </c>
    </row>
    <row r="50" spans="2:13" s="56" customFormat="1">
      <c r="B50" s="56" t="s">
        <v>145</v>
      </c>
      <c r="C50" s="8">
        <f>DADOS_OP_A!D61</f>
        <v>278925</v>
      </c>
      <c r="D50" s="8">
        <f>DADOS_OP_A!E61</f>
        <v>297060</v>
      </c>
      <c r="E50" s="8">
        <f>DADOS_OP_A!F61</f>
        <v>306924</v>
      </c>
      <c r="F50" s="8">
        <f>DADOS_OP_A!G61</f>
        <v>300020</v>
      </c>
      <c r="G50" s="8">
        <f>DADOS_OP_A!H61</f>
        <v>279352</v>
      </c>
      <c r="H50" s="8">
        <f>DADOS_OP_A!I61</f>
        <v>271770</v>
      </c>
      <c r="I50" s="8">
        <f>DADOS_OP_A!J61</f>
        <v>264393</v>
      </c>
      <c r="J50" s="8">
        <f>DADOS_OP_A!K61</f>
        <v>236401</v>
      </c>
      <c r="K50" s="8">
        <f>DADOS_OP_A!L61</f>
        <v>227266</v>
      </c>
      <c r="L50" s="8">
        <f>DADOS_OP_A!M61</f>
        <v>232387</v>
      </c>
      <c r="M50" s="8">
        <f>DADOS_OP_A!N61</f>
        <v>248146</v>
      </c>
    </row>
    <row r="51" spans="2:13" s="56" customFormat="1">
      <c r="B51" s="56" t="s">
        <v>313</v>
      </c>
      <c r="C51" s="60">
        <f>C50/1000</f>
        <v>278.92500000000001</v>
      </c>
      <c r="D51" s="60">
        <f t="shared" ref="D51:M51" si="17">D50/1000</f>
        <v>297.06</v>
      </c>
      <c r="E51" s="60">
        <f t="shared" si="17"/>
        <v>306.92399999999998</v>
      </c>
      <c r="F51" s="60">
        <f t="shared" si="17"/>
        <v>300.02</v>
      </c>
      <c r="G51" s="60">
        <f t="shared" si="17"/>
        <v>279.35199999999998</v>
      </c>
      <c r="H51" s="60">
        <f t="shared" si="17"/>
        <v>271.77</v>
      </c>
      <c r="I51" s="60">
        <f t="shared" si="17"/>
        <v>264.39299999999997</v>
      </c>
      <c r="J51" s="60">
        <f t="shared" si="17"/>
        <v>236.40100000000001</v>
      </c>
      <c r="K51" s="60">
        <f t="shared" si="17"/>
        <v>227.26599999999999</v>
      </c>
      <c r="L51" s="60">
        <f t="shared" si="17"/>
        <v>232.387</v>
      </c>
      <c r="M51" s="60">
        <f t="shared" si="17"/>
        <v>248.14599999999999</v>
      </c>
    </row>
    <row r="52" spans="2:13">
      <c r="B52" s="56" t="s">
        <v>178</v>
      </c>
      <c r="C52" s="8">
        <f>AJ_DROS_A!E36*1000</f>
        <v>-2620320841.0685997</v>
      </c>
      <c r="D52" s="8">
        <f>AJ_DROS_A!F36*1000</f>
        <v>-3119332530.3484054</v>
      </c>
      <c r="E52" s="8">
        <f>AJ_DROS_A!G36*1000</f>
        <v>-3474273296.8465252</v>
      </c>
      <c r="F52" s="8">
        <f>AJ_DROS_A!H36*1000</f>
        <v>-4408306394.5607119</v>
      </c>
      <c r="G52" s="8">
        <f>AJ_DROS_A!I36*1000</f>
        <v>-4087974903.8960438</v>
      </c>
      <c r="H52" s="8">
        <f>AJ_DROS_A!J36*1000</f>
        <v>-3814731921.731771</v>
      </c>
      <c r="I52" s="8">
        <f>AJ_DROS_A!K36*1000</f>
        <v>-2759848352.0643888</v>
      </c>
      <c r="J52" s="8">
        <f>AJ_DROS_A!L36*1000</f>
        <v>-1894598230.0817208</v>
      </c>
      <c r="K52" s="8">
        <f>AJ_DROS_A!M36*1000</f>
        <v>-2105921443.7061744</v>
      </c>
      <c r="L52" s="8">
        <f>AJ_DROS_A!N36*1000</f>
        <v>-2881187889.0986586</v>
      </c>
      <c r="M52" s="8">
        <f>AJ_DROS_A!O36*1000</f>
        <v>-2894497492.0496945</v>
      </c>
    </row>
    <row r="53" spans="2:13">
      <c r="B53" s="56" t="s">
        <v>293</v>
      </c>
      <c r="C53" s="8">
        <f>AJ_DROS_A!E31*1000</f>
        <v>8369622022.2028494</v>
      </c>
      <c r="D53" s="8">
        <f>AJ_DROS_A!F31*1000</f>
        <v>9509384494.1269913</v>
      </c>
      <c r="E53" s="8">
        <f>AJ_DROS_A!G31*1000</f>
        <v>9971655680.4785976</v>
      </c>
      <c r="F53" s="8">
        <f>AJ_DROS_A!H31*1000</f>
        <v>10009521594.20973</v>
      </c>
      <c r="G53" s="8">
        <f>AJ_DROS_A!I31*1000</f>
        <v>10266513304.582205</v>
      </c>
      <c r="H53" s="8">
        <f>AJ_DROS_A!J31*1000</f>
        <v>10090268001.092201</v>
      </c>
      <c r="I53" s="8">
        <f>AJ_DROS_A!K31*1000</f>
        <v>9319668777.5157051</v>
      </c>
      <c r="J53" s="8">
        <f>AJ_DROS_A!L31*1000</f>
        <v>8514917365.4846144</v>
      </c>
      <c r="K53" s="8">
        <f>AJ_DROS_A!M31*1000</f>
        <v>8571167516.0319767</v>
      </c>
      <c r="L53" s="8">
        <f>AJ_DROS_A!N31*1000</f>
        <v>9097323645.2046833</v>
      </c>
      <c r="M53" s="8">
        <f>AJ_DROS_A!O31*1000</f>
        <v>10088990590.940702</v>
      </c>
    </row>
    <row r="54" spans="2:13" s="56" customFormat="1">
      <c r="B54" s="56" t="s">
        <v>317</v>
      </c>
      <c r="C54" s="7">
        <f t="shared" ref="C54:M54" si="18">C53/1000000000</f>
        <v>8.369622022202849</v>
      </c>
      <c r="D54" s="7">
        <f t="shared" si="18"/>
        <v>9.5093844941269907</v>
      </c>
      <c r="E54" s="7">
        <f t="shared" si="18"/>
        <v>9.9716556804785981</v>
      </c>
      <c r="F54" s="7">
        <f t="shared" si="18"/>
        <v>10.00952159420973</v>
      </c>
      <c r="G54" s="7">
        <f t="shared" si="18"/>
        <v>10.266513304582205</v>
      </c>
      <c r="H54" s="7">
        <f t="shared" si="18"/>
        <v>10.090268001092202</v>
      </c>
      <c r="I54" s="7">
        <f t="shared" si="18"/>
        <v>9.3196687775157052</v>
      </c>
      <c r="J54" s="7">
        <f t="shared" si="18"/>
        <v>8.5149173654846138</v>
      </c>
      <c r="K54" s="7">
        <f t="shared" si="18"/>
        <v>8.5711675160319771</v>
      </c>
      <c r="L54" s="7">
        <f t="shared" si="18"/>
        <v>9.0973236452046837</v>
      </c>
      <c r="M54" s="7">
        <f t="shared" si="18"/>
        <v>10.088990590940702</v>
      </c>
    </row>
    <row r="55" spans="2:13">
      <c r="B55" s="56" t="s">
        <v>294</v>
      </c>
      <c r="C55" s="8">
        <f>AJ_DROS_A!E33*1000</f>
        <v>-6241946579.0614948</v>
      </c>
      <c r="D55" s="8">
        <f>AJ_DROS_A!F33*1000</f>
        <v>-6670996766.4710112</v>
      </c>
      <c r="E55" s="8">
        <f>AJ_DROS_A!G33*1000</f>
        <v>-7103836333.6783047</v>
      </c>
      <c r="F55" s="8">
        <f>AJ_DROS_A!H33*1000</f>
        <v>-8328613701.020936</v>
      </c>
      <c r="G55" s="8">
        <f>AJ_DROS_A!I33*1000</f>
        <v>-8135778213.5924244</v>
      </c>
      <c r="H55" s="8">
        <f>AJ_DROS_A!J33*1000</f>
        <v>-8007775733.903307</v>
      </c>
      <c r="I55" s="8">
        <f>AJ_DROS_A!K33*1000</f>
        <v>-7075457937.9218702</v>
      </c>
      <c r="J55" s="8">
        <f>AJ_DROS_A!L33*1000</f>
        <v>-5898742116.6314859</v>
      </c>
      <c r="K55" s="8">
        <f>AJ_DROS_A!M33*1000</f>
        <v>-5463265947.9583178</v>
      </c>
      <c r="L55" s="8">
        <f>AJ_DROS_A!N33*1000</f>
        <v>-6166962225.4620695</v>
      </c>
      <c r="M55" s="8">
        <f>AJ_DROS_A!O33*1000</f>
        <v>-6282950921.777854</v>
      </c>
    </row>
    <row r="56" spans="2:13">
      <c r="B56" s="56" t="s">
        <v>295</v>
      </c>
      <c r="C56" s="8">
        <f>AJ_DROS_A!E41*1000</f>
        <v>-754105766.71098638</v>
      </c>
      <c r="D56" s="8">
        <f>AJ_DROS_A!F41*1000</f>
        <v>-749527258.63132346</v>
      </c>
      <c r="E56" s="8">
        <f>AJ_DROS_A!G41*1000</f>
        <v>-872549119.79494894</v>
      </c>
      <c r="F56" s="8">
        <f>AJ_DROS_A!H41*1000</f>
        <v>-890361749.28939176</v>
      </c>
      <c r="G56" s="8">
        <f>AJ_DROS_A!I41*1000</f>
        <v>-865698107.5443511</v>
      </c>
      <c r="H56" s="8">
        <f>AJ_DROS_A!J41*1000</f>
        <v>-862444626.14860785</v>
      </c>
      <c r="I56" s="8">
        <f>AJ_DROS_A!K41*1000</f>
        <v>-844082938.53731835</v>
      </c>
      <c r="J56" s="8">
        <f>AJ_DROS_A!L41*1000</f>
        <v>-1506543119.2871835</v>
      </c>
      <c r="K56" s="8">
        <f>AJ_DROS_A!M41*1000</f>
        <v>-1167485667.9561377</v>
      </c>
      <c r="L56" s="8">
        <f>AJ_DROS_A!N41*1000</f>
        <v>-1489861289.2422981</v>
      </c>
      <c r="M56" s="8">
        <f>AJ_DROS_A!O41*1000</f>
        <v>-1563769614.4744306</v>
      </c>
    </row>
    <row r="57" spans="2:13" s="56" customFormat="1">
      <c r="B57" s="56" t="s">
        <v>318</v>
      </c>
      <c r="C57" s="7">
        <f t="shared" ref="C57:M57" si="19">-(C55+C56)/1000000000</f>
        <v>6.9960523457724806</v>
      </c>
      <c r="D57" s="7">
        <f t="shared" si="19"/>
        <v>7.4205240251023348</v>
      </c>
      <c r="E57" s="7">
        <f t="shared" si="19"/>
        <v>7.9763854534732532</v>
      </c>
      <c r="F57" s="7">
        <f t="shared" si="19"/>
        <v>9.2189754503103281</v>
      </c>
      <c r="G57" s="7">
        <f t="shared" si="19"/>
        <v>9.0014763211367761</v>
      </c>
      <c r="H57" s="7">
        <f t="shared" si="19"/>
        <v>8.8702203600519134</v>
      </c>
      <c r="I57" s="7">
        <f t="shared" si="19"/>
        <v>7.9195408764591884</v>
      </c>
      <c r="J57" s="7">
        <f t="shared" si="19"/>
        <v>7.4052852359186696</v>
      </c>
      <c r="K57" s="7">
        <f t="shared" si="19"/>
        <v>6.6307516159144555</v>
      </c>
      <c r="L57" s="7">
        <f t="shared" si="19"/>
        <v>7.6568235147043673</v>
      </c>
      <c r="M57" s="7">
        <f t="shared" si="19"/>
        <v>7.8467205362522847</v>
      </c>
    </row>
    <row r="58" spans="2:13">
      <c r="B58" s="56" t="s">
        <v>296</v>
      </c>
      <c r="C58" s="8">
        <f>AJ_DROS_A!E44*1000</f>
        <v>-2165815266.1567216</v>
      </c>
      <c r="D58" s="8">
        <f>AJ_DROS_A!F44*1000</f>
        <v>-2521955851.2343664</v>
      </c>
      <c r="E58" s="8">
        <f>AJ_DROS_A!G44*1000</f>
        <v>-2390788850.0604215</v>
      </c>
      <c r="F58" s="8">
        <f>AJ_DROS_A!H44*1000</f>
        <v>-2295701666.1250677</v>
      </c>
      <c r="G58" s="8">
        <f>AJ_DROS_A!I44*1000</f>
        <v>-2308659212.8507051</v>
      </c>
      <c r="H58" s="8">
        <f>AJ_DROS_A!J44*1000</f>
        <v>-2020075565.6280315</v>
      </c>
      <c r="I58" s="8">
        <f>AJ_DROS_A!K44*1000</f>
        <v>-1404156969.6138427</v>
      </c>
      <c r="J58" s="8">
        <f>AJ_DROS_A!L44*1000</f>
        <v>-1295109083.6318781</v>
      </c>
      <c r="K58" s="8">
        <f>AJ_DROS_A!M44*1000</f>
        <v>-1146115437.7813601</v>
      </c>
      <c r="L58" s="8">
        <f>AJ_DROS_A!N44*1000</f>
        <v>-1030788747.7111067</v>
      </c>
      <c r="M58" s="8">
        <f>AJ_DROS_A!O44*1000</f>
        <v>-1274120189.6622963</v>
      </c>
    </row>
    <row r="59" spans="2:13" s="56" customFormat="1">
      <c r="B59" s="56" t="s">
        <v>319</v>
      </c>
      <c r="C59" s="60">
        <f t="shared" ref="C59:M59" si="20">-C58/1000000</f>
        <v>2165.8152661567215</v>
      </c>
      <c r="D59" s="60">
        <f t="shared" si="20"/>
        <v>2521.9558512343665</v>
      </c>
      <c r="E59" s="60">
        <f t="shared" si="20"/>
        <v>2390.7888500604213</v>
      </c>
      <c r="F59" s="60">
        <f t="shared" si="20"/>
        <v>2295.7016661250677</v>
      </c>
      <c r="G59" s="60">
        <f t="shared" si="20"/>
        <v>2308.659212850705</v>
      </c>
      <c r="H59" s="60">
        <f t="shared" si="20"/>
        <v>2020.0755656280314</v>
      </c>
      <c r="I59" s="60">
        <f t="shared" si="20"/>
        <v>1404.1569696138426</v>
      </c>
      <c r="J59" s="60">
        <f t="shared" si="20"/>
        <v>1295.1090836318781</v>
      </c>
      <c r="K59" s="60">
        <f t="shared" si="20"/>
        <v>1146.1154377813602</v>
      </c>
      <c r="L59" s="60">
        <f t="shared" si="20"/>
        <v>1030.7887477111067</v>
      </c>
      <c r="M59" s="60">
        <f t="shared" si="20"/>
        <v>1274.1201896622963</v>
      </c>
    </row>
    <row r="60" spans="2:13" s="56" customFormat="1">
      <c r="B60" s="56" t="s">
        <v>320</v>
      </c>
      <c r="C60" s="7">
        <f t="shared" ref="C60:M60" si="21">C57+C59/1000</f>
        <v>9.1618676119292015</v>
      </c>
      <c r="D60" s="7">
        <f t="shared" si="21"/>
        <v>9.9424798763367015</v>
      </c>
      <c r="E60" s="7">
        <f t="shared" si="21"/>
        <v>10.367174303533675</v>
      </c>
      <c r="F60" s="7">
        <f t="shared" si="21"/>
        <v>11.514677116435395</v>
      </c>
      <c r="G60" s="7">
        <f t="shared" si="21"/>
        <v>11.310135533987481</v>
      </c>
      <c r="H60" s="7">
        <f t="shared" si="21"/>
        <v>10.890295925679945</v>
      </c>
      <c r="I60" s="7">
        <f t="shared" si="21"/>
        <v>9.3236978460730313</v>
      </c>
      <c r="J60" s="7">
        <f t="shared" si="21"/>
        <v>8.7003943195505471</v>
      </c>
      <c r="K60" s="7">
        <f t="shared" si="21"/>
        <v>7.776867053695816</v>
      </c>
      <c r="L60" s="7">
        <f t="shared" si="21"/>
        <v>8.6876122624154739</v>
      </c>
      <c r="M60" s="7">
        <f t="shared" si="21"/>
        <v>9.1208407259145812</v>
      </c>
    </row>
    <row r="61" spans="2:13" ht="15" thickBot="1"/>
    <row r="62" spans="2:13" ht="15" thickBot="1">
      <c r="B62" s="6" t="s">
        <v>45</v>
      </c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</row>
    <row r="63" spans="2:13">
      <c r="B63" s="26"/>
      <c r="C63" s="26">
        <v>2009</v>
      </c>
      <c r="D63" s="26">
        <v>2010</v>
      </c>
      <c r="E63" s="26">
        <v>2011</v>
      </c>
      <c r="F63" s="26">
        <v>2012</v>
      </c>
      <c r="G63" s="26">
        <v>2013</v>
      </c>
      <c r="H63" s="26">
        <v>2014</v>
      </c>
      <c r="I63" s="26">
        <v>2015</v>
      </c>
      <c r="J63" s="26">
        <v>2016</v>
      </c>
      <c r="K63" s="26">
        <v>2017</v>
      </c>
      <c r="L63" s="26">
        <v>2018</v>
      </c>
      <c r="M63" s="26">
        <v>2019</v>
      </c>
    </row>
    <row r="64" spans="2:13">
      <c r="B64" s="56" t="s">
        <v>172</v>
      </c>
      <c r="C64" s="8">
        <f>DADOS_OP_A!D82</f>
        <v>2619577338</v>
      </c>
      <c r="D64" s="8">
        <f>DADOS_OP_A!E82</f>
        <v>5091448954</v>
      </c>
      <c r="E64" s="8">
        <f>DADOS_OP_A!F82</f>
        <v>8604901408</v>
      </c>
      <c r="F64" s="8">
        <f>DADOS_OP_A!G82</f>
        <v>11053515536</v>
      </c>
      <c r="G64" s="8">
        <f>DADOS_OP_A!H82</f>
        <v>14506960833</v>
      </c>
      <c r="H64" s="8">
        <f>DADOS_OP_A!I82</f>
        <v>19666692025</v>
      </c>
      <c r="I64" s="8">
        <f>DADOS_OP_A!J82</f>
        <v>23378043181</v>
      </c>
      <c r="J64" s="8">
        <f>DADOS_OP_A!K82</f>
        <v>22858857576</v>
      </c>
      <c r="K64" s="8">
        <f>DADOS_OP_A!L82</f>
        <v>25282607329</v>
      </c>
      <c r="L64" s="8">
        <f>DADOS_OP_A!M82</f>
        <v>29295677357</v>
      </c>
      <c r="M64" s="8">
        <f>DADOS_OP_A!N82</f>
        <v>35706050275</v>
      </c>
    </row>
    <row r="65" spans="2:15" s="56" customFormat="1">
      <c r="B65" s="56" t="s">
        <v>311</v>
      </c>
      <c r="C65" s="60">
        <f t="shared" ref="C65:M65" si="22">C64/1000000000</f>
        <v>2.619577338</v>
      </c>
      <c r="D65" s="60">
        <f t="shared" si="22"/>
        <v>5.0914489539999996</v>
      </c>
      <c r="E65" s="60">
        <f t="shared" si="22"/>
        <v>8.6049014079999999</v>
      </c>
      <c r="F65" s="60">
        <f t="shared" si="22"/>
        <v>11.053515536000001</v>
      </c>
      <c r="G65" s="60">
        <f t="shared" si="22"/>
        <v>14.506960833000001</v>
      </c>
      <c r="H65" s="60">
        <f t="shared" si="22"/>
        <v>19.666692025</v>
      </c>
      <c r="I65" s="60">
        <f t="shared" si="22"/>
        <v>23.378043180999999</v>
      </c>
      <c r="J65" s="60">
        <f t="shared" si="22"/>
        <v>22.858857575999998</v>
      </c>
      <c r="K65" s="60">
        <f t="shared" si="22"/>
        <v>25.282607329000001</v>
      </c>
      <c r="L65" s="60">
        <f t="shared" si="22"/>
        <v>29.295677356999999</v>
      </c>
      <c r="M65" s="60">
        <f t="shared" si="22"/>
        <v>35.706050275000003</v>
      </c>
    </row>
    <row r="66" spans="2:15">
      <c r="B66" s="56" t="s">
        <v>173</v>
      </c>
      <c r="C66" s="8">
        <f>DADOS_OP_A!D85</f>
        <v>1946895272</v>
      </c>
      <c r="D66" s="8">
        <f>DADOS_OP_A!E85</f>
        <v>4205184518</v>
      </c>
      <c r="E66" s="8">
        <f>DADOS_OP_A!F85</f>
        <v>6930841964</v>
      </c>
      <c r="F66" s="8">
        <f>DADOS_OP_A!G85</f>
        <v>8684929403</v>
      </c>
      <c r="G66" s="8">
        <f>DADOS_OP_A!H85</f>
        <v>11420541726</v>
      </c>
      <c r="H66" s="8">
        <f>DADOS_OP_A!I85</f>
        <v>15578484413</v>
      </c>
      <c r="I66" s="8">
        <f>DADOS_OP_A!J85</f>
        <v>18590399152</v>
      </c>
      <c r="J66" s="8">
        <f>DADOS_OP_A!K85</f>
        <v>18132560024</v>
      </c>
      <c r="K66" s="8">
        <f>DADOS_OP_A!L85</f>
        <v>20734683033</v>
      </c>
      <c r="L66" s="8">
        <f>DADOS_OP_A!M85</f>
        <v>24076718977</v>
      </c>
      <c r="M66" s="8">
        <f>DADOS_OP_A!N85</f>
        <v>29702371269</v>
      </c>
    </row>
    <row r="67" spans="2:15" s="56" customFormat="1">
      <c r="B67" s="56" t="s">
        <v>310</v>
      </c>
      <c r="C67" s="60">
        <f t="shared" ref="C67:M67" si="23">C66/1000000000</f>
        <v>1.9468952719999999</v>
      </c>
      <c r="D67" s="60">
        <f t="shared" si="23"/>
        <v>4.2051845180000003</v>
      </c>
      <c r="E67" s="60">
        <f t="shared" si="23"/>
        <v>6.9308419639999999</v>
      </c>
      <c r="F67" s="60">
        <f t="shared" si="23"/>
        <v>8.6849294029999999</v>
      </c>
      <c r="G67" s="60">
        <f t="shared" si="23"/>
        <v>11.420541726</v>
      </c>
      <c r="H67" s="60">
        <f t="shared" si="23"/>
        <v>15.578484413</v>
      </c>
      <c r="I67" s="60">
        <f t="shared" si="23"/>
        <v>18.590399152</v>
      </c>
      <c r="J67" s="60">
        <f t="shared" si="23"/>
        <v>18.132560024</v>
      </c>
      <c r="K67" s="60">
        <f t="shared" si="23"/>
        <v>20.734683033</v>
      </c>
      <c r="L67" s="60">
        <f t="shared" si="23"/>
        <v>24.076718976999999</v>
      </c>
      <c r="M67" s="60">
        <f t="shared" si="23"/>
        <v>29.702371269</v>
      </c>
    </row>
    <row r="68" spans="2:15">
      <c r="B68" s="56" t="s">
        <v>174</v>
      </c>
      <c r="C68" s="8">
        <f>DADOS_OP_A!D88</f>
        <v>290266766</v>
      </c>
      <c r="D68" s="8">
        <f>DADOS_OP_A!E88</f>
        <v>662152944</v>
      </c>
      <c r="E68" s="8">
        <f>DADOS_OP_A!F88</f>
        <v>1179959948</v>
      </c>
      <c r="F68" s="8">
        <f>DADOS_OP_A!G88</f>
        <v>1416595401</v>
      </c>
      <c r="G68" s="8">
        <f>DADOS_OP_A!H88</f>
        <v>1834283752</v>
      </c>
      <c r="H68" s="8">
        <f>DADOS_OP_A!I88</f>
        <v>2351440708</v>
      </c>
      <c r="I68" s="8">
        <f>DADOS_OP_A!J88</f>
        <v>2813501793</v>
      </c>
      <c r="J68" s="8">
        <f>DADOS_OP_A!K88</f>
        <v>2974666295</v>
      </c>
      <c r="K68" s="8">
        <f>DADOS_OP_A!L88</f>
        <v>2882678728</v>
      </c>
      <c r="L68" s="8">
        <f>DADOS_OP_A!M88</f>
        <v>3377552058</v>
      </c>
      <c r="M68" s="8">
        <f>DADOS_OP_A!N88</f>
        <v>4066768613</v>
      </c>
    </row>
    <row r="69" spans="2:15">
      <c r="B69" s="56" t="s">
        <v>175</v>
      </c>
      <c r="C69" s="8">
        <f>DADOS_OP_A!D91</f>
        <v>163324410</v>
      </c>
      <c r="D69" s="8">
        <f>DADOS_OP_A!E91</f>
        <v>413539477</v>
      </c>
      <c r="E69" s="8">
        <f>DADOS_OP_A!F91</f>
        <v>682267808</v>
      </c>
      <c r="F69" s="8">
        <f>DADOS_OP_A!G91</f>
        <v>814633007</v>
      </c>
      <c r="G69" s="8">
        <f>DADOS_OP_A!H91</f>
        <v>1009454093</v>
      </c>
      <c r="H69" s="8">
        <f>DADOS_OP_A!I91</f>
        <v>1384572279</v>
      </c>
      <c r="I69" s="8">
        <f>DADOS_OP_A!J91</f>
        <v>1703787008</v>
      </c>
      <c r="J69" s="8">
        <f>DADOS_OP_A!K91</f>
        <v>1713755849</v>
      </c>
      <c r="K69" s="8">
        <f>DADOS_OP_A!L91</f>
        <v>1992647170</v>
      </c>
      <c r="L69" s="8">
        <f>DADOS_OP_A!M91</f>
        <v>2352616589</v>
      </c>
      <c r="M69" s="8">
        <f>DADOS_OP_A!N91</f>
        <v>2853727887</v>
      </c>
    </row>
    <row r="70" spans="2:15">
      <c r="B70" s="56" t="s">
        <v>155</v>
      </c>
      <c r="C70" s="8">
        <f>ANUARIO_VALUES_A!C33</f>
        <v>1796711</v>
      </c>
      <c r="D70" s="8">
        <f>ANUARIO_VALUES_A!D33</f>
        <v>4127988</v>
      </c>
      <c r="E70" s="8">
        <f>ANUARIO_VALUES_A!E33</f>
        <v>7526496</v>
      </c>
      <c r="F70" s="8">
        <f>ANUARIO_VALUES_A!F33</f>
        <v>10142551</v>
      </c>
      <c r="G70" s="8">
        <f>ANUARIO_VALUES_A!G33</f>
        <v>13341687</v>
      </c>
      <c r="H70" s="8">
        <f>ANUARIO_VALUES_A!H33</f>
        <v>19985488</v>
      </c>
      <c r="I70" s="8">
        <f>ANUARIO_VALUES_A!I33</f>
        <v>20561539</v>
      </c>
      <c r="J70" s="8">
        <f>ANUARIO_VALUES_A!J33</f>
        <v>19845843</v>
      </c>
      <c r="K70" s="8">
        <f>ANUARIO_VALUES_A!K33</f>
        <v>21466440</v>
      </c>
      <c r="L70" s="8">
        <f>ANUARIO_VALUES_A!L33</f>
        <v>22546111</v>
      </c>
      <c r="M70" s="8">
        <f>ANUARIO_VALUES_A!M33</f>
        <v>26941025</v>
      </c>
    </row>
    <row r="71" spans="2:15" s="56" customFormat="1">
      <c r="B71" s="56" t="s">
        <v>314</v>
      </c>
      <c r="C71" s="60">
        <f t="shared" ref="C71:M71" si="24">C70/1000000</f>
        <v>1.7967109999999999</v>
      </c>
      <c r="D71" s="60">
        <f t="shared" si="24"/>
        <v>4.1279880000000002</v>
      </c>
      <c r="E71" s="60">
        <f t="shared" si="24"/>
        <v>7.5264959999999999</v>
      </c>
      <c r="F71" s="60">
        <f t="shared" si="24"/>
        <v>10.142550999999999</v>
      </c>
      <c r="G71" s="60">
        <f t="shared" si="24"/>
        <v>13.341687</v>
      </c>
      <c r="H71" s="60">
        <f t="shared" si="24"/>
        <v>19.985488</v>
      </c>
      <c r="I71" s="60">
        <f t="shared" si="24"/>
        <v>20.561539</v>
      </c>
      <c r="J71" s="60">
        <f t="shared" si="24"/>
        <v>19.845842999999999</v>
      </c>
      <c r="K71" s="60">
        <f t="shared" si="24"/>
        <v>21.466439999999999</v>
      </c>
      <c r="L71" s="60">
        <f t="shared" si="24"/>
        <v>22.546111</v>
      </c>
      <c r="M71" s="60">
        <f t="shared" si="24"/>
        <v>26.941025</v>
      </c>
    </row>
    <row r="72" spans="2:15">
      <c r="B72" s="56" t="s">
        <v>138</v>
      </c>
      <c r="C72" s="8">
        <f>ANUARIO_VALUES_A!C35</f>
        <v>1516</v>
      </c>
      <c r="D72" s="8">
        <f>ANUARIO_VALUES_A!D35</f>
        <v>2932</v>
      </c>
      <c r="E72" s="8">
        <f>ANUARIO_VALUES_A!E35</f>
        <v>4352</v>
      </c>
      <c r="F72" s="8">
        <f>ANUARIO_VALUES_A!F35</f>
        <v>5381.4931738636615</v>
      </c>
      <c r="G72" s="8">
        <f>ANUARIO_VALUES_A!G35</f>
        <v>8204</v>
      </c>
      <c r="H72" s="8">
        <f>ANUARIO_VALUES_A!H35</f>
        <v>10843</v>
      </c>
      <c r="I72" s="8">
        <f>ANUARIO_VALUES_A!I35</f>
        <v>10467</v>
      </c>
      <c r="J72" s="8">
        <f>ANUARIO_VALUES_A!J35</f>
        <v>10221</v>
      </c>
      <c r="K72" s="8">
        <f>ANUARIO_VALUES_A!K35</f>
        <v>11184</v>
      </c>
      <c r="L72" s="8">
        <f>ANUARIO_VALUES_A!L35</f>
        <v>12068</v>
      </c>
      <c r="M72" s="8">
        <f>ANUARIO_VALUES_A!M35</f>
        <v>13587</v>
      </c>
    </row>
    <row r="73" spans="2:15">
      <c r="B73" s="56" t="s">
        <v>149</v>
      </c>
      <c r="C73" s="8">
        <f>ANUARIO_VALUES_A!C36</f>
        <v>189</v>
      </c>
      <c r="D73" s="8">
        <f>ANUARIO_VALUES_A!D36</f>
        <v>331</v>
      </c>
      <c r="E73" s="8">
        <f>ANUARIO_VALUES_A!E36</f>
        <v>597</v>
      </c>
      <c r="F73" s="8">
        <f>ANUARIO_VALUES_A!F36</f>
        <v>794.43988596064241</v>
      </c>
      <c r="G73" s="8">
        <f>ANUARIO_VALUES_A!G36</f>
        <v>858</v>
      </c>
      <c r="H73" s="8">
        <f>ANUARIO_VALUES_A!H36</f>
        <v>1475</v>
      </c>
      <c r="I73" s="8">
        <f>ANUARIO_VALUES_A!I36</f>
        <v>1569</v>
      </c>
      <c r="J73" s="8">
        <f>ANUARIO_VALUES_A!J36</f>
        <v>1443</v>
      </c>
      <c r="K73" s="8">
        <f>ANUARIO_VALUES_A!K36</f>
        <v>1636</v>
      </c>
      <c r="L73" s="8">
        <f>ANUARIO_VALUES_A!L36</f>
        <v>1724</v>
      </c>
      <c r="M73" s="8">
        <f>ANUARIO_VALUES_A!M36</f>
        <v>1960</v>
      </c>
    </row>
    <row r="74" spans="2:15">
      <c r="B74" s="56" t="s">
        <v>176</v>
      </c>
      <c r="C74" s="8">
        <f>C72-C73</f>
        <v>1327</v>
      </c>
      <c r="D74" s="8">
        <f t="shared" ref="D74:M74" si="25">D72-D73</f>
        <v>2601</v>
      </c>
      <c r="E74" s="8">
        <f t="shared" si="25"/>
        <v>3755</v>
      </c>
      <c r="F74" s="8">
        <f t="shared" si="25"/>
        <v>4587.0532879030188</v>
      </c>
      <c r="G74" s="8">
        <f t="shared" si="25"/>
        <v>7346</v>
      </c>
      <c r="H74" s="8">
        <f t="shared" si="25"/>
        <v>9368</v>
      </c>
      <c r="I74" s="8">
        <f t="shared" si="25"/>
        <v>8898</v>
      </c>
      <c r="J74" s="8">
        <f t="shared" si="25"/>
        <v>8778</v>
      </c>
      <c r="K74" s="8">
        <f t="shared" si="25"/>
        <v>9548</v>
      </c>
      <c r="L74" s="8">
        <f t="shared" si="25"/>
        <v>10344</v>
      </c>
      <c r="M74" s="8">
        <f t="shared" si="25"/>
        <v>11627</v>
      </c>
    </row>
    <row r="75" spans="2:15">
      <c r="B75" s="56" t="s">
        <v>136</v>
      </c>
      <c r="C75" s="8">
        <f>ANUARIO_VALUES_A!C34</f>
        <v>14</v>
      </c>
      <c r="D75" s="8">
        <f>ANUARIO_VALUES_A!D34</f>
        <v>26</v>
      </c>
      <c r="E75" s="8">
        <f>ANUARIO_VALUES_A!E34</f>
        <v>49</v>
      </c>
      <c r="F75" s="8">
        <f>ANUARIO_VALUES_A!F34</f>
        <v>61</v>
      </c>
      <c r="G75" s="8">
        <f>ANUARIO_VALUES_A!G34</f>
        <v>56</v>
      </c>
      <c r="H75" s="8">
        <f>ANUARIO_VALUES_A!H34</f>
        <v>151</v>
      </c>
      <c r="I75" s="8">
        <f>ANUARIO_VALUES_A!I34</f>
        <v>151</v>
      </c>
      <c r="J75" s="8">
        <f>ANUARIO_VALUES_A!J34</f>
        <v>124</v>
      </c>
      <c r="K75" s="8">
        <f>ANUARIO_VALUES_A!K34</f>
        <v>124</v>
      </c>
      <c r="L75" s="8">
        <f>ANUARIO_VALUES_A!L34</f>
        <v>128</v>
      </c>
      <c r="M75" s="8">
        <f>ANUARIO_VALUES_A!M34</f>
        <v>150</v>
      </c>
    </row>
    <row r="76" spans="2:15">
      <c r="B76" s="56" t="s">
        <v>177</v>
      </c>
      <c r="C76" s="8">
        <f>DADOS_OP_A!D94</f>
        <v>80899517</v>
      </c>
      <c r="D76" s="8">
        <f>DADOS_OP_A!E94</f>
        <v>123471960</v>
      </c>
      <c r="E76" s="8">
        <f>DADOS_OP_A!F94</f>
        <v>213939886</v>
      </c>
      <c r="F76" s="8">
        <f>DADOS_OP_A!G94</f>
        <v>346937428</v>
      </c>
      <c r="G76" s="8">
        <f>DADOS_OP_A!H94</f>
        <v>563881458</v>
      </c>
      <c r="H76" s="8">
        <f>DADOS_OP_A!I94</f>
        <v>777973254</v>
      </c>
      <c r="I76" s="8">
        <f>DADOS_OP_A!J94</f>
        <v>901457625</v>
      </c>
      <c r="J76" s="8">
        <f>DADOS_OP_A!K94</f>
        <v>877093206</v>
      </c>
      <c r="K76" s="8">
        <f>DADOS_OP_A!L94</f>
        <v>931864627</v>
      </c>
      <c r="L76" s="8">
        <f>DADOS_OP_A!M94</f>
        <v>1026260455</v>
      </c>
      <c r="M76" s="8">
        <f>DADOS_OP_A!N94</f>
        <v>1156549832</v>
      </c>
    </row>
    <row r="77" spans="2:15" s="56" customFormat="1">
      <c r="B77" s="56" t="s">
        <v>315</v>
      </c>
      <c r="C77" s="7">
        <f t="shared" ref="C77:M77" si="26">C76/1000000000</f>
        <v>8.0899517000000004E-2</v>
      </c>
      <c r="D77" s="7">
        <f t="shared" si="26"/>
        <v>0.12347196000000001</v>
      </c>
      <c r="E77" s="7">
        <f t="shared" si="26"/>
        <v>0.213939886</v>
      </c>
      <c r="F77" s="7">
        <f t="shared" si="26"/>
        <v>0.34693742799999999</v>
      </c>
      <c r="G77" s="7">
        <f t="shared" si="26"/>
        <v>0.563881458</v>
      </c>
      <c r="H77" s="7">
        <f t="shared" si="26"/>
        <v>0.77797325399999995</v>
      </c>
      <c r="I77" s="7">
        <f t="shared" si="26"/>
        <v>0.90145762500000004</v>
      </c>
      <c r="J77" s="7">
        <f t="shared" si="26"/>
        <v>0.87709320599999996</v>
      </c>
      <c r="K77" s="7">
        <f t="shared" si="26"/>
        <v>0.93186462699999995</v>
      </c>
      <c r="L77" s="7">
        <f t="shared" si="26"/>
        <v>1.0262604550000001</v>
      </c>
      <c r="M77" s="7">
        <f t="shared" si="26"/>
        <v>1.1565498320000001</v>
      </c>
    </row>
    <row r="78" spans="2:15" s="56" customFormat="1">
      <c r="B78" s="56" t="s">
        <v>300</v>
      </c>
      <c r="C78" s="8">
        <f>DADOS_OP_A!D103</f>
        <v>23488096</v>
      </c>
      <c r="D78" s="8">
        <f>DADOS_OP_A!E103</f>
        <v>45752057</v>
      </c>
      <c r="E78" s="8">
        <f>DADOS_OP_A!F103</f>
        <v>77010009</v>
      </c>
      <c r="F78" s="8">
        <f>DADOS_OP_A!G103</f>
        <v>99864239</v>
      </c>
      <c r="G78" s="8">
        <f>DADOS_OP_A!H103</f>
        <v>132552456</v>
      </c>
      <c r="H78" s="8">
        <f>DADOS_OP_A!I103</f>
        <v>189788423</v>
      </c>
      <c r="I78" s="8">
        <f>DADOS_OP_A!J103</f>
        <v>203162890</v>
      </c>
      <c r="J78" s="8">
        <f>DADOS_OP_A!K103</f>
        <v>191820962</v>
      </c>
      <c r="K78" s="8">
        <f>DADOS_OP_A!L103</f>
        <v>196983489</v>
      </c>
      <c r="L78" s="8">
        <f>DADOS_OP_A!M103</f>
        <v>213415230</v>
      </c>
      <c r="M78" s="8">
        <f>DADOS_OP_A!N103</f>
        <v>247816977</v>
      </c>
      <c r="O78" s="60"/>
    </row>
    <row r="79" spans="2:15" s="56" customFormat="1">
      <c r="B79" s="56" t="s">
        <v>312</v>
      </c>
      <c r="C79" s="60">
        <f t="shared" ref="C79:M79" si="27">C78/1000000</f>
        <v>23.488095999999999</v>
      </c>
      <c r="D79" s="60">
        <f t="shared" si="27"/>
        <v>45.752057000000001</v>
      </c>
      <c r="E79" s="60">
        <f t="shared" si="27"/>
        <v>77.010008999999997</v>
      </c>
      <c r="F79" s="60">
        <f t="shared" si="27"/>
        <v>99.864238999999998</v>
      </c>
      <c r="G79" s="60">
        <f t="shared" si="27"/>
        <v>132.55245600000001</v>
      </c>
      <c r="H79" s="60">
        <f t="shared" si="27"/>
        <v>189.78842299999999</v>
      </c>
      <c r="I79" s="60">
        <f t="shared" si="27"/>
        <v>203.16289</v>
      </c>
      <c r="J79" s="60">
        <f t="shared" si="27"/>
        <v>191.82096200000001</v>
      </c>
      <c r="K79" s="60">
        <f t="shared" si="27"/>
        <v>196.98348899999999</v>
      </c>
      <c r="L79" s="60">
        <f t="shared" si="27"/>
        <v>213.41523000000001</v>
      </c>
      <c r="M79" s="60">
        <f t="shared" si="27"/>
        <v>247.81697700000001</v>
      </c>
    </row>
    <row r="80" spans="2:15" s="56" customFormat="1">
      <c r="B80" s="56" t="s">
        <v>145</v>
      </c>
      <c r="C80" s="8">
        <f>DADOS_OP_A!D97</f>
        <v>23819</v>
      </c>
      <c r="D80" s="8">
        <f>DADOS_OP_A!E97</f>
        <v>47560</v>
      </c>
      <c r="E80" s="8">
        <f>DADOS_OP_A!F97</f>
        <v>92705</v>
      </c>
      <c r="F80" s="8">
        <f>DADOS_OP_A!G97</f>
        <v>131320</v>
      </c>
      <c r="G80" s="8">
        <f>DADOS_OP_A!H97</f>
        <v>176509</v>
      </c>
      <c r="H80" s="8">
        <f>DADOS_OP_A!I97</f>
        <v>282078</v>
      </c>
      <c r="I80" s="8">
        <f>DADOS_OP_A!J97</f>
        <v>279032</v>
      </c>
      <c r="J80" s="8">
        <f>DADOS_OP_A!K97</f>
        <v>259812</v>
      </c>
      <c r="K80" s="8">
        <f>DADOS_OP_A!L97</f>
        <v>258145</v>
      </c>
      <c r="L80" s="8">
        <f>DADOS_OP_A!M97</f>
        <v>261438</v>
      </c>
      <c r="M80" s="8">
        <f>DADOS_OP_A!N97</f>
        <v>291839</v>
      </c>
    </row>
    <row r="81" spans="2:13" s="56" customFormat="1">
      <c r="B81" s="56" t="s">
        <v>313</v>
      </c>
      <c r="C81" s="60">
        <f t="shared" ref="C81:M81" si="28">C80/1000</f>
        <v>23.818999999999999</v>
      </c>
      <c r="D81" s="60">
        <f t="shared" si="28"/>
        <v>47.56</v>
      </c>
      <c r="E81" s="60">
        <f t="shared" si="28"/>
        <v>92.704999999999998</v>
      </c>
      <c r="F81" s="60">
        <f t="shared" si="28"/>
        <v>131.32</v>
      </c>
      <c r="G81" s="60">
        <f t="shared" si="28"/>
        <v>176.50899999999999</v>
      </c>
      <c r="H81" s="60">
        <f t="shared" si="28"/>
        <v>282.07799999999997</v>
      </c>
      <c r="I81" s="60">
        <f t="shared" si="28"/>
        <v>279.03199999999998</v>
      </c>
      <c r="J81" s="60">
        <f t="shared" si="28"/>
        <v>259.81200000000001</v>
      </c>
      <c r="K81" s="60">
        <f t="shared" si="28"/>
        <v>258.14499999999998</v>
      </c>
      <c r="L81" s="60">
        <f t="shared" si="28"/>
        <v>261.43799999999999</v>
      </c>
      <c r="M81" s="60">
        <f t="shared" si="28"/>
        <v>291.839</v>
      </c>
    </row>
    <row r="82" spans="2:13">
      <c r="B82" s="56" t="s">
        <v>178</v>
      </c>
      <c r="C82" s="8">
        <f>AJ_DROS_A!E54*1000</f>
        <v>-161992177.78302106</v>
      </c>
      <c r="D82" s="8">
        <f>AJ_DROS_A!F54*1000</f>
        <v>-314533030.13290185</v>
      </c>
      <c r="E82" s="8">
        <f>AJ_DROS_A!G54*1000</f>
        <v>-591876529.0951947</v>
      </c>
      <c r="F82" s="8">
        <f>AJ_DROS_A!H54*1000</f>
        <v>-843971228.30418777</v>
      </c>
      <c r="G82" s="8">
        <f>AJ_DROS_A!I54*1000</f>
        <v>-1028327927.3467817</v>
      </c>
      <c r="H82" s="8">
        <f>AJ_DROS_A!J54*1000</f>
        <v>-1316322740.4653146</v>
      </c>
      <c r="I82" s="8">
        <f>AJ_DROS_A!K54*1000</f>
        <v>-1276014938.0764761</v>
      </c>
      <c r="J82" s="8">
        <f>AJ_DROS_A!L54*1000</f>
        <v>-959231456.25864518</v>
      </c>
      <c r="K82" s="8">
        <f>AJ_DROS_A!M54*1000</f>
        <v>-1100100627.2759879</v>
      </c>
      <c r="L82" s="8">
        <f>AJ_DROS_A!N54*1000</f>
        <v>-1514778178.2091138</v>
      </c>
      <c r="M82" s="8">
        <f>AJ_DROS_A!O54*1000</f>
        <v>-1708663186.7163889</v>
      </c>
    </row>
    <row r="83" spans="2:13">
      <c r="B83" s="56" t="s">
        <v>293</v>
      </c>
      <c r="C83" s="8">
        <f>AJ_DROS_A!E49*1000</f>
        <v>364671752.5862093</v>
      </c>
      <c r="D83" s="8">
        <f>AJ_DROS_A!F49*1000</f>
        <v>801035522.09611678</v>
      </c>
      <c r="E83" s="8">
        <f>AJ_DROS_A!G49*1000</f>
        <v>1484761331.2016082</v>
      </c>
      <c r="F83" s="8">
        <f>AJ_DROS_A!H49*1000</f>
        <v>2095729853.4358656</v>
      </c>
      <c r="G83" s="8">
        <f>AJ_DROS_A!I49*1000</f>
        <v>2925072253.5173287</v>
      </c>
      <c r="H83" s="8">
        <f>AJ_DROS_A!J49*1000</f>
        <v>3896480084.7747297</v>
      </c>
      <c r="I83" s="8">
        <f>AJ_DROS_A!K49*1000</f>
        <v>4164908261.4307275</v>
      </c>
      <c r="J83" s="8">
        <f>AJ_DROS_A!L49*1000</f>
        <v>4103298331.0469995</v>
      </c>
      <c r="K83" s="8">
        <f>AJ_DROS_A!M49*1000</f>
        <v>4623717653.2651958</v>
      </c>
      <c r="L83" s="8">
        <f>AJ_DROS_A!N49*1000</f>
        <v>5230218125.0666389</v>
      </c>
      <c r="M83" s="8">
        <f>AJ_DROS_A!O49*1000</f>
        <v>6290512527.299983</v>
      </c>
    </row>
    <row r="84" spans="2:13" s="56" customFormat="1">
      <c r="B84" s="56" t="s">
        <v>317</v>
      </c>
      <c r="C84" s="7">
        <f t="shared" ref="C84:M84" si="29">C83/1000000000</f>
        <v>0.36467175258620932</v>
      </c>
      <c r="D84" s="7">
        <f t="shared" si="29"/>
        <v>0.80103552209611684</v>
      </c>
      <c r="E84" s="7">
        <f t="shared" si="29"/>
        <v>1.4847613312016081</v>
      </c>
      <c r="F84" s="7">
        <f t="shared" si="29"/>
        <v>2.0957298534358655</v>
      </c>
      <c r="G84" s="7">
        <f t="shared" si="29"/>
        <v>2.9250722535173286</v>
      </c>
      <c r="H84" s="7">
        <f t="shared" si="29"/>
        <v>3.8964800847747298</v>
      </c>
      <c r="I84" s="7">
        <f t="shared" si="29"/>
        <v>4.1649082614307273</v>
      </c>
      <c r="J84" s="7">
        <f t="shared" si="29"/>
        <v>4.1032983310469993</v>
      </c>
      <c r="K84" s="7">
        <f t="shared" si="29"/>
        <v>4.6237176532651958</v>
      </c>
      <c r="L84" s="7">
        <f t="shared" si="29"/>
        <v>5.2302181250666386</v>
      </c>
      <c r="M84" s="7">
        <f t="shared" si="29"/>
        <v>6.2905125272999829</v>
      </c>
    </row>
    <row r="85" spans="2:13">
      <c r="B85" s="56" t="s">
        <v>294</v>
      </c>
      <c r="C85" s="8">
        <f>AJ_DROS_A!E51*1000</f>
        <v>-339657365.73475361</v>
      </c>
      <c r="D85" s="8">
        <f>AJ_DROS_A!F51*1000</f>
        <v>-596238490.58269083</v>
      </c>
      <c r="E85" s="8">
        <f>AJ_DROS_A!G51*1000</f>
        <v>-1075339747.9750099</v>
      </c>
      <c r="F85" s="8">
        <f>AJ_DROS_A!H51*1000</f>
        <v>-1539989390.3403716</v>
      </c>
      <c r="G85" s="8">
        <f>AJ_DROS_A!I51*1000</f>
        <v>-1983709701.0394967</v>
      </c>
      <c r="H85" s="8">
        <f>AJ_DROS_A!J51*1000</f>
        <v>-2779513056.5031571</v>
      </c>
      <c r="I85" s="8">
        <f>AJ_DROS_A!K51*1000</f>
        <v>-3120909212.8725357</v>
      </c>
      <c r="J85" s="8">
        <f>AJ_DROS_A!L51*1000</f>
        <v>-2779411254.6102924</v>
      </c>
      <c r="K85" s="8">
        <f>AJ_DROS_A!M51*1000</f>
        <v>-2806096167.9585876</v>
      </c>
      <c r="L85" s="8">
        <f>AJ_DROS_A!N51*1000</f>
        <v>-3462221413.2364774</v>
      </c>
      <c r="M85" s="8">
        <f>AJ_DROS_A!O51*1000</f>
        <v>-4598426369.005434</v>
      </c>
    </row>
    <row r="86" spans="2:13">
      <c r="B86" s="56" t="s">
        <v>295</v>
      </c>
      <c r="C86" s="8">
        <f>AJ_DROS_A!E59*1000</f>
        <v>-46508338.447552763</v>
      </c>
      <c r="D86" s="8">
        <f>AJ_DROS_A!F59*1000</f>
        <v>-103138481.24437048</v>
      </c>
      <c r="E86" s="8">
        <f>AJ_DROS_A!G59*1000</f>
        <v>-168367365.38069946</v>
      </c>
      <c r="F86" s="8">
        <f>AJ_DROS_A!H59*1000</f>
        <v>-246309247.75242168</v>
      </c>
      <c r="G86" s="8">
        <f>AJ_DROS_A!I59*1000</f>
        <v>-256434269.3508828</v>
      </c>
      <c r="H86" s="8">
        <f>AJ_DROS_A!J59*1000</f>
        <v>-337089423.81834215</v>
      </c>
      <c r="I86" s="8">
        <f>AJ_DROS_A!K59*1000</f>
        <v>-379255295.6873337</v>
      </c>
      <c r="J86" s="8">
        <f>AJ_DROS_A!L59*1000</f>
        <v>-371818122.67728418</v>
      </c>
      <c r="K86" s="8">
        <f>AJ_DROS_A!M59*1000</f>
        <v>-398821490.55466169</v>
      </c>
      <c r="L86" s="8">
        <f>AJ_DROS_A!N59*1000</f>
        <v>-520914868.4539277</v>
      </c>
      <c r="M86" s="8">
        <f>AJ_DROS_A!O59*1000</f>
        <v>-589165789.92774153</v>
      </c>
    </row>
    <row r="87" spans="2:13" s="56" customFormat="1">
      <c r="B87" s="56" t="s">
        <v>318</v>
      </c>
      <c r="C87" s="7">
        <f t="shared" ref="C87:M87" si="30">-(C85+C86)/1000000000</f>
        <v>0.38616570418230634</v>
      </c>
      <c r="D87" s="7">
        <f t="shared" si="30"/>
        <v>0.69937697182706127</v>
      </c>
      <c r="E87" s="7">
        <f t="shared" si="30"/>
        <v>1.2437071133557094</v>
      </c>
      <c r="F87" s="7">
        <f t="shared" si="30"/>
        <v>1.7862986380927932</v>
      </c>
      <c r="G87" s="7">
        <f t="shared" si="30"/>
        <v>2.2401439703903794</v>
      </c>
      <c r="H87" s="7">
        <f t="shared" si="30"/>
        <v>3.1166024803214993</v>
      </c>
      <c r="I87" s="7">
        <f t="shared" si="30"/>
        <v>3.5001645085598692</v>
      </c>
      <c r="J87" s="7">
        <f t="shared" si="30"/>
        <v>3.1512293772875766</v>
      </c>
      <c r="K87" s="7">
        <f t="shared" si="30"/>
        <v>3.2049176585132493</v>
      </c>
      <c r="L87" s="7">
        <f t="shared" si="30"/>
        <v>3.9831362816904048</v>
      </c>
      <c r="M87" s="7">
        <f t="shared" si="30"/>
        <v>5.1875921589331764</v>
      </c>
    </row>
    <row r="88" spans="2:13">
      <c r="B88" s="56" t="s">
        <v>296</v>
      </c>
      <c r="C88" s="8">
        <f>AJ_DROS_A!E62*1000</f>
        <v>-112406717.95879668</v>
      </c>
      <c r="D88" s="8">
        <f>AJ_DROS_A!F62*1000</f>
        <v>-150145637.4939881</v>
      </c>
      <c r="E88" s="8">
        <f>AJ_DROS_A!G62*1000</f>
        <v>-224362920.07099941</v>
      </c>
      <c r="F88" s="8">
        <f>AJ_DROS_A!H62*1000</f>
        <v>-349942286.98291665</v>
      </c>
      <c r="G88" s="8">
        <f>AJ_DROS_A!I62*1000</f>
        <v>-412804815.95786053</v>
      </c>
      <c r="H88" s="8">
        <f>AJ_DROS_A!J62*1000</f>
        <v>-527540141.10379642</v>
      </c>
      <c r="I88" s="8">
        <f>AJ_DROS_A!K62*1000</f>
        <v>-538568768.40208173</v>
      </c>
      <c r="J88" s="8">
        <f>AJ_DROS_A!L62*1000</f>
        <v>-539254013.89350367</v>
      </c>
      <c r="K88" s="8">
        <f>AJ_DROS_A!M62*1000</f>
        <v>-557268790.28293657</v>
      </c>
      <c r="L88" s="8">
        <f>AJ_DROS_A!N62*1000</f>
        <v>-611034284.52032435</v>
      </c>
      <c r="M88" s="8">
        <f>AJ_DROS_A!O62*1000</f>
        <v>-749988377.09668911</v>
      </c>
    </row>
    <row r="89" spans="2:13" s="56" customFormat="1">
      <c r="B89" s="56" t="s">
        <v>319</v>
      </c>
      <c r="C89" s="60">
        <f t="shared" ref="C89:M89" si="31">-C88/1000000</f>
        <v>112.40671795879668</v>
      </c>
      <c r="D89" s="60">
        <f t="shared" si="31"/>
        <v>150.14563749398809</v>
      </c>
      <c r="E89" s="60">
        <f t="shared" si="31"/>
        <v>224.36292007099942</v>
      </c>
      <c r="F89" s="60">
        <f t="shared" si="31"/>
        <v>349.94228698291664</v>
      </c>
      <c r="G89" s="60">
        <f t="shared" si="31"/>
        <v>412.80481595786051</v>
      </c>
      <c r="H89" s="60">
        <f t="shared" si="31"/>
        <v>527.54014110379637</v>
      </c>
      <c r="I89" s="60">
        <f t="shared" si="31"/>
        <v>538.56876840208167</v>
      </c>
      <c r="J89" s="60">
        <f t="shared" si="31"/>
        <v>539.25401389350361</v>
      </c>
      <c r="K89" s="60">
        <f t="shared" si="31"/>
        <v>557.26879028293661</v>
      </c>
      <c r="L89" s="60">
        <f t="shared" si="31"/>
        <v>611.03428452032438</v>
      </c>
      <c r="M89" s="60">
        <f t="shared" si="31"/>
        <v>749.98837709668908</v>
      </c>
    </row>
    <row r="90" spans="2:13" s="56" customFormat="1">
      <c r="B90" s="56" t="s">
        <v>320</v>
      </c>
      <c r="C90" s="7">
        <f t="shared" ref="C90:M90" si="32">C87+C89/1000</f>
        <v>0.49857242214110298</v>
      </c>
      <c r="D90" s="7">
        <f t="shared" si="32"/>
        <v>0.84952260932104939</v>
      </c>
      <c r="E90" s="7">
        <f t="shared" si="32"/>
        <v>1.4680700334267087</v>
      </c>
      <c r="F90" s="7">
        <f t="shared" si="32"/>
        <v>2.1362409250757097</v>
      </c>
      <c r="G90" s="7">
        <f t="shared" si="32"/>
        <v>2.6529487863482397</v>
      </c>
      <c r="H90" s="7">
        <f t="shared" si="32"/>
        <v>3.6441426214252957</v>
      </c>
      <c r="I90" s="7">
        <f t="shared" si="32"/>
        <v>4.0387332769619508</v>
      </c>
      <c r="J90" s="7">
        <f t="shared" si="32"/>
        <v>3.6904833911810799</v>
      </c>
      <c r="K90" s="7">
        <f t="shared" si="32"/>
        <v>3.7621864487961858</v>
      </c>
      <c r="L90" s="7">
        <f t="shared" si="32"/>
        <v>4.5941705662107291</v>
      </c>
      <c r="M90" s="7">
        <f t="shared" si="32"/>
        <v>5.9375805360298655</v>
      </c>
    </row>
    <row r="91" spans="2:13" ht="15" thickBot="1"/>
    <row r="92" spans="2:13" ht="15" thickBot="1">
      <c r="B92" s="6" t="s">
        <v>47</v>
      </c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</row>
    <row r="93" spans="2:13">
      <c r="B93" s="26"/>
      <c r="C93" s="26">
        <v>2009</v>
      </c>
      <c r="D93" s="26">
        <v>2010</v>
      </c>
      <c r="E93" s="26">
        <v>2011</v>
      </c>
      <c r="F93" s="26">
        <v>2012</v>
      </c>
      <c r="G93" s="26">
        <v>2013</v>
      </c>
      <c r="H93" s="26">
        <v>2014</v>
      </c>
      <c r="I93" s="26">
        <v>2015</v>
      </c>
      <c r="J93" s="26">
        <v>2016</v>
      </c>
      <c r="K93" s="26">
        <v>2017</v>
      </c>
      <c r="L93" s="26">
        <v>2018</v>
      </c>
      <c r="M93" s="26">
        <v>2019</v>
      </c>
    </row>
    <row r="94" spans="2:13">
      <c r="B94" t="s">
        <v>301</v>
      </c>
      <c r="C94" s="31">
        <f t="shared" ref="C94:M94" si="33">C6/C4</f>
        <v>0.64355447439261082</v>
      </c>
      <c r="D94" s="31">
        <f t="shared" si="33"/>
        <v>0.64505258031047119</v>
      </c>
      <c r="E94" s="31">
        <f t="shared" si="33"/>
        <v>0.67032757342137406</v>
      </c>
      <c r="F94" s="31">
        <f t="shared" si="33"/>
        <v>0.68695637045160252</v>
      </c>
      <c r="G94" s="31">
        <f t="shared" si="33"/>
        <v>0.68887815577469191</v>
      </c>
      <c r="H94" s="31">
        <f t="shared" si="33"/>
        <v>0.76315647549123222</v>
      </c>
      <c r="I94" s="31">
        <f t="shared" si="33"/>
        <v>0.76687460467666324</v>
      </c>
      <c r="J94" s="31">
        <f t="shared" si="33"/>
        <v>0.77071919980531578</v>
      </c>
      <c r="K94" s="31">
        <f t="shared" si="33"/>
        <v>0.7937502580445629</v>
      </c>
      <c r="L94" s="31">
        <f t="shared" si="33"/>
        <v>0.79663212918377846</v>
      </c>
      <c r="M94" s="31">
        <f t="shared" si="33"/>
        <v>0.81635178661345698</v>
      </c>
    </row>
    <row r="95" spans="2:13">
      <c r="B95" t="s">
        <v>289</v>
      </c>
      <c r="C95" s="25">
        <f t="shared" ref="C95:M95" si="34">C23/C4</f>
        <v>0.13974929561692784</v>
      </c>
      <c r="D95" s="25">
        <f t="shared" si="34"/>
        <v>0.13637333373758795</v>
      </c>
      <c r="E95" s="25">
        <f t="shared" si="34"/>
        <v>0.12734789773187402</v>
      </c>
      <c r="F95" s="25">
        <f t="shared" si="34"/>
        <v>0.12609671398323891</v>
      </c>
      <c r="G95" s="25">
        <f t="shared" si="34"/>
        <v>0.13541889265191323</v>
      </c>
      <c r="H95" s="25">
        <f t="shared" si="34"/>
        <v>0.14124924295961205</v>
      </c>
      <c r="I95" s="25">
        <f t="shared" si="34"/>
        <v>0.12303591086968578</v>
      </c>
      <c r="J95" s="25">
        <f t="shared" si="34"/>
        <v>0.11982631599129764</v>
      </c>
      <c r="K95" s="25">
        <f t="shared" si="34"/>
        <v>0.12176413140213146</v>
      </c>
      <c r="L95" s="25">
        <f t="shared" si="34"/>
        <v>0.12589090649873785</v>
      </c>
      <c r="M95" s="25">
        <f t="shared" si="34"/>
        <v>0.14007197163455912</v>
      </c>
    </row>
    <row r="96" spans="2:13">
      <c r="B96" t="s">
        <v>290</v>
      </c>
      <c r="C96" s="25">
        <f t="shared" ref="C96:M96" si="35">ABS(C26/C4)</f>
        <v>1.0773312879786716E-2</v>
      </c>
      <c r="D96" s="25">
        <f t="shared" si="35"/>
        <v>9.8654024487239058E-3</v>
      </c>
      <c r="E96" s="25">
        <f t="shared" si="35"/>
        <v>9.8213623597224013E-3</v>
      </c>
      <c r="F96" s="25">
        <f t="shared" si="35"/>
        <v>1.0769521651574267E-2</v>
      </c>
      <c r="G96" s="25">
        <f t="shared" si="35"/>
        <v>9.7306354699001132E-3</v>
      </c>
      <c r="H96" s="25">
        <f t="shared" si="35"/>
        <v>1.1031126097573504E-2</v>
      </c>
      <c r="I96" s="25">
        <f t="shared" si="35"/>
        <v>1.7925804989156274E-2</v>
      </c>
      <c r="J96" s="25">
        <f t="shared" si="35"/>
        <v>8.5564759337406985E-3</v>
      </c>
      <c r="K96" s="25">
        <f t="shared" si="35"/>
        <v>1.2453154837295683E-2</v>
      </c>
      <c r="L96" s="25">
        <f t="shared" si="35"/>
        <v>1.0153488999606804E-2</v>
      </c>
      <c r="M96" s="25">
        <f t="shared" si="35"/>
        <v>1.1108959155917657E-2</v>
      </c>
    </row>
    <row r="97" spans="2:13">
      <c r="B97" t="s">
        <v>291</v>
      </c>
      <c r="C97" s="25">
        <f t="shared" ref="C97:M97" si="36">ABS(C25/C4)</f>
        <v>0.10048510212606385</v>
      </c>
      <c r="D97" s="25">
        <f t="shared" si="36"/>
        <v>9.2371807737219314E-2</v>
      </c>
      <c r="E97" s="25">
        <f t="shared" si="36"/>
        <v>9.832652241792203E-2</v>
      </c>
      <c r="F97" s="25">
        <f t="shared" si="36"/>
        <v>0.10887318218991818</v>
      </c>
      <c r="G97" s="25">
        <f t="shared" si="36"/>
        <v>0.1035250712445287</v>
      </c>
      <c r="H97" s="25">
        <f t="shared" si="36"/>
        <v>0.10458248418810231</v>
      </c>
      <c r="I97" s="25">
        <f t="shared" si="36"/>
        <v>8.6056810809952547E-2</v>
      </c>
      <c r="J97" s="25">
        <f t="shared" si="36"/>
        <v>7.7191631220005941E-2</v>
      </c>
      <c r="K97" s="25">
        <f t="shared" si="36"/>
        <v>7.8432491827898118E-2</v>
      </c>
      <c r="L97" s="25">
        <f t="shared" si="36"/>
        <v>8.9507815234129914E-2</v>
      </c>
      <c r="M97" s="25">
        <f t="shared" si="36"/>
        <v>8.2634674967403593E-2</v>
      </c>
    </row>
    <row r="98" spans="2:13">
      <c r="B98" t="s">
        <v>292</v>
      </c>
      <c r="C98" s="25">
        <f t="shared" ref="C98:M98" si="37">ABS(C26+C25)/C4</f>
        <v>0.11125841500585056</v>
      </c>
      <c r="D98" s="25">
        <f t="shared" si="37"/>
        <v>0.10223721018594321</v>
      </c>
      <c r="E98" s="25">
        <f t="shared" si="37"/>
        <v>0.10814788477764445</v>
      </c>
      <c r="F98" s="25">
        <f t="shared" si="37"/>
        <v>0.11964270384149243</v>
      </c>
      <c r="G98" s="25">
        <f t="shared" si="37"/>
        <v>0.11325570671442881</v>
      </c>
      <c r="H98" s="25">
        <f t="shared" si="37"/>
        <v>0.11561361028567581</v>
      </c>
      <c r="I98" s="25">
        <f t="shared" si="37"/>
        <v>0.10398261579910882</v>
      </c>
      <c r="J98" s="25">
        <f t="shared" si="37"/>
        <v>8.5748107153746644E-2</v>
      </c>
      <c r="K98" s="25">
        <f t="shared" si="37"/>
        <v>9.0885646665193803E-2</v>
      </c>
      <c r="L98" s="25">
        <f t="shared" si="37"/>
        <v>9.9661304233736731E-2</v>
      </c>
      <c r="M98" s="25">
        <f t="shared" si="37"/>
        <v>9.3743634123321248E-2</v>
      </c>
    </row>
    <row r="99" spans="2:13" s="56" customFormat="1">
      <c r="B99" s="56" t="s">
        <v>306</v>
      </c>
      <c r="C99" s="25">
        <f t="shared" ref="C99:M99" si="38">ABS((C25+C26-C22)/C4)</f>
        <v>6.7815935262800525E-2</v>
      </c>
      <c r="D99" s="25">
        <f t="shared" si="38"/>
        <v>5.7117878772571011E-2</v>
      </c>
      <c r="E99" s="25">
        <f t="shared" si="38"/>
        <v>5.6156071074045667E-2</v>
      </c>
      <c r="F99" s="25">
        <f t="shared" si="38"/>
        <v>6.1252846475388936E-2</v>
      </c>
      <c r="G99" s="25">
        <f t="shared" si="38"/>
        <v>5.7155041990463631E-2</v>
      </c>
      <c r="H99" s="25">
        <f t="shared" si="38"/>
        <v>5.9419825151927654E-2</v>
      </c>
      <c r="I99" s="25">
        <f t="shared" si="38"/>
        <v>6.0008216288430859E-2</v>
      </c>
      <c r="J99" s="25">
        <f t="shared" si="38"/>
        <v>5.0129389743486769E-2</v>
      </c>
      <c r="K99" s="25">
        <f t="shared" si="38"/>
        <v>5.2533360737052566E-2</v>
      </c>
      <c r="L99" s="25">
        <f t="shared" si="38"/>
        <v>5.3709139646752037E-2</v>
      </c>
      <c r="M99" s="25">
        <f t="shared" si="38"/>
        <v>5.0139250018530084E-2</v>
      </c>
    </row>
    <row r="100" spans="2:13" s="56" customFormat="1">
      <c r="B100" s="56" t="s">
        <v>307</v>
      </c>
      <c r="C100" s="25">
        <f t="shared" ref="C100:M100" si="39">ABS(C22/C4)</f>
        <v>4.344247974305003E-2</v>
      </c>
      <c r="D100" s="25">
        <f t="shared" si="39"/>
        <v>4.5119331413372203E-2</v>
      </c>
      <c r="E100" s="25">
        <f t="shared" si="39"/>
        <v>5.1991813703598774E-2</v>
      </c>
      <c r="F100" s="25">
        <f t="shared" si="39"/>
        <v>5.8389857366103498E-2</v>
      </c>
      <c r="G100" s="25">
        <f t="shared" si="39"/>
        <v>5.6100664723965174E-2</v>
      </c>
      <c r="H100" s="25">
        <f t="shared" si="39"/>
        <v>5.6193785133748148E-2</v>
      </c>
      <c r="I100" s="25">
        <f t="shared" si="39"/>
        <v>4.3974399510677956E-2</v>
      </c>
      <c r="J100" s="25">
        <f t="shared" si="39"/>
        <v>3.5618717410259883E-2</v>
      </c>
      <c r="K100" s="25">
        <f t="shared" si="39"/>
        <v>3.8352285928141237E-2</v>
      </c>
      <c r="L100" s="25">
        <f t="shared" si="39"/>
        <v>4.5952164586984694E-2</v>
      </c>
      <c r="M100" s="25">
        <f t="shared" si="39"/>
        <v>4.3604384104791165E-2</v>
      </c>
    </row>
    <row r="101" spans="2:13">
      <c r="B101" t="s">
        <v>297</v>
      </c>
      <c r="C101" s="25">
        <f t="shared" ref="C101:M101" si="40">ABS(C28/C4)</f>
        <v>2.1515477434975706E-2</v>
      </c>
      <c r="D101" s="25">
        <f t="shared" si="40"/>
        <v>2.2365588330817213E-2</v>
      </c>
      <c r="E101" s="25">
        <f t="shared" si="40"/>
        <v>2.3336408767055127E-2</v>
      </c>
      <c r="F101" s="25">
        <f t="shared" si="40"/>
        <v>2.00859996981161E-2</v>
      </c>
      <c r="G101" s="25">
        <f t="shared" si="40"/>
        <v>2.2545559916404303E-2</v>
      </c>
      <c r="H101" s="25">
        <f t="shared" si="40"/>
        <v>2.4535969192131045E-2</v>
      </c>
      <c r="I101" s="25">
        <f t="shared" si="40"/>
        <v>1.9440704664429931E-2</v>
      </c>
      <c r="J101" s="25">
        <f t="shared" si="40"/>
        <v>2.3645402922576633E-2</v>
      </c>
      <c r="K101" s="25">
        <f t="shared" si="40"/>
        <v>2.2706222794098081E-2</v>
      </c>
      <c r="L101" s="25">
        <f t="shared" si="40"/>
        <v>1.8408389418783151E-2</v>
      </c>
      <c r="M101" s="25">
        <f t="shared" si="40"/>
        <v>1.9120284076225097E-2</v>
      </c>
    </row>
    <row r="102" spans="2:13">
      <c r="B102" t="s">
        <v>298</v>
      </c>
      <c r="C102" s="25">
        <f t="shared" ref="C102:M102" si="41">ABS(C28+C26+C25)/C4</f>
        <v>0.13277389244082627</v>
      </c>
      <c r="D102" s="25">
        <f t="shared" si="41"/>
        <v>0.12460279851676044</v>
      </c>
      <c r="E102" s="25">
        <f t="shared" si="41"/>
        <v>0.13148429354469957</v>
      </c>
      <c r="F102" s="25">
        <f t="shared" si="41"/>
        <v>0.13972870353960853</v>
      </c>
      <c r="G102" s="25">
        <f t="shared" si="41"/>
        <v>0.13580126663083311</v>
      </c>
      <c r="H102" s="25">
        <f t="shared" si="41"/>
        <v>0.14014957947780685</v>
      </c>
      <c r="I102" s="25">
        <f t="shared" si="41"/>
        <v>0.12342332046353875</v>
      </c>
      <c r="J102" s="25">
        <f t="shared" si="41"/>
        <v>0.10939351007632327</v>
      </c>
      <c r="K102" s="25">
        <f t="shared" si="41"/>
        <v>0.11359186945929189</v>
      </c>
      <c r="L102" s="25">
        <f t="shared" si="41"/>
        <v>0.11806969365251989</v>
      </c>
      <c r="M102" s="25">
        <f t="shared" si="41"/>
        <v>0.11286391819954636</v>
      </c>
    </row>
    <row r="103" spans="2:13">
      <c r="B103" t="s">
        <v>299</v>
      </c>
      <c r="C103" s="25">
        <f>C95-C102</f>
        <v>6.9754031761015689E-3</v>
      </c>
      <c r="D103" s="25">
        <f t="shared" ref="D103:M103" si="42">D95-D102</f>
        <v>1.1770535220827508E-2</v>
      </c>
      <c r="E103" s="25">
        <f t="shared" si="42"/>
        <v>-4.136395812825544E-3</v>
      </c>
      <c r="F103" s="25">
        <f t="shared" si="42"/>
        <v>-1.3631989556369628E-2</v>
      </c>
      <c r="G103" s="25">
        <f t="shared" si="42"/>
        <v>-3.8237397891988101E-4</v>
      </c>
      <c r="H103" s="25">
        <f t="shared" si="42"/>
        <v>1.0996634818052076E-3</v>
      </c>
      <c r="I103" s="25">
        <f t="shared" si="42"/>
        <v>-3.8740959385297202E-4</v>
      </c>
      <c r="J103" s="25">
        <f t="shared" si="42"/>
        <v>1.0432805914974377E-2</v>
      </c>
      <c r="K103" s="25">
        <f t="shared" si="42"/>
        <v>8.1722619428395704E-3</v>
      </c>
      <c r="L103" s="25">
        <f t="shared" si="42"/>
        <v>7.8212128462179648E-3</v>
      </c>
      <c r="M103" s="25">
        <f t="shared" si="42"/>
        <v>2.7208053435012758E-2</v>
      </c>
    </row>
    <row r="104" spans="2:13" s="56" customFormat="1">
      <c r="B104" s="56" t="s">
        <v>321</v>
      </c>
      <c r="C104" s="25">
        <f>C4/C18</f>
        <v>166.92581994681186</v>
      </c>
      <c r="D104" s="25">
        <f t="shared" ref="D104:M104" si="43">D4/D18</f>
        <v>172.02145688152282</v>
      </c>
      <c r="E104" s="25">
        <f t="shared" si="43"/>
        <v>171.66985042870485</v>
      </c>
      <c r="F104" s="25">
        <f t="shared" si="43"/>
        <v>171.53460185774014</v>
      </c>
      <c r="G104" s="25">
        <f t="shared" si="43"/>
        <v>174.78002157279161</v>
      </c>
      <c r="H104" s="25">
        <f t="shared" si="43"/>
        <v>170.90367101679593</v>
      </c>
      <c r="I104" s="25">
        <f t="shared" si="43"/>
        <v>169.00729928121282</v>
      </c>
      <c r="J104" s="25">
        <f t="shared" si="43"/>
        <v>169.92530116196778</v>
      </c>
      <c r="K104" s="25">
        <f t="shared" si="43"/>
        <v>170.31245388741817</v>
      </c>
      <c r="L104" s="25">
        <f t="shared" si="43"/>
        <v>175.00755562671475</v>
      </c>
      <c r="M104" s="25">
        <f t="shared" si="43"/>
        <v>176.67947034922165</v>
      </c>
    </row>
    <row r="105" spans="2:13" s="56" customFormat="1">
      <c r="B105" s="56" t="s">
        <v>328</v>
      </c>
      <c r="C105" s="63">
        <f>DADOS_PARES!D17</f>
        <v>88</v>
      </c>
      <c r="D105" s="63">
        <f>DADOS_PARES!E17</f>
        <v>77</v>
      </c>
      <c r="E105" s="63">
        <f>DADOS_PARES!F17</f>
        <v>66</v>
      </c>
      <c r="F105" s="63">
        <f>DADOS_PARES!G17</f>
        <v>65</v>
      </c>
      <c r="G105" s="63">
        <f>DADOS_PARES!H17</f>
        <v>59</v>
      </c>
      <c r="H105" s="63">
        <f>DADOS_PARES!I17</f>
        <v>57</v>
      </c>
      <c r="I105" s="63">
        <f>DADOS_PARES!J17</f>
        <v>43</v>
      </c>
      <c r="J105" s="63">
        <f>DADOS_PARES!K17</f>
        <v>33</v>
      </c>
      <c r="K105" s="63">
        <f>DADOS_PARES!L17</f>
        <v>36</v>
      </c>
      <c r="L105" s="63">
        <f>DADOS_PARES!M17</f>
        <v>45</v>
      </c>
      <c r="M105" s="63">
        <f>DADOS_PARES!N17</f>
        <v>47</v>
      </c>
    </row>
    <row r="106" spans="2:13">
      <c r="B106" t="s">
        <v>329</v>
      </c>
      <c r="C106" s="8">
        <f>DADOS_PARES!D23</f>
        <v>5343</v>
      </c>
      <c r="D106" s="8">
        <f>DADOS_PARES!E23</f>
        <v>3313</v>
      </c>
      <c r="E106" s="8">
        <f>DADOS_PARES!F23</f>
        <v>1047</v>
      </c>
      <c r="F106" s="8">
        <f>DADOS_PARES!G23</f>
        <v>811</v>
      </c>
      <c r="G106" s="8">
        <f>DADOS_PARES!H23</f>
        <v>675</v>
      </c>
      <c r="H106" s="8">
        <f>DADOS_PARES!I23</f>
        <v>342</v>
      </c>
      <c r="I106" s="8">
        <f>DADOS_PARES!J23</f>
        <v>146</v>
      </c>
      <c r="J106" s="8">
        <f>DADOS_PARES!K23</f>
        <v>111</v>
      </c>
      <c r="K106" s="8">
        <f>DADOS_PARES!L23</f>
        <v>113</v>
      </c>
      <c r="L106" s="8">
        <f>DADOS_PARES!M23</f>
        <v>131</v>
      </c>
      <c r="M106" s="8">
        <f>DADOS_PARES!N23</f>
        <v>163</v>
      </c>
    </row>
    <row r="107" spans="2:13">
      <c r="B107" t="s">
        <v>302</v>
      </c>
      <c r="C107">
        <f t="shared" ref="C107:M107" si="44">ABS(C22/C16)</f>
        <v>1.4770970271352211</v>
      </c>
      <c r="D107" s="56">
        <f t="shared" si="44"/>
        <v>1.5899082214716251</v>
      </c>
      <c r="E107" s="56">
        <f t="shared" si="44"/>
        <v>1.8367883609996418</v>
      </c>
      <c r="F107" s="56">
        <f t="shared" si="44"/>
        <v>2.0423406209314816</v>
      </c>
      <c r="G107" s="56">
        <f t="shared" si="44"/>
        <v>2.0020873017690111</v>
      </c>
      <c r="H107" s="56">
        <f t="shared" si="44"/>
        <v>1.9848448026379673</v>
      </c>
      <c r="I107" s="56">
        <f t="shared" si="44"/>
        <v>1.5428173732318151</v>
      </c>
      <c r="J107" s="56">
        <f t="shared" si="44"/>
        <v>1.2939473640771586</v>
      </c>
      <c r="K107" s="56">
        <f t="shared" si="44"/>
        <v>1.4076396022426494</v>
      </c>
      <c r="L107" s="56">
        <f t="shared" si="44"/>
        <v>1.6988247892612804</v>
      </c>
      <c r="M107" s="56">
        <f t="shared" si="44"/>
        <v>1.6288932383195267</v>
      </c>
    </row>
    <row r="108" spans="2:13">
      <c r="B108" t="s">
        <v>303</v>
      </c>
      <c r="C108">
        <f t="shared" ref="C108:M108" si="45">C18/C16</f>
        <v>0.20369055832415939</v>
      </c>
      <c r="D108" s="56">
        <f t="shared" si="45"/>
        <v>0.20484566516064562</v>
      </c>
      <c r="E108" s="56">
        <f t="shared" si="45"/>
        <v>0.20579277442752386</v>
      </c>
      <c r="F108" s="56">
        <f t="shared" si="45"/>
        <v>0.20391023355982982</v>
      </c>
      <c r="G108" s="56">
        <f t="shared" si="45"/>
        <v>0.20418470894426904</v>
      </c>
      <c r="H108" s="56">
        <f t="shared" si="45"/>
        <v>0.20667449085182188</v>
      </c>
      <c r="I108" s="56">
        <f t="shared" si="45"/>
        <v>0.20759129645188437</v>
      </c>
      <c r="J108" s="56">
        <f t="shared" si="45"/>
        <v>0.21378650377059383</v>
      </c>
      <c r="K108" s="56">
        <f t="shared" si="45"/>
        <v>0.21550324587295089</v>
      </c>
      <c r="L108" s="56">
        <f t="shared" si="45"/>
        <v>0.21124469772540269</v>
      </c>
      <c r="M108" s="56">
        <f t="shared" si="45"/>
        <v>0.21143475421342917</v>
      </c>
    </row>
    <row r="109" spans="2:13" s="56" customFormat="1">
      <c r="B109" s="56" t="s">
        <v>316</v>
      </c>
      <c r="C109" s="61">
        <f>1/C108</f>
        <v>4.9094077223185248</v>
      </c>
      <c r="D109" s="61">
        <f t="shared" ref="D109:M109" si="46">1/D108</f>
        <v>4.881724000435999</v>
      </c>
      <c r="E109" s="61">
        <f t="shared" si="46"/>
        <v>4.8592570987091683</v>
      </c>
      <c r="F109" s="61">
        <f t="shared" si="46"/>
        <v>4.9041187513847238</v>
      </c>
      <c r="G109" s="61">
        <f t="shared" si="46"/>
        <v>4.8975263876049793</v>
      </c>
      <c r="H109" s="61">
        <f t="shared" si="46"/>
        <v>4.8385264958362173</v>
      </c>
      <c r="I109" s="61">
        <f t="shared" si="46"/>
        <v>4.8171576414417769</v>
      </c>
      <c r="J109" s="61">
        <f t="shared" si="46"/>
        <v>4.6775637487063353</v>
      </c>
      <c r="K109" s="61">
        <f t="shared" si="46"/>
        <v>4.6403013372222999</v>
      </c>
      <c r="L109" s="61">
        <f t="shared" si="46"/>
        <v>4.7338466279513511</v>
      </c>
      <c r="M109" s="61">
        <f t="shared" si="46"/>
        <v>4.729591422754309</v>
      </c>
    </row>
    <row r="110" spans="2:13">
      <c r="B110" t="s">
        <v>305</v>
      </c>
      <c r="C110">
        <f t="shared" ref="C110:M110" si="47">C16/C4</f>
        <v>2.9410715034275864E-2</v>
      </c>
      <c r="D110" s="56">
        <f t="shared" si="47"/>
        <v>2.8378576073787187E-2</v>
      </c>
      <c r="E110" s="56">
        <f t="shared" si="47"/>
        <v>2.8305827066164056E-2</v>
      </c>
      <c r="F110" s="56">
        <f t="shared" si="47"/>
        <v>2.858967635842876E-2</v>
      </c>
      <c r="G110" s="56">
        <f t="shared" si="47"/>
        <v>2.8021088128572399E-2</v>
      </c>
      <c r="H110" s="56">
        <f t="shared" si="47"/>
        <v>2.8311425185013728E-2</v>
      </c>
      <c r="I110" s="56">
        <f t="shared" si="47"/>
        <v>2.8502660310703289E-2</v>
      </c>
      <c r="J110" s="56">
        <f t="shared" si="47"/>
        <v>2.7527176451774063E-2</v>
      </c>
      <c r="K110" s="56">
        <f t="shared" si="47"/>
        <v>2.7245813393597648E-2</v>
      </c>
      <c r="L110" s="56">
        <f t="shared" si="47"/>
        <v>2.7049384302289706E-2</v>
      </c>
      <c r="M110" s="56">
        <f t="shared" si="47"/>
        <v>2.6769332132397034E-2</v>
      </c>
    </row>
    <row r="111" spans="2:13">
      <c r="B111" t="s">
        <v>304</v>
      </c>
      <c r="C111">
        <f t="shared" ref="C111:M111" si="48">C20/C15</f>
        <v>2174.212598425197</v>
      </c>
      <c r="D111" s="56">
        <f t="shared" si="48"/>
        <v>2420.3821138211383</v>
      </c>
      <c r="E111" s="56">
        <f t="shared" si="48"/>
        <v>2574.1065573770493</v>
      </c>
      <c r="F111" s="56">
        <f t="shared" si="48"/>
        <v>2429.7301587301586</v>
      </c>
      <c r="G111" s="56">
        <f t="shared" si="48"/>
        <v>2162.312925170068</v>
      </c>
      <c r="H111" s="56">
        <f t="shared" si="48"/>
        <v>2264.0709219858154</v>
      </c>
      <c r="I111" s="56">
        <f t="shared" si="48"/>
        <v>2282.5899280575541</v>
      </c>
      <c r="J111" s="56">
        <f t="shared" si="48"/>
        <v>2054.4765625</v>
      </c>
      <c r="K111" s="56">
        <f t="shared" si="48"/>
        <v>2015.12</v>
      </c>
      <c r="L111" s="56">
        <f t="shared" si="48"/>
        <v>2078.1239669421489</v>
      </c>
      <c r="M111" s="56">
        <f t="shared" si="48"/>
        <v>1917.9632352941176</v>
      </c>
    </row>
    <row r="112" spans="2:13">
      <c r="B112" t="s">
        <v>308</v>
      </c>
      <c r="C112" s="62">
        <f t="shared" ref="C112:M112" si="49">C18/C20</f>
        <v>880.43240199185152</v>
      </c>
      <c r="D112" s="62">
        <f t="shared" si="49"/>
        <v>915.40993325652403</v>
      </c>
      <c r="E112" s="62">
        <f t="shared" si="49"/>
        <v>906.45311917870595</v>
      </c>
      <c r="F112" s="62">
        <f t="shared" si="49"/>
        <v>882.24082953884749</v>
      </c>
      <c r="G112" s="62">
        <f t="shared" si="49"/>
        <v>896.74575284716536</v>
      </c>
      <c r="H112" s="62">
        <f t="shared" si="49"/>
        <v>911.82951064109716</v>
      </c>
      <c r="I112" s="62">
        <f t="shared" si="49"/>
        <v>931.39779374684827</v>
      </c>
      <c r="J112" s="62">
        <f t="shared" si="49"/>
        <v>1042.0080844801557</v>
      </c>
      <c r="K112" s="62">
        <f t="shared" si="49"/>
        <v>1092.185688197229</v>
      </c>
      <c r="L112" s="62">
        <f t="shared" si="49"/>
        <v>1095.8852747829615</v>
      </c>
      <c r="M112" s="62">
        <f t="shared" si="49"/>
        <v>1113.0251032230115</v>
      </c>
    </row>
    <row r="113" spans="2:13">
      <c r="B113" t="s">
        <v>309</v>
      </c>
      <c r="C113" s="62">
        <f t="shared" ref="C113:M113" si="50">C10/C20</f>
        <v>92.287938433680395</v>
      </c>
      <c r="D113" s="62">
        <f t="shared" si="50"/>
        <v>97.427860278730435</v>
      </c>
      <c r="E113" s="62">
        <f t="shared" si="50"/>
        <v>102.20719269140017</v>
      </c>
      <c r="F113" s="62">
        <f t="shared" si="50"/>
        <v>104.57609767888523</v>
      </c>
      <c r="G113" s="62">
        <f t="shared" si="50"/>
        <v>107.4594223872145</v>
      </c>
      <c r="H113" s="62">
        <f t="shared" si="50"/>
        <v>117.74130261814217</v>
      </c>
      <c r="I113" s="62">
        <f t="shared" si="50"/>
        <v>116.47339573877963</v>
      </c>
      <c r="J113" s="62">
        <f t="shared" si="50"/>
        <v>122.05390287215798</v>
      </c>
      <c r="K113" s="62">
        <f t="shared" si="50"/>
        <v>128.08742308150383</v>
      </c>
      <c r="L113" s="62">
        <f t="shared" si="50"/>
        <v>132.74538780607111</v>
      </c>
      <c r="M113" s="62">
        <f t="shared" si="50"/>
        <v>139.12990189500965</v>
      </c>
    </row>
    <row r="114" spans="2:13" ht="15" thickBot="1"/>
    <row r="115" spans="2:13" ht="15" thickBot="1">
      <c r="B115" s="6" t="s">
        <v>71</v>
      </c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</row>
    <row r="116" spans="2:13">
      <c r="B116" s="26" t="s">
        <v>330</v>
      </c>
      <c r="C116" s="26">
        <v>2009</v>
      </c>
      <c r="D116" s="26">
        <v>2010</v>
      </c>
      <c r="E116" s="26">
        <v>2011</v>
      </c>
      <c r="F116" s="26">
        <v>2012</v>
      </c>
      <c r="G116" s="26">
        <v>2013</v>
      </c>
      <c r="H116" s="26">
        <v>2014</v>
      </c>
      <c r="I116" s="26">
        <v>2015</v>
      </c>
      <c r="J116" s="26">
        <v>2016</v>
      </c>
      <c r="K116" s="26">
        <v>2017</v>
      </c>
      <c r="L116" s="26">
        <v>2018</v>
      </c>
      <c r="M116" s="26">
        <v>2019</v>
      </c>
    </row>
    <row r="117" spans="2:13">
      <c r="B117" s="56" t="s">
        <v>301</v>
      </c>
      <c r="C117" s="31">
        <f t="shared" ref="C117:M117" si="51">C36/C34</f>
        <v>0.68118236235481233</v>
      </c>
      <c r="D117" s="31">
        <f t="shared" si="51"/>
        <v>0.71898947614342168</v>
      </c>
      <c r="E117" s="31">
        <f t="shared" si="51"/>
        <v>0.73679347470046253</v>
      </c>
      <c r="F117" s="31">
        <f t="shared" si="51"/>
        <v>0.76545620836115391</v>
      </c>
      <c r="G117" s="31">
        <f t="shared" si="51"/>
        <v>0.79699574739579437</v>
      </c>
      <c r="H117" s="31">
        <f t="shared" si="51"/>
        <v>0.82850517826670644</v>
      </c>
      <c r="I117" s="31">
        <f t="shared" si="51"/>
        <v>0.82101698865084105</v>
      </c>
      <c r="J117" s="31">
        <f t="shared" si="51"/>
        <v>0.83448984571152718</v>
      </c>
      <c r="K117" s="31">
        <f t="shared" si="51"/>
        <v>0.84064411781316506</v>
      </c>
      <c r="L117" s="31">
        <f t="shared" si="51"/>
        <v>0.82418671123007314</v>
      </c>
      <c r="M117" s="31">
        <f t="shared" si="51"/>
        <v>0.83965138907175707</v>
      </c>
    </row>
    <row r="118" spans="2:13">
      <c r="B118" s="56" t="s">
        <v>289</v>
      </c>
      <c r="C118" s="25">
        <f t="shared" ref="C118:M118" si="52">C53/C34</f>
        <v>0.13132813139097133</v>
      </c>
      <c r="D118" s="25">
        <f t="shared" si="52"/>
        <v>0.13569502826455929</v>
      </c>
      <c r="E118" s="25">
        <f t="shared" si="52"/>
        <v>0.13164799527712945</v>
      </c>
      <c r="F118" s="25">
        <f t="shared" si="52"/>
        <v>0.13045587595822328</v>
      </c>
      <c r="G118" s="25">
        <f t="shared" si="52"/>
        <v>0.13807997579461559</v>
      </c>
      <c r="H118" s="25">
        <f t="shared" si="52"/>
        <v>0.13876866543957642</v>
      </c>
      <c r="I118" s="25">
        <f t="shared" si="52"/>
        <v>0.12620461746620273</v>
      </c>
      <c r="J118" s="25">
        <f t="shared" si="52"/>
        <v>0.12464806422977238</v>
      </c>
      <c r="K118" s="25">
        <f t="shared" si="52"/>
        <v>0.12494911287754908</v>
      </c>
      <c r="L118" s="25">
        <f t="shared" si="52"/>
        <v>0.12464895883296831</v>
      </c>
      <c r="M118" s="25">
        <f t="shared" si="52"/>
        <v>0.13369955669443664</v>
      </c>
    </row>
    <row r="119" spans="2:13">
      <c r="B119" s="56" t="s">
        <v>290</v>
      </c>
      <c r="C119" s="25">
        <f t="shared" ref="C119:M119" si="53">ABS(C56/C34)</f>
        <v>1.1832708926471199E-2</v>
      </c>
      <c r="D119" s="25">
        <f t="shared" si="53"/>
        <v>1.0695447492721482E-2</v>
      </c>
      <c r="E119" s="25">
        <f t="shared" si="53"/>
        <v>1.1519585722028826E-2</v>
      </c>
      <c r="F119" s="25">
        <f t="shared" si="53"/>
        <v>1.1604243102930642E-2</v>
      </c>
      <c r="G119" s="25">
        <f t="shared" si="53"/>
        <v>1.1643249289105461E-2</v>
      </c>
      <c r="H119" s="25">
        <f t="shared" si="53"/>
        <v>1.186096244155479E-2</v>
      </c>
      <c r="I119" s="25">
        <f t="shared" si="53"/>
        <v>1.1430359480677483E-2</v>
      </c>
      <c r="J119" s="25">
        <f t="shared" si="53"/>
        <v>2.2053964288488763E-2</v>
      </c>
      <c r="K119" s="25">
        <f t="shared" si="53"/>
        <v>1.7019419843973097E-2</v>
      </c>
      <c r="L119" s="25">
        <f t="shared" si="53"/>
        <v>2.0413658538738066E-2</v>
      </c>
      <c r="M119" s="25">
        <f t="shared" si="53"/>
        <v>2.0723114204824249E-2</v>
      </c>
    </row>
    <row r="120" spans="2:13">
      <c r="B120" s="56" t="s">
        <v>291</v>
      </c>
      <c r="C120" s="25">
        <f t="shared" ref="C120:M120" si="54">ABS(C55/C34)</f>
        <v>9.7942676299575468E-2</v>
      </c>
      <c r="D120" s="25">
        <f t="shared" si="54"/>
        <v>9.5192396031323928E-2</v>
      </c>
      <c r="E120" s="25">
        <f t="shared" si="54"/>
        <v>9.3786412414582701E-2</v>
      </c>
      <c r="F120" s="25">
        <f t="shared" si="54"/>
        <v>0.10854830429786676</v>
      </c>
      <c r="G120" s="25">
        <f t="shared" si="54"/>
        <v>0.10942254935780449</v>
      </c>
      <c r="H120" s="25">
        <f t="shared" si="54"/>
        <v>0.1101287251847923</v>
      </c>
      <c r="I120" s="25">
        <f t="shared" si="54"/>
        <v>9.5814077063333961E-2</v>
      </c>
      <c r="J120" s="25">
        <f t="shared" si="54"/>
        <v>8.6350431210191592E-2</v>
      </c>
      <c r="K120" s="25">
        <f t="shared" si="54"/>
        <v>7.9642619553833879E-2</v>
      </c>
      <c r="L120" s="25">
        <f t="shared" si="54"/>
        <v>8.4497974409351334E-2</v>
      </c>
      <c r="M120" s="25">
        <f t="shared" si="54"/>
        <v>8.3261823410648708E-2</v>
      </c>
    </row>
    <row r="121" spans="2:13">
      <c r="B121" s="56" t="s">
        <v>292</v>
      </c>
      <c r="C121" s="25">
        <f t="shared" ref="C121:M121" si="55">ABS(C56+C55)/C34</f>
        <v>0.10977538522604667</v>
      </c>
      <c r="D121" s="25">
        <f t="shared" si="55"/>
        <v>0.10588784352404541</v>
      </c>
      <c r="E121" s="25">
        <f t="shared" si="55"/>
        <v>0.10530599813661153</v>
      </c>
      <c r="F121" s="25">
        <f t="shared" si="55"/>
        <v>0.12015254740079739</v>
      </c>
      <c r="G121" s="25">
        <f t="shared" si="55"/>
        <v>0.12106579864690994</v>
      </c>
      <c r="H121" s="25">
        <f t="shared" si="55"/>
        <v>0.12198968762634708</v>
      </c>
      <c r="I121" s="25">
        <f t="shared" si="55"/>
        <v>0.10724443654401145</v>
      </c>
      <c r="J121" s="25">
        <f t="shared" si="55"/>
        <v>0.10840439549868035</v>
      </c>
      <c r="K121" s="25">
        <f t="shared" si="55"/>
        <v>9.6662039397806973E-2</v>
      </c>
      <c r="L121" s="25">
        <f t="shared" si="55"/>
        <v>0.1049116329480894</v>
      </c>
      <c r="M121" s="25">
        <f t="shared" si="55"/>
        <v>0.10398493761547296</v>
      </c>
    </row>
    <row r="122" spans="2:13">
      <c r="B122" s="56" t="s">
        <v>306</v>
      </c>
      <c r="C122" s="25">
        <f t="shared" ref="C122:M122" si="56">ABS((C55+C56-C52)/C34)</f>
        <v>6.8659808108050835E-2</v>
      </c>
      <c r="D122" s="25">
        <f t="shared" si="56"/>
        <v>6.137624383706218E-2</v>
      </c>
      <c r="E122" s="25">
        <f t="shared" si="56"/>
        <v>5.9437876609900728E-2</v>
      </c>
      <c r="F122" s="25">
        <f t="shared" si="56"/>
        <v>6.2698305778767199E-2</v>
      </c>
      <c r="G122" s="25">
        <f t="shared" si="56"/>
        <v>6.6084379051707595E-2</v>
      </c>
      <c r="H122" s="25">
        <f t="shared" si="56"/>
        <v>6.9526734439061225E-2</v>
      </c>
      <c r="I122" s="25">
        <f t="shared" si="56"/>
        <v>6.98712622551005E-2</v>
      </c>
      <c r="J122" s="25">
        <f t="shared" si="56"/>
        <v>8.0669774980798331E-2</v>
      </c>
      <c r="K122" s="25">
        <f t="shared" si="56"/>
        <v>6.5962252503114313E-2</v>
      </c>
      <c r="L122" s="25">
        <f t="shared" si="56"/>
        <v>6.5434410351132399E-2</v>
      </c>
      <c r="M122" s="25">
        <f t="shared" si="56"/>
        <v>6.5626984156015991E-2</v>
      </c>
    </row>
    <row r="123" spans="2:13">
      <c r="B123" s="56" t="s">
        <v>307</v>
      </c>
      <c r="C123" s="25">
        <f t="shared" ref="C123:M123" si="57">ABS(C52/C34)</f>
        <v>4.1115577117995843E-2</v>
      </c>
      <c r="D123" s="25">
        <f t="shared" si="57"/>
        <v>4.4511599686983219E-2</v>
      </c>
      <c r="E123" s="25">
        <f t="shared" si="57"/>
        <v>4.5868121526710791E-2</v>
      </c>
      <c r="F123" s="25">
        <f t="shared" si="57"/>
        <v>5.7454241622030194E-2</v>
      </c>
      <c r="G123" s="25">
        <f t="shared" si="57"/>
        <v>5.4981419595202349E-2</v>
      </c>
      <c r="H123" s="25">
        <f t="shared" si="57"/>
        <v>5.2462953187285853E-2</v>
      </c>
      <c r="I123" s="25">
        <f t="shared" si="57"/>
        <v>3.737317428891096E-2</v>
      </c>
      <c r="J123" s="25">
        <f t="shared" si="57"/>
        <v>2.773462051788201E-2</v>
      </c>
      <c r="K123" s="25">
        <f t="shared" si="57"/>
        <v>3.0699786894692657E-2</v>
      </c>
      <c r="L123" s="25">
        <f t="shared" si="57"/>
        <v>3.9477222596956997E-2</v>
      </c>
      <c r="M123" s="25">
        <f t="shared" si="57"/>
        <v>3.835795345945698E-2</v>
      </c>
    </row>
    <row r="124" spans="2:13">
      <c r="B124" s="56" t="s">
        <v>297</v>
      </c>
      <c r="C124" s="25">
        <f t="shared" ref="C124:M124" si="58">ABS(C58/C34)</f>
        <v>3.3983908841744806E-2</v>
      </c>
      <c r="D124" s="25">
        <f t="shared" si="58"/>
        <v>3.5987278748332407E-2</v>
      </c>
      <c r="E124" s="25">
        <f t="shared" si="58"/>
        <v>3.1563721143875456E-2</v>
      </c>
      <c r="F124" s="25">
        <f t="shared" si="58"/>
        <v>2.9920288294931586E-2</v>
      </c>
      <c r="G124" s="25">
        <f t="shared" si="58"/>
        <v>3.1050425667510918E-2</v>
      </c>
      <c r="H124" s="25">
        <f t="shared" si="58"/>
        <v>2.7781540619035726E-2</v>
      </c>
      <c r="I124" s="25">
        <f t="shared" si="58"/>
        <v>1.9014741558214015E-2</v>
      </c>
      <c r="J124" s="25">
        <f t="shared" si="58"/>
        <v>1.8958826411572614E-2</v>
      </c>
      <c r="K124" s="25">
        <f t="shared" si="58"/>
        <v>1.6707888037211301E-2</v>
      </c>
      <c r="L124" s="25">
        <f t="shared" si="58"/>
        <v>1.4123576250544379E-2</v>
      </c>
      <c r="M124" s="25">
        <f t="shared" si="58"/>
        <v>1.6884672752717583E-2</v>
      </c>
    </row>
    <row r="125" spans="2:13">
      <c r="B125" s="56" t="s">
        <v>298</v>
      </c>
      <c r="C125" s="25">
        <f t="shared" ref="C125:M125" si="59">ABS(C58+C56+C55)/C34</f>
        <v>0.14375929406779148</v>
      </c>
      <c r="D125" s="25">
        <f t="shared" si="59"/>
        <v>0.14187512227237781</v>
      </c>
      <c r="E125" s="25">
        <f t="shared" si="59"/>
        <v>0.136869719280487</v>
      </c>
      <c r="F125" s="25">
        <f t="shared" si="59"/>
        <v>0.15007283569572896</v>
      </c>
      <c r="G125" s="25">
        <f t="shared" si="59"/>
        <v>0.15211622431442084</v>
      </c>
      <c r="H125" s="25">
        <f t="shared" si="59"/>
        <v>0.14977122824538283</v>
      </c>
      <c r="I125" s="25">
        <f t="shared" si="59"/>
        <v>0.12625917810222548</v>
      </c>
      <c r="J125" s="25">
        <f t="shared" si="59"/>
        <v>0.12736322191025298</v>
      </c>
      <c r="K125" s="25">
        <f t="shared" si="59"/>
        <v>0.11336992743501828</v>
      </c>
      <c r="L125" s="25">
        <f t="shared" si="59"/>
        <v>0.11903520919863378</v>
      </c>
      <c r="M125" s="25">
        <f t="shared" si="59"/>
        <v>0.12086961036819055</v>
      </c>
    </row>
    <row r="126" spans="2:13">
      <c r="B126" s="56" t="s">
        <v>299</v>
      </c>
      <c r="C126" s="25">
        <f>C118-C125</f>
        <v>-1.2431162676820151E-2</v>
      </c>
      <c r="D126" s="25">
        <f t="shared" ref="D126:M126" si="60">D118-D125</f>
        <v>-6.1800940078185207E-3</v>
      </c>
      <c r="E126" s="25">
        <f t="shared" si="60"/>
        <v>-5.2217240033575474E-3</v>
      </c>
      <c r="F126" s="25">
        <f t="shared" si="60"/>
        <v>-1.9616959737505685E-2</v>
      </c>
      <c r="G126" s="25">
        <f t="shared" si="60"/>
        <v>-1.4036248519805256E-2</v>
      </c>
      <c r="H126" s="25">
        <f t="shared" si="60"/>
        <v>-1.1002562805806415E-2</v>
      </c>
      <c r="I126" s="25">
        <f t="shared" si="60"/>
        <v>-5.4560636022743525E-5</v>
      </c>
      <c r="J126" s="25">
        <f t="shared" si="60"/>
        <v>-2.7151576804805982E-3</v>
      </c>
      <c r="K126" s="25">
        <f t="shared" si="60"/>
        <v>1.1579185442530796E-2</v>
      </c>
      <c r="L126" s="25">
        <f t="shared" si="60"/>
        <v>5.6137496343345306E-3</v>
      </c>
      <c r="M126" s="25">
        <f t="shared" si="60"/>
        <v>1.2829946326246094E-2</v>
      </c>
    </row>
    <row r="127" spans="2:13" s="56" customFormat="1">
      <c r="B127" s="56" t="s">
        <v>321</v>
      </c>
      <c r="C127" s="25">
        <f>C34/C48</f>
        <v>190.80963311329836</v>
      </c>
      <c r="D127" s="25">
        <f t="shared" ref="D127:M127" si="61">D34/D48</f>
        <v>190.54476811837193</v>
      </c>
      <c r="E127" s="25">
        <f t="shared" si="61"/>
        <v>190.52166331235122</v>
      </c>
      <c r="F127" s="25">
        <f t="shared" si="61"/>
        <v>190.69668907747254</v>
      </c>
      <c r="G127" s="25">
        <f t="shared" si="61"/>
        <v>198.9077746403423</v>
      </c>
      <c r="H127" s="25">
        <f t="shared" si="61"/>
        <v>202.13612928891484</v>
      </c>
      <c r="I127" s="25">
        <f t="shared" si="61"/>
        <v>205.80926424888239</v>
      </c>
      <c r="J127" s="25">
        <f t="shared" si="61"/>
        <v>212.02625715430682</v>
      </c>
      <c r="K127" s="25">
        <f t="shared" si="61"/>
        <v>216.73773188686283</v>
      </c>
      <c r="L127" s="25">
        <f t="shared" si="61"/>
        <v>217.5640323810986</v>
      </c>
      <c r="M127" s="25">
        <f t="shared" si="61"/>
        <v>215.2722798499062</v>
      </c>
    </row>
    <row r="128" spans="2:13" s="56" customFormat="1">
      <c r="B128" s="56" t="s">
        <v>328</v>
      </c>
      <c r="C128" s="63">
        <f>DADOS_PARES!D18</f>
        <v>73</v>
      </c>
      <c r="D128" s="63">
        <f>DADOS_PARES!E18</f>
        <v>63</v>
      </c>
      <c r="E128" s="63">
        <f>DADOS_PARES!F18</f>
        <v>56</v>
      </c>
      <c r="F128" s="63">
        <f>DADOS_PARES!G18</f>
        <v>57</v>
      </c>
      <c r="G128" s="63">
        <f>DADOS_PARES!H18</f>
        <v>55</v>
      </c>
      <c r="H128" s="63">
        <f>DADOS_PARES!I18</f>
        <v>53</v>
      </c>
      <c r="I128" s="63">
        <f>DADOS_PARES!J18</f>
        <v>57</v>
      </c>
      <c r="J128" s="63">
        <f>DADOS_PARES!K18</f>
        <v>52</v>
      </c>
      <c r="K128" s="63">
        <f>DADOS_PARES!L18</f>
        <v>51</v>
      </c>
      <c r="L128" s="63">
        <f>DADOS_PARES!M18</f>
        <v>50</v>
      </c>
      <c r="M128" s="63">
        <f>DADOS_PARES!N18</f>
        <v>50</v>
      </c>
    </row>
    <row r="129" spans="2:19">
      <c r="B129" s="56" t="s">
        <v>329</v>
      </c>
      <c r="C129" s="8">
        <f>DADOS_PARES!D24</f>
        <v>5689</v>
      </c>
      <c r="D129" s="8">
        <f>DADOS_PARES!E24</f>
        <v>2365</v>
      </c>
      <c r="E129" s="8">
        <f>DADOS_PARES!F24</f>
        <v>1856</v>
      </c>
      <c r="F129" s="8">
        <f>DADOS_PARES!G24</f>
        <v>1603</v>
      </c>
      <c r="G129" s="8">
        <f>DADOS_PARES!H24</f>
        <v>1390</v>
      </c>
      <c r="H129" s="8">
        <f>DADOS_PARES!I24</f>
        <v>1199</v>
      </c>
      <c r="I129" s="8">
        <f>DADOS_PARES!J24</f>
        <v>1008</v>
      </c>
      <c r="J129" s="8">
        <f>DADOS_PARES!K24</f>
        <v>760</v>
      </c>
      <c r="K129" s="8">
        <f>DADOS_PARES!L24</f>
        <v>799</v>
      </c>
      <c r="L129" s="8">
        <f>DADOS_PARES!M24</f>
        <v>580</v>
      </c>
      <c r="M129" s="8">
        <f>DADOS_PARES!N24</f>
        <v>568</v>
      </c>
    </row>
    <row r="130" spans="2:19">
      <c r="B130" s="56" t="s">
        <v>302</v>
      </c>
      <c r="C130" s="56">
        <f t="shared" ref="C130:M130" si="62">ABS(C52/C46)</f>
        <v>1.2141163470266116</v>
      </c>
      <c r="D130" s="56">
        <f t="shared" si="62"/>
        <v>1.300728057704656</v>
      </c>
      <c r="E130" s="56">
        <f t="shared" si="62"/>
        <v>1.3480228937735546</v>
      </c>
      <c r="F130" s="56">
        <f t="shared" si="62"/>
        <v>1.693108499753526</v>
      </c>
      <c r="G130" s="56">
        <f t="shared" si="62"/>
        <v>1.6441141262263483</v>
      </c>
      <c r="H130" s="56">
        <f t="shared" si="62"/>
        <v>1.6098067579619182</v>
      </c>
      <c r="I130" s="56">
        <f t="shared" si="62"/>
        <v>1.1649981698833385</v>
      </c>
      <c r="J130" s="56">
        <f t="shared" si="62"/>
        <v>1.0669671917682073</v>
      </c>
      <c r="K130" s="56">
        <f t="shared" si="62"/>
        <v>1.3021759167102054</v>
      </c>
      <c r="L130" s="56">
        <f t="shared" si="62"/>
        <v>1.3268959651695413</v>
      </c>
      <c r="M130" s="56">
        <f t="shared" si="62"/>
        <v>1.2942485429836039</v>
      </c>
    </row>
    <row r="131" spans="2:19">
      <c r="B131" s="56" t="s">
        <v>303</v>
      </c>
      <c r="C131" s="56">
        <f t="shared" ref="C131:M131" si="63">C48/C46</f>
        <v>0.15475818207108305</v>
      </c>
      <c r="D131" s="56">
        <f t="shared" si="63"/>
        <v>0.1533614751439217</v>
      </c>
      <c r="E131" s="56">
        <f t="shared" si="63"/>
        <v>0.15425595865366473</v>
      </c>
      <c r="F131" s="56">
        <f t="shared" si="63"/>
        <v>0.15453239685095366</v>
      </c>
      <c r="G131" s="56">
        <f t="shared" si="63"/>
        <v>0.15033643704250282</v>
      </c>
      <c r="H131" s="56">
        <f t="shared" si="63"/>
        <v>0.15180185105364466</v>
      </c>
      <c r="I131" s="56">
        <f t="shared" si="63"/>
        <v>0.15146083153973136</v>
      </c>
      <c r="J131" s="56">
        <f t="shared" si="63"/>
        <v>0.18144257078219009</v>
      </c>
      <c r="K131" s="56">
        <f t="shared" si="63"/>
        <v>0.19570403226523478</v>
      </c>
      <c r="L131" s="56">
        <f t="shared" si="63"/>
        <v>0.15449099970471283</v>
      </c>
      <c r="M131" s="56">
        <f t="shared" si="63"/>
        <v>0.15673794434998753</v>
      </c>
    </row>
    <row r="132" spans="2:19" s="56" customFormat="1">
      <c r="B132" s="56" t="s">
        <v>316</v>
      </c>
      <c r="C132" s="61">
        <f t="shared" ref="C132:M132" si="64">1/C131</f>
        <v>6.4616938931260064</v>
      </c>
      <c r="D132" s="61">
        <f t="shared" si="64"/>
        <v>6.520542392159129</v>
      </c>
      <c r="E132" s="61">
        <f t="shared" si="64"/>
        <v>6.4827317448734583</v>
      </c>
      <c r="F132" s="61">
        <f t="shared" si="64"/>
        <v>6.4711349877301068</v>
      </c>
      <c r="G132" s="61">
        <f t="shared" si="64"/>
        <v>6.6517473719114548</v>
      </c>
      <c r="H132" s="61">
        <f t="shared" si="64"/>
        <v>6.5875349546733384</v>
      </c>
      <c r="I132" s="61">
        <f t="shared" si="64"/>
        <v>6.602367026736407</v>
      </c>
      <c r="J132" s="61">
        <f t="shared" si="64"/>
        <v>5.5113857552229817</v>
      </c>
      <c r="K132" s="61">
        <f t="shared" si="64"/>
        <v>5.1097567506668176</v>
      </c>
      <c r="L132" s="61">
        <f t="shared" si="64"/>
        <v>6.4728689820853971</v>
      </c>
      <c r="M132" s="61">
        <f t="shared" si="64"/>
        <v>6.3800760189061361</v>
      </c>
    </row>
    <row r="133" spans="2:19">
      <c r="B133" s="56" t="s">
        <v>305</v>
      </c>
      <c r="C133" s="56">
        <f t="shared" ref="C133:M133" si="65">C46/C34</f>
        <v>3.3864610437614552E-2</v>
      </c>
      <c r="D133" s="56">
        <f t="shared" si="65"/>
        <v>3.4220527052773127E-2</v>
      </c>
      <c r="E133" s="56">
        <f t="shared" si="65"/>
        <v>3.4026218500125771E-2</v>
      </c>
      <c r="F133" s="56">
        <f t="shared" si="65"/>
        <v>3.3934175884412658E-2</v>
      </c>
      <c r="G133" s="56">
        <f t="shared" si="65"/>
        <v>3.3441364390803217E-2</v>
      </c>
      <c r="H133" s="56">
        <f t="shared" si="65"/>
        <v>3.2589596812046012E-2</v>
      </c>
      <c r="I133" s="56">
        <f t="shared" si="65"/>
        <v>3.2080028325412277E-2</v>
      </c>
      <c r="J133" s="56">
        <f t="shared" si="65"/>
        <v>2.5993883159536924E-2</v>
      </c>
      <c r="K133" s="56">
        <f t="shared" si="65"/>
        <v>2.3575760003496354E-2</v>
      </c>
      <c r="L133" s="56">
        <f t="shared" si="65"/>
        <v>2.9751558248135062E-2</v>
      </c>
      <c r="M133" s="56">
        <f t="shared" si="65"/>
        <v>2.9637239050724518E-2</v>
      </c>
    </row>
    <row r="134" spans="2:19">
      <c r="B134" s="56" t="s">
        <v>304</v>
      </c>
      <c r="C134" s="56">
        <f t="shared" ref="C134:M134" si="66">C50/C45</f>
        <v>2113.068181818182</v>
      </c>
      <c r="D134" s="56">
        <f t="shared" si="66"/>
        <v>2034.6575342465753</v>
      </c>
      <c r="E134" s="56">
        <f t="shared" si="66"/>
        <v>1967.4615384615386</v>
      </c>
      <c r="F134" s="56">
        <f t="shared" si="66"/>
        <v>1898.8607594936709</v>
      </c>
      <c r="G134" s="56">
        <f t="shared" si="66"/>
        <v>1376.1182266009853</v>
      </c>
      <c r="H134" s="56">
        <f t="shared" si="66"/>
        <v>1667.3006134969326</v>
      </c>
      <c r="I134" s="56">
        <f t="shared" si="66"/>
        <v>1573.7678571428571</v>
      </c>
      <c r="J134" s="56">
        <f t="shared" si="66"/>
        <v>1432.7333333333333</v>
      </c>
      <c r="K134" s="56">
        <f t="shared" si="66"/>
        <v>1402.8765432098764</v>
      </c>
      <c r="L134" s="56">
        <f t="shared" si="66"/>
        <v>1489.6602564102564</v>
      </c>
      <c r="M134" s="56">
        <f t="shared" si="66"/>
        <v>1442.7093023255813</v>
      </c>
      <c r="S134" s="31"/>
    </row>
    <row r="135" spans="2:19">
      <c r="B135" s="56" t="s">
        <v>308</v>
      </c>
      <c r="C135" s="62">
        <f t="shared" ref="C135:M135" si="67">C48/C50</f>
        <v>1197.4581446625436</v>
      </c>
      <c r="D135" s="62">
        <f t="shared" si="67"/>
        <v>1238.0758903925132</v>
      </c>
      <c r="E135" s="62">
        <f t="shared" si="67"/>
        <v>1295.322203542245</v>
      </c>
      <c r="F135" s="62">
        <f t="shared" si="67"/>
        <v>1341.0850343310447</v>
      </c>
      <c r="G135" s="62">
        <f t="shared" si="67"/>
        <v>1338.1004861250321</v>
      </c>
      <c r="H135" s="62">
        <f t="shared" si="67"/>
        <v>1323.6276483791441</v>
      </c>
      <c r="I135" s="62">
        <f t="shared" si="67"/>
        <v>1357.0953429175509</v>
      </c>
      <c r="J135" s="62">
        <f t="shared" si="67"/>
        <v>1362.8747424926291</v>
      </c>
      <c r="K135" s="62">
        <f t="shared" si="67"/>
        <v>1392.636628444202</v>
      </c>
      <c r="L135" s="62">
        <f t="shared" si="67"/>
        <v>1443.5308214314914</v>
      </c>
      <c r="M135" s="62">
        <f t="shared" si="67"/>
        <v>1412.6102737904298</v>
      </c>
      <c r="S135" s="31"/>
    </row>
    <row r="136" spans="2:19">
      <c r="B136" s="56" t="s">
        <v>309</v>
      </c>
      <c r="C136" s="61">
        <f t="shared" ref="C136:M136" si="68">C40/C50</f>
        <v>96.939833288518415</v>
      </c>
      <c r="D136" s="61">
        <f t="shared" si="68"/>
        <v>106.26033461253618</v>
      </c>
      <c r="E136" s="61">
        <f t="shared" si="68"/>
        <v>108.89475244685981</v>
      </c>
      <c r="F136" s="61">
        <f t="shared" si="68"/>
        <v>117.9054129724685</v>
      </c>
      <c r="G136" s="61">
        <f t="shared" si="68"/>
        <v>128.52182909018012</v>
      </c>
      <c r="H136" s="61">
        <f t="shared" si="68"/>
        <v>134.75065680538691</v>
      </c>
      <c r="I136" s="61">
        <f t="shared" si="68"/>
        <v>137.34736169263181</v>
      </c>
      <c r="J136" s="61">
        <f t="shared" si="68"/>
        <v>142.93436152977355</v>
      </c>
      <c r="K136" s="61">
        <f t="shared" si="68"/>
        <v>147.61629544234509</v>
      </c>
      <c r="L136" s="61">
        <f t="shared" si="68"/>
        <v>146.79413650505407</v>
      </c>
      <c r="M136" s="61">
        <f t="shared" si="68"/>
        <v>149.28647247991103</v>
      </c>
    </row>
    <row r="137" spans="2:19" ht="15" thickBot="1"/>
    <row r="138" spans="2:19" ht="15" thickBot="1">
      <c r="B138" s="6" t="s">
        <v>45</v>
      </c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</row>
    <row r="139" spans="2:19">
      <c r="B139" s="26" t="s">
        <v>330</v>
      </c>
      <c r="C139" s="26">
        <v>2009</v>
      </c>
      <c r="D139" s="26">
        <v>2010</v>
      </c>
      <c r="E139" s="26">
        <v>2011</v>
      </c>
      <c r="F139" s="26">
        <v>2012</v>
      </c>
      <c r="G139" s="26">
        <v>2013</v>
      </c>
      <c r="H139" s="26">
        <v>2014</v>
      </c>
      <c r="I139" s="26">
        <v>2015</v>
      </c>
      <c r="J139" s="26">
        <v>2016</v>
      </c>
      <c r="K139" s="26">
        <v>2017</v>
      </c>
      <c r="L139" s="26">
        <v>2018</v>
      </c>
      <c r="M139" s="26">
        <v>2019</v>
      </c>
    </row>
    <row r="140" spans="2:19">
      <c r="B140" s="56" t="s">
        <v>301</v>
      </c>
      <c r="C140" s="31">
        <f t="shared" ref="C140:M140" si="69">C66/C64</f>
        <v>0.74320969408233595</v>
      </c>
      <c r="D140" s="31">
        <f t="shared" si="69"/>
        <v>0.82593080201585378</v>
      </c>
      <c r="E140" s="31">
        <f t="shared" si="69"/>
        <v>0.80545280362612615</v>
      </c>
      <c r="F140" s="31">
        <f t="shared" si="69"/>
        <v>0.78571648763818225</v>
      </c>
      <c r="G140" s="31">
        <f t="shared" si="69"/>
        <v>0.78724564417523579</v>
      </c>
      <c r="H140" s="31">
        <f t="shared" si="69"/>
        <v>0.79212530471300757</v>
      </c>
      <c r="I140" s="31">
        <f t="shared" si="69"/>
        <v>0.79520766593112235</v>
      </c>
      <c r="J140" s="31">
        <f t="shared" si="69"/>
        <v>0.79323999301862569</v>
      </c>
      <c r="K140" s="31">
        <f t="shared" si="69"/>
        <v>0.82011648415773253</v>
      </c>
      <c r="L140" s="31">
        <f t="shared" si="69"/>
        <v>0.82185227136409034</v>
      </c>
      <c r="M140" s="31">
        <f t="shared" si="69"/>
        <v>0.83185821563121631</v>
      </c>
      <c r="O140" s="31"/>
    </row>
    <row r="141" spans="2:19">
      <c r="B141" s="56" t="s">
        <v>289</v>
      </c>
      <c r="C141" s="25">
        <f t="shared" ref="C141:M141" si="70">C83/C64</f>
        <v>0.13921014939937967</v>
      </c>
      <c r="D141" s="25">
        <f t="shared" si="70"/>
        <v>0.15732957932668626</v>
      </c>
      <c r="E141" s="25">
        <f t="shared" si="70"/>
        <v>0.17254832575085888</v>
      </c>
      <c r="F141" s="25">
        <f t="shared" si="70"/>
        <v>0.1895984898750375</v>
      </c>
      <c r="G141" s="25">
        <f t="shared" si="70"/>
        <v>0.20163232583240054</v>
      </c>
      <c r="H141" s="25">
        <f t="shared" si="70"/>
        <v>0.19812585054067983</v>
      </c>
      <c r="I141" s="25">
        <f t="shared" si="70"/>
        <v>0.17815469965491665</v>
      </c>
      <c r="J141" s="25">
        <f t="shared" si="70"/>
        <v>0.17950583564399733</v>
      </c>
      <c r="K141" s="25">
        <f t="shared" si="70"/>
        <v>0.18288136160551907</v>
      </c>
      <c r="L141" s="25">
        <f t="shared" si="70"/>
        <v>0.1785320769795041</v>
      </c>
      <c r="M141" s="25">
        <f t="shared" si="70"/>
        <v>0.17617497535716958</v>
      </c>
    </row>
    <row r="142" spans="2:19">
      <c r="B142" s="56" t="s">
        <v>290</v>
      </c>
      <c r="C142" s="25">
        <f t="shared" ref="C142:M142" si="71">ABS(C86/C64)</f>
        <v>1.7754138338614976E-2</v>
      </c>
      <c r="D142" s="25">
        <f t="shared" si="71"/>
        <v>2.0257196365160785E-2</v>
      </c>
      <c r="E142" s="25">
        <f t="shared" si="71"/>
        <v>1.956644909657743E-2</v>
      </c>
      <c r="F142" s="25">
        <f t="shared" si="71"/>
        <v>2.2283340259505804E-2</v>
      </c>
      <c r="G142" s="25">
        <f t="shared" si="71"/>
        <v>1.7676636223319345E-2</v>
      </c>
      <c r="H142" s="25">
        <f t="shared" si="71"/>
        <v>1.7140118093568517E-2</v>
      </c>
      <c r="I142" s="25">
        <f t="shared" si="71"/>
        <v>1.6222713455998971E-2</v>
      </c>
      <c r="J142" s="25">
        <f t="shared" si="71"/>
        <v>1.6265822622197178E-2</v>
      </c>
      <c r="K142" s="25">
        <f t="shared" si="71"/>
        <v>1.5774539602060742E-2</v>
      </c>
      <c r="L142" s="25">
        <f t="shared" si="71"/>
        <v>1.7781287734228091E-2</v>
      </c>
      <c r="M142" s="25">
        <f t="shared" si="71"/>
        <v>1.6500446994000138E-2</v>
      </c>
    </row>
    <row r="143" spans="2:19">
      <c r="B143" s="56" t="s">
        <v>291</v>
      </c>
      <c r="C143" s="25">
        <f t="shared" ref="C143:M143" si="72">ABS(C85/C64)</f>
        <v>0.12966113304143784</v>
      </c>
      <c r="D143" s="25">
        <f t="shared" si="72"/>
        <v>0.11710585649970376</v>
      </c>
      <c r="E143" s="25">
        <f t="shared" si="72"/>
        <v>0.12496828226006909</v>
      </c>
      <c r="F143" s="25">
        <f t="shared" si="72"/>
        <v>0.13932123090837548</v>
      </c>
      <c r="G143" s="25">
        <f t="shared" si="72"/>
        <v>0.1367419216109699</v>
      </c>
      <c r="H143" s="25">
        <f t="shared" si="72"/>
        <v>0.14133099013143047</v>
      </c>
      <c r="I143" s="25">
        <f t="shared" si="72"/>
        <v>0.1334974526614352</v>
      </c>
      <c r="J143" s="25">
        <f t="shared" si="72"/>
        <v>0.12159012082600555</v>
      </c>
      <c r="K143" s="25">
        <f t="shared" si="72"/>
        <v>0.11098919235042271</v>
      </c>
      <c r="L143" s="25">
        <f t="shared" si="72"/>
        <v>0.11818198879805739</v>
      </c>
      <c r="M143" s="25">
        <f t="shared" si="72"/>
        <v>0.1287856353080048</v>
      </c>
    </row>
    <row r="144" spans="2:19">
      <c r="B144" s="56" t="s">
        <v>292</v>
      </c>
      <c r="C144" s="25">
        <f t="shared" ref="C144:M144" si="73">ABS(C86+C85)/C64</f>
        <v>0.14741527138005281</v>
      </c>
      <c r="D144" s="25">
        <f t="shared" si="73"/>
        <v>0.13736305286486455</v>
      </c>
      <c r="E144" s="25">
        <f t="shared" si="73"/>
        <v>0.14453473135664652</v>
      </c>
      <c r="F144" s="25">
        <f t="shared" si="73"/>
        <v>0.16160457116788127</v>
      </c>
      <c r="G144" s="25">
        <f t="shared" si="73"/>
        <v>0.15441855783428926</v>
      </c>
      <c r="H144" s="25">
        <f t="shared" si="73"/>
        <v>0.15847110822499899</v>
      </c>
      <c r="I144" s="25">
        <f t="shared" si="73"/>
        <v>0.14972016611743419</v>
      </c>
      <c r="J144" s="25">
        <f t="shared" si="73"/>
        <v>0.13785594344820273</v>
      </c>
      <c r="K144" s="25">
        <f t="shared" si="73"/>
        <v>0.12676373195248344</v>
      </c>
      <c r="L144" s="25">
        <f t="shared" si="73"/>
        <v>0.13596327653228546</v>
      </c>
      <c r="M144" s="25">
        <f t="shared" si="73"/>
        <v>0.14528608230200493</v>
      </c>
    </row>
    <row r="145" spans="2:15">
      <c r="B145" s="56" t="s">
        <v>306</v>
      </c>
      <c r="C145" s="25">
        <f t="shared" ref="C145:M145" si="74">ABS((C85+C86-C82)/C64)</f>
        <v>8.5576219929600447E-2</v>
      </c>
      <c r="D145" s="25">
        <f t="shared" si="74"/>
        <v>7.5586330172634678E-2</v>
      </c>
      <c r="E145" s="25">
        <f t="shared" si="74"/>
        <v>7.5751081082057026E-2</v>
      </c>
      <c r="F145" s="25">
        <f t="shared" si="74"/>
        <v>8.525137606398217E-2</v>
      </c>
      <c r="G145" s="25">
        <f t="shared" si="74"/>
        <v>8.3533419369754891E-2</v>
      </c>
      <c r="H145" s="25">
        <f t="shared" si="74"/>
        <v>9.1539529757607249E-2</v>
      </c>
      <c r="I145" s="25">
        <f t="shared" si="74"/>
        <v>9.5138397737712405E-2</v>
      </c>
      <c r="J145" s="25">
        <f t="shared" si="74"/>
        <v>9.5892715274203233E-2</v>
      </c>
      <c r="K145" s="25">
        <f t="shared" si="74"/>
        <v>8.3251580972147826E-2</v>
      </c>
      <c r="L145" s="25">
        <f t="shared" si="74"/>
        <v>8.4256734309353445E-2</v>
      </c>
      <c r="M145" s="25">
        <f t="shared" si="74"/>
        <v>9.743247840135931E-2</v>
      </c>
    </row>
    <row r="146" spans="2:15">
      <c r="B146" s="56" t="s">
        <v>307</v>
      </c>
      <c r="C146" s="25">
        <f t="shared" ref="C146:M146" si="75">ABS(C82/C64)</f>
        <v>6.1839051450452369E-2</v>
      </c>
      <c r="D146" s="25">
        <f t="shared" si="75"/>
        <v>6.177672269222987E-2</v>
      </c>
      <c r="E146" s="25">
        <f t="shared" si="75"/>
        <v>6.8783650274589492E-2</v>
      </c>
      <c r="F146" s="25">
        <f t="shared" si="75"/>
        <v>7.6353195103899096E-2</v>
      </c>
      <c r="G146" s="25">
        <f t="shared" si="75"/>
        <v>7.0885138464534356E-2</v>
      </c>
      <c r="H146" s="25">
        <f t="shared" si="75"/>
        <v>6.6931578467391728E-2</v>
      </c>
      <c r="I146" s="25">
        <f t="shared" si="75"/>
        <v>5.4581768379721778E-2</v>
      </c>
      <c r="J146" s="25">
        <f t="shared" si="75"/>
        <v>4.1963228173999501E-2</v>
      </c>
      <c r="K146" s="25">
        <f t="shared" si="75"/>
        <v>4.3512150980335618E-2</v>
      </c>
      <c r="L146" s="25">
        <f t="shared" si="75"/>
        <v>5.1706542222932014E-2</v>
      </c>
      <c r="M146" s="25">
        <f t="shared" si="75"/>
        <v>4.7853603900645629E-2</v>
      </c>
    </row>
    <row r="147" spans="2:15">
      <c r="B147" s="56" t="s">
        <v>297</v>
      </c>
      <c r="C147" s="25">
        <f t="shared" ref="C147:M147" si="76">ABS(C88/C64)</f>
        <v>4.2910249805648872E-2</v>
      </c>
      <c r="D147" s="25">
        <f t="shared" si="76"/>
        <v>2.9489765850648279E-2</v>
      </c>
      <c r="E147" s="25">
        <f t="shared" si="76"/>
        <v>2.6073851335752504E-2</v>
      </c>
      <c r="F147" s="25">
        <f t="shared" si="76"/>
        <v>3.1658913025742426E-2</v>
      </c>
      <c r="G147" s="25">
        <f t="shared" si="76"/>
        <v>2.845563731162936E-2</v>
      </c>
      <c r="H147" s="25">
        <f t="shared" si="76"/>
        <v>2.6824040384279949E-2</v>
      </c>
      <c r="I147" s="25">
        <f t="shared" si="76"/>
        <v>2.3037375892940085E-2</v>
      </c>
      <c r="J147" s="25">
        <f t="shared" si="76"/>
        <v>2.3590593366296569E-2</v>
      </c>
      <c r="K147" s="25">
        <f t="shared" si="76"/>
        <v>2.2041587049597158E-2</v>
      </c>
      <c r="L147" s="25">
        <f t="shared" si="76"/>
        <v>2.0857489556366987E-2</v>
      </c>
      <c r="M147" s="25">
        <f t="shared" si="76"/>
        <v>2.100451803883226E-2</v>
      </c>
    </row>
    <row r="148" spans="2:15">
      <c r="B148" s="56" t="s">
        <v>298</v>
      </c>
      <c r="C148" s="25">
        <f t="shared" ref="C148:M148" si="77">ABS(C88+C86+C85)/C64</f>
        <v>0.19032552118570167</v>
      </c>
      <c r="D148" s="25">
        <f t="shared" si="77"/>
        <v>0.16685281871551283</v>
      </c>
      <c r="E148" s="25">
        <f t="shared" si="77"/>
        <v>0.17060858269239901</v>
      </c>
      <c r="F148" s="25">
        <f t="shared" si="77"/>
        <v>0.19326348419362369</v>
      </c>
      <c r="G148" s="25">
        <f t="shared" si="77"/>
        <v>0.1828741951459186</v>
      </c>
      <c r="H148" s="25">
        <f t="shared" si="77"/>
        <v>0.18529514860927893</v>
      </c>
      <c r="I148" s="25">
        <f t="shared" si="77"/>
        <v>0.17275754201037427</v>
      </c>
      <c r="J148" s="25">
        <f t="shared" si="77"/>
        <v>0.1614465368144993</v>
      </c>
      <c r="K148" s="25">
        <f t="shared" si="77"/>
        <v>0.1488053190020806</v>
      </c>
      <c r="L148" s="25">
        <f t="shared" si="77"/>
        <v>0.15682076608865247</v>
      </c>
      <c r="M148" s="25">
        <f t="shared" si="77"/>
        <v>0.1662906003408372</v>
      </c>
    </row>
    <row r="149" spans="2:15">
      <c r="B149" s="56" t="s">
        <v>299</v>
      </c>
      <c r="C149" s="25">
        <f>C141-C148</f>
        <v>-5.1115371786322E-2</v>
      </c>
      <c r="D149" s="25">
        <f t="shared" ref="D149:M149" si="78">D141-D148</f>
        <v>-9.523239388826571E-3</v>
      </c>
      <c r="E149" s="25">
        <f t="shared" si="78"/>
        <v>1.9397430584598696E-3</v>
      </c>
      <c r="F149" s="25">
        <f t="shared" si="78"/>
        <v>-3.66499431858619E-3</v>
      </c>
      <c r="G149" s="25">
        <f t="shared" si="78"/>
        <v>1.8758130686481939E-2</v>
      </c>
      <c r="H149" s="25">
        <f t="shared" si="78"/>
        <v>1.2830701931400901E-2</v>
      </c>
      <c r="I149" s="25">
        <f t="shared" si="78"/>
        <v>5.3971576445423775E-3</v>
      </c>
      <c r="J149" s="25">
        <f t="shared" si="78"/>
        <v>1.8059298829498027E-2</v>
      </c>
      <c r="K149" s="25">
        <f t="shared" si="78"/>
        <v>3.4076042603438467E-2</v>
      </c>
      <c r="L149" s="25">
        <f t="shared" si="78"/>
        <v>2.1711310890851626E-2</v>
      </c>
      <c r="M149" s="25">
        <f t="shared" si="78"/>
        <v>9.8843750163323807E-3</v>
      </c>
    </row>
    <row r="150" spans="2:15" s="56" customFormat="1">
      <c r="B150" s="56" t="s">
        <v>321</v>
      </c>
      <c r="C150" s="25">
        <f>C64/C78</f>
        <v>111.52787088404271</v>
      </c>
      <c r="D150" s="25">
        <f t="shared" ref="D150:M150" si="79">D64/D78</f>
        <v>111.28349822610161</v>
      </c>
      <c r="E150" s="25">
        <f t="shared" si="79"/>
        <v>111.73744192134818</v>
      </c>
      <c r="F150" s="25">
        <f t="shared" si="79"/>
        <v>110.68542299711511</v>
      </c>
      <c r="G150" s="25">
        <f t="shared" si="79"/>
        <v>109.44316892174371</v>
      </c>
      <c r="H150" s="25">
        <f t="shared" si="79"/>
        <v>103.62429759480113</v>
      </c>
      <c r="I150" s="25">
        <f t="shared" si="79"/>
        <v>115.07044018225966</v>
      </c>
      <c r="J150" s="25">
        <f t="shared" si="79"/>
        <v>119.16767248826538</v>
      </c>
      <c r="K150" s="25">
        <f t="shared" si="79"/>
        <v>128.34886546760271</v>
      </c>
      <c r="L150" s="25">
        <f t="shared" si="79"/>
        <v>137.27079064132397</v>
      </c>
      <c r="M150" s="25">
        <f t="shared" si="79"/>
        <v>144.08234136033383</v>
      </c>
    </row>
    <row r="151" spans="2:15" s="56" customFormat="1">
      <c r="B151" s="56" t="s">
        <v>328</v>
      </c>
      <c r="C151" s="63">
        <f>DADOS_PARES!D19</f>
        <v>16</v>
      </c>
      <c r="D151" s="63">
        <f>DADOS_PARES!E19</f>
        <v>38</v>
      </c>
      <c r="E151" s="63">
        <f>DADOS_PARES!F19</f>
        <v>28</v>
      </c>
      <c r="F151" s="63">
        <f>DADOS_PARES!G19</f>
        <v>34</v>
      </c>
      <c r="G151" s="63">
        <f>DADOS_PARES!H19</f>
        <v>39</v>
      </c>
      <c r="H151" s="63">
        <f>DADOS_PARES!I19</f>
        <v>41</v>
      </c>
      <c r="I151" s="63">
        <f>DADOS_PARES!J19</f>
        <v>50</v>
      </c>
      <c r="J151" s="63">
        <f>DADOS_PARES!K19</f>
        <v>53</v>
      </c>
      <c r="K151" s="63">
        <f>DADOS_PARES!L19</f>
        <v>53</v>
      </c>
      <c r="L151" s="63">
        <f>DADOS_PARES!M19</f>
        <v>51</v>
      </c>
      <c r="M151" s="63">
        <f>DADOS_PARES!N19</f>
        <v>61</v>
      </c>
    </row>
    <row r="152" spans="2:15">
      <c r="B152" s="56" t="s">
        <v>329</v>
      </c>
      <c r="C152" s="8">
        <f>DADOS_PARES!D25</f>
        <v>372</v>
      </c>
      <c r="D152" s="8">
        <f>DADOS_PARES!E25</f>
        <v>967</v>
      </c>
      <c r="E152" s="8">
        <f>DADOS_PARES!F25</f>
        <v>281</v>
      </c>
      <c r="F152" s="8">
        <f>DADOS_PARES!G25</f>
        <v>263</v>
      </c>
      <c r="G152" s="8">
        <f>DADOS_PARES!H25</f>
        <v>204</v>
      </c>
      <c r="H152" s="8">
        <f>DADOS_PARES!I25</f>
        <v>142</v>
      </c>
      <c r="I152" s="8">
        <f>DADOS_PARES!J25</f>
        <v>225</v>
      </c>
      <c r="J152" s="8">
        <f>DADOS_PARES!K25</f>
        <v>268</v>
      </c>
      <c r="K152" s="8">
        <f>DADOS_PARES!L25</f>
        <v>311</v>
      </c>
      <c r="L152" s="8">
        <f>DADOS_PARES!M25</f>
        <v>368</v>
      </c>
      <c r="M152" s="8">
        <f>DADOS_PARES!N25</f>
        <v>380</v>
      </c>
    </row>
    <row r="153" spans="2:15">
      <c r="B153" s="56" t="s">
        <v>302</v>
      </c>
      <c r="C153" s="56">
        <f t="shared" ref="C153:M153" si="80">ABS(C82/C76)</f>
        <v>2.0023874528573646</v>
      </c>
      <c r="D153" s="56">
        <f t="shared" si="80"/>
        <v>2.5474045291975753</v>
      </c>
      <c r="E153" s="56">
        <f t="shared" si="80"/>
        <v>2.7665553168294887</v>
      </c>
      <c r="F153" s="56">
        <f t="shared" si="80"/>
        <v>2.4326324005151378</v>
      </c>
      <c r="G153" s="56">
        <f t="shared" si="80"/>
        <v>1.8236597652884372</v>
      </c>
      <c r="H153" s="56">
        <f t="shared" si="80"/>
        <v>1.6919897100541128</v>
      </c>
      <c r="I153" s="56">
        <f t="shared" si="80"/>
        <v>1.4155018524320275</v>
      </c>
      <c r="J153" s="56">
        <f t="shared" si="80"/>
        <v>1.0936482573308692</v>
      </c>
      <c r="K153" s="56">
        <f t="shared" si="80"/>
        <v>1.1805369529022673</v>
      </c>
      <c r="L153" s="56">
        <f t="shared" si="80"/>
        <v>1.4760172925196791</v>
      </c>
      <c r="M153" s="56">
        <f t="shared" si="80"/>
        <v>1.477379650612745</v>
      </c>
    </row>
    <row r="154" spans="2:15">
      <c r="B154" s="56" t="s">
        <v>303</v>
      </c>
      <c r="C154" s="56">
        <f t="shared" ref="C154:M154" si="81">C78/C76</f>
        <v>0.29033666542162423</v>
      </c>
      <c r="D154" s="56">
        <f t="shared" si="81"/>
        <v>0.37054613047367191</v>
      </c>
      <c r="E154" s="56">
        <f t="shared" si="81"/>
        <v>0.35996097053169412</v>
      </c>
      <c r="F154" s="56">
        <f t="shared" si="81"/>
        <v>0.28784510099037225</v>
      </c>
      <c r="G154" s="56">
        <f t="shared" si="81"/>
        <v>0.23507149263276539</v>
      </c>
      <c r="H154" s="56">
        <f t="shared" si="81"/>
        <v>0.24395237500028505</v>
      </c>
      <c r="I154" s="56">
        <f t="shared" si="81"/>
        <v>0.22537153646018579</v>
      </c>
      <c r="J154" s="56">
        <f t="shared" si="81"/>
        <v>0.21870077283439818</v>
      </c>
      <c r="K154" s="56">
        <f t="shared" si="81"/>
        <v>0.21138637876421937</v>
      </c>
      <c r="L154" s="56">
        <f t="shared" si="81"/>
        <v>0.20795425660243336</v>
      </c>
      <c r="M154" s="56">
        <f t="shared" si="81"/>
        <v>0.21427263239618022</v>
      </c>
    </row>
    <row r="155" spans="2:15" s="56" customFormat="1">
      <c r="B155" s="56" t="s">
        <v>316</v>
      </c>
      <c r="C155" s="61">
        <f t="shared" ref="C155:M155" si="82">1/C154</f>
        <v>3.4442773479808664</v>
      </c>
      <c r="D155" s="61">
        <f t="shared" si="82"/>
        <v>2.6987193165981589</v>
      </c>
      <c r="E155" s="61">
        <f t="shared" si="82"/>
        <v>2.7780789637357399</v>
      </c>
      <c r="F155" s="61">
        <f t="shared" si="82"/>
        <v>3.4740907403299794</v>
      </c>
      <c r="G155" s="61">
        <f t="shared" si="82"/>
        <v>4.2540249725738768</v>
      </c>
      <c r="H155" s="61">
        <f t="shared" si="82"/>
        <v>4.0991607480715508</v>
      </c>
      <c r="I155" s="61">
        <f t="shared" si="82"/>
        <v>4.4371175513402079</v>
      </c>
      <c r="J155" s="61">
        <f t="shared" si="82"/>
        <v>4.5724575502858755</v>
      </c>
      <c r="K155" s="61">
        <f t="shared" si="82"/>
        <v>4.7306737825117917</v>
      </c>
      <c r="L155" s="61">
        <f t="shared" si="82"/>
        <v>4.8087498488275644</v>
      </c>
      <c r="M155" s="61">
        <f t="shared" si="82"/>
        <v>4.6669515785433866</v>
      </c>
    </row>
    <row r="156" spans="2:15">
      <c r="B156" s="56" t="s">
        <v>305</v>
      </c>
      <c r="C156" s="56">
        <f t="shared" ref="C156:M156" si="83">C76/C64</f>
        <v>3.088266027746496E-2</v>
      </c>
      <c r="D156" s="56">
        <f t="shared" si="83"/>
        <v>2.425084904425814E-2</v>
      </c>
      <c r="E156" s="56">
        <f t="shared" si="83"/>
        <v>2.4862560981942165E-2</v>
      </c>
      <c r="F156" s="56">
        <f t="shared" si="83"/>
        <v>3.1387066573531797E-2</v>
      </c>
      <c r="G156" s="56">
        <f t="shared" si="83"/>
        <v>3.8869716716770843E-2</v>
      </c>
      <c r="H156" s="56">
        <f t="shared" si="83"/>
        <v>3.9557911061557899E-2</v>
      </c>
      <c r="I156" s="56">
        <f t="shared" si="83"/>
        <v>3.8560011974511206E-2</v>
      </c>
      <c r="J156" s="56">
        <f t="shared" si="83"/>
        <v>3.8369949289192774E-2</v>
      </c>
      <c r="K156" s="56">
        <f t="shared" si="83"/>
        <v>3.685793220903763E-2</v>
      </c>
      <c r="L156" s="56">
        <f t="shared" si="83"/>
        <v>3.5031122253767658E-2</v>
      </c>
      <c r="M156" s="56">
        <f t="shared" si="83"/>
        <v>3.2390864379916354E-2</v>
      </c>
    </row>
    <row r="157" spans="2:15">
      <c r="B157" s="56" t="s">
        <v>304</v>
      </c>
      <c r="C157" s="56">
        <f t="shared" ref="C157:M157" si="84">C80/C75</f>
        <v>1701.3571428571429</v>
      </c>
      <c r="D157" s="56">
        <f t="shared" si="84"/>
        <v>1829.2307692307693</v>
      </c>
      <c r="E157" s="56">
        <f t="shared" si="84"/>
        <v>1891.9387755102041</v>
      </c>
      <c r="F157" s="56">
        <f t="shared" si="84"/>
        <v>2152.7868852459014</v>
      </c>
      <c r="G157" s="56">
        <f t="shared" si="84"/>
        <v>3151.9464285714284</v>
      </c>
      <c r="H157" s="56">
        <f t="shared" si="84"/>
        <v>1868.0662251655629</v>
      </c>
      <c r="I157" s="56">
        <f t="shared" si="84"/>
        <v>1847.8940397350993</v>
      </c>
      <c r="J157" s="56">
        <f t="shared" si="84"/>
        <v>2095.2580645161293</v>
      </c>
      <c r="K157" s="56">
        <f t="shared" si="84"/>
        <v>2081.8145161290322</v>
      </c>
      <c r="L157" s="56">
        <f t="shared" si="84"/>
        <v>2042.484375</v>
      </c>
      <c r="M157" s="56">
        <f t="shared" si="84"/>
        <v>1945.5933333333332</v>
      </c>
      <c r="O157" s="62"/>
    </row>
    <row r="158" spans="2:15">
      <c r="B158" s="56" t="s">
        <v>308</v>
      </c>
      <c r="C158" s="62">
        <f t="shared" ref="C158:M158" si="85">C78/C80</f>
        <v>986.10756119064615</v>
      </c>
      <c r="D158" s="62">
        <f t="shared" si="85"/>
        <v>961.98605971404538</v>
      </c>
      <c r="E158" s="62">
        <f t="shared" si="85"/>
        <v>830.69962785178791</v>
      </c>
      <c r="F158" s="62">
        <f t="shared" si="85"/>
        <v>760.46481114833989</v>
      </c>
      <c r="G158" s="62">
        <f t="shared" si="85"/>
        <v>750.9671234894538</v>
      </c>
      <c r="H158" s="62">
        <f t="shared" si="85"/>
        <v>672.82249236026917</v>
      </c>
      <c r="I158" s="62">
        <f t="shared" si="85"/>
        <v>728.0988918833682</v>
      </c>
      <c r="J158" s="62">
        <f t="shared" si="85"/>
        <v>738.30678336643416</v>
      </c>
      <c r="K158" s="62">
        <f t="shared" si="85"/>
        <v>763.07303647175036</v>
      </c>
      <c r="L158" s="62">
        <f t="shared" si="85"/>
        <v>816.31296904046087</v>
      </c>
      <c r="M158" s="62">
        <f t="shared" si="85"/>
        <v>849.15647668748863</v>
      </c>
    </row>
    <row r="159" spans="2:15">
      <c r="B159" s="62" t="s">
        <v>309</v>
      </c>
      <c r="C159" s="62">
        <f t="shared" ref="C159:M159" si="86">C70/C80</f>
        <v>75.431840127629201</v>
      </c>
      <c r="D159" s="62">
        <f t="shared" si="86"/>
        <v>86.795374264087471</v>
      </c>
      <c r="E159" s="62">
        <f t="shared" si="86"/>
        <v>81.187595059597655</v>
      </c>
      <c r="F159" s="62">
        <f t="shared" si="86"/>
        <v>77.235386841303679</v>
      </c>
      <c r="G159" s="62">
        <f t="shared" si="86"/>
        <v>75.586440351483489</v>
      </c>
      <c r="H159" s="62">
        <f t="shared" si="86"/>
        <v>70.850927757570602</v>
      </c>
      <c r="I159" s="62">
        <f t="shared" si="86"/>
        <v>73.68882063705955</v>
      </c>
      <c r="J159" s="62">
        <f t="shared" si="86"/>
        <v>76.385397903099161</v>
      </c>
      <c r="K159" s="62">
        <f t="shared" si="86"/>
        <v>83.156520560150298</v>
      </c>
      <c r="L159" s="62">
        <f t="shared" si="86"/>
        <v>86.23884439140447</v>
      </c>
      <c r="M159" s="62">
        <f t="shared" si="86"/>
        <v>92.314683781125893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73731-8CE9-4CAD-9289-2F1B94BAD414}">
  <dimension ref="A1:AJ133"/>
  <sheetViews>
    <sheetView topLeftCell="R1" workbookViewId="0">
      <selection activeCell="Z5" sqref="Z5"/>
    </sheetView>
  </sheetViews>
  <sheetFormatPr defaultRowHeight="14.4"/>
  <cols>
    <col min="1" max="1" width="21.33203125" style="56" bestFit="1" customWidth="1"/>
    <col min="2" max="17" width="8.88671875" style="56"/>
    <col min="18" max="18" width="21.5546875" style="56" bestFit="1" customWidth="1"/>
    <col min="19" max="16384" width="8.88671875" style="56"/>
  </cols>
  <sheetData>
    <row r="1" spans="1:36">
      <c r="A1" s="56" t="s">
        <v>301</v>
      </c>
      <c r="B1" s="56" t="s">
        <v>1236</v>
      </c>
      <c r="C1" s="56" t="s">
        <v>1237</v>
      </c>
      <c r="D1" s="56" t="s">
        <v>292</v>
      </c>
      <c r="E1" s="56" t="s">
        <v>1238</v>
      </c>
      <c r="F1" s="56" t="s">
        <v>1239</v>
      </c>
      <c r="G1" s="56" t="s">
        <v>297</v>
      </c>
      <c r="H1" s="56" t="s">
        <v>298</v>
      </c>
      <c r="I1" s="56" t="s">
        <v>302</v>
      </c>
      <c r="J1" s="56" t="s">
        <v>316</v>
      </c>
      <c r="K1" s="56" t="s">
        <v>1241</v>
      </c>
      <c r="L1" s="56" t="s">
        <v>304</v>
      </c>
      <c r="M1" s="56" t="s">
        <v>308</v>
      </c>
      <c r="N1" s="56" t="s">
        <v>309</v>
      </c>
      <c r="O1" s="56" t="s">
        <v>1246</v>
      </c>
      <c r="P1" s="56" t="s">
        <v>1249</v>
      </c>
      <c r="Q1" s="56" t="s">
        <v>1250</v>
      </c>
      <c r="R1" s="56" t="s">
        <v>1252</v>
      </c>
      <c r="S1" s="56" t="s">
        <v>71</v>
      </c>
      <c r="T1" s="56" t="s">
        <v>45</v>
      </c>
      <c r="U1" s="56" t="s">
        <v>47</v>
      </c>
      <c r="V1" s="56" t="s">
        <v>261</v>
      </c>
      <c r="W1" s="56" t="s">
        <v>262</v>
      </c>
      <c r="X1" s="56" t="s">
        <v>263</v>
      </c>
      <c r="Y1" s="56" t="s">
        <v>264</v>
      </c>
      <c r="Z1" s="56">
        <v>2009</v>
      </c>
      <c r="AA1" s="56">
        <v>2010</v>
      </c>
      <c r="AB1" s="56">
        <v>2011</v>
      </c>
      <c r="AC1" s="56">
        <v>2012</v>
      </c>
      <c r="AD1" s="56">
        <v>2013</v>
      </c>
      <c r="AE1" s="56">
        <v>2014</v>
      </c>
      <c r="AF1" s="56">
        <v>2015</v>
      </c>
      <c r="AG1" s="56">
        <v>2016</v>
      </c>
      <c r="AH1" s="56">
        <v>2017</v>
      </c>
      <c r="AI1" s="56">
        <v>2018</v>
      </c>
      <c r="AJ1" s="56">
        <v>2019</v>
      </c>
    </row>
    <row r="2" spans="1:36">
      <c r="A2" s="56">
        <v>0.75065897765008083</v>
      </c>
      <c r="B2" s="56">
        <v>2.4207544248947062E-2</v>
      </c>
      <c r="C2" s="56">
        <v>0.14981049047582815</v>
      </c>
      <c r="D2" s="56">
        <v>0.1740180347247752</v>
      </c>
      <c r="E2" s="56">
        <v>0.11746810276735344</v>
      </c>
      <c r="F2" s="56">
        <v>5.6549931957421785E-2</v>
      </c>
      <c r="G2" s="56">
        <v>3.2307717041869459E-2</v>
      </c>
      <c r="H2" s="56">
        <v>0.20632575176664467</v>
      </c>
      <c r="I2" s="56">
        <v>1.6692064161873552</v>
      </c>
      <c r="J2" s="56">
        <v>3.7981900654068284</v>
      </c>
      <c r="K2" s="56">
        <v>3.3878333685409524E-2</v>
      </c>
      <c r="L2" s="56">
        <v>399</v>
      </c>
      <c r="M2" s="56">
        <v>980.50554958825637</v>
      </c>
      <c r="N2" s="56">
        <v>69.280701754385959</v>
      </c>
      <c r="O2" s="56">
        <v>-89032.730617537542</v>
      </c>
      <c r="P2" s="56">
        <v>-2869974.0174525604</v>
      </c>
      <c r="Q2" s="56">
        <v>-839.75114353984679</v>
      </c>
      <c r="R2" s="56">
        <v>-7.5287531320462092E-2</v>
      </c>
      <c r="S2" s="56">
        <v>0</v>
      </c>
      <c r="T2" s="56">
        <v>1</v>
      </c>
      <c r="U2" s="56">
        <v>0</v>
      </c>
      <c r="V2" s="56">
        <v>1</v>
      </c>
      <c r="W2" s="56">
        <v>0</v>
      </c>
      <c r="X2" s="56">
        <v>0</v>
      </c>
      <c r="Y2" s="56">
        <v>0</v>
      </c>
      <c r="Z2" s="56">
        <v>1</v>
      </c>
      <c r="AA2" s="56">
        <v>0</v>
      </c>
      <c r="AB2" s="56">
        <v>0</v>
      </c>
      <c r="AC2" s="56">
        <v>0</v>
      </c>
      <c r="AD2" s="56">
        <v>0</v>
      </c>
      <c r="AE2" s="56">
        <v>0</v>
      </c>
      <c r="AF2" s="56">
        <v>0</v>
      </c>
      <c r="AG2" s="56">
        <v>0</v>
      </c>
      <c r="AH2" s="56">
        <v>0</v>
      </c>
      <c r="AI2" s="56">
        <v>0</v>
      </c>
      <c r="AJ2" s="56">
        <v>0</v>
      </c>
    </row>
    <row r="3" spans="1:36">
      <c r="A3" s="56">
        <v>0.77827743613362121</v>
      </c>
      <c r="B3" s="56">
        <v>1.801203849142222E-2</v>
      </c>
      <c r="C3" s="56">
        <v>0.12179084395145316</v>
      </c>
      <c r="D3" s="56">
        <v>0.13980288244287539</v>
      </c>
      <c r="E3" s="56">
        <v>8.2001631810446882E-2</v>
      </c>
      <c r="F3" s="56">
        <v>5.7801250632428504E-2</v>
      </c>
      <c r="G3" s="56">
        <v>2.6484976485553879E-2</v>
      </c>
      <c r="H3" s="56">
        <v>0.16628785892842929</v>
      </c>
      <c r="I3" s="56">
        <v>1.9357171531098036</v>
      </c>
      <c r="J3" s="56">
        <v>3.355163973682211</v>
      </c>
      <c r="K3" s="56">
        <v>2.9860380448439267E-2</v>
      </c>
      <c r="L3" s="56">
        <v>480.25</v>
      </c>
      <c r="M3" s="56">
        <v>981.87228873850427</v>
      </c>
      <c r="N3" s="56">
        <v>76.534443866041997</v>
      </c>
      <c r="O3" s="56">
        <v>-72985.687187484626</v>
      </c>
      <c r="P3" s="56">
        <v>-1999579.9285115926</v>
      </c>
      <c r="Q3" s="56">
        <v>-966.2406852679992</v>
      </c>
      <c r="R3" s="56">
        <v>-5.7173718408221302E-2</v>
      </c>
      <c r="S3" s="56">
        <v>0</v>
      </c>
      <c r="T3" s="56">
        <v>1</v>
      </c>
      <c r="U3" s="56">
        <v>0</v>
      </c>
      <c r="V3" s="56">
        <v>0</v>
      </c>
      <c r="W3" s="56">
        <v>1</v>
      </c>
      <c r="X3" s="56">
        <v>0</v>
      </c>
      <c r="Y3" s="56">
        <v>0</v>
      </c>
      <c r="Z3" s="56">
        <v>1</v>
      </c>
      <c r="AA3" s="56">
        <v>0</v>
      </c>
      <c r="AB3" s="56">
        <v>0</v>
      </c>
      <c r="AC3" s="56">
        <v>0</v>
      </c>
      <c r="AD3" s="56">
        <v>0</v>
      </c>
      <c r="AE3" s="56">
        <v>0</v>
      </c>
      <c r="AF3" s="56">
        <v>0</v>
      </c>
      <c r="AG3" s="56">
        <v>0</v>
      </c>
      <c r="AH3" s="56">
        <v>0</v>
      </c>
      <c r="AI3" s="56">
        <v>0</v>
      </c>
      <c r="AJ3" s="56">
        <v>0</v>
      </c>
    </row>
    <row r="4" spans="1:36">
      <c r="A4" s="56">
        <v>0.7187020114467948</v>
      </c>
      <c r="B4" s="56">
        <v>1.5906442137834036E-2</v>
      </c>
      <c r="C4" s="56">
        <v>0.1207546424129928</v>
      </c>
      <c r="D4" s="56">
        <v>0.13666108455082684</v>
      </c>
      <c r="E4" s="56">
        <v>7.1881037829275934E-2</v>
      </c>
      <c r="F4" s="56">
        <v>6.478004672155091E-2</v>
      </c>
      <c r="G4" s="56">
        <v>2.7487238752450838E-2</v>
      </c>
      <c r="H4" s="56">
        <v>0.16414832330327767</v>
      </c>
      <c r="I4" s="56">
        <v>2.131919169552535</v>
      </c>
      <c r="J4" s="56">
        <v>3.3763927086896066</v>
      </c>
      <c r="K4" s="56">
        <v>3.038578931449239E-2</v>
      </c>
      <c r="L4" s="56">
        <v>617.25</v>
      </c>
      <c r="M4" s="56">
        <v>1006.9632779802889</v>
      </c>
      <c r="N4" s="56">
        <v>74.594302686647765</v>
      </c>
      <c r="O4" s="56">
        <v>-59153.107051306724</v>
      </c>
      <c r="P4" s="56">
        <v>-2220108.4835459408</v>
      </c>
      <c r="Q4" s="56">
        <v>-814.73376197542643</v>
      </c>
      <c r="R4" s="56">
        <v>-6.0377848119459857E-2</v>
      </c>
      <c r="S4" s="56">
        <v>0</v>
      </c>
      <c r="T4" s="56">
        <v>1</v>
      </c>
      <c r="U4" s="56">
        <v>0</v>
      </c>
      <c r="V4" s="56">
        <v>0</v>
      </c>
      <c r="W4" s="56">
        <v>0</v>
      </c>
      <c r="X4" s="56">
        <v>1</v>
      </c>
      <c r="Y4" s="56">
        <v>0</v>
      </c>
      <c r="Z4" s="56">
        <v>1</v>
      </c>
      <c r="AA4" s="56">
        <v>0</v>
      </c>
      <c r="AB4" s="56">
        <v>0</v>
      </c>
      <c r="AC4" s="56">
        <v>0</v>
      </c>
      <c r="AD4" s="56">
        <v>0</v>
      </c>
      <c r="AE4" s="56">
        <v>0</v>
      </c>
      <c r="AF4" s="56">
        <v>0</v>
      </c>
      <c r="AG4" s="56">
        <v>0</v>
      </c>
      <c r="AH4" s="56">
        <v>0</v>
      </c>
      <c r="AI4" s="56">
        <v>0</v>
      </c>
      <c r="AJ4" s="56">
        <v>0</v>
      </c>
    </row>
    <row r="5" spans="1:36">
      <c r="A5" s="56">
        <v>0.73817197460072681</v>
      </c>
      <c r="B5" s="56">
        <v>1.7030046471173042E-2</v>
      </c>
      <c r="C5" s="56">
        <v>0.13697161274723488</v>
      </c>
      <c r="D5" s="56">
        <v>0.15400165921840792</v>
      </c>
      <c r="E5" s="56">
        <v>9.0094483165913231E-2</v>
      </c>
      <c r="F5" s="56">
        <v>6.3907176052494671E-2</v>
      </c>
      <c r="G5" s="56">
        <v>7.4138627399863488E-2</v>
      </c>
      <c r="H5" s="56">
        <v>0.22814028661827138</v>
      </c>
      <c r="I5" s="56">
        <v>2.0581932241474807</v>
      </c>
      <c r="J5" s="56">
        <v>3.4496969971714146</v>
      </c>
      <c r="K5" s="56">
        <v>3.1050134313295834E-2</v>
      </c>
      <c r="L5" s="56">
        <v>561.14285714285711</v>
      </c>
      <c r="M5" s="56">
        <v>971.5423879837067</v>
      </c>
      <c r="N5" s="56">
        <v>77.599541751527497</v>
      </c>
      <c r="O5" s="56">
        <v>-51450.76072099663</v>
      </c>
      <c r="P5" s="56">
        <v>-2103909.4893847788</v>
      </c>
      <c r="Q5" s="56">
        <v>-775.69491437188526</v>
      </c>
      <c r="R5" s="56">
        <v>-0.12350600809567333</v>
      </c>
      <c r="S5" s="56">
        <v>0</v>
      </c>
      <c r="T5" s="56">
        <v>1</v>
      </c>
      <c r="U5" s="56">
        <v>0</v>
      </c>
      <c r="V5" s="56">
        <v>0</v>
      </c>
      <c r="W5" s="56">
        <v>0</v>
      </c>
      <c r="X5" s="56">
        <v>0</v>
      </c>
      <c r="Y5" s="56">
        <v>1</v>
      </c>
      <c r="Z5" s="56">
        <v>1</v>
      </c>
      <c r="AA5" s="56">
        <v>0</v>
      </c>
      <c r="AB5" s="56">
        <v>0</v>
      </c>
      <c r="AC5" s="56">
        <v>0</v>
      </c>
      <c r="AD5" s="56">
        <v>0</v>
      </c>
      <c r="AE5" s="56">
        <v>0</v>
      </c>
      <c r="AF5" s="56">
        <v>0</v>
      </c>
      <c r="AG5" s="56">
        <v>0</v>
      </c>
      <c r="AH5" s="56">
        <v>0</v>
      </c>
      <c r="AI5" s="56">
        <v>0</v>
      </c>
      <c r="AJ5" s="56">
        <v>0</v>
      </c>
    </row>
    <row r="6" spans="1:36">
      <c r="A6" s="56">
        <v>0.86165672629265533</v>
      </c>
      <c r="B6" s="56">
        <v>2.1394689121077528E-2</v>
      </c>
      <c r="C6" s="56">
        <v>0.11863550144473541</v>
      </c>
      <c r="D6" s="56">
        <v>0.14003019056581292</v>
      </c>
      <c r="E6" s="56">
        <v>7.6882557314918942E-2</v>
      </c>
      <c r="F6" s="56">
        <v>6.3147633250893967E-2</v>
      </c>
      <c r="G6" s="56">
        <v>3.3655861312382254E-2</v>
      </c>
      <c r="H6" s="56">
        <v>0.17368605187819516</v>
      </c>
      <c r="I6" s="56">
        <v>2.5584246811204103</v>
      </c>
      <c r="J6" s="56">
        <v>2.7155966841698524</v>
      </c>
      <c r="K6" s="56">
        <v>2.468223267109812E-2</v>
      </c>
      <c r="L6" s="56">
        <v>616.5333333333333</v>
      </c>
      <c r="M6" s="56">
        <v>986.72102076124565</v>
      </c>
      <c r="N6" s="56">
        <v>88.158304498269899</v>
      </c>
      <c r="O6" s="56">
        <v>-48095.844279292483</v>
      </c>
      <c r="P6" s="56">
        <v>-2184857.8328521317</v>
      </c>
      <c r="Q6" s="56">
        <v>-777.81363114275518</v>
      </c>
      <c r="R6" s="56">
        <v>-6.3889190153855149E-2</v>
      </c>
      <c r="S6" s="56">
        <v>0</v>
      </c>
      <c r="T6" s="56">
        <v>1</v>
      </c>
      <c r="U6" s="56">
        <v>0</v>
      </c>
      <c r="V6" s="56">
        <v>1</v>
      </c>
      <c r="W6" s="56">
        <v>0</v>
      </c>
      <c r="X6" s="56">
        <v>0</v>
      </c>
      <c r="Y6" s="56">
        <v>0</v>
      </c>
      <c r="Z6" s="56">
        <v>0</v>
      </c>
      <c r="AA6" s="56">
        <v>1</v>
      </c>
      <c r="AB6" s="56">
        <v>0</v>
      </c>
      <c r="AC6" s="56">
        <v>0</v>
      </c>
      <c r="AD6" s="56">
        <v>0</v>
      </c>
      <c r="AE6" s="56">
        <v>0</v>
      </c>
      <c r="AF6" s="56">
        <v>0</v>
      </c>
      <c r="AG6" s="56">
        <v>0</v>
      </c>
      <c r="AH6" s="56">
        <v>0</v>
      </c>
      <c r="AI6" s="56">
        <v>0</v>
      </c>
      <c r="AJ6" s="56">
        <v>0</v>
      </c>
    </row>
    <row r="7" spans="1:36">
      <c r="A7" s="56">
        <v>0.84598633987546923</v>
      </c>
      <c r="B7" s="56">
        <v>2.264480538357529E-2</v>
      </c>
      <c r="C7" s="56">
        <v>0.1255220510915194</v>
      </c>
      <c r="D7" s="56">
        <v>0.1481668564750947</v>
      </c>
      <c r="E7" s="56">
        <v>8.3383277051636839E-2</v>
      </c>
      <c r="F7" s="56">
        <v>6.4783579423457846E-2</v>
      </c>
      <c r="G7" s="56">
        <v>3.180911579051713E-2</v>
      </c>
      <c r="H7" s="56">
        <v>0.17997597226561179</v>
      </c>
      <c r="I7" s="56">
        <v>2.5803082494445859</v>
      </c>
      <c r="J7" s="56">
        <v>2.7511581125780609</v>
      </c>
      <c r="K7" s="56">
        <v>2.5106914818182124E-2</v>
      </c>
      <c r="L7" s="56">
        <v>544.16666666666663</v>
      </c>
      <c r="M7" s="56">
        <v>931.00030627871365</v>
      </c>
      <c r="N7" s="56">
        <v>87.49821337417049</v>
      </c>
      <c r="O7" s="56">
        <v>-45805.998593068201</v>
      </c>
      <c r="P7" s="56">
        <v>-1997142.2183354613</v>
      </c>
      <c r="Q7" s="56">
        <v>-711.91713431179517</v>
      </c>
      <c r="R7" s="56">
        <v>-6.4367376407174784E-2</v>
      </c>
      <c r="S7" s="56">
        <v>0</v>
      </c>
      <c r="T7" s="56">
        <v>1</v>
      </c>
      <c r="U7" s="56">
        <v>0</v>
      </c>
      <c r="V7" s="56">
        <v>0</v>
      </c>
      <c r="W7" s="56">
        <v>1</v>
      </c>
      <c r="X7" s="56">
        <v>0</v>
      </c>
      <c r="Y7" s="56">
        <v>0</v>
      </c>
      <c r="Z7" s="56">
        <v>0</v>
      </c>
      <c r="AA7" s="56">
        <v>1</v>
      </c>
      <c r="AB7" s="56">
        <v>0</v>
      </c>
      <c r="AC7" s="56">
        <v>0</v>
      </c>
      <c r="AD7" s="56">
        <v>0</v>
      </c>
      <c r="AE7" s="56">
        <v>0</v>
      </c>
      <c r="AF7" s="56">
        <v>0</v>
      </c>
      <c r="AG7" s="56">
        <v>0</v>
      </c>
      <c r="AH7" s="56">
        <v>0</v>
      </c>
      <c r="AI7" s="56">
        <v>0</v>
      </c>
      <c r="AJ7" s="56">
        <v>0</v>
      </c>
    </row>
    <row r="8" spans="1:36">
      <c r="A8" s="56">
        <v>0.81978850799890646</v>
      </c>
      <c r="B8" s="56">
        <v>1.9027357580518493E-2</v>
      </c>
      <c r="C8" s="56">
        <v>0.11450164777792957</v>
      </c>
      <c r="D8" s="56">
        <v>0.13352900535844806</v>
      </c>
      <c r="E8" s="56">
        <v>7.3823340383902994E-2</v>
      </c>
      <c r="F8" s="56">
        <v>5.9705664974545082E-2</v>
      </c>
      <c r="G8" s="56">
        <v>2.7835032811869848E-2</v>
      </c>
      <c r="H8" s="56">
        <v>0.16136403817031791</v>
      </c>
      <c r="I8" s="56">
        <v>2.4998169026308532</v>
      </c>
      <c r="J8" s="56">
        <v>2.6701230975479051</v>
      </c>
      <c r="K8" s="56">
        <v>2.3884015229959338E-2</v>
      </c>
      <c r="L8" s="56">
        <v>609.71428571428567</v>
      </c>
      <c r="M8" s="56">
        <v>986.52975632614812</v>
      </c>
      <c r="N8" s="56">
        <v>88.029365823180257</v>
      </c>
      <c r="O8" s="56">
        <v>-46625.40357283927</v>
      </c>
      <c r="P8" s="56">
        <v>-2204611.5378296534</v>
      </c>
      <c r="Q8" s="56">
        <v>-761.87118438782693</v>
      </c>
      <c r="R8" s="56">
        <v>-5.7164000147768415E-2</v>
      </c>
      <c r="S8" s="56">
        <v>0</v>
      </c>
      <c r="T8" s="56">
        <v>1</v>
      </c>
      <c r="U8" s="56">
        <v>0</v>
      </c>
      <c r="V8" s="56">
        <v>0</v>
      </c>
      <c r="W8" s="56">
        <v>0</v>
      </c>
      <c r="X8" s="56">
        <v>1</v>
      </c>
      <c r="Y8" s="56">
        <v>0</v>
      </c>
      <c r="Z8" s="56">
        <v>0</v>
      </c>
      <c r="AA8" s="56">
        <v>1</v>
      </c>
      <c r="AB8" s="56">
        <v>0</v>
      </c>
      <c r="AC8" s="56">
        <v>0</v>
      </c>
      <c r="AD8" s="56">
        <v>0</v>
      </c>
      <c r="AE8" s="56">
        <v>0</v>
      </c>
      <c r="AF8" s="56">
        <v>0</v>
      </c>
      <c r="AG8" s="56">
        <v>0</v>
      </c>
      <c r="AH8" s="56">
        <v>0</v>
      </c>
      <c r="AI8" s="56">
        <v>0</v>
      </c>
      <c r="AJ8" s="56">
        <v>0</v>
      </c>
    </row>
    <row r="9" spans="1:36">
      <c r="A9" s="56">
        <v>0.79774899533623411</v>
      </c>
      <c r="B9" s="56">
        <v>1.9188547023171004E-2</v>
      </c>
      <c r="C9" s="56">
        <v>0.1133660831303189</v>
      </c>
      <c r="D9" s="56">
        <v>0.13255463015348989</v>
      </c>
      <c r="E9" s="56">
        <v>7.1646808653711841E-2</v>
      </c>
      <c r="F9" s="56">
        <v>6.0907821499778053E-2</v>
      </c>
      <c r="G9" s="56">
        <v>2.7005651357620102E-2</v>
      </c>
      <c r="H9" s="56">
        <v>0.15956028151111001</v>
      </c>
      <c r="I9" s="56">
        <v>2.5601051036946556</v>
      </c>
      <c r="J9" s="56">
        <v>2.6805027847863694</v>
      </c>
      <c r="K9" s="56">
        <v>2.3791141001155765E-2</v>
      </c>
      <c r="L9" s="56">
        <v>581.96296296296293</v>
      </c>
      <c r="M9" s="56">
        <v>946.74384267803725</v>
      </c>
      <c r="N9" s="56">
        <v>84.549544962769687</v>
      </c>
      <c r="O9" s="56">
        <v>-49303.923562628355</v>
      </c>
      <c r="P9" s="56">
        <v>-1867829.5716342758</v>
      </c>
      <c r="Q9" s="56">
        <v>-746.01635761896887</v>
      </c>
      <c r="R9" s="56">
        <v>-5.7905680421849029E-2</v>
      </c>
      <c r="S9" s="56">
        <v>0</v>
      </c>
      <c r="T9" s="56">
        <v>1</v>
      </c>
      <c r="U9" s="56">
        <v>0</v>
      </c>
      <c r="V9" s="56">
        <v>0</v>
      </c>
      <c r="W9" s="56">
        <v>0</v>
      </c>
      <c r="X9" s="56">
        <v>0</v>
      </c>
      <c r="Y9" s="56">
        <v>1</v>
      </c>
      <c r="Z9" s="56">
        <v>0</v>
      </c>
      <c r="AA9" s="56">
        <v>1</v>
      </c>
      <c r="AB9" s="56">
        <v>0</v>
      </c>
      <c r="AC9" s="56">
        <v>0</v>
      </c>
      <c r="AD9" s="56">
        <v>0</v>
      </c>
      <c r="AE9" s="56">
        <v>0</v>
      </c>
      <c r="AF9" s="56">
        <v>0</v>
      </c>
      <c r="AG9" s="56">
        <v>0</v>
      </c>
      <c r="AH9" s="56">
        <v>0</v>
      </c>
      <c r="AI9" s="56">
        <v>0</v>
      </c>
      <c r="AJ9" s="56">
        <v>0</v>
      </c>
    </row>
    <row r="10" spans="1:36">
      <c r="A10" s="56">
        <v>0.7999774726373845</v>
      </c>
      <c r="B10" s="56">
        <v>2.0213665639508195E-2</v>
      </c>
      <c r="C10" s="56">
        <v>0.1152495417860066</v>
      </c>
      <c r="D10" s="56">
        <v>0.13546320742551479</v>
      </c>
      <c r="E10" s="56">
        <v>7.2490540148004476E-2</v>
      </c>
      <c r="F10" s="56">
        <v>6.2972667277510316E-2</v>
      </c>
      <c r="G10" s="56">
        <v>2.6302058526079867E-2</v>
      </c>
      <c r="H10" s="56">
        <v>0.16176526595159466</v>
      </c>
      <c r="I10" s="56">
        <v>2.6271397019941851</v>
      </c>
      <c r="J10" s="56">
        <v>2.718398079214678</v>
      </c>
      <c r="K10" s="56">
        <v>2.3970048958458359E-2</v>
      </c>
      <c r="L10" s="56">
        <v>591.34375</v>
      </c>
      <c r="M10" s="56">
        <v>900.82761718543577</v>
      </c>
      <c r="N10" s="56">
        <v>83.330391586957674</v>
      </c>
      <c r="O10" s="56">
        <v>-53231.149913042071</v>
      </c>
      <c r="P10" s="56">
        <v>-1715603.7428866208</v>
      </c>
      <c r="Q10" s="56">
        <v>-719.24485621271401</v>
      </c>
      <c r="R10" s="56">
        <v>-5.8146292560256649E-2</v>
      </c>
      <c r="S10" s="56">
        <v>0</v>
      </c>
      <c r="T10" s="56">
        <v>1</v>
      </c>
      <c r="U10" s="56">
        <v>0</v>
      </c>
      <c r="V10" s="56">
        <v>1</v>
      </c>
      <c r="W10" s="56">
        <v>0</v>
      </c>
      <c r="X10" s="56">
        <v>0</v>
      </c>
      <c r="Y10" s="56">
        <v>0</v>
      </c>
      <c r="Z10" s="56">
        <v>0</v>
      </c>
      <c r="AA10" s="56">
        <v>0</v>
      </c>
      <c r="AB10" s="56">
        <v>1</v>
      </c>
      <c r="AC10" s="56">
        <v>0</v>
      </c>
      <c r="AD10" s="56">
        <v>0</v>
      </c>
      <c r="AE10" s="56">
        <v>0</v>
      </c>
      <c r="AF10" s="56">
        <v>0</v>
      </c>
      <c r="AG10" s="56">
        <v>0</v>
      </c>
      <c r="AH10" s="56">
        <v>0</v>
      </c>
      <c r="AI10" s="56">
        <v>0</v>
      </c>
      <c r="AJ10" s="56">
        <v>0</v>
      </c>
    </row>
    <row r="11" spans="1:36">
      <c r="A11" s="56">
        <v>0.79047269655569896</v>
      </c>
      <c r="B11" s="56">
        <v>1.9709398502712912E-2</v>
      </c>
      <c r="C11" s="56">
        <v>0.12595929174946816</v>
      </c>
      <c r="D11" s="56">
        <v>0.14566869025218107</v>
      </c>
      <c r="E11" s="56">
        <v>7.6866742183827011E-2</v>
      </c>
      <c r="F11" s="56">
        <v>6.8801948068354046E-2</v>
      </c>
      <c r="G11" s="56">
        <v>2.8112678800844029E-2</v>
      </c>
      <c r="H11" s="56">
        <v>0.17378136905302508</v>
      </c>
      <c r="I11" s="56">
        <v>2.8138643765707125</v>
      </c>
      <c r="J11" s="56">
        <v>2.7302625905341822</v>
      </c>
      <c r="K11" s="56">
        <v>2.4451053377421036E-2</v>
      </c>
      <c r="L11" s="56">
        <v>569.81081081081084</v>
      </c>
      <c r="M11" s="56">
        <v>823.35412417587634</v>
      </c>
      <c r="N11" s="56">
        <v>80.632073234359439</v>
      </c>
      <c r="O11" s="56">
        <v>-49299.75008286252</v>
      </c>
      <c r="P11" s="56">
        <v>-1631813.3186561132</v>
      </c>
      <c r="Q11" s="56">
        <v>-763.09234648103768</v>
      </c>
      <c r="R11" s="56">
        <v>-6.0498076039729801E-2</v>
      </c>
      <c r="S11" s="56">
        <v>0</v>
      </c>
      <c r="T11" s="56">
        <v>1</v>
      </c>
      <c r="U11" s="56">
        <v>0</v>
      </c>
      <c r="V11" s="56">
        <v>0</v>
      </c>
      <c r="W11" s="56">
        <v>1</v>
      </c>
      <c r="X11" s="56">
        <v>0</v>
      </c>
      <c r="Y11" s="56">
        <v>0</v>
      </c>
      <c r="Z11" s="56">
        <v>0</v>
      </c>
      <c r="AA11" s="56">
        <v>0</v>
      </c>
      <c r="AB11" s="56">
        <v>1</v>
      </c>
      <c r="AC11" s="56">
        <v>0</v>
      </c>
      <c r="AD11" s="56">
        <v>0</v>
      </c>
      <c r="AE11" s="56">
        <v>0</v>
      </c>
      <c r="AF11" s="56">
        <v>0</v>
      </c>
      <c r="AG11" s="56">
        <v>0</v>
      </c>
      <c r="AH11" s="56">
        <v>0</v>
      </c>
      <c r="AI11" s="56">
        <v>0</v>
      </c>
      <c r="AJ11" s="56">
        <v>0</v>
      </c>
    </row>
    <row r="12" spans="1:36">
      <c r="A12" s="56">
        <v>0.81908068623189656</v>
      </c>
      <c r="B12" s="56">
        <v>1.9022745117063634E-2</v>
      </c>
      <c r="C12" s="56">
        <v>0.12606663657840705</v>
      </c>
      <c r="D12" s="56">
        <v>0.1450893816954707</v>
      </c>
      <c r="E12" s="56">
        <v>7.4864492734597568E-2</v>
      </c>
      <c r="F12" s="56">
        <v>7.0224888960873116E-2</v>
      </c>
      <c r="G12" s="56">
        <v>2.5501854060658902E-2</v>
      </c>
      <c r="H12" s="56">
        <v>0.17059123575612958</v>
      </c>
      <c r="I12" s="56">
        <v>2.8894736197161599</v>
      </c>
      <c r="J12" s="56">
        <v>2.7078859775927029</v>
      </c>
      <c r="K12" s="56">
        <v>2.4303696175558609E-2</v>
      </c>
      <c r="L12" s="56">
        <v>631.57500000000005</v>
      </c>
      <c r="M12" s="56">
        <v>818.77057356608475</v>
      </c>
      <c r="N12" s="56">
        <v>81.247911966116462</v>
      </c>
      <c r="O12" s="56">
        <v>-54725.294605736482</v>
      </c>
      <c r="P12" s="56">
        <v>-1696051.2074172944</v>
      </c>
      <c r="Q12" s="56">
        <v>-730.69932177364615</v>
      </c>
      <c r="R12" s="56">
        <v>-5.4359234598185625E-2</v>
      </c>
      <c r="S12" s="56">
        <v>0</v>
      </c>
      <c r="T12" s="56">
        <v>1</v>
      </c>
      <c r="U12" s="56">
        <v>0</v>
      </c>
      <c r="V12" s="56">
        <v>0</v>
      </c>
      <c r="W12" s="56">
        <v>0</v>
      </c>
      <c r="X12" s="56">
        <v>1</v>
      </c>
      <c r="Y12" s="56">
        <v>0</v>
      </c>
      <c r="Z12" s="56">
        <v>0</v>
      </c>
      <c r="AA12" s="56">
        <v>0</v>
      </c>
      <c r="AB12" s="56">
        <v>1</v>
      </c>
      <c r="AC12" s="56">
        <v>0</v>
      </c>
      <c r="AD12" s="56">
        <v>0</v>
      </c>
      <c r="AE12" s="56">
        <v>0</v>
      </c>
      <c r="AF12" s="56">
        <v>0</v>
      </c>
      <c r="AG12" s="56">
        <v>0</v>
      </c>
      <c r="AH12" s="56">
        <v>0</v>
      </c>
      <c r="AI12" s="56">
        <v>0</v>
      </c>
      <c r="AJ12" s="56">
        <v>0</v>
      </c>
    </row>
    <row r="13" spans="1:36">
      <c r="A13" s="56">
        <v>0.80883466693203199</v>
      </c>
      <c r="B13" s="56">
        <v>1.9453126534730865E-2</v>
      </c>
      <c r="C13" s="56">
        <v>0.13087095261732001</v>
      </c>
      <c r="D13" s="56">
        <v>0.15032407915205087</v>
      </c>
      <c r="E13" s="56">
        <v>7.8297277394196577E-2</v>
      </c>
      <c r="F13" s="56">
        <v>7.2026801757854295E-2</v>
      </c>
      <c r="G13" s="56">
        <v>2.4807833402753582E-2</v>
      </c>
      <c r="H13" s="56">
        <v>0.17513191255480445</v>
      </c>
      <c r="I13" s="56">
        <v>2.7250156962889327</v>
      </c>
      <c r="J13" s="56">
        <v>2.9285921269590087</v>
      </c>
      <c r="K13" s="56">
        <v>2.6431701606689499E-2</v>
      </c>
      <c r="L13" s="56">
        <v>559.91836734693879</v>
      </c>
      <c r="M13" s="56">
        <v>798.96019827963255</v>
      </c>
      <c r="N13" s="56">
        <v>80.081024930747915</v>
      </c>
      <c r="O13" s="56">
        <v>-55333.65068891651</v>
      </c>
      <c r="P13" s="56">
        <v>-1564721.7521767158</v>
      </c>
      <c r="Q13" s="56">
        <v>-704.54780511539764</v>
      </c>
      <c r="R13" s="56">
        <v>-5.4721887855486519E-2</v>
      </c>
      <c r="S13" s="56">
        <v>0</v>
      </c>
      <c r="T13" s="56">
        <v>1</v>
      </c>
      <c r="U13" s="56">
        <v>0</v>
      </c>
      <c r="V13" s="56">
        <v>0</v>
      </c>
      <c r="W13" s="56">
        <v>0</v>
      </c>
      <c r="X13" s="56">
        <v>0</v>
      </c>
      <c r="Y13" s="56">
        <v>1</v>
      </c>
      <c r="Z13" s="56">
        <v>0</v>
      </c>
      <c r="AA13" s="56">
        <v>0</v>
      </c>
      <c r="AB13" s="56">
        <v>1</v>
      </c>
      <c r="AC13" s="56">
        <v>0</v>
      </c>
      <c r="AD13" s="56">
        <v>0</v>
      </c>
      <c r="AE13" s="56">
        <v>0</v>
      </c>
      <c r="AF13" s="56">
        <v>0</v>
      </c>
      <c r="AG13" s="56">
        <v>0</v>
      </c>
      <c r="AH13" s="56">
        <v>0</v>
      </c>
      <c r="AI13" s="56">
        <v>0</v>
      </c>
      <c r="AJ13" s="56">
        <v>0</v>
      </c>
    </row>
    <row r="14" spans="1:36">
      <c r="A14" s="56">
        <v>0.79236091101527628</v>
      </c>
      <c r="B14" s="56">
        <v>2.0865891891641033E-2</v>
      </c>
      <c r="C14" s="56">
        <v>0.130081566675637</v>
      </c>
      <c r="D14" s="56">
        <v>0.15094745856727804</v>
      </c>
      <c r="E14" s="56">
        <v>7.6697325477521838E-2</v>
      </c>
      <c r="F14" s="56">
        <v>7.4250133089756185E-2</v>
      </c>
      <c r="G14" s="56">
        <v>2.7463322748669135E-2</v>
      </c>
      <c r="H14" s="56">
        <v>0.17841078131594715</v>
      </c>
      <c r="I14" s="56">
        <v>2.7935951412569549</v>
      </c>
      <c r="J14" s="56">
        <v>2.9510148353121886</v>
      </c>
      <c r="K14" s="56">
        <v>2.6578702115134675E-2</v>
      </c>
      <c r="L14" s="56">
        <v>569</v>
      </c>
      <c r="M14" s="56">
        <v>788.45437089110203</v>
      </c>
      <c r="N14" s="56">
        <v>79.078825750179007</v>
      </c>
      <c r="O14" s="56">
        <v>-47564.957884983509</v>
      </c>
      <c r="P14" s="56">
        <v>-1474084.39302413</v>
      </c>
      <c r="Q14" s="56">
        <v>-915.38479734682039</v>
      </c>
      <c r="R14" s="56">
        <v>-6.0993940978719491E-2</v>
      </c>
      <c r="S14" s="56">
        <v>0</v>
      </c>
      <c r="T14" s="56">
        <v>1</v>
      </c>
      <c r="U14" s="56">
        <v>0</v>
      </c>
      <c r="V14" s="56">
        <v>1</v>
      </c>
      <c r="W14" s="56">
        <v>0</v>
      </c>
      <c r="X14" s="56">
        <v>0</v>
      </c>
      <c r="Y14" s="56">
        <v>0</v>
      </c>
      <c r="Z14" s="56">
        <v>0</v>
      </c>
      <c r="AA14" s="56">
        <v>0</v>
      </c>
      <c r="AB14" s="56">
        <v>0</v>
      </c>
      <c r="AC14" s="56">
        <v>1</v>
      </c>
      <c r="AD14" s="56">
        <v>0</v>
      </c>
      <c r="AE14" s="56">
        <v>0</v>
      </c>
      <c r="AF14" s="56">
        <v>0</v>
      </c>
      <c r="AG14" s="56">
        <v>0</v>
      </c>
      <c r="AH14" s="56">
        <v>0</v>
      </c>
      <c r="AI14" s="56">
        <v>0</v>
      </c>
      <c r="AJ14" s="56">
        <v>0</v>
      </c>
    </row>
    <row r="15" spans="1:36">
      <c r="A15" s="56">
        <v>0.77522674345698284</v>
      </c>
      <c r="B15" s="56">
        <v>2.1910794565367431E-2</v>
      </c>
      <c r="C15" s="56">
        <v>0.13884865284207906</v>
      </c>
      <c r="D15" s="56">
        <v>0.16075944740744649</v>
      </c>
      <c r="E15" s="56">
        <v>8.3258297134933948E-2</v>
      </c>
      <c r="F15" s="56">
        <v>7.7501150272512531E-2</v>
      </c>
      <c r="G15" s="56">
        <v>3.0049706079177795E-2</v>
      </c>
      <c r="H15" s="56">
        <v>0.19080915348662428</v>
      </c>
      <c r="I15" s="56">
        <v>2.58165708702438</v>
      </c>
      <c r="J15" s="56">
        <v>3.3237614143520111</v>
      </c>
      <c r="K15" s="56">
        <v>3.0019924281206697E-2</v>
      </c>
      <c r="L15" s="56">
        <v>572.94827586206895</v>
      </c>
      <c r="M15" s="56">
        <v>747.30366224308625</v>
      </c>
      <c r="N15" s="56">
        <v>76.179862176883034</v>
      </c>
      <c r="O15" s="56">
        <v>-46912.61002328396</v>
      </c>
      <c r="P15" s="56">
        <v>-1635046.1861420413</v>
      </c>
      <c r="Q15" s="56">
        <v>-884.98905556665773</v>
      </c>
      <c r="R15" s="56">
        <v>-6.7026197281116501E-2</v>
      </c>
      <c r="S15" s="56">
        <v>0</v>
      </c>
      <c r="T15" s="56">
        <v>1</v>
      </c>
      <c r="U15" s="56">
        <v>0</v>
      </c>
      <c r="V15" s="56">
        <v>0</v>
      </c>
      <c r="W15" s="56">
        <v>1</v>
      </c>
      <c r="X15" s="56">
        <v>0</v>
      </c>
      <c r="Y15" s="56">
        <v>0</v>
      </c>
      <c r="Z15" s="56">
        <v>0</v>
      </c>
      <c r="AA15" s="56">
        <v>0</v>
      </c>
      <c r="AB15" s="56">
        <v>0</v>
      </c>
      <c r="AC15" s="56">
        <v>1</v>
      </c>
      <c r="AD15" s="56">
        <v>0</v>
      </c>
      <c r="AE15" s="56">
        <v>0</v>
      </c>
      <c r="AF15" s="56">
        <v>0</v>
      </c>
      <c r="AG15" s="56">
        <v>0</v>
      </c>
      <c r="AH15" s="56">
        <v>0</v>
      </c>
      <c r="AI15" s="56">
        <v>0</v>
      </c>
      <c r="AJ15" s="56">
        <v>0</v>
      </c>
    </row>
    <row r="16" spans="1:36">
      <c r="A16" s="56">
        <v>0.77732942378807091</v>
      </c>
      <c r="B16" s="56">
        <v>2.2383944957744806E-2</v>
      </c>
      <c r="C16" s="56">
        <v>0.14165634584090919</v>
      </c>
      <c r="D16" s="56">
        <v>0.16404029079865401</v>
      </c>
      <c r="E16" s="56">
        <v>8.7586069341481013E-2</v>
      </c>
      <c r="F16" s="56">
        <v>7.6454221457172983E-2</v>
      </c>
      <c r="G16" s="56">
        <v>3.328877411171418E-2</v>
      </c>
      <c r="H16" s="56">
        <v>0.1973290649103682</v>
      </c>
      <c r="I16" s="56">
        <v>2.2201159455344741</v>
      </c>
      <c r="J16" s="56">
        <v>3.8047099263626318</v>
      </c>
      <c r="K16" s="56">
        <v>3.4437039926204074E-2</v>
      </c>
      <c r="L16" s="56">
        <v>582.79999999999995</v>
      </c>
      <c r="M16" s="56">
        <v>750.9694863875543</v>
      </c>
      <c r="N16" s="56">
        <v>76.212222603523216</v>
      </c>
      <c r="O16" s="56">
        <v>-48105.405463403884</v>
      </c>
      <c r="P16" s="56">
        <v>-1796666.3452707054</v>
      </c>
      <c r="Q16" s="56">
        <v>-969.69922870264634</v>
      </c>
      <c r="R16" s="56">
        <v>-7.1620496234602149E-2</v>
      </c>
      <c r="S16" s="56">
        <v>0</v>
      </c>
      <c r="T16" s="56">
        <v>1</v>
      </c>
      <c r="U16" s="56">
        <v>0</v>
      </c>
      <c r="V16" s="56">
        <v>0</v>
      </c>
      <c r="W16" s="56">
        <v>0</v>
      </c>
      <c r="X16" s="56">
        <v>1</v>
      </c>
      <c r="Y16" s="56">
        <v>0</v>
      </c>
      <c r="Z16" s="56">
        <v>0</v>
      </c>
      <c r="AA16" s="56">
        <v>0</v>
      </c>
      <c r="AB16" s="56">
        <v>0</v>
      </c>
      <c r="AC16" s="56">
        <v>1</v>
      </c>
      <c r="AD16" s="56">
        <v>0</v>
      </c>
      <c r="AE16" s="56">
        <v>0</v>
      </c>
      <c r="AF16" s="56">
        <v>0</v>
      </c>
      <c r="AG16" s="56">
        <v>0</v>
      </c>
      <c r="AH16" s="56">
        <v>0</v>
      </c>
      <c r="AI16" s="56">
        <v>0</v>
      </c>
      <c r="AJ16" s="56">
        <v>0</v>
      </c>
    </row>
    <row r="17" spans="1:36">
      <c r="A17" s="56">
        <v>0.79872952887341098</v>
      </c>
      <c r="B17" s="56">
        <v>2.3958710559999662E-2</v>
      </c>
      <c r="C17" s="56">
        <v>0.14646394251359829</v>
      </c>
      <c r="D17" s="56">
        <v>0.17042265307359794</v>
      </c>
      <c r="E17" s="56">
        <v>9.3255803188889236E-2</v>
      </c>
      <c r="F17" s="56">
        <v>7.7166849884708746E-2</v>
      </c>
      <c r="G17" s="56">
        <v>3.5706698266207745E-2</v>
      </c>
      <c r="H17" s="56">
        <v>0.20612935133980573</v>
      </c>
      <c r="I17" s="56">
        <v>2.2511831836666967</v>
      </c>
      <c r="J17" s="56">
        <v>3.7887525427648341</v>
      </c>
      <c r="K17" s="56">
        <v>3.427835213259741E-2</v>
      </c>
      <c r="L17" s="56">
        <v>456.26760563380282</v>
      </c>
      <c r="M17" s="56">
        <v>757.66757215619691</v>
      </c>
      <c r="N17" s="56">
        <v>77.674116375983942</v>
      </c>
      <c r="O17" s="56">
        <v>-39742.983345032109</v>
      </c>
      <c r="P17" s="56">
        <v>-1612652.6950439629</v>
      </c>
      <c r="Q17" s="56">
        <v>-960.02635809567539</v>
      </c>
      <c r="R17" s="56">
        <v>-7.4700391896571114E-2</v>
      </c>
      <c r="S17" s="56">
        <v>0</v>
      </c>
      <c r="T17" s="56">
        <v>1</v>
      </c>
      <c r="U17" s="56">
        <v>0</v>
      </c>
      <c r="V17" s="56">
        <v>0</v>
      </c>
      <c r="W17" s="56">
        <v>0</v>
      </c>
      <c r="X17" s="56">
        <v>0</v>
      </c>
      <c r="Y17" s="56">
        <v>1</v>
      </c>
      <c r="Z17" s="56">
        <v>0</v>
      </c>
      <c r="AA17" s="56">
        <v>0</v>
      </c>
      <c r="AB17" s="56">
        <v>0</v>
      </c>
      <c r="AC17" s="56">
        <v>1</v>
      </c>
      <c r="AD17" s="56">
        <v>0</v>
      </c>
      <c r="AE17" s="56">
        <v>0</v>
      </c>
      <c r="AF17" s="56">
        <v>0</v>
      </c>
      <c r="AG17" s="56">
        <v>0</v>
      </c>
      <c r="AH17" s="56">
        <v>0</v>
      </c>
      <c r="AI17" s="56">
        <v>0</v>
      </c>
      <c r="AJ17" s="56">
        <v>0</v>
      </c>
    </row>
    <row r="18" spans="1:36">
      <c r="A18" s="56">
        <v>0.79461009939416305</v>
      </c>
      <c r="B18" s="56">
        <v>1.6061065361752547E-2</v>
      </c>
      <c r="C18" s="56">
        <v>0.13688228878383946</v>
      </c>
      <c r="D18" s="56">
        <v>0.15294335414559201</v>
      </c>
      <c r="E18" s="56">
        <v>7.8927523388539353E-2</v>
      </c>
      <c r="F18" s="56">
        <v>7.4015830757052634E-2</v>
      </c>
      <c r="G18" s="56">
        <v>2.7711213808561196E-2</v>
      </c>
      <c r="H18" s="56">
        <v>0.18065456795415322</v>
      </c>
      <c r="I18" s="56">
        <v>1.9278141779235709</v>
      </c>
      <c r="J18" s="56">
        <v>4.2525774575382105</v>
      </c>
      <c r="K18" s="56">
        <v>3.8393654121153073E-2</v>
      </c>
      <c r="L18" s="56">
        <v>426.41176470588238</v>
      </c>
      <c r="M18" s="56">
        <v>779.3785073803283</v>
      </c>
      <c r="N18" s="56">
        <v>77.380383501172574</v>
      </c>
      <c r="O18" s="56">
        <v>-40826.565229001979</v>
      </c>
      <c r="P18" s="56">
        <v>-1324072.5042496552</v>
      </c>
      <c r="Q18" s="56">
        <v>-957.81257499913261</v>
      </c>
      <c r="R18" s="56">
        <v>-5.5086487327164826E-2</v>
      </c>
      <c r="S18" s="56">
        <v>0</v>
      </c>
      <c r="T18" s="56">
        <v>1</v>
      </c>
      <c r="U18" s="56">
        <v>0</v>
      </c>
      <c r="V18" s="56">
        <v>1</v>
      </c>
      <c r="W18" s="56">
        <v>0</v>
      </c>
      <c r="X18" s="56">
        <v>0</v>
      </c>
      <c r="Y18" s="56">
        <v>0</v>
      </c>
      <c r="Z18" s="56">
        <v>0</v>
      </c>
      <c r="AA18" s="56">
        <v>0</v>
      </c>
      <c r="AB18" s="56">
        <v>0</v>
      </c>
      <c r="AC18" s="56">
        <v>0</v>
      </c>
      <c r="AD18" s="56">
        <v>1</v>
      </c>
      <c r="AE18" s="56">
        <v>0</v>
      </c>
      <c r="AF18" s="56">
        <v>0</v>
      </c>
      <c r="AG18" s="56">
        <v>0</v>
      </c>
      <c r="AH18" s="56">
        <v>0</v>
      </c>
      <c r="AI18" s="56">
        <v>0</v>
      </c>
      <c r="AJ18" s="56">
        <v>0</v>
      </c>
    </row>
    <row r="19" spans="1:36">
      <c r="A19" s="56">
        <v>0.77941836602348891</v>
      </c>
      <c r="B19" s="56">
        <v>1.8827738732384247E-2</v>
      </c>
      <c r="C19" s="56">
        <v>0.13679770841036526</v>
      </c>
      <c r="D19" s="56">
        <v>0.15562544714274951</v>
      </c>
      <c r="E19" s="56">
        <v>8.6592730769111406E-2</v>
      </c>
      <c r="F19" s="56">
        <v>6.9032716373638087E-2</v>
      </c>
      <c r="G19" s="56">
        <v>2.6182033488318074E-2</v>
      </c>
      <c r="H19" s="56">
        <v>0.18180748063106758</v>
      </c>
      <c r="I19" s="56">
        <v>1.7877968032873799</v>
      </c>
      <c r="J19" s="56">
        <v>4.2557977559116953</v>
      </c>
      <c r="K19" s="56">
        <v>3.8613289970482967E-2</v>
      </c>
      <c r="L19" s="56">
        <v>454</v>
      </c>
      <c r="M19" s="56">
        <v>756.0352422907489</v>
      </c>
      <c r="N19" s="56">
        <v>75.633307795441482</v>
      </c>
      <c r="O19" s="56">
        <v>-47261.949845234201</v>
      </c>
      <c r="P19" s="56">
        <v>-1473679.0350813263</v>
      </c>
      <c r="Q19" s="56">
        <v>-919.95241220160108</v>
      </c>
      <c r="R19" s="56">
        <v>-5.7747897897681685E-2</v>
      </c>
      <c r="S19" s="56">
        <v>0</v>
      </c>
      <c r="T19" s="56">
        <v>1</v>
      </c>
      <c r="U19" s="56">
        <v>0</v>
      </c>
      <c r="V19" s="56">
        <v>0</v>
      </c>
      <c r="W19" s="56">
        <v>1</v>
      </c>
      <c r="X19" s="56">
        <v>0</v>
      </c>
      <c r="Y19" s="56">
        <v>0</v>
      </c>
      <c r="Z19" s="56">
        <v>0</v>
      </c>
      <c r="AA19" s="56">
        <v>0</v>
      </c>
      <c r="AB19" s="56">
        <v>0</v>
      </c>
      <c r="AC19" s="56">
        <v>0</v>
      </c>
      <c r="AD19" s="56">
        <v>1</v>
      </c>
      <c r="AE19" s="56">
        <v>0</v>
      </c>
      <c r="AF19" s="56">
        <v>0</v>
      </c>
      <c r="AG19" s="56">
        <v>0</v>
      </c>
      <c r="AH19" s="56">
        <v>0</v>
      </c>
      <c r="AI19" s="56">
        <v>0</v>
      </c>
      <c r="AJ19" s="56">
        <v>0</v>
      </c>
    </row>
    <row r="20" spans="1:36">
      <c r="A20" s="56">
        <v>0.77683962917628957</v>
      </c>
      <c r="B20" s="56">
        <v>1.7379951530862629E-2</v>
      </c>
      <c r="C20" s="56">
        <v>0.13984659019920609</v>
      </c>
      <c r="D20" s="56">
        <v>0.15722654173006873</v>
      </c>
      <c r="E20" s="56">
        <v>8.4553561091652948E-2</v>
      </c>
      <c r="F20" s="56">
        <v>7.2672980638415777E-2</v>
      </c>
      <c r="G20" s="56">
        <v>2.9361604401488318E-2</v>
      </c>
      <c r="H20" s="56">
        <v>0.18658814613155705</v>
      </c>
      <c r="I20" s="56">
        <v>1.8457373929071661</v>
      </c>
      <c r="J20" s="56">
        <v>4.3305275661671061</v>
      </c>
      <c r="K20" s="56">
        <v>3.9373412988047404E-2</v>
      </c>
      <c r="L20" s="56">
        <v>493.08602150537632</v>
      </c>
      <c r="M20" s="56">
        <v>756.17332141221618</v>
      </c>
      <c r="N20" s="56">
        <v>74.738338748718846</v>
      </c>
      <c r="O20" s="56">
        <v>-44308.920344418097</v>
      </c>
      <c r="P20" s="56">
        <v>-1626613.4012291091</v>
      </c>
      <c r="Q20" s="56">
        <v>-953.3693269702851</v>
      </c>
      <c r="R20" s="56">
        <v>-6.016886134132042E-2</v>
      </c>
      <c r="S20" s="56">
        <v>0</v>
      </c>
      <c r="T20" s="56">
        <v>1</v>
      </c>
      <c r="U20" s="56">
        <v>0</v>
      </c>
      <c r="V20" s="56">
        <v>0</v>
      </c>
      <c r="W20" s="56">
        <v>0</v>
      </c>
      <c r="X20" s="56">
        <v>1</v>
      </c>
      <c r="Y20" s="56">
        <v>0</v>
      </c>
      <c r="Z20" s="56">
        <v>0</v>
      </c>
      <c r="AA20" s="56">
        <v>0</v>
      </c>
      <c r="AB20" s="56">
        <v>0</v>
      </c>
      <c r="AC20" s="56">
        <v>0</v>
      </c>
      <c r="AD20" s="56">
        <v>1</v>
      </c>
      <c r="AE20" s="56">
        <v>0</v>
      </c>
      <c r="AF20" s="56">
        <v>0</v>
      </c>
      <c r="AG20" s="56">
        <v>0</v>
      </c>
      <c r="AH20" s="56">
        <v>0</v>
      </c>
      <c r="AI20" s="56">
        <v>0</v>
      </c>
      <c r="AJ20" s="56">
        <v>0</v>
      </c>
    </row>
    <row r="21" spans="1:36">
      <c r="A21" s="56">
        <v>0.79799214009235508</v>
      </c>
      <c r="B21" s="56">
        <v>1.8210485952148692E-2</v>
      </c>
      <c r="C21" s="56">
        <v>0.13368739219889478</v>
      </c>
      <c r="D21" s="56">
        <v>0.15189787815104347</v>
      </c>
      <c r="E21" s="56">
        <v>8.350231761553667E-2</v>
      </c>
      <c r="F21" s="56">
        <v>6.8395560535506814E-2</v>
      </c>
      <c r="G21" s="56">
        <v>3.0117576304987077E-2</v>
      </c>
      <c r="H21" s="56">
        <v>0.18201545445603054</v>
      </c>
      <c r="I21" s="56">
        <v>1.7545151915158455</v>
      </c>
      <c r="J21" s="56">
        <v>4.1839097237468987</v>
      </c>
      <c r="K21" s="56">
        <v>3.8982598079652542E-2</v>
      </c>
      <c r="L21" s="56">
        <v>521.17821782178214</v>
      </c>
      <c r="M21" s="56">
        <v>722.84735652273025</v>
      </c>
      <c r="N21" s="56">
        <v>75.052850548072726</v>
      </c>
      <c r="O21" s="56">
        <v>-44612.765646947468</v>
      </c>
      <c r="P21" s="56">
        <v>-1572457.7806789204</v>
      </c>
      <c r="Q21" s="56">
        <v>-903.87829758154771</v>
      </c>
      <c r="R21" s="56">
        <v>-6.056207803192467E-2</v>
      </c>
      <c r="S21" s="56">
        <v>0</v>
      </c>
      <c r="T21" s="56">
        <v>1</v>
      </c>
      <c r="U21" s="56">
        <v>0</v>
      </c>
      <c r="V21" s="56">
        <v>0</v>
      </c>
      <c r="W21" s="56">
        <v>0</v>
      </c>
      <c r="X21" s="56">
        <v>0</v>
      </c>
      <c r="Y21" s="56">
        <v>1</v>
      </c>
      <c r="Z21" s="56">
        <v>0</v>
      </c>
      <c r="AA21" s="56">
        <v>0</v>
      </c>
      <c r="AB21" s="56">
        <v>0</v>
      </c>
      <c r="AC21" s="56">
        <v>0</v>
      </c>
      <c r="AD21" s="56">
        <v>1</v>
      </c>
      <c r="AE21" s="56">
        <v>0</v>
      </c>
      <c r="AF21" s="56">
        <v>0</v>
      </c>
      <c r="AG21" s="56">
        <v>0</v>
      </c>
      <c r="AH21" s="56">
        <v>0</v>
      </c>
      <c r="AI21" s="56">
        <v>0</v>
      </c>
      <c r="AJ21" s="56">
        <v>0</v>
      </c>
    </row>
    <row r="22" spans="1:36">
      <c r="A22" s="56">
        <v>0.7892299542202923</v>
      </c>
      <c r="B22" s="56">
        <v>1.429868852684516E-2</v>
      </c>
      <c r="C22" s="56">
        <v>0.1266085061590875</v>
      </c>
      <c r="D22" s="56">
        <v>0.14090719468593266</v>
      </c>
      <c r="E22" s="56">
        <v>8.1592891613306309E-2</v>
      </c>
      <c r="F22" s="56">
        <v>5.9314303072626348E-2</v>
      </c>
      <c r="G22" s="56">
        <v>2.4007978318684096E-2</v>
      </c>
      <c r="H22" s="56">
        <v>0.16491517300461675</v>
      </c>
      <c r="I22" s="56">
        <v>1.4980547268603925</v>
      </c>
      <c r="J22" s="56">
        <v>4.0543486340564918</v>
      </c>
      <c r="K22" s="56">
        <v>3.9594216425548515E-2</v>
      </c>
      <c r="L22" s="56">
        <v>684.89215686274508</v>
      </c>
      <c r="M22" s="56">
        <v>680.35950986988075</v>
      </c>
      <c r="N22" s="56">
        <v>70.027584133755141</v>
      </c>
      <c r="O22" s="56">
        <v>-68740.191926959858</v>
      </c>
      <c r="P22" s="56">
        <v>-1798898.1649449409</v>
      </c>
      <c r="Q22" s="56">
        <v>-618.74200948384259</v>
      </c>
      <c r="R22" s="56">
        <v>-4.8536762499560397E-2</v>
      </c>
      <c r="S22" s="56">
        <v>0</v>
      </c>
      <c r="T22" s="56">
        <v>1</v>
      </c>
      <c r="U22" s="56">
        <v>0</v>
      </c>
      <c r="V22" s="56">
        <v>1</v>
      </c>
      <c r="W22" s="56">
        <v>0</v>
      </c>
      <c r="X22" s="56">
        <v>0</v>
      </c>
      <c r="Y22" s="56">
        <v>0</v>
      </c>
      <c r="Z22" s="56">
        <v>0</v>
      </c>
      <c r="AA22" s="56">
        <v>0</v>
      </c>
      <c r="AB22" s="56">
        <v>0</v>
      </c>
      <c r="AC22" s="56">
        <v>0</v>
      </c>
      <c r="AD22" s="56">
        <v>0</v>
      </c>
      <c r="AE22" s="56">
        <v>1</v>
      </c>
      <c r="AF22" s="56">
        <v>0</v>
      </c>
      <c r="AG22" s="56">
        <v>0</v>
      </c>
      <c r="AH22" s="56">
        <v>0</v>
      </c>
      <c r="AI22" s="56">
        <v>0</v>
      </c>
      <c r="AJ22" s="56">
        <v>0</v>
      </c>
    </row>
    <row r="23" spans="1:36">
      <c r="A23" s="56">
        <v>0.79791747384658152</v>
      </c>
      <c r="B23" s="56">
        <v>1.8080274499585307E-2</v>
      </c>
      <c r="C23" s="56">
        <v>0.13801152456065019</v>
      </c>
      <c r="D23" s="56">
        <v>0.15609179906023549</v>
      </c>
      <c r="E23" s="56">
        <v>9.0507325260660285E-2</v>
      </c>
      <c r="F23" s="56">
        <v>6.5584473799575188E-2</v>
      </c>
      <c r="G23" s="56">
        <v>2.8666667819177392E-2</v>
      </c>
      <c r="H23" s="56">
        <v>0.18475846687941289</v>
      </c>
      <c r="I23" s="56">
        <v>1.6490449145605997</v>
      </c>
      <c r="J23" s="56">
        <v>4.0872886267600066</v>
      </c>
      <c r="K23" s="56">
        <v>3.9771187079553058E-2</v>
      </c>
      <c r="L23" s="56">
        <v>512.32575757575762</v>
      </c>
      <c r="M23" s="56">
        <v>670.92671566090462</v>
      </c>
      <c r="N23" s="56">
        <v>71.584160172712089</v>
      </c>
      <c r="O23" s="56">
        <v>-56247.571828732733</v>
      </c>
      <c r="P23" s="56">
        <v>-1462438.7302553363</v>
      </c>
      <c r="Q23" s="56">
        <v>-699.04030775065803</v>
      </c>
      <c r="R23" s="56">
        <v>-5.8586186981726504E-2</v>
      </c>
      <c r="S23" s="56">
        <v>0</v>
      </c>
      <c r="T23" s="56">
        <v>1</v>
      </c>
      <c r="U23" s="56">
        <v>0</v>
      </c>
      <c r="V23" s="56">
        <v>0</v>
      </c>
      <c r="W23" s="56">
        <v>1</v>
      </c>
      <c r="X23" s="56">
        <v>0</v>
      </c>
      <c r="Y23" s="56">
        <v>0</v>
      </c>
      <c r="Z23" s="56">
        <v>0</v>
      </c>
      <c r="AA23" s="56">
        <v>0</v>
      </c>
      <c r="AB23" s="56">
        <v>0</v>
      </c>
      <c r="AC23" s="56">
        <v>0</v>
      </c>
      <c r="AD23" s="56">
        <v>0</v>
      </c>
      <c r="AE23" s="56">
        <v>1</v>
      </c>
      <c r="AF23" s="56">
        <v>0</v>
      </c>
      <c r="AG23" s="56">
        <v>0</v>
      </c>
      <c r="AH23" s="56">
        <v>0</v>
      </c>
      <c r="AI23" s="56">
        <v>0</v>
      </c>
      <c r="AJ23" s="56">
        <v>0</v>
      </c>
    </row>
    <row r="24" spans="1:36">
      <c r="A24" s="56">
        <v>0.7854818242528917</v>
      </c>
      <c r="B24" s="56">
        <v>1.8330099607880516E-2</v>
      </c>
      <c r="C24" s="56">
        <v>0.15152224800203065</v>
      </c>
      <c r="D24" s="56">
        <v>0.16985234760991116</v>
      </c>
      <c r="E24" s="56">
        <v>9.7843986300355346E-2</v>
      </c>
      <c r="F24" s="56">
        <v>7.2008361309555818E-2</v>
      </c>
      <c r="G24" s="56">
        <v>3.1570885299560335E-2</v>
      </c>
      <c r="H24" s="56">
        <v>0.20142323290947151</v>
      </c>
      <c r="I24" s="56">
        <v>1.8287400492692716</v>
      </c>
      <c r="J24" s="56">
        <v>4.056517322191028</v>
      </c>
      <c r="K24" s="56">
        <v>3.937594156060012E-2</v>
      </c>
      <c r="L24" s="56">
        <v>525.94117647058829</v>
      </c>
      <c r="M24" s="56">
        <v>665.28577619953023</v>
      </c>
      <c r="N24" s="56">
        <v>70.176448383849674</v>
      </c>
      <c r="O24" s="56">
        <v>-50827.347311328413</v>
      </c>
      <c r="P24" s="56">
        <v>-1680084.8451482896</v>
      </c>
      <c r="Q24" s="56">
        <v>-815.8075862877356</v>
      </c>
      <c r="R24" s="56">
        <v>-6.3529140161714126E-2</v>
      </c>
      <c r="S24" s="56">
        <v>0</v>
      </c>
      <c r="T24" s="56">
        <v>1</v>
      </c>
      <c r="U24" s="56">
        <v>0</v>
      </c>
      <c r="V24" s="56">
        <v>0</v>
      </c>
      <c r="W24" s="56">
        <v>0</v>
      </c>
      <c r="X24" s="56">
        <v>1</v>
      </c>
      <c r="Y24" s="56">
        <v>0</v>
      </c>
      <c r="Z24" s="56">
        <v>0</v>
      </c>
      <c r="AA24" s="56">
        <v>0</v>
      </c>
      <c r="AB24" s="56">
        <v>0</v>
      </c>
      <c r="AC24" s="56">
        <v>0</v>
      </c>
      <c r="AD24" s="56">
        <v>0</v>
      </c>
      <c r="AE24" s="56">
        <v>1</v>
      </c>
      <c r="AF24" s="56">
        <v>0</v>
      </c>
      <c r="AG24" s="56">
        <v>0</v>
      </c>
      <c r="AH24" s="56">
        <v>0</v>
      </c>
      <c r="AI24" s="56">
        <v>0</v>
      </c>
      <c r="AJ24" s="56">
        <v>0</v>
      </c>
    </row>
    <row r="25" spans="1:36">
      <c r="A25" s="56">
        <v>0.7958795445256861</v>
      </c>
      <c r="B25" s="56">
        <v>1.7830011054858343E-2</v>
      </c>
      <c r="C25" s="56">
        <v>0.1484319169007341</v>
      </c>
      <c r="D25" s="56">
        <v>0.16626192795559244</v>
      </c>
      <c r="E25" s="56">
        <v>9.5802677327982408E-2</v>
      </c>
      <c r="F25" s="56">
        <v>7.0459250627610048E-2</v>
      </c>
      <c r="G25" s="56">
        <v>2.3355211741701649E-2</v>
      </c>
      <c r="H25" s="56">
        <v>0.1896171396972941</v>
      </c>
      <c r="I25" s="56">
        <v>1.7835712485680886</v>
      </c>
      <c r="J25" s="56">
        <v>4.1944512790359312</v>
      </c>
      <c r="K25" s="56">
        <v>3.950458984140786E-2</v>
      </c>
      <c r="L25" s="56">
        <v>503.88965517241377</v>
      </c>
      <c r="M25" s="56">
        <v>674.7490693090989</v>
      </c>
      <c r="N25" s="56">
        <v>71.61978539362751</v>
      </c>
      <c r="O25" s="56">
        <v>-45006.317472996292</v>
      </c>
      <c r="P25" s="56">
        <v>-1702025.9604274135</v>
      </c>
      <c r="Q25" s="56">
        <v>-840.60490683011869</v>
      </c>
      <c r="R25" s="56">
        <v>-5.1748060469508382E-2</v>
      </c>
      <c r="S25" s="56">
        <v>0</v>
      </c>
      <c r="T25" s="56">
        <v>1</v>
      </c>
      <c r="U25" s="56">
        <v>0</v>
      </c>
      <c r="V25" s="56">
        <v>0</v>
      </c>
      <c r="W25" s="56">
        <v>0</v>
      </c>
      <c r="X25" s="56">
        <v>0</v>
      </c>
      <c r="Y25" s="56">
        <v>1</v>
      </c>
      <c r="Z25" s="56">
        <v>0</v>
      </c>
      <c r="AA25" s="56">
        <v>0</v>
      </c>
      <c r="AB25" s="56">
        <v>0</v>
      </c>
      <c r="AC25" s="56">
        <v>0</v>
      </c>
      <c r="AD25" s="56">
        <v>0</v>
      </c>
      <c r="AE25" s="56">
        <v>1</v>
      </c>
      <c r="AF25" s="56">
        <v>0</v>
      </c>
      <c r="AG25" s="56">
        <v>0</v>
      </c>
      <c r="AH25" s="56">
        <v>0</v>
      </c>
      <c r="AI25" s="56">
        <v>0</v>
      </c>
      <c r="AJ25" s="56">
        <v>0</v>
      </c>
    </row>
    <row r="26" spans="1:36">
      <c r="A26" s="56">
        <v>0.80573119620212075</v>
      </c>
      <c r="B26" s="56">
        <v>1.5752698024894814E-2</v>
      </c>
      <c r="C26" s="56">
        <v>0.12677724374078861</v>
      </c>
      <c r="D26" s="56">
        <v>0.14252994176568343</v>
      </c>
      <c r="E26" s="56">
        <v>8.5187392425533595E-2</v>
      </c>
      <c r="F26" s="56">
        <v>5.7342549340149838E-2</v>
      </c>
      <c r="G26" s="56">
        <v>2.13716918770855E-2</v>
      </c>
      <c r="H26" s="56">
        <v>0.16390163364276894</v>
      </c>
      <c r="I26" s="56">
        <v>1.4960312913091323</v>
      </c>
      <c r="J26" s="56">
        <v>4.3644596670530591</v>
      </c>
      <c r="K26" s="56">
        <v>3.8329779379127217E-2</v>
      </c>
      <c r="L26" s="56">
        <v>492.04109589041099</v>
      </c>
      <c r="M26" s="56">
        <v>729.94912163478944</v>
      </c>
      <c r="N26" s="56">
        <v>73.428979091845548</v>
      </c>
      <c r="O26" s="56">
        <v>-26224.050360409463</v>
      </c>
      <c r="P26" s="56">
        <v>-2003092.0082017507</v>
      </c>
      <c r="Q26" s="56">
        <v>-905.24452476040926</v>
      </c>
      <c r="R26" s="56">
        <v>-4.6075403406209331E-2</v>
      </c>
      <c r="S26" s="56">
        <v>0</v>
      </c>
      <c r="T26" s="56">
        <v>1</v>
      </c>
      <c r="U26" s="56">
        <v>0</v>
      </c>
      <c r="V26" s="56">
        <v>1</v>
      </c>
      <c r="W26" s="56">
        <v>0</v>
      </c>
      <c r="X26" s="56">
        <v>0</v>
      </c>
      <c r="Y26" s="56">
        <v>0</v>
      </c>
      <c r="Z26" s="56">
        <v>0</v>
      </c>
      <c r="AA26" s="56">
        <v>0</v>
      </c>
      <c r="AB26" s="56">
        <v>0</v>
      </c>
      <c r="AC26" s="56">
        <v>0</v>
      </c>
      <c r="AD26" s="56">
        <v>0</v>
      </c>
      <c r="AE26" s="56">
        <v>0</v>
      </c>
      <c r="AF26" s="56">
        <v>1</v>
      </c>
      <c r="AG26" s="56">
        <v>0</v>
      </c>
      <c r="AH26" s="56">
        <v>0</v>
      </c>
      <c r="AI26" s="56">
        <v>0</v>
      </c>
      <c r="AJ26" s="56">
        <v>0</v>
      </c>
    </row>
    <row r="27" spans="1:36">
      <c r="A27" s="56">
        <v>0.79728256285104426</v>
      </c>
      <c r="B27" s="56">
        <v>1.5986622362450031E-2</v>
      </c>
      <c r="C27" s="56">
        <v>0.13716798642308725</v>
      </c>
      <c r="D27" s="56">
        <v>0.15315460878553727</v>
      </c>
      <c r="E27" s="56">
        <v>9.8950959043962936E-2</v>
      </c>
      <c r="F27" s="56">
        <v>5.4203649741574371E-2</v>
      </c>
      <c r="G27" s="56">
        <v>2.6351465100505098E-2</v>
      </c>
      <c r="H27" s="56">
        <v>0.17950607388604239</v>
      </c>
      <c r="I27" s="56">
        <v>1.4029314524037606</v>
      </c>
      <c r="J27" s="56">
        <v>4.3747912693623343</v>
      </c>
      <c r="K27" s="56">
        <v>3.8635992976494109E-2</v>
      </c>
      <c r="L27" s="56">
        <v>455.99319727891157</v>
      </c>
      <c r="M27" s="56">
        <v>715.93859557518158</v>
      </c>
      <c r="N27" s="56">
        <v>73.520371171547495</v>
      </c>
      <c r="O27" s="56">
        <v>-39322.42160857869</v>
      </c>
      <c r="P27" s="56">
        <v>-2155879.6416956666</v>
      </c>
      <c r="Q27" s="56">
        <v>-929.64171159943578</v>
      </c>
      <c r="R27" s="56">
        <v>-5.3102989373749951E-2</v>
      </c>
      <c r="S27" s="56">
        <v>0</v>
      </c>
      <c r="T27" s="56">
        <v>1</v>
      </c>
      <c r="U27" s="56">
        <v>0</v>
      </c>
      <c r="V27" s="56">
        <v>0</v>
      </c>
      <c r="W27" s="56">
        <v>1</v>
      </c>
      <c r="X27" s="56">
        <v>0</v>
      </c>
      <c r="Y27" s="56">
        <v>0</v>
      </c>
      <c r="Z27" s="56">
        <v>0</v>
      </c>
      <c r="AA27" s="56">
        <v>0</v>
      </c>
      <c r="AB27" s="56">
        <v>0</v>
      </c>
      <c r="AC27" s="56">
        <v>0</v>
      </c>
      <c r="AD27" s="56">
        <v>0</v>
      </c>
      <c r="AE27" s="56">
        <v>0</v>
      </c>
      <c r="AF27" s="56">
        <v>1</v>
      </c>
      <c r="AG27" s="56">
        <v>0</v>
      </c>
      <c r="AH27" s="56">
        <v>0</v>
      </c>
      <c r="AI27" s="56">
        <v>0</v>
      </c>
      <c r="AJ27" s="56">
        <v>0</v>
      </c>
    </row>
    <row r="28" spans="1:36">
      <c r="A28" s="56">
        <v>0.80390910913308422</v>
      </c>
      <c r="B28" s="56">
        <v>1.0090502887721692E-2</v>
      </c>
      <c r="C28" s="56">
        <v>0.13600788181646187</v>
      </c>
      <c r="D28" s="56">
        <v>0.14609838470418357</v>
      </c>
      <c r="E28" s="56">
        <v>9.5315526606827725E-2</v>
      </c>
      <c r="F28" s="56">
        <v>5.0782858097355839E-2</v>
      </c>
      <c r="G28" s="56">
        <v>2.2268407025602129E-2</v>
      </c>
      <c r="H28" s="56">
        <v>0.16836679172978572</v>
      </c>
      <c r="I28" s="56">
        <v>1.3157787187616925</v>
      </c>
      <c r="J28" s="56">
        <v>4.4903150858071159</v>
      </c>
      <c r="K28" s="56">
        <v>3.8595287621879665E-2</v>
      </c>
      <c r="L28" s="56">
        <v>471.76870748299319</v>
      </c>
      <c r="M28" s="56">
        <v>734.80813266041821</v>
      </c>
      <c r="N28" s="56">
        <v>75.502047584715214</v>
      </c>
      <c r="O28" s="56">
        <v>-30233.631993787934</v>
      </c>
      <c r="P28" s="56">
        <v>-2578096.5560377426</v>
      </c>
      <c r="Q28" s="56">
        <v>-840.98841148892461</v>
      </c>
      <c r="R28" s="56">
        <v>-4.0251950806004515E-2</v>
      </c>
      <c r="S28" s="56">
        <v>0</v>
      </c>
      <c r="T28" s="56">
        <v>1</v>
      </c>
      <c r="U28" s="56">
        <v>0</v>
      </c>
      <c r="V28" s="56">
        <v>0</v>
      </c>
      <c r="W28" s="56">
        <v>0</v>
      </c>
      <c r="X28" s="56">
        <v>1</v>
      </c>
      <c r="Y28" s="56">
        <v>0</v>
      </c>
      <c r="Z28" s="56">
        <v>0</v>
      </c>
      <c r="AA28" s="56">
        <v>0</v>
      </c>
      <c r="AB28" s="56">
        <v>0</v>
      </c>
      <c r="AC28" s="56">
        <v>0</v>
      </c>
      <c r="AD28" s="56">
        <v>0</v>
      </c>
      <c r="AE28" s="56">
        <v>0</v>
      </c>
      <c r="AF28" s="56">
        <v>1</v>
      </c>
      <c r="AG28" s="56">
        <v>0</v>
      </c>
      <c r="AH28" s="56">
        <v>0</v>
      </c>
      <c r="AI28" s="56">
        <v>0</v>
      </c>
      <c r="AJ28" s="56">
        <v>0</v>
      </c>
    </row>
    <row r="29" spans="1:36">
      <c r="A29" s="56">
        <v>0.77441182707789258</v>
      </c>
      <c r="B29" s="56">
        <v>2.2914123155808399E-2</v>
      </c>
      <c r="C29" s="56">
        <v>0.13437372557059776</v>
      </c>
      <c r="D29" s="56">
        <v>0.15728784872640617</v>
      </c>
      <c r="E29" s="56">
        <v>0.1013671468461175</v>
      </c>
      <c r="F29" s="56">
        <v>5.5920701880288678E-2</v>
      </c>
      <c r="G29" s="56">
        <v>2.2457674158322099E-2</v>
      </c>
      <c r="H29" s="56">
        <v>0.17974552288472828</v>
      </c>
      <c r="I29" s="56">
        <v>1.4455569636109842</v>
      </c>
      <c r="J29" s="56">
        <v>4.5161157491762411</v>
      </c>
      <c r="K29" s="56">
        <v>3.8684537024815287E-2</v>
      </c>
      <c r="L29" s="56">
        <v>459.8246753246753</v>
      </c>
      <c r="M29" s="56">
        <v>731.16208888198491</v>
      </c>
      <c r="N29" s="56">
        <v>72.336110601160797</v>
      </c>
      <c r="O29" s="56">
        <v>-3008.8980672969365</v>
      </c>
      <c r="P29" s="56">
        <v>-2468516.6936187353</v>
      </c>
      <c r="Q29" s="56">
        <v>-971.87873709208543</v>
      </c>
      <c r="R29" s="56">
        <v>-5.8588719499975912E-2</v>
      </c>
      <c r="S29" s="56">
        <v>0</v>
      </c>
      <c r="T29" s="56">
        <v>1</v>
      </c>
      <c r="U29" s="56">
        <v>0</v>
      </c>
      <c r="V29" s="56">
        <v>0</v>
      </c>
      <c r="W29" s="56">
        <v>0</v>
      </c>
      <c r="X29" s="56">
        <v>0</v>
      </c>
      <c r="Y29" s="56">
        <v>1</v>
      </c>
      <c r="Z29" s="56">
        <v>0</v>
      </c>
      <c r="AA29" s="56">
        <v>0</v>
      </c>
      <c r="AB29" s="56">
        <v>0</v>
      </c>
      <c r="AC29" s="56">
        <v>0</v>
      </c>
      <c r="AD29" s="56">
        <v>0</v>
      </c>
      <c r="AE29" s="56">
        <v>0</v>
      </c>
      <c r="AF29" s="56">
        <v>1</v>
      </c>
      <c r="AG29" s="56">
        <v>0</v>
      </c>
      <c r="AH29" s="56">
        <v>0</v>
      </c>
      <c r="AI29" s="56">
        <v>0</v>
      </c>
      <c r="AJ29" s="56">
        <v>0</v>
      </c>
    </row>
    <row r="30" spans="1:36">
      <c r="A30" s="56">
        <v>0.78012162708963073</v>
      </c>
      <c r="B30" s="56">
        <v>1.6878906311713838E-2</v>
      </c>
      <c r="C30" s="56">
        <v>0.12482111891229285</v>
      </c>
      <c r="D30" s="56">
        <v>0.14170002522400668</v>
      </c>
      <c r="E30" s="56">
        <v>0.10108251584164622</v>
      </c>
      <c r="F30" s="56">
        <v>4.0617509382360452E-2</v>
      </c>
      <c r="G30" s="56">
        <v>2.0715762526775535E-2</v>
      </c>
      <c r="H30" s="56">
        <v>0.16241578775078222</v>
      </c>
      <c r="I30" s="56">
        <v>1.0676847803493561</v>
      </c>
      <c r="J30" s="56">
        <v>4.5697468600266093</v>
      </c>
      <c r="K30" s="56">
        <v>3.8042604081206473E-2</v>
      </c>
      <c r="L30" s="56">
        <v>453.89261744966444</v>
      </c>
      <c r="M30" s="56">
        <v>765.16412834540881</v>
      </c>
      <c r="N30" s="56">
        <v>74.289753068165012</v>
      </c>
      <c r="O30" s="56">
        <v>-30284.041098692418</v>
      </c>
      <c r="P30" s="56">
        <v>-2545664.4431586848</v>
      </c>
      <c r="Q30" s="56">
        <v>-1114.7291426622164</v>
      </c>
      <c r="R30" s="56">
        <v>-4.8190778890135809E-2</v>
      </c>
      <c r="S30" s="56">
        <v>0</v>
      </c>
      <c r="T30" s="56">
        <v>1</v>
      </c>
      <c r="U30" s="56">
        <v>0</v>
      </c>
      <c r="V30" s="56">
        <v>1</v>
      </c>
      <c r="W30" s="56">
        <v>0</v>
      </c>
      <c r="X30" s="56">
        <v>0</v>
      </c>
      <c r="Y30" s="56">
        <v>0</v>
      </c>
      <c r="Z30" s="56">
        <v>0</v>
      </c>
      <c r="AA30" s="56">
        <v>0</v>
      </c>
      <c r="AB30" s="56">
        <v>0</v>
      </c>
      <c r="AC30" s="56">
        <v>0</v>
      </c>
      <c r="AD30" s="56">
        <v>0</v>
      </c>
      <c r="AE30" s="56">
        <v>0</v>
      </c>
      <c r="AF30" s="56">
        <v>0</v>
      </c>
      <c r="AG30" s="56">
        <v>1</v>
      </c>
      <c r="AH30" s="56">
        <v>0</v>
      </c>
      <c r="AI30" s="56">
        <v>0</v>
      </c>
      <c r="AJ30" s="56">
        <v>0</v>
      </c>
    </row>
    <row r="31" spans="1:36">
      <c r="A31" s="56">
        <v>0.789465390840148</v>
      </c>
      <c r="B31" s="56">
        <v>1.494692274975218E-2</v>
      </c>
      <c r="C31" s="56">
        <v>0.1236498713425609</v>
      </c>
      <c r="D31" s="56">
        <v>0.1385967940923131</v>
      </c>
      <c r="E31" s="56">
        <v>9.7954325248793675E-2</v>
      </c>
      <c r="F31" s="56">
        <v>4.0642468843519401E-2</v>
      </c>
      <c r="G31" s="56">
        <v>2.6636226853687474E-2</v>
      </c>
      <c r="H31" s="56">
        <v>0.16523302094600056</v>
      </c>
      <c r="I31" s="56">
        <v>1.0500258346493625</v>
      </c>
      <c r="J31" s="56">
        <v>4.5183326083960704</v>
      </c>
      <c r="K31" s="56">
        <v>3.8706160841357994E-2</v>
      </c>
      <c r="L31" s="56">
        <v>438.45323741007195</v>
      </c>
      <c r="M31" s="56">
        <v>709.99115596029208</v>
      </c>
      <c r="N31" s="56">
        <v>75.4513249651325</v>
      </c>
      <c r="O31" s="56">
        <v>-24001.181164870297</v>
      </c>
      <c r="P31" s="56">
        <v>-2204835.2948555425</v>
      </c>
      <c r="Q31" s="56">
        <v>-1035.010896371148</v>
      </c>
      <c r="R31" s="56">
        <v>-5.2672542819371622E-2</v>
      </c>
      <c r="S31" s="56">
        <v>0</v>
      </c>
      <c r="T31" s="56">
        <v>1</v>
      </c>
      <c r="U31" s="56">
        <v>0</v>
      </c>
      <c r="V31" s="56">
        <v>0</v>
      </c>
      <c r="W31" s="56">
        <v>1</v>
      </c>
      <c r="X31" s="56">
        <v>0</v>
      </c>
      <c r="Y31" s="56">
        <v>0</v>
      </c>
      <c r="Z31" s="56">
        <v>0</v>
      </c>
      <c r="AA31" s="56">
        <v>0</v>
      </c>
      <c r="AB31" s="56">
        <v>0</v>
      </c>
      <c r="AC31" s="56">
        <v>0</v>
      </c>
      <c r="AD31" s="56">
        <v>0</v>
      </c>
      <c r="AE31" s="56">
        <v>0</v>
      </c>
      <c r="AF31" s="56">
        <v>0</v>
      </c>
      <c r="AG31" s="56">
        <v>1</v>
      </c>
      <c r="AH31" s="56">
        <v>0</v>
      </c>
      <c r="AI31" s="56">
        <v>0</v>
      </c>
      <c r="AJ31" s="56">
        <v>0</v>
      </c>
    </row>
    <row r="32" spans="1:36">
      <c r="A32" s="56">
        <v>0.80997501710320419</v>
      </c>
      <c r="B32" s="56">
        <v>1.6518823441510799E-2</v>
      </c>
      <c r="C32" s="56">
        <v>0.12077814925271343</v>
      </c>
      <c r="D32" s="56">
        <v>0.13729697269422422</v>
      </c>
      <c r="E32" s="56">
        <v>9.3920480506541434E-2</v>
      </c>
      <c r="F32" s="56">
        <v>4.3376492187682802E-2</v>
      </c>
      <c r="G32" s="56">
        <v>2.3942409816052678E-2</v>
      </c>
      <c r="H32" s="56">
        <v>0.16123938251027692</v>
      </c>
      <c r="I32" s="56">
        <v>1.1288335480756593</v>
      </c>
      <c r="J32" s="56">
        <v>4.576766746684565</v>
      </c>
      <c r="K32" s="56">
        <v>3.8425941771156082E-2</v>
      </c>
      <c r="L32" s="56">
        <v>503.60465116279067</v>
      </c>
      <c r="M32" s="56">
        <v>735.67393211729393</v>
      </c>
      <c r="N32" s="56">
        <v>78.296513507273147</v>
      </c>
      <c r="O32" s="56">
        <v>-25481.412642177205</v>
      </c>
      <c r="P32" s="56">
        <v>-2570966.0610115491</v>
      </c>
      <c r="Q32" s="56">
        <v>-1057.0318602486118</v>
      </c>
      <c r="R32" s="56">
        <v>-4.9953680549641014E-2</v>
      </c>
      <c r="S32" s="56">
        <v>0</v>
      </c>
      <c r="T32" s="56">
        <v>1</v>
      </c>
      <c r="U32" s="56">
        <v>0</v>
      </c>
      <c r="V32" s="56">
        <v>0</v>
      </c>
      <c r="W32" s="56">
        <v>0</v>
      </c>
      <c r="X32" s="56">
        <v>1</v>
      </c>
      <c r="Y32" s="56">
        <v>0</v>
      </c>
      <c r="Z32" s="56">
        <v>0</v>
      </c>
      <c r="AA32" s="56">
        <v>0</v>
      </c>
      <c r="AB32" s="56">
        <v>0</v>
      </c>
      <c r="AC32" s="56">
        <v>0</v>
      </c>
      <c r="AD32" s="56">
        <v>0</v>
      </c>
      <c r="AE32" s="56">
        <v>0</v>
      </c>
      <c r="AF32" s="56">
        <v>0</v>
      </c>
      <c r="AG32" s="56">
        <v>1</v>
      </c>
      <c r="AH32" s="56">
        <v>0</v>
      </c>
      <c r="AI32" s="56">
        <v>0</v>
      </c>
      <c r="AJ32" s="56">
        <v>0</v>
      </c>
    </row>
    <row r="33" spans="1:36">
      <c r="A33" s="56">
        <v>0.79414646434665437</v>
      </c>
      <c r="B33" s="56">
        <v>1.6504969915353048E-2</v>
      </c>
      <c r="C33" s="56">
        <v>0.11720544617126503</v>
      </c>
      <c r="D33" s="56">
        <v>0.13371041608661807</v>
      </c>
      <c r="E33" s="56">
        <v>9.0562030140653046E-2</v>
      </c>
      <c r="F33" s="56">
        <v>4.314838594596504E-2</v>
      </c>
      <c r="G33" s="56">
        <v>2.3672560675334915E-2</v>
      </c>
      <c r="H33" s="56">
        <v>0.15738297676195298</v>
      </c>
      <c r="I33" s="56">
        <v>1.1244474087416745</v>
      </c>
      <c r="J33" s="56">
        <v>4.6189043483129497</v>
      </c>
      <c r="K33" s="56">
        <v>3.8372969345227735E-2</v>
      </c>
      <c r="L33" s="56">
        <v>502.06060606060606</v>
      </c>
      <c r="M33" s="56">
        <v>739.51961612747471</v>
      </c>
      <c r="N33" s="56">
        <v>77.509551545147275</v>
      </c>
      <c r="O33" s="56">
        <v>-26591.216393279832</v>
      </c>
      <c r="P33" s="56">
        <v>-2408130.602317811</v>
      </c>
      <c r="Q33" s="56">
        <v>-984.3562983085352</v>
      </c>
      <c r="R33" s="56">
        <v>-5.0592091502594652E-2</v>
      </c>
      <c r="S33" s="56">
        <v>0</v>
      </c>
      <c r="T33" s="56">
        <v>1</v>
      </c>
      <c r="U33" s="56">
        <v>0</v>
      </c>
      <c r="V33" s="56">
        <v>0</v>
      </c>
      <c r="W33" s="56">
        <v>0</v>
      </c>
      <c r="X33" s="56">
        <v>0</v>
      </c>
      <c r="Y33" s="56">
        <v>1</v>
      </c>
      <c r="Z33" s="56">
        <v>0</v>
      </c>
      <c r="AA33" s="56">
        <v>0</v>
      </c>
      <c r="AB33" s="56">
        <v>0</v>
      </c>
      <c r="AC33" s="56">
        <v>0</v>
      </c>
      <c r="AD33" s="56">
        <v>0</v>
      </c>
      <c r="AE33" s="56">
        <v>0</v>
      </c>
      <c r="AF33" s="56">
        <v>0</v>
      </c>
      <c r="AG33" s="56">
        <v>1</v>
      </c>
      <c r="AH33" s="56">
        <v>0</v>
      </c>
      <c r="AI33" s="56">
        <v>0</v>
      </c>
      <c r="AJ33" s="56">
        <v>0</v>
      </c>
    </row>
    <row r="34" spans="1:36">
      <c r="A34" s="56">
        <v>0.81365364093499448</v>
      </c>
      <c r="B34" s="56">
        <v>1.6313493256429133E-2</v>
      </c>
      <c r="C34" s="56">
        <v>0.11029606096164353</v>
      </c>
      <c r="D34" s="56">
        <v>0.12660955421807266</v>
      </c>
      <c r="E34" s="56">
        <v>8.281910782172075E-2</v>
      </c>
      <c r="F34" s="56">
        <v>4.3790446396351906E-2</v>
      </c>
      <c r="G34" s="56">
        <v>1.9047801933869665E-2</v>
      </c>
      <c r="H34" s="56">
        <v>0.14565735615194234</v>
      </c>
      <c r="I34" s="56">
        <v>1.1823991740378945</v>
      </c>
      <c r="J34" s="56">
        <v>4.6206135303140048</v>
      </c>
      <c r="K34" s="56">
        <v>3.7035247789295622E-2</v>
      </c>
      <c r="L34" s="56">
        <v>501.0888888888889</v>
      </c>
      <c r="M34" s="56">
        <v>756.03193046254819</v>
      </c>
      <c r="N34" s="56">
        <v>81.043653081437469</v>
      </c>
      <c r="O34" s="56">
        <v>-26554.802927827761</v>
      </c>
      <c r="P34" s="56">
        <v>-2194966.7314081388</v>
      </c>
      <c r="Q34" s="56">
        <v>-1019.7115505255514</v>
      </c>
      <c r="R34" s="56">
        <v>-4.3459886874793602E-2</v>
      </c>
      <c r="S34" s="56">
        <v>0</v>
      </c>
      <c r="T34" s="56">
        <v>1</v>
      </c>
      <c r="U34" s="56">
        <v>0</v>
      </c>
      <c r="V34" s="56">
        <v>1</v>
      </c>
      <c r="W34" s="56">
        <v>0</v>
      </c>
      <c r="X34" s="56">
        <v>0</v>
      </c>
      <c r="Y34" s="56">
        <v>0</v>
      </c>
      <c r="Z34" s="56">
        <v>0</v>
      </c>
      <c r="AA34" s="56">
        <v>0</v>
      </c>
      <c r="AB34" s="56">
        <v>0</v>
      </c>
      <c r="AC34" s="56">
        <v>0</v>
      </c>
      <c r="AD34" s="56">
        <v>0</v>
      </c>
      <c r="AE34" s="56">
        <v>0</v>
      </c>
      <c r="AF34" s="56">
        <v>0</v>
      </c>
      <c r="AG34" s="56">
        <v>0</v>
      </c>
      <c r="AH34" s="56">
        <v>1</v>
      </c>
      <c r="AI34" s="56">
        <v>0</v>
      </c>
      <c r="AJ34" s="56">
        <v>0</v>
      </c>
    </row>
    <row r="35" spans="1:36">
      <c r="A35" s="56">
        <v>0.80873071898106663</v>
      </c>
      <c r="B35" s="56">
        <v>1.6058928295747257E-2</v>
      </c>
      <c r="C35" s="56">
        <v>0.11236811303739976</v>
      </c>
      <c r="D35" s="56">
        <v>0.128427041333147</v>
      </c>
      <c r="E35" s="56">
        <v>8.6595987499857197E-2</v>
      </c>
      <c r="F35" s="56">
        <v>4.1831053833289826E-2</v>
      </c>
      <c r="G35" s="56">
        <v>2.038484939526532E-2</v>
      </c>
      <c r="H35" s="56">
        <v>0.14881189072841236</v>
      </c>
      <c r="I35" s="56">
        <v>1.132079287755692</v>
      </c>
      <c r="J35" s="56">
        <v>4.6921601706518983</v>
      </c>
      <c r="K35" s="56">
        <v>3.6950639664310482E-2</v>
      </c>
      <c r="L35" s="56">
        <v>480.36363636363637</v>
      </c>
      <c r="M35" s="56">
        <v>739.23528576835736</v>
      </c>
      <c r="N35" s="56">
        <v>81.56697893010346</v>
      </c>
      <c r="O35" s="56">
        <v>-24375.586925090709</v>
      </c>
      <c r="P35" s="56">
        <v>-2233677.4199907333</v>
      </c>
      <c r="Q35" s="56">
        <v>-1098.1980749858149</v>
      </c>
      <c r="R35" s="56">
        <v>-4.5062932365087731E-2</v>
      </c>
      <c r="S35" s="56">
        <v>0</v>
      </c>
      <c r="T35" s="56">
        <v>1</v>
      </c>
      <c r="U35" s="56">
        <v>0</v>
      </c>
      <c r="V35" s="56">
        <v>0</v>
      </c>
      <c r="W35" s="56">
        <v>1</v>
      </c>
      <c r="X35" s="56">
        <v>0</v>
      </c>
      <c r="Y35" s="56">
        <v>0</v>
      </c>
      <c r="Z35" s="56">
        <v>0</v>
      </c>
      <c r="AA35" s="56">
        <v>0</v>
      </c>
      <c r="AB35" s="56">
        <v>0</v>
      </c>
      <c r="AC35" s="56">
        <v>0</v>
      </c>
      <c r="AD35" s="56">
        <v>0</v>
      </c>
      <c r="AE35" s="56">
        <v>0</v>
      </c>
      <c r="AF35" s="56">
        <v>0</v>
      </c>
      <c r="AG35" s="56">
        <v>0</v>
      </c>
      <c r="AH35" s="56">
        <v>1</v>
      </c>
      <c r="AI35" s="56">
        <v>0</v>
      </c>
      <c r="AJ35" s="56">
        <v>0</v>
      </c>
    </row>
    <row r="36" spans="1:36">
      <c r="A36" s="56">
        <v>0.83050123110545981</v>
      </c>
      <c r="B36" s="56">
        <v>1.6214174916119029E-2</v>
      </c>
      <c r="C36" s="56">
        <v>0.10975934013230969</v>
      </c>
      <c r="D36" s="56">
        <v>0.12597351504842871</v>
      </c>
      <c r="E36" s="56">
        <v>8.5120846881804726E-2</v>
      </c>
      <c r="F36" s="56">
        <v>4.0852668166624008E-2</v>
      </c>
      <c r="G36" s="56">
        <v>2.299621168098355E-2</v>
      </c>
      <c r="H36" s="56">
        <v>0.14896972672941228</v>
      </c>
      <c r="I36" s="56">
        <v>1.1158149991641704</v>
      </c>
      <c r="J36" s="56">
        <v>4.7831823776543487</v>
      </c>
      <c r="K36" s="56">
        <v>3.661240277037478E-2</v>
      </c>
      <c r="L36" s="56">
        <v>491.56153846153848</v>
      </c>
      <c r="M36" s="56">
        <v>772.46849130713736</v>
      </c>
      <c r="N36" s="56">
        <v>85.439541179600326</v>
      </c>
      <c r="O36" s="56">
        <v>-23268.508719563135</v>
      </c>
      <c r="P36" s="56">
        <v>-2400740.7354548122</v>
      </c>
      <c r="Q36" s="56">
        <v>-1210.6884173110693</v>
      </c>
      <c r="R36" s="56">
        <v>-4.7212918089128648E-2</v>
      </c>
      <c r="S36" s="56">
        <v>0</v>
      </c>
      <c r="T36" s="56">
        <v>1</v>
      </c>
      <c r="U36" s="56">
        <v>0</v>
      </c>
      <c r="V36" s="56">
        <v>0</v>
      </c>
      <c r="W36" s="56">
        <v>0</v>
      </c>
      <c r="X36" s="56">
        <v>1</v>
      </c>
      <c r="Y36" s="56">
        <v>0</v>
      </c>
      <c r="Z36" s="56">
        <v>0</v>
      </c>
      <c r="AA36" s="56">
        <v>0</v>
      </c>
      <c r="AB36" s="56">
        <v>0</v>
      </c>
      <c r="AC36" s="56">
        <v>0</v>
      </c>
      <c r="AD36" s="56">
        <v>0</v>
      </c>
      <c r="AE36" s="56">
        <v>0</v>
      </c>
      <c r="AF36" s="56">
        <v>0</v>
      </c>
      <c r="AG36" s="56">
        <v>0</v>
      </c>
      <c r="AH36" s="56">
        <v>1</v>
      </c>
      <c r="AI36" s="56">
        <v>0</v>
      </c>
      <c r="AJ36" s="56">
        <v>0</v>
      </c>
    </row>
    <row r="37" spans="1:36">
      <c r="A37" s="56">
        <v>0.82658310395113876</v>
      </c>
      <c r="B37" s="56">
        <v>1.4548991065574141E-2</v>
      </c>
      <c r="C37" s="56">
        <v>0.11162703291160721</v>
      </c>
      <c r="D37" s="56">
        <v>0.12617602397718136</v>
      </c>
      <c r="E37" s="56">
        <v>7.8759434631488309E-2</v>
      </c>
      <c r="F37" s="56">
        <v>4.7416589345693032E-2</v>
      </c>
      <c r="G37" s="56">
        <v>2.5550082464572466E-2</v>
      </c>
      <c r="H37" s="56">
        <v>0.1517261064417538</v>
      </c>
      <c r="I37" s="56">
        <v>1.2870051831023988</v>
      </c>
      <c r="J37" s="56">
        <v>4.8282899473329737</v>
      </c>
      <c r="K37" s="56">
        <v>3.6842578389150428E-2</v>
      </c>
      <c r="L37" s="56">
        <v>471.54477611940297</v>
      </c>
      <c r="M37" s="56">
        <v>785.0303385189992</v>
      </c>
      <c r="N37" s="56">
        <v>84.704733568613804</v>
      </c>
      <c r="O37" s="56">
        <v>-24315.284170220828</v>
      </c>
      <c r="P37" s="56">
        <v>-2077160.5390214666</v>
      </c>
      <c r="Q37" s="56">
        <v>-1203.8062147965923</v>
      </c>
      <c r="R37" s="56">
        <v>-4.8511847554673651E-2</v>
      </c>
      <c r="S37" s="56">
        <v>0</v>
      </c>
      <c r="T37" s="56">
        <v>1</v>
      </c>
      <c r="U37" s="56">
        <v>0</v>
      </c>
      <c r="V37" s="56">
        <v>0</v>
      </c>
      <c r="W37" s="56">
        <v>0</v>
      </c>
      <c r="X37" s="56">
        <v>0</v>
      </c>
      <c r="Y37" s="56">
        <v>1</v>
      </c>
      <c r="Z37" s="56">
        <v>0</v>
      </c>
      <c r="AA37" s="56">
        <v>0</v>
      </c>
      <c r="AB37" s="56">
        <v>0</v>
      </c>
      <c r="AC37" s="56">
        <v>0</v>
      </c>
      <c r="AD37" s="56">
        <v>0</v>
      </c>
      <c r="AE37" s="56">
        <v>0</v>
      </c>
      <c r="AF37" s="56">
        <v>0</v>
      </c>
      <c r="AG37" s="56">
        <v>0</v>
      </c>
      <c r="AH37" s="56">
        <v>1</v>
      </c>
      <c r="AI37" s="56">
        <v>0</v>
      </c>
      <c r="AJ37" s="56">
        <v>0</v>
      </c>
    </row>
    <row r="38" spans="1:36">
      <c r="A38" s="56">
        <v>0.82190309758017754</v>
      </c>
      <c r="B38" s="56">
        <v>1.4840410762609394E-2</v>
      </c>
      <c r="C38" s="56">
        <v>0.11139915941085414</v>
      </c>
      <c r="D38" s="56">
        <v>0.12623957017346354</v>
      </c>
      <c r="E38" s="56">
        <v>7.9102849371405909E-2</v>
      </c>
      <c r="F38" s="56">
        <v>4.7136720802057622E-2</v>
      </c>
      <c r="G38" s="56">
        <v>2.021746032482331E-2</v>
      </c>
      <c r="H38" s="56">
        <v>0.14645703049828684</v>
      </c>
      <c r="I38" s="56">
        <v>1.3304719565271037</v>
      </c>
      <c r="J38" s="56">
        <v>4.8125079495254965</v>
      </c>
      <c r="K38" s="56">
        <v>3.5428571471057067E-2</v>
      </c>
      <c r="L38" s="56">
        <v>465.94890510948903</v>
      </c>
      <c r="M38" s="56">
        <v>825.19150936006895</v>
      </c>
      <c r="N38" s="56">
        <v>85.884436437690923</v>
      </c>
      <c r="O38" s="56">
        <v>-33469.277777180119</v>
      </c>
      <c r="P38" s="56">
        <v>-2135186.1420038757</v>
      </c>
      <c r="Q38" s="56">
        <v>-1326.4346756433299</v>
      </c>
      <c r="R38" s="56">
        <v>-4.2654506584351652E-2</v>
      </c>
      <c r="S38" s="56">
        <v>0</v>
      </c>
      <c r="T38" s="56">
        <v>1</v>
      </c>
      <c r="U38" s="56">
        <v>0</v>
      </c>
      <c r="V38" s="56">
        <v>1</v>
      </c>
      <c r="W38" s="56">
        <v>0</v>
      </c>
      <c r="X38" s="56">
        <v>0</v>
      </c>
      <c r="Y38" s="56">
        <v>0</v>
      </c>
      <c r="Z38" s="56">
        <v>0</v>
      </c>
      <c r="AA38" s="56">
        <v>0</v>
      </c>
      <c r="AB38" s="56">
        <v>0</v>
      </c>
      <c r="AC38" s="56">
        <v>0</v>
      </c>
      <c r="AD38" s="56">
        <v>0</v>
      </c>
      <c r="AE38" s="56">
        <v>0</v>
      </c>
      <c r="AF38" s="56">
        <v>0</v>
      </c>
      <c r="AG38" s="56">
        <v>0</v>
      </c>
      <c r="AH38" s="56">
        <v>0</v>
      </c>
      <c r="AI38" s="56">
        <v>1</v>
      </c>
      <c r="AJ38" s="56">
        <v>0</v>
      </c>
    </row>
    <row r="39" spans="1:36">
      <c r="A39" s="56">
        <v>0.80099158461919151</v>
      </c>
      <c r="B39" s="56">
        <v>3.3260264563356436E-2</v>
      </c>
      <c r="C39" s="56">
        <v>0.1153100628137671</v>
      </c>
      <c r="D39" s="56">
        <v>0.14857032737712353</v>
      </c>
      <c r="E39" s="56">
        <v>0.10255933225995871</v>
      </c>
      <c r="F39" s="56">
        <v>4.6010995117164825E-2</v>
      </c>
      <c r="G39" s="56">
        <v>2.1239278852693826E-2</v>
      </c>
      <c r="H39" s="56">
        <v>0.16980960622981739</v>
      </c>
      <c r="I39" s="56">
        <v>1.2988362064154217</v>
      </c>
      <c r="J39" s="56">
        <v>4.8451784258919108</v>
      </c>
      <c r="K39" s="56">
        <v>3.5424786350965486E-2</v>
      </c>
      <c r="L39" s="56">
        <v>487.90909090909093</v>
      </c>
      <c r="M39" s="56">
        <v>796.59587913794178</v>
      </c>
      <c r="N39" s="56">
        <v>83.513166884044466</v>
      </c>
      <c r="O39" s="56">
        <v>-32855.860331183656</v>
      </c>
      <c r="P39" s="56">
        <v>-2453063.6900580227</v>
      </c>
      <c r="Q39" s="56">
        <v>-1256.2400305868819</v>
      </c>
      <c r="R39" s="56">
        <v>-6.8040094880597896E-2</v>
      </c>
      <c r="S39" s="56">
        <v>0</v>
      </c>
      <c r="T39" s="56">
        <v>1</v>
      </c>
      <c r="U39" s="56">
        <v>0</v>
      </c>
      <c r="V39" s="56">
        <v>0</v>
      </c>
      <c r="W39" s="56">
        <v>1</v>
      </c>
      <c r="X39" s="56">
        <v>0</v>
      </c>
      <c r="Y39" s="56">
        <v>0</v>
      </c>
      <c r="Z39" s="56">
        <v>0</v>
      </c>
      <c r="AA39" s="56">
        <v>0</v>
      </c>
      <c r="AB39" s="56">
        <v>0</v>
      </c>
      <c r="AC39" s="56">
        <v>0</v>
      </c>
      <c r="AD39" s="56">
        <v>0</v>
      </c>
      <c r="AE39" s="56">
        <v>0</v>
      </c>
      <c r="AF39" s="56">
        <v>0</v>
      </c>
      <c r="AG39" s="56">
        <v>0</v>
      </c>
      <c r="AH39" s="56">
        <v>0</v>
      </c>
      <c r="AI39" s="56">
        <v>1</v>
      </c>
      <c r="AJ39" s="56">
        <v>0</v>
      </c>
    </row>
    <row r="40" spans="1:36">
      <c r="A40" s="56">
        <v>0.83618875545554139</v>
      </c>
      <c r="B40" s="56">
        <v>1.0012059361357812E-2</v>
      </c>
      <c r="C40" s="56">
        <v>0.12462007034737974</v>
      </c>
      <c r="D40" s="56">
        <v>0.13463212970873756</v>
      </c>
      <c r="E40" s="56">
        <v>8.0088229015876922E-2</v>
      </c>
      <c r="F40" s="56">
        <v>5.4543900692860622E-2</v>
      </c>
      <c r="G40" s="56">
        <v>2.1555936614035341E-2</v>
      </c>
      <c r="H40" s="56">
        <v>0.15618806632277288</v>
      </c>
      <c r="I40" s="56">
        <v>1.5753262928442535</v>
      </c>
      <c r="J40" s="56">
        <v>4.8093554324138719</v>
      </c>
      <c r="K40" s="56">
        <v>3.4623875028697418E-2</v>
      </c>
      <c r="L40" s="56">
        <v>517.07692307692309</v>
      </c>
      <c r="M40" s="56">
        <v>824.20184468908064</v>
      </c>
      <c r="N40" s="56">
        <v>88.255429931567988</v>
      </c>
      <c r="O40" s="56">
        <v>-33151.720109004833</v>
      </c>
      <c r="P40" s="56">
        <v>-2817968.9703575582</v>
      </c>
      <c r="Q40" s="56">
        <v>-1331.516722607987</v>
      </c>
      <c r="R40" s="56">
        <v>-3.775223688363933E-2</v>
      </c>
      <c r="S40" s="56">
        <v>0</v>
      </c>
      <c r="T40" s="56">
        <v>1</v>
      </c>
      <c r="U40" s="56">
        <v>0</v>
      </c>
      <c r="V40" s="56">
        <v>0</v>
      </c>
      <c r="W40" s="56">
        <v>0</v>
      </c>
      <c r="X40" s="56">
        <v>1</v>
      </c>
      <c r="Y40" s="56">
        <v>0</v>
      </c>
      <c r="Z40" s="56">
        <v>0</v>
      </c>
      <c r="AA40" s="56">
        <v>0</v>
      </c>
      <c r="AB40" s="56">
        <v>0</v>
      </c>
      <c r="AC40" s="56">
        <v>0</v>
      </c>
      <c r="AD40" s="56">
        <v>0</v>
      </c>
      <c r="AE40" s="56">
        <v>0</v>
      </c>
      <c r="AF40" s="56">
        <v>0</v>
      </c>
      <c r="AG40" s="56">
        <v>0</v>
      </c>
      <c r="AH40" s="56">
        <v>0</v>
      </c>
      <c r="AI40" s="56">
        <v>1</v>
      </c>
      <c r="AJ40" s="56">
        <v>0</v>
      </c>
    </row>
    <row r="41" spans="1:36">
      <c r="A41" s="56">
        <v>0.82665705597892847</v>
      </c>
      <c r="B41" s="56">
        <v>1.4040620098976659E-2</v>
      </c>
      <c r="C41" s="56">
        <v>0.12075897141257268</v>
      </c>
      <c r="D41" s="56">
        <v>0.13479959151154933</v>
      </c>
      <c r="E41" s="56">
        <v>7.6249811195088932E-2</v>
      </c>
      <c r="F41" s="56">
        <v>5.8549780316460402E-2</v>
      </c>
      <c r="G41" s="56">
        <v>2.0389729593928908E-2</v>
      </c>
      <c r="H41" s="56">
        <v>0.15518932110547826</v>
      </c>
      <c r="I41" s="56">
        <v>1.6873970925821113</v>
      </c>
      <c r="J41" s="56">
        <v>4.7698760155056084</v>
      </c>
      <c r="K41" s="56">
        <v>3.4698282090118798E-2</v>
      </c>
      <c r="L41" s="56">
        <v>499.84090909090907</v>
      </c>
      <c r="M41" s="56">
        <v>818.93209960745082</v>
      </c>
      <c r="N41" s="56">
        <v>87.187832492156602</v>
      </c>
      <c r="O41" s="56">
        <v>-32279.765051022692</v>
      </c>
      <c r="P41" s="56">
        <v>-2235083.3892594157</v>
      </c>
      <c r="Q41" s="56">
        <v>-1279.9465825323168</v>
      </c>
      <c r="R41" s="56">
        <v>-4.165010078107069E-2</v>
      </c>
      <c r="S41" s="56">
        <v>0</v>
      </c>
      <c r="T41" s="56">
        <v>1</v>
      </c>
      <c r="U41" s="56">
        <v>0</v>
      </c>
      <c r="V41" s="56">
        <v>0</v>
      </c>
      <c r="W41" s="56">
        <v>0</v>
      </c>
      <c r="X41" s="56">
        <v>0</v>
      </c>
      <c r="Y41" s="56">
        <v>1</v>
      </c>
      <c r="Z41" s="56">
        <v>0</v>
      </c>
      <c r="AA41" s="56">
        <v>0</v>
      </c>
      <c r="AB41" s="56">
        <v>0</v>
      </c>
      <c r="AC41" s="56">
        <v>0</v>
      </c>
      <c r="AD41" s="56">
        <v>0</v>
      </c>
      <c r="AE41" s="56">
        <v>0</v>
      </c>
      <c r="AF41" s="56">
        <v>0</v>
      </c>
      <c r="AG41" s="56">
        <v>0</v>
      </c>
      <c r="AH41" s="56">
        <v>0</v>
      </c>
      <c r="AI41" s="56">
        <v>1</v>
      </c>
      <c r="AJ41" s="56">
        <v>0</v>
      </c>
    </row>
    <row r="42" spans="1:36">
      <c r="A42" s="56">
        <v>0.81550411946095624</v>
      </c>
      <c r="B42" s="56">
        <v>1.4610712654489948E-2</v>
      </c>
      <c r="C42" s="56">
        <v>9.7637859968556368E-2</v>
      </c>
      <c r="D42" s="56">
        <v>0.11224857262304631</v>
      </c>
      <c r="E42" s="56">
        <v>6.5405460830493228E-2</v>
      </c>
      <c r="F42" s="56">
        <v>4.6843111792553085E-2</v>
      </c>
      <c r="G42" s="56">
        <v>1.9345685173963706E-2</v>
      </c>
      <c r="H42" s="56">
        <v>0.13159425779701003</v>
      </c>
      <c r="I42" s="56">
        <v>1.3796791172258953</v>
      </c>
      <c r="J42" s="56">
        <v>4.7303550345486967</v>
      </c>
      <c r="K42" s="56">
        <v>3.3952178595512833E-2</v>
      </c>
      <c r="L42" s="56">
        <v>526.77443609022555</v>
      </c>
      <c r="M42" s="56">
        <v>852.2479553531922</v>
      </c>
      <c r="N42" s="56">
        <v>88.490229942478692</v>
      </c>
      <c r="O42" s="56">
        <v>-33611.557427443258</v>
      </c>
      <c r="P42" s="56">
        <v>-1795740.121435381</v>
      </c>
      <c r="Q42" s="56">
        <v>-1340.5276562784579</v>
      </c>
      <c r="R42" s="56">
        <v>-4.1638536235597004E-2</v>
      </c>
      <c r="S42" s="56">
        <v>0</v>
      </c>
      <c r="T42" s="56">
        <v>1</v>
      </c>
      <c r="U42" s="56">
        <v>0</v>
      </c>
      <c r="V42" s="56">
        <v>1</v>
      </c>
      <c r="W42" s="56">
        <v>0</v>
      </c>
      <c r="X42" s="56">
        <v>0</v>
      </c>
      <c r="Y42" s="56">
        <v>0</v>
      </c>
      <c r="Z42" s="56">
        <v>0</v>
      </c>
      <c r="AA42" s="56">
        <v>0</v>
      </c>
      <c r="AB42" s="56">
        <v>0</v>
      </c>
      <c r="AC42" s="56">
        <v>0</v>
      </c>
      <c r="AD42" s="56">
        <v>0</v>
      </c>
      <c r="AE42" s="56">
        <v>0</v>
      </c>
      <c r="AF42" s="56">
        <v>0</v>
      </c>
      <c r="AG42" s="56">
        <v>0</v>
      </c>
      <c r="AH42" s="56">
        <v>0</v>
      </c>
      <c r="AI42" s="56">
        <v>0</v>
      </c>
      <c r="AJ42" s="56">
        <v>1</v>
      </c>
    </row>
    <row r="43" spans="1:36">
      <c r="A43" s="56">
        <v>0.83707429391573185</v>
      </c>
      <c r="B43" s="56">
        <v>1.4083161831326046E-2</v>
      </c>
      <c r="C43" s="56">
        <v>0.10362995000072872</v>
      </c>
      <c r="D43" s="56">
        <v>0.11771311183205477</v>
      </c>
      <c r="E43" s="56">
        <v>6.6752612822545423E-2</v>
      </c>
      <c r="F43" s="56">
        <v>5.0960499009509351E-2</v>
      </c>
      <c r="G43" s="56">
        <v>2.0573800279207386E-2</v>
      </c>
      <c r="H43" s="56">
        <v>0.13828691211126215</v>
      </c>
      <c r="I43" s="56">
        <v>1.5270877784668928</v>
      </c>
      <c r="J43" s="56">
        <v>4.7204612169471734</v>
      </c>
      <c r="K43" s="56">
        <v>3.3371034545683242E-2</v>
      </c>
      <c r="L43" s="56">
        <v>515.42647058823525</v>
      </c>
      <c r="M43" s="56">
        <v>823.27010756369657</v>
      </c>
      <c r="N43" s="56">
        <v>91.315486889782875</v>
      </c>
      <c r="O43" s="56">
        <v>-32152.493347172585</v>
      </c>
      <c r="P43" s="56">
        <v>-1820838.7786702495</v>
      </c>
      <c r="Q43" s="56">
        <v>-1339.6828326845255</v>
      </c>
      <c r="R43" s="56">
        <v>-4.1402492422043413E-2</v>
      </c>
      <c r="S43" s="56">
        <v>0</v>
      </c>
      <c r="T43" s="56">
        <v>1</v>
      </c>
      <c r="U43" s="56">
        <v>0</v>
      </c>
      <c r="V43" s="56">
        <v>0</v>
      </c>
      <c r="W43" s="56">
        <v>1</v>
      </c>
      <c r="X43" s="56">
        <v>0</v>
      </c>
      <c r="Y43" s="56">
        <v>0</v>
      </c>
      <c r="Z43" s="56">
        <v>0</v>
      </c>
      <c r="AA43" s="56">
        <v>0</v>
      </c>
      <c r="AB43" s="56">
        <v>0</v>
      </c>
      <c r="AC43" s="56">
        <v>0</v>
      </c>
      <c r="AD43" s="56">
        <v>0</v>
      </c>
      <c r="AE43" s="56">
        <v>0</v>
      </c>
      <c r="AF43" s="56">
        <v>0</v>
      </c>
      <c r="AG43" s="56">
        <v>0</v>
      </c>
      <c r="AH43" s="56">
        <v>0</v>
      </c>
      <c r="AI43" s="56">
        <v>0</v>
      </c>
      <c r="AJ43" s="56">
        <v>1</v>
      </c>
    </row>
    <row r="44" spans="1:36">
      <c r="A44" s="56">
        <v>0.84230233525972276</v>
      </c>
      <c r="B44" s="56">
        <v>1.5045947868675994E-2</v>
      </c>
      <c r="C44" s="56">
        <v>9.2617787069152482E-2</v>
      </c>
      <c r="D44" s="56">
        <v>0.10766373493782848</v>
      </c>
      <c r="E44" s="56">
        <v>6.0930403340432995E-2</v>
      </c>
      <c r="F44" s="56">
        <v>4.6733331597395469E-2</v>
      </c>
      <c r="G44" s="56">
        <v>1.9797837418116526E-2</v>
      </c>
      <c r="H44" s="56">
        <v>0.12746157235594499</v>
      </c>
      <c r="I44" s="56">
        <v>1.4757291863611812</v>
      </c>
      <c r="J44" s="56">
        <v>4.6487676873395882</v>
      </c>
      <c r="K44" s="56">
        <v>3.1667959154910691E-2</v>
      </c>
      <c r="L44" s="56">
        <v>551.15942028985512</v>
      </c>
      <c r="M44" s="56">
        <v>864.05695503549828</v>
      </c>
      <c r="N44" s="56">
        <v>94.316855114383387</v>
      </c>
      <c r="O44" s="56">
        <v>-33363.5483488389</v>
      </c>
      <c r="P44" s="56">
        <v>-1736709.1792856257</v>
      </c>
      <c r="Q44" s="56">
        <v>-1405.6207860805023</v>
      </c>
      <c r="R44" s="56">
        <v>-4.1367314120111617E-2</v>
      </c>
      <c r="S44" s="56">
        <v>0</v>
      </c>
      <c r="T44" s="56">
        <v>1</v>
      </c>
      <c r="U44" s="56">
        <v>0</v>
      </c>
      <c r="V44" s="56">
        <v>0</v>
      </c>
      <c r="W44" s="56">
        <v>0</v>
      </c>
      <c r="X44" s="56">
        <v>1</v>
      </c>
      <c r="Y44" s="56">
        <v>0</v>
      </c>
      <c r="Z44" s="56">
        <v>0</v>
      </c>
      <c r="AA44" s="56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1</v>
      </c>
    </row>
    <row r="45" spans="1:36">
      <c r="A45" s="56">
        <v>0.83109682959924847</v>
      </c>
      <c r="B45" s="56">
        <v>2.1667965457080395E-2</v>
      </c>
      <c r="C45" s="56">
        <v>0.21372422934949822</v>
      </c>
      <c r="D45" s="56">
        <v>0.23539219480657861</v>
      </c>
      <c r="E45" s="56">
        <v>0.18818061617653484</v>
      </c>
      <c r="F45" s="56">
        <v>4.7211578630043799E-2</v>
      </c>
      <c r="G45" s="56">
        <v>2.4028360897226892E-2</v>
      </c>
      <c r="H45" s="56">
        <v>0.25942055570380557</v>
      </c>
      <c r="I45" s="56">
        <v>1.5265343217975329</v>
      </c>
      <c r="J45" s="56">
        <v>4.5791510799991828</v>
      </c>
      <c r="K45" s="56">
        <v>3.0927295872686944E-2</v>
      </c>
      <c r="L45" s="56">
        <v>517.94520547945206</v>
      </c>
      <c r="M45" s="56">
        <v>855.3011504892886</v>
      </c>
      <c r="N45" s="56">
        <v>94.770404654853209</v>
      </c>
      <c r="O45" s="56">
        <v>-32148.72221970695</v>
      </c>
      <c r="P45" s="56">
        <v>-9540299.5729127321</v>
      </c>
      <c r="Q45" s="56">
        <v>-1397.8307447822715</v>
      </c>
      <c r="R45" s="56">
        <v>-5.4983155664715837E-2</v>
      </c>
      <c r="S45" s="56">
        <v>0</v>
      </c>
      <c r="T45" s="56">
        <v>1</v>
      </c>
      <c r="U45" s="56">
        <v>0</v>
      </c>
      <c r="V45" s="56">
        <v>0</v>
      </c>
      <c r="W45" s="56">
        <v>0</v>
      </c>
      <c r="X45" s="56">
        <v>0</v>
      </c>
      <c r="Y45" s="56">
        <v>1</v>
      </c>
      <c r="Z45" s="56">
        <v>0</v>
      </c>
      <c r="AA45" s="56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1</v>
      </c>
    </row>
    <row r="46" spans="1:36">
      <c r="A46" s="56">
        <v>0.58794082276466886</v>
      </c>
      <c r="B46" s="56">
        <v>9.8985532874832517E-3</v>
      </c>
      <c r="C46" s="56">
        <v>0.10893834586456506</v>
      </c>
      <c r="D46" s="56">
        <v>0.11883689915204831</v>
      </c>
      <c r="E46" s="56">
        <v>7.4716040968841491E-2</v>
      </c>
      <c r="F46" s="56">
        <v>4.412085818320681E-2</v>
      </c>
      <c r="G46" s="56">
        <v>1.9816872727477383E-2</v>
      </c>
      <c r="H46" s="56">
        <v>0.13865377187952568</v>
      </c>
      <c r="I46" s="56">
        <v>1.464374506696426</v>
      </c>
      <c r="J46" s="56">
        <v>5.054260907421015</v>
      </c>
      <c r="K46" s="56">
        <v>3.0129490769913645E-2</v>
      </c>
      <c r="L46" s="56">
        <v>788.27380952380952</v>
      </c>
      <c r="M46" s="56">
        <v>876.56524956580836</v>
      </c>
      <c r="N46" s="56">
        <v>84.031941403005362</v>
      </c>
      <c r="O46" s="56">
        <v>-60109.486629431041</v>
      </c>
      <c r="P46" s="56">
        <v>-4917664.6026327955</v>
      </c>
      <c r="Q46" s="56">
        <v>-1160.8979356087711</v>
      </c>
      <c r="R46" s="56">
        <v>-5.0541525378744838E-2</v>
      </c>
      <c r="S46" s="56">
        <v>0</v>
      </c>
      <c r="T46" s="56">
        <v>0</v>
      </c>
      <c r="U46" s="56">
        <v>1</v>
      </c>
      <c r="V46" s="56">
        <v>1</v>
      </c>
      <c r="W46" s="56">
        <v>0</v>
      </c>
      <c r="X46" s="56">
        <v>0</v>
      </c>
      <c r="Y46" s="56">
        <v>0</v>
      </c>
      <c r="Z46" s="56">
        <v>1</v>
      </c>
      <c r="AA46" s="56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</row>
    <row r="47" spans="1:36">
      <c r="A47" s="56">
        <v>0.63192194228543874</v>
      </c>
      <c r="B47" s="56">
        <v>1.1504178156758998E-2</v>
      </c>
      <c r="C47" s="56">
        <v>9.8625459547173527E-2</v>
      </c>
      <c r="D47" s="56">
        <v>0.11012963770393253</v>
      </c>
      <c r="E47" s="56">
        <v>6.6564731706792918E-2</v>
      </c>
      <c r="F47" s="56">
        <v>4.3564905997139608E-2</v>
      </c>
      <c r="G47" s="56">
        <v>2.570918305195086E-2</v>
      </c>
      <c r="H47" s="56">
        <v>0.13583882075588338</v>
      </c>
      <c r="I47" s="56">
        <v>1.4586055975613292</v>
      </c>
      <c r="J47" s="56">
        <v>4.9864069352124814</v>
      </c>
      <c r="K47" s="56">
        <v>2.9867502270645753E-2</v>
      </c>
      <c r="L47" s="56">
        <v>634.68867924528297</v>
      </c>
      <c r="M47" s="56">
        <v>876.01471528159698</v>
      </c>
      <c r="N47" s="56">
        <v>87.483166609688297</v>
      </c>
      <c r="O47" s="56">
        <v>-60583.101655026738</v>
      </c>
      <c r="P47" s="56">
        <v>-2994859.2758971024</v>
      </c>
      <c r="Q47" s="56">
        <v>-1179.7206992017097</v>
      </c>
      <c r="R47" s="56">
        <v>-5.8889173992158365E-2</v>
      </c>
      <c r="S47" s="56">
        <v>0</v>
      </c>
      <c r="T47" s="56">
        <v>0</v>
      </c>
      <c r="U47" s="56">
        <v>1</v>
      </c>
      <c r="V47" s="56">
        <v>0</v>
      </c>
      <c r="W47" s="56">
        <v>1</v>
      </c>
      <c r="X47" s="56">
        <v>0</v>
      </c>
      <c r="Y47" s="56">
        <v>0</v>
      </c>
      <c r="Z47" s="56">
        <v>1</v>
      </c>
      <c r="AA47" s="56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</row>
    <row r="48" spans="1:36">
      <c r="A48" s="56">
        <v>0.63115952367282591</v>
      </c>
      <c r="B48" s="56">
        <v>1.0653545819745223E-2</v>
      </c>
      <c r="C48" s="56">
        <v>0.10147349618695341</v>
      </c>
      <c r="D48" s="56">
        <v>0.11212704200669862</v>
      </c>
      <c r="E48" s="56">
        <v>6.6802027555301194E-2</v>
      </c>
      <c r="F48" s="56">
        <v>4.532501445139743E-2</v>
      </c>
      <c r="G48" s="56">
        <v>1.6210513289273396E-2</v>
      </c>
      <c r="H48" s="56">
        <v>0.12833755529597202</v>
      </c>
      <c r="I48" s="56">
        <v>1.6367865982251322</v>
      </c>
      <c r="J48" s="56">
        <v>4.6285265254722558</v>
      </c>
      <c r="K48" s="56">
        <v>2.7691462344905635E-2</v>
      </c>
      <c r="L48" s="56">
        <v>648.53211009174311</v>
      </c>
      <c r="M48" s="56">
        <v>878.09749610977508</v>
      </c>
      <c r="N48" s="56">
        <v>93.184722025746211</v>
      </c>
      <c r="O48" s="56">
        <v>-64708.400421817591</v>
      </c>
      <c r="P48" s="56">
        <v>-3262274.5865931227</v>
      </c>
      <c r="Q48" s="56">
        <v>-1063.5086330491583</v>
      </c>
      <c r="R48" s="56">
        <v>-4.2563025830129345E-2</v>
      </c>
      <c r="S48" s="56">
        <v>0</v>
      </c>
      <c r="T48" s="56">
        <v>0</v>
      </c>
      <c r="U48" s="56">
        <v>1</v>
      </c>
      <c r="V48" s="56">
        <v>0</v>
      </c>
      <c r="W48" s="56">
        <v>0</v>
      </c>
      <c r="X48" s="56">
        <v>1</v>
      </c>
      <c r="Y48" s="56">
        <v>0</v>
      </c>
      <c r="Z48" s="56">
        <v>1</v>
      </c>
      <c r="AA48" s="56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</row>
    <row r="49" spans="1:36">
      <c r="A49" s="56">
        <v>0.71735869969929622</v>
      </c>
      <c r="B49" s="56">
        <v>1.1014941822622682E-2</v>
      </c>
      <c r="C49" s="56">
        <v>9.3498992909965786E-2</v>
      </c>
      <c r="D49" s="56">
        <v>0.10451393473258846</v>
      </c>
      <c r="E49" s="56">
        <v>6.3643537018305482E-2</v>
      </c>
      <c r="F49" s="56">
        <v>4.0870397714282976E-2</v>
      </c>
      <c r="G49" s="56">
        <v>2.4367334089902274E-2</v>
      </c>
      <c r="H49" s="56">
        <v>0.12888126882249074</v>
      </c>
      <c r="I49" s="56">
        <v>1.3620024211571973</v>
      </c>
      <c r="J49" s="56">
        <v>4.979491634895961</v>
      </c>
      <c r="K49" s="56">
        <v>3.0007580808526238E-2</v>
      </c>
      <c r="L49" s="56">
        <v>614.89743589743591</v>
      </c>
      <c r="M49" s="56">
        <v>890.41706628858958</v>
      </c>
      <c r="N49" s="56">
        <v>103.49858916086346</v>
      </c>
      <c r="O49" s="56">
        <v>-68699.979527411851</v>
      </c>
      <c r="P49" s="56">
        <v>-2812846.737770244</v>
      </c>
      <c r="Q49" s="56">
        <v>-1010.2987911705229</v>
      </c>
      <c r="R49" s="56">
        <v>-4.9322989917535781E-2</v>
      </c>
      <c r="S49" s="56">
        <v>0</v>
      </c>
      <c r="T49" s="56">
        <v>0</v>
      </c>
      <c r="U49" s="56">
        <v>1</v>
      </c>
      <c r="V49" s="56">
        <v>0</v>
      </c>
      <c r="W49" s="56">
        <v>0</v>
      </c>
      <c r="X49" s="56">
        <v>0</v>
      </c>
      <c r="Y49" s="56">
        <v>1</v>
      </c>
      <c r="Z49" s="56">
        <v>1</v>
      </c>
      <c r="AA49" s="56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v>0</v>
      </c>
      <c r="AJ49" s="56">
        <v>0</v>
      </c>
    </row>
    <row r="50" spans="1:36">
      <c r="A50" s="56">
        <v>0.67539303970728382</v>
      </c>
      <c r="B50" s="56">
        <v>9.9473470289850006E-3</v>
      </c>
      <c r="C50" s="56">
        <v>9.3658735525949E-2</v>
      </c>
      <c r="D50" s="56">
        <v>0.103606082554934</v>
      </c>
      <c r="E50" s="56">
        <v>5.8233263027802656E-2</v>
      </c>
      <c r="F50" s="56">
        <v>4.537281952713134E-2</v>
      </c>
      <c r="G50" s="56">
        <v>2.1931169656627315E-2</v>
      </c>
      <c r="H50" s="56">
        <v>0.12553725221156134</v>
      </c>
      <c r="I50" s="56">
        <v>1.5929011519183351</v>
      </c>
      <c r="J50" s="56">
        <v>4.8702631484347254</v>
      </c>
      <c r="K50" s="56">
        <v>2.8484391183023965E-2</v>
      </c>
      <c r="L50" s="56">
        <v>636.96521739130435</v>
      </c>
      <c r="M50" s="56">
        <v>917.88413810050372</v>
      </c>
      <c r="N50" s="56">
        <v>99.344008955509139</v>
      </c>
      <c r="O50" s="56">
        <v>-63499.608906247013</v>
      </c>
      <c r="P50" s="56">
        <v>-2808467.4031186574</v>
      </c>
      <c r="Q50" s="56">
        <v>-1001.5260225152015</v>
      </c>
      <c r="R50" s="56">
        <v>-4.7199948491368084E-2</v>
      </c>
      <c r="S50" s="56">
        <v>0</v>
      </c>
      <c r="T50" s="56">
        <v>0</v>
      </c>
      <c r="U50" s="56">
        <v>1</v>
      </c>
      <c r="V50" s="56">
        <v>1</v>
      </c>
      <c r="W50" s="56">
        <v>0</v>
      </c>
      <c r="X50" s="56">
        <v>0</v>
      </c>
      <c r="Y50" s="56">
        <v>0</v>
      </c>
      <c r="Z50" s="56">
        <v>0</v>
      </c>
      <c r="AA50" s="56">
        <v>1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</row>
    <row r="51" spans="1:36">
      <c r="A51" s="56">
        <v>0.58271165367990796</v>
      </c>
      <c r="B51" s="56">
        <v>9.9941673677910268E-3</v>
      </c>
      <c r="C51" s="56">
        <v>9.5009716835535496E-2</v>
      </c>
      <c r="D51" s="56">
        <v>0.10500388420332653</v>
      </c>
      <c r="E51" s="56">
        <v>5.8575671849249909E-2</v>
      </c>
      <c r="F51" s="56">
        <v>4.6428212354076619E-2</v>
      </c>
      <c r="G51" s="56">
        <v>1.9558455355950983E-2</v>
      </c>
      <c r="H51" s="56">
        <v>0.12456233955927751</v>
      </c>
      <c r="I51" s="56">
        <v>1.6526906409597435</v>
      </c>
      <c r="J51" s="56">
        <v>4.8179317919756448</v>
      </c>
      <c r="K51" s="56">
        <v>2.8092500316402244E-2</v>
      </c>
      <c r="L51" s="56">
        <v>667.43636363636358</v>
      </c>
      <c r="M51" s="56">
        <v>902.53268953117765</v>
      </c>
      <c r="N51" s="56">
        <v>88.832425290800614</v>
      </c>
      <c r="O51" s="56">
        <v>-63319.115612699148</v>
      </c>
      <c r="P51" s="56">
        <v>-2865794.8032963173</v>
      </c>
      <c r="Q51" s="56">
        <v>-977.7400818363941</v>
      </c>
      <c r="R51" s="56">
        <v>-5.0715688517833729E-2</v>
      </c>
      <c r="S51" s="56">
        <v>0</v>
      </c>
      <c r="T51" s="56">
        <v>0</v>
      </c>
      <c r="U51" s="56">
        <v>1</v>
      </c>
      <c r="V51" s="56">
        <v>0</v>
      </c>
      <c r="W51" s="56">
        <v>1</v>
      </c>
      <c r="X51" s="56">
        <v>0</v>
      </c>
      <c r="Y51" s="56">
        <v>0</v>
      </c>
      <c r="Z51" s="56">
        <v>0</v>
      </c>
      <c r="AA51" s="56">
        <v>1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v>0</v>
      </c>
    </row>
    <row r="52" spans="1:36">
      <c r="A52" s="56">
        <v>0.6656084210294374</v>
      </c>
      <c r="B52" s="56">
        <v>9.6075699166628566E-3</v>
      </c>
      <c r="C52" s="56">
        <v>9.1908736738937388E-2</v>
      </c>
      <c r="D52" s="56">
        <v>0.10151630665560024</v>
      </c>
      <c r="E52" s="56">
        <v>5.6955050917209586E-2</v>
      </c>
      <c r="F52" s="56">
        <v>4.4561255738390662E-2</v>
      </c>
      <c r="G52" s="56">
        <v>2.2724071988109003E-2</v>
      </c>
      <c r="H52" s="56">
        <v>0.12424037864370924</v>
      </c>
      <c r="I52" s="56">
        <v>1.5699707436985437</v>
      </c>
      <c r="J52" s="56">
        <v>4.9000626397371549</v>
      </c>
      <c r="K52" s="56">
        <v>2.8383494353157859E-2</v>
      </c>
      <c r="L52" s="56">
        <v>680.45945945945948</v>
      </c>
      <c r="M52" s="56">
        <v>923.79548794534696</v>
      </c>
      <c r="N52" s="56">
        <v>100.18440110683031</v>
      </c>
      <c r="O52" s="56">
        <v>-65494.944532993635</v>
      </c>
      <c r="P52" s="56">
        <v>-2836494.4571326585</v>
      </c>
      <c r="Q52" s="56">
        <v>-1024.8907378757515</v>
      </c>
      <c r="R52" s="56">
        <v>-4.8574568595101876E-2</v>
      </c>
      <c r="S52" s="56">
        <v>0</v>
      </c>
      <c r="T52" s="56">
        <v>0</v>
      </c>
      <c r="U52" s="56">
        <v>1</v>
      </c>
      <c r="V52" s="56">
        <v>0</v>
      </c>
      <c r="W52" s="56">
        <v>0</v>
      </c>
      <c r="X52" s="56">
        <v>1</v>
      </c>
      <c r="Y52" s="56">
        <v>0</v>
      </c>
      <c r="Z52" s="56">
        <v>0</v>
      </c>
      <c r="AA52" s="56">
        <v>1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</row>
    <row r="53" spans="1:36">
      <c r="A53" s="56">
        <v>0.65440979509455</v>
      </c>
      <c r="B53" s="56">
        <v>9.9239018671129879E-3</v>
      </c>
      <c r="C53" s="56">
        <v>8.9098555092217216E-2</v>
      </c>
      <c r="D53" s="56">
        <v>9.9022456959330207E-2</v>
      </c>
      <c r="E53" s="56">
        <v>5.4827284713235488E-2</v>
      </c>
      <c r="F53" s="56">
        <v>4.4195172246094719E-2</v>
      </c>
      <c r="G53" s="56">
        <v>2.5086183503510273E-2</v>
      </c>
      <c r="H53" s="56">
        <v>0.12410864046284048</v>
      </c>
      <c r="I53" s="56">
        <v>1.5483422603930181</v>
      </c>
      <c r="J53" s="56">
        <v>4.9354131177239697</v>
      </c>
      <c r="K53" s="56">
        <v>2.8543541939413695E-2</v>
      </c>
      <c r="L53" s="56">
        <v>662.34210526315792</v>
      </c>
      <c r="M53" s="56">
        <v>917.14241063742429</v>
      </c>
      <c r="N53" s="56">
        <v>101.16917636775398</v>
      </c>
      <c r="O53" s="56">
        <v>-68842.242917218682</v>
      </c>
      <c r="P53" s="56">
        <v>-2268148.9152434026</v>
      </c>
      <c r="Q53" s="56">
        <v>-1114.0158446800808</v>
      </c>
      <c r="R53" s="56">
        <v>-5.3498718437680108E-2</v>
      </c>
      <c r="S53" s="56">
        <v>0</v>
      </c>
      <c r="T53" s="56">
        <v>0</v>
      </c>
      <c r="U53" s="56">
        <v>1</v>
      </c>
      <c r="V53" s="56">
        <v>0</v>
      </c>
      <c r="W53" s="56">
        <v>0</v>
      </c>
      <c r="X53" s="56">
        <v>0</v>
      </c>
      <c r="Y53" s="56">
        <v>1</v>
      </c>
      <c r="Z53" s="56">
        <v>0</v>
      </c>
      <c r="AA53" s="56">
        <v>1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v>0</v>
      </c>
      <c r="AJ53" s="56">
        <v>0</v>
      </c>
    </row>
    <row r="54" spans="1:36">
      <c r="A54" s="56">
        <v>0.69352256682227664</v>
      </c>
      <c r="B54" s="56">
        <v>9.9101616364538157E-3</v>
      </c>
      <c r="C54" s="56">
        <v>9.4161872186803497E-2</v>
      </c>
      <c r="D54" s="56">
        <v>0.10407203382325732</v>
      </c>
      <c r="E54" s="56">
        <v>5.5579780100190102E-2</v>
      </c>
      <c r="F54" s="56">
        <v>4.8492253723067189E-2</v>
      </c>
      <c r="G54" s="56">
        <v>2.1952185447961972E-2</v>
      </c>
      <c r="H54" s="56">
        <v>0.12602421927121926</v>
      </c>
      <c r="I54" s="56">
        <v>1.7044956287954498</v>
      </c>
      <c r="J54" s="56">
        <v>4.9300874213729733</v>
      </c>
      <c r="K54" s="56">
        <v>2.8449620464756596E-2</v>
      </c>
      <c r="L54" s="56">
        <v>666.78947368421052</v>
      </c>
      <c r="M54" s="56">
        <v>925.50643302549531</v>
      </c>
      <c r="N54" s="56">
        <v>104.5543715631331</v>
      </c>
      <c r="O54" s="56">
        <v>-69137.177151169089</v>
      </c>
      <c r="P54" s="56">
        <v>-2457949.4371436094</v>
      </c>
      <c r="Q54" s="56">
        <v>-989.60814286069626</v>
      </c>
      <c r="R54" s="56">
        <v>-4.5942769000883697E-2</v>
      </c>
      <c r="S54" s="56">
        <v>0</v>
      </c>
      <c r="T54" s="56">
        <v>0</v>
      </c>
      <c r="U54" s="56">
        <v>1</v>
      </c>
      <c r="V54" s="56">
        <v>1</v>
      </c>
      <c r="W54" s="56">
        <v>0</v>
      </c>
      <c r="X54" s="56">
        <v>0</v>
      </c>
      <c r="Y54" s="56">
        <v>0</v>
      </c>
      <c r="Z54" s="56">
        <v>0</v>
      </c>
      <c r="AA54" s="56">
        <v>0</v>
      </c>
      <c r="AB54" s="56">
        <v>1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v>0</v>
      </c>
      <c r="AJ54" s="56">
        <v>0</v>
      </c>
    </row>
    <row r="55" spans="1:36">
      <c r="A55" s="56">
        <v>0.65068669294223758</v>
      </c>
      <c r="B55" s="56">
        <v>1.0418330658685674E-2</v>
      </c>
      <c r="C55" s="56">
        <v>0.10483573713542742</v>
      </c>
      <c r="D55" s="56">
        <v>0.1152540677941131</v>
      </c>
      <c r="E55" s="56">
        <v>5.9430085045820466E-2</v>
      </c>
      <c r="F55" s="56">
        <v>5.5823982748292623E-2</v>
      </c>
      <c r="G55" s="56">
        <v>2.4232479139636106E-2</v>
      </c>
      <c r="H55" s="56">
        <v>0.13948654693374921</v>
      </c>
      <c r="I55" s="56">
        <v>1.9480396918378045</v>
      </c>
      <c r="J55" s="56">
        <v>4.8978213547635105</v>
      </c>
      <c r="K55" s="56">
        <v>2.8656491437105986E-2</v>
      </c>
      <c r="L55" s="56">
        <v>656.88596491228066</v>
      </c>
      <c r="M55" s="56">
        <v>891.48953729051209</v>
      </c>
      <c r="N55" s="56">
        <v>99.842585297456097</v>
      </c>
      <c r="O55" s="56">
        <v>-70627.947674020135</v>
      </c>
      <c r="P55" s="56">
        <v>-2405501.4463997125</v>
      </c>
      <c r="Q55" s="56">
        <v>-1126.0490764204133</v>
      </c>
      <c r="R55" s="56">
        <v>-5.3252679321963307E-2</v>
      </c>
      <c r="S55" s="56">
        <v>0</v>
      </c>
      <c r="T55" s="56">
        <v>0</v>
      </c>
      <c r="U55" s="56">
        <v>1</v>
      </c>
      <c r="V55" s="56">
        <v>0</v>
      </c>
      <c r="W55" s="56">
        <v>1</v>
      </c>
      <c r="X55" s="56">
        <v>0</v>
      </c>
      <c r="Y55" s="56">
        <v>0</v>
      </c>
      <c r="Z55" s="56">
        <v>0</v>
      </c>
      <c r="AA55" s="56">
        <v>0</v>
      </c>
      <c r="AB55" s="56">
        <v>1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v>0</v>
      </c>
      <c r="AJ55" s="56">
        <v>0</v>
      </c>
    </row>
    <row r="56" spans="1:36">
      <c r="A56" s="56">
        <v>0.70527783020266754</v>
      </c>
      <c r="B56" s="56">
        <v>9.4216876198590805E-3</v>
      </c>
      <c r="C56" s="56">
        <v>9.7614620398221358E-2</v>
      </c>
      <c r="D56" s="56">
        <v>0.10703630801808044</v>
      </c>
      <c r="E56" s="56">
        <v>5.5568312935042649E-2</v>
      </c>
      <c r="F56" s="56">
        <v>5.1467995083037774E-2</v>
      </c>
      <c r="G56" s="56">
        <v>2.4445873063109871E-2</v>
      </c>
      <c r="H56" s="56">
        <v>0.13148218108119031</v>
      </c>
      <c r="I56" s="56">
        <v>1.8259895129861914</v>
      </c>
      <c r="J56" s="56">
        <v>4.8180583100159939</v>
      </c>
      <c r="K56" s="56">
        <v>2.8186358528898624E-2</v>
      </c>
      <c r="L56" s="56">
        <v>679.41176470588232</v>
      </c>
      <c r="M56" s="56">
        <v>903.55247990105136</v>
      </c>
      <c r="N56" s="56">
        <v>108.10683982683983</v>
      </c>
      <c r="O56" s="56">
        <v>-70504.484794545147</v>
      </c>
      <c r="P56" s="56">
        <v>-2389019.4744272698</v>
      </c>
      <c r="Q56" s="56">
        <v>-1065.5695177186549</v>
      </c>
      <c r="R56" s="56">
        <v>-4.8020169120071191E-2</v>
      </c>
      <c r="S56" s="56">
        <v>0</v>
      </c>
      <c r="T56" s="56">
        <v>0</v>
      </c>
      <c r="U56" s="56">
        <v>1</v>
      </c>
      <c r="V56" s="56">
        <v>0</v>
      </c>
      <c r="W56" s="56">
        <v>0</v>
      </c>
      <c r="X56" s="56">
        <v>1</v>
      </c>
      <c r="Y56" s="56">
        <v>0</v>
      </c>
      <c r="Z56" s="56">
        <v>0</v>
      </c>
      <c r="AA56" s="56">
        <v>0</v>
      </c>
      <c r="AB56" s="56">
        <v>1</v>
      </c>
      <c r="AC56" s="56">
        <v>0</v>
      </c>
      <c r="AD56" s="56">
        <v>0</v>
      </c>
      <c r="AE56" s="56">
        <v>0</v>
      </c>
      <c r="AF56" s="56">
        <v>0</v>
      </c>
      <c r="AG56" s="56">
        <v>0</v>
      </c>
      <c r="AH56" s="56">
        <v>0</v>
      </c>
      <c r="AI56" s="56">
        <v>0</v>
      </c>
      <c r="AJ56" s="56">
        <v>0</v>
      </c>
    </row>
    <row r="57" spans="1:36">
      <c r="A57" s="56">
        <v>0.63158520032655208</v>
      </c>
      <c r="B57" s="56">
        <v>9.5941814747835946E-3</v>
      </c>
      <c r="C57" s="56">
        <v>9.7183377119827913E-2</v>
      </c>
      <c r="D57" s="56">
        <v>0.10677755859461151</v>
      </c>
      <c r="E57" s="56">
        <v>5.4356949168101507E-2</v>
      </c>
      <c r="F57" s="56">
        <v>5.2420609426510015E-2</v>
      </c>
      <c r="G57" s="56">
        <v>2.2772775024600313E-2</v>
      </c>
      <c r="H57" s="56">
        <v>0.12955033361921184</v>
      </c>
      <c r="I57" s="56">
        <v>1.8740188203054111</v>
      </c>
      <c r="J57" s="56">
        <v>4.7982123254708355</v>
      </c>
      <c r="K57" s="56">
        <v>2.7972296146933553E-2</v>
      </c>
      <c r="L57" s="56">
        <v>697.38983050847457</v>
      </c>
      <c r="M57" s="56">
        <v>905.3199095902396</v>
      </c>
      <c r="N57" s="56">
        <v>96.394582705487778</v>
      </c>
      <c r="O57" s="56">
        <v>-72269.70114047933</v>
      </c>
      <c r="P57" s="56">
        <v>-2287042.6734372284</v>
      </c>
      <c r="Q57" s="56">
        <v>-1032.6889895818565</v>
      </c>
      <c r="R57" s="56">
        <v>-5.1247173750507524E-2</v>
      </c>
      <c r="S57" s="56">
        <v>0</v>
      </c>
      <c r="T57" s="56">
        <v>0</v>
      </c>
      <c r="U57" s="56">
        <v>1</v>
      </c>
      <c r="V57" s="56">
        <v>0</v>
      </c>
      <c r="W57" s="56">
        <v>0</v>
      </c>
      <c r="X57" s="56">
        <v>0</v>
      </c>
      <c r="Y57" s="56">
        <v>1</v>
      </c>
      <c r="Z57" s="56">
        <v>0</v>
      </c>
      <c r="AA57" s="56">
        <v>0</v>
      </c>
      <c r="AB57" s="56">
        <v>1</v>
      </c>
      <c r="AC57" s="56">
        <v>0</v>
      </c>
      <c r="AD57" s="56">
        <v>0</v>
      </c>
      <c r="AE57" s="56">
        <v>0</v>
      </c>
      <c r="AF57" s="56">
        <v>0</v>
      </c>
      <c r="AG57" s="56">
        <v>0</v>
      </c>
      <c r="AH57" s="56">
        <v>0</v>
      </c>
      <c r="AI57" s="56">
        <v>0</v>
      </c>
      <c r="AJ57" s="56">
        <v>0</v>
      </c>
    </row>
    <row r="58" spans="1:36">
      <c r="A58" s="56">
        <v>0.65859000926203348</v>
      </c>
      <c r="B58" s="56">
        <v>1.0889837981815392E-2</v>
      </c>
      <c r="C58" s="56">
        <v>0.10325123160175136</v>
      </c>
      <c r="D58" s="56">
        <v>0.11414106958356675</v>
      </c>
      <c r="E58" s="56">
        <v>5.8401968656340911E-2</v>
      </c>
      <c r="F58" s="56">
        <v>5.5739100927225838E-2</v>
      </c>
      <c r="G58" s="56">
        <v>1.4890985899678676E-2</v>
      </c>
      <c r="H58" s="56">
        <v>0.12903205548324542</v>
      </c>
      <c r="I58" s="56">
        <v>1.9759799838541057</v>
      </c>
      <c r="J58" s="56">
        <v>4.8327598072180278</v>
      </c>
      <c r="K58" s="56">
        <v>2.820833276787953E-2</v>
      </c>
      <c r="L58" s="56">
        <v>686.58620689655174</v>
      </c>
      <c r="M58" s="56">
        <v>895.20287780623778</v>
      </c>
      <c r="N58" s="56">
        <v>97.570350559991965</v>
      </c>
      <c r="O58" s="56">
        <v>-67189.237275805513</v>
      </c>
      <c r="P58" s="56">
        <v>-2414013.8016432775</v>
      </c>
      <c r="Q58" s="56">
        <v>-1316.4918433120824</v>
      </c>
      <c r="R58" s="56">
        <v>-3.914548280254377E-2</v>
      </c>
      <c r="S58" s="56">
        <v>0</v>
      </c>
      <c r="T58" s="56">
        <v>0</v>
      </c>
      <c r="U58" s="56">
        <v>1</v>
      </c>
      <c r="V58" s="56">
        <v>1</v>
      </c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6">
        <v>1</v>
      </c>
      <c r="AD58" s="56">
        <v>0</v>
      </c>
      <c r="AE58" s="56">
        <v>0</v>
      </c>
      <c r="AF58" s="56">
        <v>0</v>
      </c>
      <c r="AG58" s="56">
        <v>0</v>
      </c>
      <c r="AH58" s="56">
        <v>0</v>
      </c>
      <c r="AI58" s="56">
        <v>0</v>
      </c>
      <c r="AJ58" s="56">
        <v>0</v>
      </c>
    </row>
    <row r="59" spans="1:36">
      <c r="A59" s="56">
        <v>0.67797694881484327</v>
      </c>
      <c r="B59" s="56">
        <v>1.1559107530892846E-2</v>
      </c>
      <c r="C59" s="56">
        <v>0.11420194159741957</v>
      </c>
      <c r="D59" s="56">
        <v>0.12576104912831243</v>
      </c>
      <c r="E59" s="56">
        <v>6.573804704871912E-2</v>
      </c>
      <c r="F59" s="56">
        <v>6.0023002079593317E-2</v>
      </c>
      <c r="G59" s="56">
        <v>1.7372148845775853E-2</v>
      </c>
      <c r="H59" s="56">
        <v>0.14313319797408827</v>
      </c>
      <c r="I59" s="56">
        <v>2.0818037149086841</v>
      </c>
      <c r="J59" s="56">
        <v>4.9286780508836863</v>
      </c>
      <c r="K59" s="56">
        <v>2.8832210092499602E-2</v>
      </c>
      <c r="L59" s="56">
        <v>664.11711711711712</v>
      </c>
      <c r="M59" s="56">
        <v>874.60474517411183</v>
      </c>
      <c r="N59" s="56">
        <v>103.55375286568905</v>
      </c>
      <c r="O59" s="56">
        <v>-63033.108141676756</v>
      </c>
      <c r="P59" s="56">
        <v>-2888722.668160215</v>
      </c>
      <c r="Q59" s="56">
        <v>-1317.3797979534925</v>
      </c>
      <c r="R59" s="56">
        <v>-4.2672920410115417E-2</v>
      </c>
      <c r="S59" s="56">
        <v>0</v>
      </c>
      <c r="T59" s="56">
        <v>0</v>
      </c>
      <c r="U59" s="56">
        <v>1</v>
      </c>
      <c r="V59" s="56">
        <v>0</v>
      </c>
      <c r="W59" s="56">
        <v>1</v>
      </c>
      <c r="X59" s="56">
        <v>0</v>
      </c>
      <c r="Y59" s="56">
        <v>0</v>
      </c>
      <c r="Z59" s="56">
        <v>0</v>
      </c>
      <c r="AA59" s="56">
        <v>0</v>
      </c>
      <c r="AB59" s="56">
        <v>0</v>
      </c>
      <c r="AC59" s="56">
        <v>1</v>
      </c>
      <c r="AD59" s="56">
        <v>0</v>
      </c>
      <c r="AE59" s="56">
        <v>0</v>
      </c>
      <c r="AF59" s="56">
        <v>0</v>
      </c>
      <c r="AG59" s="56">
        <v>0</v>
      </c>
      <c r="AH59" s="56">
        <v>0</v>
      </c>
      <c r="AI59" s="56">
        <v>0</v>
      </c>
      <c r="AJ59" s="56">
        <v>0</v>
      </c>
    </row>
    <row r="60" spans="1:36">
      <c r="A60" s="56">
        <v>0.72656988602725603</v>
      </c>
      <c r="B60" s="56">
        <v>1.0527371469266885E-2</v>
      </c>
      <c r="C60" s="56">
        <v>0.10870350637730926</v>
      </c>
      <c r="D60" s="56">
        <v>0.11923087784657614</v>
      </c>
      <c r="E60" s="56">
        <v>6.106943943578861E-2</v>
      </c>
      <c r="F60" s="56">
        <v>5.8161438410787525E-2</v>
      </c>
      <c r="G60" s="56">
        <v>1.7887282398095755E-2</v>
      </c>
      <c r="H60" s="56">
        <v>0.13711816024467188</v>
      </c>
      <c r="I60" s="56">
        <v>2.0188279952376691</v>
      </c>
      <c r="J60" s="56">
        <v>4.9236303658636329</v>
      </c>
      <c r="K60" s="56">
        <v>2.8809506579058702E-2</v>
      </c>
      <c r="L60" s="56">
        <v>656.40517241379314</v>
      </c>
      <c r="M60" s="56">
        <v>877.20043864833269</v>
      </c>
      <c r="N60" s="56">
        <v>111.00437335014381</v>
      </c>
      <c r="O60" s="56">
        <v>-63208.975840621955</v>
      </c>
      <c r="P60" s="56">
        <v>-2615084.1285735033</v>
      </c>
      <c r="Q60" s="56">
        <v>-1384.0972656808954</v>
      </c>
      <c r="R60" s="56">
        <v>-3.9107943246490008E-2</v>
      </c>
      <c r="S60" s="56">
        <v>0</v>
      </c>
      <c r="T60" s="56">
        <v>0</v>
      </c>
      <c r="U60" s="56">
        <v>1</v>
      </c>
      <c r="V60" s="56">
        <v>0</v>
      </c>
      <c r="W60" s="56">
        <v>0</v>
      </c>
      <c r="X60" s="56">
        <v>1</v>
      </c>
      <c r="Y60" s="56">
        <v>0</v>
      </c>
      <c r="Z60" s="56">
        <v>0</v>
      </c>
      <c r="AA60" s="56">
        <v>0</v>
      </c>
      <c r="AB60" s="56">
        <v>0</v>
      </c>
      <c r="AC60" s="56">
        <v>1</v>
      </c>
      <c r="AD60" s="56">
        <v>0</v>
      </c>
      <c r="AE60" s="56">
        <v>0</v>
      </c>
      <c r="AF60" s="56">
        <v>0</v>
      </c>
      <c r="AG60" s="56">
        <v>0</v>
      </c>
      <c r="AH60" s="56">
        <v>0</v>
      </c>
      <c r="AI60" s="56">
        <v>0</v>
      </c>
      <c r="AJ60" s="56">
        <v>0</v>
      </c>
    </row>
    <row r="61" spans="1:36">
      <c r="A61" s="56">
        <v>0.68637996182123973</v>
      </c>
      <c r="B61" s="56">
        <v>1.0135255520258917E-2</v>
      </c>
      <c r="C61" s="56">
        <v>0.10989029137035052</v>
      </c>
      <c r="D61" s="56">
        <v>0.12002554689060943</v>
      </c>
      <c r="E61" s="56">
        <v>6.0181230213803151E-2</v>
      </c>
      <c r="F61" s="56">
        <v>5.9844316676806279E-2</v>
      </c>
      <c r="G61" s="56">
        <v>3.0229257668197024E-2</v>
      </c>
      <c r="H61" s="56">
        <v>0.15025480455880647</v>
      </c>
      <c r="I61" s="56">
        <v>2.0965062032233548</v>
      </c>
      <c r="J61" s="56">
        <v>4.9367121513226238</v>
      </c>
      <c r="K61" s="56">
        <v>2.8544783976692422E-2</v>
      </c>
      <c r="L61" s="56">
        <v>608.26984126984132</v>
      </c>
      <c r="M61" s="56">
        <v>881.12330054017377</v>
      </c>
      <c r="N61" s="56">
        <v>106.45315884241016</v>
      </c>
      <c r="O61" s="56">
        <v>-67657.270313455461</v>
      </c>
      <c r="P61" s="56">
        <v>-2481456.2145733046</v>
      </c>
      <c r="Q61" s="56">
        <v>-1328.3879877296952</v>
      </c>
      <c r="R61" s="56">
        <v>-5.8807825743270238E-2</v>
      </c>
      <c r="S61" s="56">
        <v>0</v>
      </c>
      <c r="T61" s="56">
        <v>0</v>
      </c>
      <c r="U61" s="56">
        <v>1</v>
      </c>
      <c r="V61" s="56">
        <v>0</v>
      </c>
      <c r="W61" s="56">
        <v>0</v>
      </c>
      <c r="X61" s="56">
        <v>0</v>
      </c>
      <c r="Y61" s="56">
        <v>1</v>
      </c>
      <c r="Z61" s="56">
        <v>0</v>
      </c>
      <c r="AA61" s="56">
        <v>0</v>
      </c>
      <c r="AB61" s="56">
        <v>0</v>
      </c>
      <c r="AC61" s="56">
        <v>1</v>
      </c>
      <c r="AD61" s="56">
        <v>0</v>
      </c>
      <c r="AE61" s="56">
        <v>0</v>
      </c>
      <c r="AF61" s="56">
        <v>0</v>
      </c>
      <c r="AG61" s="56">
        <v>0</v>
      </c>
      <c r="AH61" s="56">
        <v>0</v>
      </c>
      <c r="AI61" s="56">
        <v>0</v>
      </c>
      <c r="AJ61" s="56">
        <v>0</v>
      </c>
    </row>
    <row r="62" spans="1:36">
      <c r="A62" s="56">
        <v>0.66151165183333605</v>
      </c>
      <c r="B62" s="56">
        <v>9.4261308939986611E-3</v>
      </c>
      <c r="C62" s="56">
        <v>0.10114466146182373</v>
      </c>
      <c r="D62" s="56">
        <v>0.11057079235582239</v>
      </c>
      <c r="E62" s="56">
        <v>5.2791311715387146E-2</v>
      </c>
      <c r="F62" s="56">
        <v>5.7779480640435261E-2</v>
      </c>
      <c r="G62" s="56">
        <v>1.759667983901058E-2</v>
      </c>
      <c r="H62" s="56">
        <v>0.12816747219483299</v>
      </c>
      <c r="I62" s="56">
        <v>2.0634842845138235</v>
      </c>
      <c r="J62" s="56">
        <v>4.8783204331849559</v>
      </c>
      <c r="K62" s="56">
        <v>2.8000930791701503E-2</v>
      </c>
      <c r="L62" s="56">
        <v>599.70229007633588</v>
      </c>
      <c r="M62" s="56">
        <v>903.85117297386739</v>
      </c>
      <c r="N62" s="56">
        <v>101.72040834510763</v>
      </c>
      <c r="O62" s="56">
        <v>-57252.823656729975</v>
      </c>
      <c r="P62" s="56">
        <v>-2250371.2633321518</v>
      </c>
      <c r="Q62" s="56">
        <v>-1338.9417275863807</v>
      </c>
      <c r="R62" s="56">
        <v>-4.0850090331919775E-2</v>
      </c>
      <c r="S62" s="56">
        <v>0</v>
      </c>
      <c r="T62" s="56">
        <v>0</v>
      </c>
      <c r="U62" s="56">
        <v>1</v>
      </c>
      <c r="V62" s="56">
        <v>1</v>
      </c>
      <c r="W62" s="56">
        <v>0</v>
      </c>
      <c r="X62" s="56">
        <v>0</v>
      </c>
      <c r="Y62" s="56">
        <v>0</v>
      </c>
      <c r="Z62" s="56">
        <v>0</v>
      </c>
      <c r="AA62" s="56">
        <v>0</v>
      </c>
      <c r="AB62" s="56">
        <v>0</v>
      </c>
      <c r="AC62" s="56">
        <v>0</v>
      </c>
      <c r="AD62" s="56">
        <v>1</v>
      </c>
      <c r="AE62" s="56">
        <v>0</v>
      </c>
      <c r="AF62" s="56">
        <v>0</v>
      </c>
      <c r="AG62" s="56">
        <v>0</v>
      </c>
      <c r="AH62" s="56">
        <v>0</v>
      </c>
      <c r="AI62" s="56">
        <v>0</v>
      </c>
      <c r="AJ62" s="56">
        <v>0</v>
      </c>
    </row>
    <row r="63" spans="1:36">
      <c r="A63" s="56">
        <v>0.6675422638286691</v>
      </c>
      <c r="B63" s="56">
        <v>9.6651585565819161E-3</v>
      </c>
      <c r="C63" s="56">
        <v>9.8155319777842545E-2</v>
      </c>
      <c r="D63" s="56">
        <v>0.10782047833442446</v>
      </c>
      <c r="E63" s="56">
        <v>5.5814962874178128E-2</v>
      </c>
      <c r="F63" s="56">
        <v>5.2005515460246336E-2</v>
      </c>
      <c r="G63" s="56">
        <v>1.8621491866011364E-2</v>
      </c>
      <c r="H63" s="56">
        <v>0.12644197020043582</v>
      </c>
      <c r="I63" s="56">
        <v>1.8647871218953658</v>
      </c>
      <c r="J63" s="56">
        <v>4.8601024500533017</v>
      </c>
      <c r="K63" s="56">
        <v>2.7888178146247618E-2</v>
      </c>
      <c r="L63" s="56">
        <v>605.93846153846152</v>
      </c>
      <c r="M63" s="56">
        <v>891.16799116437312</v>
      </c>
      <c r="N63" s="56">
        <v>104.22679378459351</v>
      </c>
      <c r="O63" s="56">
        <v>-63638.376654746608</v>
      </c>
      <c r="P63" s="56">
        <v>-2389254.2106950963</v>
      </c>
      <c r="Q63" s="56">
        <v>-1328.762127189121</v>
      </c>
      <c r="R63" s="56">
        <v>-4.2374321380576001E-2</v>
      </c>
      <c r="S63" s="56">
        <v>0</v>
      </c>
      <c r="T63" s="56">
        <v>0</v>
      </c>
      <c r="U63" s="56">
        <v>1</v>
      </c>
      <c r="V63" s="56">
        <v>0</v>
      </c>
      <c r="W63" s="56">
        <v>1</v>
      </c>
      <c r="X63" s="56">
        <v>0</v>
      </c>
      <c r="Y63" s="56">
        <v>0</v>
      </c>
      <c r="Z63" s="56">
        <v>0</v>
      </c>
      <c r="AA63" s="56">
        <v>0</v>
      </c>
      <c r="AB63" s="56">
        <v>0</v>
      </c>
      <c r="AC63" s="56">
        <v>0</v>
      </c>
      <c r="AD63" s="56">
        <v>1</v>
      </c>
      <c r="AE63" s="56">
        <v>0</v>
      </c>
      <c r="AF63" s="56">
        <v>0</v>
      </c>
      <c r="AG63" s="56">
        <v>0</v>
      </c>
      <c r="AH63" s="56">
        <v>0</v>
      </c>
      <c r="AI63" s="56">
        <v>0</v>
      </c>
      <c r="AJ63" s="56">
        <v>0</v>
      </c>
    </row>
    <row r="64" spans="1:36">
      <c r="A64" s="56">
        <v>0.68267323107765454</v>
      </c>
      <c r="B64" s="56">
        <v>1.0054335560939794E-2</v>
      </c>
      <c r="C64" s="56">
        <v>0.10545920413937482</v>
      </c>
      <c r="D64" s="56">
        <v>0.11551353970031461</v>
      </c>
      <c r="E64" s="56">
        <v>5.8957054033605898E-2</v>
      </c>
      <c r="F64" s="56">
        <v>5.6556485666708713E-2</v>
      </c>
      <c r="G64" s="56">
        <v>2.4646635782417943E-2</v>
      </c>
      <c r="H64" s="56">
        <v>0.14016017548273255</v>
      </c>
      <c r="I64" s="56">
        <v>2.0101265092973488</v>
      </c>
      <c r="J64" s="56">
        <v>4.9240018184363619</v>
      </c>
      <c r="K64" s="56">
        <v>2.8135784193243814E-2</v>
      </c>
      <c r="L64" s="56">
        <v>583.01459854014604</v>
      </c>
      <c r="M64" s="56">
        <v>894.19204236725807</v>
      </c>
      <c r="N64" s="56">
        <v>106.25702052007561</v>
      </c>
      <c r="O64" s="56">
        <v>-61106.123682163234</v>
      </c>
      <c r="P64" s="56">
        <v>-2564543.7014596718</v>
      </c>
      <c r="Q64" s="56">
        <v>-1430.7833062005132</v>
      </c>
      <c r="R64" s="56">
        <v>-5.083101220854884E-2</v>
      </c>
      <c r="S64" s="56">
        <v>0</v>
      </c>
      <c r="T64" s="56">
        <v>0</v>
      </c>
      <c r="U64" s="56">
        <v>1</v>
      </c>
      <c r="V64" s="56">
        <v>0</v>
      </c>
      <c r="W64" s="56">
        <v>0</v>
      </c>
      <c r="X64" s="56">
        <v>1</v>
      </c>
      <c r="Y64" s="56">
        <v>0</v>
      </c>
      <c r="Z64" s="56">
        <v>0</v>
      </c>
      <c r="AA64" s="56">
        <v>0</v>
      </c>
      <c r="AB64" s="56">
        <v>0</v>
      </c>
      <c r="AC64" s="56">
        <v>0</v>
      </c>
      <c r="AD64" s="56">
        <v>1</v>
      </c>
      <c r="AE64" s="56">
        <v>0</v>
      </c>
      <c r="AF64" s="56">
        <v>0</v>
      </c>
      <c r="AG64" s="56">
        <v>0</v>
      </c>
      <c r="AH64" s="56">
        <v>0</v>
      </c>
      <c r="AI64" s="56">
        <v>0</v>
      </c>
      <c r="AJ64" s="56">
        <v>0</v>
      </c>
    </row>
    <row r="65" spans="1:36">
      <c r="A65" s="56">
        <v>0.74213109101893993</v>
      </c>
      <c r="B65" s="56">
        <v>9.7716853480441113E-3</v>
      </c>
      <c r="C65" s="56">
        <v>0.10910610334352154</v>
      </c>
      <c r="D65" s="56">
        <v>0.11887778869156565</v>
      </c>
      <c r="E65" s="56">
        <v>6.0918507942820256E-2</v>
      </c>
      <c r="F65" s="56">
        <v>5.7959280748745387E-2</v>
      </c>
      <c r="G65" s="56">
        <v>2.9070470264210748E-2</v>
      </c>
      <c r="H65" s="56">
        <v>0.1479482589557764</v>
      </c>
      <c r="I65" s="56">
        <v>2.0658553987476926</v>
      </c>
      <c r="J65" s="56">
        <v>4.9265269726602074</v>
      </c>
      <c r="K65" s="56">
        <v>2.8055826551984183E-2</v>
      </c>
      <c r="L65" s="56">
        <v>572.01418439716315</v>
      </c>
      <c r="M65" s="56">
        <v>897.80131177622934</v>
      </c>
      <c r="N65" s="56">
        <v>117.39746323802912</v>
      </c>
      <c r="O65" s="56">
        <v>-57573.064292002942</v>
      </c>
      <c r="P65" s="56">
        <v>-2811721.2863534857</v>
      </c>
      <c r="Q65" s="56">
        <v>-1404.3374083241868</v>
      </c>
      <c r="R65" s="56">
        <v>-5.2338671809214865E-2</v>
      </c>
      <c r="S65" s="56">
        <v>0</v>
      </c>
      <c r="T65" s="56">
        <v>0</v>
      </c>
      <c r="U65" s="56">
        <v>1</v>
      </c>
      <c r="V65" s="56">
        <v>0</v>
      </c>
      <c r="W65" s="56">
        <v>0</v>
      </c>
      <c r="X65" s="56">
        <v>0</v>
      </c>
      <c r="Y65" s="56">
        <v>1</v>
      </c>
      <c r="Z65" s="56">
        <v>0</v>
      </c>
      <c r="AA65" s="56">
        <v>0</v>
      </c>
      <c r="AB65" s="56">
        <v>0</v>
      </c>
      <c r="AC65" s="56">
        <v>0</v>
      </c>
      <c r="AD65" s="56">
        <v>1</v>
      </c>
      <c r="AE65" s="56">
        <v>0</v>
      </c>
      <c r="AF65" s="56">
        <v>0</v>
      </c>
      <c r="AG65" s="56">
        <v>0</v>
      </c>
      <c r="AH65" s="56">
        <v>0</v>
      </c>
      <c r="AI65" s="56">
        <v>0</v>
      </c>
      <c r="AJ65" s="56">
        <v>0</v>
      </c>
    </row>
    <row r="66" spans="1:36">
      <c r="A66" s="56">
        <v>0.75653639729450484</v>
      </c>
      <c r="B66" s="56">
        <v>1.0464771706276903E-2</v>
      </c>
      <c r="C66" s="56">
        <v>0.10884564650907758</v>
      </c>
      <c r="D66" s="56">
        <v>0.11931041821535449</v>
      </c>
      <c r="E66" s="56">
        <v>5.9617658648593377E-2</v>
      </c>
      <c r="F66" s="56">
        <v>5.9692759566761115E-2</v>
      </c>
      <c r="G66" s="56">
        <v>2.2072705305121305E-2</v>
      </c>
      <c r="H66" s="56">
        <v>0.14138312352047577</v>
      </c>
      <c r="I66" s="56">
        <v>2.1335401281185549</v>
      </c>
      <c r="J66" s="56">
        <v>4.8750296911784767</v>
      </c>
      <c r="K66" s="56">
        <v>2.7978268971861658E-2</v>
      </c>
      <c r="L66" s="56">
        <v>559.18309859154931</v>
      </c>
      <c r="M66" s="56">
        <v>908.55171024129766</v>
      </c>
      <c r="N66" s="56">
        <v>116.77113243665306</v>
      </c>
      <c r="O66" s="56">
        <v>-65812.792548015917</v>
      </c>
      <c r="P66" s="56">
        <v>-2458212.4010390984</v>
      </c>
      <c r="Q66" s="56">
        <v>-1411.9618122916968</v>
      </c>
      <c r="R66" s="56">
        <v>-4.3008475372443976E-2</v>
      </c>
      <c r="S66" s="56">
        <v>0</v>
      </c>
      <c r="T66" s="56">
        <v>0</v>
      </c>
      <c r="U66" s="56">
        <v>1</v>
      </c>
      <c r="V66" s="56">
        <v>1</v>
      </c>
      <c r="W66" s="56">
        <v>0</v>
      </c>
      <c r="X66" s="56">
        <v>0</v>
      </c>
      <c r="Y66" s="56">
        <v>0</v>
      </c>
      <c r="Z66" s="56">
        <v>0</v>
      </c>
      <c r="AA66" s="56">
        <v>0</v>
      </c>
      <c r="AB66" s="56">
        <v>0</v>
      </c>
      <c r="AC66" s="56">
        <v>0</v>
      </c>
      <c r="AD66" s="56">
        <v>0</v>
      </c>
      <c r="AE66" s="56">
        <v>1</v>
      </c>
      <c r="AF66" s="56">
        <v>0</v>
      </c>
      <c r="AG66" s="56">
        <v>0</v>
      </c>
      <c r="AH66" s="56">
        <v>0</v>
      </c>
      <c r="AI66" s="56">
        <v>0</v>
      </c>
      <c r="AJ66" s="56">
        <v>0</v>
      </c>
    </row>
    <row r="67" spans="1:36">
      <c r="A67" s="56">
        <v>0.74067669911220757</v>
      </c>
      <c r="B67" s="56">
        <v>1.1669315407519835E-2</v>
      </c>
      <c r="C67" s="56">
        <v>0.1066308498698821</v>
      </c>
      <c r="D67" s="56">
        <v>0.11830016527740193</v>
      </c>
      <c r="E67" s="56">
        <v>6.1850260129378345E-2</v>
      </c>
      <c r="F67" s="56">
        <v>5.6449905148023588E-2</v>
      </c>
      <c r="G67" s="56">
        <v>2.8156058250782833E-2</v>
      </c>
      <c r="H67" s="56">
        <v>0.14645622352818477</v>
      </c>
      <c r="I67" s="56">
        <v>1.9961396630260104</v>
      </c>
      <c r="J67" s="56">
        <v>4.8357645355326113</v>
      </c>
      <c r="K67" s="56">
        <v>2.8279536844856543E-2</v>
      </c>
      <c r="L67" s="56">
        <v>551.00724637681162</v>
      </c>
      <c r="M67" s="56">
        <v>904.06745222846166</v>
      </c>
      <c r="N67" s="56">
        <v>114.92807638185668</v>
      </c>
      <c r="O67" s="56">
        <v>-62476.138137620997</v>
      </c>
      <c r="P67" s="56">
        <v>-2448070.9854808836</v>
      </c>
      <c r="Q67" s="56">
        <v>-1367.1839799613865</v>
      </c>
      <c r="R67" s="56">
        <v>-5.3768903093668656E-2</v>
      </c>
      <c r="S67" s="56">
        <v>0</v>
      </c>
      <c r="T67" s="56">
        <v>0</v>
      </c>
      <c r="U67" s="56">
        <v>1</v>
      </c>
      <c r="V67" s="56">
        <v>0</v>
      </c>
      <c r="W67" s="56">
        <v>1</v>
      </c>
      <c r="X67" s="56">
        <v>0</v>
      </c>
      <c r="Y67" s="56">
        <v>0</v>
      </c>
      <c r="Z67" s="56">
        <v>0</v>
      </c>
      <c r="AA67" s="56">
        <v>0</v>
      </c>
      <c r="AB67" s="56">
        <v>0</v>
      </c>
      <c r="AC67" s="56">
        <v>0</v>
      </c>
      <c r="AD67" s="56">
        <v>0</v>
      </c>
      <c r="AE67" s="56">
        <v>1</v>
      </c>
      <c r="AF67" s="56">
        <v>0</v>
      </c>
      <c r="AG67" s="56">
        <v>0</v>
      </c>
      <c r="AH67" s="56">
        <v>0</v>
      </c>
      <c r="AI67" s="56">
        <v>0</v>
      </c>
      <c r="AJ67" s="56">
        <v>0</v>
      </c>
    </row>
    <row r="68" spans="1:36">
      <c r="A68" s="56">
        <v>0.77029453877453202</v>
      </c>
      <c r="B68" s="56">
        <v>1.1082332620720494E-2</v>
      </c>
      <c r="C68" s="56">
        <v>0.10438404456552269</v>
      </c>
      <c r="D68" s="56">
        <v>0.11546637718624318</v>
      </c>
      <c r="E68" s="56">
        <v>6.0306823260360166E-2</v>
      </c>
      <c r="F68" s="56">
        <v>5.5159553925883016E-2</v>
      </c>
      <c r="G68" s="56">
        <v>2.0621260004076027E-2</v>
      </c>
      <c r="H68" s="56">
        <v>0.13608763719031919</v>
      </c>
      <c r="I68" s="56">
        <v>1.9331012268027581</v>
      </c>
      <c r="J68" s="56">
        <v>4.8294056537343533</v>
      </c>
      <c r="K68" s="56">
        <v>2.8534229434592957E-2</v>
      </c>
      <c r="L68" s="56">
        <v>589.67647058823525</v>
      </c>
      <c r="M68" s="56">
        <v>901.86589106688609</v>
      </c>
      <c r="N68" s="56">
        <v>117.52187141503317</v>
      </c>
      <c r="O68" s="56">
        <v>-65719.147825967913</v>
      </c>
      <c r="P68" s="56">
        <v>-2483523.9049691944</v>
      </c>
      <c r="Q68" s="56">
        <v>-1394.6852254235996</v>
      </c>
      <c r="R68" s="56">
        <v>-4.1157753338397059E-2</v>
      </c>
      <c r="S68" s="56">
        <v>0</v>
      </c>
      <c r="T68" s="56">
        <v>0</v>
      </c>
      <c r="U68" s="56">
        <v>1</v>
      </c>
      <c r="V68" s="56">
        <v>0</v>
      </c>
      <c r="W68" s="56">
        <v>0</v>
      </c>
      <c r="X68" s="56">
        <v>1</v>
      </c>
      <c r="Y68" s="56">
        <v>0</v>
      </c>
      <c r="Z68" s="56">
        <v>0</v>
      </c>
      <c r="AA68" s="56">
        <v>0</v>
      </c>
      <c r="AB68" s="56">
        <v>0</v>
      </c>
      <c r="AC68" s="56">
        <v>0</v>
      </c>
      <c r="AD68" s="56">
        <v>0</v>
      </c>
      <c r="AE68" s="56">
        <v>1</v>
      </c>
      <c r="AF68" s="56">
        <v>0</v>
      </c>
      <c r="AG68" s="56">
        <v>0</v>
      </c>
      <c r="AH68" s="56">
        <v>0</v>
      </c>
      <c r="AI68" s="56">
        <v>0</v>
      </c>
      <c r="AJ68" s="56">
        <v>0</v>
      </c>
    </row>
    <row r="69" spans="1:36">
      <c r="A69" s="56">
        <v>0.78288875052956608</v>
      </c>
      <c r="B69" s="56">
        <v>1.0954533099499177E-2</v>
      </c>
      <c r="C69" s="56">
        <v>9.8874357197310053E-2</v>
      </c>
      <c r="D69" s="56">
        <v>0.10982889029680923</v>
      </c>
      <c r="E69" s="56">
        <v>5.6239895638863495E-2</v>
      </c>
      <c r="F69" s="56">
        <v>5.3588994657945747E-2</v>
      </c>
      <c r="G69" s="56">
        <v>2.7292175234579833E-2</v>
      </c>
      <c r="H69" s="56">
        <v>0.13712106553138909</v>
      </c>
      <c r="I69" s="56">
        <v>1.8835759690999088</v>
      </c>
      <c r="J69" s="56">
        <v>4.8156190416509146</v>
      </c>
      <c r="K69" s="56">
        <v>2.8450668057500194E-2</v>
      </c>
      <c r="L69" s="56">
        <v>592.87234042553189</v>
      </c>
      <c r="M69" s="56">
        <v>931.56193552245952</v>
      </c>
      <c r="N69" s="56">
        <v>121.43228662001316</v>
      </c>
      <c r="O69" s="56">
        <v>-67080.855060527931</v>
      </c>
      <c r="P69" s="56">
        <v>-2285935.6920953011</v>
      </c>
      <c r="Q69" s="56">
        <v>-1404.9306928290607</v>
      </c>
      <c r="R69" s="56">
        <v>-4.8853311927407259E-2</v>
      </c>
      <c r="S69" s="56">
        <v>0</v>
      </c>
      <c r="T69" s="56">
        <v>0</v>
      </c>
      <c r="U69" s="56">
        <v>1</v>
      </c>
      <c r="V69" s="56">
        <v>0</v>
      </c>
      <c r="W69" s="56">
        <v>0</v>
      </c>
      <c r="X69" s="56">
        <v>0</v>
      </c>
      <c r="Y69" s="56">
        <v>1</v>
      </c>
      <c r="Z69" s="56">
        <v>0</v>
      </c>
      <c r="AA69" s="56">
        <v>0</v>
      </c>
      <c r="AB69" s="56">
        <v>0</v>
      </c>
      <c r="AC69" s="56">
        <v>0</v>
      </c>
      <c r="AD69" s="56">
        <v>0</v>
      </c>
      <c r="AE69" s="56">
        <v>1</v>
      </c>
      <c r="AF69" s="56">
        <v>0</v>
      </c>
      <c r="AG69" s="56">
        <v>0</v>
      </c>
      <c r="AH69" s="56">
        <v>0</v>
      </c>
      <c r="AI69" s="56">
        <v>0</v>
      </c>
      <c r="AJ69" s="56">
        <v>0</v>
      </c>
    </row>
    <row r="70" spans="1:36">
      <c r="A70" s="56">
        <v>0.77431370257265597</v>
      </c>
      <c r="B70" s="56">
        <v>1.4057565832779364E-2</v>
      </c>
      <c r="C70" s="56">
        <v>8.222263560839406E-2</v>
      </c>
      <c r="D70" s="56">
        <v>9.6280201441173427E-2</v>
      </c>
      <c r="E70" s="56">
        <v>5.498963163165594E-2</v>
      </c>
      <c r="F70" s="56">
        <v>4.1290569809517473E-2</v>
      </c>
      <c r="G70" s="56">
        <v>1.831535553427336E-2</v>
      </c>
      <c r="H70" s="56">
        <v>0.11459555697544678</v>
      </c>
      <c r="I70" s="56">
        <v>1.460285542044242</v>
      </c>
      <c r="J70" s="56">
        <v>4.7927616232325372</v>
      </c>
      <c r="K70" s="56">
        <v>2.8275682132492482E-2</v>
      </c>
      <c r="L70" s="56">
        <v>587.89130434782612</v>
      </c>
      <c r="M70" s="56">
        <v>950.97173637047172</v>
      </c>
      <c r="N70" s="56">
        <v>117.63794697333876</v>
      </c>
      <c r="O70" s="56">
        <v>-46921.581296378856</v>
      </c>
      <c r="P70" s="56">
        <v>-2219100.4773876485</v>
      </c>
      <c r="Q70" s="56">
        <v>-1428.953680404232</v>
      </c>
      <c r="R70" s="56">
        <v>-4.1808534783116642E-2</v>
      </c>
      <c r="S70" s="56">
        <v>0</v>
      </c>
      <c r="T70" s="56">
        <v>0</v>
      </c>
      <c r="U70" s="56">
        <v>1</v>
      </c>
      <c r="V70" s="56">
        <v>1</v>
      </c>
      <c r="W70" s="56">
        <v>0</v>
      </c>
      <c r="X70" s="56">
        <v>0</v>
      </c>
      <c r="Y70" s="56">
        <v>0</v>
      </c>
      <c r="Z70" s="56">
        <v>0</v>
      </c>
      <c r="AA70" s="56">
        <v>0</v>
      </c>
      <c r="AB70" s="56">
        <v>0</v>
      </c>
      <c r="AC70" s="56">
        <v>0</v>
      </c>
      <c r="AD70" s="56">
        <v>0</v>
      </c>
      <c r="AE70" s="56">
        <v>0</v>
      </c>
      <c r="AF70" s="56">
        <v>1</v>
      </c>
      <c r="AG70" s="56">
        <v>0</v>
      </c>
      <c r="AH70" s="56">
        <v>0</v>
      </c>
      <c r="AI70" s="56">
        <v>0</v>
      </c>
      <c r="AJ70" s="56">
        <v>0</v>
      </c>
    </row>
    <row r="71" spans="1:36">
      <c r="A71" s="56">
        <v>0.76248422467147214</v>
      </c>
      <c r="B71" s="56">
        <v>1.4896684031976509E-2</v>
      </c>
      <c r="C71" s="56">
        <v>9.0046582402525444E-2</v>
      </c>
      <c r="D71" s="56">
        <v>0.10494326643450196</v>
      </c>
      <c r="E71" s="56">
        <v>5.8683870409767254E-2</v>
      </c>
      <c r="F71" s="56">
        <v>4.6259396024734688E-2</v>
      </c>
      <c r="G71" s="56">
        <v>1.9007426015160072E-2</v>
      </c>
      <c r="H71" s="56">
        <v>0.123950692449662</v>
      </c>
      <c r="I71" s="56">
        <v>1.6121788440804792</v>
      </c>
      <c r="J71" s="56">
        <v>4.8432817068613163</v>
      </c>
      <c r="K71" s="56">
        <v>2.869371235988347E-2</v>
      </c>
      <c r="L71" s="56">
        <v>582.36842105263156</v>
      </c>
      <c r="M71" s="56">
        <v>911.68149247950419</v>
      </c>
      <c r="N71" s="56">
        <v>115.3906655477374</v>
      </c>
      <c r="O71" s="56">
        <v>-43595.797644719925</v>
      </c>
      <c r="P71" s="56">
        <v>-2310899.8786168355</v>
      </c>
      <c r="Q71" s="56">
        <v>-1404.9404861613227</v>
      </c>
      <c r="R71" s="56">
        <v>-4.4465326560355629E-2</v>
      </c>
      <c r="S71" s="56">
        <v>0</v>
      </c>
      <c r="T71" s="56">
        <v>0</v>
      </c>
      <c r="U71" s="56">
        <v>1</v>
      </c>
      <c r="V71" s="56">
        <v>0</v>
      </c>
      <c r="W71" s="56">
        <v>1</v>
      </c>
      <c r="X71" s="56">
        <v>0</v>
      </c>
      <c r="Y71" s="56">
        <v>0</v>
      </c>
      <c r="Z71" s="56">
        <v>0</v>
      </c>
      <c r="AA71" s="56">
        <v>0</v>
      </c>
      <c r="AB71" s="56">
        <v>0</v>
      </c>
      <c r="AC71" s="56">
        <v>0</v>
      </c>
      <c r="AD71" s="56">
        <v>0</v>
      </c>
      <c r="AE71" s="56">
        <v>0</v>
      </c>
      <c r="AF71" s="56">
        <v>1</v>
      </c>
      <c r="AG71" s="56">
        <v>0</v>
      </c>
      <c r="AH71" s="56">
        <v>0</v>
      </c>
      <c r="AI71" s="56">
        <v>0</v>
      </c>
      <c r="AJ71" s="56">
        <v>0</v>
      </c>
    </row>
    <row r="72" spans="1:36">
      <c r="A72" s="56">
        <v>0.78199464266389773</v>
      </c>
      <c r="B72" s="56">
        <v>2.1644014338825488E-2</v>
      </c>
      <c r="C72" s="56">
        <v>8.0485923290845016E-2</v>
      </c>
      <c r="D72" s="56">
        <v>0.1021299376296705</v>
      </c>
      <c r="E72" s="56">
        <v>5.8076814500745269E-2</v>
      </c>
      <c r="F72" s="56">
        <v>4.4053123128925238E-2</v>
      </c>
      <c r="G72" s="56">
        <v>2.433723398168228E-2</v>
      </c>
      <c r="H72" s="56">
        <v>0.12646717161135279</v>
      </c>
      <c r="I72" s="56">
        <v>1.5396423755896176</v>
      </c>
      <c r="J72" s="56">
        <v>4.8256301275077504</v>
      </c>
      <c r="K72" s="56">
        <v>2.8612568624616329E-2</v>
      </c>
      <c r="L72" s="56">
        <v>576.14598540145982</v>
      </c>
      <c r="M72" s="56">
        <v>928.61484568996093</v>
      </c>
      <c r="N72" s="56">
        <v>117.79987837632392</v>
      </c>
      <c r="O72" s="56">
        <v>-3459.4978583515872</v>
      </c>
      <c r="P72" s="56">
        <v>-2338014.563227728</v>
      </c>
      <c r="Q72" s="56">
        <v>-1439.5613184788788</v>
      </c>
      <c r="R72" s="56">
        <v>-5.8799953109487692E-2</v>
      </c>
      <c r="S72" s="56">
        <v>0</v>
      </c>
      <c r="T72" s="56">
        <v>0</v>
      </c>
      <c r="U72" s="56">
        <v>1</v>
      </c>
      <c r="V72" s="56">
        <v>0</v>
      </c>
      <c r="W72" s="56">
        <v>0</v>
      </c>
      <c r="X72" s="56">
        <v>1</v>
      </c>
      <c r="Y72" s="56">
        <v>0</v>
      </c>
      <c r="Z72" s="56">
        <v>0</v>
      </c>
      <c r="AA72" s="56">
        <v>0</v>
      </c>
      <c r="AB72" s="56">
        <v>0</v>
      </c>
      <c r="AC72" s="56">
        <v>0</v>
      </c>
      <c r="AD72" s="56">
        <v>0</v>
      </c>
      <c r="AE72" s="56">
        <v>0</v>
      </c>
      <c r="AF72" s="56">
        <v>1</v>
      </c>
      <c r="AG72" s="56">
        <v>0</v>
      </c>
      <c r="AH72" s="56">
        <v>0</v>
      </c>
      <c r="AI72" s="56">
        <v>0</v>
      </c>
      <c r="AJ72" s="56">
        <v>0</v>
      </c>
    </row>
    <row r="73" spans="1:36">
      <c r="A73" s="56">
        <v>0.74845159589715915</v>
      </c>
      <c r="B73" s="56">
        <v>2.1161730031084458E-2</v>
      </c>
      <c r="C73" s="56">
        <v>9.173410771213468E-2</v>
      </c>
      <c r="D73" s="56">
        <v>0.11289583774321914</v>
      </c>
      <c r="E73" s="56">
        <v>6.8374093328080088E-2</v>
      </c>
      <c r="F73" s="56">
        <v>4.4521744415139043E-2</v>
      </c>
      <c r="G73" s="56">
        <v>1.621086523142358E-2</v>
      </c>
      <c r="H73" s="56">
        <v>0.12910670297464272</v>
      </c>
      <c r="I73" s="56">
        <v>1.5649330884409514</v>
      </c>
      <c r="J73" s="56">
        <v>4.8093194821615661</v>
      </c>
      <c r="K73" s="56">
        <v>2.8449615350323622E-2</v>
      </c>
      <c r="L73" s="56">
        <v>553.91666666666663</v>
      </c>
      <c r="M73" s="56">
        <v>933.38835815656182</v>
      </c>
      <c r="N73" s="56">
        <v>115.02765658693144</v>
      </c>
      <c r="O73" s="56">
        <v>-16853.831251847772</v>
      </c>
      <c r="P73" s="56">
        <v>-3120497.7491003196</v>
      </c>
      <c r="Q73" s="56">
        <v>-1467.4317161776396</v>
      </c>
      <c r="R73" s="56">
        <v>-4.9933216078870128E-2</v>
      </c>
      <c r="S73" s="56">
        <v>0</v>
      </c>
      <c r="T73" s="56">
        <v>0</v>
      </c>
      <c r="U73" s="56">
        <v>1</v>
      </c>
      <c r="V73" s="56">
        <v>0</v>
      </c>
      <c r="W73" s="56">
        <v>0</v>
      </c>
      <c r="X73" s="56">
        <v>0</v>
      </c>
      <c r="Y73" s="56">
        <v>1</v>
      </c>
      <c r="Z73" s="56">
        <v>0</v>
      </c>
      <c r="AA73" s="56">
        <v>0</v>
      </c>
      <c r="AB73" s="56">
        <v>0</v>
      </c>
      <c r="AC73" s="56">
        <v>0</v>
      </c>
      <c r="AD73" s="56">
        <v>0</v>
      </c>
      <c r="AE73" s="56">
        <v>0</v>
      </c>
      <c r="AF73" s="56">
        <v>1</v>
      </c>
      <c r="AG73" s="56">
        <v>0</v>
      </c>
      <c r="AH73" s="56">
        <v>0</v>
      </c>
      <c r="AI73" s="56">
        <v>0</v>
      </c>
      <c r="AJ73" s="56">
        <v>0</v>
      </c>
    </row>
    <row r="74" spans="1:36">
      <c r="A74" s="56">
        <v>0.76799145945632263</v>
      </c>
      <c r="B74" s="56">
        <v>1.2287059722177801E-2</v>
      </c>
      <c r="C74" s="56">
        <v>8.454963558397352E-2</v>
      </c>
      <c r="D74" s="56">
        <v>9.6836695306151327E-2</v>
      </c>
      <c r="E74" s="56">
        <v>5.8361046461359853E-2</v>
      </c>
      <c r="F74" s="56">
        <v>3.8475648844791467E-2</v>
      </c>
      <c r="G74" s="56">
        <v>1.8210461095797392E-2</v>
      </c>
      <c r="H74" s="56">
        <v>0.11504715640194872</v>
      </c>
      <c r="I74" s="56">
        <v>1.3726964786588409</v>
      </c>
      <c r="J74" s="56">
        <v>4.7492754521538121</v>
      </c>
      <c r="K74" s="56">
        <v>2.802924713727185E-2</v>
      </c>
      <c r="L74" s="56">
        <v>544.81021897810217</v>
      </c>
      <c r="M74" s="56">
        <v>975.88224654671149</v>
      </c>
      <c r="N74" s="56">
        <v>116.90968528517263</v>
      </c>
      <c r="O74" s="56">
        <v>-39599.142028176786</v>
      </c>
      <c r="P74" s="56">
        <v>-2564274.2940795831</v>
      </c>
      <c r="Q74" s="56">
        <v>-1607.97689745905</v>
      </c>
      <c r="R74" s="56">
        <v>-3.9710755168508034E-2</v>
      </c>
      <c r="S74" s="56">
        <v>0</v>
      </c>
      <c r="T74" s="56">
        <v>0</v>
      </c>
      <c r="U74" s="56">
        <v>1</v>
      </c>
      <c r="V74" s="56">
        <v>1</v>
      </c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  <c r="AC74" s="56">
        <v>0</v>
      </c>
      <c r="AD74" s="56">
        <v>0</v>
      </c>
      <c r="AE74" s="56">
        <v>0</v>
      </c>
      <c r="AF74" s="56">
        <v>0</v>
      </c>
      <c r="AG74" s="56">
        <v>1</v>
      </c>
      <c r="AH74" s="56">
        <v>0</v>
      </c>
      <c r="AI74" s="56">
        <v>0</v>
      </c>
      <c r="AJ74" s="56">
        <v>0</v>
      </c>
    </row>
    <row r="75" spans="1:36">
      <c r="A75" s="56">
        <v>0.74739153388476698</v>
      </c>
      <c r="B75" s="56">
        <v>8.5418013855998402E-3</v>
      </c>
      <c r="C75" s="56">
        <v>8.1823934828631456E-2</v>
      </c>
      <c r="D75" s="56">
        <v>9.0365736214231301E-2</v>
      </c>
      <c r="E75" s="56">
        <v>5.6658926912261716E-2</v>
      </c>
      <c r="F75" s="56">
        <v>3.3706809301969579E-2</v>
      </c>
      <c r="G75" s="56">
        <v>2.0745729078219009E-2</v>
      </c>
      <c r="H75" s="56">
        <v>0.11111146529245031</v>
      </c>
      <c r="I75" s="56">
        <v>1.230934779848023</v>
      </c>
      <c r="J75" s="56">
        <v>4.645315114344009</v>
      </c>
      <c r="K75" s="56">
        <v>2.7383099294774317E-2</v>
      </c>
      <c r="L75" s="56">
        <v>468.26717557251908</v>
      </c>
      <c r="M75" s="56">
        <v>1040.0837259344994</v>
      </c>
      <c r="N75" s="56">
        <v>118.56687804639486</v>
      </c>
      <c r="O75" s="56">
        <v>-33511.773047667164</v>
      </c>
      <c r="P75" s="56">
        <v>-2583446.9032933312</v>
      </c>
      <c r="Q75" s="56">
        <v>-1619.4948571828554</v>
      </c>
      <c r="R75" s="56">
        <v>-3.9186328899912859E-2</v>
      </c>
      <c r="S75" s="56">
        <v>0</v>
      </c>
      <c r="T75" s="56">
        <v>0</v>
      </c>
      <c r="U75" s="56">
        <v>1</v>
      </c>
      <c r="V75" s="56">
        <v>0</v>
      </c>
      <c r="W75" s="56">
        <v>1</v>
      </c>
      <c r="X75" s="56">
        <v>0</v>
      </c>
      <c r="Y75" s="56">
        <v>0</v>
      </c>
      <c r="Z75" s="56">
        <v>0</v>
      </c>
      <c r="AA75" s="56">
        <v>0</v>
      </c>
      <c r="AB75" s="56">
        <v>0</v>
      </c>
      <c r="AC75" s="56">
        <v>0</v>
      </c>
      <c r="AD75" s="56">
        <v>0</v>
      </c>
      <c r="AE75" s="56">
        <v>0</v>
      </c>
      <c r="AF75" s="56">
        <v>0</v>
      </c>
      <c r="AG75" s="56">
        <v>1</v>
      </c>
      <c r="AH75" s="56">
        <v>0</v>
      </c>
      <c r="AI75" s="56">
        <v>0</v>
      </c>
      <c r="AJ75" s="56">
        <v>0</v>
      </c>
    </row>
    <row r="76" spans="1:36">
      <c r="A76" s="56">
        <v>0.79335203530979204</v>
      </c>
      <c r="B76" s="56">
        <v>1.289778745337344E-2</v>
      </c>
      <c r="C76" s="56">
        <v>7.1515922276630395E-2</v>
      </c>
      <c r="D76" s="56">
        <v>8.4413709730003839E-2</v>
      </c>
      <c r="E76" s="56">
        <v>4.9133852938280612E-2</v>
      </c>
      <c r="F76" s="56">
        <v>3.527985679172322E-2</v>
      </c>
      <c r="G76" s="56">
        <v>2.3866841489465457E-2</v>
      </c>
      <c r="H76" s="56">
        <v>0.10828055121946931</v>
      </c>
      <c r="I76" s="56">
        <v>1.2930606355961087</v>
      </c>
      <c r="J76" s="56">
        <v>4.6435975048902689</v>
      </c>
      <c r="K76" s="56">
        <v>2.7283992583579806E-2</v>
      </c>
      <c r="L76" s="56">
        <v>515.17213114754099</v>
      </c>
      <c r="M76" s="56">
        <v>1080.3433676472928</v>
      </c>
      <c r="N76" s="56">
        <v>128.37832333614421</v>
      </c>
      <c r="O76" s="56">
        <v>-10865.758824508968</v>
      </c>
      <c r="P76" s="56">
        <v>-2325237.0412462447</v>
      </c>
      <c r="Q76" s="56">
        <v>-1719.4659214300834</v>
      </c>
      <c r="R76" s="56">
        <v>-4.6340876819560776E-2</v>
      </c>
      <c r="S76" s="56">
        <v>0</v>
      </c>
      <c r="T76" s="56">
        <v>0</v>
      </c>
      <c r="U76" s="56">
        <v>1</v>
      </c>
      <c r="V76" s="56">
        <v>0</v>
      </c>
      <c r="W76" s="56">
        <v>0</v>
      </c>
      <c r="X76" s="56">
        <v>1</v>
      </c>
      <c r="Y76" s="56">
        <v>0</v>
      </c>
      <c r="Z76" s="56">
        <v>0</v>
      </c>
      <c r="AA76" s="56">
        <v>0</v>
      </c>
      <c r="AB76" s="56">
        <v>0</v>
      </c>
      <c r="AC76" s="56">
        <v>0</v>
      </c>
      <c r="AD76" s="56">
        <v>0</v>
      </c>
      <c r="AE76" s="56">
        <v>0</v>
      </c>
      <c r="AF76" s="56">
        <v>0</v>
      </c>
      <c r="AG76" s="56">
        <v>1</v>
      </c>
      <c r="AH76" s="56">
        <v>0</v>
      </c>
      <c r="AI76" s="56">
        <v>0</v>
      </c>
      <c r="AJ76" s="56">
        <v>0</v>
      </c>
    </row>
    <row r="77" spans="1:36">
      <c r="A77" s="56">
        <v>0.7727965259769688</v>
      </c>
      <c r="B77" s="56">
        <v>4.4478156951925765E-4</v>
      </c>
      <c r="C77" s="56">
        <v>7.0827620654699955E-2</v>
      </c>
      <c r="D77" s="56">
        <v>7.1272402224219211E-2</v>
      </c>
      <c r="E77" s="56">
        <v>3.6553102992819629E-2</v>
      </c>
      <c r="F77" s="56">
        <v>3.4719299231399582E-2</v>
      </c>
      <c r="G77" s="56">
        <v>3.1744384342974802E-2</v>
      </c>
      <c r="H77" s="56">
        <v>0.10301678656719401</v>
      </c>
      <c r="I77" s="56">
        <v>1.2683818132197404</v>
      </c>
      <c r="J77" s="56">
        <v>4.665192361388975</v>
      </c>
      <c r="K77" s="56">
        <v>2.7372908433041875E-2</v>
      </c>
      <c r="L77" s="56">
        <v>505.03937007874015</v>
      </c>
      <c r="M77" s="56">
        <v>1083.2335516058622</v>
      </c>
      <c r="N77" s="56">
        <v>125.17781415653259</v>
      </c>
      <c r="O77" s="56">
        <v>-25237.993409730603</v>
      </c>
      <c r="P77" s="56">
        <v>-2055043.0849973813</v>
      </c>
      <c r="Q77" s="56">
        <v>-1635.5242761076092</v>
      </c>
      <c r="R77" s="56">
        <v>-4.1652834647257941E-2</v>
      </c>
      <c r="S77" s="56">
        <v>0</v>
      </c>
      <c r="T77" s="56">
        <v>0</v>
      </c>
      <c r="U77" s="56">
        <v>1</v>
      </c>
      <c r="V77" s="56">
        <v>0</v>
      </c>
      <c r="W77" s="56">
        <v>0</v>
      </c>
      <c r="X77" s="56">
        <v>0</v>
      </c>
      <c r="Y77" s="56">
        <v>1</v>
      </c>
      <c r="Z77" s="56">
        <v>0</v>
      </c>
      <c r="AA77" s="56">
        <v>0</v>
      </c>
      <c r="AB77" s="56">
        <v>0</v>
      </c>
      <c r="AC77" s="56">
        <v>0</v>
      </c>
      <c r="AD77" s="56">
        <v>0</v>
      </c>
      <c r="AE77" s="56">
        <v>0</v>
      </c>
      <c r="AF77" s="56">
        <v>0</v>
      </c>
      <c r="AG77" s="56">
        <v>1</v>
      </c>
      <c r="AH77" s="56">
        <v>0</v>
      </c>
      <c r="AI77" s="56">
        <v>0</v>
      </c>
      <c r="AJ77" s="56">
        <v>0</v>
      </c>
    </row>
    <row r="78" spans="1:36">
      <c r="A78" s="56">
        <v>0.79165805988499882</v>
      </c>
      <c r="B78" s="56">
        <v>1.3151295847511615E-2</v>
      </c>
      <c r="C78" s="56">
        <v>7.0961596429820417E-2</v>
      </c>
      <c r="D78" s="56">
        <v>8.4112892277332027E-2</v>
      </c>
      <c r="E78" s="56">
        <v>4.7498643184986429E-2</v>
      </c>
      <c r="F78" s="56">
        <v>3.6614249092345605E-2</v>
      </c>
      <c r="G78" s="56">
        <v>2.037721595486475E-2</v>
      </c>
      <c r="H78" s="56">
        <v>0.10449010823219677</v>
      </c>
      <c r="I78" s="56">
        <v>1.3472459426906449</v>
      </c>
      <c r="J78" s="56">
        <v>4.6259983560814728</v>
      </c>
      <c r="K78" s="56">
        <v>2.7177108449272191E-2</v>
      </c>
      <c r="L78" s="56">
        <v>515.23199999999997</v>
      </c>
      <c r="M78" s="56">
        <v>1099.8260045959878</v>
      </c>
      <c r="N78" s="56">
        <v>126.09527358549158</v>
      </c>
      <c r="O78" s="56">
        <v>-49694.172488697681</v>
      </c>
      <c r="P78" s="56">
        <v>-2019361.3611019235</v>
      </c>
      <c r="Q78" s="56">
        <v>-670.10473778447226</v>
      </c>
      <c r="R78" s="56">
        <v>-4.235226482409201E-2</v>
      </c>
      <c r="S78" s="56">
        <v>0</v>
      </c>
      <c r="T78" s="56">
        <v>0</v>
      </c>
      <c r="U78" s="56">
        <v>1</v>
      </c>
      <c r="V78" s="56">
        <v>1</v>
      </c>
      <c r="W78" s="56">
        <v>0</v>
      </c>
      <c r="X78" s="56">
        <v>0</v>
      </c>
      <c r="Y78" s="56">
        <v>0</v>
      </c>
      <c r="Z78" s="56">
        <v>0</v>
      </c>
      <c r="AA78" s="56">
        <v>0</v>
      </c>
      <c r="AB78" s="56">
        <v>0</v>
      </c>
      <c r="AC78" s="56">
        <v>0</v>
      </c>
      <c r="AD78" s="56">
        <v>0</v>
      </c>
      <c r="AE78" s="56">
        <v>0</v>
      </c>
      <c r="AF78" s="56">
        <v>0</v>
      </c>
      <c r="AG78" s="56">
        <v>0</v>
      </c>
      <c r="AH78" s="56">
        <v>1</v>
      </c>
      <c r="AI78" s="56">
        <v>0</v>
      </c>
      <c r="AJ78" s="56">
        <v>0</v>
      </c>
    </row>
    <row r="79" spans="1:36">
      <c r="A79" s="56">
        <v>0.77455797898343026</v>
      </c>
      <c r="B79" s="56">
        <v>9.6061914050067157E-3</v>
      </c>
      <c r="C79" s="56">
        <v>8.2919842996757198E-2</v>
      </c>
      <c r="D79" s="56">
        <v>9.2526034401763907E-2</v>
      </c>
      <c r="E79" s="56">
        <v>5.6605698772488187E-2</v>
      </c>
      <c r="F79" s="56">
        <v>3.5920335629275726E-2</v>
      </c>
      <c r="G79" s="56">
        <v>2.0369674794268464E-2</v>
      </c>
      <c r="H79" s="56">
        <v>0.11289570919603237</v>
      </c>
      <c r="I79" s="56">
        <v>1.312319426503471</v>
      </c>
      <c r="J79" s="56">
        <v>4.6577769982013315</v>
      </c>
      <c r="K79" s="56">
        <v>2.7371640550183318E-2</v>
      </c>
      <c r="L79" s="56">
        <v>501.56034482758622</v>
      </c>
      <c r="M79" s="56">
        <v>1060.0456506419621</v>
      </c>
      <c r="N79" s="56">
        <v>124.6907409635448</v>
      </c>
      <c r="O79" s="56">
        <v>-24466.609359352267</v>
      </c>
      <c r="P79" s="56">
        <v>-2488856.1723076189</v>
      </c>
      <c r="Q79" s="56">
        <v>-2550.9828622155696</v>
      </c>
      <c r="R79" s="56">
        <v>-3.8700609912529785E-2</v>
      </c>
      <c r="S79" s="56">
        <v>0</v>
      </c>
      <c r="T79" s="56">
        <v>0</v>
      </c>
      <c r="U79" s="56">
        <v>1</v>
      </c>
      <c r="V79" s="56">
        <v>0</v>
      </c>
      <c r="W79" s="56">
        <v>1</v>
      </c>
      <c r="X79" s="56">
        <v>0</v>
      </c>
      <c r="Y79" s="56">
        <v>0</v>
      </c>
      <c r="Z79" s="56">
        <v>0</v>
      </c>
      <c r="AA79" s="56">
        <v>0</v>
      </c>
      <c r="AB79" s="56">
        <v>0</v>
      </c>
      <c r="AC79" s="56">
        <v>0</v>
      </c>
      <c r="AD79" s="56">
        <v>0</v>
      </c>
      <c r="AE79" s="56">
        <v>0</v>
      </c>
      <c r="AF79" s="56">
        <v>0</v>
      </c>
      <c r="AG79" s="56">
        <v>0</v>
      </c>
      <c r="AH79" s="56">
        <v>1</v>
      </c>
      <c r="AI79" s="56">
        <v>0</v>
      </c>
      <c r="AJ79" s="56">
        <v>0</v>
      </c>
    </row>
    <row r="80" spans="1:36">
      <c r="A80" s="56">
        <v>0.79886928352553066</v>
      </c>
      <c r="B80" s="56">
        <v>9.8203068225167847E-3</v>
      </c>
      <c r="C80" s="56">
        <v>7.2121504429096178E-2</v>
      </c>
      <c r="D80" s="56">
        <v>8.1941811251612956E-2</v>
      </c>
      <c r="E80" s="56">
        <v>4.7427726158294881E-2</v>
      </c>
      <c r="F80" s="56">
        <v>3.4514085093318089E-2</v>
      </c>
      <c r="G80" s="56">
        <v>2.6975349767570166E-2</v>
      </c>
      <c r="H80" s="56">
        <v>0.10891716101918315</v>
      </c>
      <c r="I80" s="56">
        <v>1.2752757861849076</v>
      </c>
      <c r="J80" s="56">
        <v>4.6086196143404585</v>
      </c>
      <c r="K80" s="56">
        <v>2.7064016636409147E-2</v>
      </c>
      <c r="L80" s="56">
        <v>557.2782608695652</v>
      </c>
      <c r="M80" s="56">
        <v>1104.8552280493705</v>
      </c>
      <c r="N80" s="56">
        <v>129.49367266372275</v>
      </c>
      <c r="O80" s="56">
        <v>-39481.008432005809</v>
      </c>
      <c r="P80" s="56">
        <v>-2300453.7719186782</v>
      </c>
      <c r="Q80" s="56">
        <v>-1577.584299709416</v>
      </c>
      <c r="R80" s="56">
        <v>-4.605967127400639E-2</v>
      </c>
      <c r="S80" s="56">
        <v>0</v>
      </c>
      <c r="T80" s="56">
        <v>0</v>
      </c>
      <c r="U80" s="56">
        <v>1</v>
      </c>
      <c r="V80" s="56">
        <v>0</v>
      </c>
      <c r="W80" s="56">
        <v>0</v>
      </c>
      <c r="X80" s="56">
        <v>1</v>
      </c>
      <c r="Y80" s="56">
        <v>0</v>
      </c>
      <c r="Z80" s="56">
        <v>0</v>
      </c>
      <c r="AA80" s="56">
        <v>0</v>
      </c>
      <c r="AB80" s="56">
        <v>0</v>
      </c>
      <c r="AC80" s="56">
        <v>0</v>
      </c>
      <c r="AD80" s="56">
        <v>0</v>
      </c>
      <c r="AE80" s="56">
        <v>0</v>
      </c>
      <c r="AF80" s="56">
        <v>0</v>
      </c>
      <c r="AG80" s="56">
        <v>0</v>
      </c>
      <c r="AH80" s="56">
        <v>1</v>
      </c>
      <c r="AI80" s="56">
        <v>0</v>
      </c>
      <c r="AJ80" s="56">
        <v>0</v>
      </c>
    </row>
    <row r="81" spans="1:36">
      <c r="A81" s="56">
        <v>0.80721880599001283</v>
      </c>
      <c r="B81" s="56">
        <v>1.6798219771097352E-2</v>
      </c>
      <c r="C81" s="56">
        <v>8.8156664745800653E-2</v>
      </c>
      <c r="D81" s="56">
        <v>0.10495488451689801</v>
      </c>
      <c r="E81" s="56">
        <v>5.9027665376362233E-2</v>
      </c>
      <c r="F81" s="56">
        <v>4.5927219140535769E-2</v>
      </c>
      <c r="G81" s="56">
        <v>2.2798368606638107E-2</v>
      </c>
      <c r="H81" s="56">
        <v>0.12775325312353611</v>
      </c>
      <c r="I81" s="56">
        <v>1.6771168756226231</v>
      </c>
      <c r="J81" s="56">
        <v>4.6706456950870558</v>
      </c>
      <c r="K81" s="56">
        <v>2.7384626443214023E-2</v>
      </c>
      <c r="L81" s="56">
        <v>548.05042016806726</v>
      </c>
      <c r="M81" s="56">
        <v>1100.8630439449232</v>
      </c>
      <c r="N81" s="56">
        <v>131.70302677175013</v>
      </c>
      <c r="O81" s="56">
        <v>-41462.796412608091</v>
      </c>
      <c r="P81" s="56">
        <v>-2683951.7342540417</v>
      </c>
      <c r="Q81" s="56">
        <v>-1663.317021469798</v>
      </c>
      <c r="R81" s="56">
        <v>-4.9053104417175045E-2</v>
      </c>
      <c r="S81" s="56">
        <v>0</v>
      </c>
      <c r="T81" s="56">
        <v>0</v>
      </c>
      <c r="U81" s="56">
        <v>1</v>
      </c>
      <c r="V81" s="56">
        <v>0</v>
      </c>
      <c r="W81" s="56">
        <v>0</v>
      </c>
      <c r="X81" s="56">
        <v>0</v>
      </c>
      <c r="Y81" s="56">
        <v>1</v>
      </c>
      <c r="Z81" s="56">
        <v>0</v>
      </c>
      <c r="AA81" s="56">
        <v>0</v>
      </c>
      <c r="AB81" s="56">
        <v>0</v>
      </c>
      <c r="AC81" s="56">
        <v>0</v>
      </c>
      <c r="AD81" s="56">
        <v>0</v>
      </c>
      <c r="AE81" s="56">
        <v>0</v>
      </c>
      <c r="AF81" s="56">
        <v>0</v>
      </c>
      <c r="AG81" s="56">
        <v>0</v>
      </c>
      <c r="AH81" s="56">
        <v>1</v>
      </c>
      <c r="AI81" s="56">
        <v>0</v>
      </c>
      <c r="AJ81" s="56">
        <v>0</v>
      </c>
    </row>
    <row r="82" spans="1:36">
      <c r="A82" s="56">
        <v>0.80192347248188589</v>
      </c>
      <c r="B82" s="56">
        <v>9.3891803741240117E-3</v>
      </c>
      <c r="C82" s="56">
        <v>8.077379354618057E-2</v>
      </c>
      <c r="D82" s="56">
        <v>9.0162973920304576E-2</v>
      </c>
      <c r="E82" s="56">
        <v>4.8715254511967829E-2</v>
      </c>
      <c r="F82" s="56">
        <v>4.1447719408336733E-2</v>
      </c>
      <c r="G82" s="56">
        <v>1.92868173789188E-2</v>
      </c>
      <c r="H82" s="56">
        <v>0.10944979129922339</v>
      </c>
      <c r="I82" s="56">
        <v>1.5154854976318473</v>
      </c>
      <c r="J82" s="56">
        <v>4.655443754165149</v>
      </c>
      <c r="K82" s="56">
        <v>2.7349466209412393E-2</v>
      </c>
      <c r="L82" s="56">
        <v>549.92372881355936</v>
      </c>
      <c r="M82" s="56">
        <v>1128.479588848993</v>
      </c>
      <c r="N82" s="56">
        <v>127.73817632645513</v>
      </c>
      <c r="O82" s="56">
        <v>-44945.016147851253</v>
      </c>
      <c r="P82" s="56">
        <v>-2391769.1401947001</v>
      </c>
      <c r="Q82" s="56">
        <v>-1715.6347020527562</v>
      </c>
      <c r="R82" s="56">
        <v>-3.575902032683119E-2</v>
      </c>
      <c r="S82" s="56">
        <v>0</v>
      </c>
      <c r="T82" s="56">
        <v>0</v>
      </c>
      <c r="U82" s="56">
        <v>1</v>
      </c>
      <c r="V82" s="56">
        <v>1</v>
      </c>
      <c r="W82" s="56">
        <v>0</v>
      </c>
      <c r="X82" s="56">
        <v>0</v>
      </c>
      <c r="Y82" s="56">
        <v>0</v>
      </c>
      <c r="Z82" s="56">
        <v>0</v>
      </c>
      <c r="AA82" s="56">
        <v>0</v>
      </c>
      <c r="AB82" s="56">
        <v>0</v>
      </c>
      <c r="AC82" s="56">
        <v>0</v>
      </c>
      <c r="AD82" s="56">
        <v>0</v>
      </c>
      <c r="AE82" s="56">
        <v>0</v>
      </c>
      <c r="AF82" s="56">
        <v>0</v>
      </c>
      <c r="AG82" s="56">
        <v>0</v>
      </c>
      <c r="AH82" s="56">
        <v>0</v>
      </c>
      <c r="AI82" s="56">
        <v>1</v>
      </c>
      <c r="AJ82" s="56">
        <v>0</v>
      </c>
    </row>
    <row r="83" spans="1:36">
      <c r="A83" s="56">
        <v>0.77859089807442206</v>
      </c>
      <c r="B83" s="56">
        <v>1.1044977274267826E-2</v>
      </c>
      <c r="C83" s="56">
        <v>8.6628895843731082E-2</v>
      </c>
      <c r="D83" s="56">
        <v>9.7673873117998911E-2</v>
      </c>
      <c r="E83" s="56">
        <v>5.5200469626519005E-2</v>
      </c>
      <c r="F83" s="56">
        <v>4.2473403491479912E-2</v>
      </c>
      <c r="G83" s="56">
        <v>2.1334761519305547E-2</v>
      </c>
      <c r="H83" s="56">
        <v>0.11900863463730443</v>
      </c>
      <c r="I83" s="56">
        <v>1.5693815035332048</v>
      </c>
      <c r="J83" s="56">
        <v>4.6782054812463487</v>
      </c>
      <c r="K83" s="56">
        <v>2.7063784934292914E-2</v>
      </c>
      <c r="L83" s="56">
        <v>495.54237288135596</v>
      </c>
      <c r="M83" s="56">
        <v>1058.8673598522421</v>
      </c>
      <c r="N83" s="56">
        <v>128.48105140746316</v>
      </c>
      <c r="O83" s="56">
        <v>-37454.805054373755</v>
      </c>
      <c r="P83" s="56">
        <v>-2472652.0088883275</v>
      </c>
      <c r="Q83" s="56">
        <v>-1682.3448302801842</v>
      </c>
      <c r="R83" s="56">
        <v>-4.1587615362128648E-2</v>
      </c>
      <c r="S83" s="56">
        <v>0</v>
      </c>
      <c r="T83" s="56">
        <v>0</v>
      </c>
      <c r="U83" s="56">
        <v>1</v>
      </c>
      <c r="V83" s="56">
        <v>0</v>
      </c>
      <c r="W83" s="56">
        <v>1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6">
        <v>0</v>
      </c>
      <c r="AD83" s="56">
        <v>0</v>
      </c>
      <c r="AE83" s="56">
        <v>0</v>
      </c>
      <c r="AF83" s="56">
        <v>0</v>
      </c>
      <c r="AG83" s="56">
        <v>0</v>
      </c>
      <c r="AH83" s="56">
        <v>0</v>
      </c>
      <c r="AI83" s="56">
        <v>1</v>
      </c>
      <c r="AJ83" s="56">
        <v>0</v>
      </c>
    </row>
    <row r="84" spans="1:36">
      <c r="A84" s="56">
        <v>0.78687539927543482</v>
      </c>
      <c r="B84" s="56">
        <v>9.7722728934902144E-3</v>
      </c>
      <c r="C84" s="56">
        <v>8.8854428697463628E-2</v>
      </c>
      <c r="D84" s="56">
        <v>9.8626701590953839E-2</v>
      </c>
      <c r="E84" s="56">
        <v>5.023932699198546E-2</v>
      </c>
      <c r="F84" s="56">
        <v>4.8387374598968365E-2</v>
      </c>
      <c r="G84" s="56">
        <v>2.1973655438908928E-2</v>
      </c>
      <c r="H84" s="56">
        <v>0.12060035702986276</v>
      </c>
      <c r="I84" s="56">
        <v>1.8234976554397133</v>
      </c>
      <c r="J84" s="56">
        <v>4.7477426413092063</v>
      </c>
      <c r="K84" s="56">
        <v>2.6535473985734501E-2</v>
      </c>
      <c r="L84" s="56">
        <v>554.27586206896547</v>
      </c>
      <c r="M84" s="56">
        <v>1087.5340456638048</v>
      </c>
      <c r="N84" s="56">
        <v>134.63912218489486</v>
      </c>
      <c r="O84" s="56">
        <v>-40996.801853850477</v>
      </c>
      <c r="P84" s="56">
        <v>-2662578.9810049483</v>
      </c>
      <c r="Q84" s="56">
        <v>-1684.0929150063021</v>
      </c>
      <c r="R84" s="56">
        <v>-4.0344288767486192E-2</v>
      </c>
      <c r="S84" s="56">
        <v>0</v>
      </c>
      <c r="T84" s="56">
        <v>0</v>
      </c>
      <c r="U84" s="56">
        <v>1</v>
      </c>
      <c r="V84" s="56">
        <v>0</v>
      </c>
      <c r="W84" s="56">
        <v>0</v>
      </c>
      <c r="X84" s="56">
        <v>1</v>
      </c>
      <c r="Y84" s="56">
        <v>0</v>
      </c>
      <c r="Z84" s="56">
        <v>0</v>
      </c>
      <c r="AA84" s="56">
        <v>0</v>
      </c>
      <c r="AB84" s="56">
        <v>0</v>
      </c>
      <c r="AC84" s="56">
        <v>0</v>
      </c>
      <c r="AD84" s="56">
        <v>0</v>
      </c>
      <c r="AE84" s="56">
        <v>0</v>
      </c>
      <c r="AF84" s="56">
        <v>0</v>
      </c>
      <c r="AG84" s="56">
        <v>0</v>
      </c>
      <c r="AH84" s="56">
        <v>0</v>
      </c>
      <c r="AI84" s="56">
        <v>1</v>
      </c>
      <c r="AJ84" s="56">
        <v>0</v>
      </c>
    </row>
    <row r="85" spans="1:36">
      <c r="A85" s="56">
        <v>0.81649313654374356</v>
      </c>
      <c r="B85" s="56">
        <v>1.0532461813664261E-2</v>
      </c>
      <c r="C85" s="56">
        <v>0.10129181687104905</v>
      </c>
      <c r="D85" s="56">
        <v>0.11182427868471331</v>
      </c>
      <c r="E85" s="56">
        <v>6.085796472098734E-2</v>
      </c>
      <c r="F85" s="56">
        <v>5.0966313963725952E-2</v>
      </c>
      <c r="G85" s="56">
        <v>1.148457247048597E-2</v>
      </c>
      <c r="H85" s="56">
        <v>0.12330885115519925</v>
      </c>
      <c r="I85" s="56">
        <v>1.8702267985167462</v>
      </c>
      <c r="J85" s="56">
        <v>4.8503754838700157</v>
      </c>
      <c r="K85" s="56">
        <v>2.7251408227144808E-2</v>
      </c>
      <c r="L85" s="56">
        <v>527.2066115702479</v>
      </c>
      <c r="M85" s="56">
        <v>1105.0785678454979</v>
      </c>
      <c r="N85" s="56">
        <v>139.83900802608477</v>
      </c>
      <c r="O85" s="56">
        <v>-42595.849301874048</v>
      </c>
      <c r="P85" s="56">
        <v>-3528023.1556783081</v>
      </c>
      <c r="Q85" s="56">
        <v>-1748.7089920528563</v>
      </c>
      <c r="R85" s="56">
        <v>-2.696536357592599E-2</v>
      </c>
      <c r="S85" s="56">
        <v>0</v>
      </c>
      <c r="T85" s="56">
        <v>0</v>
      </c>
      <c r="U85" s="56">
        <v>1</v>
      </c>
      <c r="V85" s="56">
        <v>0</v>
      </c>
      <c r="W85" s="56">
        <v>0</v>
      </c>
      <c r="X85" s="56">
        <v>0</v>
      </c>
      <c r="Y85" s="56">
        <v>1</v>
      </c>
      <c r="Z85" s="56">
        <v>0</v>
      </c>
      <c r="AA85" s="56">
        <v>0</v>
      </c>
      <c r="AB85" s="56">
        <v>0</v>
      </c>
      <c r="AC85" s="56">
        <v>0</v>
      </c>
      <c r="AD85" s="56">
        <v>0</v>
      </c>
      <c r="AE85" s="56">
        <v>0</v>
      </c>
      <c r="AF85" s="56">
        <v>0</v>
      </c>
      <c r="AG85" s="56">
        <v>0</v>
      </c>
      <c r="AH85" s="56">
        <v>0</v>
      </c>
      <c r="AI85" s="56">
        <v>1</v>
      </c>
      <c r="AJ85" s="56">
        <v>0</v>
      </c>
    </row>
    <row r="86" spans="1:36">
      <c r="A86" s="56">
        <v>0.81139258492645916</v>
      </c>
      <c r="B86" s="56">
        <v>9.5908955821044344E-3</v>
      </c>
      <c r="C86" s="56">
        <v>7.7530801889662548E-2</v>
      </c>
      <c r="D86" s="56">
        <v>8.7121697471766985E-2</v>
      </c>
      <c r="E86" s="56">
        <v>4.4668395844955543E-2</v>
      </c>
      <c r="F86" s="56">
        <v>4.2453301626811435E-2</v>
      </c>
      <c r="G86" s="56">
        <v>1.7719021144529511E-2</v>
      </c>
      <c r="H86" s="56">
        <v>0.10484071861629649</v>
      </c>
      <c r="I86" s="56">
        <v>1.5968186723294819</v>
      </c>
      <c r="J86" s="56">
        <v>4.7026380975714668</v>
      </c>
      <c r="K86" s="56">
        <v>2.6586175601816715E-2</v>
      </c>
      <c r="L86" s="56">
        <v>526.09016393442619</v>
      </c>
      <c r="M86" s="56">
        <v>1153.6973030241652</v>
      </c>
      <c r="N86" s="56">
        <v>137.65503326426</v>
      </c>
      <c r="O86" s="56">
        <v>-45055.6880724484</v>
      </c>
      <c r="P86" s="56">
        <v>-1961304.8431709553</v>
      </c>
      <c r="Q86" s="56">
        <v>-1814.1437072348685</v>
      </c>
      <c r="R86" s="56">
        <v>-3.3658080236349697E-2</v>
      </c>
      <c r="S86" s="56">
        <v>0</v>
      </c>
      <c r="T86" s="56">
        <v>0</v>
      </c>
      <c r="U86" s="56">
        <v>1</v>
      </c>
      <c r="V86" s="56">
        <v>1</v>
      </c>
      <c r="W86" s="56">
        <v>0</v>
      </c>
      <c r="X86" s="56">
        <v>0</v>
      </c>
      <c r="Y86" s="56">
        <v>0</v>
      </c>
      <c r="Z86" s="56">
        <v>0</v>
      </c>
      <c r="AA86" s="56">
        <v>0</v>
      </c>
      <c r="AB86" s="56">
        <v>0</v>
      </c>
      <c r="AC86" s="56">
        <v>0</v>
      </c>
      <c r="AD86" s="56">
        <v>0</v>
      </c>
      <c r="AE86" s="56">
        <v>0</v>
      </c>
      <c r="AF86" s="56">
        <v>0</v>
      </c>
      <c r="AG86" s="56">
        <v>0</v>
      </c>
      <c r="AH86" s="56">
        <v>0</v>
      </c>
      <c r="AI86" s="56">
        <v>0</v>
      </c>
      <c r="AJ86" s="56">
        <v>1</v>
      </c>
    </row>
    <row r="87" spans="1:36">
      <c r="A87" s="56">
        <v>0.81623521684652267</v>
      </c>
      <c r="B87" s="56">
        <v>1.1140409976432173E-2</v>
      </c>
      <c r="C87" s="56">
        <v>9.7009068045966373E-2</v>
      </c>
      <c r="D87" s="56">
        <v>0.10814947802239855</v>
      </c>
      <c r="E87" s="56">
        <v>6.0711657218736038E-2</v>
      </c>
      <c r="F87" s="56">
        <v>4.7437820803662531E-2</v>
      </c>
      <c r="G87" s="56">
        <v>2.1383077496036424E-2</v>
      </c>
      <c r="H87" s="56">
        <v>0.12953255551843498</v>
      </c>
      <c r="I87" s="56">
        <v>1.7535576040524088</v>
      </c>
      <c r="J87" s="56">
        <v>4.746779548346745</v>
      </c>
      <c r="K87" s="56">
        <v>2.7052331040642995E-2</v>
      </c>
      <c r="L87" s="56">
        <v>488.79338842975204</v>
      </c>
      <c r="M87" s="56">
        <v>1100.1565501149737</v>
      </c>
      <c r="N87" s="56">
        <v>137.52017110780469</v>
      </c>
      <c r="O87" s="56">
        <v>-37613.912857852607</v>
      </c>
      <c r="P87" s="56">
        <v>-3074835.5230371822</v>
      </c>
      <c r="Q87" s="56">
        <v>-1733.9954741146719</v>
      </c>
      <c r="R87" s="56">
        <v>-3.984572927166901E-2</v>
      </c>
      <c r="S87" s="56">
        <v>0</v>
      </c>
      <c r="T87" s="56">
        <v>0</v>
      </c>
      <c r="U87" s="56">
        <v>1</v>
      </c>
      <c r="V87" s="56">
        <v>0</v>
      </c>
      <c r="W87" s="56">
        <v>1</v>
      </c>
      <c r="X87" s="56">
        <v>0</v>
      </c>
      <c r="Y87" s="56">
        <v>0</v>
      </c>
      <c r="Z87" s="56">
        <v>0</v>
      </c>
      <c r="AA87" s="56">
        <v>0</v>
      </c>
      <c r="AB87" s="56">
        <v>0</v>
      </c>
      <c r="AC87" s="56">
        <v>0</v>
      </c>
      <c r="AD87" s="56">
        <v>0</v>
      </c>
      <c r="AE87" s="56">
        <v>0</v>
      </c>
      <c r="AF87" s="56">
        <v>0</v>
      </c>
      <c r="AG87" s="56">
        <v>0</v>
      </c>
      <c r="AH87" s="56">
        <v>0</v>
      </c>
      <c r="AI87" s="56">
        <v>0</v>
      </c>
      <c r="AJ87" s="56">
        <v>1</v>
      </c>
    </row>
    <row r="88" spans="1:36">
      <c r="A88" s="56">
        <v>0.82601227314363146</v>
      </c>
      <c r="B88" s="56">
        <v>1.0124770755786834E-2</v>
      </c>
      <c r="C88" s="56">
        <v>8.2139874556873313E-2</v>
      </c>
      <c r="D88" s="56">
        <v>9.2264645312660154E-2</v>
      </c>
      <c r="E88" s="56">
        <v>4.8398165428992702E-2</v>
      </c>
      <c r="F88" s="56">
        <v>4.3866479883667431E-2</v>
      </c>
      <c r="G88" s="56">
        <v>1.7135659018454204E-2</v>
      </c>
      <c r="H88" s="56">
        <v>0.10940030433111433</v>
      </c>
      <c r="I88" s="56">
        <v>1.6358843302206143</v>
      </c>
      <c r="J88" s="56">
        <v>4.7216831998102879</v>
      </c>
      <c r="K88" s="56">
        <v>2.681514766863231E-2</v>
      </c>
      <c r="L88" s="56">
        <v>579.10924369747897</v>
      </c>
      <c r="M88" s="56">
        <v>1108.7827582203906</v>
      </c>
      <c r="N88" s="56">
        <v>140.62476419885655</v>
      </c>
      <c r="O88" s="56">
        <v>-41603.700206307032</v>
      </c>
      <c r="P88" s="56">
        <v>-2388438.9187848293</v>
      </c>
      <c r="Q88" s="56">
        <v>-1815.1178077728835</v>
      </c>
      <c r="R88" s="56">
        <v>-3.3002451247477825E-2</v>
      </c>
      <c r="S88" s="56">
        <v>0</v>
      </c>
      <c r="T88" s="56">
        <v>0</v>
      </c>
      <c r="U88" s="56">
        <v>1</v>
      </c>
      <c r="V88" s="56">
        <v>0</v>
      </c>
      <c r="W88" s="56">
        <v>0</v>
      </c>
      <c r="X88" s="56">
        <v>1</v>
      </c>
      <c r="Y88" s="56">
        <v>0</v>
      </c>
      <c r="Z88" s="56">
        <v>0</v>
      </c>
      <c r="AA88" s="56">
        <v>0</v>
      </c>
      <c r="AB88" s="56">
        <v>0</v>
      </c>
      <c r="AC88" s="56">
        <v>0</v>
      </c>
      <c r="AD88" s="56">
        <v>0</v>
      </c>
      <c r="AE88" s="56">
        <v>0</v>
      </c>
      <c r="AF88" s="56">
        <v>0</v>
      </c>
      <c r="AG88" s="56">
        <v>0</v>
      </c>
      <c r="AH88" s="56">
        <v>0</v>
      </c>
      <c r="AI88" s="56">
        <v>0</v>
      </c>
      <c r="AJ88" s="56">
        <v>1</v>
      </c>
    </row>
    <row r="89" spans="1:36">
      <c r="A89" s="56">
        <v>0.81157181304514647</v>
      </c>
      <c r="B89" s="56">
        <v>1.3567973382699888E-2</v>
      </c>
      <c r="C89" s="56">
        <v>7.5834713169540477E-2</v>
      </c>
      <c r="D89" s="56">
        <v>8.940268655224036E-2</v>
      </c>
      <c r="E89" s="56">
        <v>4.8216103998030266E-2</v>
      </c>
      <c r="F89" s="56">
        <v>4.1186582554210108E-2</v>
      </c>
      <c r="G89" s="56">
        <v>2.0562774534368243E-2</v>
      </c>
      <c r="H89" s="56">
        <v>0.10996546108660861</v>
      </c>
      <c r="I89" s="56">
        <v>1.544846993458781</v>
      </c>
      <c r="J89" s="56">
        <v>4.7494007753259053</v>
      </c>
      <c r="K89" s="56">
        <v>2.6660622526763544E-2</v>
      </c>
      <c r="L89" s="56">
        <v>519.71212121212125</v>
      </c>
      <c r="M89" s="56">
        <v>1090.3288388093642</v>
      </c>
      <c r="N89" s="56">
        <v>140.39590682487392</v>
      </c>
      <c r="O89" s="56">
        <v>-42316.516828971595</v>
      </c>
      <c r="P89" s="56">
        <v>-1968729.4232231553</v>
      </c>
      <c r="Q89" s="56">
        <v>-1304.0927141631169</v>
      </c>
      <c r="R89" s="56">
        <v>-4.2055117450425172E-2</v>
      </c>
      <c r="S89" s="56">
        <v>0</v>
      </c>
      <c r="T89" s="56">
        <v>0</v>
      </c>
      <c r="U89" s="56">
        <v>1</v>
      </c>
      <c r="V89" s="56">
        <v>0</v>
      </c>
      <c r="W89" s="56">
        <v>0</v>
      </c>
      <c r="X89" s="56">
        <v>0</v>
      </c>
      <c r="Y89" s="56">
        <v>1</v>
      </c>
      <c r="Z89" s="56">
        <v>0</v>
      </c>
      <c r="AA89" s="56">
        <v>0</v>
      </c>
      <c r="AB89" s="56">
        <v>0</v>
      </c>
      <c r="AC89" s="56">
        <v>0</v>
      </c>
      <c r="AD89" s="56">
        <v>0</v>
      </c>
      <c r="AE89" s="56">
        <v>0</v>
      </c>
      <c r="AF89" s="56">
        <v>0</v>
      </c>
      <c r="AG89" s="56">
        <v>0</v>
      </c>
      <c r="AH89" s="56">
        <v>0</v>
      </c>
      <c r="AI89" s="56">
        <v>0</v>
      </c>
      <c r="AJ89" s="56">
        <v>1</v>
      </c>
    </row>
    <row r="90" spans="1:36">
      <c r="A90" s="56">
        <v>0.67103698130223899</v>
      </c>
      <c r="B90" s="56">
        <v>1.2565897617823785E-2</v>
      </c>
      <c r="C90" s="56">
        <v>0.10440256335885104</v>
      </c>
      <c r="D90" s="56">
        <v>0.11696846097667482</v>
      </c>
      <c r="E90" s="56">
        <v>7.4613362499539898E-2</v>
      </c>
      <c r="F90" s="56">
        <v>4.2355098477134943E-2</v>
      </c>
      <c r="G90" s="56">
        <v>2.9673899854408815E-2</v>
      </c>
      <c r="H90" s="56">
        <v>0.14664236083108362</v>
      </c>
      <c r="I90" s="56">
        <v>1.2648574385625744</v>
      </c>
      <c r="J90" s="56">
        <v>6.3506678772153693</v>
      </c>
      <c r="K90" s="56">
        <v>3.3486065058263542E-2</v>
      </c>
      <c r="L90" s="56">
        <v>516.10294117647061</v>
      </c>
      <c r="M90" s="56">
        <v>1191.470209431543</v>
      </c>
      <c r="N90" s="56">
        <v>91.972460464453633</v>
      </c>
      <c r="O90" s="56">
        <v>-87665.049712567998</v>
      </c>
      <c r="P90" s="56">
        <v>-3983055.5932413382</v>
      </c>
      <c r="Q90" s="56">
        <v>-1995.001756373199</v>
      </c>
      <c r="R90" s="56">
        <v>-6.2947048596726368E-2</v>
      </c>
      <c r="S90" s="56">
        <v>1</v>
      </c>
      <c r="T90" s="56">
        <v>0</v>
      </c>
      <c r="U90" s="56">
        <v>0</v>
      </c>
      <c r="V90" s="56">
        <v>1</v>
      </c>
      <c r="W90" s="56">
        <v>0</v>
      </c>
      <c r="X90" s="56">
        <v>0</v>
      </c>
      <c r="Y90" s="56">
        <v>0</v>
      </c>
      <c r="Z90" s="56">
        <v>1</v>
      </c>
      <c r="AA90" s="56">
        <v>0</v>
      </c>
      <c r="AB90" s="56">
        <v>0</v>
      </c>
      <c r="AC90" s="56">
        <v>0</v>
      </c>
      <c r="AD90" s="56">
        <v>0</v>
      </c>
      <c r="AE90" s="56">
        <v>0</v>
      </c>
      <c r="AF90" s="56">
        <v>0</v>
      </c>
      <c r="AG90" s="56">
        <v>0</v>
      </c>
      <c r="AH90" s="56">
        <v>0</v>
      </c>
      <c r="AI90" s="56">
        <v>0</v>
      </c>
      <c r="AJ90" s="56">
        <v>0</v>
      </c>
    </row>
    <row r="91" spans="1:36">
      <c r="A91" s="56">
        <v>0.64534094575319534</v>
      </c>
      <c r="B91" s="56">
        <v>1.2695256422089579E-2</v>
      </c>
      <c r="C91" s="56">
        <v>9.8429135004139218E-2</v>
      </c>
      <c r="D91" s="56">
        <v>0.11112439142622879</v>
      </c>
      <c r="E91" s="56">
        <v>7.2916136493468758E-2</v>
      </c>
      <c r="F91" s="56">
        <v>3.8208254932760012E-2</v>
      </c>
      <c r="G91" s="56">
        <v>4.0079521799694012E-2</v>
      </c>
      <c r="H91" s="56">
        <v>0.15120391322592278</v>
      </c>
      <c r="I91" s="56">
        <v>1.1329651249044628</v>
      </c>
      <c r="J91" s="56">
        <v>6.4445627115732842</v>
      </c>
      <c r="K91" s="56">
        <v>3.372412274030228E-2</v>
      </c>
      <c r="L91" s="56">
        <v>504.43703703703704</v>
      </c>
      <c r="M91" s="56">
        <v>1194.5115346774548</v>
      </c>
      <c r="N91" s="56">
        <v>92.647366334307407</v>
      </c>
      <c r="O91" s="56">
        <v>-83889.349986144269</v>
      </c>
      <c r="P91" s="56">
        <v>-3678728.9033202897</v>
      </c>
      <c r="Q91" s="56">
        <v>-2190.5083937160916</v>
      </c>
      <c r="R91" s="56">
        <v>-8.1778133820702606E-2</v>
      </c>
      <c r="S91" s="56">
        <v>1</v>
      </c>
      <c r="T91" s="56">
        <v>0</v>
      </c>
      <c r="U91" s="56">
        <v>0</v>
      </c>
      <c r="V91" s="56">
        <v>0</v>
      </c>
      <c r="W91" s="56">
        <v>1</v>
      </c>
      <c r="X91" s="56">
        <v>0</v>
      </c>
      <c r="Y91" s="56">
        <v>0</v>
      </c>
      <c r="Z91" s="56">
        <v>1</v>
      </c>
      <c r="AA91" s="56">
        <v>0</v>
      </c>
      <c r="AB91" s="56">
        <v>0</v>
      </c>
      <c r="AC91" s="56">
        <v>0</v>
      </c>
      <c r="AD91" s="56">
        <v>0</v>
      </c>
      <c r="AE91" s="56">
        <v>0</v>
      </c>
      <c r="AF91" s="56">
        <v>0</v>
      </c>
      <c r="AG91" s="56">
        <v>0</v>
      </c>
      <c r="AH91" s="56">
        <v>0</v>
      </c>
      <c r="AI91" s="56">
        <v>0</v>
      </c>
      <c r="AJ91" s="56">
        <v>0</v>
      </c>
    </row>
    <row r="92" spans="1:36">
      <c r="A92" s="56">
        <v>0.69847385666964845</v>
      </c>
      <c r="B92" s="56">
        <v>1.1562084090066996E-2</v>
      </c>
      <c r="C92" s="56">
        <v>9.8039126618511274E-2</v>
      </c>
      <c r="D92" s="56">
        <v>0.10960121070857827</v>
      </c>
      <c r="E92" s="56">
        <v>6.7286172542867409E-2</v>
      </c>
      <c r="F92" s="56">
        <v>4.2315038165710861E-2</v>
      </c>
      <c r="G92" s="56">
        <v>3.0078420420706953E-2</v>
      </c>
      <c r="H92" s="56">
        <v>0.13967963112928519</v>
      </c>
      <c r="I92" s="56">
        <v>1.249193674651716</v>
      </c>
      <c r="J92" s="56">
        <v>6.4854857149852903</v>
      </c>
      <c r="K92" s="56">
        <v>3.3873881227831699E-2</v>
      </c>
      <c r="L92" s="56">
        <v>521.33834586466162</v>
      </c>
      <c r="M92" s="56">
        <v>1192.1637918601632</v>
      </c>
      <c r="N92" s="56">
        <v>98.906487063370733</v>
      </c>
      <c r="O92" s="56">
        <v>-82248.686299832771</v>
      </c>
      <c r="P92" s="56">
        <v>-3503504.3356518066</v>
      </c>
      <c r="Q92" s="56">
        <v>-1953.7825691846672</v>
      </c>
      <c r="R92" s="56">
        <v>-5.9616410998283527E-2</v>
      </c>
      <c r="S92" s="56">
        <v>1</v>
      </c>
      <c r="T92" s="56">
        <v>0</v>
      </c>
      <c r="U92" s="56">
        <v>0</v>
      </c>
      <c r="V92" s="56">
        <v>0</v>
      </c>
      <c r="W92" s="56">
        <v>0</v>
      </c>
      <c r="X92" s="56">
        <v>1</v>
      </c>
      <c r="Y92" s="56">
        <v>0</v>
      </c>
      <c r="Z92" s="56">
        <v>1</v>
      </c>
      <c r="AA92" s="56">
        <v>0</v>
      </c>
      <c r="AB92" s="56">
        <v>0</v>
      </c>
      <c r="AC92" s="56">
        <v>0</v>
      </c>
      <c r="AD92" s="56">
        <v>0</v>
      </c>
      <c r="AE92" s="56">
        <v>0</v>
      </c>
      <c r="AF92" s="56">
        <v>0</v>
      </c>
      <c r="AG92" s="56">
        <v>0</v>
      </c>
      <c r="AH92" s="56">
        <v>0</v>
      </c>
      <c r="AI92" s="56">
        <v>0</v>
      </c>
      <c r="AJ92" s="56">
        <v>0</v>
      </c>
    </row>
    <row r="93" spans="1:36">
      <c r="A93" s="56">
        <v>0.70811687837058268</v>
      </c>
      <c r="B93" s="56">
        <v>1.0574830722643837E-2</v>
      </c>
      <c r="C93" s="56">
        <v>9.1181974752210265E-2</v>
      </c>
      <c r="D93" s="56">
        <v>0.10175680547485411</v>
      </c>
      <c r="E93" s="56">
        <v>6.0244169815294353E-2</v>
      </c>
      <c r="F93" s="56">
        <v>4.151263565955976E-2</v>
      </c>
      <c r="G93" s="56">
        <v>3.6130332508061011E-2</v>
      </c>
      <c r="H93" s="56">
        <v>0.13788713798291513</v>
      </c>
      <c r="I93" s="56">
        <v>1.2084497894566917</v>
      </c>
      <c r="J93" s="56">
        <v>6.5625673533981157</v>
      </c>
      <c r="K93" s="56">
        <v>3.4351973927045393E-2</v>
      </c>
      <c r="L93" s="56">
        <v>536.07518796992485</v>
      </c>
      <c r="M93" s="56">
        <v>1211.3162360795534</v>
      </c>
      <c r="N93" s="56">
        <v>104.01729361272406</v>
      </c>
      <c r="O93" s="56">
        <v>-77846.525264718512</v>
      </c>
      <c r="P93" s="56">
        <v>-3206036.8179000532</v>
      </c>
      <c r="Q93" s="56">
        <v>-1863.5424688896323</v>
      </c>
      <c r="R93" s="56">
        <v>-6.5956856357069313E-2</v>
      </c>
      <c r="S93" s="56">
        <v>1</v>
      </c>
      <c r="T93" s="56">
        <v>0</v>
      </c>
      <c r="U93" s="56">
        <v>0</v>
      </c>
      <c r="V93" s="56">
        <v>0</v>
      </c>
      <c r="W93" s="56">
        <v>0</v>
      </c>
      <c r="X93" s="56">
        <v>0</v>
      </c>
      <c r="Y93" s="56">
        <v>1</v>
      </c>
      <c r="Z93" s="56">
        <v>1</v>
      </c>
      <c r="AA93" s="56">
        <v>0</v>
      </c>
      <c r="AB93" s="56">
        <v>0</v>
      </c>
      <c r="AC93" s="56">
        <v>0</v>
      </c>
      <c r="AD93" s="56">
        <v>0</v>
      </c>
      <c r="AE93" s="56">
        <v>0</v>
      </c>
      <c r="AF93" s="56">
        <v>0</v>
      </c>
      <c r="AG93" s="56">
        <v>0</v>
      </c>
      <c r="AH93" s="56">
        <v>0</v>
      </c>
      <c r="AI93" s="56">
        <v>0</v>
      </c>
      <c r="AJ93" s="56">
        <v>0</v>
      </c>
    </row>
    <row r="94" spans="1:36">
      <c r="A94" s="56">
        <v>0.72073707673884291</v>
      </c>
      <c r="B94" s="56">
        <v>1.0978502793456369E-2</v>
      </c>
      <c r="C94" s="56">
        <v>9.7408141195995848E-2</v>
      </c>
      <c r="D94" s="56">
        <v>0.10838664398945222</v>
      </c>
      <c r="E94" s="56">
        <v>6.4500866468757967E-2</v>
      </c>
      <c r="F94" s="56">
        <v>4.3885777520694239E-2</v>
      </c>
      <c r="G94" s="56">
        <v>3.3764074231753607E-2</v>
      </c>
      <c r="H94" s="56">
        <v>0.14215071822120581</v>
      </c>
      <c r="I94" s="56">
        <v>1.2902675788158795</v>
      </c>
      <c r="J94" s="56">
        <v>6.4756642069133115</v>
      </c>
      <c r="K94" s="56">
        <v>3.4012927427789545E-2</v>
      </c>
      <c r="L94" s="56">
        <v>526.85294117647061</v>
      </c>
      <c r="M94" s="56">
        <v>1225.5636828002009</v>
      </c>
      <c r="N94" s="56">
        <v>106.18345614916541</v>
      </c>
      <c r="O94" s="56">
        <v>-89825.537584413891</v>
      </c>
      <c r="P94" s="56">
        <v>-3335192.7942070807</v>
      </c>
      <c r="Q94" s="56">
        <v>-1880.6310026581536</v>
      </c>
      <c r="R94" s="56">
        <v>-6.2078916805083866E-2</v>
      </c>
      <c r="S94" s="56">
        <v>1</v>
      </c>
      <c r="T94" s="56">
        <v>0</v>
      </c>
      <c r="U94" s="56">
        <v>0</v>
      </c>
      <c r="V94" s="56">
        <v>1</v>
      </c>
      <c r="W94" s="56">
        <v>0</v>
      </c>
      <c r="X94" s="56">
        <v>0</v>
      </c>
      <c r="Y94" s="56">
        <v>0</v>
      </c>
      <c r="Z94" s="56">
        <v>0</v>
      </c>
      <c r="AA94" s="56">
        <v>1</v>
      </c>
      <c r="AB94" s="56">
        <v>0</v>
      </c>
      <c r="AC94" s="56">
        <v>0</v>
      </c>
      <c r="AD94" s="56">
        <v>0</v>
      </c>
      <c r="AE94" s="56">
        <v>0</v>
      </c>
      <c r="AF94" s="56">
        <v>0</v>
      </c>
      <c r="AG94" s="56">
        <v>0</v>
      </c>
      <c r="AH94" s="56">
        <v>0</v>
      </c>
      <c r="AI94" s="56">
        <v>0</v>
      </c>
      <c r="AJ94" s="56">
        <v>0</v>
      </c>
    </row>
    <row r="95" spans="1:36">
      <c r="A95" s="56">
        <v>0.67159771346582275</v>
      </c>
      <c r="B95" s="56">
        <v>1.0676830675921296E-2</v>
      </c>
      <c r="C95" s="56">
        <v>9.8900631663545333E-2</v>
      </c>
      <c r="D95" s="56">
        <v>0.10957746233946664</v>
      </c>
      <c r="E95" s="56">
        <v>6.3119199559989778E-2</v>
      </c>
      <c r="F95" s="56">
        <v>4.6458262779476851E-2</v>
      </c>
      <c r="G95" s="56">
        <v>3.7034994018577724E-2</v>
      </c>
      <c r="H95" s="56">
        <v>0.14661245635804435</v>
      </c>
      <c r="I95" s="56">
        <v>1.3490612023706394</v>
      </c>
      <c r="J95" s="56">
        <v>6.5538656627656202</v>
      </c>
      <c r="K95" s="56">
        <v>3.4437476000227424E-2</v>
      </c>
      <c r="L95" s="56">
        <v>515.64748201438852</v>
      </c>
      <c r="M95" s="56">
        <v>1222.2298151377747</v>
      </c>
      <c r="N95" s="56">
        <v>104.35447506103941</v>
      </c>
      <c r="O95" s="56">
        <v>-80271.773258861649</v>
      </c>
      <c r="P95" s="56">
        <v>-3291944.2000235054</v>
      </c>
      <c r="Q95" s="56">
        <v>-1778.1115234648214</v>
      </c>
      <c r="R95" s="56">
        <v>-7.1042267920000957E-2</v>
      </c>
      <c r="S95" s="56">
        <v>1</v>
      </c>
      <c r="T95" s="56">
        <v>0</v>
      </c>
      <c r="U95" s="56">
        <v>0</v>
      </c>
      <c r="V95" s="56">
        <v>0</v>
      </c>
      <c r="W95" s="56">
        <v>1</v>
      </c>
      <c r="X95" s="56">
        <v>0</v>
      </c>
      <c r="Y95" s="56">
        <v>0</v>
      </c>
      <c r="Z95" s="56">
        <v>0</v>
      </c>
      <c r="AA95" s="56">
        <v>1</v>
      </c>
      <c r="AB95" s="56">
        <v>0</v>
      </c>
      <c r="AC95" s="56">
        <v>0</v>
      </c>
      <c r="AD95" s="56">
        <v>0</v>
      </c>
      <c r="AE95" s="56">
        <v>0</v>
      </c>
      <c r="AF95" s="56">
        <v>0</v>
      </c>
      <c r="AG95" s="56">
        <v>0</v>
      </c>
      <c r="AH95" s="56">
        <v>0</v>
      </c>
      <c r="AI95" s="56">
        <v>0</v>
      </c>
      <c r="AJ95" s="56">
        <v>0</v>
      </c>
    </row>
    <row r="96" spans="1:36">
      <c r="A96" s="56">
        <v>0.74738611563486312</v>
      </c>
      <c r="B96" s="56">
        <v>1.0398654047001561E-2</v>
      </c>
      <c r="C96" s="56">
        <v>9.0810344294201775E-2</v>
      </c>
      <c r="D96" s="56">
        <v>0.10120899834120334</v>
      </c>
      <c r="E96" s="56">
        <v>5.756815084912946E-2</v>
      </c>
      <c r="F96" s="56">
        <v>4.3640847492073864E-2</v>
      </c>
      <c r="G96" s="56">
        <v>3.1813518435003886E-2</v>
      </c>
      <c r="H96" s="56">
        <v>0.13302251677620722</v>
      </c>
      <c r="I96" s="56">
        <v>1.2711875743044359</v>
      </c>
      <c r="J96" s="56">
        <v>6.5591922670956162</v>
      </c>
      <c r="K96" s="56">
        <v>3.4330769411393215E-2</v>
      </c>
      <c r="L96" s="56">
        <v>539.59574468085111</v>
      </c>
      <c r="M96" s="56">
        <v>1246.2725707451073</v>
      </c>
      <c r="N96" s="56">
        <v>108.39994479712945</v>
      </c>
      <c r="O96" s="56">
        <v>-86959.968022423622</v>
      </c>
      <c r="P96" s="56">
        <v>-2806773.8732462092</v>
      </c>
      <c r="Q96" s="56">
        <v>-1774.7624832199058</v>
      </c>
      <c r="R96" s="56">
        <v>-5.6479738650414363E-2</v>
      </c>
      <c r="S96" s="56">
        <v>1</v>
      </c>
      <c r="T96" s="56">
        <v>0</v>
      </c>
      <c r="U96" s="56">
        <v>0</v>
      </c>
      <c r="V96" s="56">
        <v>0</v>
      </c>
      <c r="W96" s="56">
        <v>0</v>
      </c>
      <c r="X96" s="56">
        <v>1</v>
      </c>
      <c r="Y96" s="56">
        <v>0</v>
      </c>
      <c r="Z96" s="56">
        <v>0</v>
      </c>
      <c r="AA96" s="56">
        <v>1</v>
      </c>
      <c r="AB96" s="56">
        <v>0</v>
      </c>
      <c r="AC96" s="56">
        <v>0</v>
      </c>
      <c r="AD96" s="56">
        <v>0</v>
      </c>
      <c r="AE96" s="56">
        <v>0</v>
      </c>
      <c r="AF96" s="56">
        <v>0</v>
      </c>
      <c r="AG96" s="56">
        <v>0</v>
      </c>
      <c r="AH96" s="56">
        <v>0</v>
      </c>
      <c r="AI96" s="56">
        <v>0</v>
      </c>
      <c r="AJ96" s="56">
        <v>0</v>
      </c>
    </row>
    <row r="97" spans="1:36">
      <c r="A97" s="56">
        <v>0.73225970213010716</v>
      </c>
      <c r="B97" s="56">
        <v>1.0746858632592164E-2</v>
      </c>
      <c r="C97" s="56">
        <v>9.4143408934169143E-2</v>
      </c>
      <c r="D97" s="56">
        <v>0.10489026756676131</v>
      </c>
      <c r="E97" s="56">
        <v>6.0713415795295413E-2</v>
      </c>
      <c r="F97" s="56">
        <v>4.4176851771465901E-2</v>
      </c>
      <c r="G97" s="56">
        <v>4.1119404592792612E-2</v>
      </c>
      <c r="H97" s="56">
        <v>0.14600967215955393</v>
      </c>
      <c r="I97" s="56">
        <v>1.295314306341586</v>
      </c>
      <c r="J97" s="56">
        <v>6.4934464624968893</v>
      </c>
      <c r="K97" s="56">
        <v>3.4105121479154017E-2</v>
      </c>
      <c r="L97" s="56">
        <v>539.23611111111109</v>
      </c>
      <c r="M97" s="56">
        <v>1256.2170895041854</v>
      </c>
      <c r="N97" s="56">
        <v>105.99405022537024</v>
      </c>
      <c r="O97" s="56">
        <v>-93689.83395325637</v>
      </c>
      <c r="P97" s="56">
        <v>-2894642.0241323672</v>
      </c>
      <c r="Q97" s="56">
        <v>-1949.8206845731931</v>
      </c>
      <c r="R97" s="56">
        <v>-7.0830421330722398E-2</v>
      </c>
      <c r="S97" s="56">
        <v>1</v>
      </c>
      <c r="T97" s="56">
        <v>0</v>
      </c>
      <c r="U97" s="56">
        <v>0</v>
      </c>
      <c r="V97" s="56">
        <v>0</v>
      </c>
      <c r="W97" s="56">
        <v>0</v>
      </c>
      <c r="X97" s="56">
        <v>0</v>
      </c>
      <c r="Y97" s="56">
        <v>1</v>
      </c>
      <c r="Z97" s="56">
        <v>0</v>
      </c>
      <c r="AA97" s="56">
        <v>1</v>
      </c>
      <c r="AB97" s="56">
        <v>0</v>
      </c>
      <c r="AC97" s="56">
        <v>0</v>
      </c>
      <c r="AD97" s="56">
        <v>0</v>
      </c>
      <c r="AE97" s="56">
        <v>0</v>
      </c>
      <c r="AF97" s="56">
        <v>0</v>
      </c>
      <c r="AG97" s="56">
        <v>0</v>
      </c>
      <c r="AH97" s="56">
        <v>0</v>
      </c>
      <c r="AI97" s="56">
        <v>0</v>
      </c>
      <c r="AJ97" s="56">
        <v>0</v>
      </c>
    </row>
    <row r="98" spans="1:36">
      <c r="A98" s="56">
        <v>0.74217717758428903</v>
      </c>
      <c r="B98" s="56">
        <v>1.1383980972092166E-2</v>
      </c>
      <c r="C98" s="56">
        <v>9.9546506413611291E-2</v>
      </c>
      <c r="D98" s="56">
        <v>0.11093048738570346</v>
      </c>
      <c r="E98" s="56">
        <v>6.215313461836567E-2</v>
      </c>
      <c r="F98" s="56">
        <v>4.877735276733778E-2</v>
      </c>
      <c r="G98" s="56">
        <v>3.0822919396916906E-2</v>
      </c>
      <c r="H98" s="56">
        <v>0.14175340678262036</v>
      </c>
      <c r="I98" s="56">
        <v>1.4580185697791923</v>
      </c>
      <c r="J98" s="56">
        <v>6.3776063572069646</v>
      </c>
      <c r="K98" s="56">
        <v>3.3454548370206838E-2</v>
      </c>
      <c r="L98" s="56">
        <v>521.31034482758616</v>
      </c>
      <c r="M98" s="56">
        <v>1275.5283106230984</v>
      </c>
      <c r="N98" s="56">
        <v>107.11400978965472</v>
      </c>
      <c r="O98" s="56">
        <v>-91154.403003706146</v>
      </c>
      <c r="P98" s="56">
        <v>-3012085.6763043525</v>
      </c>
      <c r="Q98" s="56">
        <v>-1837.6335509692231</v>
      </c>
      <c r="R98" s="56">
        <v>-5.6869035647779176E-2</v>
      </c>
      <c r="S98" s="56">
        <v>1</v>
      </c>
      <c r="T98" s="56">
        <v>0</v>
      </c>
      <c r="U98" s="56">
        <v>0</v>
      </c>
      <c r="V98" s="56">
        <v>1</v>
      </c>
      <c r="W98" s="56">
        <v>0</v>
      </c>
      <c r="X98" s="56">
        <v>0</v>
      </c>
      <c r="Y98" s="56">
        <v>0</v>
      </c>
      <c r="Z98" s="56">
        <v>0</v>
      </c>
      <c r="AA98" s="56">
        <v>0</v>
      </c>
      <c r="AB98" s="56">
        <v>1</v>
      </c>
      <c r="AC98" s="56">
        <v>0</v>
      </c>
      <c r="AD98" s="56">
        <v>0</v>
      </c>
      <c r="AE98" s="56">
        <v>0</v>
      </c>
      <c r="AF98" s="56">
        <v>0</v>
      </c>
      <c r="AG98" s="56">
        <v>0</v>
      </c>
      <c r="AH98" s="56">
        <v>0</v>
      </c>
      <c r="AI98" s="56">
        <v>0</v>
      </c>
      <c r="AJ98" s="56">
        <v>0</v>
      </c>
    </row>
    <row r="99" spans="1:36">
      <c r="A99" s="56">
        <v>0.74233226944152608</v>
      </c>
      <c r="B99" s="56">
        <v>1.2254233588660847E-2</v>
      </c>
      <c r="C99" s="56">
        <v>9.4516890878620127E-2</v>
      </c>
      <c r="D99" s="56">
        <v>0.10677112446728097</v>
      </c>
      <c r="E99" s="56">
        <v>5.8770033936545077E-2</v>
      </c>
      <c r="F99" s="56">
        <v>4.8001090530735896E-2</v>
      </c>
      <c r="G99" s="56">
        <v>3.2662586601777073E-2</v>
      </c>
      <c r="H99" s="56">
        <v>0.13943371106905805</v>
      </c>
      <c r="I99" s="56">
        <v>1.3995950637675825</v>
      </c>
      <c r="J99" s="56">
        <v>6.5835756642560419</v>
      </c>
      <c r="K99" s="56">
        <v>3.4296413136469153E-2</v>
      </c>
      <c r="L99" s="56">
        <v>512.84563758389265</v>
      </c>
      <c r="M99" s="56">
        <v>1273.1217316198602</v>
      </c>
      <c r="N99" s="56">
        <v>110.78031512550056</v>
      </c>
      <c r="O99" s="56">
        <v>-88629.454953704626</v>
      </c>
      <c r="P99" s="56">
        <v>-2640814.5910707414</v>
      </c>
      <c r="Q99" s="56">
        <v>-1690.979008387199</v>
      </c>
      <c r="R99" s="56">
        <v>-6.0507702600925445E-2</v>
      </c>
      <c r="S99" s="56">
        <v>1</v>
      </c>
      <c r="T99" s="56">
        <v>0</v>
      </c>
      <c r="U99" s="56">
        <v>0</v>
      </c>
      <c r="V99" s="56">
        <v>0</v>
      </c>
      <c r="W99" s="56">
        <v>1</v>
      </c>
      <c r="X99" s="56">
        <v>0</v>
      </c>
      <c r="Y99" s="56">
        <v>0</v>
      </c>
      <c r="Z99" s="56">
        <v>0</v>
      </c>
      <c r="AA99" s="56">
        <v>0</v>
      </c>
      <c r="AB99" s="56">
        <v>1</v>
      </c>
      <c r="AC99" s="56">
        <v>0</v>
      </c>
      <c r="AD99" s="56">
        <v>0</v>
      </c>
      <c r="AE99" s="56">
        <v>0</v>
      </c>
      <c r="AF99" s="56">
        <v>0</v>
      </c>
      <c r="AG99" s="56">
        <v>0</v>
      </c>
      <c r="AH99" s="56">
        <v>0</v>
      </c>
      <c r="AI99" s="56">
        <v>0</v>
      </c>
      <c r="AJ99" s="56">
        <v>0</v>
      </c>
    </row>
    <row r="100" spans="1:36">
      <c r="A100" s="56">
        <v>0.73727655879689646</v>
      </c>
      <c r="B100" s="56">
        <v>1.0451215500629623E-2</v>
      </c>
      <c r="C100" s="56">
        <v>8.1170425970405261E-2</v>
      </c>
      <c r="D100" s="56">
        <v>9.1621641471034881E-2</v>
      </c>
      <c r="E100" s="56">
        <v>5.7356750837222532E-2</v>
      </c>
      <c r="F100" s="56">
        <v>3.4264890633812342E-2</v>
      </c>
      <c r="G100" s="56">
        <v>3.094597897814149E-2</v>
      </c>
      <c r="H100" s="56">
        <v>0.12256762044917638</v>
      </c>
      <c r="I100" s="56">
        <v>1.001202548308028</v>
      </c>
      <c r="J100" s="56">
        <v>6.5165328625861498</v>
      </c>
      <c r="K100" s="56">
        <v>3.4223734939266733E-2</v>
      </c>
      <c r="L100" s="56">
        <v>504.81818181818181</v>
      </c>
      <c r="M100" s="56">
        <v>1308.6963160196547</v>
      </c>
      <c r="N100" s="56">
        <v>108.22636412749866</v>
      </c>
      <c r="O100" s="56">
        <v>-86931.262259618845</v>
      </c>
      <c r="P100" s="56">
        <v>-2655598.084084318</v>
      </c>
      <c r="Q100" s="56">
        <v>-1972.2450349366516</v>
      </c>
      <c r="R100" s="56">
        <v>-5.6148800588918683E-2</v>
      </c>
      <c r="S100" s="56">
        <v>1</v>
      </c>
      <c r="T100" s="56">
        <v>0</v>
      </c>
      <c r="U100" s="56">
        <v>0</v>
      </c>
      <c r="V100" s="56">
        <v>0</v>
      </c>
      <c r="W100" s="56">
        <v>0</v>
      </c>
      <c r="X100" s="56">
        <v>1</v>
      </c>
      <c r="Y100" s="56">
        <v>0</v>
      </c>
      <c r="Z100" s="56">
        <v>0</v>
      </c>
      <c r="AA100" s="56">
        <v>0</v>
      </c>
      <c r="AB100" s="56">
        <v>1</v>
      </c>
      <c r="AC100" s="56">
        <v>0</v>
      </c>
      <c r="AD100" s="56">
        <v>0</v>
      </c>
      <c r="AE100" s="56">
        <v>0</v>
      </c>
      <c r="AF100" s="56">
        <v>0</v>
      </c>
      <c r="AG100" s="56">
        <v>0</v>
      </c>
      <c r="AH100" s="56">
        <v>0</v>
      </c>
      <c r="AI100" s="56">
        <v>0</v>
      </c>
      <c r="AJ100" s="56">
        <v>0</v>
      </c>
    </row>
    <row r="101" spans="1:36">
      <c r="A101" s="56">
        <v>0.7258317299177024</v>
      </c>
      <c r="B101" s="56">
        <v>1.2009823601951027E-2</v>
      </c>
      <c r="C101" s="56">
        <v>0.10025151622786076</v>
      </c>
      <c r="D101" s="56">
        <v>0.11226133982981179</v>
      </c>
      <c r="E101" s="56">
        <v>5.958699300972372E-2</v>
      </c>
      <c r="F101" s="56">
        <v>5.2674346820088057E-2</v>
      </c>
      <c r="G101" s="56">
        <v>3.1825786938481655E-2</v>
      </c>
      <c r="H101" s="56">
        <v>0.14408712676829341</v>
      </c>
      <c r="I101" s="56">
        <v>1.5442096588836403</v>
      </c>
      <c r="J101" s="56">
        <v>6.4522432364941151</v>
      </c>
      <c r="K101" s="56">
        <v>3.4110877701780513E-2</v>
      </c>
      <c r="L101" s="56">
        <v>497.9225806451613</v>
      </c>
      <c r="M101" s="56">
        <v>1323.2176786130763</v>
      </c>
      <c r="N101" s="56">
        <v>109.44523050610277</v>
      </c>
      <c r="O101" s="56">
        <v>-88101.808787654649</v>
      </c>
      <c r="P101" s="56">
        <v>-2734458.5249160212</v>
      </c>
      <c r="Q101" s="56">
        <v>-1921.8533229338725</v>
      </c>
      <c r="R101" s="56">
        <v>-6.0393626695546827E-2</v>
      </c>
      <c r="S101" s="56">
        <v>1</v>
      </c>
      <c r="T101" s="56">
        <v>0</v>
      </c>
      <c r="U101" s="56">
        <v>0</v>
      </c>
      <c r="V101" s="56">
        <v>0</v>
      </c>
      <c r="W101" s="56">
        <v>0</v>
      </c>
      <c r="X101" s="56">
        <v>0</v>
      </c>
      <c r="Y101" s="56">
        <v>1</v>
      </c>
      <c r="Z101" s="56">
        <v>0</v>
      </c>
      <c r="AA101" s="56">
        <v>0</v>
      </c>
      <c r="AB101" s="56">
        <v>1</v>
      </c>
      <c r="AC101" s="56">
        <v>0</v>
      </c>
      <c r="AD101" s="56">
        <v>0</v>
      </c>
      <c r="AE101" s="56">
        <v>0</v>
      </c>
      <c r="AF101" s="56">
        <v>0</v>
      </c>
      <c r="AG101" s="56">
        <v>0</v>
      </c>
      <c r="AH101" s="56">
        <v>0</v>
      </c>
      <c r="AI101" s="56">
        <v>0</v>
      </c>
      <c r="AJ101" s="56">
        <v>0</v>
      </c>
    </row>
    <row r="102" spans="1:36">
      <c r="A102" s="56">
        <v>0.73452678145692973</v>
      </c>
      <c r="B102" s="56">
        <v>1.1225035117263582E-2</v>
      </c>
      <c r="C102" s="56">
        <v>0.10039297559165745</v>
      </c>
      <c r="D102" s="56">
        <v>0.11161801070892104</v>
      </c>
      <c r="E102" s="56">
        <v>5.8173467413312197E-2</v>
      </c>
      <c r="F102" s="56">
        <v>5.344454329560884E-2</v>
      </c>
      <c r="G102" s="56">
        <v>2.699897371779432E-2</v>
      </c>
      <c r="H102" s="56">
        <v>0.13861698442671536</v>
      </c>
      <c r="I102" s="56">
        <v>1.5803781438916078</v>
      </c>
      <c r="J102" s="56">
        <v>6.377552100890246</v>
      </c>
      <c r="K102" s="56">
        <v>3.3817566702108476E-2</v>
      </c>
      <c r="L102" s="56">
        <v>488.44871794871796</v>
      </c>
      <c r="M102" s="56">
        <v>1348.0993858106513</v>
      </c>
      <c r="N102" s="56">
        <v>108.70011023911388</v>
      </c>
      <c r="O102" s="56">
        <v>-83707.16087002297</v>
      </c>
      <c r="P102" s="56">
        <v>-2616563.7430311251</v>
      </c>
      <c r="Q102" s="56">
        <v>-2128.1208832270963</v>
      </c>
      <c r="R102" s="56">
        <v>-5.2038958687443362E-2</v>
      </c>
      <c r="S102" s="56">
        <v>1</v>
      </c>
      <c r="T102" s="56">
        <v>0</v>
      </c>
      <c r="U102" s="56">
        <v>0</v>
      </c>
      <c r="V102" s="56">
        <v>1</v>
      </c>
      <c r="W102" s="56">
        <v>0</v>
      </c>
      <c r="X102" s="56">
        <v>0</v>
      </c>
      <c r="Y102" s="56">
        <v>0</v>
      </c>
      <c r="Z102" s="56">
        <v>0</v>
      </c>
      <c r="AA102" s="56">
        <v>0</v>
      </c>
      <c r="AB102" s="56">
        <v>0</v>
      </c>
      <c r="AC102" s="56">
        <v>1</v>
      </c>
      <c r="AD102" s="56">
        <v>0</v>
      </c>
      <c r="AE102" s="56">
        <v>0</v>
      </c>
      <c r="AF102" s="56">
        <v>0</v>
      </c>
      <c r="AG102" s="56">
        <v>0</v>
      </c>
      <c r="AH102" s="56">
        <v>0</v>
      </c>
      <c r="AI102" s="56">
        <v>0</v>
      </c>
      <c r="AJ102" s="56">
        <v>0</v>
      </c>
    </row>
    <row r="103" spans="1:36">
      <c r="A103" s="56">
        <v>0.74022576558360453</v>
      </c>
      <c r="B103" s="56">
        <v>1.1634715029548019E-2</v>
      </c>
      <c r="C103" s="56">
        <v>0.11135752892186111</v>
      </c>
      <c r="D103" s="56">
        <v>0.12299224395140913</v>
      </c>
      <c r="E103" s="56">
        <v>6.5131273735507811E-2</v>
      </c>
      <c r="F103" s="56">
        <v>5.7860970215901315E-2</v>
      </c>
      <c r="G103" s="56">
        <v>2.8320282955801059E-2</v>
      </c>
      <c r="H103" s="56">
        <v>0.1513125269072102</v>
      </c>
      <c r="I103" s="56">
        <v>1.7059227687507152</v>
      </c>
      <c r="J103" s="56">
        <v>6.423298601293407</v>
      </c>
      <c r="K103" s="56">
        <v>3.3917696202785418E-2</v>
      </c>
      <c r="L103" s="56">
        <v>469.97468354430379</v>
      </c>
      <c r="M103" s="56">
        <v>1342.4064722042663</v>
      </c>
      <c r="N103" s="56">
        <v>112.41044494720965</v>
      </c>
      <c r="O103" s="56">
        <v>-87484.656030607832</v>
      </c>
      <c r="P103" s="56">
        <v>-3080192.6560007832</v>
      </c>
      <c r="Q103" s="56">
        <v>-2310.8980141293214</v>
      </c>
      <c r="R103" s="56">
        <v>-5.3976772821259456E-2</v>
      </c>
      <c r="S103" s="56">
        <v>1</v>
      </c>
      <c r="T103" s="56">
        <v>0</v>
      </c>
      <c r="U103" s="56">
        <v>0</v>
      </c>
      <c r="V103" s="56">
        <v>0</v>
      </c>
      <c r="W103" s="56">
        <v>1</v>
      </c>
      <c r="X103" s="56">
        <v>0</v>
      </c>
      <c r="Y103" s="56">
        <v>0</v>
      </c>
      <c r="Z103" s="56">
        <v>0</v>
      </c>
      <c r="AA103" s="56">
        <v>0</v>
      </c>
      <c r="AB103" s="56">
        <v>0</v>
      </c>
      <c r="AC103" s="56">
        <v>1</v>
      </c>
      <c r="AD103" s="56">
        <v>0</v>
      </c>
      <c r="AE103" s="56">
        <v>0</v>
      </c>
      <c r="AF103" s="56">
        <v>0</v>
      </c>
      <c r="AG103" s="56">
        <v>0</v>
      </c>
      <c r="AH103" s="56">
        <v>0</v>
      </c>
      <c r="AI103" s="56">
        <v>0</v>
      </c>
      <c r="AJ103" s="56">
        <v>0</v>
      </c>
    </row>
    <row r="104" spans="1:36">
      <c r="A104" s="56">
        <v>0.80418151542523719</v>
      </c>
      <c r="B104" s="56">
        <v>1.1824107519522948E-2</v>
      </c>
      <c r="C104" s="56">
        <v>0.11025529429801208</v>
      </c>
      <c r="D104" s="56">
        <v>0.12207940181753503</v>
      </c>
      <c r="E104" s="56">
        <v>6.4920249713854211E-2</v>
      </c>
      <c r="F104" s="56">
        <v>5.7159152103680791E-2</v>
      </c>
      <c r="G104" s="56">
        <v>2.9879586555507046E-2</v>
      </c>
      <c r="H104" s="56">
        <v>0.15195898837304203</v>
      </c>
      <c r="I104" s="56">
        <v>1.6764133181044472</v>
      </c>
      <c r="J104" s="56">
        <v>6.4809603270505072</v>
      </c>
      <c r="K104" s="56">
        <v>3.409609759502015E-2</v>
      </c>
      <c r="L104" s="56">
        <v>476.26582278481015</v>
      </c>
      <c r="M104" s="56">
        <v>1332.3196411960132</v>
      </c>
      <c r="N104" s="56">
        <v>124.40244518272425</v>
      </c>
      <c r="O104" s="56">
        <v>-86998.338480629973</v>
      </c>
      <c r="P104" s="56">
        <v>-3138050.3502854561</v>
      </c>
      <c r="Q104" s="56">
        <v>-2234.4662776454979</v>
      </c>
      <c r="R104" s="56">
        <v>-5.1858558391481804E-2</v>
      </c>
      <c r="S104" s="56">
        <v>1</v>
      </c>
      <c r="T104" s="56">
        <v>0</v>
      </c>
      <c r="U104" s="56">
        <v>0</v>
      </c>
      <c r="V104" s="56">
        <v>0</v>
      </c>
      <c r="W104" s="56">
        <v>0</v>
      </c>
      <c r="X104" s="56">
        <v>1</v>
      </c>
      <c r="Y104" s="56">
        <v>0</v>
      </c>
      <c r="Z104" s="56">
        <v>0</v>
      </c>
      <c r="AA104" s="56">
        <v>0</v>
      </c>
      <c r="AB104" s="56">
        <v>0</v>
      </c>
      <c r="AC104" s="56">
        <v>1</v>
      </c>
      <c r="AD104" s="56">
        <v>0</v>
      </c>
      <c r="AE104" s="56">
        <v>0</v>
      </c>
      <c r="AF104" s="56">
        <v>0</v>
      </c>
      <c r="AG104" s="56">
        <v>0</v>
      </c>
      <c r="AH104" s="56">
        <v>0</v>
      </c>
      <c r="AI104" s="56">
        <v>0</v>
      </c>
      <c r="AJ104" s="56">
        <v>0</v>
      </c>
    </row>
    <row r="105" spans="1:36">
      <c r="A105" s="56">
        <v>0.78283349504916055</v>
      </c>
      <c r="B105" s="56">
        <v>1.1737138018926284E-2</v>
      </c>
      <c r="C105" s="56">
        <v>0.11227755546263178</v>
      </c>
      <c r="D105" s="56">
        <v>0.12401469348155807</v>
      </c>
      <c r="E105" s="56">
        <v>6.2666584360736272E-2</v>
      </c>
      <c r="F105" s="56">
        <v>6.1348109120821788E-2</v>
      </c>
      <c r="G105" s="56">
        <v>3.4429490967229359E-2</v>
      </c>
      <c r="H105" s="56">
        <v>0.15844418444878744</v>
      </c>
      <c r="I105" s="56">
        <v>1.8092717970750334</v>
      </c>
      <c r="J105" s="56">
        <v>6.6055143335962088</v>
      </c>
      <c r="K105" s="56">
        <v>3.3907624725041566E-2</v>
      </c>
      <c r="L105" s="56">
        <v>467.39622641509436</v>
      </c>
      <c r="M105" s="56">
        <v>1341.4482345659078</v>
      </c>
      <c r="N105" s="56">
        <v>126.25567845416869</v>
      </c>
      <c r="O105" s="56">
        <v>-83913.64701661354</v>
      </c>
      <c r="P105" s="56">
        <v>-2997366.8607950853</v>
      </c>
      <c r="Q105" s="56">
        <v>-2339.7004680718055</v>
      </c>
      <c r="R105" s="56">
        <v>-5.8973752756014172E-2</v>
      </c>
      <c r="S105" s="56">
        <v>1</v>
      </c>
      <c r="T105" s="56">
        <v>0</v>
      </c>
      <c r="U105" s="56">
        <v>0</v>
      </c>
      <c r="V105" s="56">
        <v>0</v>
      </c>
      <c r="W105" s="56">
        <v>0</v>
      </c>
      <c r="X105" s="56">
        <v>0</v>
      </c>
      <c r="Y105" s="56">
        <v>1</v>
      </c>
      <c r="Z105" s="56">
        <v>0</v>
      </c>
      <c r="AA105" s="56">
        <v>0</v>
      </c>
      <c r="AB105" s="56">
        <v>0</v>
      </c>
      <c r="AC105" s="56">
        <v>1</v>
      </c>
      <c r="AD105" s="56">
        <v>0</v>
      </c>
      <c r="AE105" s="56">
        <v>0</v>
      </c>
      <c r="AF105" s="56">
        <v>0</v>
      </c>
      <c r="AG105" s="56">
        <v>0</v>
      </c>
      <c r="AH105" s="56">
        <v>0</v>
      </c>
      <c r="AI105" s="56">
        <v>0</v>
      </c>
      <c r="AJ105" s="56">
        <v>0</v>
      </c>
    </row>
    <row r="106" spans="1:36">
      <c r="A106" s="56">
        <v>0.76782654632409053</v>
      </c>
      <c r="B106" s="56">
        <v>1.2079134647976303E-2</v>
      </c>
      <c r="C106" s="56">
        <v>0.10549513746993584</v>
      </c>
      <c r="D106" s="56">
        <v>0.11757427211791215</v>
      </c>
      <c r="E106" s="56">
        <v>6.115333621426107E-2</v>
      </c>
      <c r="F106" s="56">
        <v>5.6420935903651069E-2</v>
      </c>
      <c r="G106" s="56">
        <v>2.0836733021117243E-2</v>
      </c>
      <c r="H106" s="56">
        <v>0.1384110051390294</v>
      </c>
      <c r="I106" s="56">
        <v>1.681722901294308</v>
      </c>
      <c r="J106" s="56">
        <v>6.6304589406260579</v>
      </c>
      <c r="K106" s="56">
        <v>3.3549484198750999E-2</v>
      </c>
      <c r="L106" s="56">
        <v>445.94339622641508</v>
      </c>
      <c r="M106" s="56">
        <v>1382.126676539031</v>
      </c>
      <c r="N106" s="56">
        <v>123.43257880262323</v>
      </c>
      <c r="O106" s="56">
        <v>-76065.955272769541</v>
      </c>
      <c r="P106" s="56">
        <v>-3003347.0075654848</v>
      </c>
      <c r="Q106" s="56">
        <v>-2382.5755452268609</v>
      </c>
      <c r="R106" s="56">
        <v>-4.2868884680629618E-2</v>
      </c>
      <c r="S106" s="56">
        <v>1</v>
      </c>
      <c r="T106" s="56">
        <v>0</v>
      </c>
      <c r="U106" s="56">
        <v>0</v>
      </c>
      <c r="V106" s="56">
        <v>1</v>
      </c>
      <c r="W106" s="56">
        <v>0</v>
      </c>
      <c r="X106" s="56">
        <v>0</v>
      </c>
      <c r="Y106" s="56">
        <v>0</v>
      </c>
      <c r="Z106" s="56">
        <v>0</v>
      </c>
      <c r="AA106" s="56">
        <v>0</v>
      </c>
      <c r="AB106" s="56">
        <v>0</v>
      </c>
      <c r="AC106" s="56">
        <v>0</v>
      </c>
      <c r="AD106" s="56">
        <v>1</v>
      </c>
      <c r="AE106" s="56">
        <v>0</v>
      </c>
      <c r="AF106" s="56">
        <v>0</v>
      </c>
      <c r="AG106" s="56">
        <v>0</v>
      </c>
      <c r="AH106" s="56">
        <v>0</v>
      </c>
      <c r="AI106" s="56">
        <v>0</v>
      </c>
      <c r="AJ106" s="56">
        <v>0</v>
      </c>
    </row>
    <row r="107" spans="1:36">
      <c r="A107" s="56">
        <v>0.78378489232870774</v>
      </c>
      <c r="B107" s="56">
        <v>1.2363458614925046E-2</v>
      </c>
      <c r="C107" s="56">
        <v>0.10996580567551306</v>
      </c>
      <c r="D107" s="56">
        <v>0.12232926429043811</v>
      </c>
      <c r="E107" s="56">
        <v>7.1357156102726499E-2</v>
      </c>
      <c r="F107" s="56">
        <v>5.0972108187711598E-2</v>
      </c>
      <c r="G107" s="56">
        <v>3.3787222436755276E-2</v>
      </c>
      <c r="H107" s="56">
        <v>0.15611648672719339</v>
      </c>
      <c r="I107" s="56">
        <v>1.4780734730931686</v>
      </c>
      <c r="J107" s="56">
        <v>6.8345001230290281</v>
      </c>
      <c r="K107" s="56">
        <v>3.4485503674619181E-2</v>
      </c>
      <c r="L107" s="56">
        <v>421.15</v>
      </c>
      <c r="M107" s="56">
        <v>1338.1481805769915</v>
      </c>
      <c r="N107" s="56">
        <v>124.90905853021489</v>
      </c>
      <c r="O107" s="56">
        <v>-80583.092297495386</v>
      </c>
      <c r="P107" s="56">
        <v>-3672873.3309838632</v>
      </c>
      <c r="Q107" s="56">
        <v>-2438.3658017332873</v>
      </c>
      <c r="R107" s="56">
        <v>-5.8881820131237494E-2</v>
      </c>
      <c r="S107" s="56">
        <v>1</v>
      </c>
      <c r="T107" s="56">
        <v>0</v>
      </c>
      <c r="U107" s="56">
        <v>0</v>
      </c>
      <c r="V107" s="56">
        <v>0</v>
      </c>
      <c r="W107" s="56">
        <v>1</v>
      </c>
      <c r="X107" s="56">
        <v>0</v>
      </c>
      <c r="Y107" s="56">
        <v>0</v>
      </c>
      <c r="Z107" s="56">
        <v>0</v>
      </c>
      <c r="AA107" s="56">
        <v>0</v>
      </c>
      <c r="AB107" s="56">
        <v>0</v>
      </c>
      <c r="AC107" s="56">
        <v>0</v>
      </c>
      <c r="AD107" s="56">
        <v>1</v>
      </c>
      <c r="AE107" s="56">
        <v>0</v>
      </c>
      <c r="AF107" s="56">
        <v>0</v>
      </c>
      <c r="AG107" s="56">
        <v>0</v>
      </c>
      <c r="AH107" s="56">
        <v>0</v>
      </c>
      <c r="AI107" s="56">
        <v>0</v>
      </c>
      <c r="AJ107" s="56">
        <v>0</v>
      </c>
    </row>
    <row r="108" spans="1:36">
      <c r="A108" s="56">
        <v>0.81979809793569192</v>
      </c>
      <c r="B108" s="56">
        <v>1.1110434474904052E-2</v>
      </c>
      <c r="C108" s="56">
        <v>0.11171682583707251</v>
      </c>
      <c r="D108" s="56">
        <v>0.12282726031197656</v>
      </c>
      <c r="E108" s="56">
        <v>6.6518255669043652E-2</v>
      </c>
      <c r="F108" s="56">
        <v>5.6309004642932911E-2</v>
      </c>
      <c r="G108" s="56">
        <v>3.1407690813808835E-2</v>
      </c>
      <c r="H108" s="56">
        <v>0.15423495112578539</v>
      </c>
      <c r="I108" s="56">
        <v>1.7026306729351806</v>
      </c>
      <c r="J108" s="56">
        <v>6.5517008326408464</v>
      </c>
      <c r="K108" s="56">
        <v>3.3071766847628387E-2</v>
      </c>
      <c r="L108" s="56">
        <v>435.40490797546011</v>
      </c>
      <c r="M108" s="56">
        <v>1323.4584830423694</v>
      </c>
      <c r="N108" s="56">
        <v>132.27948035112934</v>
      </c>
      <c r="O108" s="56">
        <v>-87825.982098638851</v>
      </c>
      <c r="P108" s="56">
        <v>-3331358.9002885357</v>
      </c>
      <c r="Q108" s="56">
        <v>-2499.5205514147683</v>
      </c>
      <c r="R108" s="56">
        <v>-5.1864142397715307E-2</v>
      </c>
      <c r="S108" s="56">
        <v>1</v>
      </c>
      <c r="T108" s="56">
        <v>0</v>
      </c>
      <c r="U108" s="56">
        <v>0</v>
      </c>
      <c r="V108" s="56">
        <v>0</v>
      </c>
      <c r="W108" s="56">
        <v>0</v>
      </c>
      <c r="X108" s="56">
        <v>1</v>
      </c>
      <c r="Y108" s="56">
        <v>0</v>
      </c>
      <c r="Z108" s="56">
        <v>0</v>
      </c>
      <c r="AA108" s="56">
        <v>0</v>
      </c>
      <c r="AB108" s="56">
        <v>0</v>
      </c>
      <c r="AC108" s="56">
        <v>0</v>
      </c>
      <c r="AD108" s="56">
        <v>1</v>
      </c>
      <c r="AE108" s="56">
        <v>0</v>
      </c>
      <c r="AF108" s="56">
        <v>0</v>
      </c>
      <c r="AG108" s="56">
        <v>0</v>
      </c>
      <c r="AH108" s="56">
        <v>0</v>
      </c>
      <c r="AI108" s="56">
        <v>0</v>
      </c>
      <c r="AJ108" s="56">
        <v>0</v>
      </c>
    </row>
    <row r="109" spans="1:36">
      <c r="A109" s="56">
        <v>0.81735279472191413</v>
      </c>
      <c r="B109" s="56">
        <v>1.1027340723604555E-2</v>
      </c>
      <c r="C109" s="56">
        <v>0.11070140401424668</v>
      </c>
      <c r="D109" s="56">
        <v>0.12172874473785122</v>
      </c>
      <c r="E109" s="56">
        <v>6.5717184945270096E-2</v>
      </c>
      <c r="F109" s="56">
        <v>5.6011559792581121E-2</v>
      </c>
      <c r="G109" s="56">
        <v>3.8737691814820827E-2</v>
      </c>
      <c r="H109" s="56">
        <v>0.16046643655267206</v>
      </c>
      <c r="I109" s="56">
        <v>1.713333217595191</v>
      </c>
      <c r="J109" s="56">
        <v>6.5972742356566814</v>
      </c>
      <c r="K109" s="56">
        <v>3.2691574071737256E-2</v>
      </c>
      <c r="L109" s="56">
        <v>419.7125748502994</v>
      </c>
      <c r="M109" s="56">
        <v>1308.3434058095074</v>
      </c>
      <c r="N109" s="56">
        <v>133.33852650801802</v>
      </c>
      <c r="O109" s="56">
        <v>-82602.417446165811</v>
      </c>
      <c r="P109" s="56">
        <v>-3384205.3206482246</v>
      </c>
      <c r="Q109" s="56">
        <v>-2367.0395818588408</v>
      </c>
      <c r="R109" s="56">
        <v>-6.0885621068142083E-2</v>
      </c>
      <c r="S109" s="56">
        <v>1</v>
      </c>
      <c r="T109" s="56">
        <v>0</v>
      </c>
      <c r="U109" s="56">
        <v>0</v>
      </c>
      <c r="V109" s="56">
        <v>0</v>
      </c>
      <c r="W109" s="56">
        <v>0</v>
      </c>
      <c r="X109" s="56">
        <v>0</v>
      </c>
      <c r="Y109" s="56">
        <v>1</v>
      </c>
      <c r="Z109" s="56">
        <v>0</v>
      </c>
      <c r="AA109" s="56">
        <v>0</v>
      </c>
      <c r="AB109" s="56">
        <v>0</v>
      </c>
      <c r="AC109" s="56">
        <v>0</v>
      </c>
      <c r="AD109" s="56">
        <v>1</v>
      </c>
      <c r="AE109" s="56">
        <v>0</v>
      </c>
      <c r="AF109" s="56">
        <v>0</v>
      </c>
      <c r="AG109" s="56">
        <v>0</v>
      </c>
      <c r="AH109" s="56">
        <v>0</v>
      </c>
      <c r="AI109" s="56">
        <v>0</v>
      </c>
      <c r="AJ109" s="56">
        <v>0</v>
      </c>
    </row>
    <row r="110" spans="1:36">
      <c r="A110" s="56">
        <v>0.81292814717727302</v>
      </c>
      <c r="B110" s="56">
        <v>1.1992210825003518E-2</v>
      </c>
      <c r="C110" s="56">
        <v>0.11975598261412773</v>
      </c>
      <c r="D110" s="56">
        <v>0.13174819343913124</v>
      </c>
      <c r="E110" s="56">
        <v>7.4645394784684127E-2</v>
      </c>
      <c r="F110" s="56">
        <v>5.7102798654447118E-2</v>
      </c>
      <c r="G110" s="56">
        <v>2.8622076541348108E-2</v>
      </c>
      <c r="H110" s="56">
        <v>0.16037026998047935</v>
      </c>
      <c r="I110" s="56">
        <v>1.7708786072887519</v>
      </c>
      <c r="J110" s="56">
        <v>6.5188927464889872</v>
      </c>
      <c r="K110" s="56">
        <v>3.2245461896381798E-2</v>
      </c>
      <c r="L110" s="56">
        <v>397.44444444444446</v>
      </c>
      <c r="M110" s="56">
        <v>1328.273545899975</v>
      </c>
      <c r="N110" s="56">
        <v>132.70161705633947</v>
      </c>
      <c r="O110" s="56">
        <v>-81046.512232193738</v>
      </c>
      <c r="P110" s="56">
        <v>-4111031.6586682107</v>
      </c>
      <c r="Q110" s="56">
        <v>-2340.8868894904385</v>
      </c>
      <c r="R110" s="56">
        <v>-4.9960488522111636E-2</v>
      </c>
      <c r="S110" s="56">
        <v>1</v>
      </c>
      <c r="T110" s="56">
        <v>0</v>
      </c>
      <c r="U110" s="56">
        <v>0</v>
      </c>
      <c r="V110" s="56">
        <v>1</v>
      </c>
      <c r="W110" s="56">
        <v>0</v>
      </c>
      <c r="X110" s="56">
        <v>0</v>
      </c>
      <c r="Y110" s="56">
        <v>0</v>
      </c>
      <c r="Z110" s="56">
        <v>0</v>
      </c>
      <c r="AA110" s="56">
        <v>0</v>
      </c>
      <c r="AB110" s="56">
        <v>0</v>
      </c>
      <c r="AC110" s="56">
        <v>0</v>
      </c>
      <c r="AD110" s="56">
        <v>0</v>
      </c>
      <c r="AE110" s="56">
        <v>1</v>
      </c>
      <c r="AF110" s="56">
        <v>0</v>
      </c>
      <c r="AG110" s="56">
        <v>0</v>
      </c>
      <c r="AH110" s="56">
        <v>0</v>
      </c>
      <c r="AI110" s="56">
        <v>0</v>
      </c>
      <c r="AJ110" s="56">
        <v>0</v>
      </c>
    </row>
    <row r="111" spans="1:36">
      <c r="A111" s="56">
        <v>0.82288745064552737</v>
      </c>
      <c r="B111" s="56">
        <v>1.1595842136553205E-2</v>
      </c>
      <c r="C111" s="56">
        <v>0.1191409871613246</v>
      </c>
      <c r="D111" s="56">
        <v>0.1307368292978778</v>
      </c>
      <c r="E111" s="56">
        <v>7.7910623215404651E-2</v>
      </c>
      <c r="F111" s="56">
        <v>5.282620608247314E-2</v>
      </c>
      <c r="G111" s="56">
        <v>2.9834029726442338E-2</v>
      </c>
      <c r="H111" s="56">
        <v>0.16057085902432014</v>
      </c>
      <c r="I111" s="56">
        <v>1.614502312320518</v>
      </c>
      <c r="J111" s="56">
        <v>6.657342693723896</v>
      </c>
      <c r="K111" s="56">
        <v>3.2719808252579238E-2</v>
      </c>
      <c r="L111" s="56">
        <v>381.51176470588234</v>
      </c>
      <c r="M111" s="56">
        <v>1315.8688345128514</v>
      </c>
      <c r="N111" s="56">
        <v>133.21828021647624</v>
      </c>
      <c r="O111" s="56">
        <v>-80809.11523332473</v>
      </c>
      <c r="P111" s="56">
        <v>-4281117.1095600566</v>
      </c>
      <c r="Q111" s="56">
        <v>-2307.4856277383483</v>
      </c>
      <c r="R111" s="56">
        <v>-5.0346948213264416E-2</v>
      </c>
      <c r="S111" s="56">
        <v>1</v>
      </c>
      <c r="T111" s="56">
        <v>0</v>
      </c>
      <c r="U111" s="56">
        <v>0</v>
      </c>
      <c r="V111" s="56">
        <v>0</v>
      </c>
      <c r="W111" s="56">
        <v>1</v>
      </c>
      <c r="X111" s="56">
        <v>0</v>
      </c>
      <c r="Y111" s="56">
        <v>0</v>
      </c>
      <c r="Z111" s="56">
        <v>0</v>
      </c>
      <c r="AA111" s="56">
        <v>0</v>
      </c>
      <c r="AB111" s="56">
        <v>0</v>
      </c>
      <c r="AC111" s="56">
        <v>0</v>
      </c>
      <c r="AD111" s="56">
        <v>0</v>
      </c>
      <c r="AE111" s="56">
        <v>1</v>
      </c>
      <c r="AF111" s="56">
        <v>0</v>
      </c>
      <c r="AG111" s="56">
        <v>0</v>
      </c>
      <c r="AH111" s="56">
        <v>0</v>
      </c>
      <c r="AI111" s="56">
        <v>0</v>
      </c>
      <c r="AJ111" s="56">
        <v>0</v>
      </c>
    </row>
    <row r="112" spans="1:36">
      <c r="A112" s="56">
        <v>0.84164468836004958</v>
      </c>
      <c r="B112" s="56">
        <v>1.177875482025063E-2</v>
      </c>
      <c r="C112" s="56">
        <v>0.10122877268644437</v>
      </c>
      <c r="D112" s="56">
        <v>0.113007527506695</v>
      </c>
      <c r="E112" s="56">
        <v>6.1962158367947592E-2</v>
      </c>
      <c r="F112" s="56">
        <v>5.1045369138747403E-2</v>
      </c>
      <c r="G112" s="56">
        <v>2.4142471868256205E-2</v>
      </c>
      <c r="H112" s="56">
        <v>0.1371499993749512</v>
      </c>
      <c r="I112" s="56">
        <v>1.5704258373264541</v>
      </c>
      <c r="J112" s="56">
        <v>6.5762333950507044</v>
      </c>
      <c r="K112" s="56">
        <v>3.250415774211201E-2</v>
      </c>
      <c r="L112" s="56">
        <v>415.63030303030303</v>
      </c>
      <c r="M112" s="56">
        <v>1322.3656804561163</v>
      </c>
      <c r="N112" s="56">
        <v>135.23873197334461</v>
      </c>
      <c r="O112" s="56">
        <v>-80356.195902618201</v>
      </c>
      <c r="P112" s="56">
        <v>-2956448.1674926062</v>
      </c>
      <c r="Q112" s="56">
        <v>-2271.2661749319568</v>
      </c>
      <c r="R112" s="56">
        <v>-4.2679799665224047E-2</v>
      </c>
      <c r="S112" s="56">
        <v>1</v>
      </c>
      <c r="T112" s="56">
        <v>0</v>
      </c>
      <c r="U112" s="56">
        <v>0</v>
      </c>
      <c r="V112" s="56">
        <v>0</v>
      </c>
      <c r="W112" s="56">
        <v>0</v>
      </c>
      <c r="X112" s="56">
        <v>1</v>
      </c>
      <c r="Y112" s="56">
        <v>0</v>
      </c>
      <c r="Z112" s="56">
        <v>0</v>
      </c>
      <c r="AA112" s="56">
        <v>0</v>
      </c>
      <c r="AB112" s="56">
        <v>0</v>
      </c>
      <c r="AC112" s="56">
        <v>0</v>
      </c>
      <c r="AD112" s="56">
        <v>0</v>
      </c>
      <c r="AE112" s="56">
        <v>1</v>
      </c>
      <c r="AF112" s="56">
        <v>0</v>
      </c>
      <c r="AG112" s="56">
        <v>0</v>
      </c>
      <c r="AH112" s="56">
        <v>0</v>
      </c>
      <c r="AI112" s="56">
        <v>0</v>
      </c>
      <c r="AJ112" s="56">
        <v>0</v>
      </c>
    </row>
    <row r="113" spans="1:36">
      <c r="A113" s="56">
        <v>0.83601163859267724</v>
      </c>
      <c r="B113" s="56">
        <v>1.205917773122967E-2</v>
      </c>
      <c r="C113" s="56">
        <v>0.10112119694264482</v>
      </c>
      <c r="D113" s="56">
        <v>0.11318037467387448</v>
      </c>
      <c r="E113" s="56">
        <v>6.4182675953661589E-2</v>
      </c>
      <c r="F113" s="56">
        <v>4.8997698720212902E-2</v>
      </c>
      <c r="G113" s="56">
        <v>2.8623554625947015E-2</v>
      </c>
      <c r="H113" s="56">
        <v>0.1418039292998215</v>
      </c>
      <c r="I113" s="56">
        <v>1.489854984709867</v>
      </c>
      <c r="J113" s="56">
        <v>6.6010637342442395</v>
      </c>
      <c r="K113" s="56">
        <v>3.2887562362154781E-2</v>
      </c>
      <c r="L113" s="56">
        <v>418.875</v>
      </c>
      <c r="M113" s="56">
        <v>1327.521422176749</v>
      </c>
      <c r="N113" s="56">
        <v>137.66624035469155</v>
      </c>
      <c r="O113" s="56">
        <v>-75535.514381179106</v>
      </c>
      <c r="P113" s="56">
        <v>-3316139.5080906427</v>
      </c>
      <c r="Q113" s="56">
        <v>-2383.5705434195056</v>
      </c>
      <c r="R113" s="56">
        <v>-4.8662877978183486E-2</v>
      </c>
      <c r="S113" s="56">
        <v>1</v>
      </c>
      <c r="T113" s="56">
        <v>0</v>
      </c>
      <c r="U113" s="56">
        <v>0</v>
      </c>
      <c r="V113" s="56">
        <v>0</v>
      </c>
      <c r="W113" s="56">
        <v>0</v>
      </c>
      <c r="X113" s="56">
        <v>0</v>
      </c>
      <c r="Y113" s="56">
        <v>1</v>
      </c>
      <c r="Z113" s="56">
        <v>0</v>
      </c>
      <c r="AA113" s="56">
        <v>0</v>
      </c>
      <c r="AB113" s="56">
        <v>0</v>
      </c>
      <c r="AC113" s="56">
        <v>0</v>
      </c>
      <c r="AD113" s="56">
        <v>0</v>
      </c>
      <c r="AE113" s="56">
        <v>1</v>
      </c>
      <c r="AF113" s="56">
        <v>0</v>
      </c>
      <c r="AG113" s="56">
        <v>0</v>
      </c>
      <c r="AH113" s="56">
        <v>0</v>
      </c>
      <c r="AI113" s="56">
        <v>0</v>
      </c>
      <c r="AJ113" s="56">
        <v>0</v>
      </c>
    </row>
    <row r="114" spans="1:36">
      <c r="A114" s="56">
        <v>0.82200535813996545</v>
      </c>
      <c r="B114" s="56">
        <v>9.4115292280983233E-3</v>
      </c>
      <c r="C114" s="56">
        <v>9.4751240705981885E-2</v>
      </c>
      <c r="D114" s="56">
        <v>0.1041627699340802</v>
      </c>
      <c r="E114" s="56">
        <v>6.8212117202845451E-2</v>
      </c>
      <c r="F114" s="56">
        <v>3.595065273123476E-2</v>
      </c>
      <c r="G114" s="56">
        <v>2.142702263523456E-2</v>
      </c>
      <c r="H114" s="56">
        <v>0.12558979256931477</v>
      </c>
      <c r="I114" s="56">
        <v>1.1276397799197542</v>
      </c>
      <c r="J114" s="56">
        <v>6.4647808847498327</v>
      </c>
      <c r="K114" s="56">
        <v>3.1881327150229753E-2</v>
      </c>
      <c r="L114" s="56">
        <v>400.4260355029586</v>
      </c>
      <c r="M114" s="56">
        <v>1354.1994473342002</v>
      </c>
      <c r="N114" s="56">
        <v>137.31485695708713</v>
      </c>
      <c r="O114" s="56">
        <v>-22806.122719113384</v>
      </c>
      <c r="P114" s="56">
        <v>-3400977.8342721872</v>
      </c>
      <c r="Q114" s="56">
        <v>-2560.6364575500388</v>
      </c>
      <c r="R114" s="56">
        <v>-3.7516241905179777E-2</v>
      </c>
      <c r="S114" s="56">
        <v>1</v>
      </c>
      <c r="T114" s="56">
        <v>0</v>
      </c>
      <c r="U114" s="56">
        <v>0</v>
      </c>
      <c r="V114" s="56">
        <v>1</v>
      </c>
      <c r="W114" s="56">
        <v>0</v>
      </c>
      <c r="X114" s="56">
        <v>0</v>
      </c>
      <c r="Y114" s="56">
        <v>0</v>
      </c>
      <c r="Z114" s="56">
        <v>0</v>
      </c>
      <c r="AA114" s="56">
        <v>0</v>
      </c>
      <c r="AB114" s="56">
        <v>0</v>
      </c>
      <c r="AC114" s="56">
        <v>0</v>
      </c>
      <c r="AD114" s="56">
        <v>0</v>
      </c>
      <c r="AE114" s="56">
        <v>0</v>
      </c>
      <c r="AF114" s="56">
        <v>1</v>
      </c>
      <c r="AG114" s="56">
        <v>0</v>
      </c>
      <c r="AH114" s="56">
        <v>0</v>
      </c>
      <c r="AI114" s="56">
        <v>0</v>
      </c>
      <c r="AJ114" s="56">
        <v>0</v>
      </c>
    </row>
    <row r="115" spans="1:36">
      <c r="A115" s="56">
        <v>0.80945759373352633</v>
      </c>
      <c r="B115" s="56">
        <v>1.0872441218208758E-2</v>
      </c>
      <c r="C115" s="56">
        <v>9.818553803419415E-2</v>
      </c>
      <c r="D115" s="56">
        <v>0.1090579792524029</v>
      </c>
      <c r="E115" s="56">
        <v>6.8524744899772005E-2</v>
      </c>
      <c r="F115" s="56">
        <v>4.053323435263094E-2</v>
      </c>
      <c r="G115" s="56">
        <v>2.1465872051707458E-2</v>
      </c>
      <c r="H115" s="56">
        <v>0.13052385130411037</v>
      </c>
      <c r="I115" s="56">
        <v>1.2285133849880419</v>
      </c>
      <c r="J115" s="56">
        <v>6.7657009901798562</v>
      </c>
      <c r="K115" s="56">
        <v>3.2993726277573666E-2</v>
      </c>
      <c r="L115" s="56">
        <v>376.74269005847952</v>
      </c>
      <c r="M115" s="56">
        <v>1338.6709870698353</v>
      </c>
      <c r="N115" s="56">
        <v>134.09124070595905</v>
      </c>
      <c r="O115" s="56">
        <v>-27497.487961704523</v>
      </c>
      <c r="P115" s="56">
        <v>-3125069.3186438568</v>
      </c>
      <c r="Q115" s="56">
        <v>-2456.1203095631845</v>
      </c>
      <c r="R115" s="56">
        <v>-3.9950595954952525E-2</v>
      </c>
      <c r="S115" s="56">
        <v>1</v>
      </c>
      <c r="T115" s="56">
        <v>0</v>
      </c>
      <c r="U115" s="56">
        <v>0</v>
      </c>
      <c r="V115" s="56">
        <v>0</v>
      </c>
      <c r="W115" s="56">
        <v>1</v>
      </c>
      <c r="X115" s="56">
        <v>0</v>
      </c>
      <c r="Y115" s="56">
        <v>0</v>
      </c>
      <c r="Z115" s="56">
        <v>0</v>
      </c>
      <c r="AA115" s="56">
        <v>0</v>
      </c>
      <c r="AB115" s="56">
        <v>0</v>
      </c>
      <c r="AC115" s="56">
        <v>0</v>
      </c>
      <c r="AD115" s="56">
        <v>0</v>
      </c>
      <c r="AE115" s="56">
        <v>0</v>
      </c>
      <c r="AF115" s="56">
        <v>1</v>
      </c>
      <c r="AG115" s="56">
        <v>0</v>
      </c>
      <c r="AH115" s="56">
        <v>0</v>
      </c>
      <c r="AI115" s="56">
        <v>0</v>
      </c>
      <c r="AJ115" s="56">
        <v>0</v>
      </c>
    </row>
    <row r="116" spans="1:36">
      <c r="A116" s="56">
        <v>0.83049021636714115</v>
      </c>
      <c r="B116" s="56">
        <v>9.7074930524679737E-3</v>
      </c>
      <c r="C116" s="56">
        <v>0.10408609153636204</v>
      </c>
      <c r="D116" s="56">
        <v>0.11379358458883002</v>
      </c>
      <c r="E116" s="56">
        <v>7.4747520003246193E-2</v>
      </c>
      <c r="F116" s="56">
        <v>3.9046064585583816E-2</v>
      </c>
      <c r="G116" s="56">
        <v>1.6881377917284494E-2</v>
      </c>
      <c r="H116" s="56">
        <v>0.13067496250611452</v>
      </c>
      <c r="I116" s="56">
        <v>1.2307054070252894</v>
      </c>
      <c r="J116" s="56">
        <v>6.5566051276716122</v>
      </c>
      <c r="K116" s="56">
        <v>3.1726572714067446E-2</v>
      </c>
      <c r="L116" s="56">
        <v>399.4970760233918</v>
      </c>
      <c r="M116" s="56">
        <v>1367.9299850689463</v>
      </c>
      <c r="N116" s="56">
        <v>138.58247211406155</v>
      </c>
      <c r="O116" s="56">
        <v>-28576.010256320536</v>
      </c>
      <c r="P116" s="56">
        <v>-4067241.6303495774</v>
      </c>
      <c r="Q116" s="56">
        <v>-3013.0293626090656</v>
      </c>
      <c r="R116" s="56">
        <v>-3.2015875016639717E-2</v>
      </c>
      <c r="S116" s="56">
        <v>1</v>
      </c>
      <c r="T116" s="56">
        <v>0</v>
      </c>
      <c r="U116" s="56">
        <v>0</v>
      </c>
      <c r="V116" s="56">
        <v>0</v>
      </c>
      <c r="W116" s="56">
        <v>0</v>
      </c>
      <c r="X116" s="56">
        <v>1</v>
      </c>
      <c r="Y116" s="56">
        <v>0</v>
      </c>
      <c r="Z116" s="56">
        <v>0</v>
      </c>
      <c r="AA116" s="56">
        <v>0</v>
      </c>
      <c r="AB116" s="56">
        <v>0</v>
      </c>
      <c r="AC116" s="56">
        <v>0</v>
      </c>
      <c r="AD116" s="56">
        <v>0</v>
      </c>
      <c r="AE116" s="56">
        <v>0</v>
      </c>
      <c r="AF116" s="56">
        <v>1</v>
      </c>
      <c r="AG116" s="56">
        <v>0</v>
      </c>
      <c r="AH116" s="56">
        <v>0</v>
      </c>
      <c r="AI116" s="56">
        <v>0</v>
      </c>
      <c r="AJ116" s="56">
        <v>0</v>
      </c>
    </row>
    <row r="117" spans="1:36">
      <c r="A117" s="56">
        <v>0.82118720719041705</v>
      </c>
      <c r="B117" s="56">
        <v>1.5845828727845051E-2</v>
      </c>
      <c r="C117" s="56">
        <v>8.5853742704479985E-2</v>
      </c>
      <c r="D117" s="56">
        <v>0.10169957143232504</v>
      </c>
      <c r="E117" s="56">
        <v>6.7707344155477439E-2</v>
      </c>
      <c r="F117" s="56">
        <v>3.3992227276847593E-2</v>
      </c>
      <c r="G117" s="56">
        <v>1.6443094850586159E-2</v>
      </c>
      <c r="H117" s="56">
        <v>0.1181426662829112</v>
      </c>
      <c r="I117" s="56">
        <v>1.0699049216715872</v>
      </c>
      <c r="J117" s="56">
        <v>6.6343630901181374</v>
      </c>
      <c r="K117" s="56">
        <v>3.1771259845911511E-2</v>
      </c>
      <c r="L117" s="56">
        <v>378.60355029585799</v>
      </c>
      <c r="M117" s="56">
        <v>1367.1410665166291</v>
      </c>
      <c r="N117" s="56">
        <v>139.34150725181294</v>
      </c>
      <c r="O117" s="56">
        <v>-26601.846654211095</v>
      </c>
      <c r="P117" s="56">
        <v>-2612237.3008329361</v>
      </c>
      <c r="Q117" s="56">
        <v>-3077.5579899508934</v>
      </c>
      <c r="R117" s="56">
        <v>-3.9319808316185867E-2</v>
      </c>
      <c r="S117" s="56">
        <v>1</v>
      </c>
      <c r="T117" s="56">
        <v>0</v>
      </c>
      <c r="U117" s="56">
        <v>0</v>
      </c>
      <c r="V117" s="56">
        <v>0</v>
      </c>
      <c r="W117" s="56">
        <v>0</v>
      </c>
      <c r="X117" s="56">
        <v>0</v>
      </c>
      <c r="Y117" s="56">
        <v>1</v>
      </c>
      <c r="Z117" s="56">
        <v>0</v>
      </c>
      <c r="AA117" s="56">
        <v>0</v>
      </c>
      <c r="AB117" s="56">
        <v>0</v>
      </c>
      <c r="AC117" s="56">
        <v>0</v>
      </c>
      <c r="AD117" s="56">
        <v>0</v>
      </c>
      <c r="AE117" s="56">
        <v>0</v>
      </c>
      <c r="AF117" s="56">
        <v>1</v>
      </c>
      <c r="AG117" s="56">
        <v>0</v>
      </c>
      <c r="AH117" s="56">
        <v>0</v>
      </c>
      <c r="AI117" s="56">
        <v>0</v>
      </c>
      <c r="AJ117" s="56">
        <v>0</v>
      </c>
    </row>
    <row r="118" spans="1:36">
      <c r="A118" s="56">
        <v>0.82199754422908433</v>
      </c>
      <c r="B118" s="56">
        <v>1.2726107569672891E-2</v>
      </c>
      <c r="C118" s="56">
        <v>9.2110657780013941E-2</v>
      </c>
      <c r="D118" s="56">
        <v>0.10483676534968683</v>
      </c>
      <c r="E118" s="56">
        <v>7.468803766188388E-2</v>
      </c>
      <c r="F118" s="56">
        <v>3.014872768780295E-2</v>
      </c>
      <c r="G118" s="56">
        <v>1.7754725202376261E-2</v>
      </c>
      <c r="H118" s="56">
        <v>0.12259149055206309</v>
      </c>
      <c r="I118" s="56">
        <v>0.99400173336087772</v>
      </c>
      <c r="J118" s="56">
        <v>6.3250964535334031</v>
      </c>
      <c r="K118" s="56">
        <v>3.0330659068234535E-2</v>
      </c>
      <c r="L118" s="56">
        <v>369.67261904761904</v>
      </c>
      <c r="M118" s="56">
        <v>1380.410594960148</v>
      </c>
      <c r="N118" s="56">
        <v>140.06941470090976</v>
      </c>
      <c r="O118" s="56">
        <v>-28081.235557100525</v>
      </c>
      <c r="P118" s="56">
        <v>-3839370.5165368114</v>
      </c>
      <c r="Q118" s="56">
        <v>-3046.8747734196827</v>
      </c>
      <c r="R118" s="56">
        <v>-3.7081415858286775E-2</v>
      </c>
      <c r="S118" s="56">
        <v>1</v>
      </c>
      <c r="T118" s="56">
        <v>0</v>
      </c>
      <c r="U118" s="56">
        <v>0</v>
      </c>
      <c r="V118" s="56">
        <v>1</v>
      </c>
      <c r="W118" s="56">
        <v>0</v>
      </c>
      <c r="X118" s="56">
        <v>0</v>
      </c>
      <c r="Y118" s="56">
        <v>0</v>
      </c>
      <c r="Z118" s="56">
        <v>0</v>
      </c>
      <c r="AA118" s="56">
        <v>0</v>
      </c>
      <c r="AB118" s="56">
        <v>0</v>
      </c>
      <c r="AC118" s="56">
        <v>0</v>
      </c>
      <c r="AD118" s="56">
        <v>0</v>
      </c>
      <c r="AE118" s="56">
        <v>0</v>
      </c>
      <c r="AF118" s="56">
        <v>0</v>
      </c>
      <c r="AG118" s="56">
        <v>1</v>
      </c>
      <c r="AH118" s="56">
        <v>0</v>
      </c>
      <c r="AI118" s="56">
        <v>0</v>
      </c>
      <c r="AJ118" s="56">
        <v>0</v>
      </c>
    </row>
    <row r="119" spans="1:36">
      <c r="A119" s="56">
        <v>0.82559640902709874</v>
      </c>
      <c r="B119" s="56">
        <v>7.6598639830671965E-3</v>
      </c>
      <c r="C119" s="56">
        <v>0.10916512817179025</v>
      </c>
      <c r="D119" s="56">
        <v>0.11682499215485745</v>
      </c>
      <c r="E119" s="56">
        <v>8.6506973204299911E-2</v>
      </c>
      <c r="F119" s="56">
        <v>3.0318018950557541E-2</v>
      </c>
      <c r="G119" s="56">
        <v>2.1335984022333724E-2</v>
      </c>
      <c r="H119" s="56">
        <v>0.13816097617719117</v>
      </c>
      <c r="I119" s="56">
        <v>1.1470184773873964</v>
      </c>
      <c r="J119" s="56">
        <v>5.5855933321160283</v>
      </c>
      <c r="K119" s="56">
        <v>2.6432023152420298E-2</v>
      </c>
      <c r="L119" s="56">
        <v>339.07831325301203</v>
      </c>
      <c r="M119" s="56">
        <v>1338.6167676372875</v>
      </c>
      <c r="N119" s="56">
        <v>140.43796969104767</v>
      </c>
      <c r="O119" s="56">
        <v>-6650.3566090079803</v>
      </c>
      <c r="P119" s="56">
        <v>-4580459.6724342667</v>
      </c>
      <c r="Q119" s="56">
        <v>-2889.9275345589836</v>
      </c>
      <c r="R119" s="56">
        <v>-3.5121092689308422E-2</v>
      </c>
      <c r="S119" s="56">
        <v>1</v>
      </c>
      <c r="T119" s="56">
        <v>0</v>
      </c>
      <c r="U119" s="56">
        <v>0</v>
      </c>
      <c r="V119" s="56">
        <v>0</v>
      </c>
      <c r="W119" s="56">
        <v>1</v>
      </c>
      <c r="X119" s="56">
        <v>0</v>
      </c>
      <c r="Y119" s="56">
        <v>0</v>
      </c>
      <c r="Z119" s="56">
        <v>0</v>
      </c>
      <c r="AA119" s="56">
        <v>0</v>
      </c>
      <c r="AB119" s="56">
        <v>0</v>
      </c>
      <c r="AC119" s="56">
        <v>0</v>
      </c>
      <c r="AD119" s="56">
        <v>0</v>
      </c>
      <c r="AE119" s="56">
        <v>0</v>
      </c>
      <c r="AF119" s="56">
        <v>0</v>
      </c>
      <c r="AG119" s="56">
        <v>1</v>
      </c>
      <c r="AH119" s="56">
        <v>0</v>
      </c>
      <c r="AI119" s="56">
        <v>0</v>
      </c>
      <c r="AJ119" s="56">
        <v>0</v>
      </c>
    </row>
    <row r="120" spans="1:36">
      <c r="A120" s="56">
        <v>0.84562701770714632</v>
      </c>
      <c r="B120" s="56">
        <v>2.3544744090756711E-2</v>
      </c>
      <c r="C120" s="56">
        <v>8.0196592805403144E-2</v>
      </c>
      <c r="D120" s="56">
        <v>0.10374133689615986</v>
      </c>
      <c r="E120" s="56">
        <v>8.0784968905473667E-2</v>
      </c>
      <c r="F120" s="56">
        <v>2.2956367990686188E-2</v>
      </c>
      <c r="G120" s="56">
        <v>1.801987523718172E-2</v>
      </c>
      <c r="H120" s="56">
        <v>0.12176121213334158</v>
      </c>
      <c r="I120" s="56">
        <v>0.97441648517182577</v>
      </c>
      <c r="J120" s="56">
        <v>4.9899260558819138</v>
      </c>
      <c r="K120" s="56">
        <v>2.3559092379926361E-2</v>
      </c>
      <c r="L120" s="56">
        <v>363.15757575757578</v>
      </c>
      <c r="M120" s="56">
        <v>1355.3291834248428</v>
      </c>
      <c r="N120" s="56">
        <v>144.5882078069458</v>
      </c>
      <c r="O120" s="56">
        <v>-48137.343987069202</v>
      </c>
      <c r="P120" s="56">
        <v>-2976600.620502016</v>
      </c>
      <c r="Q120" s="56">
        <v>-2641.9245624526684</v>
      </c>
      <c r="R120" s="56">
        <v>-4.9152425901241602E-2</v>
      </c>
      <c r="S120" s="56">
        <v>1</v>
      </c>
      <c r="T120" s="56">
        <v>0</v>
      </c>
      <c r="U120" s="56">
        <v>0</v>
      </c>
      <c r="V120" s="56">
        <v>0</v>
      </c>
      <c r="W120" s="56">
        <v>0</v>
      </c>
      <c r="X120" s="56">
        <v>1</v>
      </c>
      <c r="Y120" s="56">
        <v>0</v>
      </c>
      <c r="Z120" s="56">
        <v>0</v>
      </c>
      <c r="AA120" s="56">
        <v>0</v>
      </c>
      <c r="AB120" s="56">
        <v>0</v>
      </c>
      <c r="AC120" s="56">
        <v>0</v>
      </c>
      <c r="AD120" s="56">
        <v>0</v>
      </c>
      <c r="AE120" s="56">
        <v>0</v>
      </c>
      <c r="AF120" s="56">
        <v>0</v>
      </c>
      <c r="AG120" s="56">
        <v>1</v>
      </c>
      <c r="AH120" s="56">
        <v>0</v>
      </c>
      <c r="AI120" s="56">
        <v>0</v>
      </c>
      <c r="AJ120" s="56">
        <v>0</v>
      </c>
    </row>
    <row r="121" spans="1:36">
      <c r="A121" s="56">
        <v>0.84450522759058966</v>
      </c>
      <c r="B121" s="56">
        <v>4.3446368402694786E-2</v>
      </c>
      <c r="C121" s="56">
        <v>6.5530990952725743E-2</v>
      </c>
      <c r="D121" s="56">
        <v>0.10897735935542052</v>
      </c>
      <c r="E121" s="56">
        <v>8.1364120185439745E-2</v>
      </c>
      <c r="F121" s="56">
        <v>2.7613239169980788E-2</v>
      </c>
      <c r="G121" s="56">
        <v>1.8948918793170712E-2</v>
      </c>
      <c r="H121" s="56">
        <v>0.1279262781485912</v>
      </c>
      <c r="I121" s="56">
        <v>1.1734687664041079</v>
      </c>
      <c r="J121" s="56">
        <v>5.0983206114513839</v>
      </c>
      <c r="K121" s="56">
        <v>2.3531294535087444E-2</v>
      </c>
      <c r="L121" s="56">
        <v>349.92771084337352</v>
      </c>
      <c r="M121" s="56">
        <v>1375.4157485194876</v>
      </c>
      <c r="N121" s="56">
        <v>146.71038768764632</v>
      </c>
      <c r="O121" s="56">
        <v>-8884.8851693192537</v>
      </c>
      <c r="P121" s="56">
        <v>-1399344.3100052895</v>
      </c>
      <c r="Q121" s="56">
        <v>-2924.7836082903136</v>
      </c>
      <c r="R121" s="56">
        <v>-7.3883837728135768E-2</v>
      </c>
      <c r="S121" s="56">
        <v>1</v>
      </c>
      <c r="T121" s="56">
        <v>0</v>
      </c>
      <c r="U121" s="56">
        <v>0</v>
      </c>
      <c r="V121" s="56">
        <v>0</v>
      </c>
      <c r="W121" s="56">
        <v>0</v>
      </c>
      <c r="X121" s="56">
        <v>0</v>
      </c>
      <c r="Y121" s="56">
        <v>1</v>
      </c>
      <c r="Z121" s="56">
        <v>0</v>
      </c>
      <c r="AA121" s="56">
        <v>0</v>
      </c>
      <c r="AB121" s="56">
        <v>0</v>
      </c>
      <c r="AC121" s="56">
        <v>0</v>
      </c>
      <c r="AD121" s="56">
        <v>0</v>
      </c>
      <c r="AE121" s="56">
        <v>0</v>
      </c>
      <c r="AF121" s="56">
        <v>0</v>
      </c>
      <c r="AG121" s="56">
        <v>1</v>
      </c>
      <c r="AH121" s="56">
        <v>0</v>
      </c>
      <c r="AI121" s="56">
        <v>0</v>
      </c>
      <c r="AJ121" s="56">
        <v>0</v>
      </c>
    </row>
    <row r="122" spans="1:36">
      <c r="A122" s="56">
        <v>0.83828196967371049</v>
      </c>
      <c r="B122" s="56">
        <v>1.3319822734511738E-2</v>
      </c>
      <c r="C122" s="56">
        <v>8.5622545099265202E-2</v>
      </c>
      <c r="D122" s="56">
        <v>9.894236783377694E-2</v>
      </c>
      <c r="E122" s="56">
        <v>6.7003263463890836E-2</v>
      </c>
      <c r="F122" s="56">
        <v>3.1939104369886104E-2</v>
      </c>
      <c r="G122" s="56">
        <v>1.487940745455725E-2</v>
      </c>
      <c r="H122" s="56">
        <v>0.11382177528833419</v>
      </c>
      <c r="I122" s="56">
        <v>1.3827468200747719</v>
      </c>
      <c r="J122" s="56">
        <v>5.0496199898287975</v>
      </c>
      <c r="K122" s="56">
        <v>2.3098302528122248E-2</v>
      </c>
      <c r="L122" s="56">
        <v>358.94339622641508</v>
      </c>
      <c r="M122" s="56">
        <v>1396.8177389963555</v>
      </c>
      <c r="N122" s="56">
        <v>146.14022638071208</v>
      </c>
      <c r="O122" s="56">
        <v>-31644.003766059941</v>
      </c>
      <c r="P122" s="56">
        <v>-3101729.5964143849</v>
      </c>
      <c r="Q122" s="56">
        <v>-2741.4043745731951</v>
      </c>
      <c r="R122" s="56">
        <v>-3.3639313750294719E-2</v>
      </c>
      <c r="S122" s="56">
        <v>1</v>
      </c>
      <c r="T122" s="56">
        <v>0</v>
      </c>
      <c r="U122" s="56">
        <v>0</v>
      </c>
      <c r="V122" s="56">
        <v>1</v>
      </c>
      <c r="W122" s="56">
        <v>0</v>
      </c>
      <c r="X122" s="56">
        <v>0</v>
      </c>
      <c r="Y122" s="56">
        <v>0</v>
      </c>
      <c r="Z122" s="56">
        <v>0</v>
      </c>
      <c r="AA122" s="56">
        <v>0</v>
      </c>
      <c r="AB122" s="56">
        <v>0</v>
      </c>
      <c r="AC122" s="56">
        <v>0</v>
      </c>
      <c r="AD122" s="56">
        <v>0</v>
      </c>
      <c r="AE122" s="56">
        <v>0</v>
      </c>
      <c r="AF122" s="56">
        <v>0</v>
      </c>
      <c r="AG122" s="56">
        <v>0</v>
      </c>
      <c r="AH122" s="56">
        <v>1</v>
      </c>
      <c r="AI122" s="56">
        <v>0</v>
      </c>
      <c r="AJ122" s="56">
        <v>0</v>
      </c>
    </row>
    <row r="123" spans="1:36">
      <c r="A123" s="56">
        <v>0.82578083527347068</v>
      </c>
      <c r="B123" s="56">
        <v>1.5035265738657717E-2</v>
      </c>
      <c r="C123" s="56">
        <v>8.5427169237210082E-2</v>
      </c>
      <c r="D123" s="56">
        <v>0.10046243497586779</v>
      </c>
      <c r="E123" s="56">
        <v>6.8743271367877626E-2</v>
      </c>
      <c r="F123" s="56">
        <v>3.171916360799016E-2</v>
      </c>
      <c r="G123" s="56">
        <v>1.823424910142056E-2</v>
      </c>
      <c r="H123" s="56">
        <v>0.11869668407728837</v>
      </c>
      <c r="I123" s="56">
        <v>1.3344798105396873</v>
      </c>
      <c r="J123" s="56">
        <v>5.1769556992168893</v>
      </c>
      <c r="K123" s="56">
        <v>2.3768934799517399E-2</v>
      </c>
      <c r="L123" s="56">
        <v>341.656050955414</v>
      </c>
      <c r="M123" s="56">
        <v>1393.3511558538405</v>
      </c>
      <c r="N123" s="56">
        <v>143.65065249813571</v>
      </c>
      <c r="O123" s="56">
        <v>-30257.88599713978</v>
      </c>
      <c r="P123" s="56">
        <v>-2838517.4968564804</v>
      </c>
      <c r="Q123" s="56">
        <v>-3068.2263525032558</v>
      </c>
      <c r="R123" s="56">
        <v>-4.0288552868946816E-2</v>
      </c>
      <c r="S123" s="56">
        <v>1</v>
      </c>
      <c r="T123" s="56">
        <v>0</v>
      </c>
      <c r="U123" s="56">
        <v>0</v>
      </c>
      <c r="V123" s="56">
        <v>0</v>
      </c>
      <c r="W123" s="56">
        <v>1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6">
        <v>0</v>
      </c>
      <c r="AD123" s="56">
        <v>0</v>
      </c>
      <c r="AE123" s="56">
        <v>0</v>
      </c>
      <c r="AF123" s="56">
        <v>0</v>
      </c>
      <c r="AG123" s="56">
        <v>0</v>
      </c>
      <c r="AH123" s="56">
        <v>1</v>
      </c>
      <c r="AI123" s="56">
        <v>0</v>
      </c>
      <c r="AJ123" s="56">
        <v>0</v>
      </c>
    </row>
    <row r="124" spans="1:36">
      <c r="A124" s="56">
        <v>0.85128203718956497</v>
      </c>
      <c r="B124" s="56">
        <v>1.8423729534612115E-2</v>
      </c>
      <c r="C124" s="56">
        <v>6.9928917043790728E-2</v>
      </c>
      <c r="D124" s="56">
        <v>8.8352646578402846E-2</v>
      </c>
      <c r="E124" s="56">
        <v>6.0622174098819134E-2</v>
      </c>
      <c r="F124" s="56">
        <v>2.7730472479583702E-2</v>
      </c>
      <c r="G124" s="56">
        <v>1.8819427318595157E-2</v>
      </c>
      <c r="H124" s="56">
        <v>0.107172073896998</v>
      </c>
      <c r="I124" s="56">
        <v>1.1612663648258896</v>
      </c>
      <c r="J124" s="56">
        <v>5.1546172978519111</v>
      </c>
      <c r="K124" s="56">
        <v>2.3879510609731106E-2</v>
      </c>
      <c r="L124" s="56">
        <v>393.6442953020134</v>
      </c>
      <c r="M124" s="56">
        <v>1408.0403730414471</v>
      </c>
      <c r="N124" s="56">
        <v>149.68707482993196</v>
      </c>
      <c r="O124" s="56">
        <v>-51355.93967334483</v>
      </c>
      <c r="P124" s="56">
        <v>-2773549.6271729264</v>
      </c>
      <c r="Q124" s="56">
        <v>-2869.4636679692453</v>
      </c>
      <c r="R124" s="56">
        <v>-4.3749492208437026E-2</v>
      </c>
      <c r="S124" s="56">
        <v>1</v>
      </c>
      <c r="T124" s="56">
        <v>0</v>
      </c>
      <c r="U124" s="56">
        <v>0</v>
      </c>
      <c r="V124" s="56">
        <v>0</v>
      </c>
      <c r="W124" s="56">
        <v>0</v>
      </c>
      <c r="X124" s="56">
        <v>1</v>
      </c>
      <c r="Y124" s="56">
        <v>0</v>
      </c>
      <c r="Z124" s="56">
        <v>0</v>
      </c>
      <c r="AA124" s="56">
        <v>0</v>
      </c>
      <c r="AB124" s="56">
        <v>0</v>
      </c>
      <c r="AC124" s="56">
        <v>0</v>
      </c>
      <c r="AD124" s="56">
        <v>0</v>
      </c>
      <c r="AE124" s="56">
        <v>0</v>
      </c>
      <c r="AF124" s="56">
        <v>0</v>
      </c>
      <c r="AG124" s="56">
        <v>0</v>
      </c>
      <c r="AH124" s="56">
        <v>1</v>
      </c>
      <c r="AI124" s="56">
        <v>0</v>
      </c>
      <c r="AJ124" s="56">
        <v>0</v>
      </c>
    </row>
    <row r="125" spans="1:36">
      <c r="A125" s="56">
        <v>0.84612213102426337</v>
      </c>
      <c r="B125" s="56">
        <v>2.1223578594878764E-2</v>
      </c>
      <c r="C125" s="56">
        <v>7.8164955966096877E-2</v>
      </c>
      <c r="D125" s="56">
        <v>9.9388534560975642E-2</v>
      </c>
      <c r="E125" s="56">
        <v>6.7824869756533887E-2</v>
      </c>
      <c r="F125" s="56">
        <v>3.1563664804441741E-2</v>
      </c>
      <c r="G125" s="56">
        <v>1.4913314528865778E-2</v>
      </c>
      <c r="H125" s="56">
        <v>0.11430184908984141</v>
      </c>
      <c r="I125" s="56">
        <v>1.3396127936289424</v>
      </c>
      <c r="J125" s="56">
        <v>5.0602543267902362</v>
      </c>
      <c r="K125" s="56">
        <v>2.3561782146718224E-2</v>
      </c>
      <c r="L125" s="56">
        <v>393.88435374149662</v>
      </c>
      <c r="M125" s="56">
        <v>1372.2496329942487</v>
      </c>
      <c r="N125" s="56">
        <v>150.64736360339199</v>
      </c>
      <c r="O125" s="56">
        <v>-66613.822349898182</v>
      </c>
      <c r="P125" s="56">
        <v>-2932171.0181340184</v>
      </c>
      <c r="Q125" s="56">
        <v>-2885.4822753405051</v>
      </c>
      <c r="R125" s="56">
        <v>-4.2708838120094378E-2</v>
      </c>
      <c r="S125" s="56">
        <v>1</v>
      </c>
      <c r="T125" s="56">
        <v>0</v>
      </c>
      <c r="U125" s="56">
        <v>0</v>
      </c>
      <c r="V125" s="56">
        <v>0</v>
      </c>
      <c r="W125" s="56">
        <v>0</v>
      </c>
      <c r="X125" s="56">
        <v>0</v>
      </c>
      <c r="Y125" s="56">
        <v>1</v>
      </c>
      <c r="Z125" s="56">
        <v>0</v>
      </c>
      <c r="AA125" s="56">
        <v>0</v>
      </c>
      <c r="AB125" s="56">
        <v>0</v>
      </c>
      <c r="AC125" s="56">
        <v>0</v>
      </c>
      <c r="AD125" s="56">
        <v>0</v>
      </c>
      <c r="AE125" s="56">
        <v>0</v>
      </c>
      <c r="AF125" s="56">
        <v>0</v>
      </c>
      <c r="AG125" s="56">
        <v>0</v>
      </c>
      <c r="AH125" s="56">
        <v>1</v>
      </c>
      <c r="AI125" s="56">
        <v>0</v>
      </c>
      <c r="AJ125" s="56">
        <v>0</v>
      </c>
    </row>
    <row r="126" spans="1:36">
      <c r="A126" s="56">
        <v>0.83585449774549647</v>
      </c>
      <c r="B126" s="56">
        <v>1.8710471420214533E-2</v>
      </c>
      <c r="C126" s="56">
        <v>7.6767476339427598E-2</v>
      </c>
      <c r="D126" s="56">
        <v>9.5477947759642134E-2</v>
      </c>
      <c r="E126" s="56">
        <v>6.0793163673981285E-2</v>
      </c>
      <c r="F126" s="56">
        <v>3.4684784085660836E-2</v>
      </c>
      <c r="G126" s="56">
        <v>1.3376698413901858E-2</v>
      </c>
      <c r="H126" s="56">
        <v>0.10885464617354397</v>
      </c>
      <c r="I126" s="56">
        <v>1.183201943588895</v>
      </c>
      <c r="J126" s="56">
        <v>6.3467122336936921</v>
      </c>
      <c r="K126" s="56">
        <v>2.9314340019130421E-2</v>
      </c>
      <c r="L126" s="56">
        <v>399.4206896551724</v>
      </c>
      <c r="M126" s="56">
        <v>1414.6754610125008</v>
      </c>
      <c r="N126" s="56">
        <v>147.64486497686303</v>
      </c>
      <c r="O126" s="56">
        <v>-48647.260087623836</v>
      </c>
      <c r="P126" s="56">
        <v>-2791699.5540357213</v>
      </c>
      <c r="Q126" s="56">
        <v>-2970.5374117497422</v>
      </c>
      <c r="R126" s="56">
        <v>-3.8388463447481966E-2</v>
      </c>
      <c r="S126" s="56">
        <v>1</v>
      </c>
      <c r="T126" s="56">
        <v>0</v>
      </c>
      <c r="U126" s="56">
        <v>0</v>
      </c>
      <c r="V126" s="56">
        <v>1</v>
      </c>
      <c r="W126" s="56">
        <v>0</v>
      </c>
      <c r="X126" s="56">
        <v>0</v>
      </c>
      <c r="Y126" s="56">
        <v>0</v>
      </c>
      <c r="Z126" s="56">
        <v>0</v>
      </c>
      <c r="AA126" s="56">
        <v>0</v>
      </c>
      <c r="AB126" s="56">
        <v>0</v>
      </c>
      <c r="AC126" s="56">
        <v>0</v>
      </c>
      <c r="AD126" s="56">
        <v>0</v>
      </c>
      <c r="AE126" s="56">
        <v>0</v>
      </c>
      <c r="AF126" s="56">
        <v>0</v>
      </c>
      <c r="AG126" s="56">
        <v>0</v>
      </c>
      <c r="AH126" s="56">
        <v>0</v>
      </c>
      <c r="AI126" s="56">
        <v>1</v>
      </c>
      <c r="AJ126" s="56">
        <v>0</v>
      </c>
    </row>
    <row r="127" spans="1:36">
      <c r="A127" s="56">
        <v>0.79717980538348399</v>
      </c>
      <c r="B127" s="56">
        <v>2.2299211742692317E-2</v>
      </c>
      <c r="C127" s="56">
        <v>8.3461015269990113E-2</v>
      </c>
      <c r="D127" s="56">
        <v>0.10576022701268242</v>
      </c>
      <c r="E127" s="56">
        <v>6.8562561172834185E-2</v>
      </c>
      <c r="F127" s="56">
        <v>3.7197665839848237E-2</v>
      </c>
      <c r="G127" s="56">
        <v>1.324600614839487E-2</v>
      </c>
      <c r="H127" s="56">
        <v>0.11900623316107731</v>
      </c>
      <c r="I127" s="56">
        <v>1.2422734545733494</v>
      </c>
      <c r="J127" s="56">
        <v>6.4990411206650309</v>
      </c>
      <c r="K127" s="56">
        <v>2.9943218784002374E-2</v>
      </c>
      <c r="L127" s="56">
        <v>391.69230769230768</v>
      </c>
      <c r="M127" s="56">
        <v>1420.9230522030994</v>
      </c>
      <c r="N127" s="56">
        <v>138.88223952010284</v>
      </c>
      <c r="O127" s="56">
        <v>-51016.591542011614</v>
      </c>
      <c r="P127" s="56">
        <v>-3263832.9619372501</v>
      </c>
      <c r="Q127" s="56">
        <v>-3130.0892397366815</v>
      </c>
      <c r="R127" s="56">
        <v>-4.4588708408121465E-2</v>
      </c>
      <c r="S127" s="56">
        <v>1</v>
      </c>
      <c r="T127" s="56">
        <v>0</v>
      </c>
      <c r="U127" s="56">
        <v>0</v>
      </c>
      <c r="V127" s="56">
        <v>0</v>
      </c>
      <c r="W127" s="56">
        <v>1</v>
      </c>
      <c r="X127" s="56">
        <v>0</v>
      </c>
      <c r="Y127" s="56">
        <v>0</v>
      </c>
      <c r="Z127" s="56">
        <v>0</v>
      </c>
      <c r="AA127" s="56">
        <v>0</v>
      </c>
      <c r="AB127" s="56">
        <v>0</v>
      </c>
      <c r="AC127" s="56">
        <v>0</v>
      </c>
      <c r="AD127" s="56">
        <v>0</v>
      </c>
      <c r="AE127" s="56">
        <v>0</v>
      </c>
      <c r="AF127" s="56">
        <v>0</v>
      </c>
      <c r="AG127" s="56">
        <v>0</v>
      </c>
      <c r="AH127" s="56">
        <v>0</v>
      </c>
      <c r="AI127" s="56">
        <v>1</v>
      </c>
      <c r="AJ127" s="56">
        <v>0</v>
      </c>
    </row>
    <row r="128" spans="1:36">
      <c r="A128" s="56">
        <v>0.82789120767315805</v>
      </c>
      <c r="B128" s="56">
        <v>2.0406606684200686E-2</v>
      </c>
      <c r="C128" s="56">
        <v>8.722808785662603E-2</v>
      </c>
      <c r="D128" s="56">
        <v>0.10763469454082672</v>
      </c>
      <c r="E128" s="56">
        <v>6.5620234990504941E-2</v>
      </c>
      <c r="F128" s="56">
        <v>4.2014459550321785E-2</v>
      </c>
      <c r="G128" s="56">
        <v>1.3352651826934556E-2</v>
      </c>
      <c r="H128" s="56">
        <v>0.12098734636776128</v>
      </c>
      <c r="I128" s="56">
        <v>1.4058893234381908</v>
      </c>
      <c r="J128" s="56">
        <v>6.5413473811034546</v>
      </c>
      <c r="K128" s="56">
        <v>2.9884613852513495E-2</v>
      </c>
      <c r="L128" s="56">
        <v>421.04964539007091</v>
      </c>
      <c r="M128" s="56">
        <v>1469.6294299959575</v>
      </c>
      <c r="N128" s="56">
        <v>148.52780959439428</v>
      </c>
      <c r="O128" s="56">
        <v>-51813.092467688431</v>
      </c>
      <c r="P128" s="56">
        <v>-3461940.1099852165</v>
      </c>
      <c r="Q128" s="56">
        <v>-3227.7766967177172</v>
      </c>
      <c r="R128" s="56">
        <v>-4.0777409155023918E-2</v>
      </c>
      <c r="S128" s="56">
        <v>1</v>
      </c>
      <c r="T128" s="56">
        <v>0</v>
      </c>
      <c r="U128" s="56">
        <v>0</v>
      </c>
      <c r="V128" s="56">
        <v>0</v>
      </c>
      <c r="W128" s="56">
        <v>0</v>
      </c>
      <c r="X128" s="56">
        <v>1</v>
      </c>
      <c r="Y128" s="56">
        <v>0</v>
      </c>
      <c r="Z128" s="56">
        <v>0</v>
      </c>
      <c r="AA128" s="56">
        <v>0</v>
      </c>
      <c r="AB128" s="56">
        <v>0</v>
      </c>
      <c r="AC128" s="56">
        <v>0</v>
      </c>
      <c r="AD128" s="56">
        <v>0</v>
      </c>
      <c r="AE128" s="56">
        <v>0</v>
      </c>
      <c r="AF128" s="56">
        <v>0</v>
      </c>
      <c r="AG128" s="56">
        <v>0</v>
      </c>
      <c r="AH128" s="56">
        <v>0</v>
      </c>
      <c r="AI128" s="56">
        <v>1</v>
      </c>
      <c r="AJ128" s="56">
        <v>0</v>
      </c>
    </row>
    <row r="129" spans="1:36">
      <c r="A129" s="56">
        <v>0.83419098077531562</v>
      </c>
      <c r="B129" s="56">
        <v>2.0295784628967851E-2</v>
      </c>
      <c r="C129" s="56">
        <v>8.9950485595659546E-2</v>
      </c>
      <c r="D129" s="56">
        <v>0.11024627022462739</v>
      </c>
      <c r="E129" s="56">
        <v>6.6745531401473837E-2</v>
      </c>
      <c r="F129" s="56">
        <v>4.3500738823153563E-2</v>
      </c>
      <c r="G129" s="56">
        <v>1.6408938380653004E-2</v>
      </c>
      <c r="H129" s="56">
        <v>0.12665520860528043</v>
      </c>
      <c r="I129" s="56">
        <v>1.4571922149491763</v>
      </c>
      <c r="J129" s="56">
        <v>6.4991546037455743</v>
      </c>
      <c r="K129" s="56">
        <v>2.9852437020239486E-2</v>
      </c>
      <c r="L129" s="56">
        <v>422.07857142857142</v>
      </c>
      <c r="M129" s="56">
        <v>1467.0212215058132</v>
      </c>
      <c r="N129" s="56">
        <v>151.71816351051768</v>
      </c>
      <c r="O129" s="56">
        <v>-45417.709506168023</v>
      </c>
      <c r="P129" s="56">
        <v>-3723011.8179386547</v>
      </c>
      <c r="Q129" s="56">
        <v>-2991.0309966087016</v>
      </c>
      <c r="R129" s="56">
        <v>-4.4000383431989011E-2</v>
      </c>
      <c r="S129" s="56">
        <v>1</v>
      </c>
      <c r="T129" s="56">
        <v>0</v>
      </c>
      <c r="U129" s="56">
        <v>0</v>
      </c>
      <c r="V129" s="56">
        <v>0</v>
      </c>
      <c r="W129" s="56">
        <v>0</v>
      </c>
      <c r="X129" s="56">
        <v>0</v>
      </c>
      <c r="Y129" s="56">
        <v>1</v>
      </c>
      <c r="Z129" s="56">
        <v>0</v>
      </c>
      <c r="AA129" s="56">
        <v>0</v>
      </c>
      <c r="AB129" s="56">
        <v>0</v>
      </c>
      <c r="AC129" s="56">
        <v>0</v>
      </c>
      <c r="AD129" s="56">
        <v>0</v>
      </c>
      <c r="AE129" s="56">
        <v>0</v>
      </c>
      <c r="AF129" s="56">
        <v>0</v>
      </c>
      <c r="AG129" s="56">
        <v>0</v>
      </c>
      <c r="AH129" s="56">
        <v>0</v>
      </c>
      <c r="AI129" s="56">
        <v>1</v>
      </c>
      <c r="AJ129" s="56">
        <v>0</v>
      </c>
    </row>
    <row r="130" spans="1:36">
      <c r="A130" s="56">
        <v>0.82909628920016087</v>
      </c>
      <c r="B130" s="56">
        <v>2.1212425976011234E-2</v>
      </c>
      <c r="C130" s="56">
        <v>8.3225488782382395E-2</v>
      </c>
      <c r="D130" s="56">
        <v>0.10443791475839363</v>
      </c>
      <c r="E130" s="56">
        <v>6.7117322893354647E-2</v>
      </c>
      <c r="F130" s="56">
        <v>3.7320591865038971E-2</v>
      </c>
      <c r="G130" s="56">
        <v>1.3556881360112554E-2</v>
      </c>
      <c r="H130" s="56">
        <v>0.11799479611850618</v>
      </c>
      <c r="I130" s="56">
        <v>1.2470202869052225</v>
      </c>
      <c r="J130" s="56">
        <v>6.5283019104731306</v>
      </c>
      <c r="K130" s="56">
        <v>2.9927814532720153E-2</v>
      </c>
      <c r="L130" s="56">
        <v>415.05673758865248</v>
      </c>
      <c r="M130" s="56">
        <v>1483.9863814226885</v>
      </c>
      <c r="N130" s="56">
        <v>149.44356919501735</v>
      </c>
      <c r="O130" s="56">
        <v>-48064.70850803241</v>
      </c>
      <c r="P130" s="56">
        <v>-3395035.6955044847</v>
      </c>
      <c r="Q130" s="56">
        <v>-3475.0728444965061</v>
      </c>
      <c r="R130" s="56">
        <v>-4.1936392417901369E-2</v>
      </c>
      <c r="S130" s="56">
        <v>1</v>
      </c>
      <c r="T130" s="56">
        <v>0</v>
      </c>
      <c r="U130" s="56">
        <v>0</v>
      </c>
      <c r="V130" s="56">
        <v>1</v>
      </c>
      <c r="W130" s="56">
        <v>0</v>
      </c>
      <c r="X130" s="56">
        <v>0</v>
      </c>
      <c r="Y130" s="56">
        <v>0</v>
      </c>
      <c r="Z130" s="56">
        <v>0</v>
      </c>
      <c r="AA130" s="56">
        <v>0</v>
      </c>
      <c r="AB130" s="56">
        <v>0</v>
      </c>
      <c r="AC130" s="56">
        <v>0</v>
      </c>
      <c r="AD130" s="56">
        <v>0</v>
      </c>
      <c r="AE130" s="56">
        <v>0</v>
      </c>
      <c r="AF130" s="56">
        <v>0</v>
      </c>
      <c r="AG130" s="56">
        <v>0</v>
      </c>
      <c r="AH130" s="56">
        <v>0</v>
      </c>
      <c r="AI130" s="56">
        <v>0</v>
      </c>
      <c r="AJ130" s="56">
        <v>1</v>
      </c>
    </row>
    <row r="131" spans="1:36">
      <c r="A131" s="56">
        <v>0.83290564652600751</v>
      </c>
      <c r="B131" s="56">
        <v>2.2329419391806847E-2</v>
      </c>
      <c r="C131" s="56">
        <v>8.8281765574495102E-2</v>
      </c>
      <c r="D131" s="56">
        <v>0.11061118496630196</v>
      </c>
      <c r="E131" s="56">
        <v>7.1021920335861161E-2</v>
      </c>
      <c r="F131" s="56">
        <v>3.9589264630440796E-2</v>
      </c>
      <c r="G131" s="56">
        <v>1.6087024800141729E-2</v>
      </c>
      <c r="H131" s="56">
        <v>0.12669820976644369</v>
      </c>
      <c r="I131" s="56">
        <v>1.3291995007841726</v>
      </c>
      <c r="J131" s="56">
        <v>6.4566451038317965</v>
      </c>
      <c r="K131" s="56">
        <v>2.9784290926294189E-2</v>
      </c>
      <c r="L131" s="56">
        <v>386.35374149659862</v>
      </c>
      <c r="M131" s="56">
        <v>1417.6034088107899</v>
      </c>
      <c r="N131" s="56">
        <v>146.4677430714512</v>
      </c>
      <c r="O131" s="56">
        <v>-44219.407015974059</v>
      </c>
      <c r="P131" s="56">
        <v>-3476895.704456246</v>
      </c>
      <c r="Q131" s="56">
        <v>-3194.1263810143032</v>
      </c>
      <c r="R131" s="56">
        <v>-4.6123404676365137E-2</v>
      </c>
      <c r="S131" s="56">
        <v>1</v>
      </c>
      <c r="T131" s="56">
        <v>0</v>
      </c>
      <c r="U131" s="56">
        <v>0</v>
      </c>
      <c r="V131" s="56">
        <v>0</v>
      </c>
      <c r="W131" s="56">
        <v>1</v>
      </c>
      <c r="X131" s="56">
        <v>0</v>
      </c>
      <c r="Y131" s="56">
        <v>0</v>
      </c>
      <c r="Z131" s="56">
        <v>0</v>
      </c>
      <c r="AA131" s="56">
        <v>0</v>
      </c>
      <c r="AB131" s="56">
        <v>0</v>
      </c>
      <c r="AC131" s="56">
        <v>0</v>
      </c>
      <c r="AD131" s="56">
        <v>0</v>
      </c>
      <c r="AE131" s="56">
        <v>0</v>
      </c>
      <c r="AF131" s="56">
        <v>0</v>
      </c>
      <c r="AG131" s="56">
        <v>0</v>
      </c>
      <c r="AH131" s="56">
        <v>0</v>
      </c>
      <c r="AI131" s="56">
        <v>0</v>
      </c>
      <c r="AJ131" s="56">
        <v>1</v>
      </c>
    </row>
    <row r="132" spans="1:36">
      <c r="A132" s="56">
        <v>0.84232886884375335</v>
      </c>
      <c r="B132" s="56">
        <v>2.0362664355507668E-2</v>
      </c>
      <c r="C132" s="56">
        <v>8.199195651264371E-2</v>
      </c>
      <c r="D132" s="56">
        <v>0.10235462086815138</v>
      </c>
      <c r="E132" s="56">
        <v>6.4882540419090862E-2</v>
      </c>
      <c r="F132" s="56">
        <v>3.7472080449060509E-2</v>
      </c>
      <c r="G132" s="56">
        <v>1.8543995432650364E-2</v>
      </c>
      <c r="H132" s="56">
        <v>0.12089861630080173</v>
      </c>
      <c r="I132" s="56">
        <v>1.266539124872194</v>
      </c>
      <c r="J132" s="56">
        <v>6.3065610560031535</v>
      </c>
      <c r="K132" s="56">
        <v>2.9586200468020917E-2</v>
      </c>
      <c r="L132" s="56">
        <v>418.88387096774193</v>
      </c>
      <c r="M132" s="56">
        <v>1401.0611609961957</v>
      </c>
      <c r="N132" s="56">
        <v>147.53124278035332</v>
      </c>
      <c r="O132" s="56">
        <v>-43508.860688600158</v>
      </c>
      <c r="P132" s="56">
        <v>-3313848.9579963642</v>
      </c>
      <c r="Q132" s="56">
        <v>-2913.2987163261964</v>
      </c>
      <c r="R132" s="56">
        <v>-4.6189393747793975E-2</v>
      </c>
      <c r="S132" s="56">
        <v>1</v>
      </c>
      <c r="T132" s="56">
        <v>0</v>
      </c>
      <c r="U132" s="56">
        <v>0</v>
      </c>
      <c r="V132" s="56">
        <v>0</v>
      </c>
      <c r="W132" s="56">
        <v>0</v>
      </c>
      <c r="X132" s="56">
        <v>1</v>
      </c>
      <c r="Y132" s="56">
        <v>0</v>
      </c>
      <c r="Z132" s="56">
        <v>0</v>
      </c>
      <c r="AA132" s="56">
        <v>0</v>
      </c>
      <c r="AB132" s="56">
        <v>0</v>
      </c>
      <c r="AC132" s="56">
        <v>0</v>
      </c>
      <c r="AD132" s="56">
        <v>0</v>
      </c>
      <c r="AE132" s="56">
        <v>0</v>
      </c>
      <c r="AF132" s="56">
        <v>0</v>
      </c>
      <c r="AG132" s="56">
        <v>0</v>
      </c>
      <c r="AH132" s="56">
        <v>0</v>
      </c>
      <c r="AI132" s="56">
        <v>0</v>
      </c>
      <c r="AJ132" s="56">
        <v>1</v>
      </c>
    </row>
    <row r="133" spans="1:36">
      <c r="A133" s="56">
        <v>0.85316181590765316</v>
      </c>
      <c r="B133" s="56">
        <v>1.9182060054607739E-2</v>
      </c>
      <c r="C133" s="56">
        <v>8.009475362970038E-2</v>
      </c>
      <c r="D133" s="56">
        <v>9.9276813684308116E-2</v>
      </c>
      <c r="E133" s="56">
        <v>6.0139115227479084E-2</v>
      </c>
      <c r="F133" s="56">
        <v>3.9137698456829031E-2</v>
      </c>
      <c r="G133" s="56">
        <v>1.9161493744773279E-2</v>
      </c>
      <c r="H133" s="56">
        <v>0.11843830742908139</v>
      </c>
      <c r="I133" s="56">
        <v>1.3367954191574571</v>
      </c>
      <c r="J133" s="56">
        <v>6.2461368072865717</v>
      </c>
      <c r="K133" s="56">
        <v>2.9277253569208347E-2</v>
      </c>
      <c r="L133" s="56">
        <v>429.75949367088606</v>
      </c>
      <c r="M133" s="56">
        <v>1357.9598244528879</v>
      </c>
      <c r="N133" s="56">
        <v>153.18701952814351</v>
      </c>
      <c r="O133" s="56">
        <v>-42755.956160266142</v>
      </c>
      <c r="P133" s="56">
        <v>-2791910.4063939732</v>
      </c>
      <c r="Q133" s="56">
        <v>-2960.0632917056387</v>
      </c>
      <c r="R133" s="56">
        <v>-4.494288549305088E-2</v>
      </c>
      <c r="S133" s="56">
        <v>1</v>
      </c>
      <c r="T133" s="56">
        <v>0</v>
      </c>
      <c r="U133" s="56">
        <v>0</v>
      </c>
      <c r="V133" s="56">
        <v>0</v>
      </c>
      <c r="W133" s="56">
        <v>0</v>
      </c>
      <c r="X133" s="56">
        <v>0</v>
      </c>
      <c r="Y133" s="56">
        <v>1</v>
      </c>
      <c r="Z133" s="56">
        <v>0</v>
      </c>
      <c r="AA133" s="56">
        <v>0</v>
      </c>
      <c r="AB133" s="56">
        <v>0</v>
      </c>
      <c r="AC133" s="56">
        <v>0</v>
      </c>
      <c r="AD133" s="56">
        <v>0</v>
      </c>
      <c r="AE133" s="56">
        <v>0</v>
      </c>
      <c r="AF133" s="56">
        <v>0</v>
      </c>
      <c r="AG133" s="56">
        <v>0</v>
      </c>
      <c r="AH133" s="56">
        <v>0</v>
      </c>
      <c r="AI133" s="56">
        <v>0</v>
      </c>
      <c r="AJ133" s="5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482DE-F747-41BF-BE9E-B7B4126EC83F}">
  <dimension ref="A1:AJ133"/>
  <sheetViews>
    <sheetView workbookViewId="0">
      <selection activeCell="AK1" sqref="AK1"/>
    </sheetView>
  </sheetViews>
  <sheetFormatPr defaultRowHeight="14.4"/>
  <cols>
    <col min="1" max="1" width="21.33203125" style="56" bestFit="1" customWidth="1"/>
    <col min="2" max="17" width="8.88671875" style="56"/>
    <col min="18" max="18" width="21.5546875" style="56" bestFit="1" customWidth="1"/>
    <col min="19" max="16384" width="8.88671875" style="56"/>
  </cols>
  <sheetData>
    <row r="1" spans="1:36">
      <c r="A1" s="56" t="s">
        <v>301</v>
      </c>
      <c r="B1" s="56" t="s">
        <v>1236</v>
      </c>
      <c r="C1" s="56" t="s">
        <v>1237</v>
      </c>
      <c r="D1" s="56" t="s">
        <v>292</v>
      </c>
      <c r="E1" s="56" t="s">
        <v>1238</v>
      </c>
      <c r="F1" s="56" t="s">
        <v>1239</v>
      </c>
      <c r="G1" s="56" t="s">
        <v>297</v>
      </c>
      <c r="H1" s="56" t="s">
        <v>298</v>
      </c>
      <c r="I1" s="56" t="s">
        <v>302</v>
      </c>
      <c r="J1" s="56" t="s">
        <v>316</v>
      </c>
      <c r="K1" s="56" t="s">
        <v>1241</v>
      </c>
      <c r="L1" s="56" t="s">
        <v>304</v>
      </c>
      <c r="M1" s="56" t="s">
        <v>308</v>
      </c>
      <c r="N1" s="56" t="s">
        <v>309</v>
      </c>
      <c r="O1" s="56" t="s">
        <v>1246</v>
      </c>
      <c r="P1" s="56" t="s">
        <v>1249</v>
      </c>
      <c r="Q1" s="56" t="s">
        <v>1250</v>
      </c>
      <c r="R1" s="56" t="s">
        <v>1252</v>
      </c>
      <c r="S1" s="56" t="s">
        <v>71</v>
      </c>
      <c r="T1" s="56" t="s">
        <v>45</v>
      </c>
      <c r="U1" s="56" t="s">
        <v>47</v>
      </c>
      <c r="V1" s="56" t="s">
        <v>261</v>
      </c>
      <c r="W1" s="56" t="s">
        <v>262</v>
      </c>
      <c r="X1" s="56" t="s">
        <v>263</v>
      </c>
      <c r="Y1" s="56" t="s">
        <v>264</v>
      </c>
      <c r="Z1" s="56">
        <v>2009</v>
      </c>
      <c r="AA1" s="56">
        <v>2010</v>
      </c>
      <c r="AB1" s="56">
        <v>2011</v>
      </c>
      <c r="AC1" s="56">
        <v>2012</v>
      </c>
      <c r="AD1" s="56">
        <v>2013</v>
      </c>
      <c r="AE1" s="56">
        <v>2014</v>
      </c>
      <c r="AF1" s="56">
        <v>2015</v>
      </c>
      <c r="AG1" s="56">
        <v>2016</v>
      </c>
      <c r="AH1" s="56">
        <v>2017</v>
      </c>
      <c r="AI1" s="56">
        <v>2018</v>
      </c>
      <c r="AJ1" s="56">
        <v>2019</v>
      </c>
    </row>
    <row r="2" spans="1:36">
      <c r="A2" s="56">
        <f>LN(METRICAS_PVT!A2)</f>
        <v>-0.28680382136042387</v>
      </c>
      <c r="B2" s="56">
        <f>LN(METRICAS_PVT!B2)</f>
        <v>-3.7210909485778703</v>
      </c>
      <c r="C2" s="56">
        <f>LN(METRICAS_PVT!C2)</f>
        <v>-1.898384180472303</v>
      </c>
      <c r="D2" s="56">
        <f>LN(METRICAS_PVT!D2)</f>
        <v>-1.748596337295139</v>
      </c>
      <c r="E2" s="56">
        <f>LN(METRICAS_PVT!E2)</f>
        <v>-2.141588448061194</v>
      </c>
      <c r="F2" s="56">
        <f>LN(METRICAS_PVT!F2)</f>
        <v>-2.8726312796493469</v>
      </c>
      <c r="G2" s="56">
        <f>LN(METRICAS_PVT!G2)</f>
        <v>-3.4324491595848792</v>
      </c>
      <c r="H2" s="56">
        <f>LN(METRICAS_PVT!H2)</f>
        <v>-1.5782990399057877</v>
      </c>
      <c r="I2" s="56">
        <f>LN(METRICAS_PVT!I2)</f>
        <v>0.51234831359760402</v>
      </c>
      <c r="J2" s="56">
        <f>LN(METRICAS_PVT!J2)</f>
        <v>1.3345246546889917</v>
      </c>
      <c r="K2" s="56">
        <f>LN(METRICAS_PVT!K2)</f>
        <v>-3.3849795932469511</v>
      </c>
      <c r="L2" s="56">
        <f>LN(METRICAS_PVT!L2)</f>
        <v>5.9889614168898637</v>
      </c>
      <c r="M2" s="56">
        <f>LN(METRICAS_PVT!M2)</f>
        <v>6.8880683055778098</v>
      </c>
      <c r="N2" s="56">
        <f>LN(METRICAS_PVT!N2)</f>
        <v>4.238166393452099</v>
      </c>
      <c r="O2" s="56">
        <f>LN(-METRICAS_PVT!O2)</f>
        <v>11.39675934085485</v>
      </c>
      <c r="P2" s="56">
        <f>LN(-METRICAS_PVT!P2)</f>
        <v>14.869813534542406</v>
      </c>
      <c r="Q2" s="56">
        <f>LN(-METRICAS_PVT!Q2)</f>
        <v>6.7331055902537216</v>
      </c>
      <c r="R2" s="56">
        <f>LN(-METRICAS_PVT!R2)</f>
        <v>-2.5864407446009334</v>
      </c>
      <c r="S2" s="56">
        <v>0</v>
      </c>
      <c r="T2" s="56">
        <v>1</v>
      </c>
      <c r="U2" s="56">
        <v>0</v>
      </c>
      <c r="V2" s="56">
        <v>1</v>
      </c>
      <c r="W2" s="56">
        <v>0</v>
      </c>
      <c r="X2" s="56">
        <v>0</v>
      </c>
      <c r="Y2" s="56">
        <v>0</v>
      </c>
      <c r="Z2" s="56">
        <v>1</v>
      </c>
      <c r="AA2" s="56">
        <v>0</v>
      </c>
      <c r="AB2" s="56">
        <v>0</v>
      </c>
      <c r="AC2" s="56">
        <v>0</v>
      </c>
      <c r="AD2" s="56">
        <v>0</v>
      </c>
      <c r="AE2" s="56">
        <v>0</v>
      </c>
      <c r="AF2" s="56">
        <v>0</v>
      </c>
      <c r="AG2" s="56">
        <v>0</v>
      </c>
      <c r="AH2" s="56">
        <v>0</v>
      </c>
      <c r="AI2" s="56">
        <v>0</v>
      </c>
      <c r="AJ2" s="56">
        <v>0</v>
      </c>
    </row>
    <row r="3" spans="1:36">
      <c r="A3" s="56">
        <f>LN(METRICAS_PVT!A3)</f>
        <v>-0.25067221665685896</v>
      </c>
      <c r="B3" s="56">
        <f>LN(METRICAS_PVT!B3)</f>
        <v>-4.0167149395574082</v>
      </c>
      <c r="C3" s="56">
        <f>LN(METRICAS_PVT!C3)</f>
        <v>-2.1054500993443295</v>
      </c>
      <c r="D3" s="56">
        <f>LN(METRICAS_PVT!D3)</f>
        <v>-1.96752183106254</v>
      </c>
      <c r="E3" s="56">
        <f>LN(METRICAS_PVT!E3)</f>
        <v>-2.501016131788488</v>
      </c>
      <c r="F3" s="56">
        <f>LN(METRICAS_PVT!F3)</f>
        <v>-2.8507448662986397</v>
      </c>
      <c r="G3" s="56">
        <f>LN(METRICAS_PVT!G3)</f>
        <v>-3.6311776318261817</v>
      </c>
      <c r="H3" s="56">
        <f>LN(METRICAS_PVT!H3)</f>
        <v>-1.7940349024933222</v>
      </c>
      <c r="I3" s="56">
        <f>LN(METRICAS_PVT!I3)</f>
        <v>0.66047787958063708</v>
      </c>
      <c r="J3" s="56">
        <f>LN(METRICAS_PVT!J3)</f>
        <v>1.2105006436502568</v>
      </c>
      <c r="K3" s="56">
        <f>LN(METRICAS_PVT!K3)</f>
        <v>-3.5112227458792766</v>
      </c>
      <c r="L3" s="56">
        <f>LN(METRICAS_PVT!L3)</f>
        <v>6.1743068016486662</v>
      </c>
      <c r="M3" s="56">
        <f>LN(METRICAS_PVT!M3)</f>
        <v>6.889461247695829</v>
      </c>
      <c r="N3" s="56">
        <f>LN(METRICAS_PVT!N3)</f>
        <v>4.3377408861168254</v>
      </c>
      <c r="O3" s="56">
        <f>LN(-METRICAS_PVT!O3)</f>
        <v>11.198018634982224</v>
      </c>
      <c r="P3" s="56">
        <f>LN(-METRICAS_PVT!P3)</f>
        <v>14.508447680719419</v>
      </c>
      <c r="Q3" s="56">
        <f>LN(-METRICAS_PVT!Q3)</f>
        <v>6.8734129597703006</v>
      </c>
      <c r="R3" s="56">
        <f>LN(-METRICAS_PVT!R3)</f>
        <v>-2.8616609545720681</v>
      </c>
      <c r="S3" s="56">
        <v>0</v>
      </c>
      <c r="T3" s="56">
        <v>1</v>
      </c>
      <c r="U3" s="56">
        <v>0</v>
      </c>
      <c r="V3" s="56">
        <v>0</v>
      </c>
      <c r="W3" s="56">
        <v>1</v>
      </c>
      <c r="X3" s="56">
        <v>0</v>
      </c>
      <c r="Y3" s="56">
        <v>0</v>
      </c>
      <c r="Z3" s="56">
        <v>1</v>
      </c>
      <c r="AA3" s="56">
        <v>0</v>
      </c>
      <c r="AB3" s="56">
        <v>0</v>
      </c>
      <c r="AC3" s="56">
        <v>0</v>
      </c>
      <c r="AD3" s="56">
        <v>0</v>
      </c>
      <c r="AE3" s="56">
        <v>0</v>
      </c>
      <c r="AF3" s="56">
        <v>0</v>
      </c>
      <c r="AG3" s="56">
        <v>0</v>
      </c>
      <c r="AH3" s="56">
        <v>0</v>
      </c>
      <c r="AI3" s="56">
        <v>0</v>
      </c>
      <c r="AJ3" s="56">
        <v>0</v>
      </c>
    </row>
    <row r="4" spans="1:36">
      <c r="A4" s="56">
        <f>LN(METRICAS_PVT!A4)</f>
        <v>-0.33030845578229129</v>
      </c>
      <c r="B4" s="56">
        <f>LN(METRICAS_PVT!B4)</f>
        <v>-4.1410310859119797</v>
      </c>
      <c r="C4" s="56">
        <f>LN(METRICAS_PVT!C4)</f>
        <v>-2.1139945407040899</v>
      </c>
      <c r="D4" s="56">
        <f>LN(METRICAS_PVT!D4)</f>
        <v>-1.9902512535361103</v>
      </c>
      <c r="E4" s="56">
        <f>LN(METRICAS_PVT!E4)</f>
        <v>-2.6327427788115796</v>
      </c>
      <c r="F4" s="56">
        <f>LN(METRICAS_PVT!F4)</f>
        <v>-2.7367576440050225</v>
      </c>
      <c r="G4" s="56">
        <f>LN(METRICAS_PVT!G4)</f>
        <v>-3.5940334273774064</v>
      </c>
      <c r="H4" s="56">
        <f>LN(METRICAS_PVT!H4)</f>
        <v>-1.8069848495047494</v>
      </c>
      <c r="I4" s="56">
        <f>LN(METRICAS_PVT!I4)</f>
        <v>0.75702259261702931</v>
      </c>
      <c r="J4" s="56">
        <f>LN(METRICAS_PVT!J4)</f>
        <v>1.216807893632621</v>
      </c>
      <c r="K4" s="56">
        <f>LN(METRICAS_PVT!K4)</f>
        <v>-3.4937802366220518</v>
      </c>
      <c r="L4" s="56">
        <f>LN(METRICAS_PVT!L4)</f>
        <v>6.425274128225289</v>
      </c>
      <c r="M4" s="56">
        <f>LN(METRICAS_PVT!M4)</f>
        <v>6.9146944253011897</v>
      </c>
      <c r="N4" s="56">
        <f>LN(METRICAS_PVT!N4)</f>
        <v>4.3120641328006073</v>
      </c>
      <c r="O4" s="56">
        <f>LN(-METRICAS_PVT!O4)</f>
        <v>10.987884396366896</v>
      </c>
      <c r="P4" s="56">
        <f>LN(-METRICAS_PVT!P4)</f>
        <v>14.613066619116671</v>
      </c>
      <c r="Q4" s="56">
        <f>LN(-METRICAS_PVT!Q4)</f>
        <v>6.7028613874490137</v>
      </c>
      <c r="R4" s="56">
        <f>LN(-METRICAS_PVT!R4)</f>
        <v>-2.8071329943007686</v>
      </c>
      <c r="S4" s="56">
        <v>0</v>
      </c>
      <c r="T4" s="56">
        <v>1</v>
      </c>
      <c r="U4" s="56">
        <v>0</v>
      </c>
      <c r="V4" s="56">
        <v>0</v>
      </c>
      <c r="W4" s="56">
        <v>0</v>
      </c>
      <c r="X4" s="56">
        <v>1</v>
      </c>
      <c r="Y4" s="56">
        <v>0</v>
      </c>
      <c r="Z4" s="56">
        <v>1</v>
      </c>
      <c r="AA4" s="56">
        <v>0</v>
      </c>
      <c r="AB4" s="56">
        <v>0</v>
      </c>
      <c r="AC4" s="56">
        <v>0</v>
      </c>
      <c r="AD4" s="56">
        <v>0</v>
      </c>
      <c r="AE4" s="56">
        <v>0</v>
      </c>
      <c r="AF4" s="56">
        <v>0</v>
      </c>
      <c r="AG4" s="56">
        <v>0</v>
      </c>
      <c r="AH4" s="56">
        <v>0</v>
      </c>
      <c r="AI4" s="56">
        <v>0</v>
      </c>
      <c r="AJ4" s="56">
        <v>0</v>
      </c>
    </row>
    <row r="5" spans="1:36">
      <c r="A5" s="56">
        <f>LN(METRICAS_PVT!A5)</f>
        <v>-0.30357845361418778</v>
      </c>
      <c r="B5" s="56">
        <f>LN(METRICAS_PVT!B5)</f>
        <v>-4.0727760555283483</v>
      </c>
      <c r="C5" s="56">
        <f>LN(METRICAS_PVT!C5)</f>
        <v>-1.9879815808487507</v>
      </c>
      <c r="D5" s="56">
        <f>LN(METRICAS_PVT!D5)</f>
        <v>-1.8707919024810427</v>
      </c>
      <c r="E5" s="56">
        <f>LN(METRICAS_PVT!E5)</f>
        <v>-2.4068963463655351</v>
      </c>
      <c r="F5" s="56">
        <f>LN(METRICAS_PVT!F5)</f>
        <v>-2.7503236226129695</v>
      </c>
      <c r="G5" s="56">
        <f>LN(METRICAS_PVT!G5)</f>
        <v>-2.6018185950556472</v>
      </c>
      <c r="H5" s="56">
        <f>LN(METRICAS_PVT!H5)</f>
        <v>-1.4777945470569214</v>
      </c>
      <c r="I5" s="56">
        <f>LN(METRICAS_PVT!I5)</f>
        <v>0.72182852228902505</v>
      </c>
      <c r="J5" s="56">
        <f>LN(METRICAS_PVT!J5)</f>
        <v>1.2382864002794234</v>
      </c>
      <c r="K5" s="56">
        <f>LN(METRICAS_PVT!K5)</f>
        <v>-3.4721521449019943</v>
      </c>
      <c r="L5" s="56">
        <f>LN(METRICAS_PVT!L5)</f>
        <v>6.3299755204190431</v>
      </c>
      <c r="M5" s="56">
        <f>LN(METRICAS_PVT!M5)</f>
        <v>6.8788848993465823</v>
      </c>
      <c r="N5" s="56">
        <f>LN(METRICAS_PVT!N5)</f>
        <v>4.3515615219079162</v>
      </c>
      <c r="O5" s="56">
        <f>LN(-METRICAS_PVT!O5)</f>
        <v>10.848380526789365</v>
      </c>
      <c r="P5" s="56">
        <f>LN(-METRICAS_PVT!P5)</f>
        <v>14.55930783356118</v>
      </c>
      <c r="Q5" s="56">
        <f>LN(-METRICAS_PVT!Q5)</f>
        <v>6.6537592912962511</v>
      </c>
      <c r="R5" s="56">
        <f>LN(-METRICAS_PVT!R5)</f>
        <v>-2.0914654755494451</v>
      </c>
      <c r="S5" s="56">
        <v>0</v>
      </c>
      <c r="T5" s="56">
        <v>1</v>
      </c>
      <c r="U5" s="56">
        <v>0</v>
      </c>
      <c r="V5" s="56">
        <v>0</v>
      </c>
      <c r="W5" s="56">
        <v>0</v>
      </c>
      <c r="X5" s="56">
        <v>0</v>
      </c>
      <c r="Y5" s="56">
        <v>1</v>
      </c>
      <c r="Z5" s="56">
        <v>1</v>
      </c>
      <c r="AA5" s="56">
        <v>0</v>
      </c>
      <c r="AB5" s="56">
        <v>0</v>
      </c>
      <c r="AC5" s="56">
        <v>0</v>
      </c>
      <c r="AD5" s="56">
        <v>0</v>
      </c>
      <c r="AE5" s="56">
        <v>0</v>
      </c>
      <c r="AF5" s="56">
        <v>0</v>
      </c>
      <c r="AG5" s="56">
        <v>0</v>
      </c>
      <c r="AH5" s="56">
        <v>0</v>
      </c>
      <c r="AI5" s="56">
        <v>0</v>
      </c>
      <c r="AJ5" s="56">
        <v>0</v>
      </c>
    </row>
    <row r="6" spans="1:36">
      <c r="A6" s="56">
        <f>LN(METRICAS_PVT!A6)</f>
        <v>-0.14889831699168118</v>
      </c>
      <c r="B6" s="56">
        <f>LN(METRICAS_PVT!B6)</f>
        <v>-3.844612559666341</v>
      </c>
      <c r="C6" s="56">
        <f>LN(METRICAS_PVT!C6)</f>
        <v>-2.1316994995657628</v>
      </c>
      <c r="D6" s="56">
        <f>LN(METRICAS_PVT!D6)</f>
        <v>-1.9658972327226192</v>
      </c>
      <c r="E6" s="56">
        <f>LN(METRICAS_PVT!E6)</f>
        <v>-2.5654762511516949</v>
      </c>
      <c r="F6" s="56">
        <f>LN(METRICAS_PVT!F6)</f>
        <v>-2.7622799091002515</v>
      </c>
      <c r="G6" s="56">
        <f>LN(METRICAS_PVT!G6)</f>
        <v>-3.391568053442179</v>
      </c>
      <c r="H6" s="56">
        <f>LN(METRICAS_PVT!H6)</f>
        <v>-1.7505059090272619</v>
      </c>
      <c r="I6" s="56">
        <f>LN(METRICAS_PVT!I6)</f>
        <v>0.93939171014311273</v>
      </c>
      <c r="J6" s="56">
        <f>LN(METRICAS_PVT!J6)</f>
        <v>0.999011702414212</v>
      </c>
      <c r="K6" s="56">
        <f>LN(METRICAS_PVT!K6)</f>
        <v>-3.7016716192433639</v>
      </c>
      <c r="L6" s="56">
        <f>LN(METRICAS_PVT!L6)</f>
        <v>6.4241123898099488</v>
      </c>
      <c r="M6" s="56">
        <f>LN(METRICAS_PVT!M6)</f>
        <v>6.8943873457420448</v>
      </c>
      <c r="N6" s="56">
        <f>LN(METRICAS_PVT!N6)</f>
        <v>4.4791341131220008</v>
      </c>
      <c r="O6" s="56">
        <f>LN(-METRICAS_PVT!O6)</f>
        <v>10.780951054841465</v>
      </c>
      <c r="P6" s="56">
        <f>LN(-METRICAS_PVT!P6)</f>
        <v>14.597061319338772</v>
      </c>
      <c r="Q6" s="56">
        <f>LN(-METRICAS_PVT!Q6)</f>
        <v>6.6564869468223309</v>
      </c>
      <c r="R6" s="56">
        <f>LN(-METRICAS_PVT!R6)</f>
        <v>-2.7506051000804779</v>
      </c>
      <c r="S6" s="56">
        <v>0</v>
      </c>
      <c r="T6" s="56">
        <v>1</v>
      </c>
      <c r="U6" s="56">
        <v>0</v>
      </c>
      <c r="V6" s="56">
        <v>1</v>
      </c>
      <c r="W6" s="56">
        <v>0</v>
      </c>
      <c r="X6" s="56">
        <v>0</v>
      </c>
      <c r="Y6" s="56">
        <v>0</v>
      </c>
      <c r="Z6" s="56">
        <v>0</v>
      </c>
      <c r="AA6" s="56">
        <v>1</v>
      </c>
      <c r="AB6" s="56">
        <v>0</v>
      </c>
      <c r="AC6" s="56">
        <v>0</v>
      </c>
      <c r="AD6" s="56">
        <v>0</v>
      </c>
      <c r="AE6" s="56">
        <v>0</v>
      </c>
      <c r="AF6" s="56">
        <v>0</v>
      </c>
      <c r="AG6" s="56">
        <v>0</v>
      </c>
      <c r="AH6" s="56">
        <v>0</v>
      </c>
      <c r="AI6" s="56">
        <v>0</v>
      </c>
      <c r="AJ6" s="56">
        <v>0</v>
      </c>
    </row>
    <row r="7" spans="1:36">
      <c r="A7" s="56">
        <f>LN(METRICAS_PVT!A7)</f>
        <v>-0.16725206622557695</v>
      </c>
      <c r="B7" s="56">
        <f>LN(METRICAS_PVT!B7)</f>
        <v>-3.787824796244704</v>
      </c>
      <c r="C7" s="56">
        <f>LN(METRICAS_PVT!C7)</f>
        <v>-2.0752738299362528</v>
      </c>
      <c r="D7" s="56">
        <f>LN(METRICAS_PVT!D7)</f>
        <v>-1.9094162316503496</v>
      </c>
      <c r="E7" s="56">
        <f>LN(METRICAS_PVT!E7)</f>
        <v>-2.4843075046916332</v>
      </c>
      <c r="F7" s="56">
        <f>LN(METRICAS_PVT!F7)</f>
        <v>-2.7367031116951002</v>
      </c>
      <c r="G7" s="56">
        <f>LN(METRICAS_PVT!G7)</f>
        <v>-3.4480023701960012</v>
      </c>
      <c r="H7" s="56">
        <f>LN(METRICAS_PVT!H7)</f>
        <v>-1.7149319244154322</v>
      </c>
      <c r="I7" s="56">
        <f>LN(METRICAS_PVT!I7)</f>
        <v>0.94790886832568333</v>
      </c>
      <c r="J7" s="56">
        <f>LN(METRICAS_PVT!J7)</f>
        <v>1.0120219548739198</v>
      </c>
      <c r="K7" s="56">
        <f>LN(METRICAS_PVT!K7)</f>
        <v>-3.6846119800207835</v>
      </c>
      <c r="L7" s="56">
        <f>LN(METRICAS_PVT!L7)</f>
        <v>6.2992555724824761</v>
      </c>
      <c r="M7" s="56">
        <f>LN(METRICAS_PVT!M7)</f>
        <v>6.836259606255223</v>
      </c>
      <c r="N7" s="56">
        <f>LN(METRICAS_PVT!N7)</f>
        <v>4.4716183745741978</v>
      </c>
      <c r="O7" s="56">
        <f>LN(-METRICAS_PVT!O7)</f>
        <v>10.732170335173754</v>
      </c>
      <c r="P7" s="56">
        <f>LN(-METRICAS_PVT!P7)</f>
        <v>14.507227825853931</v>
      </c>
      <c r="Q7" s="56">
        <f>LN(-METRICAS_PVT!Q7)</f>
        <v>6.5679615202452402</v>
      </c>
      <c r="R7" s="56">
        <f>LN(-METRICAS_PVT!R7)</f>
        <v>-2.7431483517539164</v>
      </c>
      <c r="S7" s="56">
        <v>0</v>
      </c>
      <c r="T7" s="56">
        <v>1</v>
      </c>
      <c r="U7" s="56">
        <v>0</v>
      </c>
      <c r="V7" s="56">
        <v>0</v>
      </c>
      <c r="W7" s="56">
        <v>1</v>
      </c>
      <c r="X7" s="56">
        <v>0</v>
      </c>
      <c r="Y7" s="56">
        <v>0</v>
      </c>
      <c r="Z7" s="56">
        <v>0</v>
      </c>
      <c r="AA7" s="56">
        <v>1</v>
      </c>
      <c r="AB7" s="56">
        <v>0</v>
      </c>
      <c r="AC7" s="56">
        <v>0</v>
      </c>
      <c r="AD7" s="56">
        <v>0</v>
      </c>
      <c r="AE7" s="56">
        <v>0</v>
      </c>
      <c r="AF7" s="56">
        <v>0</v>
      </c>
      <c r="AG7" s="56">
        <v>0</v>
      </c>
      <c r="AH7" s="56">
        <v>0</v>
      </c>
      <c r="AI7" s="56">
        <v>0</v>
      </c>
      <c r="AJ7" s="56">
        <v>0</v>
      </c>
    </row>
    <row r="8" spans="1:36">
      <c r="A8" s="56">
        <f>LN(METRICAS_PVT!A8)</f>
        <v>-0.19870888906467132</v>
      </c>
      <c r="B8" s="56">
        <f>LN(METRICAS_PVT!B8)</f>
        <v>-3.9618774627794746</v>
      </c>
      <c r="C8" s="56">
        <f>LN(METRICAS_PVT!C8)</f>
        <v>-2.1671660650177724</v>
      </c>
      <c r="D8" s="56">
        <f>LN(METRICAS_PVT!D8)</f>
        <v>-2.0134365561386303</v>
      </c>
      <c r="E8" s="56">
        <f>LN(METRICAS_PVT!E8)</f>
        <v>-2.6060803320125192</v>
      </c>
      <c r="F8" s="56">
        <f>LN(METRICAS_PVT!F8)</f>
        <v>-2.8183283723895203</v>
      </c>
      <c r="G8" s="56">
        <f>LN(METRICAS_PVT!G8)</f>
        <v>-3.581459878548372</v>
      </c>
      <c r="H8" s="56">
        <f>LN(METRICAS_PVT!H8)</f>
        <v>-1.8240923598045158</v>
      </c>
      <c r="I8" s="56">
        <f>LN(METRICAS_PVT!I8)</f>
        <v>0.9162174902443937</v>
      </c>
      <c r="J8" s="56">
        <f>LN(METRICAS_PVT!J8)</f>
        <v>0.98212457529992991</v>
      </c>
      <c r="K8" s="56">
        <f>LN(METRICAS_PVT!K8)</f>
        <v>-3.7345458626339143</v>
      </c>
      <c r="L8" s="56">
        <f>LN(METRICAS_PVT!L8)</f>
        <v>6.4129904633663308</v>
      </c>
      <c r="M8" s="56">
        <f>LN(METRICAS_PVT!M8)</f>
        <v>6.8941934885416147</v>
      </c>
      <c r="N8" s="56">
        <f>LN(METRICAS_PVT!N8)</f>
        <v>4.4776704613480378</v>
      </c>
      <c r="O8" s="56">
        <f>LN(-METRICAS_PVT!O8)</f>
        <v>10.749900812626388</v>
      </c>
      <c r="P8" s="56">
        <f>LN(-METRICAS_PVT!P8)</f>
        <v>14.606061878022857</v>
      </c>
      <c r="Q8" s="56">
        <f>LN(-METRICAS_PVT!Q8)</f>
        <v>6.6357774920363859</v>
      </c>
      <c r="R8" s="56">
        <f>LN(-METRICAS_PVT!R8)</f>
        <v>-2.861830946777598</v>
      </c>
      <c r="S8" s="56">
        <v>0</v>
      </c>
      <c r="T8" s="56">
        <v>1</v>
      </c>
      <c r="U8" s="56">
        <v>0</v>
      </c>
      <c r="V8" s="56">
        <v>0</v>
      </c>
      <c r="W8" s="56">
        <v>0</v>
      </c>
      <c r="X8" s="56">
        <v>1</v>
      </c>
      <c r="Y8" s="56">
        <v>0</v>
      </c>
      <c r="Z8" s="56">
        <v>0</v>
      </c>
      <c r="AA8" s="56">
        <v>1</v>
      </c>
      <c r="AB8" s="56">
        <v>0</v>
      </c>
      <c r="AC8" s="56">
        <v>0</v>
      </c>
      <c r="AD8" s="56">
        <v>0</v>
      </c>
      <c r="AE8" s="56">
        <v>0</v>
      </c>
      <c r="AF8" s="56">
        <v>0</v>
      </c>
      <c r="AG8" s="56">
        <v>0</v>
      </c>
      <c r="AH8" s="56">
        <v>0</v>
      </c>
      <c r="AI8" s="56">
        <v>0</v>
      </c>
      <c r="AJ8" s="56">
        <v>0</v>
      </c>
    </row>
    <row r="9" spans="1:36">
      <c r="A9" s="56">
        <f>LN(METRICAS_PVT!A9)</f>
        <v>-0.22596127319626741</v>
      </c>
      <c r="B9" s="56">
        <f>LN(METRICAS_PVT!B9)</f>
        <v>-3.9534416871406459</v>
      </c>
      <c r="C9" s="56">
        <f>LN(METRICAS_PVT!C9)</f>
        <v>-2.1771330229865495</v>
      </c>
      <c r="D9" s="56">
        <f>LN(METRICAS_PVT!D9)</f>
        <v>-2.0207604154841983</v>
      </c>
      <c r="E9" s="56">
        <f>LN(METRICAS_PVT!E9)</f>
        <v>-2.6360066664715678</v>
      </c>
      <c r="F9" s="56">
        <f>LN(METRICAS_PVT!F9)</f>
        <v>-2.7983936806610936</v>
      </c>
      <c r="G9" s="56">
        <f>LN(METRICAS_PVT!G9)</f>
        <v>-3.6117091253385087</v>
      </c>
      <c r="H9" s="56">
        <f>LN(METRICAS_PVT!H9)</f>
        <v>-1.8353334876502352</v>
      </c>
      <c r="I9" s="56">
        <f>LN(METRICAS_PVT!I9)</f>
        <v>0.94004831377941611</v>
      </c>
      <c r="J9" s="56">
        <f>LN(METRICAS_PVT!J9)</f>
        <v>0.98600438319048156</v>
      </c>
      <c r="K9" s="56">
        <f>LN(METRICAS_PVT!K9)</f>
        <v>-3.7384419944405098</v>
      </c>
      <c r="L9" s="56">
        <f>LN(METRICAS_PVT!L9)</f>
        <v>6.3664068081858023</v>
      </c>
      <c r="M9" s="56">
        <f>LN(METRICAS_PVT!M9)</f>
        <v>6.8530285631199179</v>
      </c>
      <c r="N9" s="56">
        <f>LN(METRICAS_PVT!N9)</f>
        <v>4.4373376934586659</v>
      </c>
      <c r="O9" s="56">
        <f>LN(-METRICAS_PVT!O9)</f>
        <v>10.805758942312879</v>
      </c>
      <c r="P9" s="56">
        <f>LN(-METRICAS_PVT!P9)</f>
        <v>14.44028765786687</v>
      </c>
      <c r="Q9" s="56">
        <f>LN(-METRICAS_PVT!Q9)</f>
        <v>6.614747527066541</v>
      </c>
      <c r="R9" s="56">
        <f>LN(-METRICAS_PVT!R9)</f>
        <v>-2.8489397917568771</v>
      </c>
      <c r="S9" s="56">
        <v>0</v>
      </c>
      <c r="T9" s="56">
        <v>1</v>
      </c>
      <c r="U9" s="56">
        <v>0</v>
      </c>
      <c r="V9" s="56">
        <v>0</v>
      </c>
      <c r="W9" s="56">
        <v>0</v>
      </c>
      <c r="X9" s="56">
        <v>0</v>
      </c>
      <c r="Y9" s="56">
        <v>1</v>
      </c>
      <c r="Z9" s="56">
        <v>0</v>
      </c>
      <c r="AA9" s="56">
        <v>1</v>
      </c>
      <c r="AB9" s="56">
        <v>0</v>
      </c>
      <c r="AC9" s="56">
        <v>0</v>
      </c>
      <c r="AD9" s="56">
        <v>0</v>
      </c>
      <c r="AE9" s="56">
        <v>0</v>
      </c>
      <c r="AF9" s="56">
        <v>0</v>
      </c>
      <c r="AG9" s="56">
        <v>0</v>
      </c>
      <c r="AH9" s="56">
        <v>0</v>
      </c>
      <c r="AI9" s="56">
        <v>0</v>
      </c>
      <c r="AJ9" s="56">
        <v>0</v>
      </c>
    </row>
    <row r="10" spans="1:36">
      <c r="A10" s="56">
        <f>LN(METRICAS_PVT!A10)</f>
        <v>-0.22317171091395693</v>
      </c>
      <c r="B10" s="56">
        <f>LN(METRICAS_PVT!B10)</f>
        <v>-3.9013963865019812</v>
      </c>
      <c r="C10" s="56">
        <f>LN(METRICAS_PVT!C10)</f>
        <v>-2.1606555729396897</v>
      </c>
      <c r="D10" s="56">
        <f>LN(METRICAS_PVT!D10)</f>
        <v>-1.9990552074488666</v>
      </c>
      <c r="E10" s="56">
        <f>LN(METRICAS_PVT!E10)</f>
        <v>-2.624299206352037</v>
      </c>
      <c r="F10" s="56">
        <f>LN(METRICAS_PVT!F10)</f>
        <v>-2.7650544994698647</v>
      </c>
      <c r="G10" s="56">
        <f>LN(METRICAS_PVT!G10)</f>
        <v>-3.6381080719078223</v>
      </c>
      <c r="H10" s="56">
        <f>LN(METRICAS_PVT!H10)</f>
        <v>-1.8216089701375082</v>
      </c>
      <c r="I10" s="56">
        <f>LN(METRICAS_PVT!I10)</f>
        <v>0.96589568857918906</v>
      </c>
      <c r="J10" s="56">
        <f>LN(METRICAS_PVT!J10)</f>
        <v>1.0000427653485673</v>
      </c>
      <c r="K10" s="56">
        <f>LN(METRICAS_PVT!K10)</f>
        <v>-3.7309501880490541</v>
      </c>
      <c r="L10" s="56">
        <f>LN(METRICAS_PVT!L10)</f>
        <v>6.3823974896043243</v>
      </c>
      <c r="M10" s="56">
        <f>LN(METRICAS_PVT!M10)</f>
        <v>6.8033139154250506</v>
      </c>
      <c r="N10" s="56">
        <f>LN(METRICAS_PVT!N10)</f>
        <v>4.4228133276145352</v>
      </c>
      <c r="O10" s="56">
        <f>LN(-METRICAS_PVT!O10)</f>
        <v>10.882399028658286</v>
      </c>
      <c r="P10" s="56">
        <f>LN(-METRICAS_PVT!P10)</f>
        <v>14.355275613300392</v>
      </c>
      <c r="Q10" s="56">
        <f>LN(-METRICAS_PVT!Q10)</f>
        <v>6.5782018508074946</v>
      </c>
      <c r="R10" s="56">
        <f>LN(-METRICAS_PVT!R10)</f>
        <v>-2.8447931585374127</v>
      </c>
      <c r="S10" s="56">
        <v>0</v>
      </c>
      <c r="T10" s="56">
        <v>1</v>
      </c>
      <c r="U10" s="56">
        <v>0</v>
      </c>
      <c r="V10" s="56">
        <v>1</v>
      </c>
      <c r="W10" s="56">
        <v>0</v>
      </c>
      <c r="X10" s="56">
        <v>0</v>
      </c>
      <c r="Y10" s="56">
        <v>0</v>
      </c>
      <c r="Z10" s="56">
        <v>0</v>
      </c>
      <c r="AA10" s="56">
        <v>0</v>
      </c>
      <c r="AB10" s="56">
        <v>1</v>
      </c>
      <c r="AC10" s="56">
        <v>0</v>
      </c>
      <c r="AD10" s="56">
        <v>0</v>
      </c>
      <c r="AE10" s="56">
        <v>0</v>
      </c>
      <c r="AF10" s="56">
        <v>0</v>
      </c>
      <c r="AG10" s="56">
        <v>0</v>
      </c>
      <c r="AH10" s="56">
        <v>0</v>
      </c>
      <c r="AI10" s="56">
        <v>0</v>
      </c>
      <c r="AJ10" s="56">
        <v>0</v>
      </c>
    </row>
    <row r="11" spans="1:36">
      <c r="A11" s="56">
        <f>LN(METRICAS_PVT!A11)</f>
        <v>-0.23512416239059267</v>
      </c>
      <c r="B11" s="56">
        <f>LN(METRICAS_PVT!B11)</f>
        <v>-3.9266596756493364</v>
      </c>
      <c r="C11" s="56">
        <f>LN(METRICAS_PVT!C11)</f>
        <v>-2.0717965055861107</v>
      </c>
      <c r="D11" s="56">
        <f>LN(METRICAS_PVT!D11)</f>
        <v>-1.9264204807597447</v>
      </c>
      <c r="E11" s="56">
        <f>LN(METRICAS_PVT!E11)</f>
        <v>-2.5656819773722277</v>
      </c>
      <c r="F11" s="56">
        <f>LN(METRICAS_PVT!F11)</f>
        <v>-2.6765232194966933</v>
      </c>
      <c r="G11" s="56">
        <f>LN(METRICAS_PVT!G11)</f>
        <v>-3.5715346015268343</v>
      </c>
      <c r="H11" s="56">
        <f>LN(METRICAS_PVT!H11)</f>
        <v>-1.7499572695204824</v>
      </c>
      <c r="I11" s="56">
        <f>LN(METRICAS_PVT!I11)</f>
        <v>1.0345587615714997</v>
      </c>
      <c r="J11" s="56">
        <f>LN(METRICAS_PVT!J11)</f>
        <v>1.0043977915800526</v>
      </c>
      <c r="K11" s="56">
        <f>LN(METRICAS_PVT!K11)</f>
        <v>-3.7110819810681925</v>
      </c>
      <c r="L11" s="56">
        <f>LN(METRICAS_PVT!L11)</f>
        <v>6.345304394875769</v>
      </c>
      <c r="M11" s="56">
        <f>LN(METRICAS_PVT!M11)</f>
        <v>6.7133863926705635</v>
      </c>
      <c r="N11" s="56">
        <f>LN(METRICAS_PVT!N11)</f>
        <v>4.3898965013064482</v>
      </c>
      <c r="O11" s="56">
        <f>LN(-METRICAS_PVT!O11)</f>
        <v>10.805674290704799</v>
      </c>
      <c r="P11" s="56">
        <f>LN(-METRICAS_PVT!P11)</f>
        <v>14.305202419885012</v>
      </c>
      <c r="Q11" s="56">
        <f>LN(-METRICAS_PVT!Q11)</f>
        <v>6.6373790547354474</v>
      </c>
      <c r="R11" s="56">
        <f>LN(-METRICAS_PVT!R11)</f>
        <v>-2.8051437154472052</v>
      </c>
      <c r="S11" s="56">
        <v>0</v>
      </c>
      <c r="T11" s="56">
        <v>1</v>
      </c>
      <c r="U11" s="56">
        <v>0</v>
      </c>
      <c r="V11" s="56">
        <v>0</v>
      </c>
      <c r="W11" s="56">
        <v>1</v>
      </c>
      <c r="X11" s="56">
        <v>0</v>
      </c>
      <c r="Y11" s="56">
        <v>0</v>
      </c>
      <c r="Z11" s="56">
        <v>0</v>
      </c>
      <c r="AA11" s="56">
        <v>0</v>
      </c>
      <c r="AB11" s="56">
        <v>1</v>
      </c>
      <c r="AC11" s="56">
        <v>0</v>
      </c>
      <c r="AD11" s="56">
        <v>0</v>
      </c>
      <c r="AE11" s="56">
        <v>0</v>
      </c>
      <c r="AF11" s="56">
        <v>0</v>
      </c>
      <c r="AG11" s="56">
        <v>0</v>
      </c>
      <c r="AH11" s="56">
        <v>0</v>
      </c>
      <c r="AI11" s="56">
        <v>0</v>
      </c>
      <c r="AJ11" s="56">
        <v>0</v>
      </c>
    </row>
    <row r="12" spans="1:36">
      <c r="A12" s="56">
        <f>LN(METRICAS_PVT!A12)</f>
        <v>-0.19957268199398218</v>
      </c>
      <c r="B12" s="56">
        <f>LN(METRICAS_PVT!B12)</f>
        <v>-3.9621199043578383</v>
      </c>
      <c r="C12" s="56">
        <f>LN(METRICAS_PVT!C12)</f>
        <v>-2.070944650095349</v>
      </c>
      <c r="D12" s="56">
        <f>LN(METRICAS_PVT!D12)</f>
        <v>-1.9304053009877074</v>
      </c>
      <c r="E12" s="56">
        <f>LN(METRICAS_PVT!E12)</f>
        <v>-2.5920755631504324</v>
      </c>
      <c r="F12" s="56">
        <f>LN(METRICAS_PVT!F12)</f>
        <v>-2.656052487183922</v>
      </c>
      <c r="G12" s="56">
        <f>LN(METRICAS_PVT!G12)</f>
        <v>-3.6690041211997406</v>
      </c>
      <c r="H12" s="56">
        <f>LN(METRICAS_PVT!H12)</f>
        <v>-1.7684850183032286</v>
      </c>
      <c r="I12" s="56">
        <f>LN(METRICAS_PVT!I12)</f>
        <v>1.0610743470285895</v>
      </c>
      <c r="J12" s="56">
        <f>LN(METRICAS_PVT!J12)</f>
        <v>0.99616824840015239</v>
      </c>
      <c r="K12" s="56">
        <f>LN(METRICAS_PVT!K12)</f>
        <v>-3.7171268342125114</v>
      </c>
      <c r="L12" s="56">
        <f>LN(METRICAS_PVT!L12)</f>
        <v>6.4482166995841652</v>
      </c>
      <c r="M12" s="56">
        <f>LN(METRICAS_PVT!M12)</f>
        <v>6.7078039146534039</v>
      </c>
      <c r="N12" s="56">
        <f>LN(METRICAS_PVT!N12)</f>
        <v>4.3975051220010588</v>
      </c>
      <c r="O12" s="56">
        <f>LN(-METRICAS_PVT!O12)</f>
        <v>10.910081305761434</v>
      </c>
      <c r="P12" s="56">
        <f>LN(-METRICAS_PVT!P12)</f>
        <v>14.343813287930834</v>
      </c>
      <c r="Q12" s="56">
        <f>LN(-METRICAS_PVT!Q12)</f>
        <v>6.5940020506095864</v>
      </c>
      <c r="R12" s="56">
        <f>LN(-METRICAS_PVT!R12)</f>
        <v>-2.9121407700377326</v>
      </c>
      <c r="S12" s="56">
        <v>0</v>
      </c>
      <c r="T12" s="56">
        <v>1</v>
      </c>
      <c r="U12" s="56">
        <v>0</v>
      </c>
      <c r="V12" s="56">
        <v>0</v>
      </c>
      <c r="W12" s="56">
        <v>0</v>
      </c>
      <c r="X12" s="56">
        <v>1</v>
      </c>
      <c r="Y12" s="56">
        <v>0</v>
      </c>
      <c r="Z12" s="56">
        <v>0</v>
      </c>
      <c r="AA12" s="56">
        <v>0</v>
      </c>
      <c r="AB12" s="56">
        <v>1</v>
      </c>
      <c r="AC12" s="56">
        <v>0</v>
      </c>
      <c r="AD12" s="56">
        <v>0</v>
      </c>
      <c r="AE12" s="56">
        <v>0</v>
      </c>
      <c r="AF12" s="56">
        <v>0</v>
      </c>
      <c r="AG12" s="56">
        <v>0</v>
      </c>
      <c r="AH12" s="56">
        <v>0</v>
      </c>
      <c r="AI12" s="56">
        <v>0</v>
      </c>
      <c r="AJ12" s="56">
        <v>0</v>
      </c>
    </row>
    <row r="13" spans="1:36">
      <c r="A13" s="56">
        <f>LN(METRICAS_PVT!A13)</f>
        <v>-0.21216075001338397</v>
      </c>
      <c r="B13" s="56">
        <f>LN(METRICAS_PVT!B13)</f>
        <v>-3.9397474745492085</v>
      </c>
      <c r="C13" s="56">
        <f>LN(METRICAS_PVT!C13)</f>
        <v>-2.0335435358297556</v>
      </c>
      <c r="D13" s="56">
        <f>LN(METRICAS_PVT!D13)</f>
        <v>-1.8949617877892142</v>
      </c>
      <c r="E13" s="56">
        <f>LN(METRICAS_PVT!E13)</f>
        <v>-2.5472424480561204</v>
      </c>
      <c r="F13" s="56">
        <f>LN(METRICAS_PVT!F13)</f>
        <v>-2.630716982595807</v>
      </c>
      <c r="G13" s="56">
        <f>LN(METRICAS_PVT!G13)</f>
        <v>-3.6965958126711631</v>
      </c>
      <c r="H13" s="56">
        <f>LN(METRICAS_PVT!H13)</f>
        <v>-1.7422158029851718</v>
      </c>
      <c r="I13" s="56">
        <f>LN(METRICAS_PVT!I13)</f>
        <v>1.0024741882046484</v>
      </c>
      <c r="J13" s="56">
        <f>LN(METRICAS_PVT!J13)</f>
        <v>1.0745218048061733</v>
      </c>
      <c r="K13" s="56">
        <f>LN(METRICAS_PVT!K13)</f>
        <v>-3.6331911708004556</v>
      </c>
      <c r="L13" s="56">
        <f>LN(METRICAS_PVT!L13)</f>
        <v>6.3277910005085856</v>
      </c>
      <c r="M13" s="56">
        <f>LN(METRICAS_PVT!M13)</f>
        <v>6.6833111301070129</v>
      </c>
      <c r="N13" s="56">
        <f>LN(METRICAS_PVT!N13)</f>
        <v>4.3830389337605737</v>
      </c>
      <c r="O13" s="56">
        <f>LN(-METRICAS_PVT!O13)</f>
        <v>10.921136513995988</v>
      </c>
      <c r="P13" s="56">
        <f>LN(-METRICAS_PVT!P13)</f>
        <v>14.263218572012855</v>
      </c>
      <c r="Q13" s="56">
        <f>LN(-METRICAS_PVT!Q13)</f>
        <v>6.5575561858362788</v>
      </c>
      <c r="R13" s="56">
        <f>LN(-METRICAS_PVT!R13)</f>
        <v>-2.9054915059799491</v>
      </c>
      <c r="S13" s="56">
        <v>0</v>
      </c>
      <c r="T13" s="56">
        <v>1</v>
      </c>
      <c r="U13" s="56">
        <v>0</v>
      </c>
      <c r="V13" s="56">
        <v>0</v>
      </c>
      <c r="W13" s="56">
        <v>0</v>
      </c>
      <c r="X13" s="56">
        <v>0</v>
      </c>
      <c r="Y13" s="56">
        <v>1</v>
      </c>
      <c r="Z13" s="56">
        <v>0</v>
      </c>
      <c r="AA13" s="56">
        <v>0</v>
      </c>
      <c r="AB13" s="56">
        <v>1</v>
      </c>
      <c r="AC13" s="56">
        <v>0</v>
      </c>
      <c r="AD13" s="56">
        <v>0</v>
      </c>
      <c r="AE13" s="56">
        <v>0</v>
      </c>
      <c r="AF13" s="56">
        <v>0</v>
      </c>
      <c r="AG13" s="56">
        <v>0</v>
      </c>
      <c r="AH13" s="56">
        <v>0</v>
      </c>
      <c r="AI13" s="56">
        <v>0</v>
      </c>
      <c r="AJ13" s="56">
        <v>0</v>
      </c>
    </row>
    <row r="14" spans="1:36">
      <c r="A14" s="56">
        <f>LN(METRICAS_PVT!A14)</f>
        <v>-0.23273829523911749</v>
      </c>
      <c r="B14" s="56">
        <f>LN(METRICAS_PVT!B14)</f>
        <v>-3.8696394200270823</v>
      </c>
      <c r="C14" s="56">
        <f>LN(METRICAS_PVT!C14)</f>
        <v>-2.0395935893157655</v>
      </c>
      <c r="D14" s="56">
        <f>LN(METRICAS_PVT!D14)</f>
        <v>-1.8908234592262174</v>
      </c>
      <c r="E14" s="56">
        <f>LN(METRICAS_PVT!E14)</f>
        <v>-2.5678884411318657</v>
      </c>
      <c r="F14" s="56">
        <f>LN(METRICAS_PVT!F14)</f>
        <v>-2.6003157088463058</v>
      </c>
      <c r="G14" s="56">
        <f>LN(METRICAS_PVT!G14)</f>
        <v>-3.5949038827335831</v>
      </c>
      <c r="H14" s="56">
        <f>LN(METRICAS_PVT!H14)</f>
        <v>-1.7236666272768975</v>
      </c>
      <c r="I14" s="56">
        <f>LN(METRICAS_PVT!I14)</f>
        <v>1.0273293474208527</v>
      </c>
      <c r="J14" s="56">
        <f>LN(METRICAS_PVT!J14)</f>
        <v>1.0821491231634111</v>
      </c>
      <c r="K14" s="56">
        <f>LN(METRICAS_PVT!K14)</f>
        <v>-3.6276450562671587</v>
      </c>
      <c r="L14" s="56">
        <f>LN(METRICAS_PVT!L14)</f>
        <v>6.3438804341263308</v>
      </c>
      <c r="M14" s="56">
        <f>LN(METRICAS_PVT!M14)</f>
        <v>6.6700745364865588</v>
      </c>
      <c r="N14" s="56">
        <f>LN(METRICAS_PVT!N14)</f>
        <v>4.3704451493072316</v>
      </c>
      <c r="O14" s="56">
        <f>LN(-METRICAS_PVT!O14)</f>
        <v>10.769851590219867</v>
      </c>
      <c r="P14" s="56">
        <f>LN(-METRICAS_PVT!P14)</f>
        <v>14.203547604518587</v>
      </c>
      <c r="Q14" s="56">
        <f>LN(-METRICAS_PVT!Q14)</f>
        <v>6.8193445204203051</v>
      </c>
      <c r="R14" s="56">
        <f>LN(-METRICAS_PVT!R14)</f>
        <v>-2.7969807479599131</v>
      </c>
      <c r="S14" s="56">
        <v>0</v>
      </c>
      <c r="T14" s="56">
        <v>1</v>
      </c>
      <c r="U14" s="56">
        <v>0</v>
      </c>
      <c r="V14" s="56">
        <v>1</v>
      </c>
      <c r="W14" s="56">
        <v>0</v>
      </c>
      <c r="X14" s="56">
        <v>0</v>
      </c>
      <c r="Y14" s="56">
        <v>0</v>
      </c>
      <c r="Z14" s="56">
        <v>0</v>
      </c>
      <c r="AA14" s="56">
        <v>0</v>
      </c>
      <c r="AB14" s="56">
        <v>0</v>
      </c>
      <c r="AC14" s="56">
        <v>1</v>
      </c>
      <c r="AD14" s="56">
        <v>0</v>
      </c>
      <c r="AE14" s="56">
        <v>0</v>
      </c>
      <c r="AF14" s="56">
        <v>0</v>
      </c>
      <c r="AG14" s="56">
        <v>0</v>
      </c>
      <c r="AH14" s="56">
        <v>0</v>
      </c>
      <c r="AI14" s="56">
        <v>0</v>
      </c>
      <c r="AJ14" s="56">
        <v>0</v>
      </c>
    </row>
    <row r="15" spans="1:36">
      <c r="A15" s="56">
        <f>LN(METRICAS_PVT!A15)</f>
        <v>-0.25459972021713234</v>
      </c>
      <c r="B15" s="56">
        <f>LN(METRICAS_PVT!B15)</f>
        <v>-3.8207758610680371</v>
      </c>
      <c r="C15" s="56">
        <f>LN(METRICAS_PVT!C15)</f>
        <v>-1.9743707675300575</v>
      </c>
      <c r="D15" s="56">
        <f>LN(METRICAS_PVT!D15)</f>
        <v>-1.8278461467829683</v>
      </c>
      <c r="E15" s="56">
        <f>LN(METRICAS_PVT!E15)</f>
        <v>-2.4858074898033466</v>
      </c>
      <c r="F15" s="56">
        <f>LN(METRICAS_PVT!F15)</f>
        <v>-2.5574625005070124</v>
      </c>
      <c r="G15" s="56">
        <f>LN(METRICAS_PVT!G15)</f>
        <v>-3.5049023991077304</v>
      </c>
      <c r="H15" s="56">
        <f>LN(METRICAS_PVT!H15)</f>
        <v>-1.6564815468701235</v>
      </c>
      <c r="I15" s="56">
        <f>LN(METRICAS_PVT!I15)</f>
        <v>0.94843147455124777</v>
      </c>
      <c r="J15" s="56">
        <f>LN(METRICAS_PVT!J15)</f>
        <v>1.2010970977480633</v>
      </c>
      <c r="K15" s="56">
        <f>LN(METRICAS_PVT!K15)</f>
        <v>-3.5058939750582598</v>
      </c>
      <c r="L15" s="56">
        <f>LN(METRICAS_PVT!L15)</f>
        <v>6.3507954436386234</v>
      </c>
      <c r="M15" s="56">
        <f>LN(METRICAS_PVT!M15)</f>
        <v>6.616471611557297</v>
      </c>
      <c r="N15" s="56">
        <f>LN(METRICAS_PVT!N15)</f>
        <v>4.333097151871649</v>
      </c>
      <c r="O15" s="56">
        <f>LN(-METRICAS_PVT!O15)</f>
        <v>10.756041788727687</v>
      </c>
      <c r="P15" s="56">
        <f>LN(-METRICAS_PVT!P15)</f>
        <v>14.30718161031943</v>
      </c>
      <c r="Q15" s="56">
        <f>LN(-METRICAS_PVT!Q15)</f>
        <v>6.7855752783401151</v>
      </c>
      <c r="R15" s="56">
        <f>LN(-METRICAS_PVT!R15)</f>
        <v>-2.7026717318176225</v>
      </c>
      <c r="S15" s="56">
        <v>0</v>
      </c>
      <c r="T15" s="56">
        <v>1</v>
      </c>
      <c r="U15" s="56">
        <v>0</v>
      </c>
      <c r="V15" s="56">
        <v>0</v>
      </c>
      <c r="W15" s="56">
        <v>1</v>
      </c>
      <c r="X15" s="56">
        <v>0</v>
      </c>
      <c r="Y15" s="56">
        <v>0</v>
      </c>
      <c r="Z15" s="56">
        <v>0</v>
      </c>
      <c r="AA15" s="56">
        <v>0</v>
      </c>
      <c r="AB15" s="56">
        <v>0</v>
      </c>
      <c r="AC15" s="56">
        <v>1</v>
      </c>
      <c r="AD15" s="56">
        <v>0</v>
      </c>
      <c r="AE15" s="56">
        <v>0</v>
      </c>
      <c r="AF15" s="56">
        <v>0</v>
      </c>
      <c r="AG15" s="56">
        <v>0</v>
      </c>
      <c r="AH15" s="56">
        <v>0</v>
      </c>
      <c r="AI15" s="56">
        <v>0</v>
      </c>
      <c r="AJ15" s="56">
        <v>0</v>
      </c>
    </row>
    <row r="16" spans="1:36">
      <c r="A16" s="56">
        <f>LN(METRICAS_PVT!A16)</f>
        <v>-0.25189104962466718</v>
      </c>
      <c r="B16" s="56">
        <f>LN(METRICAS_PVT!B16)</f>
        <v>-3.7994113200619992</v>
      </c>
      <c r="C16" s="56">
        <f>LN(METRICAS_PVT!C16)</f>
        <v>-1.9543512542674302</v>
      </c>
      <c r="D16" s="56">
        <f>LN(METRICAS_PVT!D16)</f>
        <v>-1.8076432057296985</v>
      </c>
      <c r="E16" s="56">
        <f>LN(METRICAS_PVT!E16)</f>
        <v>-2.4351333194679121</v>
      </c>
      <c r="F16" s="56">
        <f>LN(METRICAS_PVT!F16)</f>
        <v>-2.5710631295943003</v>
      </c>
      <c r="G16" s="56">
        <f>LN(METRICAS_PVT!G16)</f>
        <v>-3.4025350525936942</v>
      </c>
      <c r="H16" s="56">
        <f>LN(METRICAS_PVT!H16)</f>
        <v>-1.622882563521967</v>
      </c>
      <c r="I16" s="56">
        <f>LN(METRICAS_PVT!I16)</f>
        <v>0.79755942223859988</v>
      </c>
      <c r="J16" s="56">
        <f>LN(METRICAS_PVT!J16)</f>
        <v>1.3362397535489208</v>
      </c>
      <c r="K16" s="56">
        <f>LN(METRICAS_PVT!K16)</f>
        <v>-3.3686225518329</v>
      </c>
      <c r="L16" s="56">
        <f>LN(METRICAS_PVT!L16)</f>
        <v>6.3678440743210496</v>
      </c>
      <c r="M16" s="56">
        <f>LN(METRICAS_PVT!M16)</f>
        <v>6.6213650202962837</v>
      </c>
      <c r="N16" s="56">
        <f>LN(METRICAS_PVT!N16)</f>
        <v>4.3335218514506755</v>
      </c>
      <c r="O16" s="56">
        <f>LN(-METRICAS_PVT!O16)</f>
        <v>10.781149829476274</v>
      </c>
      <c r="P16" s="56">
        <f>LN(-METRICAS_PVT!P16)</f>
        <v>14.401443475332474</v>
      </c>
      <c r="Q16" s="56">
        <f>LN(-METRICAS_PVT!Q16)</f>
        <v>6.8769859499122736</v>
      </c>
      <c r="R16" s="56">
        <f>LN(-METRICAS_PVT!R16)</f>
        <v>-2.6363739857203812</v>
      </c>
      <c r="S16" s="56">
        <v>0</v>
      </c>
      <c r="T16" s="56">
        <v>1</v>
      </c>
      <c r="U16" s="56">
        <v>0</v>
      </c>
      <c r="V16" s="56">
        <v>0</v>
      </c>
      <c r="W16" s="56">
        <v>0</v>
      </c>
      <c r="X16" s="56">
        <v>1</v>
      </c>
      <c r="Y16" s="56">
        <v>0</v>
      </c>
      <c r="Z16" s="56">
        <v>0</v>
      </c>
      <c r="AA16" s="56">
        <v>0</v>
      </c>
      <c r="AB16" s="56">
        <v>0</v>
      </c>
      <c r="AC16" s="56">
        <v>1</v>
      </c>
      <c r="AD16" s="56">
        <v>0</v>
      </c>
      <c r="AE16" s="56">
        <v>0</v>
      </c>
      <c r="AF16" s="56">
        <v>0</v>
      </c>
      <c r="AG16" s="56">
        <v>0</v>
      </c>
      <c r="AH16" s="56">
        <v>0</v>
      </c>
      <c r="AI16" s="56">
        <v>0</v>
      </c>
      <c r="AJ16" s="56">
        <v>0</v>
      </c>
    </row>
    <row r="17" spans="1:36">
      <c r="A17" s="56">
        <f>LN(METRICAS_PVT!A17)</f>
        <v>-0.22473290257229581</v>
      </c>
      <c r="B17" s="56">
        <f>LN(METRICAS_PVT!B17)</f>
        <v>-3.7314233235436558</v>
      </c>
      <c r="C17" s="56">
        <f>LN(METRICAS_PVT!C17)</f>
        <v>-1.9209760070060784</v>
      </c>
      <c r="D17" s="56">
        <f>LN(METRICAS_PVT!D17)</f>
        <v>-1.7694737328499788</v>
      </c>
      <c r="E17" s="56">
        <f>LN(METRICAS_PVT!E17)</f>
        <v>-2.3724089898059546</v>
      </c>
      <c r="F17" s="56">
        <f>LN(METRICAS_PVT!F17)</f>
        <v>-2.5617853198108964</v>
      </c>
      <c r="G17" s="56">
        <f>LN(METRICAS_PVT!G17)</f>
        <v>-3.3324169812917761</v>
      </c>
      <c r="H17" s="56">
        <f>LN(METRICAS_PVT!H17)</f>
        <v>-1.5792513881260124</v>
      </c>
      <c r="I17" s="56">
        <f>LN(METRICAS_PVT!I17)</f>
        <v>0.81145593740814381</v>
      </c>
      <c r="J17" s="56">
        <f>LN(METRICAS_PVT!J17)</f>
        <v>1.3320368205252056</v>
      </c>
      <c r="K17" s="56">
        <f>LN(METRICAS_PVT!K17)</f>
        <v>-3.3732412572190404</v>
      </c>
      <c r="L17" s="56">
        <f>LN(METRICAS_PVT!L17)</f>
        <v>6.1230794918427423</v>
      </c>
      <c r="M17" s="56">
        <f>LN(METRICAS_PVT!M17)</f>
        <v>6.6302447302864866</v>
      </c>
      <c r="N17" s="56">
        <f>LN(METRICAS_PVT!N17)</f>
        <v>4.3525220793017425</v>
      </c>
      <c r="O17" s="56">
        <f>LN(-METRICAS_PVT!O17)</f>
        <v>10.590188584879222</v>
      </c>
      <c r="P17" s="56">
        <f>LN(-METRICAS_PVT!P17)</f>
        <v>14.293391017769721</v>
      </c>
      <c r="Q17" s="56">
        <f>LN(-METRICAS_PVT!Q17)</f>
        <v>6.8669607404346253</v>
      </c>
      <c r="R17" s="56">
        <f>LN(-METRICAS_PVT!R17)</f>
        <v>-2.5942699405844212</v>
      </c>
      <c r="S17" s="56">
        <v>0</v>
      </c>
      <c r="T17" s="56">
        <v>1</v>
      </c>
      <c r="U17" s="56">
        <v>0</v>
      </c>
      <c r="V17" s="56">
        <v>0</v>
      </c>
      <c r="W17" s="56">
        <v>0</v>
      </c>
      <c r="X17" s="56">
        <v>0</v>
      </c>
      <c r="Y17" s="56">
        <v>1</v>
      </c>
      <c r="Z17" s="56">
        <v>0</v>
      </c>
      <c r="AA17" s="56">
        <v>0</v>
      </c>
      <c r="AB17" s="56">
        <v>0</v>
      </c>
      <c r="AC17" s="56">
        <v>1</v>
      </c>
      <c r="AD17" s="56">
        <v>0</v>
      </c>
      <c r="AE17" s="56">
        <v>0</v>
      </c>
      <c r="AF17" s="56">
        <v>0</v>
      </c>
      <c r="AG17" s="56">
        <v>0</v>
      </c>
      <c r="AH17" s="56">
        <v>0</v>
      </c>
      <c r="AI17" s="56">
        <v>0</v>
      </c>
      <c r="AJ17" s="56">
        <v>0</v>
      </c>
    </row>
    <row r="18" spans="1:36">
      <c r="A18" s="56">
        <f>LN(METRICAS_PVT!A18)</f>
        <v>-0.22990372564696726</v>
      </c>
      <c r="B18" s="56">
        <f>LN(METRICAS_PVT!B18)</f>
        <v>-4.1313572363154512</v>
      </c>
      <c r="C18" s="56">
        <f>LN(METRICAS_PVT!C18)</f>
        <v>-1.9886339284403953</v>
      </c>
      <c r="D18" s="56">
        <f>LN(METRICAS_PVT!D18)</f>
        <v>-1.8776876604858928</v>
      </c>
      <c r="E18" s="56">
        <f>LN(METRICAS_PVT!E18)</f>
        <v>-2.5392252730689484</v>
      </c>
      <c r="F18" s="56">
        <f>LN(METRICAS_PVT!F18)</f>
        <v>-2.6034762795081847</v>
      </c>
      <c r="G18" s="56">
        <f>LN(METRICAS_PVT!G18)</f>
        <v>-3.5859181170766781</v>
      </c>
      <c r="H18" s="56">
        <f>LN(METRICAS_PVT!H18)</f>
        <v>-1.7111685354964254</v>
      </c>
      <c r="I18" s="56">
        <f>LN(METRICAS_PVT!I18)</f>
        <v>0.65638681079839556</v>
      </c>
      <c r="J18" s="56">
        <f>LN(METRICAS_PVT!J18)</f>
        <v>1.4475252597106405</v>
      </c>
      <c r="K18" s="56">
        <f>LN(METRICAS_PVT!K18)</f>
        <v>-3.2598630903065806</v>
      </c>
      <c r="L18" s="56">
        <f>LN(METRICAS_PVT!L18)</f>
        <v>6.0554054632446617</v>
      </c>
      <c r="M18" s="56">
        <f>LN(METRICAS_PVT!M18)</f>
        <v>6.6584968166715885</v>
      </c>
      <c r="N18" s="56">
        <f>LN(METRICAS_PVT!N18)</f>
        <v>4.3487333053362365</v>
      </c>
      <c r="O18" s="56">
        <f>LN(-METRICAS_PVT!O18)</f>
        <v>10.617088257067014</v>
      </c>
      <c r="P18" s="56">
        <f>LN(-METRICAS_PVT!P18)</f>
        <v>14.096222775497599</v>
      </c>
      <c r="Q18" s="56">
        <f>LN(-METRICAS_PVT!Q18)</f>
        <v>6.8646521168671484</v>
      </c>
      <c r="R18" s="56">
        <f>LN(-METRICAS_PVT!R18)</f>
        <v>-2.8988508319707056</v>
      </c>
      <c r="S18" s="56">
        <v>0</v>
      </c>
      <c r="T18" s="56">
        <v>1</v>
      </c>
      <c r="U18" s="56">
        <v>0</v>
      </c>
      <c r="V18" s="56">
        <v>1</v>
      </c>
      <c r="W18" s="56">
        <v>0</v>
      </c>
      <c r="X18" s="56">
        <v>0</v>
      </c>
      <c r="Y18" s="56">
        <v>0</v>
      </c>
      <c r="Z18" s="56">
        <v>0</v>
      </c>
      <c r="AA18" s="56">
        <v>0</v>
      </c>
      <c r="AB18" s="56">
        <v>0</v>
      </c>
      <c r="AC18" s="56">
        <v>0</v>
      </c>
      <c r="AD18" s="56">
        <v>1</v>
      </c>
      <c r="AE18" s="56">
        <v>0</v>
      </c>
      <c r="AF18" s="56">
        <v>0</v>
      </c>
      <c r="AG18" s="56">
        <v>0</v>
      </c>
      <c r="AH18" s="56">
        <v>0</v>
      </c>
      <c r="AI18" s="56">
        <v>0</v>
      </c>
      <c r="AJ18" s="56">
        <v>0</v>
      </c>
    </row>
    <row r="19" spans="1:36">
      <c r="A19" s="56">
        <f>LN(METRICAS_PVT!A19)</f>
        <v>-0.24920732204480947</v>
      </c>
      <c r="B19" s="56">
        <f>LN(METRICAS_PVT!B19)</f>
        <v>-3.9724240320859283</v>
      </c>
      <c r="C19" s="56">
        <f>LN(METRICAS_PVT!C19)</f>
        <v>-1.9892520253202119</v>
      </c>
      <c r="D19" s="56">
        <f>LN(METRICAS_PVT!D19)</f>
        <v>-1.8603031385608702</v>
      </c>
      <c r="E19" s="56">
        <f>LN(METRICAS_PVT!E19)</f>
        <v>-2.4465394072474242</v>
      </c>
      <c r="F19" s="56">
        <f>LN(METRICAS_PVT!F19)</f>
        <v>-2.6731747364160503</v>
      </c>
      <c r="G19" s="56">
        <f>LN(METRICAS_PVT!G19)</f>
        <v>-3.6426818481662258</v>
      </c>
      <c r="H19" s="56">
        <f>LN(METRICAS_PVT!H19)</f>
        <v>-1.704806950499667</v>
      </c>
      <c r="I19" s="56">
        <f>LN(METRICAS_PVT!I19)</f>
        <v>0.58098402559941575</v>
      </c>
      <c r="J19" s="56">
        <f>LN(METRICAS_PVT!J19)</f>
        <v>1.4482822311526533</v>
      </c>
      <c r="K19" s="56">
        <f>LN(METRICAS_PVT!K19)</f>
        <v>-3.2541587620154662</v>
      </c>
      <c r="L19" s="56">
        <f>LN(METRICAS_PVT!L19)</f>
        <v>6.1180971980413483</v>
      </c>
      <c r="M19" s="56">
        <f>LN(METRICAS_PVT!M19)</f>
        <v>6.6280879918797089</v>
      </c>
      <c r="N19" s="56">
        <f>LN(METRICAS_PVT!N19)</f>
        <v>4.3258967654637042</v>
      </c>
      <c r="O19" s="56">
        <f>LN(-METRICAS_PVT!O19)</f>
        <v>10.763460807723805</v>
      </c>
      <c r="P19" s="56">
        <f>LN(-METRICAS_PVT!P19)</f>
        <v>14.203272577057771</v>
      </c>
      <c r="Q19" s="56">
        <f>LN(-METRICAS_PVT!Q19)</f>
        <v>6.8243219428374324</v>
      </c>
      <c r="R19" s="56">
        <f>LN(-METRICAS_PVT!R19)</f>
        <v>-2.8516683302828758</v>
      </c>
      <c r="S19" s="56">
        <v>0</v>
      </c>
      <c r="T19" s="56">
        <v>1</v>
      </c>
      <c r="U19" s="56">
        <v>0</v>
      </c>
      <c r="V19" s="56">
        <v>0</v>
      </c>
      <c r="W19" s="56">
        <v>1</v>
      </c>
      <c r="X19" s="56">
        <v>0</v>
      </c>
      <c r="Y19" s="56">
        <v>0</v>
      </c>
      <c r="Z19" s="56">
        <v>0</v>
      </c>
      <c r="AA19" s="56">
        <v>0</v>
      </c>
      <c r="AB19" s="56">
        <v>0</v>
      </c>
      <c r="AC19" s="56">
        <v>0</v>
      </c>
      <c r="AD19" s="56">
        <v>1</v>
      </c>
      <c r="AE19" s="56">
        <v>0</v>
      </c>
      <c r="AF19" s="56">
        <v>0</v>
      </c>
      <c r="AG19" s="56">
        <v>0</v>
      </c>
      <c r="AH19" s="56">
        <v>0</v>
      </c>
      <c r="AI19" s="56">
        <v>0</v>
      </c>
      <c r="AJ19" s="56">
        <v>0</v>
      </c>
    </row>
    <row r="20" spans="1:36">
      <c r="A20" s="56">
        <f>LN(METRICAS_PVT!A20)</f>
        <v>-0.2525213473738887</v>
      </c>
      <c r="B20" s="56">
        <f>LN(METRICAS_PVT!B20)</f>
        <v>-4.052437947936891</v>
      </c>
      <c r="C20" s="56">
        <f>LN(METRICAS_PVT!C20)</f>
        <v>-1.9672092414747704</v>
      </c>
      <c r="D20" s="56">
        <f>LN(METRICAS_PVT!D20)</f>
        <v>-1.850067572716922</v>
      </c>
      <c r="E20" s="56">
        <f>LN(METRICAS_PVT!E20)</f>
        <v>-2.4703700863500053</v>
      </c>
      <c r="F20" s="56">
        <f>LN(METRICAS_PVT!F20)</f>
        <v>-2.6217856191163502</v>
      </c>
      <c r="G20" s="56">
        <f>LN(METRICAS_PVT!G20)</f>
        <v>-3.5280674309015922</v>
      </c>
      <c r="H20" s="56">
        <f>LN(METRICAS_PVT!H20)</f>
        <v>-1.6788515181410837</v>
      </c>
      <c r="I20" s="56">
        <f>LN(METRICAS_PVT!I20)</f>
        <v>0.61287886859772334</v>
      </c>
      <c r="J20" s="56">
        <f>LN(METRICAS_PVT!J20)</f>
        <v>1.465689374353994</v>
      </c>
      <c r="K20" s="56">
        <f>LN(METRICAS_PVT!K20)</f>
        <v>-3.2346644877140736</v>
      </c>
      <c r="L20" s="56">
        <f>LN(METRICAS_PVT!L20)</f>
        <v>6.2006836446339335</v>
      </c>
      <c r="M20" s="56">
        <f>LN(METRICAS_PVT!M20)</f>
        <v>6.6282706110304872</v>
      </c>
      <c r="N20" s="56">
        <f>LN(METRICAS_PVT!N20)</f>
        <v>4.3139931967393848</v>
      </c>
      <c r="O20" s="56">
        <f>LN(-METRICAS_PVT!O20)</f>
        <v>10.698941297939065</v>
      </c>
      <c r="P20" s="56">
        <f>LN(-METRICAS_PVT!P20)</f>
        <v>14.302010743479046</v>
      </c>
      <c r="Q20" s="56">
        <f>LN(-METRICAS_PVT!Q20)</f>
        <v>6.8600023699963018</v>
      </c>
      <c r="R20" s="56">
        <f>LN(-METRICAS_PVT!R20)</f>
        <v>-2.8106003139555225</v>
      </c>
      <c r="S20" s="56">
        <v>0</v>
      </c>
      <c r="T20" s="56">
        <v>1</v>
      </c>
      <c r="U20" s="56">
        <v>0</v>
      </c>
      <c r="V20" s="56">
        <v>0</v>
      </c>
      <c r="W20" s="56">
        <v>0</v>
      </c>
      <c r="X20" s="56">
        <v>1</v>
      </c>
      <c r="Y20" s="56">
        <v>0</v>
      </c>
      <c r="Z20" s="56">
        <v>0</v>
      </c>
      <c r="AA20" s="56">
        <v>0</v>
      </c>
      <c r="AB20" s="56">
        <v>0</v>
      </c>
      <c r="AC20" s="56">
        <v>0</v>
      </c>
      <c r="AD20" s="56">
        <v>1</v>
      </c>
      <c r="AE20" s="56">
        <v>0</v>
      </c>
      <c r="AF20" s="56">
        <v>0</v>
      </c>
      <c r="AG20" s="56">
        <v>0</v>
      </c>
      <c r="AH20" s="56">
        <v>0</v>
      </c>
      <c r="AI20" s="56">
        <v>0</v>
      </c>
      <c r="AJ20" s="56">
        <v>0</v>
      </c>
    </row>
    <row r="21" spans="1:36">
      <c r="A21" s="56">
        <f>LN(METRICAS_PVT!A21)</f>
        <v>-0.22565653108916198</v>
      </c>
      <c r="B21" s="56">
        <f>LN(METRICAS_PVT!B21)</f>
        <v>-4.0057576995938149</v>
      </c>
      <c r="C21" s="56">
        <f>LN(METRICAS_PVT!C21)</f>
        <v>-2.0122510985062161</v>
      </c>
      <c r="D21" s="56">
        <f>LN(METRICAS_PVT!D21)</f>
        <v>-1.8845468382005313</v>
      </c>
      <c r="E21" s="56">
        <f>LN(METRICAS_PVT!E21)</f>
        <v>-2.4828808916358236</v>
      </c>
      <c r="F21" s="56">
        <f>LN(METRICAS_PVT!F21)</f>
        <v>-2.6824473609116719</v>
      </c>
      <c r="G21" s="56">
        <f>LN(METRICAS_PVT!G21)</f>
        <v>-3.5026463472500806</v>
      </c>
      <c r="H21" s="56">
        <f>LN(METRICAS_PVT!H21)</f>
        <v>-1.7036636809168073</v>
      </c>
      <c r="I21" s="56">
        <f>LN(METRICAS_PVT!I21)</f>
        <v>0.56219257460487015</v>
      </c>
      <c r="J21" s="56">
        <f>LN(METRICAS_PVT!J21)</f>
        <v>1.4312461499875166</v>
      </c>
      <c r="K21" s="56">
        <f>LN(METRICAS_PVT!K21)</f>
        <v>-3.2446399355165423</v>
      </c>
      <c r="L21" s="56">
        <f>LN(METRICAS_PVT!L21)</f>
        <v>6.2560920520170082</v>
      </c>
      <c r="M21" s="56">
        <f>LN(METRICAS_PVT!M21)</f>
        <v>6.5831980747272629</v>
      </c>
      <c r="N21" s="56">
        <f>LN(METRICAS_PVT!N21)</f>
        <v>4.3181925393444853</v>
      </c>
      <c r="O21" s="56">
        <f>LN(-METRICAS_PVT!O21)</f>
        <v>10.705775322321399</v>
      </c>
      <c r="P21" s="56">
        <f>LN(-METRICAS_PVT!P21)</f>
        <v>14.268150418661437</v>
      </c>
      <c r="Q21" s="56">
        <f>LN(-METRICAS_PVT!Q21)</f>
        <v>6.8066947247601224</v>
      </c>
      <c r="R21" s="56">
        <f>LN(-METRICAS_PVT!R21)</f>
        <v>-2.8040863568365451</v>
      </c>
      <c r="S21" s="56">
        <v>0</v>
      </c>
      <c r="T21" s="56">
        <v>1</v>
      </c>
      <c r="U21" s="56">
        <v>0</v>
      </c>
      <c r="V21" s="56">
        <v>0</v>
      </c>
      <c r="W21" s="56">
        <v>0</v>
      </c>
      <c r="X21" s="56">
        <v>0</v>
      </c>
      <c r="Y21" s="56">
        <v>1</v>
      </c>
      <c r="Z21" s="56">
        <v>0</v>
      </c>
      <c r="AA21" s="56">
        <v>0</v>
      </c>
      <c r="AB21" s="56">
        <v>0</v>
      </c>
      <c r="AC21" s="56">
        <v>0</v>
      </c>
      <c r="AD21" s="56">
        <v>1</v>
      </c>
      <c r="AE21" s="56">
        <v>0</v>
      </c>
      <c r="AF21" s="56">
        <v>0</v>
      </c>
      <c r="AG21" s="56">
        <v>0</v>
      </c>
      <c r="AH21" s="56">
        <v>0</v>
      </c>
      <c r="AI21" s="56">
        <v>0</v>
      </c>
      <c r="AJ21" s="56">
        <v>0</v>
      </c>
    </row>
    <row r="22" spans="1:36">
      <c r="A22" s="56">
        <f>LN(METRICAS_PVT!A22)</f>
        <v>-0.23669755038379345</v>
      </c>
      <c r="B22" s="56">
        <f>LN(METRICAS_PVT!B22)</f>
        <v>-4.2475874573314529</v>
      </c>
      <c r="C22" s="56">
        <f>LN(METRICAS_PVT!C22)</f>
        <v>-2.0666555822788615</v>
      </c>
      <c r="D22" s="56">
        <f>LN(METRICAS_PVT!D22)</f>
        <v>-1.9596537990253371</v>
      </c>
      <c r="E22" s="56">
        <f>LN(METRICAS_PVT!E22)</f>
        <v>-2.5060131333886275</v>
      </c>
      <c r="F22" s="56">
        <f>LN(METRICAS_PVT!F22)</f>
        <v>-2.8249048035355626</v>
      </c>
      <c r="G22" s="56">
        <f>LN(METRICAS_PVT!G22)</f>
        <v>-3.7293690739316125</v>
      </c>
      <c r="H22" s="56">
        <f>LN(METRICAS_PVT!H22)</f>
        <v>-1.8023240402801379</v>
      </c>
      <c r="I22" s="56">
        <f>LN(METRICAS_PVT!I22)</f>
        <v>0.40416741771234477</v>
      </c>
      <c r="J22" s="56">
        <f>LN(METRICAS_PVT!J22)</f>
        <v>1.3997900418794664</v>
      </c>
      <c r="K22" s="56">
        <f>LN(METRICAS_PVT!K22)</f>
        <v>-3.2290722212479075</v>
      </c>
      <c r="L22" s="56">
        <f>LN(METRICAS_PVT!L22)</f>
        <v>6.5292613906311292</v>
      </c>
      <c r="M22" s="56">
        <f>LN(METRICAS_PVT!M22)</f>
        <v>6.5226213494474319</v>
      </c>
      <c r="N22" s="56">
        <f>LN(METRICAS_PVT!N22)</f>
        <v>4.2488892234821254</v>
      </c>
      <c r="O22" s="56">
        <f>LN(-METRICAS_PVT!O22)</f>
        <v>11.138089342470916</v>
      </c>
      <c r="P22" s="56">
        <f>LN(-METRICAS_PVT!P22)</f>
        <v>14.402684904851832</v>
      </c>
      <c r="Q22" s="56">
        <f>LN(-METRICAS_PVT!Q22)</f>
        <v>6.4276883998340075</v>
      </c>
      <c r="R22" s="56">
        <f>LN(-METRICAS_PVT!R22)</f>
        <v>-3.025433778486136</v>
      </c>
      <c r="S22" s="56">
        <v>0</v>
      </c>
      <c r="T22" s="56">
        <v>1</v>
      </c>
      <c r="U22" s="56">
        <v>0</v>
      </c>
      <c r="V22" s="56">
        <v>1</v>
      </c>
      <c r="W22" s="56">
        <v>0</v>
      </c>
      <c r="X22" s="56">
        <v>0</v>
      </c>
      <c r="Y22" s="56">
        <v>0</v>
      </c>
      <c r="Z22" s="56">
        <v>0</v>
      </c>
      <c r="AA22" s="56">
        <v>0</v>
      </c>
      <c r="AB22" s="56">
        <v>0</v>
      </c>
      <c r="AC22" s="56">
        <v>0</v>
      </c>
      <c r="AD22" s="56">
        <v>0</v>
      </c>
      <c r="AE22" s="56">
        <v>1</v>
      </c>
      <c r="AF22" s="56">
        <v>0</v>
      </c>
      <c r="AG22" s="56">
        <v>0</v>
      </c>
      <c r="AH22" s="56">
        <v>0</v>
      </c>
      <c r="AI22" s="56">
        <v>0</v>
      </c>
      <c r="AJ22" s="56">
        <v>0</v>
      </c>
    </row>
    <row r="23" spans="1:36">
      <c r="A23" s="56">
        <f>LN(METRICAS_PVT!A23)</f>
        <v>-0.22575010311250954</v>
      </c>
      <c r="B23" s="56">
        <f>LN(METRICAS_PVT!B23)</f>
        <v>-4.0129337416341722</v>
      </c>
      <c r="C23" s="56">
        <f>LN(METRICAS_PVT!C23)</f>
        <v>-1.9804180860027483</v>
      </c>
      <c r="D23" s="56">
        <f>LN(METRICAS_PVT!D23)</f>
        <v>-1.8573109892903226</v>
      </c>
      <c r="E23" s="56">
        <f>LN(METRICAS_PVT!E23)</f>
        <v>-2.4023244894451485</v>
      </c>
      <c r="F23" s="56">
        <f>LN(METRICAS_PVT!F23)</f>
        <v>-2.7244162909297223</v>
      </c>
      <c r="G23" s="56">
        <f>LN(METRICAS_PVT!G23)</f>
        <v>-3.5520202311928775</v>
      </c>
      <c r="H23" s="56">
        <f>LN(METRICAS_PVT!H23)</f>
        <v>-1.6887058913573163</v>
      </c>
      <c r="I23" s="56">
        <f>LN(METRICAS_PVT!I23)</f>
        <v>0.50019628065989463</v>
      </c>
      <c r="J23" s="56">
        <f>LN(METRICAS_PVT!J23)</f>
        <v>1.407881822778611</v>
      </c>
      <c r="K23" s="56">
        <f>LN(METRICAS_PVT!K23)</f>
        <v>-3.224612571589617</v>
      </c>
      <c r="L23" s="56">
        <f>LN(METRICAS_PVT!L23)</f>
        <v>6.2389606679864524</v>
      </c>
      <c r="M23" s="56">
        <f>LN(METRICAS_PVT!M23)</f>
        <v>6.5086599144063761</v>
      </c>
      <c r="N23" s="56">
        <f>LN(METRICAS_PVT!N23)</f>
        <v>4.270873822854278</v>
      </c>
      <c r="O23" s="56">
        <f>LN(-METRICAS_PVT!O23)</f>
        <v>10.937518151645728</v>
      </c>
      <c r="P23" s="56">
        <f>LN(-METRICAS_PVT!P23)</f>
        <v>14.195615963368072</v>
      </c>
      <c r="Q23" s="56">
        <f>LN(-METRICAS_PVT!Q23)</f>
        <v>6.5497084054505939</v>
      </c>
      <c r="R23" s="56">
        <f>LN(-METRICAS_PVT!R23)</f>
        <v>-2.8372563272201807</v>
      </c>
      <c r="S23" s="56">
        <v>0</v>
      </c>
      <c r="T23" s="56">
        <v>1</v>
      </c>
      <c r="U23" s="56">
        <v>0</v>
      </c>
      <c r="V23" s="56">
        <v>0</v>
      </c>
      <c r="W23" s="56">
        <v>1</v>
      </c>
      <c r="X23" s="56">
        <v>0</v>
      </c>
      <c r="Y23" s="56">
        <v>0</v>
      </c>
      <c r="Z23" s="56">
        <v>0</v>
      </c>
      <c r="AA23" s="56">
        <v>0</v>
      </c>
      <c r="AB23" s="56">
        <v>0</v>
      </c>
      <c r="AC23" s="56">
        <v>0</v>
      </c>
      <c r="AD23" s="56">
        <v>0</v>
      </c>
      <c r="AE23" s="56">
        <v>1</v>
      </c>
      <c r="AF23" s="56">
        <v>0</v>
      </c>
      <c r="AG23" s="56">
        <v>0</v>
      </c>
      <c r="AH23" s="56">
        <v>0</v>
      </c>
      <c r="AI23" s="56">
        <v>0</v>
      </c>
      <c r="AJ23" s="56">
        <v>0</v>
      </c>
    </row>
    <row r="24" spans="1:36">
      <c r="A24" s="56">
        <f>LN(METRICAS_PVT!A24)</f>
        <v>-0.24145796063387887</v>
      </c>
      <c r="B24" s="56">
        <f>LN(METRICAS_PVT!B24)</f>
        <v>-3.9992107830001431</v>
      </c>
      <c r="C24" s="56">
        <f>LN(METRICAS_PVT!C24)</f>
        <v>-1.8870228133157869</v>
      </c>
      <c r="D24" s="56">
        <f>LN(METRICAS_PVT!D24)</f>
        <v>-1.7728257628054094</v>
      </c>
      <c r="E24" s="56">
        <f>LN(METRICAS_PVT!E24)</f>
        <v>-2.3243810453796865</v>
      </c>
      <c r="F24" s="56">
        <f>LN(METRICAS_PVT!F24)</f>
        <v>-2.6309730374091806</v>
      </c>
      <c r="G24" s="56">
        <f>LN(METRICAS_PVT!G24)</f>
        <v>-3.4555199343739855</v>
      </c>
      <c r="H24" s="56">
        <f>LN(METRICAS_PVT!H24)</f>
        <v>-1.6023469483027664</v>
      </c>
      <c r="I24" s="56">
        <f>LN(METRICAS_PVT!I24)</f>
        <v>0.60362723206290059</v>
      </c>
      <c r="J24" s="56">
        <f>LN(METRICAS_PVT!J24)</f>
        <v>1.4003248030746129</v>
      </c>
      <c r="K24" s="56">
        <f>LN(METRICAS_PVT!K24)</f>
        <v>-3.234600269472081</v>
      </c>
      <c r="L24" s="56">
        <f>LN(METRICAS_PVT!L24)</f>
        <v>6.2651893746791023</v>
      </c>
      <c r="M24" s="56">
        <f>LN(METRICAS_PVT!M24)</f>
        <v>6.5002166869905578</v>
      </c>
      <c r="N24" s="56">
        <f>LN(METRICAS_PVT!N24)</f>
        <v>4.2510127616338078</v>
      </c>
      <c r="O24" s="56">
        <f>LN(-METRICAS_PVT!O24)</f>
        <v>10.836189821617566</v>
      </c>
      <c r="P24" s="56">
        <f>LN(-METRICAS_PVT!P24)</f>
        <v>14.334354853168662</v>
      </c>
      <c r="Q24" s="56">
        <f>LN(-METRICAS_PVT!Q24)</f>
        <v>6.704178526040681</v>
      </c>
      <c r="R24" s="56">
        <f>LN(-METRICAS_PVT!R24)</f>
        <v>-2.756256578161504</v>
      </c>
      <c r="S24" s="56">
        <v>0</v>
      </c>
      <c r="T24" s="56">
        <v>1</v>
      </c>
      <c r="U24" s="56">
        <v>0</v>
      </c>
      <c r="V24" s="56">
        <v>0</v>
      </c>
      <c r="W24" s="56">
        <v>0</v>
      </c>
      <c r="X24" s="56">
        <v>1</v>
      </c>
      <c r="Y24" s="56">
        <v>0</v>
      </c>
      <c r="Z24" s="56">
        <v>0</v>
      </c>
      <c r="AA24" s="56">
        <v>0</v>
      </c>
      <c r="AB24" s="56">
        <v>0</v>
      </c>
      <c r="AC24" s="56">
        <v>0</v>
      </c>
      <c r="AD24" s="56">
        <v>0</v>
      </c>
      <c r="AE24" s="56">
        <v>1</v>
      </c>
      <c r="AF24" s="56">
        <v>0</v>
      </c>
      <c r="AG24" s="56">
        <v>0</v>
      </c>
      <c r="AH24" s="56">
        <v>0</v>
      </c>
      <c r="AI24" s="56">
        <v>0</v>
      </c>
      <c r="AJ24" s="56">
        <v>0</v>
      </c>
    </row>
    <row r="25" spans="1:36">
      <c r="A25" s="56">
        <f>LN(METRICAS_PVT!A25)</f>
        <v>-0.22830743056144043</v>
      </c>
      <c r="B25" s="56">
        <f>LN(METRICAS_PVT!B25)</f>
        <v>-4.0268722270927908</v>
      </c>
      <c r="C25" s="56">
        <f>LN(METRICAS_PVT!C25)</f>
        <v>-1.9076288979187555</v>
      </c>
      <c r="D25" s="56">
        <f>LN(METRICAS_PVT!D25)</f>
        <v>-1.7941908549185657</v>
      </c>
      <c r="E25" s="56">
        <f>LN(METRICAS_PVT!E25)</f>
        <v>-2.3454646473396501</v>
      </c>
      <c r="F25" s="56">
        <f>LN(METRICAS_PVT!F25)</f>
        <v>-2.6527207415554908</v>
      </c>
      <c r="G25" s="56">
        <f>LN(METRICAS_PVT!G25)</f>
        <v>-3.7569351188434457</v>
      </c>
      <c r="H25" s="56">
        <f>LN(METRICAS_PVT!H25)</f>
        <v>-1.6627482939996496</v>
      </c>
      <c r="I25" s="56">
        <f>LN(METRICAS_PVT!I25)</f>
        <v>0.5786176737534402</v>
      </c>
      <c r="J25" s="56">
        <f>LN(METRICAS_PVT!J25)</f>
        <v>1.4337625277965167</v>
      </c>
      <c r="K25" s="56">
        <f>LN(METRICAS_PVT!K25)</f>
        <v>-3.2313384153089308</v>
      </c>
      <c r="L25" s="56">
        <f>LN(METRICAS_PVT!L25)</f>
        <v>6.2223573059509407</v>
      </c>
      <c r="M25" s="56">
        <f>LN(METRICAS_PVT!M25)</f>
        <v>6.5143408725849712</v>
      </c>
      <c r="N25" s="56">
        <f>LN(METRICAS_PVT!N25)</f>
        <v>4.2713713681070917</v>
      </c>
      <c r="O25" s="56">
        <f>LN(-METRICAS_PVT!O25)</f>
        <v>10.71455814718775</v>
      </c>
      <c r="P25" s="56">
        <f>LN(-METRICAS_PVT!P25)</f>
        <v>14.347329840894204</v>
      </c>
      <c r="Q25" s="56">
        <f>LN(-METRICAS_PVT!Q25)</f>
        <v>6.73412175984891</v>
      </c>
      <c r="R25" s="56">
        <f>LN(-METRICAS_PVT!R25)</f>
        <v>-2.961368326389088</v>
      </c>
      <c r="S25" s="56">
        <v>0</v>
      </c>
      <c r="T25" s="56">
        <v>1</v>
      </c>
      <c r="U25" s="56">
        <v>0</v>
      </c>
      <c r="V25" s="56">
        <v>0</v>
      </c>
      <c r="W25" s="56">
        <v>0</v>
      </c>
      <c r="X25" s="56">
        <v>0</v>
      </c>
      <c r="Y25" s="56">
        <v>1</v>
      </c>
      <c r="Z25" s="56">
        <v>0</v>
      </c>
      <c r="AA25" s="56">
        <v>0</v>
      </c>
      <c r="AB25" s="56">
        <v>0</v>
      </c>
      <c r="AC25" s="56">
        <v>0</v>
      </c>
      <c r="AD25" s="56">
        <v>0</v>
      </c>
      <c r="AE25" s="56">
        <v>1</v>
      </c>
      <c r="AF25" s="56">
        <v>0</v>
      </c>
      <c r="AG25" s="56">
        <v>0</v>
      </c>
      <c r="AH25" s="56">
        <v>0</v>
      </c>
      <c r="AI25" s="56">
        <v>0</v>
      </c>
      <c r="AJ25" s="56">
        <v>0</v>
      </c>
    </row>
    <row r="26" spans="1:36">
      <c r="A26" s="56">
        <f>LN(METRICAS_PVT!A26)</f>
        <v>-0.21600509557147335</v>
      </c>
      <c r="B26" s="56">
        <f>LN(METRICAS_PVT!B26)</f>
        <v>-4.1507436252132823</v>
      </c>
      <c r="C26" s="56">
        <f>LN(METRICAS_PVT!C26)</f>
        <v>-2.0653237188515705</v>
      </c>
      <c r="D26" s="56">
        <f>LN(METRICAS_PVT!D26)</f>
        <v>-1.9482031836911355</v>
      </c>
      <c r="E26" s="56">
        <f>LN(METRICAS_PVT!E26)</f>
        <v>-2.4629018323225607</v>
      </c>
      <c r="F26" s="56">
        <f>LN(METRICAS_PVT!F26)</f>
        <v>-2.8587123594498363</v>
      </c>
      <c r="G26" s="56">
        <f>LN(METRICAS_PVT!G26)</f>
        <v>-3.8456880421211079</v>
      </c>
      <c r="H26" s="56">
        <f>LN(METRICAS_PVT!H26)</f>
        <v>-1.8084888259679999</v>
      </c>
      <c r="I26" s="56">
        <f>LN(METRICAS_PVT!I26)</f>
        <v>0.40281579598402489</v>
      </c>
      <c r="J26" s="56">
        <f>LN(METRICAS_PVT!J26)</f>
        <v>1.4734943940125358</v>
      </c>
      <c r="K26" s="56">
        <f>LN(METRICAS_PVT!K26)</f>
        <v>-3.2615281554338611</v>
      </c>
      <c r="L26" s="56">
        <f>LN(METRICAS_PVT!L26)</f>
        <v>6.1985622412365622</v>
      </c>
      <c r="M26" s="56">
        <f>LN(METRICAS_PVT!M26)</f>
        <v>6.5929748353228312</v>
      </c>
      <c r="N26" s="56">
        <f>LN(METRICAS_PVT!N26)</f>
        <v>4.2963186682189125</v>
      </c>
      <c r="O26" s="56">
        <f>LN(-METRICAS_PVT!O26)</f>
        <v>10.17443222137566</v>
      </c>
      <c r="P26" s="56">
        <f>LN(-METRICAS_PVT!P26)</f>
        <v>14.510202548791044</v>
      </c>
      <c r="Q26" s="56">
        <f>LN(-METRICAS_PVT!Q26)</f>
        <v>6.8082051003097677</v>
      </c>
      <c r="R26" s="56">
        <f>LN(-METRICAS_PVT!R26)</f>
        <v>-3.0774760200395255</v>
      </c>
      <c r="S26" s="56">
        <v>0</v>
      </c>
      <c r="T26" s="56">
        <v>1</v>
      </c>
      <c r="U26" s="56">
        <v>0</v>
      </c>
      <c r="V26" s="56">
        <v>1</v>
      </c>
      <c r="W26" s="56">
        <v>0</v>
      </c>
      <c r="X26" s="56">
        <v>0</v>
      </c>
      <c r="Y26" s="56">
        <v>0</v>
      </c>
      <c r="Z26" s="56">
        <v>0</v>
      </c>
      <c r="AA26" s="56">
        <v>0</v>
      </c>
      <c r="AB26" s="56">
        <v>0</v>
      </c>
      <c r="AC26" s="56">
        <v>0</v>
      </c>
      <c r="AD26" s="56">
        <v>0</v>
      </c>
      <c r="AE26" s="56">
        <v>0</v>
      </c>
      <c r="AF26" s="56">
        <v>1</v>
      </c>
      <c r="AG26" s="56">
        <v>0</v>
      </c>
      <c r="AH26" s="56">
        <v>0</v>
      </c>
      <c r="AI26" s="56">
        <v>0</v>
      </c>
      <c r="AJ26" s="56">
        <v>0</v>
      </c>
    </row>
    <row r="27" spans="1:36">
      <c r="A27" s="56">
        <f>LN(METRICAS_PVT!A27)</f>
        <v>-0.22654612996112727</v>
      </c>
      <c r="B27" s="56">
        <f>LN(METRICAS_PVT!B27)</f>
        <v>-4.1360030088177488</v>
      </c>
      <c r="C27" s="56">
        <f>LN(METRICAS_PVT!C27)</f>
        <v>-1.9865489260259175</v>
      </c>
      <c r="D27" s="56">
        <f>LN(METRICAS_PVT!D27)</f>
        <v>-1.8763073528780709</v>
      </c>
      <c r="E27" s="56">
        <f>LN(METRICAS_PVT!E27)</f>
        <v>-2.3131309147727199</v>
      </c>
      <c r="F27" s="56">
        <f>LN(METRICAS_PVT!F27)</f>
        <v>-2.9150070343982342</v>
      </c>
      <c r="G27" s="56">
        <f>LN(METRICAS_PVT!G27)</f>
        <v>-3.6362314040032784</v>
      </c>
      <c r="H27" s="56">
        <f>LN(METRICAS_PVT!H27)</f>
        <v>-1.717546233821039</v>
      </c>
      <c r="I27" s="56">
        <f>LN(METRICAS_PVT!I27)</f>
        <v>0.33856394205343948</v>
      </c>
      <c r="J27" s="56">
        <f>LN(METRICAS_PVT!J27)</f>
        <v>1.4758588088113882</v>
      </c>
      <c r="K27" s="56">
        <f>LN(METRICAS_PVT!K27)</f>
        <v>-3.2535709764516736</v>
      </c>
      <c r="L27" s="56">
        <f>LN(METRICAS_PVT!L27)</f>
        <v>6.122477891155107</v>
      </c>
      <c r="M27" s="56">
        <f>LN(METRICAS_PVT!M27)</f>
        <v>6.573594402913157</v>
      </c>
      <c r="N27" s="56">
        <f>LN(METRICAS_PVT!N27)</f>
        <v>4.2975625266139517</v>
      </c>
      <c r="O27" s="56">
        <f>LN(-METRICAS_PVT!O27)</f>
        <v>10.579550159561503</v>
      </c>
      <c r="P27" s="56">
        <f>LN(-METRICAS_PVT!P27)</f>
        <v>14.583709384636281</v>
      </c>
      <c r="Q27" s="56">
        <f>LN(-METRICAS_PVT!Q27)</f>
        <v>6.8347992555723174</v>
      </c>
      <c r="R27" s="56">
        <f>LN(-METRICAS_PVT!R27)</f>
        <v>-2.9355220552614258</v>
      </c>
      <c r="S27" s="56">
        <v>0</v>
      </c>
      <c r="T27" s="56">
        <v>1</v>
      </c>
      <c r="U27" s="56">
        <v>0</v>
      </c>
      <c r="V27" s="56">
        <v>0</v>
      </c>
      <c r="W27" s="56">
        <v>1</v>
      </c>
      <c r="X27" s="56">
        <v>0</v>
      </c>
      <c r="Y27" s="56">
        <v>0</v>
      </c>
      <c r="Z27" s="56">
        <v>0</v>
      </c>
      <c r="AA27" s="56">
        <v>0</v>
      </c>
      <c r="AB27" s="56">
        <v>0</v>
      </c>
      <c r="AC27" s="56">
        <v>0</v>
      </c>
      <c r="AD27" s="56">
        <v>0</v>
      </c>
      <c r="AE27" s="56">
        <v>0</v>
      </c>
      <c r="AF27" s="56">
        <v>1</v>
      </c>
      <c r="AG27" s="56">
        <v>0</v>
      </c>
      <c r="AH27" s="56">
        <v>0</v>
      </c>
      <c r="AI27" s="56">
        <v>0</v>
      </c>
      <c r="AJ27" s="56">
        <v>0</v>
      </c>
    </row>
    <row r="28" spans="1:36">
      <c r="A28" s="56">
        <f>LN(METRICAS_PVT!A28)</f>
        <v>-0.21826906453555117</v>
      </c>
      <c r="B28" s="56">
        <f>LN(METRICAS_PVT!B28)</f>
        <v>-4.5961606056483246</v>
      </c>
      <c r="C28" s="56">
        <f>LN(METRICAS_PVT!C28)</f>
        <v>-1.9950424403925762</v>
      </c>
      <c r="D28" s="56">
        <f>LN(METRICAS_PVT!D28)</f>
        <v>-1.9234750163839085</v>
      </c>
      <c r="E28" s="56">
        <f>LN(METRICAS_PVT!E28)</f>
        <v>-2.3505625581211333</v>
      </c>
      <c r="F28" s="56">
        <f>LN(METRICAS_PVT!F28)</f>
        <v>-2.980196420371489</v>
      </c>
      <c r="G28" s="56">
        <f>LN(METRICAS_PVT!G28)</f>
        <v>-3.8045863303295362</v>
      </c>
      <c r="H28" s="56">
        <f>LN(METRICAS_PVT!H28)</f>
        <v>-1.7816103953743831</v>
      </c>
      <c r="I28" s="56">
        <f>LN(METRICAS_PVT!I28)</f>
        <v>0.27442867192724141</v>
      </c>
      <c r="J28" s="56">
        <f>LN(METRICAS_PVT!J28)</f>
        <v>1.5019228743047326</v>
      </c>
      <c r="K28" s="56">
        <f>LN(METRICAS_PVT!K28)</f>
        <v>-3.2546250922987303</v>
      </c>
      <c r="L28" s="56">
        <f>LN(METRICAS_PVT!L28)</f>
        <v>6.1564888389642416</v>
      </c>
      <c r="M28" s="56">
        <f>LN(METRICAS_PVT!M28)</f>
        <v>6.5996094211354901</v>
      </c>
      <c r="N28" s="56">
        <f>LN(METRICAS_PVT!N28)</f>
        <v>4.3241597762145831</v>
      </c>
      <c r="O28" s="56">
        <f>LN(-METRICAS_PVT!O28)</f>
        <v>10.316710225901915</v>
      </c>
      <c r="P28" s="56">
        <f>LN(-METRICAS_PVT!P28)</f>
        <v>14.762561915634718</v>
      </c>
      <c r="Q28" s="56">
        <f>LN(-METRICAS_PVT!Q28)</f>
        <v>6.73457788043559</v>
      </c>
      <c r="R28" s="56">
        <f>LN(-METRICAS_PVT!R28)</f>
        <v>-3.2125968090621373</v>
      </c>
      <c r="S28" s="56">
        <v>0</v>
      </c>
      <c r="T28" s="56">
        <v>1</v>
      </c>
      <c r="U28" s="56">
        <v>0</v>
      </c>
      <c r="V28" s="56">
        <v>0</v>
      </c>
      <c r="W28" s="56">
        <v>0</v>
      </c>
      <c r="X28" s="56">
        <v>1</v>
      </c>
      <c r="Y28" s="56">
        <v>0</v>
      </c>
      <c r="Z28" s="56">
        <v>0</v>
      </c>
      <c r="AA28" s="56">
        <v>0</v>
      </c>
      <c r="AB28" s="56">
        <v>0</v>
      </c>
      <c r="AC28" s="56">
        <v>0</v>
      </c>
      <c r="AD28" s="56">
        <v>0</v>
      </c>
      <c r="AE28" s="56">
        <v>0</v>
      </c>
      <c r="AF28" s="56">
        <v>1</v>
      </c>
      <c r="AG28" s="56">
        <v>0</v>
      </c>
      <c r="AH28" s="56">
        <v>0</v>
      </c>
      <c r="AI28" s="56">
        <v>0</v>
      </c>
      <c r="AJ28" s="56">
        <v>0</v>
      </c>
    </row>
    <row r="29" spans="1:36">
      <c r="A29" s="56">
        <f>LN(METRICAS_PVT!A29)</f>
        <v>-0.2556514705668016</v>
      </c>
      <c r="B29" s="56">
        <f>LN(METRICAS_PVT!B29)</f>
        <v>-3.7760018268280882</v>
      </c>
      <c r="C29" s="56">
        <f>LN(METRICAS_PVT!C29)</f>
        <v>-2.0071303642709686</v>
      </c>
      <c r="D29" s="56">
        <f>LN(METRICAS_PVT!D29)</f>
        <v>-1.8496777209392343</v>
      </c>
      <c r="E29" s="56">
        <f>LN(METRICAS_PVT!E29)</f>
        <v>-2.2890062359233876</v>
      </c>
      <c r="F29" s="56">
        <f>LN(METRICAS_PVT!F29)</f>
        <v>-2.8838206296280435</v>
      </c>
      <c r="G29" s="56">
        <f>LN(METRICAS_PVT!G29)</f>
        <v>-3.7961228898727435</v>
      </c>
      <c r="H29" s="56">
        <f>LN(METRICAS_PVT!H29)</f>
        <v>-1.7162131901474869</v>
      </c>
      <c r="I29" s="56">
        <f>LN(METRICAS_PVT!I29)</f>
        <v>0.36849468924604895</v>
      </c>
      <c r="J29" s="56">
        <f>LN(METRICAS_PVT!J29)</f>
        <v>1.5076522768660003</v>
      </c>
      <c r="K29" s="56">
        <f>LN(METRICAS_PVT!K29)</f>
        <v>-3.2523153188740923</v>
      </c>
      <c r="L29" s="56">
        <f>LN(METRICAS_PVT!L29)</f>
        <v>6.13084527623207</v>
      </c>
      <c r="M29" s="56">
        <f>LN(METRICAS_PVT!M29)</f>
        <v>6.5946351709866944</v>
      </c>
      <c r="N29" s="56">
        <f>LN(METRICAS_PVT!N29)</f>
        <v>4.2813234595430183</v>
      </c>
      <c r="O29" s="56">
        <f>LN(-METRICAS_PVT!O29)</f>
        <v>8.0093292001163743</v>
      </c>
      <c r="P29" s="56">
        <f>LN(-METRICAS_PVT!P29)</f>
        <v>14.719127999315161</v>
      </c>
      <c r="Q29" s="56">
        <f>LN(-METRICAS_PVT!Q29)</f>
        <v>6.8792310405996506</v>
      </c>
      <c r="R29" s="56">
        <f>LN(-METRICAS_PVT!R29)</f>
        <v>-2.8372131009300845</v>
      </c>
      <c r="S29" s="56">
        <v>0</v>
      </c>
      <c r="T29" s="56">
        <v>1</v>
      </c>
      <c r="U29" s="56">
        <v>0</v>
      </c>
      <c r="V29" s="56">
        <v>0</v>
      </c>
      <c r="W29" s="56">
        <v>0</v>
      </c>
      <c r="X29" s="56">
        <v>0</v>
      </c>
      <c r="Y29" s="56">
        <v>1</v>
      </c>
      <c r="Z29" s="56">
        <v>0</v>
      </c>
      <c r="AA29" s="56">
        <v>0</v>
      </c>
      <c r="AB29" s="56">
        <v>0</v>
      </c>
      <c r="AC29" s="56">
        <v>0</v>
      </c>
      <c r="AD29" s="56">
        <v>0</v>
      </c>
      <c r="AE29" s="56">
        <v>0</v>
      </c>
      <c r="AF29" s="56">
        <v>1</v>
      </c>
      <c r="AG29" s="56">
        <v>0</v>
      </c>
      <c r="AH29" s="56">
        <v>0</v>
      </c>
      <c r="AI29" s="56">
        <v>0</v>
      </c>
      <c r="AJ29" s="56">
        <v>0</v>
      </c>
    </row>
    <row r="30" spans="1:36">
      <c r="A30" s="56">
        <f>LN(METRICAS_PVT!A30)</f>
        <v>-0.24830543928846294</v>
      </c>
      <c r="B30" s="56">
        <f>LN(METRICAS_PVT!B30)</f>
        <v>-4.0816905838734963</v>
      </c>
      <c r="C30" s="56">
        <f>LN(METRICAS_PVT!C30)</f>
        <v>-2.0808736153096179</v>
      </c>
      <c r="D30" s="56">
        <f>LN(METRICAS_PVT!D30)</f>
        <v>-1.954042954275591</v>
      </c>
      <c r="E30" s="56">
        <f>LN(METRICAS_PVT!E30)</f>
        <v>-2.2918181071631962</v>
      </c>
      <c r="F30" s="56">
        <f>LN(METRICAS_PVT!F30)</f>
        <v>-3.2035560397673395</v>
      </c>
      <c r="G30" s="56">
        <f>LN(METRICAS_PVT!G30)</f>
        <v>-3.8768603937621404</v>
      </c>
      <c r="H30" s="56">
        <f>LN(METRICAS_PVT!H30)</f>
        <v>-1.8175956407654759</v>
      </c>
      <c r="I30" s="56">
        <f>LN(METRICAS_PVT!I30)</f>
        <v>6.5492547487199668E-2</v>
      </c>
      <c r="J30" s="56">
        <f>LN(METRICAS_PVT!J30)</f>
        <v>1.5194578116928588</v>
      </c>
      <c r="K30" s="56">
        <f>LN(METRICAS_PVT!K30)</f>
        <v>-3.269048587254539</v>
      </c>
      <c r="L30" s="56">
        <f>LN(METRICAS_PVT!L30)</f>
        <v>6.1178606446235264</v>
      </c>
      <c r="M30" s="56">
        <f>LN(METRICAS_PVT!M30)</f>
        <v>6.6400903576713937</v>
      </c>
      <c r="N30" s="56">
        <f>LN(METRICAS_PVT!N30)</f>
        <v>4.3079730292675595</v>
      </c>
      <c r="O30" s="56">
        <f>LN(-METRICAS_PVT!O30)</f>
        <v>10.318376156331391</v>
      </c>
      <c r="P30" s="56">
        <f>LN(-METRICAS_PVT!P30)</f>
        <v>14.749902251753824</v>
      </c>
      <c r="Q30" s="56">
        <f>LN(-METRICAS_PVT!Q30)</f>
        <v>7.0163667330048636</v>
      </c>
      <c r="R30" s="56">
        <f>LN(-METRICAS_PVT!R30)</f>
        <v>-3.0325875855608291</v>
      </c>
      <c r="S30" s="56">
        <v>0</v>
      </c>
      <c r="T30" s="56">
        <v>1</v>
      </c>
      <c r="U30" s="56">
        <v>0</v>
      </c>
      <c r="V30" s="56">
        <v>1</v>
      </c>
      <c r="W30" s="56">
        <v>0</v>
      </c>
      <c r="X30" s="56">
        <v>0</v>
      </c>
      <c r="Y30" s="56">
        <v>0</v>
      </c>
      <c r="Z30" s="56">
        <v>0</v>
      </c>
      <c r="AA30" s="56">
        <v>0</v>
      </c>
      <c r="AB30" s="56">
        <v>0</v>
      </c>
      <c r="AC30" s="56">
        <v>0</v>
      </c>
      <c r="AD30" s="56">
        <v>0</v>
      </c>
      <c r="AE30" s="56">
        <v>0</v>
      </c>
      <c r="AF30" s="56">
        <v>0</v>
      </c>
      <c r="AG30" s="56">
        <v>1</v>
      </c>
      <c r="AH30" s="56">
        <v>0</v>
      </c>
      <c r="AI30" s="56">
        <v>0</v>
      </c>
      <c r="AJ30" s="56">
        <v>0</v>
      </c>
    </row>
    <row r="31" spans="1:36">
      <c r="A31" s="56">
        <f>LN(METRICAS_PVT!A31)</f>
        <v>-0.23639928305522015</v>
      </c>
      <c r="B31" s="56">
        <f>LN(METRICAS_PVT!B31)</f>
        <v>-4.2032498364695847</v>
      </c>
      <c r="C31" s="56">
        <f>LN(METRICAS_PVT!C31)</f>
        <v>-2.0903013255121321</v>
      </c>
      <c r="D31" s="56">
        <f>LN(METRICAS_PVT!D31)</f>
        <v>-1.9761863231409433</v>
      </c>
      <c r="E31" s="56">
        <f>LN(METRICAS_PVT!E31)</f>
        <v>-2.323253977845289</v>
      </c>
      <c r="F31" s="56">
        <f>LN(METRICAS_PVT!F31)</f>
        <v>-3.2029417284547153</v>
      </c>
      <c r="G31" s="56">
        <f>LN(METRICAS_PVT!G31)</f>
        <v>-3.6254830779624201</v>
      </c>
      <c r="H31" s="56">
        <f>LN(METRICAS_PVT!H31)</f>
        <v>-1.8003985532085163</v>
      </c>
      <c r="I31" s="56">
        <f>LN(METRICAS_PVT!I31)</f>
        <v>4.8814768294712318E-2</v>
      </c>
      <c r="J31" s="56">
        <f>LN(METRICAS_PVT!J31)</f>
        <v>1.5081430338389954</v>
      </c>
      <c r="K31" s="56">
        <f>LN(METRICAS_PVT!K31)</f>
        <v>-3.2517564967494277</v>
      </c>
      <c r="L31" s="56">
        <f>LN(METRICAS_PVT!L31)</f>
        <v>6.0832531639592453</v>
      </c>
      <c r="M31" s="56">
        <f>LN(METRICAS_PVT!M31)</f>
        <v>6.5652525135638244</v>
      </c>
      <c r="N31" s="56">
        <f>LN(METRICAS_PVT!N31)</f>
        <v>4.323487745896414</v>
      </c>
      <c r="O31" s="56">
        <f>LN(-METRICAS_PVT!O31)</f>
        <v>10.085858323321983</v>
      </c>
      <c r="P31" s="56">
        <f>LN(-METRICAS_PVT!P31)</f>
        <v>14.606163367862544</v>
      </c>
      <c r="Q31" s="56">
        <f>LN(-METRICAS_PVT!Q31)</f>
        <v>6.9421672335388802</v>
      </c>
      <c r="R31" s="56">
        <f>LN(-METRICAS_PVT!R31)</f>
        <v>-2.9436609683273161</v>
      </c>
      <c r="S31" s="56">
        <v>0</v>
      </c>
      <c r="T31" s="56">
        <v>1</v>
      </c>
      <c r="U31" s="56">
        <v>0</v>
      </c>
      <c r="V31" s="56">
        <v>0</v>
      </c>
      <c r="W31" s="56">
        <v>1</v>
      </c>
      <c r="X31" s="56">
        <v>0</v>
      </c>
      <c r="Y31" s="56">
        <v>0</v>
      </c>
      <c r="Z31" s="56">
        <v>0</v>
      </c>
      <c r="AA31" s="56">
        <v>0</v>
      </c>
      <c r="AB31" s="56">
        <v>0</v>
      </c>
      <c r="AC31" s="56">
        <v>0</v>
      </c>
      <c r="AD31" s="56">
        <v>0</v>
      </c>
      <c r="AE31" s="56">
        <v>0</v>
      </c>
      <c r="AF31" s="56">
        <v>0</v>
      </c>
      <c r="AG31" s="56">
        <v>1</v>
      </c>
      <c r="AH31" s="56">
        <v>0</v>
      </c>
      <c r="AI31" s="56">
        <v>0</v>
      </c>
      <c r="AJ31" s="56">
        <v>0</v>
      </c>
    </row>
    <row r="32" spans="1:36">
      <c r="A32" s="56">
        <f>LN(METRICAS_PVT!A32)</f>
        <v>-0.21075187487377423</v>
      </c>
      <c r="B32" s="56">
        <f>LN(METRICAS_PVT!B32)</f>
        <v>-4.1032547336731175</v>
      </c>
      <c r="C32" s="56">
        <f>LN(METRICAS_PVT!C32)</f>
        <v>-2.1137998935124371</v>
      </c>
      <c r="D32" s="56">
        <f>LN(METRICAS_PVT!D32)</f>
        <v>-1.9856090152916097</v>
      </c>
      <c r="E32" s="56">
        <f>LN(METRICAS_PVT!E32)</f>
        <v>-2.3653068067895711</v>
      </c>
      <c r="F32" s="56">
        <f>LN(METRICAS_PVT!F32)</f>
        <v>-3.1378376392853444</v>
      </c>
      <c r="G32" s="56">
        <f>LN(METRICAS_PVT!G32)</f>
        <v>-3.732103923264424</v>
      </c>
      <c r="H32" s="56">
        <f>LN(METRICAS_PVT!H32)</f>
        <v>-1.824865170371633</v>
      </c>
      <c r="I32" s="56">
        <f>LN(METRICAS_PVT!I32)</f>
        <v>0.12118484123855673</v>
      </c>
      <c r="J32" s="56">
        <f>LN(METRICAS_PVT!J32)</f>
        <v>1.5209927983201459</v>
      </c>
      <c r="K32" s="56">
        <f>LN(METRICAS_PVT!K32)</f>
        <v>-3.259022480523901</v>
      </c>
      <c r="L32" s="56">
        <f>LN(METRICAS_PVT!L32)</f>
        <v>6.2217915379551645</v>
      </c>
      <c r="M32" s="56">
        <f>LN(METRICAS_PVT!M32)</f>
        <v>6.6007869935488674</v>
      </c>
      <c r="N32" s="56">
        <f>LN(METRICAS_PVT!N32)</f>
        <v>4.3605030746397802</v>
      </c>
      <c r="O32" s="56">
        <f>LN(-METRICAS_PVT!O32)</f>
        <v>10.145704549365037</v>
      </c>
      <c r="P32" s="56">
        <f>LN(-METRICAS_PVT!P32)</f>
        <v>14.759792285465272</v>
      </c>
      <c r="Q32" s="56">
        <f>LN(-METRICAS_PVT!Q32)</f>
        <v>6.9632201275622467</v>
      </c>
      <c r="R32" s="56">
        <f>LN(-METRICAS_PVT!R32)</f>
        <v>-2.9966590919246592</v>
      </c>
      <c r="S32" s="56">
        <v>0</v>
      </c>
      <c r="T32" s="56">
        <v>1</v>
      </c>
      <c r="U32" s="56">
        <v>0</v>
      </c>
      <c r="V32" s="56">
        <v>0</v>
      </c>
      <c r="W32" s="56">
        <v>0</v>
      </c>
      <c r="X32" s="56">
        <v>1</v>
      </c>
      <c r="Y32" s="56">
        <v>0</v>
      </c>
      <c r="Z32" s="56">
        <v>0</v>
      </c>
      <c r="AA32" s="56">
        <v>0</v>
      </c>
      <c r="AB32" s="56">
        <v>0</v>
      </c>
      <c r="AC32" s="56">
        <v>0</v>
      </c>
      <c r="AD32" s="56">
        <v>0</v>
      </c>
      <c r="AE32" s="56">
        <v>0</v>
      </c>
      <c r="AF32" s="56">
        <v>0</v>
      </c>
      <c r="AG32" s="56">
        <v>1</v>
      </c>
      <c r="AH32" s="56">
        <v>0</v>
      </c>
      <c r="AI32" s="56">
        <v>0</v>
      </c>
      <c r="AJ32" s="56">
        <v>0</v>
      </c>
    </row>
    <row r="33" spans="1:36">
      <c r="A33" s="56">
        <f>LN(METRICAS_PVT!A33)</f>
        <v>-0.23048737083371398</v>
      </c>
      <c r="B33" s="56">
        <f>LN(METRICAS_PVT!B33)</f>
        <v>-4.1040937364382266</v>
      </c>
      <c r="C33" s="56">
        <f>LN(METRICAS_PVT!C33)</f>
        <v>-2.1438269338807796</v>
      </c>
      <c r="D33" s="56">
        <f>LN(METRICAS_PVT!D33)</f>
        <v>-2.01207889150177</v>
      </c>
      <c r="E33" s="56">
        <f>LN(METRICAS_PVT!E33)</f>
        <v>-2.4017202471476495</v>
      </c>
      <c r="F33" s="56">
        <f>LN(METRICAS_PVT!F33)</f>
        <v>-3.143110267807812</v>
      </c>
      <c r="G33" s="56">
        <f>LN(METRICAS_PVT!G33)</f>
        <v>-3.7434386789951115</v>
      </c>
      <c r="H33" s="56">
        <f>LN(METRICAS_PVT!H33)</f>
        <v>-1.8490731015672468</v>
      </c>
      <c r="I33" s="56">
        <f>LN(METRICAS_PVT!I33)</f>
        <v>0.11729172275233971</v>
      </c>
      <c r="J33" s="56">
        <f>LN(METRICAS_PVT!J33)</f>
        <v>1.5301575229233642</v>
      </c>
      <c r="K33" s="56">
        <f>LN(METRICAS_PVT!K33)</f>
        <v>-3.260401990560152</v>
      </c>
      <c r="L33" s="56">
        <f>LN(METRICAS_PVT!L33)</f>
        <v>6.2187208416089401</v>
      </c>
      <c r="M33" s="56">
        <f>LN(METRICAS_PVT!M33)</f>
        <v>6.6060008080025225</v>
      </c>
      <c r="N33" s="56">
        <f>LN(METRICAS_PVT!N33)</f>
        <v>4.3504011745090043</v>
      </c>
      <c r="O33" s="56">
        <f>LN(-METRICAS_PVT!O33)</f>
        <v>10.188336229459253</v>
      </c>
      <c r="P33" s="56">
        <f>LN(-METRICAS_PVT!P33)</f>
        <v>14.694361320783029</v>
      </c>
      <c r="Q33" s="56">
        <f>LN(-METRICAS_PVT!Q33)</f>
        <v>6.8919879232898129</v>
      </c>
      <c r="R33" s="56">
        <f>LN(-METRICAS_PVT!R33)</f>
        <v>-2.9839600093190874</v>
      </c>
      <c r="S33" s="56">
        <v>0</v>
      </c>
      <c r="T33" s="56">
        <v>1</v>
      </c>
      <c r="U33" s="56">
        <v>0</v>
      </c>
      <c r="V33" s="56">
        <v>0</v>
      </c>
      <c r="W33" s="56">
        <v>0</v>
      </c>
      <c r="X33" s="56">
        <v>0</v>
      </c>
      <c r="Y33" s="56">
        <v>1</v>
      </c>
      <c r="Z33" s="56">
        <v>0</v>
      </c>
      <c r="AA33" s="56">
        <v>0</v>
      </c>
      <c r="AB33" s="56">
        <v>0</v>
      </c>
      <c r="AC33" s="56">
        <v>0</v>
      </c>
      <c r="AD33" s="56">
        <v>0</v>
      </c>
      <c r="AE33" s="56">
        <v>0</v>
      </c>
      <c r="AF33" s="56">
        <v>0</v>
      </c>
      <c r="AG33" s="56">
        <v>1</v>
      </c>
      <c r="AH33" s="56">
        <v>0</v>
      </c>
      <c r="AI33" s="56">
        <v>0</v>
      </c>
      <c r="AJ33" s="56">
        <v>0</v>
      </c>
    </row>
    <row r="34" spans="1:36">
      <c r="A34" s="56">
        <f>LN(METRICAS_PVT!A34)</f>
        <v>-0.20622050606835063</v>
      </c>
      <c r="B34" s="56">
        <f>LN(METRICAS_PVT!B34)</f>
        <v>-4.1157627064698898</v>
      </c>
      <c r="C34" s="56">
        <f>LN(METRICAS_PVT!C34)</f>
        <v>-2.2045870654034934</v>
      </c>
      <c r="D34" s="56">
        <f>LN(METRICAS_PVT!D34)</f>
        <v>-2.0666473043623212</v>
      </c>
      <c r="E34" s="56">
        <f>LN(METRICAS_PVT!E34)</f>
        <v>-2.491096473420678</v>
      </c>
      <c r="F34" s="56">
        <f>LN(METRICAS_PVT!F34)</f>
        <v>-3.1283396041958538</v>
      </c>
      <c r="G34" s="56">
        <f>LN(METRICAS_PVT!G34)</f>
        <v>-3.9608035681155149</v>
      </c>
      <c r="H34" s="56">
        <f>LN(METRICAS_PVT!H34)</f>
        <v>-1.926498291174463</v>
      </c>
      <c r="I34" s="56">
        <f>LN(METRICAS_PVT!I34)</f>
        <v>0.16754557266444409</v>
      </c>
      <c r="J34" s="56">
        <f>LN(METRICAS_PVT!J34)</f>
        <v>1.5305274950459367</v>
      </c>
      <c r="K34" s="56">
        <f>LN(METRICAS_PVT!K34)</f>
        <v>-3.2958851768602977</v>
      </c>
      <c r="L34" s="56">
        <f>LN(METRICAS_PVT!L34)</f>
        <v>6.2167835082791916</v>
      </c>
      <c r="M34" s="56">
        <f>LN(METRICAS_PVT!M34)</f>
        <v>6.6280836113491874</v>
      </c>
      <c r="N34" s="56">
        <f>LN(METRICAS_PVT!N34)</f>
        <v>4.3949879364348012</v>
      </c>
      <c r="O34" s="56">
        <f>LN(-METRICAS_PVT!O34)</f>
        <v>10.186965911545879</v>
      </c>
      <c r="P34" s="56">
        <f>LN(-METRICAS_PVT!P34)</f>
        <v>14.60167744784267</v>
      </c>
      <c r="Q34" s="56">
        <f>LN(-METRICAS_PVT!Q34)</f>
        <v>6.9272750726822654</v>
      </c>
      <c r="R34" s="56">
        <f>LN(-METRICAS_PVT!R34)</f>
        <v>-3.1359169071302371</v>
      </c>
      <c r="S34" s="56">
        <v>0</v>
      </c>
      <c r="T34" s="56">
        <v>1</v>
      </c>
      <c r="U34" s="56">
        <v>0</v>
      </c>
      <c r="V34" s="56">
        <v>1</v>
      </c>
      <c r="W34" s="56">
        <v>0</v>
      </c>
      <c r="X34" s="56">
        <v>0</v>
      </c>
      <c r="Y34" s="56">
        <v>0</v>
      </c>
      <c r="Z34" s="56">
        <v>0</v>
      </c>
      <c r="AA34" s="56">
        <v>0</v>
      </c>
      <c r="AB34" s="56">
        <v>0</v>
      </c>
      <c r="AC34" s="56">
        <v>0</v>
      </c>
      <c r="AD34" s="56">
        <v>0</v>
      </c>
      <c r="AE34" s="56">
        <v>0</v>
      </c>
      <c r="AF34" s="56">
        <v>0</v>
      </c>
      <c r="AG34" s="56">
        <v>0</v>
      </c>
      <c r="AH34" s="56">
        <v>1</v>
      </c>
      <c r="AI34" s="56">
        <v>0</v>
      </c>
      <c r="AJ34" s="56">
        <v>0</v>
      </c>
    </row>
    <row r="35" spans="1:36">
      <c r="A35" s="56">
        <f>LN(METRICAS_PVT!A35)</f>
        <v>-0.21228927396921748</v>
      </c>
      <c r="B35" s="56">
        <f>LN(METRICAS_PVT!B35)</f>
        <v>-4.1314903039636723</v>
      </c>
      <c r="C35" s="56">
        <f>LN(METRICAS_PVT!C35)</f>
        <v>-2.1859750736087684</v>
      </c>
      <c r="D35" s="56">
        <f>LN(METRICAS_PVT!D35)</f>
        <v>-2.0523943076167477</v>
      </c>
      <c r="E35" s="56">
        <f>LN(METRICAS_PVT!E35)</f>
        <v>-2.4465017982070814</v>
      </c>
      <c r="F35" s="56">
        <f>LN(METRICAS_PVT!F35)</f>
        <v>-3.174116300603925</v>
      </c>
      <c r="G35" s="56">
        <f>LN(METRICAS_PVT!G35)</f>
        <v>-3.8929633307556109</v>
      </c>
      <c r="H35" s="56">
        <f>LN(METRICAS_PVT!H35)</f>
        <v>-1.9050722489666214</v>
      </c>
      <c r="I35" s="56">
        <f>LN(METRICAS_PVT!I35)</f>
        <v>0.12405601951515881</v>
      </c>
      <c r="J35" s="56">
        <f>LN(METRICAS_PVT!J35)</f>
        <v>1.5458930671761588</v>
      </c>
      <c r="K35" s="56">
        <f>LN(METRICAS_PVT!K35)</f>
        <v>-3.2981723201190838</v>
      </c>
      <c r="L35" s="56">
        <f>LN(METRICAS_PVT!L35)</f>
        <v>6.1745433928438453</v>
      </c>
      <c r="M35" s="56">
        <f>LN(METRICAS_PVT!M35)</f>
        <v>6.605616254264433</v>
      </c>
      <c r="N35" s="56">
        <f>LN(METRICAS_PVT!N35)</f>
        <v>4.4014245100948486</v>
      </c>
      <c r="O35" s="56">
        <f>LN(-METRICAS_PVT!O35)</f>
        <v>10.101337374554234</v>
      </c>
      <c r="P35" s="56">
        <f>LN(-METRICAS_PVT!P35)</f>
        <v>14.619159852478296</v>
      </c>
      <c r="Q35" s="56">
        <f>LN(-METRICAS_PVT!Q35)</f>
        <v>7.0014260019619892</v>
      </c>
      <c r="R35" s="56">
        <f>LN(-METRICAS_PVT!R35)</f>
        <v>-3.0996952691960313</v>
      </c>
      <c r="S35" s="56">
        <v>0</v>
      </c>
      <c r="T35" s="56">
        <v>1</v>
      </c>
      <c r="U35" s="56">
        <v>0</v>
      </c>
      <c r="V35" s="56">
        <v>0</v>
      </c>
      <c r="W35" s="56">
        <v>1</v>
      </c>
      <c r="X35" s="56">
        <v>0</v>
      </c>
      <c r="Y35" s="56">
        <v>0</v>
      </c>
      <c r="Z35" s="56">
        <v>0</v>
      </c>
      <c r="AA35" s="56">
        <v>0</v>
      </c>
      <c r="AB35" s="56">
        <v>0</v>
      </c>
      <c r="AC35" s="56">
        <v>0</v>
      </c>
      <c r="AD35" s="56">
        <v>0</v>
      </c>
      <c r="AE35" s="56">
        <v>0</v>
      </c>
      <c r="AF35" s="56">
        <v>0</v>
      </c>
      <c r="AG35" s="56">
        <v>0</v>
      </c>
      <c r="AH35" s="56">
        <v>1</v>
      </c>
      <c r="AI35" s="56">
        <v>0</v>
      </c>
      <c r="AJ35" s="56">
        <v>0</v>
      </c>
    </row>
    <row r="36" spans="1:36">
      <c r="A36" s="56">
        <f>LN(METRICAS_PVT!A36)</f>
        <v>-0.18572586756328799</v>
      </c>
      <c r="B36" s="56">
        <f>LN(METRICAS_PVT!B36)</f>
        <v>-4.1218694245064489</v>
      </c>
      <c r="C36" s="56">
        <f>LN(METRICAS_PVT!C36)</f>
        <v>-2.2094651269367218</v>
      </c>
      <c r="D36" s="56">
        <f>LN(METRICAS_PVT!D36)</f>
        <v>-2.0716835921537045</v>
      </c>
      <c r="E36" s="56">
        <f>LN(METRICAS_PVT!E36)</f>
        <v>-2.4636833041689741</v>
      </c>
      <c r="F36" s="56">
        <f>LN(METRICAS_PVT!F36)</f>
        <v>-3.1977831436127091</v>
      </c>
      <c r="G36" s="56">
        <f>LN(METRICAS_PVT!G36)</f>
        <v>-3.7724257861415449</v>
      </c>
      <c r="H36" s="56">
        <f>LN(METRICAS_PVT!H36)</f>
        <v>-1.9040121699924504</v>
      </c>
      <c r="I36" s="56">
        <f>LN(METRICAS_PVT!I36)</f>
        <v>0.10958507885925865</v>
      </c>
      <c r="J36" s="56">
        <f>LN(METRICAS_PVT!J36)</f>
        <v>1.5651060943610016</v>
      </c>
      <c r="K36" s="56">
        <f>LN(METRICAS_PVT!K36)</f>
        <v>-3.3073682224719678</v>
      </c>
      <c r="L36" s="56">
        <f>LN(METRICAS_PVT!L36)</f>
        <v>6.1975871371648115</v>
      </c>
      <c r="M36" s="56">
        <f>LN(METRICAS_PVT!M36)</f>
        <v>6.6495912199881237</v>
      </c>
      <c r="N36" s="56">
        <f>LN(METRICAS_PVT!N36)</f>
        <v>4.4478090051085184</v>
      </c>
      <c r="O36" s="56">
        <f>LN(-METRICAS_PVT!O36)</f>
        <v>10.054856168276398</v>
      </c>
      <c r="P36" s="56">
        <f>LN(-METRICAS_PVT!P36)</f>
        <v>14.691287887471555</v>
      </c>
      <c r="Q36" s="56">
        <f>LN(-METRICAS_PVT!Q36)</f>
        <v>7.0989444167323317</v>
      </c>
      <c r="R36" s="56">
        <f>LN(-METRICAS_PVT!R36)</f>
        <v>-3.0530877355074493</v>
      </c>
      <c r="S36" s="56">
        <v>0</v>
      </c>
      <c r="T36" s="56">
        <v>1</v>
      </c>
      <c r="U36" s="56">
        <v>0</v>
      </c>
      <c r="V36" s="56">
        <v>0</v>
      </c>
      <c r="W36" s="56">
        <v>0</v>
      </c>
      <c r="X36" s="56">
        <v>1</v>
      </c>
      <c r="Y36" s="56">
        <v>0</v>
      </c>
      <c r="Z36" s="56">
        <v>0</v>
      </c>
      <c r="AA36" s="56">
        <v>0</v>
      </c>
      <c r="AB36" s="56">
        <v>0</v>
      </c>
      <c r="AC36" s="56">
        <v>0</v>
      </c>
      <c r="AD36" s="56">
        <v>0</v>
      </c>
      <c r="AE36" s="56">
        <v>0</v>
      </c>
      <c r="AF36" s="56">
        <v>0</v>
      </c>
      <c r="AG36" s="56">
        <v>0</v>
      </c>
      <c r="AH36" s="56">
        <v>1</v>
      </c>
      <c r="AI36" s="56">
        <v>0</v>
      </c>
      <c r="AJ36" s="56">
        <v>0</v>
      </c>
    </row>
    <row r="37" spans="1:36">
      <c r="A37" s="56">
        <f>LN(METRICAS_PVT!A37)</f>
        <v>-0.19045481753061774</v>
      </c>
      <c r="B37" s="56">
        <f>LN(METRICAS_PVT!B37)</f>
        <v>-4.230233630341167</v>
      </c>
      <c r="C37" s="56">
        <f>LN(METRICAS_PVT!C37)</f>
        <v>-2.1925920279772253</v>
      </c>
      <c r="D37" s="56">
        <f>LN(METRICAS_PVT!D37)</f>
        <v>-2.0700773312572864</v>
      </c>
      <c r="E37" s="56">
        <f>LN(METRICAS_PVT!E37)</f>
        <v>-2.541357203608126</v>
      </c>
      <c r="F37" s="56">
        <f>LN(METRICAS_PVT!F37)</f>
        <v>-3.048783125315933</v>
      </c>
      <c r="G37" s="56">
        <f>LN(METRICAS_PVT!G37)</f>
        <v>-3.6671147347614106</v>
      </c>
      <c r="H37" s="56">
        <f>LN(METRICAS_PVT!H37)</f>
        <v>-1.8856783148712282</v>
      </c>
      <c r="I37" s="56">
        <f>LN(METRICAS_PVT!I37)</f>
        <v>0.25231795588047129</v>
      </c>
      <c r="J37" s="56">
        <f>LN(METRICAS_PVT!J37)</f>
        <v>1.5744923568034033</v>
      </c>
      <c r="K37" s="56">
        <f>LN(METRICAS_PVT!K37)</f>
        <v>-3.3011010811964048</v>
      </c>
      <c r="L37" s="56">
        <f>LN(METRICAS_PVT!L37)</f>
        <v>6.1560140628231403</v>
      </c>
      <c r="M37" s="56">
        <f>LN(METRICAS_PVT!M37)</f>
        <v>6.6657223648305051</v>
      </c>
      <c r="N37" s="56">
        <f>LN(METRICAS_PVT!N37)</f>
        <v>4.4391714863846667</v>
      </c>
      <c r="O37" s="56">
        <f>LN(-METRICAS_PVT!O37)</f>
        <v>10.098860409803146</v>
      </c>
      <c r="P37" s="56">
        <f>LN(-METRICAS_PVT!P37)</f>
        <v>14.546512393574407</v>
      </c>
      <c r="Q37" s="56">
        <f>LN(-METRICAS_PVT!Q37)</f>
        <v>7.0932436617491161</v>
      </c>
      <c r="R37" s="56">
        <f>LN(-METRICAS_PVT!R37)</f>
        <v>-3.0259472313922657</v>
      </c>
      <c r="S37" s="56">
        <v>0</v>
      </c>
      <c r="T37" s="56">
        <v>1</v>
      </c>
      <c r="U37" s="56">
        <v>0</v>
      </c>
      <c r="V37" s="56">
        <v>0</v>
      </c>
      <c r="W37" s="56">
        <v>0</v>
      </c>
      <c r="X37" s="56">
        <v>0</v>
      </c>
      <c r="Y37" s="56">
        <v>1</v>
      </c>
      <c r="Z37" s="56">
        <v>0</v>
      </c>
      <c r="AA37" s="56">
        <v>0</v>
      </c>
      <c r="AB37" s="56">
        <v>0</v>
      </c>
      <c r="AC37" s="56">
        <v>0</v>
      </c>
      <c r="AD37" s="56">
        <v>0</v>
      </c>
      <c r="AE37" s="56">
        <v>0</v>
      </c>
      <c r="AF37" s="56">
        <v>0</v>
      </c>
      <c r="AG37" s="56">
        <v>0</v>
      </c>
      <c r="AH37" s="56">
        <v>1</v>
      </c>
      <c r="AI37" s="56">
        <v>0</v>
      </c>
      <c r="AJ37" s="56">
        <v>0</v>
      </c>
    </row>
    <row r="38" spans="1:36">
      <c r="A38" s="56">
        <f>LN(METRICAS_PVT!A38)</f>
        <v>-0.19613277703057788</v>
      </c>
      <c r="B38" s="56">
        <f>LN(METRICAS_PVT!B38)</f>
        <v>-4.2104013622048528</v>
      </c>
      <c r="C38" s="56">
        <f>LN(METRICAS_PVT!C38)</f>
        <v>-2.1946354972009576</v>
      </c>
      <c r="D38" s="56">
        <f>LN(METRICAS_PVT!D38)</f>
        <v>-2.069573826726685</v>
      </c>
      <c r="E38" s="56">
        <f>LN(METRICAS_PVT!E38)</f>
        <v>-2.5370063824628075</v>
      </c>
      <c r="F38" s="56">
        <f>LN(METRICAS_PVT!F38)</f>
        <v>-3.054702946853936</v>
      </c>
      <c r="G38" s="56">
        <f>LN(METRICAS_PVT!G38)</f>
        <v>-3.9012086754137663</v>
      </c>
      <c r="H38" s="56">
        <f>LN(METRICAS_PVT!H38)</f>
        <v>-1.9210232007269079</v>
      </c>
      <c r="I38" s="56">
        <f>LN(METRICAS_PVT!I38)</f>
        <v>0.28553373381934066</v>
      </c>
      <c r="J38" s="56">
        <f>LN(METRICAS_PVT!J38)</f>
        <v>1.5712183514619922</v>
      </c>
      <c r="K38" s="56">
        <f>LN(METRICAS_PVT!K38)</f>
        <v>-3.3402366806732768</v>
      </c>
      <c r="L38" s="56">
        <f>LN(METRICAS_PVT!L38)</f>
        <v>6.144075982426326</v>
      </c>
      <c r="M38" s="56">
        <f>LN(METRICAS_PVT!M38)</f>
        <v>6.7156154919537467</v>
      </c>
      <c r="N38" s="56">
        <f>LN(METRICAS_PVT!N38)</f>
        <v>4.4530026302428212</v>
      </c>
      <c r="O38" s="56">
        <f>LN(-METRICAS_PVT!O38)</f>
        <v>10.41838321575864</v>
      </c>
      <c r="P38" s="56">
        <f>LN(-METRICAS_PVT!P38)</f>
        <v>14.574064386794682</v>
      </c>
      <c r="Q38" s="56">
        <f>LN(-METRICAS_PVT!Q38)</f>
        <v>7.1902499267137214</v>
      </c>
      <c r="R38" s="56">
        <f>LN(-METRICAS_PVT!R38)</f>
        <v>-3.154622346280656</v>
      </c>
      <c r="S38" s="56">
        <v>0</v>
      </c>
      <c r="T38" s="56">
        <v>1</v>
      </c>
      <c r="U38" s="56">
        <v>0</v>
      </c>
      <c r="V38" s="56">
        <v>1</v>
      </c>
      <c r="W38" s="56">
        <v>0</v>
      </c>
      <c r="X38" s="56">
        <v>0</v>
      </c>
      <c r="Y38" s="56">
        <v>0</v>
      </c>
      <c r="Z38" s="56">
        <v>0</v>
      </c>
      <c r="AA38" s="56">
        <v>0</v>
      </c>
      <c r="AB38" s="56">
        <v>0</v>
      </c>
      <c r="AC38" s="56">
        <v>0</v>
      </c>
      <c r="AD38" s="56">
        <v>0</v>
      </c>
      <c r="AE38" s="56">
        <v>0</v>
      </c>
      <c r="AF38" s="56">
        <v>0</v>
      </c>
      <c r="AG38" s="56">
        <v>0</v>
      </c>
      <c r="AH38" s="56">
        <v>0</v>
      </c>
      <c r="AI38" s="56">
        <v>1</v>
      </c>
      <c r="AJ38" s="56">
        <v>0</v>
      </c>
    </row>
    <row r="39" spans="1:36">
      <c r="A39" s="56">
        <f>LN(METRICAS_PVT!A39)</f>
        <v>-0.22190483806236108</v>
      </c>
      <c r="B39" s="56">
        <f>LN(METRICAS_PVT!B39)</f>
        <v>-3.4033918508486178</v>
      </c>
      <c r="C39" s="56">
        <f>LN(METRICAS_PVT!C39)</f>
        <v>-2.1601305804610149</v>
      </c>
      <c r="D39" s="56">
        <f>LN(METRICAS_PVT!D39)</f>
        <v>-1.9066968478142456</v>
      </c>
      <c r="E39" s="56">
        <f>LN(METRICAS_PVT!E39)</f>
        <v>-2.2773137965568035</v>
      </c>
      <c r="F39" s="56">
        <f>LN(METRICAS_PVT!F39)</f>
        <v>-3.0788748867686038</v>
      </c>
      <c r="G39" s="56">
        <f>LN(METRICAS_PVT!G39)</f>
        <v>-3.851903035506175</v>
      </c>
      <c r="H39" s="56">
        <f>LN(METRICAS_PVT!H39)</f>
        <v>-1.7730774329135048</v>
      </c>
      <c r="I39" s="56">
        <f>LN(METRICAS_PVT!I39)</f>
        <v>0.26146863767923878</v>
      </c>
      <c r="J39" s="56">
        <f>LN(METRICAS_PVT!J39)</f>
        <v>1.5779840714741151</v>
      </c>
      <c r="K39" s="56">
        <f>LN(METRICAS_PVT!K39)</f>
        <v>-3.3403435244478428</v>
      </c>
      <c r="L39" s="56">
        <f>LN(METRICAS_PVT!L39)</f>
        <v>6.1901290993784581</v>
      </c>
      <c r="M39" s="56">
        <f>LN(METRICAS_PVT!M39)</f>
        <v>6.6803474976710726</v>
      </c>
      <c r="N39" s="56">
        <f>LN(METRICAS_PVT!N39)</f>
        <v>4.4250043066595506</v>
      </c>
      <c r="O39" s="56">
        <f>LN(-METRICAS_PVT!O39)</f>
        <v>10.399885404689439</v>
      </c>
      <c r="P39" s="56">
        <f>LN(-METRICAS_PVT!P39)</f>
        <v>14.712848287052777</v>
      </c>
      <c r="Q39" s="56">
        <f>LN(-METRICAS_PVT!Q39)</f>
        <v>7.1358784359246581</v>
      </c>
      <c r="R39" s="56">
        <f>LN(-METRICAS_PVT!R39)</f>
        <v>-2.687658116972822</v>
      </c>
      <c r="S39" s="56">
        <v>0</v>
      </c>
      <c r="T39" s="56">
        <v>1</v>
      </c>
      <c r="U39" s="56">
        <v>0</v>
      </c>
      <c r="V39" s="56">
        <v>0</v>
      </c>
      <c r="W39" s="56">
        <v>1</v>
      </c>
      <c r="X39" s="56">
        <v>0</v>
      </c>
      <c r="Y39" s="56">
        <v>0</v>
      </c>
      <c r="Z39" s="56">
        <v>0</v>
      </c>
      <c r="AA39" s="56">
        <v>0</v>
      </c>
      <c r="AB39" s="56">
        <v>0</v>
      </c>
      <c r="AC39" s="56">
        <v>0</v>
      </c>
      <c r="AD39" s="56">
        <v>0</v>
      </c>
      <c r="AE39" s="56">
        <v>0</v>
      </c>
      <c r="AF39" s="56">
        <v>0</v>
      </c>
      <c r="AG39" s="56">
        <v>0</v>
      </c>
      <c r="AH39" s="56">
        <v>0</v>
      </c>
      <c r="AI39" s="56">
        <v>1</v>
      </c>
      <c r="AJ39" s="56">
        <v>0</v>
      </c>
    </row>
    <row r="40" spans="1:36">
      <c r="A40" s="56">
        <f>LN(METRICAS_PVT!A40)</f>
        <v>-0.17890090734508629</v>
      </c>
      <c r="B40" s="56">
        <f>LN(METRICAS_PVT!B40)</f>
        <v>-4.6039649764092294</v>
      </c>
      <c r="C40" s="56">
        <f>LN(METRICAS_PVT!C40)</f>
        <v>-2.0824856073711175</v>
      </c>
      <c r="D40" s="56">
        <f>LN(METRICAS_PVT!D40)</f>
        <v>-2.0052091851401221</v>
      </c>
      <c r="E40" s="56">
        <f>LN(METRICAS_PVT!E40)</f>
        <v>-2.5246263893160896</v>
      </c>
      <c r="F40" s="56">
        <f>LN(METRICAS_PVT!F40)</f>
        <v>-2.9087493842676873</v>
      </c>
      <c r="G40" s="56">
        <f>LN(METRICAS_PVT!G40)</f>
        <v>-3.8371040194405701</v>
      </c>
      <c r="H40" s="56">
        <f>LN(METRICAS_PVT!H40)</f>
        <v>-1.8566944444774267</v>
      </c>
      <c r="I40" s="56">
        <f>LN(METRICAS_PVT!I40)</f>
        <v>0.45446242088068645</v>
      </c>
      <c r="J40" s="56">
        <f>LN(METRICAS_PVT!J40)</f>
        <v>1.5705630694029373</v>
      </c>
      <c r="K40" s="56">
        <f>LN(METRICAS_PVT!K40)</f>
        <v>-3.3632118051483735</v>
      </c>
      <c r="L40" s="56">
        <f>LN(METRICAS_PVT!L40)</f>
        <v>6.2481916508235145</v>
      </c>
      <c r="M40" s="56">
        <f>LN(METRICAS_PVT!M40)</f>
        <v>6.7144154570593111</v>
      </c>
      <c r="N40" s="56">
        <f>LN(METRICAS_PVT!N40)</f>
        <v>4.4802352228901858</v>
      </c>
      <c r="O40" s="56">
        <f>LN(-METRICAS_PVT!O40)</f>
        <v>10.408849882925601</v>
      </c>
      <c r="P40" s="56">
        <f>LN(-METRICAS_PVT!P40)</f>
        <v>14.851526960151451</v>
      </c>
      <c r="Q40" s="56">
        <f>LN(-METRICAS_PVT!Q40)</f>
        <v>7.1940739644000447</v>
      </c>
      <c r="R40" s="56">
        <f>LN(-METRICAS_PVT!R40)</f>
        <v>-3.2767105498468792</v>
      </c>
      <c r="S40" s="56">
        <v>0</v>
      </c>
      <c r="T40" s="56">
        <v>1</v>
      </c>
      <c r="U40" s="56">
        <v>0</v>
      </c>
      <c r="V40" s="56">
        <v>0</v>
      </c>
      <c r="W40" s="56">
        <v>0</v>
      </c>
      <c r="X40" s="56">
        <v>1</v>
      </c>
      <c r="Y40" s="56">
        <v>0</v>
      </c>
      <c r="Z40" s="56">
        <v>0</v>
      </c>
      <c r="AA40" s="56">
        <v>0</v>
      </c>
      <c r="AB40" s="56">
        <v>0</v>
      </c>
      <c r="AC40" s="56">
        <v>0</v>
      </c>
      <c r="AD40" s="56">
        <v>0</v>
      </c>
      <c r="AE40" s="56">
        <v>0</v>
      </c>
      <c r="AF40" s="56">
        <v>0</v>
      </c>
      <c r="AG40" s="56">
        <v>0</v>
      </c>
      <c r="AH40" s="56">
        <v>0</v>
      </c>
      <c r="AI40" s="56">
        <v>1</v>
      </c>
      <c r="AJ40" s="56">
        <v>0</v>
      </c>
    </row>
    <row r="41" spans="1:36">
      <c r="A41" s="56">
        <f>LN(METRICAS_PVT!A41)</f>
        <v>-0.19036535439074076</v>
      </c>
      <c r="B41" s="56">
        <f>LN(METRICAS_PVT!B41)</f>
        <v>-4.2658007147660078</v>
      </c>
      <c r="C41" s="56">
        <f>LN(METRICAS_PVT!C41)</f>
        <v>-2.113958691796761</v>
      </c>
      <c r="D41" s="56">
        <f>LN(METRICAS_PVT!D41)</f>
        <v>-2.0039661108382747</v>
      </c>
      <c r="E41" s="56">
        <f>LN(METRICAS_PVT!E41)</f>
        <v>-2.5737403396276628</v>
      </c>
      <c r="F41" s="56">
        <f>LN(METRICAS_PVT!F41)</f>
        <v>-2.8378779410127359</v>
      </c>
      <c r="G41" s="56">
        <f>LN(METRICAS_PVT!G41)</f>
        <v>-3.8927239561841072</v>
      </c>
      <c r="H41" s="56">
        <f>LN(METRICAS_PVT!H41)</f>
        <v>-1.863109480910413</v>
      </c>
      <c r="I41" s="56">
        <f>LN(METRICAS_PVT!I41)</f>
        <v>0.52318715973149588</v>
      </c>
      <c r="J41" s="56">
        <f>LN(METRICAS_PVT!J41)</f>
        <v>1.5623203120059612</v>
      </c>
      <c r="K41" s="56">
        <f>LN(METRICAS_PVT!K41)</f>
        <v>-3.3610651007442316</v>
      </c>
      <c r="L41" s="56">
        <f>LN(METRICAS_PVT!L41)</f>
        <v>6.2142898659734351</v>
      </c>
      <c r="M41" s="56">
        <f>LN(METRICAS_PVT!M41)</f>
        <v>6.7080011739539298</v>
      </c>
      <c r="N41" s="56">
        <f>LN(METRICAS_PVT!N41)</f>
        <v>4.4680647855385249</v>
      </c>
      <c r="O41" s="56">
        <f>LN(-METRICAS_PVT!O41)</f>
        <v>10.382195843888459</v>
      </c>
      <c r="P41" s="56">
        <f>LN(-METRICAS_PVT!P41)</f>
        <v>14.619789095964393</v>
      </c>
      <c r="Q41" s="56">
        <f>LN(-METRICAS_PVT!Q41)</f>
        <v>7.1545736236462147</v>
      </c>
      <c r="R41" s="56">
        <f>LN(-METRICAS_PVT!R41)</f>
        <v>-3.178451490658631</v>
      </c>
      <c r="S41" s="56">
        <v>0</v>
      </c>
      <c r="T41" s="56">
        <v>1</v>
      </c>
      <c r="U41" s="56">
        <v>0</v>
      </c>
      <c r="V41" s="56">
        <v>0</v>
      </c>
      <c r="W41" s="56">
        <v>0</v>
      </c>
      <c r="X41" s="56">
        <v>0</v>
      </c>
      <c r="Y41" s="56">
        <v>1</v>
      </c>
      <c r="Z41" s="56">
        <v>0</v>
      </c>
      <c r="AA41" s="56">
        <v>0</v>
      </c>
      <c r="AB41" s="56">
        <v>0</v>
      </c>
      <c r="AC41" s="56">
        <v>0</v>
      </c>
      <c r="AD41" s="56">
        <v>0</v>
      </c>
      <c r="AE41" s="56">
        <v>0</v>
      </c>
      <c r="AF41" s="56">
        <v>0</v>
      </c>
      <c r="AG41" s="56">
        <v>0</v>
      </c>
      <c r="AH41" s="56">
        <v>0</v>
      </c>
      <c r="AI41" s="56">
        <v>1</v>
      </c>
      <c r="AJ41" s="56">
        <v>0</v>
      </c>
    </row>
    <row r="42" spans="1:36">
      <c r="A42" s="56">
        <f>LN(METRICAS_PVT!A42)</f>
        <v>-0.20394880547955821</v>
      </c>
      <c r="B42" s="56">
        <f>LN(METRICAS_PVT!B42)</f>
        <v>-4.2260002758677571</v>
      </c>
      <c r="C42" s="56">
        <f>LN(METRICAS_PVT!C42)</f>
        <v>-2.3264899512666375</v>
      </c>
      <c r="D42" s="56">
        <f>LN(METRICAS_PVT!D42)</f>
        <v>-2.1870394684936625</v>
      </c>
      <c r="E42" s="56">
        <f>LN(METRICAS_PVT!E42)</f>
        <v>-2.7271495250676208</v>
      </c>
      <c r="F42" s="56">
        <f>LN(METRICAS_PVT!F42)</f>
        <v>-3.0609513079470601</v>
      </c>
      <c r="G42" s="56">
        <f>LN(METRICAS_PVT!G42)</f>
        <v>-3.9452858727976099</v>
      </c>
      <c r="H42" s="56">
        <f>LN(METRICAS_PVT!H42)</f>
        <v>-2.0280318948042226</v>
      </c>
      <c r="I42" s="56">
        <f>LN(METRICAS_PVT!I42)</f>
        <v>0.32185094838192374</v>
      </c>
      <c r="J42" s="56">
        <f>LN(METRICAS_PVT!J42)</f>
        <v>1.5540002598452558</v>
      </c>
      <c r="K42" s="56">
        <f>LN(METRICAS_PVT!K42)</f>
        <v>-3.3828022563289837</v>
      </c>
      <c r="L42" s="56">
        <f>LN(METRICAS_PVT!L42)</f>
        <v>6.2667724419077331</v>
      </c>
      <c r="M42" s="56">
        <f>LN(METRICAS_PVT!M42)</f>
        <v>6.7478775118989036</v>
      </c>
      <c r="N42" s="56">
        <f>LN(METRICAS_PVT!N42)</f>
        <v>4.4828921497895982</v>
      </c>
      <c r="O42" s="56">
        <f>LN(-METRICAS_PVT!O42)</f>
        <v>10.422625257861673</v>
      </c>
      <c r="P42" s="56">
        <f>LN(-METRICAS_PVT!P42)</f>
        <v>14.400927818841801</v>
      </c>
      <c r="Q42" s="56">
        <f>LN(-METRICAS_PVT!Q42)</f>
        <v>7.2008185887787137</v>
      </c>
      <c r="R42" s="56">
        <f>LN(-METRICAS_PVT!R42)</f>
        <v>-3.1787291886967362</v>
      </c>
      <c r="S42" s="56">
        <v>0</v>
      </c>
      <c r="T42" s="56">
        <v>1</v>
      </c>
      <c r="U42" s="56">
        <v>0</v>
      </c>
      <c r="V42" s="56">
        <v>1</v>
      </c>
      <c r="W42" s="56">
        <v>0</v>
      </c>
      <c r="X42" s="56">
        <v>0</v>
      </c>
      <c r="Y42" s="56">
        <v>0</v>
      </c>
      <c r="Z42" s="56">
        <v>0</v>
      </c>
      <c r="AA42" s="56">
        <v>0</v>
      </c>
      <c r="AB42" s="56">
        <v>0</v>
      </c>
      <c r="AC42" s="56">
        <v>0</v>
      </c>
      <c r="AD42" s="56">
        <v>0</v>
      </c>
      <c r="AE42" s="56">
        <v>0</v>
      </c>
      <c r="AF42" s="56">
        <v>0</v>
      </c>
      <c r="AG42" s="56">
        <v>0</v>
      </c>
      <c r="AH42" s="56">
        <v>0</v>
      </c>
      <c r="AI42" s="56">
        <v>0</v>
      </c>
      <c r="AJ42" s="56">
        <v>1</v>
      </c>
    </row>
    <row r="43" spans="1:36">
      <c r="A43" s="56">
        <f>LN(METRICAS_PVT!A43)</f>
        <v>-0.17784245028634957</v>
      </c>
      <c r="B43" s="56">
        <f>LN(METRICAS_PVT!B43)</f>
        <v>-4.2627753915785345</v>
      </c>
      <c r="C43" s="56">
        <f>LN(METRICAS_PVT!C43)</f>
        <v>-2.2669288982648621</v>
      </c>
      <c r="D43" s="56">
        <f>LN(METRICAS_PVT!D43)</f>
        <v>-2.1395048704782078</v>
      </c>
      <c r="E43" s="56">
        <f>LN(METRICAS_PVT!E43)</f>
        <v>-2.7067618390589412</v>
      </c>
      <c r="F43" s="56">
        <f>LN(METRICAS_PVT!F43)</f>
        <v>-2.9767044755858474</v>
      </c>
      <c r="G43" s="56">
        <f>LN(METRICAS_PVT!G43)</f>
        <v>-3.8837368437566275</v>
      </c>
      <c r="H43" s="56">
        <f>LN(METRICAS_PVT!H43)</f>
        <v>-1.9784246788367814</v>
      </c>
      <c r="I43" s="56">
        <f>LN(METRICAS_PVT!I43)</f>
        <v>0.42336250884556503</v>
      </c>
      <c r="J43" s="56">
        <f>LN(METRICAS_PVT!J43)</f>
        <v>1.5519065102785294</v>
      </c>
      <c r="K43" s="56">
        <f>LN(METRICAS_PVT!K43)</f>
        <v>-3.4000669844314122</v>
      </c>
      <c r="L43" s="56">
        <f>LN(METRICAS_PVT!L43)</f>
        <v>6.2449946562091512</v>
      </c>
      <c r="M43" s="56">
        <f>LN(METRICAS_PVT!M43)</f>
        <v>6.7132843455724664</v>
      </c>
      <c r="N43" s="56">
        <f>LN(METRICAS_PVT!N43)</f>
        <v>4.51432039961011</v>
      </c>
      <c r="O43" s="56">
        <f>LN(-METRICAS_PVT!O43)</f>
        <v>10.378245280225443</v>
      </c>
      <c r="P43" s="56">
        <f>LN(-METRICAS_PVT!P43)</f>
        <v>14.414807820287452</v>
      </c>
      <c r="Q43" s="56">
        <f>LN(-METRICAS_PVT!Q43)</f>
        <v>7.2001881729025046</v>
      </c>
      <c r="R43" s="56">
        <f>LN(-METRICAS_PVT!R43)</f>
        <v>-3.1844141965320221</v>
      </c>
      <c r="S43" s="56">
        <v>0</v>
      </c>
      <c r="T43" s="56">
        <v>1</v>
      </c>
      <c r="U43" s="56">
        <v>0</v>
      </c>
      <c r="V43" s="56">
        <v>0</v>
      </c>
      <c r="W43" s="56">
        <v>1</v>
      </c>
      <c r="X43" s="56">
        <v>0</v>
      </c>
      <c r="Y43" s="56">
        <v>0</v>
      </c>
      <c r="Z43" s="56">
        <v>0</v>
      </c>
      <c r="AA43" s="56">
        <v>0</v>
      </c>
      <c r="AB43" s="56">
        <v>0</v>
      </c>
      <c r="AC43" s="56">
        <v>0</v>
      </c>
      <c r="AD43" s="56">
        <v>0</v>
      </c>
      <c r="AE43" s="56">
        <v>0</v>
      </c>
      <c r="AF43" s="56">
        <v>0</v>
      </c>
      <c r="AG43" s="56">
        <v>0</v>
      </c>
      <c r="AH43" s="56">
        <v>0</v>
      </c>
      <c r="AI43" s="56">
        <v>0</v>
      </c>
      <c r="AJ43" s="56">
        <v>1</v>
      </c>
    </row>
    <row r="44" spans="1:36">
      <c r="A44" s="56">
        <f>LN(METRICAS_PVT!A44)</f>
        <v>-0.17161626118487752</v>
      </c>
      <c r="B44" s="56">
        <f>LN(METRICAS_PVT!B44)</f>
        <v>-4.1966465686463348</v>
      </c>
      <c r="C44" s="56">
        <f>LN(METRICAS_PVT!C44)</f>
        <v>-2.3792740707959128</v>
      </c>
      <c r="D44" s="56">
        <f>LN(METRICAS_PVT!D44)</f>
        <v>-2.2287424744779365</v>
      </c>
      <c r="E44" s="56">
        <f>LN(METRICAS_PVT!E44)</f>
        <v>-2.7980229950089819</v>
      </c>
      <c r="F44" s="56">
        <f>LN(METRICAS_PVT!F44)</f>
        <v>-3.0632976301953612</v>
      </c>
      <c r="G44" s="56">
        <f>LN(METRICAS_PVT!G44)</f>
        <v>-3.9221825685539748</v>
      </c>
      <c r="H44" s="56">
        <f>LN(METRICAS_PVT!H44)</f>
        <v>-2.059940353098447</v>
      </c>
      <c r="I44" s="56">
        <f>LN(METRICAS_PVT!I44)</f>
        <v>0.38915223126903908</v>
      </c>
      <c r="J44" s="56">
        <f>LN(METRICAS_PVT!J44)</f>
        <v>1.5366021710016311</v>
      </c>
      <c r="K44" s="56">
        <f>LN(METRICAS_PVT!K44)</f>
        <v>-3.4524498614643999</v>
      </c>
      <c r="L44" s="56">
        <f>LN(METRICAS_PVT!L44)</f>
        <v>6.3120240963250458</v>
      </c>
      <c r="M44" s="56">
        <f>LN(METRICAS_PVT!M44)</f>
        <v>6.7616386868113905</v>
      </c>
      <c r="N44" s="56">
        <f>LN(METRICAS_PVT!N44)</f>
        <v>4.5466599129504122</v>
      </c>
      <c r="O44" s="56">
        <f>LN(-METRICAS_PVT!O44)</f>
        <v>10.415219216189156</v>
      </c>
      <c r="P44" s="56">
        <f>LN(-METRICAS_PVT!P44)</f>
        <v>14.367502604196925</v>
      </c>
      <c r="Q44" s="56">
        <f>LN(-METRICAS_PVT!Q44)</f>
        <v>7.2482343248117118</v>
      </c>
      <c r="R44" s="56">
        <f>LN(-METRICAS_PVT!R44)</f>
        <v>-3.1852642239881583</v>
      </c>
      <c r="S44" s="56">
        <v>0</v>
      </c>
      <c r="T44" s="56">
        <v>1</v>
      </c>
      <c r="U44" s="56">
        <v>0</v>
      </c>
      <c r="V44" s="56">
        <v>0</v>
      </c>
      <c r="W44" s="56">
        <v>0</v>
      </c>
      <c r="X44" s="56">
        <v>1</v>
      </c>
      <c r="Y44" s="56">
        <v>0</v>
      </c>
      <c r="Z44" s="56">
        <v>0</v>
      </c>
      <c r="AA44" s="56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1</v>
      </c>
    </row>
    <row r="45" spans="1:36">
      <c r="A45" s="56">
        <f>LN(METRICAS_PVT!A45)</f>
        <v>-0.1850089691347418</v>
      </c>
      <c r="B45" s="56">
        <f>LN(METRICAS_PVT!B45)</f>
        <v>-3.8319203553782484</v>
      </c>
      <c r="C45" s="56">
        <f>LN(METRICAS_PVT!C45)</f>
        <v>-1.5430687428805365</v>
      </c>
      <c r="D45" s="56">
        <f>LN(METRICAS_PVT!D45)</f>
        <v>-1.4465022418569939</v>
      </c>
      <c r="E45" s="56">
        <f>LN(METRICAS_PVT!E45)</f>
        <v>-1.6703530530091821</v>
      </c>
      <c r="F45" s="56">
        <f>LN(METRICAS_PVT!F45)</f>
        <v>-3.0531161065156405</v>
      </c>
      <c r="G45" s="56">
        <f>LN(METRICAS_PVT!G45)</f>
        <v>-3.7285204422457365</v>
      </c>
      <c r="H45" s="56">
        <f>LN(METRICAS_PVT!H45)</f>
        <v>-1.3493047669710425</v>
      </c>
      <c r="I45" s="56">
        <f>LN(METRICAS_PVT!I45)</f>
        <v>0.42300001692138595</v>
      </c>
      <c r="J45" s="56">
        <f>LN(METRICAS_PVT!J45)</f>
        <v>1.5215136272340026</v>
      </c>
      <c r="K45" s="56">
        <f>LN(METRICAS_PVT!K45)</f>
        <v>-3.4761161234370261</v>
      </c>
      <c r="L45" s="56">
        <f>LN(METRICAS_PVT!L45)</f>
        <v>6.2498694557365875</v>
      </c>
      <c r="M45" s="56">
        <f>LN(METRICAS_PVT!M45)</f>
        <v>6.7514536297153631</v>
      </c>
      <c r="N45" s="56">
        <f>LN(METRICAS_PVT!N45)</f>
        <v>4.5514571733353195</v>
      </c>
      <c r="O45" s="56">
        <f>LN(-METRICAS_PVT!O45)</f>
        <v>10.37812798454334</v>
      </c>
      <c r="P45" s="56">
        <f>LN(-METRICAS_PVT!P45)</f>
        <v>16.071035444704268</v>
      </c>
      <c r="Q45" s="56">
        <f>LN(-METRICAS_PVT!Q45)</f>
        <v>7.2426768459236692</v>
      </c>
      <c r="R45" s="56">
        <f>LN(-METRICAS_PVT!R45)</f>
        <v>-2.9007284012985641</v>
      </c>
      <c r="S45" s="56">
        <v>0</v>
      </c>
      <c r="T45" s="56">
        <v>1</v>
      </c>
      <c r="U45" s="56">
        <v>0</v>
      </c>
      <c r="V45" s="56">
        <v>0</v>
      </c>
      <c r="W45" s="56">
        <v>0</v>
      </c>
      <c r="X45" s="56">
        <v>0</v>
      </c>
      <c r="Y45" s="56">
        <v>1</v>
      </c>
      <c r="Z45" s="56">
        <v>0</v>
      </c>
      <c r="AA45" s="56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1</v>
      </c>
    </row>
    <row r="46" spans="1:36">
      <c r="A46" s="56">
        <f>LN(METRICAS_PVT!A46)</f>
        <v>-0.53112897770489698</v>
      </c>
      <c r="B46" s="56">
        <f>LN(METRICAS_PVT!B46)</f>
        <v>-4.6153666650974472</v>
      </c>
      <c r="C46" s="56">
        <f>LN(METRICAS_PVT!C46)</f>
        <v>-2.2169731910544512</v>
      </c>
      <c r="D46" s="56">
        <f>LN(METRICAS_PVT!D46)</f>
        <v>-2.1300033213564866</v>
      </c>
      <c r="E46" s="56">
        <f>LN(METRICAS_PVT!E46)</f>
        <v>-2.5940604713576771</v>
      </c>
      <c r="F46" s="56">
        <f>LN(METRICAS_PVT!F46)</f>
        <v>-3.120822633670711</v>
      </c>
      <c r="G46" s="56">
        <f>LN(METRICAS_PVT!G46)</f>
        <v>-3.9212215462086935</v>
      </c>
      <c r="H46" s="56">
        <f>LN(METRICAS_PVT!H46)</f>
        <v>-1.9757753029663587</v>
      </c>
      <c r="I46" s="56">
        <f>LN(METRICAS_PVT!I46)</f>
        <v>0.38142819341016149</v>
      </c>
      <c r="J46" s="56">
        <f>LN(METRICAS_PVT!J46)</f>
        <v>1.620231631579123</v>
      </c>
      <c r="K46" s="56">
        <f>LN(METRICAS_PVT!K46)</f>
        <v>-3.5022508270808723</v>
      </c>
      <c r="L46" s="56">
        <f>LN(METRICAS_PVT!L46)</f>
        <v>6.6698455035177515</v>
      </c>
      <c r="M46" s="56">
        <f>LN(METRICAS_PVT!M46)</f>
        <v>6.7760111449057634</v>
      </c>
      <c r="N46" s="56">
        <f>LN(METRICAS_PVT!N46)</f>
        <v>4.4311969813624632</v>
      </c>
      <c r="O46" s="56">
        <f>LN(-METRICAS_PVT!O46)</f>
        <v>11.003922955478206</v>
      </c>
      <c r="P46" s="56">
        <f>LN(-METRICAS_PVT!P46)</f>
        <v>15.408344301513374</v>
      </c>
      <c r="Q46" s="56">
        <f>LN(-METRICAS_PVT!Q46)</f>
        <v>7.0569490670744885</v>
      </c>
      <c r="R46" s="56">
        <f>LN(-METRICAS_PVT!R46)</f>
        <v>-2.9849599958640733</v>
      </c>
      <c r="S46" s="56">
        <v>0</v>
      </c>
      <c r="T46" s="56">
        <v>0</v>
      </c>
      <c r="U46" s="56">
        <v>1</v>
      </c>
      <c r="V46" s="56">
        <v>1</v>
      </c>
      <c r="W46" s="56">
        <v>0</v>
      </c>
      <c r="X46" s="56">
        <v>0</v>
      </c>
      <c r="Y46" s="56">
        <v>0</v>
      </c>
      <c r="Z46" s="56">
        <v>1</v>
      </c>
      <c r="AA46" s="56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</row>
    <row r="47" spans="1:36">
      <c r="A47" s="56">
        <f>LN(METRICAS_PVT!A47)</f>
        <v>-0.45898940150517675</v>
      </c>
      <c r="B47" s="56">
        <f>LN(METRICAS_PVT!B47)</f>
        <v>-4.4650449916178845</v>
      </c>
      <c r="C47" s="56">
        <f>LN(METRICAS_PVT!C47)</f>
        <v>-2.3164258402865383</v>
      </c>
      <c r="D47" s="56">
        <f>LN(METRICAS_PVT!D47)</f>
        <v>-2.2060970825234665</v>
      </c>
      <c r="E47" s="56">
        <f>LN(METRICAS_PVT!E47)</f>
        <v>-2.709580395651066</v>
      </c>
      <c r="F47" s="56">
        <f>LN(METRICAS_PVT!F47)</f>
        <v>-3.1335033610622705</v>
      </c>
      <c r="G47" s="56">
        <f>LN(METRICAS_PVT!G47)</f>
        <v>-3.660907033707018</v>
      </c>
      <c r="H47" s="56">
        <f>LN(METRICAS_PVT!H47)</f>
        <v>-1.9962862375824924</v>
      </c>
      <c r="I47" s="56">
        <f>LN(METRICAS_PVT!I47)</f>
        <v>0.37748090918666327</v>
      </c>
      <c r="J47" s="56">
        <f>LN(METRICAS_PVT!J47)</f>
        <v>1.6067155973370784</v>
      </c>
      <c r="K47" s="56">
        <f>LN(METRICAS_PVT!K47)</f>
        <v>-3.510984270248934</v>
      </c>
      <c r="L47" s="56">
        <f>LN(METRICAS_PVT!L47)</f>
        <v>6.4531346097665301</v>
      </c>
      <c r="M47" s="56">
        <f>LN(METRICAS_PVT!M47)</f>
        <v>6.775382889061965</v>
      </c>
      <c r="N47" s="56">
        <f>LN(METRICAS_PVT!N47)</f>
        <v>4.4714463932522923</v>
      </c>
      <c r="O47" s="56">
        <f>LN(-METRICAS_PVT!O47)</f>
        <v>11.011771282594237</v>
      </c>
      <c r="P47" s="56">
        <f>LN(-METRICAS_PVT!P47)</f>
        <v>14.912407802082919</v>
      </c>
      <c r="Q47" s="56">
        <f>LN(-METRICAS_PVT!Q47)</f>
        <v>7.0730329938511165</v>
      </c>
      <c r="R47" s="56">
        <f>LN(-METRICAS_PVT!R47)</f>
        <v>-2.8320980084076344</v>
      </c>
      <c r="S47" s="56">
        <v>0</v>
      </c>
      <c r="T47" s="56">
        <v>0</v>
      </c>
      <c r="U47" s="56">
        <v>1</v>
      </c>
      <c r="V47" s="56">
        <v>0</v>
      </c>
      <c r="W47" s="56">
        <v>1</v>
      </c>
      <c r="X47" s="56">
        <v>0</v>
      </c>
      <c r="Y47" s="56">
        <v>0</v>
      </c>
      <c r="Z47" s="56">
        <v>1</v>
      </c>
      <c r="AA47" s="56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</row>
    <row r="48" spans="1:36">
      <c r="A48" s="56">
        <f>LN(METRICAS_PVT!A48)</f>
        <v>-0.4601966375002538</v>
      </c>
      <c r="B48" s="56">
        <f>LN(METRICAS_PVT!B48)</f>
        <v>-4.5418625014180511</v>
      </c>
      <c r="C48" s="56">
        <f>LN(METRICAS_PVT!C48)</f>
        <v>-2.2879576359092044</v>
      </c>
      <c r="D48" s="56">
        <f>LN(METRICAS_PVT!D48)</f>
        <v>-2.1881227468921001</v>
      </c>
      <c r="E48" s="56">
        <f>LN(METRICAS_PVT!E48)</f>
        <v>-2.7060218462758994</v>
      </c>
      <c r="F48" s="56">
        <f>LN(METRICAS_PVT!F48)</f>
        <v>-3.0938962035018371</v>
      </c>
      <c r="G48" s="56">
        <f>LN(METRICAS_PVT!G48)</f>
        <v>-4.1220952787591099</v>
      </c>
      <c r="H48" s="56">
        <f>LN(METRICAS_PVT!H48)</f>
        <v>-2.0530913354934319</v>
      </c>
      <c r="I48" s="56">
        <f>LN(METRICAS_PVT!I48)</f>
        <v>0.49273492839158523</v>
      </c>
      <c r="J48" s="56">
        <f>LN(METRICAS_PVT!J48)</f>
        <v>1.5322385724090544</v>
      </c>
      <c r="K48" s="56">
        <f>LN(METRICAS_PVT!K48)</f>
        <v>-3.5866311318934225</v>
      </c>
      <c r="L48" s="56">
        <f>LN(METRICAS_PVT!L48)</f>
        <v>6.474711516935856</v>
      </c>
      <c r="M48" s="56">
        <f>LN(METRICAS_PVT!M48)</f>
        <v>6.777757630875465</v>
      </c>
      <c r="N48" s="56">
        <f>LN(METRICAS_PVT!N48)</f>
        <v>4.5345837814917056</v>
      </c>
      <c r="O48" s="56">
        <f>LN(-METRICAS_PVT!O48)</f>
        <v>11.077646308565098</v>
      </c>
      <c r="P48" s="56">
        <f>LN(-METRICAS_PVT!P48)</f>
        <v>14.997935235994115</v>
      </c>
      <c r="Q48" s="56">
        <f>LN(-METRICAS_PVT!Q48)</f>
        <v>6.9693287521900036</v>
      </c>
      <c r="R48" s="56">
        <f>LN(-METRICAS_PVT!R48)</f>
        <v>-3.1567693408431845</v>
      </c>
      <c r="S48" s="56">
        <v>0</v>
      </c>
      <c r="T48" s="56">
        <v>0</v>
      </c>
      <c r="U48" s="56">
        <v>1</v>
      </c>
      <c r="V48" s="56">
        <v>0</v>
      </c>
      <c r="W48" s="56">
        <v>0</v>
      </c>
      <c r="X48" s="56">
        <v>1</v>
      </c>
      <c r="Y48" s="56">
        <v>0</v>
      </c>
      <c r="Z48" s="56">
        <v>1</v>
      </c>
      <c r="AA48" s="56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</row>
    <row r="49" spans="1:36">
      <c r="A49" s="56">
        <f>LN(METRICAS_PVT!A49)</f>
        <v>-0.33217928495945881</v>
      </c>
      <c r="B49" s="56">
        <f>LN(METRICAS_PVT!B49)</f>
        <v>-4.5085025803920118</v>
      </c>
      <c r="C49" s="56">
        <f>LN(METRICAS_PVT!C49)</f>
        <v>-2.3698046137619122</v>
      </c>
      <c r="D49" s="56">
        <f>LN(METRICAS_PVT!D49)</f>
        <v>-2.2584348697438208</v>
      </c>
      <c r="E49" s="56">
        <f>LN(METRICAS_PVT!E49)</f>
        <v>-2.7544574985166683</v>
      </c>
      <c r="F49" s="56">
        <f>LN(METRICAS_PVT!F49)</f>
        <v>-3.1973492502498986</v>
      </c>
      <c r="G49" s="56">
        <f>LN(METRICAS_PVT!G49)</f>
        <v>-3.714511810439173</v>
      </c>
      <c r="H49" s="56">
        <f>LN(METRICAS_PVT!H49)</f>
        <v>-2.0488636951704868</v>
      </c>
      <c r="I49" s="56">
        <f>LN(METRICAS_PVT!I49)</f>
        <v>0.30895598537419677</v>
      </c>
      <c r="J49" s="56">
        <f>LN(METRICAS_PVT!J49)</f>
        <v>1.6053278044797137</v>
      </c>
      <c r="K49" s="56">
        <f>LN(METRICAS_PVT!K49)</f>
        <v>-3.5063052356240951</v>
      </c>
      <c r="L49" s="56">
        <f>LN(METRICAS_PVT!L49)</f>
        <v>6.4214554830002273</v>
      </c>
      <c r="M49" s="56">
        <f>LN(METRICAS_PVT!M49)</f>
        <v>6.7916899667684296</v>
      </c>
      <c r="N49" s="56">
        <f>LN(METRICAS_PVT!N49)</f>
        <v>4.6395579813165115</v>
      </c>
      <c r="O49" s="56">
        <f>LN(-METRICAS_PVT!O49)</f>
        <v>11.137504180210568</v>
      </c>
      <c r="P49" s="56">
        <f>LN(-METRICAS_PVT!P49)</f>
        <v>14.84970760243643</v>
      </c>
      <c r="Q49" s="56">
        <f>LN(-METRICAS_PVT!Q49)</f>
        <v>6.9180013989275002</v>
      </c>
      <c r="R49" s="56">
        <f>LN(-METRICAS_PVT!R49)</f>
        <v>-3.0093649797024002</v>
      </c>
      <c r="S49" s="56">
        <v>0</v>
      </c>
      <c r="T49" s="56">
        <v>0</v>
      </c>
      <c r="U49" s="56">
        <v>1</v>
      </c>
      <c r="V49" s="56">
        <v>0</v>
      </c>
      <c r="W49" s="56">
        <v>0</v>
      </c>
      <c r="X49" s="56">
        <v>0</v>
      </c>
      <c r="Y49" s="56">
        <v>1</v>
      </c>
      <c r="Z49" s="56">
        <v>1</v>
      </c>
      <c r="AA49" s="56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v>0</v>
      </c>
      <c r="AJ49" s="56">
        <v>0</v>
      </c>
    </row>
    <row r="50" spans="1:36">
      <c r="A50" s="56">
        <f>LN(METRICAS_PVT!A50)</f>
        <v>-0.3924604765216097</v>
      </c>
      <c r="B50" s="56">
        <f>LN(METRICAS_PVT!B50)</f>
        <v>-4.6104493936165651</v>
      </c>
      <c r="C50" s="56">
        <f>LN(METRICAS_PVT!C50)</f>
        <v>-2.3680975760017438</v>
      </c>
      <c r="D50" s="56">
        <f>LN(METRICAS_PVT!D50)</f>
        <v>-2.2671592389600193</v>
      </c>
      <c r="E50" s="56">
        <f>LN(METRICAS_PVT!E50)</f>
        <v>-2.843298557818303</v>
      </c>
      <c r="F50" s="56">
        <f>LN(METRICAS_PVT!F50)</f>
        <v>-3.0928420420502594</v>
      </c>
      <c r="G50" s="56">
        <f>LN(METRICAS_PVT!G50)</f>
        <v>-3.8198463820591315</v>
      </c>
      <c r="H50" s="56">
        <f>LN(METRICAS_PVT!H50)</f>
        <v>-2.0751527340847105</v>
      </c>
      <c r="I50" s="56">
        <f>LN(METRICAS_PVT!I50)</f>
        <v>0.46555697747616703</v>
      </c>
      <c r="J50" s="56">
        <f>LN(METRICAS_PVT!J50)</f>
        <v>1.5831479702208686</v>
      </c>
      <c r="K50" s="56">
        <f>LN(METRICAS_PVT!K50)</f>
        <v>-3.5583990195264263</v>
      </c>
      <c r="L50" s="56">
        <f>LN(METRICAS_PVT!L50)</f>
        <v>6.4567150503000104</v>
      </c>
      <c r="M50" s="56">
        <f>LN(METRICAS_PVT!M50)</f>
        <v>6.8220711714356899</v>
      </c>
      <c r="N50" s="56">
        <f>LN(METRICAS_PVT!N50)</f>
        <v>4.5985886647689851</v>
      </c>
      <c r="O50" s="56">
        <f>LN(-METRICAS_PVT!O50)</f>
        <v>11.058789025905076</v>
      </c>
      <c r="P50" s="56">
        <f>LN(-METRICAS_PVT!P50)</f>
        <v>14.848149484377977</v>
      </c>
      <c r="Q50" s="56">
        <f>LN(-METRICAS_PVT!Q50)</f>
        <v>6.9092801383081985</v>
      </c>
      <c r="R50" s="56">
        <f>LN(-METRICAS_PVT!R50)</f>
        <v>-3.0533624776757975</v>
      </c>
      <c r="S50" s="56">
        <v>0</v>
      </c>
      <c r="T50" s="56">
        <v>0</v>
      </c>
      <c r="U50" s="56">
        <v>1</v>
      </c>
      <c r="V50" s="56">
        <v>1</v>
      </c>
      <c r="W50" s="56">
        <v>0</v>
      </c>
      <c r="X50" s="56">
        <v>0</v>
      </c>
      <c r="Y50" s="56">
        <v>0</v>
      </c>
      <c r="Z50" s="56">
        <v>0</v>
      </c>
      <c r="AA50" s="56">
        <v>1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</row>
    <row r="51" spans="1:36">
      <c r="A51" s="56">
        <f>LN(METRICAS_PVT!A51)</f>
        <v>-0.54006280558242048</v>
      </c>
      <c r="B51" s="56">
        <f>LN(METRICAS_PVT!B51)</f>
        <v>-4.605753619373151</v>
      </c>
      <c r="C51" s="56">
        <f>LN(METRICAS_PVT!C51)</f>
        <v>-2.3537761101327712</v>
      </c>
      <c r="D51" s="56">
        <f>LN(METRICAS_PVT!D51)</f>
        <v>-2.2537579370961827</v>
      </c>
      <c r="E51" s="56">
        <f>LN(METRICAS_PVT!E51)</f>
        <v>-2.8374358247564908</v>
      </c>
      <c r="F51" s="56">
        <f>LN(METRICAS_PVT!F51)</f>
        <v>-3.0698479796498157</v>
      </c>
      <c r="G51" s="56">
        <f>LN(METRICAS_PVT!G51)</f>
        <v>-3.9343475870258819</v>
      </c>
      <c r="H51" s="56">
        <f>LN(METRICAS_PVT!H51)</f>
        <v>-2.0829489690438519</v>
      </c>
      <c r="I51" s="56">
        <f>LN(METRICAS_PVT!I51)</f>
        <v>0.50240465126952871</v>
      </c>
      <c r="J51" s="56">
        <f>LN(METRICAS_PVT!J51)</f>
        <v>1.5723447471758329</v>
      </c>
      <c r="K51" s="56">
        <f>LN(METRICAS_PVT!K51)</f>
        <v>-3.5722526309193441</v>
      </c>
      <c r="L51" s="56">
        <f>LN(METRICAS_PVT!L51)</f>
        <v>6.5034440503534645</v>
      </c>
      <c r="M51" s="56">
        <f>LN(METRICAS_PVT!M51)</f>
        <v>6.8052049106382455</v>
      </c>
      <c r="N51" s="56">
        <f>LN(METRICAS_PVT!N51)</f>
        <v>4.4867517330183855</v>
      </c>
      <c r="O51" s="56">
        <f>LN(-METRICAS_PVT!O51)</f>
        <v>11.055942546946985</v>
      </c>
      <c r="P51" s="56">
        <f>LN(-METRICAS_PVT!P51)</f>
        <v>14.868356287911162</v>
      </c>
      <c r="Q51" s="56">
        <f>LN(-METRICAS_PVT!Q51)</f>
        <v>6.8852438697195808</v>
      </c>
      <c r="R51" s="56">
        <f>LN(-METRICAS_PVT!R51)</f>
        <v>-2.9815199780295591</v>
      </c>
      <c r="S51" s="56">
        <v>0</v>
      </c>
      <c r="T51" s="56">
        <v>0</v>
      </c>
      <c r="U51" s="56">
        <v>1</v>
      </c>
      <c r="V51" s="56">
        <v>0</v>
      </c>
      <c r="W51" s="56">
        <v>1</v>
      </c>
      <c r="X51" s="56">
        <v>0</v>
      </c>
      <c r="Y51" s="56">
        <v>0</v>
      </c>
      <c r="Z51" s="56">
        <v>0</v>
      </c>
      <c r="AA51" s="56">
        <v>1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v>0</v>
      </c>
    </row>
    <row r="52" spans="1:36">
      <c r="A52" s="56">
        <f>LN(METRICAS_PVT!A52)</f>
        <v>-0.40705373776815607</v>
      </c>
      <c r="B52" s="56">
        <f>LN(METRICAS_PVT!B52)</f>
        <v>-4.6452039582514315</v>
      </c>
      <c r="C52" s="56">
        <f>LN(METRICAS_PVT!C52)</f>
        <v>-2.3869591862508326</v>
      </c>
      <c r="D52" s="56">
        <f>LN(METRICAS_PVT!D52)</f>
        <v>-2.2875358366987806</v>
      </c>
      <c r="E52" s="56">
        <f>LN(METRICAS_PVT!E52)</f>
        <v>-2.8654929026405007</v>
      </c>
      <c r="F52" s="56">
        <f>LN(METRICAS_PVT!F52)</f>
        <v>-3.1108905029165843</v>
      </c>
      <c r="G52" s="56">
        <f>LN(METRICAS_PVT!G52)</f>
        <v>-3.7843304763592962</v>
      </c>
      <c r="H52" s="56">
        <f>LN(METRICAS_PVT!H52)</f>
        <v>-2.0855370524667838</v>
      </c>
      <c r="I52" s="56">
        <f>LN(METRICAS_PVT!I52)</f>
        <v>0.4510569845996758</v>
      </c>
      <c r="J52" s="56">
        <f>LN(METRICAS_PVT!J52)</f>
        <v>1.5892479886546986</v>
      </c>
      <c r="K52" s="56">
        <f>LN(METRICAS_PVT!K52)</f>
        <v>-3.5619474875162602</v>
      </c>
      <c r="L52" s="56">
        <f>LN(METRICAS_PVT!L52)</f>
        <v>6.5227682456797904</v>
      </c>
      <c r="M52" s="56">
        <f>LN(METRICAS_PVT!M52)</f>
        <v>6.8284907137513526</v>
      </c>
      <c r="N52" s="56">
        <f>LN(METRICAS_PVT!N52)</f>
        <v>4.6070124989552088</v>
      </c>
      <c r="O52" s="56">
        <f>LN(-METRICAS_PVT!O52)</f>
        <v>11.089728235942218</v>
      </c>
      <c r="P52" s="56">
        <f>LN(-METRICAS_PVT!P52)</f>
        <v>14.858079501624747</v>
      </c>
      <c r="Q52" s="56">
        <f>LN(-METRICAS_PVT!Q52)</f>
        <v>6.932341288696235</v>
      </c>
      <c r="R52" s="56">
        <f>LN(-METRICAS_PVT!R52)</f>
        <v>-3.0246551649705906</v>
      </c>
      <c r="S52" s="56">
        <v>0</v>
      </c>
      <c r="T52" s="56">
        <v>0</v>
      </c>
      <c r="U52" s="56">
        <v>1</v>
      </c>
      <c r="V52" s="56">
        <v>0</v>
      </c>
      <c r="W52" s="56">
        <v>0</v>
      </c>
      <c r="X52" s="56">
        <v>1</v>
      </c>
      <c r="Y52" s="56">
        <v>0</v>
      </c>
      <c r="Z52" s="56">
        <v>0</v>
      </c>
      <c r="AA52" s="56">
        <v>1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</row>
    <row r="53" spans="1:36">
      <c r="A53" s="56">
        <f>LN(METRICAS_PVT!A53)</f>
        <v>-0.42402152575160101</v>
      </c>
      <c r="B53" s="56">
        <f>LN(METRICAS_PVT!B53)</f>
        <v>-4.6128091016423252</v>
      </c>
      <c r="C53" s="56">
        <f>LN(METRICAS_PVT!C53)</f>
        <v>-2.4180121613347643</v>
      </c>
      <c r="D53" s="56">
        <f>LN(METRICAS_PVT!D53)</f>
        <v>-2.3124086165983577</v>
      </c>
      <c r="E53" s="56">
        <f>LN(METRICAS_PVT!E53)</f>
        <v>-2.9035673127104409</v>
      </c>
      <c r="F53" s="56">
        <f>LN(METRICAS_PVT!F53)</f>
        <v>-3.1191397210654683</v>
      </c>
      <c r="G53" s="56">
        <f>LN(METRICAS_PVT!G53)</f>
        <v>-3.6854380424295181</v>
      </c>
      <c r="H53" s="56">
        <f>LN(METRICAS_PVT!H53)</f>
        <v>-2.0865979641925398</v>
      </c>
      <c r="I53" s="56">
        <f>LN(METRICAS_PVT!I53)</f>
        <v>0.43718484917397848</v>
      </c>
      <c r="J53" s="56">
        <f>LN(METRICAS_PVT!J53)</f>
        <v>1.596436381179978</v>
      </c>
      <c r="K53" s="56">
        <f>LN(METRICAS_PVT!K53)</f>
        <v>-3.5563245702394468</v>
      </c>
      <c r="L53" s="56">
        <f>LN(METRICAS_PVT!L53)</f>
        <v>6.4957821977766175</v>
      </c>
      <c r="M53" s="56">
        <f>LN(METRICAS_PVT!M53)</f>
        <v>6.821262760784645</v>
      </c>
      <c r="N53" s="56">
        <f>LN(METRICAS_PVT!N53)</f>
        <v>4.6167941291127415</v>
      </c>
      <c r="O53" s="56">
        <f>LN(-METRICAS_PVT!O53)</f>
        <v>11.139572831392886</v>
      </c>
      <c r="P53" s="56">
        <f>LN(-METRICAS_PVT!P53)</f>
        <v>14.6344746009527</v>
      </c>
      <c r="Q53" s="56">
        <f>LN(-METRICAS_PVT!Q53)</f>
        <v>7.0157266436177501</v>
      </c>
      <c r="R53" s="56">
        <f>LN(-METRICAS_PVT!R53)</f>
        <v>-2.9280975798029742</v>
      </c>
      <c r="S53" s="56">
        <v>0</v>
      </c>
      <c r="T53" s="56">
        <v>0</v>
      </c>
      <c r="U53" s="56">
        <v>1</v>
      </c>
      <c r="V53" s="56">
        <v>0</v>
      </c>
      <c r="W53" s="56">
        <v>0</v>
      </c>
      <c r="X53" s="56">
        <v>0</v>
      </c>
      <c r="Y53" s="56">
        <v>1</v>
      </c>
      <c r="Z53" s="56">
        <v>0</v>
      </c>
      <c r="AA53" s="56">
        <v>1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v>0</v>
      </c>
      <c r="AJ53" s="56">
        <v>0</v>
      </c>
    </row>
    <row r="54" spans="1:36">
      <c r="A54" s="56">
        <f>LN(METRICAS_PVT!A54)</f>
        <v>-0.36597149927755068</v>
      </c>
      <c r="B54" s="56">
        <f>LN(METRICAS_PVT!B54)</f>
        <v>-4.6141946203339188</v>
      </c>
      <c r="C54" s="56">
        <f>LN(METRICAS_PVT!C54)</f>
        <v>-2.3627399331903605</v>
      </c>
      <c r="D54" s="56">
        <f>LN(METRICAS_PVT!D54)</f>
        <v>-2.2626719866843028</v>
      </c>
      <c r="E54" s="56">
        <f>LN(METRICAS_PVT!E54)</f>
        <v>-2.8899358111313438</v>
      </c>
      <c r="F54" s="56">
        <f>LN(METRICAS_PVT!F54)</f>
        <v>-3.0263512108449868</v>
      </c>
      <c r="G54" s="56">
        <f>LN(METRICAS_PVT!G54)</f>
        <v>-3.8188885795897805</v>
      </c>
      <c r="H54" s="56">
        <f>LN(METRICAS_PVT!H54)</f>
        <v>-2.0712811740636234</v>
      </c>
      <c r="I54" s="56">
        <f>LN(METRICAS_PVT!I54)</f>
        <v>0.53326924808414267</v>
      </c>
      <c r="J54" s="56">
        <f>LN(METRICAS_PVT!J54)</f>
        <v>1.5953567204273942</v>
      </c>
      <c r="K54" s="56">
        <f>LN(METRICAS_PVT!K54)</f>
        <v>-3.5596204589291296</v>
      </c>
      <c r="L54" s="56">
        <f>LN(METRICAS_PVT!L54)</f>
        <v>6.5024743644356127</v>
      </c>
      <c r="M54" s="56">
        <f>LN(METRICAS_PVT!M54)</f>
        <v>6.8303410828543276</v>
      </c>
      <c r="N54" s="56">
        <f>LN(METRICAS_PVT!N54)</f>
        <v>4.6497072381342432</v>
      </c>
      <c r="O54" s="56">
        <f>LN(-METRICAS_PVT!O54)</f>
        <v>11.143847884628954</v>
      </c>
      <c r="P54" s="56">
        <f>LN(-METRICAS_PVT!P54)</f>
        <v>14.714837998165702</v>
      </c>
      <c r="Q54" s="56">
        <f>LN(-METRICAS_PVT!Q54)</f>
        <v>6.8973090494808602</v>
      </c>
      <c r="R54" s="56">
        <f>LN(-METRICAS_PVT!R54)</f>
        <v>-3.0803588092475831</v>
      </c>
      <c r="S54" s="56">
        <v>0</v>
      </c>
      <c r="T54" s="56">
        <v>0</v>
      </c>
      <c r="U54" s="56">
        <v>1</v>
      </c>
      <c r="V54" s="56">
        <v>1</v>
      </c>
      <c r="W54" s="56">
        <v>0</v>
      </c>
      <c r="X54" s="56">
        <v>0</v>
      </c>
      <c r="Y54" s="56">
        <v>0</v>
      </c>
      <c r="Z54" s="56">
        <v>0</v>
      </c>
      <c r="AA54" s="56">
        <v>0</v>
      </c>
      <c r="AB54" s="56">
        <v>1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v>0</v>
      </c>
      <c r="AJ54" s="56">
        <v>0</v>
      </c>
    </row>
    <row r="55" spans="1:36">
      <c r="A55" s="56">
        <f>LN(METRICAS_PVT!A55)</f>
        <v>-0.42972702306338928</v>
      </c>
      <c r="B55" s="56">
        <f>LN(METRICAS_PVT!B55)</f>
        <v>-4.5641884609916037</v>
      </c>
      <c r="C55" s="56">
        <f>LN(METRICAS_PVT!C55)</f>
        <v>-2.2553605620229291</v>
      </c>
      <c r="D55" s="56">
        <f>LN(METRICAS_PVT!D55)</f>
        <v>-2.160616302334641</v>
      </c>
      <c r="E55" s="56">
        <f>LN(METRICAS_PVT!E55)</f>
        <v>-2.8229546985795122</v>
      </c>
      <c r="F55" s="56">
        <f>LN(METRICAS_PVT!F55)</f>
        <v>-2.8855517035752301</v>
      </c>
      <c r="G55" s="56">
        <f>LN(METRICAS_PVT!G55)</f>
        <v>-3.7200614324402994</v>
      </c>
      <c r="H55" s="56">
        <f>LN(METRICAS_PVT!H55)</f>
        <v>-1.9697871201220374</v>
      </c>
      <c r="I55" s="56">
        <f>LN(METRICAS_PVT!I55)</f>
        <v>0.66682358069951986</v>
      </c>
      <c r="J55" s="56">
        <f>LN(METRICAS_PVT!J55)</f>
        <v>1.588790484766309</v>
      </c>
      <c r="K55" s="56">
        <f>LN(METRICAS_PVT!K55)</f>
        <v>-3.55237528427475</v>
      </c>
      <c r="L55" s="56">
        <f>LN(METRICAS_PVT!L55)</f>
        <v>6.487510434032</v>
      </c>
      <c r="M55" s="56">
        <f>LN(METRICAS_PVT!M55)</f>
        <v>6.7928937011608683</v>
      </c>
      <c r="N55" s="56">
        <f>LN(METRICAS_PVT!N55)</f>
        <v>4.6035947986914731</v>
      </c>
      <c r="O55" s="56">
        <f>LN(-METRICAS_PVT!O55)</f>
        <v>11.165181204555054</v>
      </c>
      <c r="P55" s="56">
        <f>LN(-METRICAS_PVT!P55)</f>
        <v>14.693268941410059</v>
      </c>
      <c r="Q55" s="56">
        <f>LN(-METRICAS_PVT!Q55)</f>
        <v>7.0264703924926666</v>
      </c>
      <c r="R55" s="56">
        <f>LN(-METRICAS_PVT!R55)</f>
        <v>-2.932707159752991</v>
      </c>
      <c r="S55" s="56">
        <v>0</v>
      </c>
      <c r="T55" s="56">
        <v>0</v>
      </c>
      <c r="U55" s="56">
        <v>1</v>
      </c>
      <c r="V55" s="56">
        <v>0</v>
      </c>
      <c r="W55" s="56">
        <v>1</v>
      </c>
      <c r="X55" s="56">
        <v>0</v>
      </c>
      <c r="Y55" s="56">
        <v>0</v>
      </c>
      <c r="Z55" s="56">
        <v>0</v>
      </c>
      <c r="AA55" s="56">
        <v>0</v>
      </c>
      <c r="AB55" s="56">
        <v>1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v>0</v>
      </c>
      <c r="AJ55" s="56">
        <v>0</v>
      </c>
    </row>
    <row r="56" spans="1:36">
      <c r="A56" s="56">
        <f>LN(METRICAS_PVT!A56)</f>
        <v>-0.34916346840726764</v>
      </c>
      <c r="B56" s="56">
        <f>LN(METRICAS_PVT!B56)</f>
        <v>-4.6647410535885383</v>
      </c>
      <c r="C56" s="56">
        <f>LN(METRICAS_PVT!C56)</f>
        <v>-2.3267279976197601</v>
      </c>
      <c r="D56" s="56">
        <f>LN(METRICAS_PVT!D56)</f>
        <v>-2.2345871748069293</v>
      </c>
      <c r="E56" s="56">
        <f>LN(METRICAS_PVT!E56)</f>
        <v>-2.8901421514269798</v>
      </c>
      <c r="F56" s="56">
        <f>LN(METRICAS_PVT!F56)</f>
        <v>-2.9667951191937538</v>
      </c>
      <c r="G56" s="56">
        <f>LN(METRICAS_PVT!G56)</f>
        <v>-3.7112938681828909</v>
      </c>
      <c r="H56" s="56">
        <f>LN(METRICAS_PVT!H56)</f>
        <v>-2.0288839416319666</v>
      </c>
      <c r="I56" s="56">
        <f>LN(METRICAS_PVT!I56)</f>
        <v>0.60212203899428651</v>
      </c>
      <c r="J56" s="56">
        <f>LN(METRICAS_PVT!J56)</f>
        <v>1.5723710066549352</v>
      </c>
      <c r="K56" s="56">
        <f>LN(METRICAS_PVT!K56)</f>
        <v>-3.5689171581880403</v>
      </c>
      <c r="L56" s="56">
        <f>LN(METRICAS_PVT!L56)</f>
        <v>6.5212273718937235</v>
      </c>
      <c r="M56" s="56">
        <f>LN(METRICAS_PVT!M56)</f>
        <v>6.8063341934600192</v>
      </c>
      <c r="N56" s="56">
        <f>LN(METRICAS_PVT!N56)</f>
        <v>4.6831199957872558</v>
      </c>
      <c r="O56" s="56">
        <f>LN(-METRICAS_PVT!O56)</f>
        <v>11.163431600884092</v>
      </c>
      <c r="P56" s="56">
        <f>LN(-METRICAS_PVT!P56)</f>
        <v>14.686393577981406</v>
      </c>
      <c r="Q56" s="56">
        <f>LN(-METRICAS_PVT!Q56)</f>
        <v>6.9712646936324667</v>
      </c>
      <c r="R56" s="56">
        <f>LN(-METRICAS_PVT!R56)</f>
        <v>-3.03613416632786</v>
      </c>
      <c r="S56" s="56">
        <v>0</v>
      </c>
      <c r="T56" s="56">
        <v>0</v>
      </c>
      <c r="U56" s="56">
        <v>1</v>
      </c>
      <c r="V56" s="56">
        <v>0</v>
      </c>
      <c r="W56" s="56">
        <v>0</v>
      </c>
      <c r="X56" s="56">
        <v>1</v>
      </c>
      <c r="Y56" s="56">
        <v>0</v>
      </c>
      <c r="Z56" s="56">
        <v>0</v>
      </c>
      <c r="AA56" s="56">
        <v>0</v>
      </c>
      <c r="AB56" s="56">
        <v>1</v>
      </c>
      <c r="AC56" s="56">
        <v>0</v>
      </c>
      <c r="AD56" s="56">
        <v>0</v>
      </c>
      <c r="AE56" s="56">
        <v>0</v>
      </c>
      <c r="AF56" s="56">
        <v>0</v>
      </c>
      <c r="AG56" s="56">
        <v>0</v>
      </c>
      <c r="AH56" s="56">
        <v>0</v>
      </c>
      <c r="AI56" s="56">
        <v>0</v>
      </c>
      <c r="AJ56" s="56">
        <v>0</v>
      </c>
    </row>
    <row r="57" spans="1:36">
      <c r="A57" s="56">
        <f>LN(METRICAS_PVT!A57)</f>
        <v>-0.45952242891040918</v>
      </c>
      <c r="B57" s="56">
        <f>LN(METRICAS_PVT!B57)</f>
        <v>-4.6465984606357154</v>
      </c>
      <c r="C57" s="56">
        <f>LN(METRICAS_PVT!C57)</f>
        <v>-2.3311555994265882</v>
      </c>
      <c r="D57" s="56">
        <f>LN(METRICAS_PVT!D57)</f>
        <v>-2.2370075000541214</v>
      </c>
      <c r="E57" s="56">
        <f>LN(METRICAS_PVT!E57)</f>
        <v>-2.9121828140095731</v>
      </c>
      <c r="F57" s="56">
        <f>LN(METRICAS_PVT!F57)</f>
        <v>-2.9484554553148912</v>
      </c>
      <c r="G57" s="56">
        <f>LN(METRICAS_PVT!G57)</f>
        <v>-3.7821895343691501</v>
      </c>
      <c r="H57" s="56">
        <f>LN(METRICAS_PVT!H57)</f>
        <v>-2.0436857967614959</v>
      </c>
      <c r="I57" s="56">
        <f>LN(METRICAS_PVT!I57)</f>
        <v>0.62808522661820854</v>
      </c>
      <c r="J57" s="56">
        <f>LN(METRICAS_PVT!J57)</f>
        <v>1.5682434163501755</v>
      </c>
      <c r="K57" s="56">
        <f>LN(METRICAS_PVT!K57)</f>
        <v>-3.5765406819330994</v>
      </c>
      <c r="L57" s="56">
        <f>LN(METRICAS_PVT!L57)</f>
        <v>6.5473445521284566</v>
      </c>
      <c r="M57" s="56">
        <f>LN(METRICAS_PVT!M57)</f>
        <v>6.8082883724965439</v>
      </c>
      <c r="N57" s="56">
        <f>LN(METRICAS_PVT!N57)</f>
        <v>4.568450004036281</v>
      </c>
      <c r="O57" s="56">
        <f>LN(-METRICAS_PVT!O57)</f>
        <v>11.188160248949247</v>
      </c>
      <c r="P57" s="56">
        <f>LN(-METRICAS_PVT!P57)</f>
        <v>14.642770131963864</v>
      </c>
      <c r="Q57" s="56">
        <f>LN(-METRICAS_PVT!Q57)</f>
        <v>6.9399213488425184</v>
      </c>
      <c r="R57" s="56">
        <f>LN(-METRICAS_PVT!R57)</f>
        <v>-2.9710948088157947</v>
      </c>
      <c r="S57" s="56">
        <v>0</v>
      </c>
      <c r="T57" s="56">
        <v>0</v>
      </c>
      <c r="U57" s="56">
        <v>1</v>
      </c>
      <c r="V57" s="56">
        <v>0</v>
      </c>
      <c r="W57" s="56">
        <v>0</v>
      </c>
      <c r="X57" s="56">
        <v>0</v>
      </c>
      <c r="Y57" s="56">
        <v>1</v>
      </c>
      <c r="Z57" s="56">
        <v>0</v>
      </c>
      <c r="AA57" s="56">
        <v>0</v>
      </c>
      <c r="AB57" s="56">
        <v>1</v>
      </c>
      <c r="AC57" s="56">
        <v>0</v>
      </c>
      <c r="AD57" s="56">
        <v>0</v>
      </c>
      <c r="AE57" s="56">
        <v>0</v>
      </c>
      <c r="AF57" s="56">
        <v>0</v>
      </c>
      <c r="AG57" s="56">
        <v>0</v>
      </c>
      <c r="AH57" s="56">
        <v>0</v>
      </c>
      <c r="AI57" s="56">
        <v>0</v>
      </c>
      <c r="AJ57" s="56">
        <v>0</v>
      </c>
    </row>
    <row r="58" spans="1:36">
      <c r="A58" s="56">
        <f>LN(METRICAS_PVT!A58)</f>
        <v>-0.41765407881476735</v>
      </c>
      <c r="B58" s="56">
        <f>LN(METRICAS_PVT!B58)</f>
        <v>-4.5199252198508448</v>
      </c>
      <c r="C58" s="56">
        <f>LN(METRICAS_PVT!C58)</f>
        <v>-2.270590118865877</v>
      </c>
      <c r="D58" s="56">
        <f>LN(METRICAS_PVT!D58)</f>
        <v>-2.1703201431134964</v>
      </c>
      <c r="E58" s="56">
        <f>LN(METRICAS_PVT!E58)</f>
        <v>-2.8404056798472692</v>
      </c>
      <c r="F58" s="56">
        <f>LN(METRICAS_PVT!F58)</f>
        <v>-2.8870733868175553</v>
      </c>
      <c r="G58" s="56">
        <f>LN(METRICAS_PVT!G58)</f>
        <v>-4.206999222276762</v>
      </c>
      <c r="H58" s="56">
        <f>LN(METRICAS_PVT!H58)</f>
        <v>-2.0476944133713362</v>
      </c>
      <c r="I58" s="56">
        <f>LN(METRICAS_PVT!I58)</f>
        <v>0.68106446964588196</v>
      </c>
      <c r="J58" s="56">
        <f>LN(METRICAS_PVT!J58)</f>
        <v>1.5754176931421155</v>
      </c>
      <c r="K58" s="56">
        <f>LN(METRICAS_PVT!K58)</f>
        <v>-3.5681378564634376</v>
      </c>
      <c r="L58" s="56">
        <f>LN(METRICAS_PVT!L58)</f>
        <v>6.5317317918275606</v>
      </c>
      <c r="M58" s="56">
        <f>LN(METRICAS_PVT!M58)</f>
        <v>6.7970503717001423</v>
      </c>
      <c r="N58" s="56">
        <f>LN(METRICAS_PVT!N58)</f>
        <v>4.5805736620209778</v>
      </c>
      <c r="O58" s="56">
        <f>LN(-METRICAS_PVT!O58)</f>
        <v>11.115268354098097</v>
      </c>
      <c r="P58" s="56">
        <f>LN(-METRICAS_PVT!P58)</f>
        <v>14.696801397956856</v>
      </c>
      <c r="Q58" s="56">
        <f>LN(-METRICAS_PVT!Q58)</f>
        <v>7.1827257831800511</v>
      </c>
      <c r="R58" s="56">
        <f>LN(-METRICAS_PVT!R58)</f>
        <v>-3.2404702450019651</v>
      </c>
      <c r="S58" s="56">
        <v>0</v>
      </c>
      <c r="T58" s="56">
        <v>0</v>
      </c>
      <c r="U58" s="56">
        <v>1</v>
      </c>
      <c r="V58" s="56">
        <v>1</v>
      </c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6">
        <v>1</v>
      </c>
      <c r="AD58" s="56">
        <v>0</v>
      </c>
      <c r="AE58" s="56">
        <v>0</v>
      </c>
      <c r="AF58" s="56">
        <v>0</v>
      </c>
      <c r="AG58" s="56">
        <v>0</v>
      </c>
      <c r="AH58" s="56">
        <v>0</v>
      </c>
      <c r="AI58" s="56">
        <v>0</v>
      </c>
      <c r="AJ58" s="56">
        <v>0</v>
      </c>
    </row>
    <row r="59" spans="1:36">
      <c r="A59" s="56">
        <f>LN(METRICAS_PVT!A59)</f>
        <v>-0.38864199041788</v>
      </c>
      <c r="B59" s="56">
        <f>LN(METRICAS_PVT!B59)</f>
        <v>-4.4602816219281882</v>
      </c>
      <c r="C59" s="56">
        <f>LN(METRICAS_PVT!C59)</f>
        <v>-2.169786980176037</v>
      </c>
      <c r="D59" s="56">
        <f>LN(METRICAS_PVT!D59)</f>
        <v>-2.073371608030754</v>
      </c>
      <c r="E59" s="56">
        <f>LN(METRICAS_PVT!E59)</f>
        <v>-2.7220774183866143</v>
      </c>
      <c r="F59" s="56">
        <f>LN(METRICAS_PVT!F59)</f>
        <v>-2.8130274222335476</v>
      </c>
      <c r="G59" s="56">
        <f>LN(METRICAS_PVT!G59)</f>
        <v>-4.0528869962035179</v>
      </c>
      <c r="H59" s="56">
        <f>LN(METRICAS_PVT!H59)</f>
        <v>-1.9439796278924018</v>
      </c>
      <c r="I59" s="56">
        <f>LN(METRICAS_PVT!I59)</f>
        <v>0.73323468856717677</v>
      </c>
      <c r="J59" s="56">
        <f>LN(METRICAS_PVT!J59)</f>
        <v>1.5950708082606317</v>
      </c>
      <c r="K59" s="56">
        <f>LN(METRICAS_PVT!K59)</f>
        <v>-3.5462621108007242</v>
      </c>
      <c r="L59" s="56">
        <f>LN(METRICAS_PVT!L59)</f>
        <v>6.4984585151235761</v>
      </c>
      <c r="M59" s="56">
        <f>LN(METRICAS_PVT!M59)</f>
        <v>6.7737720645004753</v>
      </c>
      <c r="N59" s="56">
        <f>LN(METRICAS_PVT!N59)</f>
        <v>4.6400908292484973</v>
      </c>
      <c r="O59" s="56">
        <f>LN(-METRICAS_PVT!O59)</f>
        <v>11.051415393391572</v>
      </c>
      <c r="P59" s="56">
        <f>LN(-METRICAS_PVT!P59)</f>
        <v>14.876324979049624</v>
      </c>
      <c r="Q59" s="56">
        <f>LN(-METRICAS_PVT!Q59)</f>
        <v>7.1834000413034458</v>
      </c>
      <c r="R59" s="56">
        <f>LN(-METRICAS_PVT!R59)</f>
        <v>-3.1541907423591922</v>
      </c>
      <c r="S59" s="56">
        <v>0</v>
      </c>
      <c r="T59" s="56">
        <v>0</v>
      </c>
      <c r="U59" s="56">
        <v>1</v>
      </c>
      <c r="V59" s="56">
        <v>0</v>
      </c>
      <c r="W59" s="56">
        <v>1</v>
      </c>
      <c r="X59" s="56">
        <v>0</v>
      </c>
      <c r="Y59" s="56">
        <v>0</v>
      </c>
      <c r="Z59" s="56">
        <v>0</v>
      </c>
      <c r="AA59" s="56">
        <v>0</v>
      </c>
      <c r="AB59" s="56">
        <v>0</v>
      </c>
      <c r="AC59" s="56">
        <v>1</v>
      </c>
      <c r="AD59" s="56">
        <v>0</v>
      </c>
      <c r="AE59" s="56">
        <v>0</v>
      </c>
      <c r="AF59" s="56">
        <v>0</v>
      </c>
      <c r="AG59" s="56">
        <v>0</v>
      </c>
      <c r="AH59" s="56">
        <v>0</v>
      </c>
      <c r="AI59" s="56">
        <v>0</v>
      </c>
      <c r="AJ59" s="56">
        <v>0</v>
      </c>
    </row>
    <row r="60" spans="1:36">
      <c r="A60" s="56">
        <f>LN(METRICAS_PVT!A60)</f>
        <v>-0.31942060510309872</v>
      </c>
      <c r="B60" s="56">
        <f>LN(METRICAS_PVT!B60)</f>
        <v>-4.5537766070488503</v>
      </c>
      <c r="C60" s="56">
        <f>LN(METRICAS_PVT!C60)</f>
        <v>-2.2191312279942816</v>
      </c>
      <c r="D60" s="56">
        <f>LN(METRICAS_PVT!D60)</f>
        <v>-2.1266935155595128</v>
      </c>
      <c r="E60" s="56">
        <f>LN(METRICAS_PVT!E60)</f>
        <v>-2.7957437108331282</v>
      </c>
      <c r="F60" s="56">
        <f>LN(METRICAS_PVT!F60)</f>
        <v>-2.8445327141028076</v>
      </c>
      <c r="G60" s="56">
        <f>LN(METRICAS_PVT!G60)</f>
        <v>-4.0236652991996555</v>
      </c>
      <c r="H60" s="56">
        <f>LN(METRICAS_PVT!H60)</f>
        <v>-1.986912241341465</v>
      </c>
      <c r="I60" s="56">
        <f>LN(METRICAS_PVT!I60)</f>
        <v>0.70251714265434984</v>
      </c>
      <c r="J60" s="56">
        <f>LN(METRICAS_PVT!J60)</f>
        <v>1.5940461376457482</v>
      </c>
      <c r="K60" s="56">
        <f>LN(METRICAS_PVT!K60)</f>
        <v>-3.5470498567571576</v>
      </c>
      <c r="L60" s="56">
        <f>LN(METRICAS_PVT!L60)</f>
        <v>6.4867782391571511</v>
      </c>
      <c r="M60" s="56">
        <f>LN(METRICAS_PVT!M60)</f>
        <v>6.7767355165987073</v>
      </c>
      <c r="N60" s="56">
        <f>LN(METRICAS_PVT!N60)</f>
        <v>4.7095696000870371</v>
      </c>
      <c r="O60" s="56">
        <f>LN(-METRICAS_PVT!O60)</f>
        <v>11.054201592845317</v>
      </c>
      <c r="P60" s="56">
        <f>LN(-METRICAS_PVT!P60)</f>
        <v>14.776806826502293</v>
      </c>
      <c r="Q60" s="56">
        <f>LN(-METRICAS_PVT!Q60)</f>
        <v>7.2328034123793516</v>
      </c>
      <c r="R60" s="56">
        <f>LN(-METRICAS_PVT!R60)</f>
        <v>-3.2414296805392637</v>
      </c>
      <c r="S60" s="56">
        <v>0</v>
      </c>
      <c r="T60" s="56">
        <v>0</v>
      </c>
      <c r="U60" s="56">
        <v>1</v>
      </c>
      <c r="V60" s="56">
        <v>0</v>
      </c>
      <c r="W60" s="56">
        <v>0</v>
      </c>
      <c r="X60" s="56">
        <v>1</v>
      </c>
      <c r="Y60" s="56">
        <v>0</v>
      </c>
      <c r="Z60" s="56">
        <v>0</v>
      </c>
      <c r="AA60" s="56">
        <v>0</v>
      </c>
      <c r="AB60" s="56">
        <v>0</v>
      </c>
      <c r="AC60" s="56">
        <v>1</v>
      </c>
      <c r="AD60" s="56">
        <v>0</v>
      </c>
      <c r="AE60" s="56">
        <v>0</v>
      </c>
      <c r="AF60" s="56">
        <v>0</v>
      </c>
      <c r="AG60" s="56">
        <v>0</v>
      </c>
      <c r="AH60" s="56">
        <v>0</v>
      </c>
      <c r="AI60" s="56">
        <v>0</v>
      </c>
      <c r="AJ60" s="56">
        <v>0</v>
      </c>
    </row>
    <row r="61" spans="1:36">
      <c r="A61" s="56">
        <f>LN(METRICAS_PVT!A61)</f>
        <v>-0.37632392438538737</v>
      </c>
      <c r="B61" s="56">
        <f>LN(METRICAS_PVT!B61)</f>
        <v>-4.5917352877276141</v>
      </c>
      <c r="C61" s="56">
        <f>LN(METRICAS_PVT!C61)</f>
        <v>-2.2082727620539782</v>
      </c>
      <c r="D61" s="56">
        <f>LN(METRICAS_PVT!D61)</f>
        <v>-2.1200506681030333</v>
      </c>
      <c r="E61" s="56">
        <f>LN(METRICAS_PVT!E61)</f>
        <v>-2.8103947657525019</v>
      </c>
      <c r="F61" s="56">
        <f>LN(METRICAS_PVT!F61)</f>
        <v>-2.8160088109389476</v>
      </c>
      <c r="G61" s="56">
        <f>LN(METRICAS_PVT!G61)</f>
        <v>-3.4989450266220481</v>
      </c>
      <c r="H61" s="56">
        <f>LN(METRICAS_PVT!H61)</f>
        <v>-1.8954227289811949</v>
      </c>
      <c r="I61" s="56">
        <f>LN(METRICAS_PVT!I61)</f>
        <v>0.74027224647159828</v>
      </c>
      <c r="J61" s="56">
        <f>LN(METRICAS_PVT!J61)</f>
        <v>1.5966995532064159</v>
      </c>
      <c r="K61" s="56">
        <f>LN(METRICAS_PVT!K61)</f>
        <v>-3.5562810574105455</v>
      </c>
      <c r="L61" s="56">
        <f>LN(METRICAS_PVT!L61)</f>
        <v>6.4106186013861715</v>
      </c>
      <c r="M61" s="56">
        <f>LN(METRICAS_PVT!M61)</f>
        <v>6.7811975713535491</v>
      </c>
      <c r="N61" s="56">
        <f>LN(METRICAS_PVT!N61)</f>
        <v>4.6677050653229797</v>
      </c>
      <c r="O61" s="56">
        <f>LN(-METRICAS_PVT!O61)</f>
        <v>11.122210097350816</v>
      </c>
      <c r="P61" s="56">
        <f>LN(-METRICAS_PVT!P61)</f>
        <v>14.724356129112195</v>
      </c>
      <c r="Q61" s="56">
        <f>LN(-METRICAS_PVT!Q61)</f>
        <v>7.1917214468011332</v>
      </c>
      <c r="R61" s="56">
        <f>LN(-METRICAS_PVT!R61)</f>
        <v>-2.8334803420614172</v>
      </c>
      <c r="S61" s="56">
        <v>0</v>
      </c>
      <c r="T61" s="56">
        <v>0</v>
      </c>
      <c r="U61" s="56">
        <v>1</v>
      </c>
      <c r="V61" s="56">
        <v>0</v>
      </c>
      <c r="W61" s="56">
        <v>0</v>
      </c>
      <c r="X61" s="56">
        <v>0</v>
      </c>
      <c r="Y61" s="56">
        <v>1</v>
      </c>
      <c r="Z61" s="56">
        <v>0</v>
      </c>
      <c r="AA61" s="56">
        <v>0</v>
      </c>
      <c r="AB61" s="56">
        <v>0</v>
      </c>
      <c r="AC61" s="56">
        <v>1</v>
      </c>
      <c r="AD61" s="56">
        <v>0</v>
      </c>
      <c r="AE61" s="56">
        <v>0</v>
      </c>
      <c r="AF61" s="56">
        <v>0</v>
      </c>
      <c r="AG61" s="56">
        <v>0</v>
      </c>
      <c r="AH61" s="56">
        <v>0</v>
      </c>
      <c r="AI61" s="56">
        <v>0</v>
      </c>
      <c r="AJ61" s="56">
        <v>0</v>
      </c>
    </row>
    <row r="62" spans="1:36">
      <c r="A62" s="56">
        <f>LN(METRICAS_PVT!A62)</f>
        <v>-0.41322768132173282</v>
      </c>
      <c r="B62" s="56">
        <f>LN(METRICAS_PVT!B62)</f>
        <v>-4.6642695640929634</v>
      </c>
      <c r="C62" s="56">
        <f>LN(METRICAS_PVT!C62)</f>
        <v>-2.2912034951910325</v>
      </c>
      <c r="D62" s="56">
        <f>LN(METRICAS_PVT!D62)</f>
        <v>-2.2020993083521883</v>
      </c>
      <c r="E62" s="56">
        <f>LN(METRICAS_PVT!E62)</f>
        <v>-2.9414086526548373</v>
      </c>
      <c r="F62" s="56">
        <f>LN(METRICAS_PVT!F62)</f>
        <v>-2.8511215725542747</v>
      </c>
      <c r="G62" s="56">
        <f>LN(METRICAS_PVT!G62)</f>
        <v>-4.0400450402445962</v>
      </c>
      <c r="H62" s="56">
        <f>LN(METRICAS_PVT!H62)</f>
        <v>-2.0544174937190998</v>
      </c>
      <c r="I62" s="56">
        <f>LN(METRICAS_PVT!I62)</f>
        <v>0.72439595424441228</v>
      </c>
      <c r="J62" s="56">
        <f>LN(METRICAS_PVT!J62)</f>
        <v>1.5848009870960811</v>
      </c>
      <c r="K62" s="56">
        <f>LN(METRICAS_PVT!K62)</f>
        <v>-3.575517526798687</v>
      </c>
      <c r="L62" s="56">
        <f>LN(METRICAS_PVT!L62)</f>
        <v>6.3964333488704179</v>
      </c>
      <c r="M62" s="56">
        <f>LN(METRICAS_PVT!M62)</f>
        <v>6.8066647151728201</v>
      </c>
      <c r="N62" s="56">
        <f>LN(METRICAS_PVT!N62)</f>
        <v>4.6222279549492002</v>
      </c>
      <c r="O62" s="56">
        <f>LN(-METRICAS_PVT!O62)</f>
        <v>10.955232241715155</v>
      </c>
      <c r="P62" s="56">
        <f>LN(-METRICAS_PVT!P62)</f>
        <v>14.626605766494023</v>
      </c>
      <c r="Q62" s="56">
        <f>LN(-METRICAS_PVT!Q62)</f>
        <v>7.1996348253912137</v>
      </c>
      <c r="R62" s="56">
        <f>LN(-METRICAS_PVT!R62)</f>
        <v>-3.1978462463708643</v>
      </c>
      <c r="S62" s="56">
        <v>0</v>
      </c>
      <c r="T62" s="56">
        <v>0</v>
      </c>
      <c r="U62" s="56">
        <v>1</v>
      </c>
      <c r="V62" s="56">
        <v>1</v>
      </c>
      <c r="W62" s="56">
        <v>0</v>
      </c>
      <c r="X62" s="56">
        <v>0</v>
      </c>
      <c r="Y62" s="56">
        <v>0</v>
      </c>
      <c r="Z62" s="56">
        <v>0</v>
      </c>
      <c r="AA62" s="56">
        <v>0</v>
      </c>
      <c r="AB62" s="56">
        <v>0</v>
      </c>
      <c r="AC62" s="56">
        <v>0</v>
      </c>
      <c r="AD62" s="56">
        <v>1</v>
      </c>
      <c r="AE62" s="56">
        <v>0</v>
      </c>
      <c r="AF62" s="56">
        <v>0</v>
      </c>
      <c r="AG62" s="56">
        <v>0</v>
      </c>
      <c r="AH62" s="56">
        <v>0</v>
      </c>
      <c r="AI62" s="56">
        <v>0</v>
      </c>
      <c r="AJ62" s="56">
        <v>0</v>
      </c>
    </row>
    <row r="63" spans="1:36">
      <c r="A63" s="56">
        <f>LN(METRICAS_PVT!A63)</f>
        <v>-0.40415257411488653</v>
      </c>
      <c r="B63" s="56">
        <f>LN(METRICAS_PVT!B63)</f>
        <v>-4.6392277612228927</v>
      </c>
      <c r="C63" s="56">
        <f>LN(METRICAS_PVT!C63)</f>
        <v>-2.3212041592410171</v>
      </c>
      <c r="D63" s="56">
        <f>LN(METRICAS_PVT!D63)</f>
        <v>-2.227287672551979</v>
      </c>
      <c r="E63" s="56">
        <f>LN(METRICAS_PVT!E63)</f>
        <v>-2.8857132936741663</v>
      </c>
      <c r="F63" s="56">
        <f>LN(METRICAS_PVT!F63)</f>
        <v>-2.9564054994821691</v>
      </c>
      <c r="G63" s="56">
        <f>LN(METRICAS_PVT!G63)</f>
        <v>-3.9834388886450776</v>
      </c>
      <c r="H63" s="56">
        <f>LN(METRICAS_PVT!H63)</f>
        <v>-2.067971809658399</v>
      </c>
      <c r="I63" s="56">
        <f>LN(METRICAS_PVT!I63)</f>
        <v>0.62314690282504859</v>
      </c>
      <c r="J63" s="56">
        <f>LN(METRICAS_PVT!J63)</f>
        <v>1.581059517948098</v>
      </c>
      <c r="K63" s="56">
        <f>LN(METRICAS_PVT!K63)</f>
        <v>-3.5795524023072178</v>
      </c>
      <c r="L63" s="56">
        <f>LN(METRICAS_PVT!L63)</f>
        <v>6.4067784322965045</v>
      </c>
      <c r="M63" s="56">
        <f>LN(METRICAS_PVT!M63)</f>
        <v>6.7925329519709727</v>
      </c>
      <c r="N63" s="56">
        <f>LN(METRICAS_PVT!N63)</f>
        <v>4.6465692343128673</v>
      </c>
      <c r="O63" s="56">
        <f>LN(-METRICAS_PVT!O63)</f>
        <v>11.060971973872872</v>
      </c>
      <c r="P63" s="56">
        <f>LN(-METRICAS_PVT!P63)</f>
        <v>14.686491829477024</v>
      </c>
      <c r="Q63" s="56">
        <f>LN(-METRICAS_PVT!Q63)</f>
        <v>7.1920030563796047</v>
      </c>
      <c r="R63" s="56">
        <f>LN(-METRICAS_PVT!R63)</f>
        <v>-3.1612127280274334</v>
      </c>
      <c r="S63" s="56">
        <v>0</v>
      </c>
      <c r="T63" s="56">
        <v>0</v>
      </c>
      <c r="U63" s="56">
        <v>1</v>
      </c>
      <c r="V63" s="56">
        <v>0</v>
      </c>
      <c r="W63" s="56">
        <v>1</v>
      </c>
      <c r="X63" s="56">
        <v>0</v>
      </c>
      <c r="Y63" s="56">
        <v>0</v>
      </c>
      <c r="Z63" s="56">
        <v>0</v>
      </c>
      <c r="AA63" s="56">
        <v>0</v>
      </c>
      <c r="AB63" s="56">
        <v>0</v>
      </c>
      <c r="AC63" s="56">
        <v>0</v>
      </c>
      <c r="AD63" s="56">
        <v>1</v>
      </c>
      <c r="AE63" s="56">
        <v>0</v>
      </c>
      <c r="AF63" s="56">
        <v>0</v>
      </c>
      <c r="AG63" s="56">
        <v>0</v>
      </c>
      <c r="AH63" s="56">
        <v>0</v>
      </c>
      <c r="AI63" s="56">
        <v>0</v>
      </c>
      <c r="AJ63" s="56">
        <v>0</v>
      </c>
    </row>
    <row r="64" spans="1:36">
      <c r="A64" s="56">
        <f>LN(METRICAS_PVT!A64)</f>
        <v>-0.38173896570067217</v>
      </c>
      <c r="B64" s="56">
        <f>LN(METRICAS_PVT!B64)</f>
        <v>-4.5997513384044035</v>
      </c>
      <c r="C64" s="56">
        <f>LN(METRICAS_PVT!C64)</f>
        <v>-2.2494310914721534</v>
      </c>
      <c r="D64" s="56">
        <f>LN(METRICAS_PVT!D64)</f>
        <v>-2.1583675290482676</v>
      </c>
      <c r="E64" s="56">
        <f>LN(METRICAS_PVT!E64)</f>
        <v>-2.8309459978580929</v>
      </c>
      <c r="F64" s="56">
        <f>LN(METRICAS_PVT!F64)</f>
        <v>-2.8725153939298287</v>
      </c>
      <c r="G64" s="56">
        <f>LN(METRICAS_PVT!G64)</f>
        <v>-3.7031148672226943</v>
      </c>
      <c r="H64" s="56">
        <f>LN(METRICAS_PVT!H64)</f>
        <v>-1.9649693997776267</v>
      </c>
      <c r="I64" s="56">
        <f>LN(METRICAS_PVT!I64)</f>
        <v>0.69819766003927863</v>
      </c>
      <c r="J64" s="56">
        <f>LN(METRICAS_PVT!J64)</f>
        <v>1.5941215776227811</v>
      </c>
      <c r="K64" s="56">
        <f>LN(METRICAS_PVT!K64)</f>
        <v>-3.5707130539691074</v>
      </c>
      <c r="L64" s="56">
        <f>LN(METRICAS_PVT!L64)</f>
        <v>6.3682122264145962</v>
      </c>
      <c r="M64" s="56">
        <f>LN(METRICAS_PVT!M64)</f>
        <v>6.7959205645959546</v>
      </c>
      <c r="N64" s="56">
        <f>LN(METRICAS_PVT!N64)</f>
        <v>4.6658608811047024</v>
      </c>
      <c r="O64" s="56">
        <f>LN(-METRICAS_PVT!O64)</f>
        <v>11.020367364068262</v>
      </c>
      <c r="P64" s="56">
        <f>LN(-METRICAS_PVT!P64)</f>
        <v>14.757291126594193</v>
      </c>
      <c r="Q64" s="56">
        <f>LN(-METRICAS_PVT!Q64)</f>
        <v>7.2659773398583916</v>
      </c>
      <c r="R64" s="56">
        <f>LN(-METRICAS_PVT!R64)</f>
        <v>-2.9792486341164675</v>
      </c>
      <c r="S64" s="56">
        <v>0</v>
      </c>
      <c r="T64" s="56">
        <v>0</v>
      </c>
      <c r="U64" s="56">
        <v>1</v>
      </c>
      <c r="V64" s="56">
        <v>0</v>
      </c>
      <c r="W64" s="56">
        <v>0</v>
      </c>
      <c r="X64" s="56">
        <v>1</v>
      </c>
      <c r="Y64" s="56">
        <v>0</v>
      </c>
      <c r="Z64" s="56">
        <v>0</v>
      </c>
      <c r="AA64" s="56">
        <v>0</v>
      </c>
      <c r="AB64" s="56">
        <v>0</v>
      </c>
      <c r="AC64" s="56">
        <v>0</v>
      </c>
      <c r="AD64" s="56">
        <v>1</v>
      </c>
      <c r="AE64" s="56">
        <v>0</v>
      </c>
      <c r="AF64" s="56">
        <v>0</v>
      </c>
      <c r="AG64" s="56">
        <v>0</v>
      </c>
      <c r="AH64" s="56">
        <v>0</v>
      </c>
      <c r="AI64" s="56">
        <v>0</v>
      </c>
      <c r="AJ64" s="56">
        <v>0</v>
      </c>
    </row>
    <row r="65" spans="1:36">
      <c r="A65" s="56">
        <f>LN(METRICAS_PVT!A65)</f>
        <v>-0.29822937888724643</v>
      </c>
      <c r="B65" s="56">
        <f>LN(METRICAS_PVT!B65)</f>
        <v>-4.6282663254456065</v>
      </c>
      <c r="C65" s="56">
        <f>LN(METRICAS_PVT!C65)</f>
        <v>-2.2154344450541177</v>
      </c>
      <c r="D65" s="56">
        <f>LN(METRICAS_PVT!D65)</f>
        <v>-2.1296592993670038</v>
      </c>
      <c r="E65" s="56">
        <f>LN(METRICAS_PVT!E65)</f>
        <v>-2.7982182433296314</v>
      </c>
      <c r="F65" s="56">
        <f>LN(METRICAS_PVT!F65)</f>
        <v>-2.8480145710485893</v>
      </c>
      <c r="G65" s="56">
        <f>LN(METRICAS_PVT!G65)</f>
        <v>-3.5380323875827639</v>
      </c>
      <c r="H65" s="56">
        <f>LN(METRICAS_PVT!H65)</f>
        <v>-1.9108926679930851</v>
      </c>
      <c r="I65" s="56">
        <f>LN(METRICAS_PVT!I65)</f>
        <v>0.7255443773223591</v>
      </c>
      <c r="J65" s="56">
        <f>LN(METRICAS_PVT!J65)</f>
        <v>1.5946342717801627</v>
      </c>
      <c r="K65" s="56">
        <f>LN(METRICAS_PVT!K65)</f>
        <v>-3.5735589483709482</v>
      </c>
      <c r="L65" s="56">
        <f>LN(METRICAS_PVT!L65)</f>
        <v>6.3491637889694736</v>
      </c>
      <c r="M65" s="56">
        <f>LN(METRICAS_PVT!M65)</f>
        <v>6.7999487874474873</v>
      </c>
      <c r="N65" s="56">
        <f>LN(METRICAS_PVT!N65)</f>
        <v>4.7655652993072986</v>
      </c>
      <c r="O65" s="56">
        <f>LN(-METRICAS_PVT!O65)</f>
        <v>10.960810103489795</v>
      </c>
      <c r="P65" s="56">
        <f>LN(-METRICAS_PVT!P65)</f>
        <v>14.849307411194381</v>
      </c>
      <c r="Q65" s="56">
        <f>LN(-METRICAS_PVT!Q65)</f>
        <v>7.2473208750329157</v>
      </c>
      <c r="R65" s="56">
        <f>LN(-METRICAS_PVT!R65)</f>
        <v>-2.9500197584112349</v>
      </c>
      <c r="S65" s="56">
        <v>0</v>
      </c>
      <c r="T65" s="56">
        <v>0</v>
      </c>
      <c r="U65" s="56">
        <v>1</v>
      </c>
      <c r="V65" s="56">
        <v>0</v>
      </c>
      <c r="W65" s="56">
        <v>0</v>
      </c>
      <c r="X65" s="56">
        <v>0</v>
      </c>
      <c r="Y65" s="56">
        <v>1</v>
      </c>
      <c r="Z65" s="56">
        <v>0</v>
      </c>
      <c r="AA65" s="56">
        <v>0</v>
      </c>
      <c r="AB65" s="56">
        <v>0</v>
      </c>
      <c r="AC65" s="56">
        <v>0</v>
      </c>
      <c r="AD65" s="56">
        <v>1</v>
      </c>
      <c r="AE65" s="56">
        <v>0</v>
      </c>
      <c r="AF65" s="56">
        <v>0</v>
      </c>
      <c r="AG65" s="56">
        <v>0</v>
      </c>
      <c r="AH65" s="56">
        <v>0</v>
      </c>
      <c r="AI65" s="56">
        <v>0</v>
      </c>
      <c r="AJ65" s="56">
        <v>0</v>
      </c>
    </row>
    <row r="66" spans="1:36">
      <c r="A66" s="56">
        <f>LN(METRICAS_PVT!A66)</f>
        <v>-0.27900463416225785</v>
      </c>
      <c r="B66" s="56">
        <f>LN(METRICAS_PVT!B66)</f>
        <v>-4.5597407382980535</v>
      </c>
      <c r="C66" s="56">
        <f>LN(METRICAS_PVT!C66)</f>
        <v>-2.2178244874245423</v>
      </c>
      <c r="D66" s="56">
        <f>LN(METRICAS_PVT!D66)</f>
        <v>-2.1260266258172384</v>
      </c>
      <c r="E66" s="56">
        <f>LN(METRICAS_PVT!E66)</f>
        <v>-2.8198034627446522</v>
      </c>
      <c r="F66" s="56">
        <f>LN(METRICAS_PVT!F66)</f>
        <v>-2.8185445462273879</v>
      </c>
      <c r="G66" s="56">
        <f>LN(METRICAS_PVT!G66)</f>
        <v>-3.8134134878331625</v>
      </c>
      <c r="H66" s="56">
        <f>LN(METRICAS_PVT!H66)</f>
        <v>-1.9562818853975397</v>
      </c>
      <c r="I66" s="56">
        <f>LN(METRICAS_PVT!I66)</f>
        <v>0.75778263205519014</v>
      </c>
      <c r="J66" s="56">
        <f>LN(METRICAS_PVT!J66)</f>
        <v>1.5841261949294125</v>
      </c>
      <c r="K66" s="56">
        <f>LN(METRICAS_PVT!K66)</f>
        <v>-3.5763271782825785</v>
      </c>
      <c r="L66" s="56">
        <f>LN(METRICAS_PVT!L66)</f>
        <v>6.3264769661987987</v>
      </c>
      <c r="M66" s="56">
        <f>LN(METRICAS_PVT!M66)</f>
        <v>6.8118518044787413</v>
      </c>
      <c r="N66" s="56">
        <f>LN(METRICAS_PVT!N66)</f>
        <v>4.7602158860508155</v>
      </c>
      <c r="O66" s="56">
        <f>LN(-METRICAS_PVT!O66)</f>
        <v>11.094569514040483</v>
      </c>
      <c r="P66" s="56">
        <f>LN(-METRICAS_PVT!P66)</f>
        <v>14.714944977514389</v>
      </c>
      <c r="Q66" s="56">
        <f>LN(-METRICAS_PVT!Q66)</f>
        <v>7.2527353725682664</v>
      </c>
      <c r="R66" s="56">
        <f>LN(-METRICAS_PVT!R66)</f>
        <v>-3.146358081025816</v>
      </c>
      <c r="S66" s="56">
        <v>0</v>
      </c>
      <c r="T66" s="56">
        <v>0</v>
      </c>
      <c r="U66" s="56">
        <v>1</v>
      </c>
      <c r="V66" s="56">
        <v>1</v>
      </c>
      <c r="W66" s="56">
        <v>0</v>
      </c>
      <c r="X66" s="56">
        <v>0</v>
      </c>
      <c r="Y66" s="56">
        <v>0</v>
      </c>
      <c r="Z66" s="56">
        <v>0</v>
      </c>
      <c r="AA66" s="56">
        <v>0</v>
      </c>
      <c r="AB66" s="56">
        <v>0</v>
      </c>
      <c r="AC66" s="56">
        <v>0</v>
      </c>
      <c r="AD66" s="56">
        <v>0</v>
      </c>
      <c r="AE66" s="56">
        <v>1</v>
      </c>
      <c r="AF66" s="56">
        <v>0</v>
      </c>
      <c r="AG66" s="56">
        <v>0</v>
      </c>
      <c r="AH66" s="56">
        <v>0</v>
      </c>
      <c r="AI66" s="56">
        <v>0</v>
      </c>
      <c r="AJ66" s="56">
        <v>0</v>
      </c>
    </row>
    <row r="67" spans="1:36">
      <c r="A67" s="56">
        <f>LN(METRICAS_PVT!A67)</f>
        <v>-0.30019105238641042</v>
      </c>
      <c r="B67" s="56">
        <f>LN(METRICAS_PVT!B67)</f>
        <v>-4.4507924969990915</v>
      </c>
      <c r="C67" s="56">
        <f>LN(METRICAS_PVT!C67)</f>
        <v>-2.2383824107138866</v>
      </c>
      <c r="D67" s="56">
        <f>LN(METRICAS_PVT!D67)</f>
        <v>-2.1345301108947825</v>
      </c>
      <c r="E67" s="56">
        <f>LN(METRICAS_PVT!E67)</f>
        <v>-2.7830389743420021</v>
      </c>
      <c r="F67" s="56">
        <f>LN(METRICAS_PVT!F67)</f>
        <v>-2.8744016686708966</v>
      </c>
      <c r="G67" s="56">
        <f>LN(METRICAS_PVT!G67)</f>
        <v>-3.5699927343797886</v>
      </c>
      <c r="H67" s="56">
        <f>LN(METRICAS_PVT!H67)</f>
        <v>-1.9210287106865358</v>
      </c>
      <c r="I67" s="56">
        <f>LN(METRICAS_PVT!I67)</f>
        <v>0.69121514689730112</v>
      </c>
      <c r="J67" s="56">
        <f>LN(METRICAS_PVT!J67)</f>
        <v>1.5760392416442031</v>
      </c>
      <c r="K67" s="56">
        <f>LN(METRICAS_PVT!K67)</f>
        <v>-3.5656168155681978</v>
      </c>
      <c r="L67" s="56">
        <f>LN(METRICAS_PVT!L67)</f>
        <v>6.3117479603855138</v>
      </c>
      <c r="M67" s="56">
        <f>LN(METRICAS_PVT!M67)</f>
        <v>6.8069039729055643</v>
      </c>
      <c r="N67" s="56">
        <f>LN(METRICAS_PVT!N67)</f>
        <v>4.7443065099383839</v>
      </c>
      <c r="O67" s="56">
        <f>LN(-METRICAS_PVT!O67)</f>
        <v>11.042539973026148</v>
      </c>
      <c r="P67" s="56">
        <f>LN(-METRICAS_PVT!P67)</f>
        <v>14.710810919530902</v>
      </c>
      <c r="Q67" s="56">
        <f>LN(-METRICAS_PVT!Q67)</f>
        <v>7.2205084143259048</v>
      </c>
      <c r="R67" s="56">
        <f>LN(-METRICAS_PVT!R67)</f>
        <v>-2.9230599883375992</v>
      </c>
      <c r="S67" s="56">
        <v>0</v>
      </c>
      <c r="T67" s="56">
        <v>0</v>
      </c>
      <c r="U67" s="56">
        <v>1</v>
      </c>
      <c r="V67" s="56">
        <v>0</v>
      </c>
      <c r="W67" s="56">
        <v>1</v>
      </c>
      <c r="X67" s="56">
        <v>0</v>
      </c>
      <c r="Y67" s="56">
        <v>0</v>
      </c>
      <c r="Z67" s="56">
        <v>0</v>
      </c>
      <c r="AA67" s="56">
        <v>0</v>
      </c>
      <c r="AB67" s="56">
        <v>0</v>
      </c>
      <c r="AC67" s="56">
        <v>0</v>
      </c>
      <c r="AD67" s="56">
        <v>0</v>
      </c>
      <c r="AE67" s="56">
        <v>1</v>
      </c>
      <c r="AF67" s="56">
        <v>0</v>
      </c>
      <c r="AG67" s="56">
        <v>0</v>
      </c>
      <c r="AH67" s="56">
        <v>0</v>
      </c>
      <c r="AI67" s="56">
        <v>0</v>
      </c>
      <c r="AJ67" s="56">
        <v>0</v>
      </c>
    </row>
    <row r="68" spans="1:36">
      <c r="A68" s="56">
        <f>LN(METRICAS_PVT!A68)</f>
        <v>-0.26098231938672128</v>
      </c>
      <c r="B68" s="56">
        <f>LN(METRICAS_PVT!B68)</f>
        <v>-4.5024030944845634</v>
      </c>
      <c r="C68" s="56">
        <f>LN(METRICAS_PVT!C68)</f>
        <v>-2.2596784450454255</v>
      </c>
      <c r="D68" s="56">
        <f>LN(METRICAS_PVT!D68)</f>
        <v>-2.158775898012657</v>
      </c>
      <c r="E68" s="56">
        <f>LN(METRICAS_PVT!E68)</f>
        <v>-2.8083100264207137</v>
      </c>
      <c r="F68" s="56">
        <f>LN(METRICAS_PVT!F68)</f>
        <v>-2.897525313002661</v>
      </c>
      <c r="G68" s="56">
        <f>LN(METRICAS_PVT!G68)</f>
        <v>-3.881432696339941</v>
      </c>
      <c r="H68" s="56">
        <f>LN(METRICAS_PVT!H68)</f>
        <v>-1.9944562096715959</v>
      </c>
      <c r="I68" s="56">
        <f>LN(METRICAS_PVT!I68)</f>
        <v>0.65912556657505172</v>
      </c>
      <c r="J68" s="56">
        <f>LN(METRICAS_PVT!J68)</f>
        <v>1.574723407035763</v>
      </c>
      <c r="K68" s="56">
        <f>LN(METRICAS_PVT!K68)</f>
        <v>-3.5566508795777128</v>
      </c>
      <c r="L68" s="56">
        <f>LN(METRICAS_PVT!L68)</f>
        <v>6.3795740315630187</v>
      </c>
      <c r="M68" s="56">
        <f>LN(METRICAS_PVT!M68)</f>
        <v>6.8044658294819937</v>
      </c>
      <c r="N68" s="56">
        <f>LN(METRICAS_PVT!N68)</f>
        <v>4.766624455964779</v>
      </c>
      <c r="O68" s="56">
        <f>LN(-METRICAS_PVT!O68)</f>
        <v>11.093145605328973</v>
      </c>
      <c r="P68" s="56">
        <f>LN(-METRICAS_PVT!P68)</f>
        <v>14.725189038999302</v>
      </c>
      <c r="Q68" s="56">
        <f>LN(-METRICAS_PVT!Q68)</f>
        <v>7.2404240239362005</v>
      </c>
      <c r="R68" s="56">
        <f>LN(-METRICAS_PVT!R68)</f>
        <v>-3.1903429531212599</v>
      </c>
      <c r="S68" s="56">
        <v>0</v>
      </c>
      <c r="T68" s="56">
        <v>0</v>
      </c>
      <c r="U68" s="56">
        <v>1</v>
      </c>
      <c r="V68" s="56">
        <v>0</v>
      </c>
      <c r="W68" s="56">
        <v>0</v>
      </c>
      <c r="X68" s="56">
        <v>1</v>
      </c>
      <c r="Y68" s="56">
        <v>0</v>
      </c>
      <c r="Z68" s="56">
        <v>0</v>
      </c>
      <c r="AA68" s="56">
        <v>0</v>
      </c>
      <c r="AB68" s="56">
        <v>0</v>
      </c>
      <c r="AC68" s="56">
        <v>0</v>
      </c>
      <c r="AD68" s="56">
        <v>0</v>
      </c>
      <c r="AE68" s="56">
        <v>1</v>
      </c>
      <c r="AF68" s="56">
        <v>0</v>
      </c>
      <c r="AG68" s="56">
        <v>0</v>
      </c>
      <c r="AH68" s="56">
        <v>0</v>
      </c>
      <c r="AI68" s="56">
        <v>0</v>
      </c>
      <c r="AJ68" s="56">
        <v>0</v>
      </c>
    </row>
    <row r="69" spans="1:36">
      <c r="A69" s="56">
        <f>LN(METRICAS_PVT!A69)</f>
        <v>-0.24476467414638373</v>
      </c>
      <c r="B69" s="56">
        <f>LN(METRICAS_PVT!B69)</f>
        <v>-4.5140019266969817</v>
      </c>
      <c r="C69" s="56">
        <f>LN(METRICAS_PVT!C69)</f>
        <v>-2.3139053540804575</v>
      </c>
      <c r="D69" s="56">
        <f>LN(METRICAS_PVT!D69)</f>
        <v>-2.2088316670587553</v>
      </c>
      <c r="E69" s="56">
        <f>LN(METRICAS_PVT!E69)</f>
        <v>-2.8781288871204342</v>
      </c>
      <c r="F69" s="56">
        <f>LN(METRICAS_PVT!F69)</f>
        <v>-2.9264115555329342</v>
      </c>
      <c r="G69" s="56">
        <f>LN(METRICAS_PVT!G69)</f>
        <v>-3.6011552393189619</v>
      </c>
      <c r="H69" s="56">
        <f>LN(METRICAS_PVT!H69)</f>
        <v>-1.9868910533680153</v>
      </c>
      <c r="I69" s="56">
        <f>LN(METRICAS_PVT!I69)</f>
        <v>0.63317208134235636</v>
      </c>
      <c r="J69" s="56">
        <f>LN(METRICAS_PVT!J69)</f>
        <v>1.5718646022305052</v>
      </c>
      <c r="K69" s="56">
        <f>LN(METRICAS_PVT!K69)</f>
        <v>-3.5595836368752902</v>
      </c>
      <c r="L69" s="56">
        <f>LN(METRICAS_PVT!L69)</f>
        <v>6.3849790982935781</v>
      </c>
      <c r="M69" s="56">
        <f>LN(METRICAS_PVT!M69)</f>
        <v>6.8368626779251658</v>
      </c>
      <c r="N69" s="56">
        <f>LN(METRICAS_PVT!N69)</f>
        <v>4.7993567956552363</v>
      </c>
      <c r="O69" s="56">
        <f>LN(-METRICAS_PVT!O69)</f>
        <v>11.113653962733185</v>
      </c>
      <c r="P69" s="56">
        <f>LN(-METRICAS_PVT!P69)</f>
        <v>14.642285991749297</v>
      </c>
      <c r="Q69" s="56">
        <f>LN(-METRICAS_PVT!Q69)</f>
        <v>7.247743251603846</v>
      </c>
      <c r="R69" s="56">
        <f>LN(-METRICAS_PVT!R69)</f>
        <v>-3.0189331048916777</v>
      </c>
      <c r="S69" s="56">
        <v>0</v>
      </c>
      <c r="T69" s="56">
        <v>0</v>
      </c>
      <c r="U69" s="56">
        <v>1</v>
      </c>
      <c r="V69" s="56">
        <v>0</v>
      </c>
      <c r="W69" s="56">
        <v>0</v>
      </c>
      <c r="X69" s="56">
        <v>0</v>
      </c>
      <c r="Y69" s="56">
        <v>1</v>
      </c>
      <c r="Z69" s="56">
        <v>0</v>
      </c>
      <c r="AA69" s="56">
        <v>0</v>
      </c>
      <c r="AB69" s="56">
        <v>0</v>
      </c>
      <c r="AC69" s="56">
        <v>0</v>
      </c>
      <c r="AD69" s="56">
        <v>0</v>
      </c>
      <c r="AE69" s="56">
        <v>1</v>
      </c>
      <c r="AF69" s="56">
        <v>0</v>
      </c>
      <c r="AG69" s="56">
        <v>0</v>
      </c>
      <c r="AH69" s="56">
        <v>0</v>
      </c>
      <c r="AI69" s="56">
        <v>0</v>
      </c>
      <c r="AJ69" s="56">
        <v>0</v>
      </c>
    </row>
    <row r="70" spans="1:36">
      <c r="A70" s="56">
        <f>LN(METRICAS_PVT!A70)</f>
        <v>-0.25577818702299648</v>
      </c>
      <c r="B70" s="56">
        <f>LN(METRICAS_PVT!B70)</f>
        <v>-4.2645945347016898</v>
      </c>
      <c r="C70" s="56">
        <f>LN(METRICAS_PVT!C70)</f>
        <v>-2.498324642463122</v>
      </c>
      <c r="D70" s="56">
        <f>LN(METRICAS_PVT!D70)</f>
        <v>-2.3404925738262738</v>
      </c>
      <c r="E70" s="56">
        <f>LN(METRICAS_PVT!E70)</f>
        <v>-2.9006106273090748</v>
      </c>
      <c r="F70" s="56">
        <f>LN(METRICAS_PVT!F70)</f>
        <v>-3.1871211389972944</v>
      </c>
      <c r="G70" s="56">
        <f>LN(METRICAS_PVT!G70)</f>
        <v>-4.0000154707490356</v>
      </c>
      <c r="H70" s="56">
        <f>LN(METRICAS_PVT!H70)</f>
        <v>-2.1663462453008271</v>
      </c>
      <c r="I70" s="56">
        <f>LN(METRICAS_PVT!I70)</f>
        <v>0.37863199334023867</v>
      </c>
      <c r="J70" s="56">
        <f>LN(METRICAS_PVT!J70)</f>
        <v>1.5671067845848765</v>
      </c>
      <c r="K70" s="56">
        <f>LN(METRICAS_PVT!K70)</f>
        <v>-3.5657531323375333</v>
      </c>
      <c r="L70" s="56">
        <f>LN(METRICAS_PVT!L70)</f>
        <v>6.3765420742592323</v>
      </c>
      <c r="M70" s="56">
        <f>LN(METRICAS_PVT!M70)</f>
        <v>6.8574843421988785</v>
      </c>
      <c r="N70" s="56">
        <f>LN(METRICAS_PVT!N70)</f>
        <v>4.7676116617597835</v>
      </c>
      <c r="O70" s="56">
        <f>LN(-METRICAS_PVT!O70)</f>
        <v>10.756233004168372</v>
      </c>
      <c r="P70" s="56">
        <f>LN(-METRICAS_PVT!P70)</f>
        <v>14.612612481370741</v>
      </c>
      <c r="Q70" s="56">
        <f>LN(-METRICAS_PVT!Q70)</f>
        <v>7.2646977634116832</v>
      </c>
      <c r="R70" s="56">
        <f>LN(-METRICAS_PVT!R70)</f>
        <v>-3.1746547788793404</v>
      </c>
      <c r="S70" s="56">
        <v>0</v>
      </c>
      <c r="T70" s="56">
        <v>0</v>
      </c>
      <c r="U70" s="56">
        <v>1</v>
      </c>
      <c r="V70" s="56">
        <v>1</v>
      </c>
      <c r="W70" s="56">
        <v>0</v>
      </c>
      <c r="X70" s="56">
        <v>0</v>
      </c>
      <c r="Y70" s="56">
        <v>0</v>
      </c>
      <c r="Z70" s="56">
        <v>0</v>
      </c>
      <c r="AA70" s="56">
        <v>0</v>
      </c>
      <c r="AB70" s="56">
        <v>0</v>
      </c>
      <c r="AC70" s="56">
        <v>0</v>
      </c>
      <c r="AD70" s="56">
        <v>0</v>
      </c>
      <c r="AE70" s="56">
        <v>0</v>
      </c>
      <c r="AF70" s="56">
        <v>1</v>
      </c>
      <c r="AG70" s="56">
        <v>0</v>
      </c>
      <c r="AH70" s="56">
        <v>0</v>
      </c>
      <c r="AI70" s="56">
        <v>0</v>
      </c>
      <c r="AJ70" s="56">
        <v>0</v>
      </c>
    </row>
    <row r="71" spans="1:36">
      <c r="A71" s="56">
        <f>LN(METRICAS_PVT!A71)</f>
        <v>-0.27117345967003614</v>
      </c>
      <c r="B71" s="56">
        <f>LN(METRICAS_PVT!B71)</f>
        <v>-4.2066166389877431</v>
      </c>
      <c r="C71" s="56">
        <f>LN(METRICAS_PVT!C71)</f>
        <v>-2.4074281603010816</v>
      </c>
      <c r="D71" s="56">
        <f>LN(METRICAS_PVT!D71)</f>
        <v>-2.2543353945212998</v>
      </c>
      <c r="E71" s="56">
        <f>LN(METRICAS_PVT!E71)</f>
        <v>-2.8355903699791556</v>
      </c>
      <c r="F71" s="56">
        <f>LN(METRICAS_PVT!F71)</f>
        <v>-3.0734906783657903</v>
      </c>
      <c r="G71" s="56">
        <f>LN(METRICAS_PVT!G71)</f>
        <v>-3.9629255332717266</v>
      </c>
      <c r="H71" s="56">
        <f>LN(METRICAS_PVT!H71)</f>
        <v>-2.0878714339924436</v>
      </c>
      <c r="I71" s="56">
        <f>LN(METRICAS_PVT!I71)</f>
        <v>0.47758658338979859</v>
      </c>
      <c r="J71" s="56">
        <f>LN(METRICAS_PVT!J71)</f>
        <v>1.5775925295719271</v>
      </c>
      <c r="K71" s="56">
        <f>LN(METRICAS_PVT!K71)</f>
        <v>-3.5510772617555886</v>
      </c>
      <c r="L71" s="56">
        <f>LN(METRICAS_PVT!L71)</f>
        <v>6.3671032733187092</v>
      </c>
      <c r="M71" s="56">
        <f>LN(METRICAS_PVT!M71)</f>
        <v>6.8152906883732971</v>
      </c>
      <c r="N71" s="56">
        <f>LN(METRICAS_PVT!N71)</f>
        <v>4.748323463001169</v>
      </c>
      <c r="O71" s="56">
        <f>LN(-METRICAS_PVT!O71)</f>
        <v>10.682716040396446</v>
      </c>
      <c r="P71" s="56">
        <f>LN(-METRICAS_PVT!P71)</f>
        <v>14.653147564482806</v>
      </c>
      <c r="Q71" s="56">
        <f>LN(-METRICAS_PVT!Q71)</f>
        <v>7.2477502222666548</v>
      </c>
      <c r="R71" s="56">
        <f>LN(-METRICAS_PVT!R71)</f>
        <v>-3.1130455719461985</v>
      </c>
      <c r="S71" s="56">
        <v>0</v>
      </c>
      <c r="T71" s="56">
        <v>0</v>
      </c>
      <c r="U71" s="56">
        <v>1</v>
      </c>
      <c r="V71" s="56">
        <v>0</v>
      </c>
      <c r="W71" s="56">
        <v>1</v>
      </c>
      <c r="X71" s="56">
        <v>0</v>
      </c>
      <c r="Y71" s="56">
        <v>0</v>
      </c>
      <c r="Z71" s="56">
        <v>0</v>
      </c>
      <c r="AA71" s="56">
        <v>0</v>
      </c>
      <c r="AB71" s="56">
        <v>0</v>
      </c>
      <c r="AC71" s="56">
        <v>0</v>
      </c>
      <c r="AD71" s="56">
        <v>0</v>
      </c>
      <c r="AE71" s="56">
        <v>0</v>
      </c>
      <c r="AF71" s="56">
        <v>1</v>
      </c>
      <c r="AG71" s="56">
        <v>0</v>
      </c>
      <c r="AH71" s="56">
        <v>0</v>
      </c>
      <c r="AI71" s="56">
        <v>0</v>
      </c>
      <c r="AJ71" s="56">
        <v>0</v>
      </c>
    </row>
    <row r="72" spans="1:36">
      <c r="A72" s="56">
        <f>LN(METRICAS_PVT!A72)</f>
        <v>-0.24590738927372291</v>
      </c>
      <c r="B72" s="56">
        <f>LN(METRICAS_PVT!B72)</f>
        <v>-3.8330263367168609</v>
      </c>
      <c r="C72" s="56">
        <f>LN(METRICAS_PVT!C72)</f>
        <v>-2.5196729758006886</v>
      </c>
      <c r="D72" s="56">
        <f>LN(METRICAS_PVT!D72)</f>
        <v>-2.2815093780877973</v>
      </c>
      <c r="E72" s="56">
        <f>LN(METRICAS_PVT!E72)</f>
        <v>-2.8459887567199882</v>
      </c>
      <c r="F72" s="56">
        <f>LN(METRICAS_PVT!F72)</f>
        <v>-3.1223590294781296</v>
      </c>
      <c r="G72" s="56">
        <f>LN(METRICAS_PVT!G72)</f>
        <v>-3.7157478387315468</v>
      </c>
      <c r="H72" s="56">
        <f>LN(METRICAS_PVT!H72)</f>
        <v>-2.0677725174476085</v>
      </c>
      <c r="I72" s="56">
        <f>LN(METRICAS_PVT!I72)</f>
        <v>0.43155016581434696</v>
      </c>
      <c r="J72" s="56">
        <f>LN(METRICAS_PVT!J72)</f>
        <v>1.5739413226386485</v>
      </c>
      <c r="K72" s="56">
        <f>LN(METRICAS_PVT!K72)</f>
        <v>-3.5539091952924764</v>
      </c>
      <c r="L72" s="56">
        <f>LN(METRICAS_PVT!L72)</f>
        <v>6.3563610754611917</v>
      </c>
      <c r="M72" s="56">
        <f>LN(METRICAS_PVT!M72)</f>
        <v>6.8336940626322269</v>
      </c>
      <c r="N72" s="56">
        <f>LN(METRICAS_PVT!N72)</f>
        <v>4.7689872387579033</v>
      </c>
      <c r="O72" s="56">
        <f>LN(-METRICAS_PVT!O72)</f>
        <v>8.1488787298756851</v>
      </c>
      <c r="P72" s="56">
        <f>LN(-METRICAS_PVT!P72)</f>
        <v>14.664812649920211</v>
      </c>
      <c r="Q72" s="56">
        <f>LN(-METRICAS_PVT!Q72)</f>
        <v>7.2720937062126492</v>
      </c>
      <c r="R72" s="56">
        <f>LN(-METRICAS_PVT!R72)</f>
        <v>-2.8336142215355662</v>
      </c>
      <c r="S72" s="56">
        <v>0</v>
      </c>
      <c r="T72" s="56">
        <v>0</v>
      </c>
      <c r="U72" s="56">
        <v>1</v>
      </c>
      <c r="V72" s="56">
        <v>0</v>
      </c>
      <c r="W72" s="56">
        <v>0</v>
      </c>
      <c r="X72" s="56">
        <v>1</v>
      </c>
      <c r="Y72" s="56">
        <v>0</v>
      </c>
      <c r="Z72" s="56">
        <v>0</v>
      </c>
      <c r="AA72" s="56">
        <v>0</v>
      </c>
      <c r="AB72" s="56">
        <v>0</v>
      </c>
      <c r="AC72" s="56">
        <v>0</v>
      </c>
      <c r="AD72" s="56">
        <v>0</v>
      </c>
      <c r="AE72" s="56">
        <v>0</v>
      </c>
      <c r="AF72" s="56">
        <v>1</v>
      </c>
      <c r="AG72" s="56">
        <v>0</v>
      </c>
      <c r="AH72" s="56">
        <v>0</v>
      </c>
      <c r="AI72" s="56">
        <v>0</v>
      </c>
      <c r="AJ72" s="56">
        <v>0</v>
      </c>
    </row>
    <row r="73" spans="1:36">
      <c r="A73" s="56">
        <f>LN(METRICAS_PVT!A73)</f>
        <v>-0.28974874535359624</v>
      </c>
      <c r="B73" s="56">
        <f>LN(METRICAS_PVT!B73)</f>
        <v>-3.8555609158311182</v>
      </c>
      <c r="C73" s="56">
        <f>LN(METRICAS_PVT!C73)</f>
        <v>-2.3888610199973135</v>
      </c>
      <c r="D73" s="56">
        <f>LN(METRICAS_PVT!D73)</f>
        <v>-2.1812896752623683</v>
      </c>
      <c r="E73" s="56">
        <f>LN(METRICAS_PVT!E73)</f>
        <v>-2.6827612786119306</v>
      </c>
      <c r="F73" s="56">
        <f>LN(METRICAS_PVT!F73)</f>
        <v>-3.1117775706124284</v>
      </c>
      <c r="G73" s="56">
        <f>LN(METRICAS_PVT!G73)</f>
        <v>-4.1220735682602809</v>
      </c>
      <c r="H73" s="56">
        <f>LN(METRICAS_PVT!H73)</f>
        <v>-2.0471160616823143</v>
      </c>
      <c r="I73" s="56">
        <f>LN(METRICAS_PVT!I73)</f>
        <v>0.4478430680882885</v>
      </c>
      <c r="J73" s="56">
        <f>LN(METRICAS_PVT!J73)</f>
        <v>1.5705555943083687</v>
      </c>
      <c r="K73" s="56">
        <f>LN(METRICAS_PVT!K73)</f>
        <v>-3.559620638700717</v>
      </c>
      <c r="L73" s="56">
        <f>LN(METRICAS_PVT!L73)</f>
        <v>6.3170142542535812</v>
      </c>
      <c r="M73" s="56">
        <f>LN(METRICAS_PVT!M73)</f>
        <v>6.8388213609251425</v>
      </c>
      <c r="N73" s="56">
        <f>LN(METRICAS_PVT!N73)</f>
        <v>4.7451725915099434</v>
      </c>
      <c r="O73" s="56">
        <f>LN(-METRICAS_PVT!O73)</f>
        <v>9.7323332839318581</v>
      </c>
      <c r="P73" s="56">
        <f>LN(-METRICAS_PVT!P73)</f>
        <v>14.953503082029366</v>
      </c>
      <c r="Q73" s="56">
        <f>LN(-METRICAS_PVT!Q73)</f>
        <v>7.2912690199059602</v>
      </c>
      <c r="R73" s="56">
        <f>LN(-METRICAS_PVT!R73)</f>
        <v>-2.997068844790109</v>
      </c>
      <c r="S73" s="56">
        <v>0</v>
      </c>
      <c r="T73" s="56">
        <v>0</v>
      </c>
      <c r="U73" s="56">
        <v>1</v>
      </c>
      <c r="V73" s="56">
        <v>0</v>
      </c>
      <c r="W73" s="56">
        <v>0</v>
      </c>
      <c r="X73" s="56">
        <v>0</v>
      </c>
      <c r="Y73" s="56">
        <v>1</v>
      </c>
      <c r="Z73" s="56">
        <v>0</v>
      </c>
      <c r="AA73" s="56">
        <v>0</v>
      </c>
      <c r="AB73" s="56">
        <v>0</v>
      </c>
      <c r="AC73" s="56">
        <v>0</v>
      </c>
      <c r="AD73" s="56">
        <v>0</v>
      </c>
      <c r="AE73" s="56">
        <v>0</v>
      </c>
      <c r="AF73" s="56">
        <v>1</v>
      </c>
      <c r="AG73" s="56">
        <v>0</v>
      </c>
      <c r="AH73" s="56">
        <v>0</v>
      </c>
      <c r="AI73" s="56">
        <v>0</v>
      </c>
      <c r="AJ73" s="56">
        <v>0</v>
      </c>
    </row>
    <row r="74" spans="1:36">
      <c r="A74" s="56">
        <f>LN(METRICAS_PVT!A74)</f>
        <v>-0.26397666639587802</v>
      </c>
      <c r="B74" s="56">
        <f>LN(METRICAS_PVT!B74)</f>
        <v>-4.3992086255096874</v>
      </c>
      <c r="C74" s="56">
        <f>LN(METRICAS_PVT!C74)</f>
        <v>-2.4704165137121996</v>
      </c>
      <c r="D74" s="56">
        <f>LN(METRICAS_PVT!D74)</f>
        <v>-2.3347292727924609</v>
      </c>
      <c r="E74" s="56">
        <f>LN(METRICAS_PVT!E74)</f>
        <v>-2.8411066243478085</v>
      </c>
      <c r="F74" s="56">
        <f>LN(METRICAS_PVT!F74)</f>
        <v>-3.2577297353372345</v>
      </c>
      <c r="G74" s="56">
        <f>LN(METRICAS_PVT!G74)</f>
        <v>-4.0057590645419188</v>
      </c>
      <c r="H74" s="56">
        <f>LN(METRICAS_PVT!H74)</f>
        <v>-2.1624131789996177</v>
      </c>
      <c r="I74" s="56">
        <f>LN(METRICAS_PVT!I74)</f>
        <v>0.31677703800580709</v>
      </c>
      <c r="J74" s="56">
        <f>LN(METRICAS_PVT!J74)</f>
        <v>1.5579920700230205</v>
      </c>
      <c r="K74" s="56">
        <f>LN(METRICAS_PVT!K74)</f>
        <v>-3.5745067733430416</v>
      </c>
      <c r="L74" s="56">
        <f>LN(METRICAS_PVT!L74)</f>
        <v>6.3004375119613361</v>
      </c>
      <c r="M74" s="56">
        <f>LN(METRICAS_PVT!M74)</f>
        <v>6.8833419301044039</v>
      </c>
      <c r="N74" s="56">
        <f>LN(METRICAS_PVT!N74)</f>
        <v>4.7614017160740607</v>
      </c>
      <c r="O74" s="56">
        <f>LN(-METRICAS_PVT!O74)</f>
        <v>10.58656273105273</v>
      </c>
      <c r="P74" s="56">
        <f>LN(-METRICAS_PVT!P74)</f>
        <v>14.757186070271052</v>
      </c>
      <c r="Q74" s="56">
        <f>LN(-METRICAS_PVT!Q74)</f>
        <v>7.3827320823838667</v>
      </c>
      <c r="R74" s="56">
        <f>LN(-METRICAS_PVT!R74)</f>
        <v>-3.2261332169332211</v>
      </c>
      <c r="S74" s="56">
        <v>0</v>
      </c>
      <c r="T74" s="56">
        <v>0</v>
      </c>
      <c r="U74" s="56">
        <v>1</v>
      </c>
      <c r="V74" s="56">
        <v>1</v>
      </c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  <c r="AC74" s="56">
        <v>0</v>
      </c>
      <c r="AD74" s="56">
        <v>0</v>
      </c>
      <c r="AE74" s="56">
        <v>0</v>
      </c>
      <c r="AF74" s="56">
        <v>0</v>
      </c>
      <c r="AG74" s="56">
        <v>1</v>
      </c>
      <c r="AH74" s="56">
        <v>0</v>
      </c>
      <c r="AI74" s="56">
        <v>0</v>
      </c>
      <c r="AJ74" s="56">
        <v>0</v>
      </c>
    </row>
    <row r="75" spans="1:36">
      <c r="A75" s="56">
        <f>LN(METRICAS_PVT!A75)</f>
        <v>-0.29116608941694971</v>
      </c>
      <c r="B75" s="56">
        <f>LN(METRICAS_PVT!B75)</f>
        <v>-4.7627833583433867</v>
      </c>
      <c r="C75" s="56">
        <f>LN(METRICAS_PVT!C75)</f>
        <v>-2.5031854763559882</v>
      </c>
      <c r="D75" s="56">
        <f>LN(METRICAS_PVT!D75)</f>
        <v>-2.4038901076106827</v>
      </c>
      <c r="E75" s="56">
        <f>LN(METRICAS_PVT!E75)</f>
        <v>-2.8707057238296794</v>
      </c>
      <c r="F75" s="56">
        <f>LN(METRICAS_PVT!F75)</f>
        <v>-3.3900554055962075</v>
      </c>
      <c r="G75" s="56">
        <f>LN(METRICAS_PVT!G75)</f>
        <v>-3.8754148810465385</v>
      </c>
      <c r="H75" s="56">
        <f>LN(METRICAS_PVT!H75)</f>
        <v>-2.197221389709247</v>
      </c>
      <c r="I75" s="56">
        <f>LN(METRICAS_PVT!I75)</f>
        <v>0.20777386435928902</v>
      </c>
      <c r="J75" s="56">
        <f>LN(METRICAS_PVT!J75)</f>
        <v>1.5358592094360703</v>
      </c>
      <c r="K75" s="56">
        <f>LN(METRICAS_PVT!K75)</f>
        <v>-3.5978292699554966</v>
      </c>
      <c r="L75" s="56">
        <f>LN(METRICAS_PVT!L75)</f>
        <v>6.1490390209985684</v>
      </c>
      <c r="M75" s="56">
        <f>LN(METRICAS_PVT!M75)</f>
        <v>6.9470564946012576</v>
      </c>
      <c r="N75" s="56">
        <f>LN(METRICAS_PVT!N75)</f>
        <v>4.7754771730769079</v>
      </c>
      <c r="O75" s="56">
        <f>LN(-METRICAS_PVT!O75)</f>
        <v>10.419652090333324</v>
      </c>
      <c r="P75" s="56">
        <f>LN(-METRICAS_PVT!P75)</f>
        <v>14.764635074260255</v>
      </c>
      <c r="Q75" s="56">
        <f>LN(-METRICAS_PVT!Q75)</f>
        <v>7.3898695630477471</v>
      </c>
      <c r="R75" s="56">
        <f>LN(-METRICAS_PVT!R75)</f>
        <v>-3.2394273455672784</v>
      </c>
      <c r="S75" s="56">
        <v>0</v>
      </c>
      <c r="T75" s="56">
        <v>0</v>
      </c>
      <c r="U75" s="56">
        <v>1</v>
      </c>
      <c r="V75" s="56">
        <v>0</v>
      </c>
      <c r="W75" s="56">
        <v>1</v>
      </c>
      <c r="X75" s="56">
        <v>0</v>
      </c>
      <c r="Y75" s="56">
        <v>0</v>
      </c>
      <c r="Z75" s="56">
        <v>0</v>
      </c>
      <c r="AA75" s="56">
        <v>0</v>
      </c>
      <c r="AB75" s="56">
        <v>0</v>
      </c>
      <c r="AC75" s="56">
        <v>0</v>
      </c>
      <c r="AD75" s="56">
        <v>0</v>
      </c>
      <c r="AE75" s="56">
        <v>0</v>
      </c>
      <c r="AF75" s="56">
        <v>0</v>
      </c>
      <c r="AG75" s="56">
        <v>1</v>
      </c>
      <c r="AH75" s="56">
        <v>0</v>
      </c>
      <c r="AI75" s="56">
        <v>0</v>
      </c>
      <c r="AJ75" s="56">
        <v>0</v>
      </c>
    </row>
    <row r="76" spans="1:36">
      <c r="A76" s="56">
        <f>LN(METRICAS_PVT!A76)</f>
        <v>-0.23148822734268093</v>
      </c>
      <c r="B76" s="56">
        <f>LN(METRICAS_PVT!B76)</f>
        <v>-4.3506994975673008</v>
      </c>
      <c r="C76" s="56">
        <f>LN(METRICAS_PVT!C76)</f>
        <v>-2.6378351648900891</v>
      </c>
      <c r="D76" s="56">
        <f>LN(METRICAS_PVT!D76)</f>
        <v>-2.4720254530124901</v>
      </c>
      <c r="E76" s="56">
        <f>LN(METRICAS_PVT!E76)</f>
        <v>-3.0132070125449473</v>
      </c>
      <c r="F76" s="56">
        <f>LN(METRICAS_PVT!F76)</f>
        <v>-3.3444431070433036</v>
      </c>
      <c r="G76" s="56">
        <f>LN(METRICAS_PVT!G76)</f>
        <v>-3.7352651687328713</v>
      </c>
      <c r="H76" s="56">
        <f>LN(METRICAS_PVT!H76)</f>
        <v>-2.2230297235630938</v>
      </c>
      <c r="I76" s="56">
        <f>LN(METRICAS_PVT!I76)</f>
        <v>0.25701199396945096</v>
      </c>
      <c r="J76" s="56">
        <f>LN(METRICAS_PVT!J76)</f>
        <v>1.5354893901593212</v>
      </c>
      <c r="K76" s="56">
        <f>LN(METRICAS_PVT!K76)</f>
        <v>-3.6014551010127547</v>
      </c>
      <c r="L76" s="56">
        <f>LN(METRICAS_PVT!L76)</f>
        <v>6.2445010800575256</v>
      </c>
      <c r="M76" s="56">
        <f>LN(METRICAS_PVT!M76)</f>
        <v>6.9850342025950294</v>
      </c>
      <c r="N76" s="56">
        <f>LN(METRICAS_PVT!N76)</f>
        <v>4.8549815556343363</v>
      </c>
      <c r="O76" s="56">
        <f>LN(-METRICAS_PVT!O76)</f>
        <v>9.2933717314398727</v>
      </c>
      <c r="P76" s="56">
        <f>LN(-METRICAS_PVT!P76)</f>
        <v>14.659332545030908</v>
      </c>
      <c r="Q76" s="56">
        <f>LN(-METRICAS_PVT!Q76)</f>
        <v>7.4497690107925765</v>
      </c>
      <c r="R76" s="56">
        <f>LN(-METRICAS_PVT!R76)</f>
        <v>-3.0717308387162423</v>
      </c>
      <c r="S76" s="56">
        <v>0</v>
      </c>
      <c r="T76" s="56">
        <v>0</v>
      </c>
      <c r="U76" s="56">
        <v>1</v>
      </c>
      <c r="V76" s="56">
        <v>0</v>
      </c>
      <c r="W76" s="56">
        <v>0</v>
      </c>
      <c r="X76" s="56">
        <v>1</v>
      </c>
      <c r="Y76" s="56">
        <v>0</v>
      </c>
      <c r="Z76" s="56">
        <v>0</v>
      </c>
      <c r="AA76" s="56">
        <v>0</v>
      </c>
      <c r="AB76" s="56">
        <v>0</v>
      </c>
      <c r="AC76" s="56">
        <v>0</v>
      </c>
      <c r="AD76" s="56">
        <v>0</v>
      </c>
      <c r="AE76" s="56">
        <v>0</v>
      </c>
      <c r="AF76" s="56">
        <v>0</v>
      </c>
      <c r="AG76" s="56">
        <v>1</v>
      </c>
      <c r="AH76" s="56">
        <v>0</v>
      </c>
      <c r="AI76" s="56">
        <v>0</v>
      </c>
      <c r="AJ76" s="56">
        <v>0</v>
      </c>
    </row>
    <row r="77" spans="1:36">
      <c r="A77" s="56">
        <f>LN(METRICAS_PVT!A77)</f>
        <v>-0.25773949146535019</v>
      </c>
      <c r="B77" s="56">
        <f>LN(METRICAS_PVT!B77)</f>
        <v>-7.7179272513196961</v>
      </c>
      <c r="C77" s="56">
        <f>LN(METRICAS_PVT!C77)</f>
        <v>-2.6475062321188338</v>
      </c>
      <c r="D77" s="56">
        <f>LN(METRICAS_PVT!D77)</f>
        <v>-2.6412460920700767</v>
      </c>
      <c r="E77" s="56">
        <f>LN(METRICAS_PVT!E77)</f>
        <v>-3.3089891991855458</v>
      </c>
      <c r="F77" s="56">
        <f>LN(METRICAS_PVT!F77)</f>
        <v>-3.3604595728211071</v>
      </c>
      <c r="G77" s="56">
        <f>LN(METRICAS_PVT!G77)</f>
        <v>-3.4500394403743795</v>
      </c>
      <c r="H77" s="56">
        <f>LN(METRICAS_PVT!H77)</f>
        <v>-2.2728633276511845</v>
      </c>
      <c r="I77" s="56">
        <f>LN(METRICAS_PVT!I77)</f>
        <v>0.2377419252157629</v>
      </c>
      <c r="J77" s="56">
        <f>LN(METRICAS_PVT!J77)</f>
        <v>1.5401290684735989</v>
      </c>
      <c r="K77" s="56">
        <f>LN(METRICAS_PVT!K77)</f>
        <v>-3.5982014980368704</v>
      </c>
      <c r="L77" s="56">
        <f>LN(METRICAS_PVT!L77)</f>
        <v>6.2246363867885544</v>
      </c>
      <c r="M77" s="56">
        <f>LN(METRICAS_PVT!M77)</f>
        <v>6.9877058762036626</v>
      </c>
      <c r="N77" s="56">
        <f>LN(METRICAS_PVT!N77)</f>
        <v>4.8297352397410691</v>
      </c>
      <c r="O77" s="56">
        <f>LN(-METRICAS_PVT!O77)</f>
        <v>10.136105813087955</v>
      </c>
      <c r="P77" s="56">
        <f>LN(-METRICAS_PVT!P77)</f>
        <v>14.535807371628156</v>
      </c>
      <c r="Q77" s="56">
        <f>LN(-METRICAS_PVT!Q77)</f>
        <v>7.3997186901013023</v>
      </c>
      <c r="R77" s="56">
        <f>LN(-METRICAS_PVT!R77)</f>
        <v>-3.1783858539274839</v>
      </c>
      <c r="S77" s="56">
        <v>0</v>
      </c>
      <c r="T77" s="56">
        <v>0</v>
      </c>
      <c r="U77" s="56">
        <v>1</v>
      </c>
      <c r="V77" s="56">
        <v>0</v>
      </c>
      <c r="W77" s="56">
        <v>0</v>
      </c>
      <c r="X77" s="56">
        <v>0</v>
      </c>
      <c r="Y77" s="56">
        <v>1</v>
      </c>
      <c r="Z77" s="56">
        <v>0</v>
      </c>
      <c r="AA77" s="56">
        <v>0</v>
      </c>
      <c r="AB77" s="56">
        <v>0</v>
      </c>
      <c r="AC77" s="56">
        <v>0</v>
      </c>
      <c r="AD77" s="56">
        <v>0</v>
      </c>
      <c r="AE77" s="56">
        <v>0</v>
      </c>
      <c r="AF77" s="56">
        <v>0</v>
      </c>
      <c r="AG77" s="56">
        <v>1</v>
      </c>
      <c r="AH77" s="56">
        <v>0</v>
      </c>
      <c r="AI77" s="56">
        <v>0</v>
      </c>
      <c r="AJ77" s="56">
        <v>0</v>
      </c>
    </row>
    <row r="78" spans="1:36">
      <c r="A78" s="56">
        <f>LN(METRICAS_PVT!A78)</f>
        <v>-0.23362572296481479</v>
      </c>
      <c r="B78" s="56">
        <f>LN(METRICAS_PVT!B78)</f>
        <v>-4.3312349816764542</v>
      </c>
      <c r="C78" s="56">
        <f>LN(METRICAS_PVT!C78)</f>
        <v>-2.645616443632127</v>
      </c>
      <c r="D78" s="56">
        <f>LN(METRICAS_PVT!D78)</f>
        <v>-2.475595426756394</v>
      </c>
      <c r="E78" s="56">
        <f>LN(METRICAS_PVT!E78)</f>
        <v>-3.0470541328761169</v>
      </c>
      <c r="F78" s="56">
        <f>LN(METRICAS_PVT!F78)</f>
        <v>-3.3073177948769801</v>
      </c>
      <c r="G78" s="56">
        <f>LN(METRICAS_PVT!G78)</f>
        <v>-3.8933378672480203</v>
      </c>
      <c r="H78" s="56">
        <f>LN(METRICAS_PVT!H78)</f>
        <v>-2.2586628701227314</v>
      </c>
      <c r="I78" s="56">
        <f>LN(METRICAS_PVT!I78)</f>
        <v>0.2980624662779604</v>
      </c>
      <c r="J78" s="56">
        <f>LN(METRICAS_PVT!J78)</f>
        <v>1.5316922084441762</v>
      </c>
      <c r="K78" s="56">
        <f>LN(METRICAS_PVT!K78)</f>
        <v>-3.6053802611549406</v>
      </c>
      <c r="L78" s="56">
        <f>LN(METRICAS_PVT!L78)</f>
        <v>6.2446172846625281</v>
      </c>
      <c r="M78" s="56">
        <f>LN(METRICAS_PVT!M78)</f>
        <v>7.0029072686350489</v>
      </c>
      <c r="N78" s="56">
        <f>LN(METRICAS_PVT!N78)</f>
        <v>4.8370377607893742</v>
      </c>
      <c r="O78" s="56">
        <f>LN(-METRICAS_PVT!O78)</f>
        <v>10.813642951461425</v>
      </c>
      <c r="P78" s="56">
        <f>LN(-METRICAS_PVT!P78)</f>
        <v>14.518291861518616</v>
      </c>
      <c r="Q78" s="56">
        <f>LN(-METRICAS_PVT!Q78)</f>
        <v>6.5074340252189753</v>
      </c>
      <c r="R78" s="56">
        <f>LN(-METRICAS_PVT!R78)</f>
        <v>-3.1617333805869259</v>
      </c>
      <c r="S78" s="56">
        <v>0</v>
      </c>
      <c r="T78" s="56">
        <v>0</v>
      </c>
      <c r="U78" s="56">
        <v>1</v>
      </c>
      <c r="V78" s="56">
        <v>1</v>
      </c>
      <c r="W78" s="56">
        <v>0</v>
      </c>
      <c r="X78" s="56">
        <v>0</v>
      </c>
      <c r="Y78" s="56">
        <v>0</v>
      </c>
      <c r="Z78" s="56">
        <v>0</v>
      </c>
      <c r="AA78" s="56">
        <v>0</v>
      </c>
      <c r="AB78" s="56">
        <v>0</v>
      </c>
      <c r="AC78" s="56">
        <v>0</v>
      </c>
      <c r="AD78" s="56">
        <v>0</v>
      </c>
      <c r="AE78" s="56">
        <v>0</v>
      </c>
      <c r="AF78" s="56">
        <v>0</v>
      </c>
      <c r="AG78" s="56">
        <v>0</v>
      </c>
      <c r="AH78" s="56">
        <v>1</v>
      </c>
      <c r="AI78" s="56">
        <v>0</v>
      </c>
      <c r="AJ78" s="56">
        <v>0</v>
      </c>
    </row>
    <row r="79" spans="1:36">
      <c r="A79" s="56">
        <f>LN(METRICAS_PVT!A79)</f>
        <v>-0.25546276203885032</v>
      </c>
      <c r="B79" s="56">
        <f>LN(METRICAS_PVT!B79)</f>
        <v>-4.6453474503699628</v>
      </c>
      <c r="C79" s="56">
        <f>LN(METRICAS_PVT!C79)</f>
        <v>-2.4898808848466789</v>
      </c>
      <c r="D79" s="56">
        <f>LN(METRICAS_PVT!D79)</f>
        <v>-2.3802652210721784</v>
      </c>
      <c r="E79" s="56">
        <f>LN(METRICAS_PVT!E79)</f>
        <v>-2.8716456138151036</v>
      </c>
      <c r="F79" s="56">
        <f>LN(METRICAS_PVT!F79)</f>
        <v>-3.3264516917923554</v>
      </c>
      <c r="G79" s="56">
        <f>LN(METRICAS_PVT!G79)</f>
        <v>-3.8937080138061377</v>
      </c>
      <c r="H79" s="56">
        <f>LN(METRICAS_PVT!H79)</f>
        <v>-2.1812908138983227</v>
      </c>
      <c r="I79" s="56">
        <f>LN(METRICAS_PVT!I79)</f>
        <v>0.27179612621179278</v>
      </c>
      <c r="J79" s="56">
        <f>LN(METRICAS_PVT!J79)</f>
        <v>1.5385382953056559</v>
      </c>
      <c r="K79" s="56">
        <f>LN(METRICAS_PVT!K79)</f>
        <v>-3.5982478180041486</v>
      </c>
      <c r="L79" s="56">
        <f>LN(METRICAS_PVT!L79)</f>
        <v>6.2177239288322417</v>
      </c>
      <c r="M79" s="56">
        <f>LN(METRICAS_PVT!M79)</f>
        <v>6.9660672528221319</v>
      </c>
      <c r="N79" s="56">
        <f>LN(METRICAS_PVT!N79)</f>
        <v>4.825836599436462</v>
      </c>
      <c r="O79" s="56">
        <f>LN(-METRICAS_PVT!O79)</f>
        <v>10.105064583670949</v>
      </c>
      <c r="P79" s="56">
        <f>LN(-METRICAS_PVT!P79)</f>
        <v>14.727333794347677</v>
      </c>
      <c r="Q79" s="56">
        <f>LN(-METRICAS_PVT!Q79)</f>
        <v>7.8442340000540041</v>
      </c>
      <c r="R79" s="56">
        <f>LN(-METRICAS_PVT!R79)</f>
        <v>-3.2518999190568989</v>
      </c>
      <c r="S79" s="56">
        <v>0</v>
      </c>
      <c r="T79" s="56">
        <v>0</v>
      </c>
      <c r="U79" s="56">
        <v>1</v>
      </c>
      <c r="V79" s="56">
        <v>0</v>
      </c>
      <c r="W79" s="56">
        <v>1</v>
      </c>
      <c r="X79" s="56">
        <v>0</v>
      </c>
      <c r="Y79" s="56">
        <v>0</v>
      </c>
      <c r="Z79" s="56">
        <v>0</v>
      </c>
      <c r="AA79" s="56">
        <v>0</v>
      </c>
      <c r="AB79" s="56">
        <v>0</v>
      </c>
      <c r="AC79" s="56">
        <v>0</v>
      </c>
      <c r="AD79" s="56">
        <v>0</v>
      </c>
      <c r="AE79" s="56">
        <v>0</v>
      </c>
      <c r="AF79" s="56">
        <v>0</v>
      </c>
      <c r="AG79" s="56">
        <v>0</v>
      </c>
      <c r="AH79" s="56">
        <v>1</v>
      </c>
      <c r="AI79" s="56">
        <v>0</v>
      </c>
      <c r="AJ79" s="56">
        <v>0</v>
      </c>
    </row>
    <row r="80" spans="1:36">
      <c r="A80" s="56">
        <f>LN(METRICAS_PVT!A80)</f>
        <v>-0.22455794669302057</v>
      </c>
      <c r="B80" s="56">
        <f>LN(METRICAS_PVT!B80)</f>
        <v>-4.6233029124483895</v>
      </c>
      <c r="C80" s="56">
        <f>LN(METRICAS_PVT!C80)</f>
        <v>-2.6294030207828341</v>
      </c>
      <c r="D80" s="56">
        <f>LN(METRICAS_PVT!D80)</f>
        <v>-2.5017459024993074</v>
      </c>
      <c r="E80" s="56">
        <f>LN(METRICAS_PVT!E80)</f>
        <v>-3.0485482812434372</v>
      </c>
      <c r="F80" s="56">
        <f>LN(METRICAS_PVT!F80)</f>
        <v>-3.3663877746872828</v>
      </c>
      <c r="G80" s="56">
        <f>LN(METRICAS_PVT!G80)</f>
        <v>-3.6128318015616614</v>
      </c>
      <c r="H80" s="56">
        <f>LN(METRICAS_PVT!H80)</f>
        <v>-2.2171676763419863</v>
      </c>
      <c r="I80" s="56">
        <f>LN(METRICAS_PVT!I80)</f>
        <v>0.24316245811041573</v>
      </c>
      <c r="J80" s="56">
        <f>LN(METRICAS_PVT!J80)</f>
        <v>1.5279283792716276</v>
      </c>
      <c r="K80" s="56">
        <f>LN(METRICAS_PVT!K80)</f>
        <v>-3.6095502327976985</v>
      </c>
      <c r="L80" s="56">
        <f>LN(METRICAS_PVT!L80)</f>
        <v>6.3230646858648409</v>
      </c>
      <c r="M80" s="56">
        <f>LN(METRICAS_PVT!M80)</f>
        <v>7.0074695900286574</v>
      </c>
      <c r="N80" s="56">
        <f>LN(METRICAS_PVT!N80)</f>
        <v>4.8636320202063237</v>
      </c>
      <c r="O80" s="56">
        <f>LN(-METRICAS_PVT!O80)</f>
        <v>10.583575036078495</v>
      </c>
      <c r="P80" s="56">
        <f>LN(-METRICAS_PVT!P80)</f>
        <v>14.648616953578399</v>
      </c>
      <c r="Q80" s="56">
        <f>LN(-METRICAS_PVT!Q80)</f>
        <v>7.3636500317890983</v>
      </c>
      <c r="R80" s="56">
        <f>LN(-METRICAS_PVT!R80)</f>
        <v>-3.0778175215233072</v>
      </c>
      <c r="S80" s="56">
        <v>0</v>
      </c>
      <c r="T80" s="56">
        <v>0</v>
      </c>
      <c r="U80" s="56">
        <v>1</v>
      </c>
      <c r="V80" s="56">
        <v>0</v>
      </c>
      <c r="W80" s="56">
        <v>0</v>
      </c>
      <c r="X80" s="56">
        <v>1</v>
      </c>
      <c r="Y80" s="56">
        <v>0</v>
      </c>
      <c r="Z80" s="56">
        <v>0</v>
      </c>
      <c r="AA80" s="56">
        <v>0</v>
      </c>
      <c r="AB80" s="56">
        <v>0</v>
      </c>
      <c r="AC80" s="56">
        <v>0</v>
      </c>
      <c r="AD80" s="56">
        <v>0</v>
      </c>
      <c r="AE80" s="56">
        <v>0</v>
      </c>
      <c r="AF80" s="56">
        <v>0</v>
      </c>
      <c r="AG80" s="56">
        <v>0</v>
      </c>
      <c r="AH80" s="56">
        <v>1</v>
      </c>
      <c r="AI80" s="56">
        <v>0</v>
      </c>
      <c r="AJ80" s="56">
        <v>0</v>
      </c>
    </row>
    <row r="81" spans="1:36">
      <c r="A81" s="56">
        <f>LN(METRICAS_PVT!A81)</f>
        <v>-0.21416051240687675</v>
      </c>
      <c r="B81" s="56">
        <f>LN(METRICAS_PVT!B81)</f>
        <v>-4.0864823641938273</v>
      </c>
      <c r="C81" s="56">
        <f>LN(METRICAS_PVT!C81)</f>
        <v>-2.4286397661239292</v>
      </c>
      <c r="D81" s="56">
        <f>LN(METRICAS_PVT!D81)</f>
        <v>-2.254224692427401</v>
      </c>
      <c r="E81" s="56">
        <f>LN(METRICAS_PVT!E81)</f>
        <v>-2.8297490402937591</v>
      </c>
      <c r="F81" s="56">
        <f>LN(METRICAS_PVT!F81)</f>
        <v>-3.0806973280786183</v>
      </c>
      <c r="G81" s="56">
        <f>LN(METRICAS_PVT!G81)</f>
        <v>-3.7810662979221665</v>
      </c>
      <c r="H81" s="56">
        <f>LN(METRICAS_PVT!H81)</f>
        <v>-2.0576545854590527</v>
      </c>
      <c r="I81" s="56">
        <f>LN(METRICAS_PVT!I81)</f>
        <v>0.51707617368787551</v>
      </c>
      <c r="J81" s="56">
        <f>LN(METRICAS_PVT!J81)</f>
        <v>1.5412973265957577</v>
      </c>
      <c r="K81" s="56">
        <f>LN(METRICAS_PVT!K81)</f>
        <v>-3.5977735017664938</v>
      </c>
      <c r="L81" s="56">
        <f>LN(METRICAS_PVT!L81)</f>
        <v>6.3063672903215373</v>
      </c>
      <c r="M81" s="56">
        <f>LN(METRICAS_PVT!M81)</f>
        <v>7.003849736564705</v>
      </c>
      <c r="N81" s="56">
        <f>LN(METRICAS_PVT!N81)</f>
        <v>4.8805495908067114</v>
      </c>
      <c r="O81" s="56">
        <f>LN(-METRICAS_PVT!O81)</f>
        <v>10.632551832162116</v>
      </c>
      <c r="P81" s="56">
        <f>LN(-METRICAS_PVT!P81)</f>
        <v>14.802800794145266</v>
      </c>
      <c r="Q81" s="56">
        <f>LN(-METRICAS_PVT!Q81)</f>
        <v>7.4165690932977837</v>
      </c>
      <c r="R81" s="56">
        <f>LN(-METRICAS_PVT!R81)</f>
        <v>-3.0148518041035159</v>
      </c>
      <c r="S81" s="56">
        <v>0</v>
      </c>
      <c r="T81" s="56">
        <v>0</v>
      </c>
      <c r="U81" s="56">
        <v>1</v>
      </c>
      <c r="V81" s="56">
        <v>0</v>
      </c>
      <c r="W81" s="56">
        <v>0</v>
      </c>
      <c r="X81" s="56">
        <v>0</v>
      </c>
      <c r="Y81" s="56">
        <v>1</v>
      </c>
      <c r="Z81" s="56">
        <v>0</v>
      </c>
      <c r="AA81" s="56">
        <v>0</v>
      </c>
      <c r="AB81" s="56">
        <v>0</v>
      </c>
      <c r="AC81" s="56">
        <v>0</v>
      </c>
      <c r="AD81" s="56">
        <v>0</v>
      </c>
      <c r="AE81" s="56">
        <v>0</v>
      </c>
      <c r="AF81" s="56">
        <v>0</v>
      </c>
      <c r="AG81" s="56">
        <v>0</v>
      </c>
      <c r="AH81" s="56">
        <v>1</v>
      </c>
      <c r="AI81" s="56">
        <v>0</v>
      </c>
      <c r="AJ81" s="56">
        <v>0</v>
      </c>
    </row>
    <row r="82" spans="1:36">
      <c r="A82" s="56">
        <f>LN(METRICAS_PVT!A82)</f>
        <v>-0.22074209651400989</v>
      </c>
      <c r="B82" s="56">
        <f>LN(METRICAS_PVT!B82)</f>
        <v>-4.6681972766724504</v>
      </c>
      <c r="C82" s="56">
        <f>LN(METRICAS_PVT!C82)</f>
        <v>-2.5161027033635506</v>
      </c>
      <c r="D82" s="56">
        <f>LN(METRICAS_PVT!D82)</f>
        <v>-2.4061364248755233</v>
      </c>
      <c r="E82" s="56">
        <f>LN(METRICAS_PVT!E82)</f>
        <v>-3.0217630636092361</v>
      </c>
      <c r="F82" s="56">
        <f>LN(METRICAS_PVT!F82)</f>
        <v>-3.1833224192200125</v>
      </c>
      <c r="G82" s="56">
        <f>LN(METRICAS_PVT!G82)</f>
        <v>-3.9483334538093118</v>
      </c>
      <c r="H82" s="56">
        <f>LN(METRICAS_PVT!H82)</f>
        <v>-2.2122893618289399</v>
      </c>
      <c r="I82" s="56">
        <f>LN(METRICAS_PVT!I82)</f>
        <v>0.41573584810790659</v>
      </c>
      <c r="J82" s="56">
        <f>LN(METRICAS_PVT!J82)</f>
        <v>1.5380372346850526</v>
      </c>
      <c r="K82" s="56">
        <f>LN(METRICAS_PVT!K82)</f>
        <v>-3.5990582673279192</v>
      </c>
      <c r="L82" s="56">
        <f>LN(METRICAS_PVT!L82)</f>
        <v>6.3097795937258283</v>
      </c>
      <c r="M82" s="56">
        <f>LN(METRICAS_PVT!M82)</f>
        <v>7.0286265091192677</v>
      </c>
      <c r="N82" s="56">
        <f>LN(METRICAS_PVT!N82)</f>
        <v>4.8499826715829277</v>
      </c>
      <c r="O82" s="56">
        <f>LN(-METRICAS_PVT!O82)</f>
        <v>10.713195158287695</v>
      </c>
      <c r="P82" s="56">
        <f>LN(-METRICAS_PVT!P82)</f>
        <v>14.687543876098422</v>
      </c>
      <c r="Q82" s="56">
        <f>LN(-METRICAS_PVT!Q82)</f>
        <v>7.4475383797946231</v>
      </c>
      <c r="R82" s="56">
        <f>LN(-METRICAS_PVT!R82)</f>
        <v>-3.3309527248342206</v>
      </c>
      <c r="S82" s="56">
        <v>0</v>
      </c>
      <c r="T82" s="56">
        <v>0</v>
      </c>
      <c r="U82" s="56">
        <v>1</v>
      </c>
      <c r="V82" s="56">
        <v>1</v>
      </c>
      <c r="W82" s="56">
        <v>0</v>
      </c>
      <c r="X82" s="56">
        <v>0</v>
      </c>
      <c r="Y82" s="56">
        <v>0</v>
      </c>
      <c r="Z82" s="56">
        <v>0</v>
      </c>
      <c r="AA82" s="56">
        <v>0</v>
      </c>
      <c r="AB82" s="56">
        <v>0</v>
      </c>
      <c r="AC82" s="56">
        <v>0</v>
      </c>
      <c r="AD82" s="56">
        <v>0</v>
      </c>
      <c r="AE82" s="56">
        <v>0</v>
      </c>
      <c r="AF82" s="56">
        <v>0</v>
      </c>
      <c r="AG82" s="56">
        <v>0</v>
      </c>
      <c r="AH82" s="56">
        <v>0</v>
      </c>
      <c r="AI82" s="56">
        <v>1</v>
      </c>
      <c r="AJ82" s="56">
        <v>0</v>
      </c>
    </row>
    <row r="83" spans="1:36">
      <c r="A83" s="56">
        <f>LN(METRICAS_PVT!A83)</f>
        <v>-0.25026953399173041</v>
      </c>
      <c r="B83" s="56">
        <f>LN(METRICAS_PVT!B83)</f>
        <v>-4.5057794996705409</v>
      </c>
      <c r="C83" s="56">
        <f>LN(METRICAS_PVT!C83)</f>
        <v>-2.4461218488183496</v>
      </c>
      <c r="D83" s="56">
        <f>LN(METRICAS_PVT!D83)</f>
        <v>-2.3261211751641313</v>
      </c>
      <c r="E83" s="56">
        <f>LN(METRICAS_PVT!E83)</f>
        <v>-2.8967838180084842</v>
      </c>
      <c r="F83" s="56">
        <f>LN(METRICAS_PVT!F83)</f>
        <v>-3.1588771991469158</v>
      </c>
      <c r="G83" s="56">
        <f>LN(METRICAS_PVT!G83)</f>
        <v>-3.8474175403139252</v>
      </c>
      <c r="H83" s="56">
        <f>LN(METRICAS_PVT!H83)</f>
        <v>-2.1285592285256074</v>
      </c>
      <c r="I83" s="56">
        <f>LN(METRICAS_PVT!I83)</f>
        <v>0.45068159494865589</v>
      </c>
      <c r="J83" s="56">
        <f>LN(METRICAS_PVT!J83)</f>
        <v>1.5429145922179079</v>
      </c>
      <c r="K83" s="56">
        <f>LN(METRICAS_PVT!K83)</f>
        <v>-3.6095587940955713</v>
      </c>
      <c r="L83" s="56">
        <f>LN(METRICAS_PVT!L83)</f>
        <v>6.2056528655151331</v>
      </c>
      <c r="M83" s="56">
        <f>LN(METRICAS_PVT!M83)</f>
        <v>6.9649550873813251</v>
      </c>
      <c r="N83" s="56">
        <f>LN(METRICAS_PVT!N83)</f>
        <v>4.8557814335979002</v>
      </c>
      <c r="O83" s="56">
        <f>LN(-METRICAS_PVT!O83)</f>
        <v>10.530890286572649</v>
      </c>
      <c r="P83" s="56">
        <f>LN(-METRICAS_PVT!P83)</f>
        <v>14.720801820422697</v>
      </c>
      <c r="Q83" s="56">
        <f>LN(-METRICAS_PVT!Q83)</f>
        <v>7.427943831577978</v>
      </c>
      <c r="R83" s="56">
        <f>LN(-METRICAS_PVT!R83)</f>
        <v>-3.1799528636797749</v>
      </c>
      <c r="S83" s="56">
        <v>0</v>
      </c>
      <c r="T83" s="56">
        <v>0</v>
      </c>
      <c r="U83" s="56">
        <v>1</v>
      </c>
      <c r="V83" s="56">
        <v>0</v>
      </c>
      <c r="W83" s="56">
        <v>1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6">
        <v>0</v>
      </c>
      <c r="AD83" s="56">
        <v>0</v>
      </c>
      <c r="AE83" s="56">
        <v>0</v>
      </c>
      <c r="AF83" s="56">
        <v>0</v>
      </c>
      <c r="AG83" s="56">
        <v>0</v>
      </c>
      <c r="AH83" s="56">
        <v>0</v>
      </c>
      <c r="AI83" s="56">
        <v>1</v>
      </c>
      <c r="AJ83" s="56">
        <v>0</v>
      </c>
    </row>
    <row r="84" spans="1:36">
      <c r="A84" s="56">
        <f>LN(METRICAS_PVT!A84)</f>
        <v>-0.23968536676451541</v>
      </c>
      <c r="B84" s="56">
        <f>LN(METRICAS_PVT!B84)</f>
        <v>-4.6282061999133042</v>
      </c>
      <c r="C84" s="56">
        <f>LN(METRICAS_PVT!C84)</f>
        <v>-2.4207558809701784</v>
      </c>
      <c r="D84" s="56">
        <f>LN(METRICAS_PVT!D84)</f>
        <v>-2.3164132468247161</v>
      </c>
      <c r="E84" s="56">
        <f>LN(METRICAS_PVT!E84)</f>
        <v>-2.9909571527720811</v>
      </c>
      <c r="F84" s="56">
        <f>LN(METRICAS_PVT!F84)</f>
        <v>-3.0285163546814524</v>
      </c>
      <c r="G84" s="56">
        <f>LN(METRICAS_PVT!G84)</f>
        <v>-3.8179110232255433</v>
      </c>
      <c r="H84" s="56">
        <f>LN(METRICAS_PVT!H84)</f>
        <v>-2.1152730342468109</v>
      </c>
      <c r="I84" s="56">
        <f>LN(METRICAS_PVT!I84)</f>
        <v>0.60075644551842455</v>
      </c>
      <c r="J84" s="56">
        <f>LN(METRICAS_PVT!J84)</f>
        <v>1.5576692716787759</v>
      </c>
      <c r="K84" s="56">
        <f>LN(METRICAS_PVT!K84)</f>
        <v>-3.6292728001998773</v>
      </c>
      <c r="L84" s="56">
        <f>LN(METRICAS_PVT!L84)</f>
        <v>6.3176625087861895</v>
      </c>
      <c r="M84" s="56">
        <f>LN(METRICAS_PVT!M84)</f>
        <v>6.991668068830327</v>
      </c>
      <c r="N84" s="56">
        <f>LN(METRICAS_PVT!N84)</f>
        <v>4.9025980301412648</v>
      </c>
      <c r="O84" s="56">
        <f>LN(-METRICAS_PVT!O84)</f>
        <v>10.621249339079386</v>
      </c>
      <c r="P84" s="56">
        <f>LN(-METRICAS_PVT!P84)</f>
        <v>14.794805752787054</v>
      </c>
      <c r="Q84" s="56">
        <f>LN(-METRICAS_PVT!Q84)</f>
        <v>7.4289823684620675</v>
      </c>
      <c r="R84" s="56">
        <f>LN(-METRICAS_PVT!R84)</f>
        <v>-3.2103054366018049</v>
      </c>
      <c r="S84" s="56">
        <v>0</v>
      </c>
      <c r="T84" s="56">
        <v>0</v>
      </c>
      <c r="U84" s="56">
        <v>1</v>
      </c>
      <c r="V84" s="56">
        <v>0</v>
      </c>
      <c r="W84" s="56">
        <v>0</v>
      </c>
      <c r="X84" s="56">
        <v>1</v>
      </c>
      <c r="Y84" s="56">
        <v>0</v>
      </c>
      <c r="Z84" s="56">
        <v>0</v>
      </c>
      <c r="AA84" s="56">
        <v>0</v>
      </c>
      <c r="AB84" s="56">
        <v>0</v>
      </c>
      <c r="AC84" s="56">
        <v>0</v>
      </c>
      <c r="AD84" s="56">
        <v>0</v>
      </c>
      <c r="AE84" s="56">
        <v>0</v>
      </c>
      <c r="AF84" s="56">
        <v>0</v>
      </c>
      <c r="AG84" s="56">
        <v>0</v>
      </c>
      <c r="AH84" s="56">
        <v>0</v>
      </c>
      <c r="AI84" s="56">
        <v>1</v>
      </c>
      <c r="AJ84" s="56">
        <v>0</v>
      </c>
    </row>
    <row r="85" spans="1:36">
      <c r="A85" s="56">
        <f>LN(METRICAS_PVT!A85)</f>
        <v>-0.20273677255459768</v>
      </c>
      <c r="B85" s="56">
        <f>LN(METRICAS_PVT!B85)</f>
        <v>-4.5532931896895468</v>
      </c>
      <c r="C85" s="56">
        <f>LN(METRICAS_PVT!C85)</f>
        <v>-2.2897496521252285</v>
      </c>
      <c r="D85" s="56">
        <f>LN(METRICAS_PVT!D85)</f>
        <v>-2.1908265800778293</v>
      </c>
      <c r="E85" s="56">
        <f>LN(METRICAS_PVT!E85)</f>
        <v>-2.7992125770543126</v>
      </c>
      <c r="F85" s="56">
        <f>LN(METRICAS_PVT!F85)</f>
        <v>-2.9765903750061611</v>
      </c>
      <c r="G85" s="56">
        <f>LN(METRICAS_PVT!G85)</f>
        <v>-4.4667506685678173</v>
      </c>
      <c r="H85" s="56">
        <f>LN(METRICAS_PVT!H85)</f>
        <v>-2.0930630858635655</v>
      </c>
      <c r="I85" s="56">
        <f>LN(METRICAS_PVT!I85)</f>
        <v>0.62605970614162787</v>
      </c>
      <c r="J85" s="56">
        <f>LN(METRICAS_PVT!J85)</f>
        <v>1.5790561213073107</v>
      </c>
      <c r="K85" s="56">
        <f>LN(METRICAS_PVT!K85)</f>
        <v>-3.6026500811477891</v>
      </c>
      <c r="L85" s="56">
        <f>LN(METRICAS_PVT!L85)</f>
        <v>6.267592524024395</v>
      </c>
      <c r="M85" s="56">
        <f>LN(METRICAS_PVT!M85)</f>
        <v>7.0076717135468396</v>
      </c>
      <c r="N85" s="56">
        <f>LN(METRICAS_PVT!N85)</f>
        <v>4.9404918182470876</v>
      </c>
      <c r="O85" s="56">
        <f>LN(-METRICAS_PVT!O85)</f>
        <v>10.65951209328213</v>
      </c>
      <c r="P85" s="56">
        <f>LN(-METRICAS_PVT!P85)</f>
        <v>15.07624825948816</v>
      </c>
      <c r="Q85" s="56">
        <f>LN(-METRICAS_PVT!Q85)</f>
        <v>7.4666330758421831</v>
      </c>
      <c r="R85" s="56">
        <f>LN(-METRICAS_PVT!R85)</f>
        <v>-3.6132020670305169</v>
      </c>
      <c r="S85" s="56">
        <v>0</v>
      </c>
      <c r="T85" s="56">
        <v>0</v>
      </c>
      <c r="U85" s="56">
        <v>1</v>
      </c>
      <c r="V85" s="56">
        <v>0</v>
      </c>
      <c r="W85" s="56">
        <v>0</v>
      </c>
      <c r="X85" s="56">
        <v>0</v>
      </c>
      <c r="Y85" s="56">
        <v>1</v>
      </c>
      <c r="Z85" s="56">
        <v>0</v>
      </c>
      <c r="AA85" s="56">
        <v>0</v>
      </c>
      <c r="AB85" s="56">
        <v>0</v>
      </c>
      <c r="AC85" s="56">
        <v>0</v>
      </c>
      <c r="AD85" s="56">
        <v>0</v>
      </c>
      <c r="AE85" s="56">
        <v>0</v>
      </c>
      <c r="AF85" s="56">
        <v>0</v>
      </c>
      <c r="AG85" s="56">
        <v>0</v>
      </c>
      <c r="AH85" s="56">
        <v>0</v>
      </c>
      <c r="AI85" s="56">
        <v>1</v>
      </c>
      <c r="AJ85" s="56">
        <v>0</v>
      </c>
    </row>
    <row r="86" spans="1:36">
      <c r="A86" s="56">
        <f>LN(METRICAS_PVT!A86)</f>
        <v>-0.20900326686818654</v>
      </c>
      <c r="B86" s="56">
        <f>LN(METRICAS_PVT!B86)</f>
        <v>-4.6469410073663378</v>
      </c>
      <c r="C86" s="56">
        <f>LN(METRICAS_PVT!C86)</f>
        <v>-2.5570799778450959</v>
      </c>
      <c r="D86" s="56">
        <f>LN(METRICAS_PVT!D86)</f>
        <v>-2.4404493162524026</v>
      </c>
      <c r="E86" s="56">
        <f>LN(METRICAS_PVT!E86)</f>
        <v>-3.1084890555018965</v>
      </c>
      <c r="F86" s="56">
        <f>LN(METRICAS_PVT!F86)</f>
        <v>-3.1593505924103393</v>
      </c>
      <c r="G86" s="56">
        <f>LN(METRICAS_PVT!G86)</f>
        <v>-4.0331165754817002</v>
      </c>
      <c r="H86" s="56">
        <f>LN(METRICAS_PVT!H86)</f>
        <v>-2.2553130461408797</v>
      </c>
      <c r="I86" s="56">
        <f>LN(METRICAS_PVT!I86)</f>
        <v>0.4680133200998054</v>
      </c>
      <c r="J86" s="56">
        <f>LN(METRICAS_PVT!J86)</f>
        <v>1.5481236486032051</v>
      </c>
      <c r="K86" s="56">
        <f>LN(METRICAS_PVT!K86)</f>
        <v>-3.6273639125101447</v>
      </c>
      <c r="L86" s="56">
        <f>LN(METRICAS_PVT!L86)</f>
        <v>6.2654726123719575</v>
      </c>
      <c r="M86" s="56">
        <f>LN(METRICAS_PVT!M86)</f>
        <v>7.050727110255349</v>
      </c>
      <c r="N86" s="56">
        <f>LN(METRICAS_PVT!N86)</f>
        <v>4.9247507965885431</v>
      </c>
      <c r="O86" s="56">
        <f>LN(-METRICAS_PVT!O86)</f>
        <v>10.715654516385804</v>
      </c>
      <c r="P86" s="56">
        <f>LN(-METRICAS_PVT!P86)</f>
        <v>14.489120546014297</v>
      </c>
      <c r="Q86" s="56">
        <f>LN(-METRICAS_PVT!Q86)</f>
        <v>7.5033688487251595</v>
      </c>
      <c r="R86" s="56">
        <f>LN(-METRICAS_PVT!R86)</f>
        <v>-3.3915021258225151</v>
      </c>
      <c r="S86" s="56">
        <v>0</v>
      </c>
      <c r="T86" s="56">
        <v>0</v>
      </c>
      <c r="U86" s="56">
        <v>1</v>
      </c>
      <c r="V86" s="56">
        <v>1</v>
      </c>
      <c r="W86" s="56">
        <v>0</v>
      </c>
      <c r="X86" s="56">
        <v>0</v>
      </c>
      <c r="Y86" s="56">
        <v>0</v>
      </c>
      <c r="Z86" s="56">
        <v>0</v>
      </c>
      <c r="AA86" s="56">
        <v>0</v>
      </c>
      <c r="AB86" s="56">
        <v>0</v>
      </c>
      <c r="AC86" s="56">
        <v>0</v>
      </c>
      <c r="AD86" s="56">
        <v>0</v>
      </c>
      <c r="AE86" s="56">
        <v>0</v>
      </c>
      <c r="AF86" s="56">
        <v>0</v>
      </c>
      <c r="AG86" s="56">
        <v>0</v>
      </c>
      <c r="AH86" s="56">
        <v>0</v>
      </c>
      <c r="AI86" s="56">
        <v>0</v>
      </c>
      <c r="AJ86" s="56">
        <v>1</v>
      </c>
    </row>
    <row r="87" spans="1:36">
      <c r="A87" s="56">
        <f>LN(METRICAS_PVT!A87)</f>
        <v>-0.20305270961642516</v>
      </c>
      <c r="B87" s="56">
        <f>LN(METRICAS_PVT!B87)</f>
        <v>-4.4971762429669901</v>
      </c>
      <c r="C87" s="56">
        <f>LN(METRICAS_PVT!C87)</f>
        <v>-2.3329508198382429</v>
      </c>
      <c r="D87" s="56">
        <f>LN(METRICAS_PVT!D87)</f>
        <v>-2.2242409530172913</v>
      </c>
      <c r="E87" s="56">
        <f>LN(METRICAS_PVT!E87)</f>
        <v>-2.8016195529180736</v>
      </c>
      <c r="F87" s="56">
        <f>LN(METRICAS_PVT!F87)</f>
        <v>-3.0483354611896023</v>
      </c>
      <c r="G87" s="56">
        <f>LN(METRICAS_PVT!G87)</f>
        <v>-3.8451554409920643</v>
      </c>
      <c r="H87" s="56">
        <f>LN(METRICAS_PVT!H87)</f>
        <v>-2.0438230354719633</v>
      </c>
      <c r="I87" s="56">
        <f>LN(METRICAS_PVT!I87)</f>
        <v>0.56164664095809402</v>
      </c>
      <c r="J87" s="56">
        <f>LN(METRICAS_PVT!J87)</f>
        <v>1.5574663982857759</v>
      </c>
      <c r="K87" s="56">
        <f>LN(METRICAS_PVT!K87)</f>
        <v>-3.6099821021476961</v>
      </c>
      <c r="L87" s="56">
        <f>LN(METRICAS_PVT!L87)</f>
        <v>6.1919398816401952</v>
      </c>
      <c r="M87" s="56">
        <f>LN(METRICAS_PVT!M87)</f>
        <v>7.0032077669465149</v>
      </c>
      <c r="N87" s="56">
        <f>LN(METRICAS_PVT!N87)</f>
        <v>4.9237706053132371</v>
      </c>
      <c r="O87" s="56">
        <f>LN(-METRICAS_PVT!O87)</f>
        <v>10.535129283751656</v>
      </c>
      <c r="P87" s="56">
        <f>LN(-METRICAS_PVT!P87)</f>
        <v>14.938761969349004</v>
      </c>
      <c r="Q87" s="56">
        <f>LN(-METRICAS_PVT!Q87)</f>
        <v>7.4581835472532703</v>
      </c>
      <c r="R87" s="56">
        <f>LN(-METRICAS_PVT!R87)</f>
        <v>-3.2227400495851732</v>
      </c>
      <c r="S87" s="56">
        <v>0</v>
      </c>
      <c r="T87" s="56">
        <v>0</v>
      </c>
      <c r="U87" s="56">
        <v>1</v>
      </c>
      <c r="V87" s="56">
        <v>0</v>
      </c>
      <c r="W87" s="56">
        <v>1</v>
      </c>
      <c r="X87" s="56">
        <v>0</v>
      </c>
      <c r="Y87" s="56">
        <v>0</v>
      </c>
      <c r="Z87" s="56">
        <v>0</v>
      </c>
      <c r="AA87" s="56">
        <v>0</v>
      </c>
      <c r="AB87" s="56">
        <v>0</v>
      </c>
      <c r="AC87" s="56">
        <v>0</v>
      </c>
      <c r="AD87" s="56">
        <v>0</v>
      </c>
      <c r="AE87" s="56">
        <v>0</v>
      </c>
      <c r="AF87" s="56">
        <v>0</v>
      </c>
      <c r="AG87" s="56">
        <v>0</v>
      </c>
      <c r="AH87" s="56">
        <v>0</v>
      </c>
      <c r="AI87" s="56">
        <v>0</v>
      </c>
      <c r="AJ87" s="56">
        <v>1</v>
      </c>
    </row>
    <row r="88" spans="1:36">
      <c r="A88" s="56">
        <f>LN(METRICAS_PVT!A88)</f>
        <v>-0.19114564704414694</v>
      </c>
      <c r="B88" s="56">
        <f>LN(METRICAS_PVT!B88)</f>
        <v>-4.5927703076496238</v>
      </c>
      <c r="C88" s="56">
        <f>LN(METRICAS_PVT!C88)</f>
        <v>-2.4993316976417264</v>
      </c>
      <c r="D88" s="56">
        <f>LN(METRICAS_PVT!D88)</f>
        <v>-2.3830942518852201</v>
      </c>
      <c r="E88" s="56">
        <f>LN(METRICAS_PVT!E88)</f>
        <v>-3.0282933703375945</v>
      </c>
      <c r="F88" s="56">
        <f>LN(METRICAS_PVT!F88)</f>
        <v>-3.1266048067392025</v>
      </c>
      <c r="G88" s="56">
        <f>LN(METRICAS_PVT!G88)</f>
        <v>-4.0665936640243139</v>
      </c>
      <c r="H88" s="56">
        <f>LN(METRICAS_PVT!H88)</f>
        <v>-2.2127416071780677</v>
      </c>
      <c r="I88" s="56">
        <f>LN(METRICAS_PVT!I88)</f>
        <v>0.49218353288185906</v>
      </c>
      <c r="J88" s="56">
        <f>LN(METRICAS_PVT!J88)</f>
        <v>1.5521653461564828</v>
      </c>
      <c r="K88" s="56">
        <f>LN(METRICAS_PVT!K88)</f>
        <v>-3.6187883396210614</v>
      </c>
      <c r="L88" s="56">
        <f>LN(METRICAS_PVT!L88)</f>
        <v>6.3614911362826936</v>
      </c>
      <c r="M88" s="56">
        <f>LN(METRICAS_PVT!M88)</f>
        <v>7.0110180783692018</v>
      </c>
      <c r="N88" s="56">
        <f>LN(METRICAS_PVT!N88)</f>
        <v>4.9460950961491479</v>
      </c>
      <c r="O88" s="56">
        <f>LN(-METRICAS_PVT!O88)</f>
        <v>10.635944389560777</v>
      </c>
      <c r="P88" s="56">
        <f>LN(-METRICAS_PVT!P88)</f>
        <v>14.686150538441336</v>
      </c>
      <c r="Q88" s="56">
        <f>LN(-METRICAS_PVT!Q88)</f>
        <v>7.5039056524563748</v>
      </c>
      <c r="R88" s="56">
        <f>LN(-METRICAS_PVT!R88)</f>
        <v>-3.4111734400476954</v>
      </c>
      <c r="S88" s="56">
        <v>0</v>
      </c>
      <c r="T88" s="56">
        <v>0</v>
      </c>
      <c r="U88" s="56">
        <v>1</v>
      </c>
      <c r="V88" s="56">
        <v>0</v>
      </c>
      <c r="W88" s="56">
        <v>0</v>
      </c>
      <c r="X88" s="56">
        <v>1</v>
      </c>
      <c r="Y88" s="56">
        <v>0</v>
      </c>
      <c r="Z88" s="56">
        <v>0</v>
      </c>
      <c r="AA88" s="56">
        <v>0</v>
      </c>
      <c r="AB88" s="56">
        <v>0</v>
      </c>
      <c r="AC88" s="56">
        <v>0</v>
      </c>
      <c r="AD88" s="56">
        <v>0</v>
      </c>
      <c r="AE88" s="56">
        <v>0</v>
      </c>
      <c r="AF88" s="56">
        <v>0</v>
      </c>
      <c r="AG88" s="56">
        <v>0</v>
      </c>
      <c r="AH88" s="56">
        <v>0</v>
      </c>
      <c r="AI88" s="56">
        <v>0</v>
      </c>
      <c r="AJ88" s="56">
        <v>1</v>
      </c>
    </row>
    <row r="89" spans="1:36">
      <c r="A89" s="56">
        <f>LN(METRICAS_PVT!A89)</f>
        <v>-0.2087824017405967</v>
      </c>
      <c r="B89" s="56">
        <f>LN(METRICAS_PVT!B89)</f>
        <v>-4.3000431617048642</v>
      </c>
      <c r="C89" s="56">
        <f>LN(METRICAS_PVT!C89)</f>
        <v>-2.5791991337824882</v>
      </c>
      <c r="D89" s="56">
        <f>LN(METRICAS_PVT!D89)</f>
        <v>-2.414604546334274</v>
      </c>
      <c r="E89" s="56">
        <f>LN(METRICAS_PVT!E89)</f>
        <v>-3.0320622058842273</v>
      </c>
      <c r="F89" s="56">
        <f>LN(METRICAS_PVT!F89)</f>
        <v>-3.189642741827345</v>
      </c>
      <c r="G89" s="56">
        <f>LN(METRICAS_PVT!G89)</f>
        <v>-3.8842728993301963</v>
      </c>
      <c r="H89" s="56">
        <f>LN(METRICAS_PVT!H89)</f>
        <v>-2.2075889526166801</v>
      </c>
      <c r="I89" s="56">
        <f>LN(METRICAS_PVT!I89)</f>
        <v>0.43492487208556946</v>
      </c>
      <c r="J89" s="56">
        <f>LN(METRICAS_PVT!J89)</f>
        <v>1.5580184575256786</v>
      </c>
      <c r="K89" s="56">
        <f>LN(METRICAS_PVT!K89)</f>
        <v>-3.6245676139129146</v>
      </c>
      <c r="L89" s="56">
        <f>LN(METRICAS_PVT!L89)</f>
        <v>6.2532750452215717</v>
      </c>
      <c r="M89" s="56">
        <f>LN(METRICAS_PVT!M89)</f>
        <v>6.9942346167058904</v>
      </c>
      <c r="N89" s="56">
        <f>LN(METRICAS_PVT!N89)</f>
        <v>4.9444663374977447</v>
      </c>
      <c r="O89" s="56">
        <f>LN(-METRICAS_PVT!O89)</f>
        <v>10.652932757591293</v>
      </c>
      <c r="P89" s="56">
        <f>LN(-METRICAS_PVT!P89)</f>
        <v>14.492898929805285</v>
      </c>
      <c r="Q89" s="56">
        <f>LN(-METRICAS_PVT!Q89)</f>
        <v>7.1732628397774674</v>
      </c>
      <c r="R89" s="56">
        <f>LN(-METRICAS_PVT!R89)</f>
        <v>-3.1687742007901556</v>
      </c>
      <c r="S89" s="56">
        <v>0</v>
      </c>
      <c r="T89" s="56">
        <v>0</v>
      </c>
      <c r="U89" s="56">
        <v>1</v>
      </c>
      <c r="V89" s="56">
        <v>0</v>
      </c>
      <c r="W89" s="56">
        <v>0</v>
      </c>
      <c r="X89" s="56">
        <v>0</v>
      </c>
      <c r="Y89" s="56">
        <v>1</v>
      </c>
      <c r="Z89" s="56">
        <v>0</v>
      </c>
      <c r="AA89" s="56">
        <v>0</v>
      </c>
      <c r="AB89" s="56">
        <v>0</v>
      </c>
      <c r="AC89" s="56">
        <v>0</v>
      </c>
      <c r="AD89" s="56">
        <v>0</v>
      </c>
      <c r="AE89" s="56">
        <v>0</v>
      </c>
      <c r="AF89" s="56">
        <v>0</v>
      </c>
      <c r="AG89" s="56">
        <v>0</v>
      </c>
      <c r="AH89" s="56">
        <v>0</v>
      </c>
      <c r="AI89" s="56">
        <v>0</v>
      </c>
      <c r="AJ89" s="56">
        <v>1</v>
      </c>
    </row>
    <row r="90" spans="1:36">
      <c r="A90" s="56">
        <f>LN(METRICAS_PVT!A90)</f>
        <v>-0.3989310298149441</v>
      </c>
      <c r="B90" s="56">
        <f>LN(METRICAS_PVT!B90)</f>
        <v>-4.3767686725895798</v>
      </c>
      <c r="C90" s="56">
        <f>LN(METRICAS_PVT!C90)</f>
        <v>-2.2595010505893249</v>
      </c>
      <c r="D90" s="56">
        <f>LN(METRICAS_PVT!D90)</f>
        <v>-2.1458509448252925</v>
      </c>
      <c r="E90" s="56">
        <f>LN(METRICAS_PVT!E90)</f>
        <v>-2.5954356658351014</v>
      </c>
      <c r="F90" s="56">
        <f>LN(METRICAS_PVT!F90)</f>
        <v>-3.1616664760597737</v>
      </c>
      <c r="G90" s="56">
        <f>LN(METRICAS_PVT!G90)</f>
        <v>-3.5174874123190798</v>
      </c>
      <c r="H90" s="56">
        <f>LN(METRICAS_PVT!H90)</f>
        <v>-1.9197585760775306</v>
      </c>
      <c r="I90" s="56">
        <f>LN(METRICAS_PVT!I90)</f>
        <v>0.23495941904024459</v>
      </c>
      <c r="J90" s="56">
        <f>LN(METRICAS_PVT!J90)</f>
        <v>1.8485599848880647</v>
      </c>
      <c r="K90" s="56">
        <f>LN(METRICAS_PVT!K90)</f>
        <v>-3.3966258951000179</v>
      </c>
      <c r="L90" s="56">
        <f>LN(METRICAS_PVT!L90)</f>
        <v>6.2463062439884149</v>
      </c>
      <c r="M90" s="56">
        <f>LN(METRICAS_PVT!M90)</f>
        <v>7.0829432936509384</v>
      </c>
      <c r="N90" s="56">
        <f>LN(METRICAS_PVT!N90)</f>
        <v>4.5214891894593698</v>
      </c>
      <c r="O90" s="56">
        <f>LN(-METRICAS_PVT!O90)</f>
        <v>11.381278577978362</v>
      </c>
      <c r="P90" s="56">
        <f>LN(-METRICAS_PVT!P90)</f>
        <v>15.197559819696638</v>
      </c>
      <c r="Q90" s="56">
        <f>LN(-METRICAS_PVT!Q90)</f>
        <v>7.5984002097111443</v>
      </c>
      <c r="R90" s="56">
        <f>LN(-METRICAS_PVT!R90)</f>
        <v>-2.7654614044721444</v>
      </c>
      <c r="S90" s="56">
        <v>1</v>
      </c>
      <c r="T90" s="56">
        <v>0</v>
      </c>
      <c r="U90" s="56">
        <v>0</v>
      </c>
      <c r="V90" s="56">
        <v>1</v>
      </c>
      <c r="W90" s="56">
        <v>0</v>
      </c>
      <c r="X90" s="56">
        <v>0</v>
      </c>
      <c r="Y90" s="56">
        <v>0</v>
      </c>
      <c r="Z90" s="56">
        <v>1</v>
      </c>
      <c r="AA90" s="56">
        <v>0</v>
      </c>
      <c r="AB90" s="56">
        <v>0</v>
      </c>
      <c r="AC90" s="56">
        <v>0</v>
      </c>
      <c r="AD90" s="56">
        <v>0</v>
      </c>
      <c r="AE90" s="56">
        <v>0</v>
      </c>
      <c r="AF90" s="56">
        <v>0</v>
      </c>
      <c r="AG90" s="56">
        <v>0</v>
      </c>
      <c r="AH90" s="56">
        <v>0</v>
      </c>
      <c r="AI90" s="56">
        <v>0</v>
      </c>
      <c r="AJ90" s="56">
        <v>0</v>
      </c>
    </row>
    <row r="91" spans="1:36">
      <c r="A91" s="56">
        <f>LN(METRICAS_PVT!A91)</f>
        <v>-0.43797650377813985</v>
      </c>
      <c r="B91" s="56">
        <f>LN(METRICAS_PVT!B91)</f>
        <v>-4.3665268653615392</v>
      </c>
      <c r="C91" s="56">
        <f>LN(METRICAS_PVT!C91)</f>
        <v>-2.3184184313087259</v>
      </c>
      <c r="D91" s="56">
        <f>LN(METRICAS_PVT!D91)</f>
        <v>-2.1971050616424455</v>
      </c>
      <c r="E91" s="56">
        <f>LN(METRICAS_PVT!E91)</f>
        <v>-2.6184453133856707</v>
      </c>
      <c r="F91" s="56">
        <f>LN(METRICAS_PVT!F91)</f>
        <v>-3.2647036889991252</v>
      </c>
      <c r="G91" s="56">
        <f>LN(METRICAS_PVT!G91)</f>
        <v>-3.2168897534220635</v>
      </c>
      <c r="H91" s="56">
        <f>LN(METRICAS_PVT!H91)</f>
        <v>-1.8891259344477871</v>
      </c>
      <c r="I91" s="56">
        <f>LN(METRICAS_PVT!I91)</f>
        <v>0.12483820037570437</v>
      </c>
      <c r="J91" s="56">
        <f>LN(METRICAS_PVT!J91)</f>
        <v>1.8632367848376623</v>
      </c>
      <c r="K91" s="56">
        <f>LN(METRICAS_PVT!K91)</f>
        <v>-3.3895418893748297</v>
      </c>
      <c r="L91" s="56">
        <f>LN(METRICAS_PVT!L91)</f>
        <v>6.2234430293035468</v>
      </c>
      <c r="M91" s="56">
        <f>LN(METRICAS_PVT!M91)</f>
        <v>7.0854926232093662</v>
      </c>
      <c r="N91" s="56">
        <f>LN(METRICAS_PVT!N91)</f>
        <v>4.5288005263619615</v>
      </c>
      <c r="O91" s="56">
        <f>LN(-METRICAS_PVT!O91)</f>
        <v>11.337253947403411</v>
      </c>
      <c r="P91" s="56">
        <f>LN(-METRICAS_PVT!P91)</f>
        <v>15.118077843772035</v>
      </c>
      <c r="Q91" s="56">
        <f>LN(-METRICAS_PVT!Q91)</f>
        <v>7.6918889391188285</v>
      </c>
      <c r="R91" s="56">
        <f>LN(-METRICAS_PVT!R91)</f>
        <v>-2.5037453838131922</v>
      </c>
      <c r="S91" s="56">
        <v>1</v>
      </c>
      <c r="T91" s="56">
        <v>0</v>
      </c>
      <c r="U91" s="56">
        <v>0</v>
      </c>
      <c r="V91" s="56">
        <v>0</v>
      </c>
      <c r="W91" s="56">
        <v>1</v>
      </c>
      <c r="X91" s="56">
        <v>0</v>
      </c>
      <c r="Y91" s="56">
        <v>0</v>
      </c>
      <c r="Z91" s="56">
        <v>1</v>
      </c>
      <c r="AA91" s="56">
        <v>0</v>
      </c>
      <c r="AB91" s="56">
        <v>0</v>
      </c>
      <c r="AC91" s="56">
        <v>0</v>
      </c>
      <c r="AD91" s="56">
        <v>0</v>
      </c>
      <c r="AE91" s="56">
        <v>0</v>
      </c>
      <c r="AF91" s="56">
        <v>0</v>
      </c>
      <c r="AG91" s="56">
        <v>0</v>
      </c>
      <c r="AH91" s="56">
        <v>0</v>
      </c>
      <c r="AI91" s="56">
        <v>0</v>
      </c>
      <c r="AJ91" s="56">
        <v>0</v>
      </c>
    </row>
    <row r="92" spans="1:36">
      <c r="A92" s="56">
        <f>LN(METRICAS_PVT!A92)</f>
        <v>-0.35885752880281224</v>
      </c>
      <c r="B92" s="56">
        <f>LN(METRICAS_PVT!B92)</f>
        <v>-4.4600241473793512</v>
      </c>
      <c r="C92" s="56">
        <f>LN(METRICAS_PVT!C92)</f>
        <v>-2.3223886287818232</v>
      </c>
      <c r="D92" s="56">
        <f>LN(METRICAS_PVT!D92)</f>
        <v>-2.2109068579181197</v>
      </c>
      <c r="E92" s="56">
        <f>LN(METRICAS_PVT!E92)</f>
        <v>-2.698800523428361</v>
      </c>
      <c r="F92" s="56">
        <f>LN(METRICAS_PVT!F92)</f>
        <v>-3.1626127439176441</v>
      </c>
      <c r="G92" s="56">
        <f>LN(METRICAS_PVT!G92)</f>
        <v>-3.5039472938888094</v>
      </c>
      <c r="H92" s="56">
        <f>LN(METRICAS_PVT!H92)</f>
        <v>-1.968403827721328</v>
      </c>
      <c r="I92" s="56">
        <f>LN(METRICAS_PVT!I92)</f>
        <v>0.22249828289468729</v>
      </c>
      <c r="J92" s="56">
        <f>LN(METRICAS_PVT!J92)</f>
        <v>1.869566713188084</v>
      </c>
      <c r="K92" s="56">
        <f>LN(METRICAS_PVT!K92)</f>
        <v>-3.3851110268123317</v>
      </c>
      <c r="L92" s="56">
        <f>LN(METRICAS_PVT!L92)</f>
        <v>6.2563992472208385</v>
      </c>
      <c r="M92" s="56">
        <f>LN(METRICAS_PVT!M92)</f>
        <v>7.0835252474641655</v>
      </c>
      <c r="N92" s="56">
        <f>LN(METRICAS_PVT!N92)</f>
        <v>4.5941748286249231</v>
      </c>
      <c r="O92" s="56">
        <f>LN(-METRICAS_PVT!O92)</f>
        <v>11.317502696461556</v>
      </c>
      <c r="P92" s="56">
        <f>LN(-METRICAS_PVT!P92)</f>
        <v>15.069274264312099</v>
      </c>
      <c r="Q92" s="56">
        <f>LN(-METRICAS_PVT!Q92)</f>
        <v>7.5775225516848632</v>
      </c>
      <c r="R92" s="56">
        <f>LN(-METRICAS_PVT!R92)</f>
        <v>-2.8198243904931322</v>
      </c>
      <c r="S92" s="56">
        <v>1</v>
      </c>
      <c r="T92" s="56">
        <v>0</v>
      </c>
      <c r="U92" s="56">
        <v>0</v>
      </c>
      <c r="V92" s="56">
        <v>0</v>
      </c>
      <c r="W92" s="56">
        <v>0</v>
      </c>
      <c r="X92" s="56">
        <v>1</v>
      </c>
      <c r="Y92" s="56">
        <v>0</v>
      </c>
      <c r="Z92" s="56">
        <v>1</v>
      </c>
      <c r="AA92" s="56">
        <v>0</v>
      </c>
      <c r="AB92" s="56">
        <v>0</v>
      </c>
      <c r="AC92" s="56">
        <v>0</v>
      </c>
      <c r="AD92" s="56">
        <v>0</v>
      </c>
      <c r="AE92" s="56">
        <v>0</v>
      </c>
      <c r="AF92" s="56">
        <v>0</v>
      </c>
      <c r="AG92" s="56">
        <v>0</v>
      </c>
      <c r="AH92" s="56">
        <v>0</v>
      </c>
      <c r="AI92" s="56">
        <v>0</v>
      </c>
      <c r="AJ92" s="56">
        <v>0</v>
      </c>
    </row>
    <row r="93" spans="1:36">
      <c r="A93" s="56">
        <f>LN(METRICAS_PVT!A93)</f>
        <v>-0.34514611646869875</v>
      </c>
      <c r="B93" s="56">
        <f>LN(METRICAS_PVT!B93)</f>
        <v>-4.5492785614929172</v>
      </c>
      <c r="C93" s="56">
        <f>LN(METRICAS_PVT!C93)</f>
        <v>-2.3948980466971022</v>
      </c>
      <c r="D93" s="56">
        <f>LN(METRICAS_PVT!D93)</f>
        <v>-2.2851695726223356</v>
      </c>
      <c r="E93" s="56">
        <f>LN(METRICAS_PVT!E93)</f>
        <v>-2.8093494778446884</v>
      </c>
      <c r="F93" s="56">
        <f>LN(METRICAS_PVT!F93)</f>
        <v>-3.1817574243638709</v>
      </c>
      <c r="G93" s="56">
        <f>LN(METRICAS_PVT!G93)</f>
        <v>-3.3206225307633308</v>
      </c>
      <c r="H93" s="56">
        <f>LN(METRICAS_PVT!H93)</f>
        <v>-1.9813197691426072</v>
      </c>
      <c r="I93" s="56">
        <f>LN(METRICAS_PVT!I93)</f>
        <v>0.18933837247591734</v>
      </c>
      <c r="J93" s="56">
        <f>LN(METRICAS_PVT!J93)</f>
        <v>1.8813818912400251</v>
      </c>
      <c r="K93" s="56">
        <f>LN(METRICAS_PVT!K93)</f>
        <v>-3.3710957968397879</v>
      </c>
      <c r="L93" s="56">
        <f>LN(METRICAS_PVT!L93)</f>
        <v>6.284274427296328</v>
      </c>
      <c r="M93" s="56">
        <f>LN(METRICAS_PVT!M93)</f>
        <v>7.0994628457796631</v>
      </c>
      <c r="N93" s="56">
        <f>LN(METRICAS_PVT!N93)</f>
        <v>4.6445571700553296</v>
      </c>
      <c r="O93" s="56">
        <f>LN(-METRICAS_PVT!O93)</f>
        <v>11.262494542543724</v>
      </c>
      <c r="P93" s="56">
        <f>LN(-METRICAS_PVT!P93)</f>
        <v>14.980546096146846</v>
      </c>
      <c r="Q93" s="56">
        <f>LN(-METRICAS_PVT!Q93)</f>
        <v>7.5302345085118594</v>
      </c>
      <c r="R93" s="56">
        <f>LN(-METRICAS_PVT!R93)</f>
        <v>-2.7187544422647507</v>
      </c>
      <c r="S93" s="56">
        <v>1</v>
      </c>
      <c r="T93" s="56">
        <v>0</v>
      </c>
      <c r="U93" s="56">
        <v>0</v>
      </c>
      <c r="V93" s="56">
        <v>0</v>
      </c>
      <c r="W93" s="56">
        <v>0</v>
      </c>
      <c r="X93" s="56">
        <v>0</v>
      </c>
      <c r="Y93" s="56">
        <v>1</v>
      </c>
      <c r="Z93" s="56">
        <v>1</v>
      </c>
      <c r="AA93" s="56">
        <v>0</v>
      </c>
      <c r="AB93" s="56">
        <v>0</v>
      </c>
      <c r="AC93" s="56">
        <v>0</v>
      </c>
      <c r="AD93" s="56">
        <v>0</v>
      </c>
      <c r="AE93" s="56">
        <v>0</v>
      </c>
      <c r="AF93" s="56">
        <v>0</v>
      </c>
      <c r="AG93" s="56">
        <v>0</v>
      </c>
      <c r="AH93" s="56">
        <v>0</v>
      </c>
      <c r="AI93" s="56">
        <v>0</v>
      </c>
      <c r="AJ93" s="56">
        <v>0</v>
      </c>
    </row>
    <row r="94" spans="1:36">
      <c r="A94" s="56">
        <f>LN(METRICAS_PVT!A94)</f>
        <v>-0.32748087292081235</v>
      </c>
      <c r="B94" s="56">
        <f>LN(METRICAS_PVT!B94)</f>
        <v>-4.511816209807006</v>
      </c>
      <c r="C94" s="56">
        <f>LN(METRICAS_PVT!C94)</f>
        <v>-2.3288454866521984</v>
      </c>
      <c r="D94" s="56">
        <f>LN(METRICAS_PVT!D94)</f>
        <v>-2.2220504079970271</v>
      </c>
      <c r="E94" s="56">
        <f>LN(METRICAS_PVT!E94)</f>
        <v>-2.7410766216464859</v>
      </c>
      <c r="F94" s="56">
        <f>LN(METRICAS_PVT!F94)</f>
        <v>-3.1261649858637353</v>
      </c>
      <c r="G94" s="56">
        <f>LN(METRICAS_PVT!G94)</f>
        <v>-3.388357934315704</v>
      </c>
      <c r="H94" s="56">
        <f>LN(METRICAS_PVT!H94)</f>
        <v>-1.9508673883392866</v>
      </c>
      <c r="I94" s="56">
        <f>LN(METRICAS_PVT!I94)</f>
        <v>0.25484962230256508</v>
      </c>
      <c r="J94" s="56">
        <f>LN(METRICAS_PVT!J94)</f>
        <v>1.8680511825428827</v>
      </c>
      <c r="K94" s="56">
        <f>LN(METRICAS_PVT!K94)</f>
        <v>-3.3810146081663004</v>
      </c>
      <c r="L94" s="56">
        <f>LN(METRICAS_PVT!L94)</f>
        <v>6.2669214605989412</v>
      </c>
      <c r="M94" s="56">
        <f>LN(METRICAS_PVT!M94)</f>
        <v>7.1111561663672926</v>
      </c>
      <c r="N94" s="56">
        <f>LN(METRICAS_PVT!N94)</f>
        <v>4.6651683165331672</v>
      </c>
      <c r="O94" s="56">
        <f>LN(-METRICAS_PVT!O94)</f>
        <v>11.40562459676107</v>
      </c>
      <c r="P94" s="56">
        <f>LN(-METRICAS_PVT!P94)</f>
        <v>15.020041045018409</v>
      </c>
      <c r="Q94" s="56">
        <f>LN(-METRICAS_PVT!Q94)</f>
        <v>7.5393626392213715</v>
      </c>
      <c r="R94" s="56">
        <f>LN(-METRICAS_PVT!R94)</f>
        <v>-2.7793488516311142</v>
      </c>
      <c r="S94" s="56">
        <v>1</v>
      </c>
      <c r="T94" s="56">
        <v>0</v>
      </c>
      <c r="U94" s="56">
        <v>0</v>
      </c>
      <c r="V94" s="56">
        <v>1</v>
      </c>
      <c r="W94" s="56">
        <v>0</v>
      </c>
      <c r="X94" s="56">
        <v>0</v>
      </c>
      <c r="Y94" s="56">
        <v>0</v>
      </c>
      <c r="Z94" s="56">
        <v>0</v>
      </c>
      <c r="AA94" s="56">
        <v>1</v>
      </c>
      <c r="AB94" s="56">
        <v>0</v>
      </c>
      <c r="AC94" s="56">
        <v>0</v>
      </c>
      <c r="AD94" s="56">
        <v>0</v>
      </c>
      <c r="AE94" s="56">
        <v>0</v>
      </c>
      <c r="AF94" s="56">
        <v>0</v>
      </c>
      <c r="AG94" s="56">
        <v>0</v>
      </c>
      <c r="AH94" s="56">
        <v>0</v>
      </c>
      <c r="AI94" s="56">
        <v>0</v>
      </c>
      <c r="AJ94" s="56">
        <v>0</v>
      </c>
    </row>
    <row r="95" spans="1:36">
      <c r="A95" s="56">
        <f>LN(METRICAS_PVT!A95)</f>
        <v>-0.39809575839171979</v>
      </c>
      <c r="B95" s="56">
        <f>LN(METRICAS_PVT!B95)</f>
        <v>-4.5396792426809194</v>
      </c>
      <c r="C95" s="56">
        <f>LN(METRICAS_PVT!C95)</f>
        <v>-2.3136396534826096</v>
      </c>
      <c r="D95" s="56">
        <f>LN(METRICAS_PVT!D95)</f>
        <v>-2.2111235612029265</v>
      </c>
      <c r="E95" s="56">
        <f>LN(METRICAS_PVT!E95)</f>
        <v>-2.7627302837671666</v>
      </c>
      <c r="F95" s="56">
        <f>LN(METRICAS_PVT!F95)</f>
        <v>-3.0692009440850487</v>
      </c>
      <c r="G95" s="56">
        <f>LN(METRICAS_PVT!G95)</f>
        <v>-3.295892029024182</v>
      </c>
      <c r="H95" s="56">
        <f>LN(METRICAS_PVT!H95)</f>
        <v>-1.919962524803281</v>
      </c>
      <c r="I95" s="56">
        <f>LN(METRICAS_PVT!I95)</f>
        <v>0.29940894489229453</v>
      </c>
      <c r="J95" s="56">
        <f>LN(METRICAS_PVT!J95)</f>
        <v>1.880055053082367</v>
      </c>
      <c r="K95" s="56">
        <f>LN(METRICAS_PVT!K95)</f>
        <v>-3.368609888977343</v>
      </c>
      <c r="L95" s="56">
        <f>LN(METRICAS_PVT!L95)</f>
        <v>6.2454233576208793</v>
      </c>
      <c r="M95" s="56">
        <f>LN(METRICAS_PVT!M95)</f>
        <v>7.1084321868104432</v>
      </c>
      <c r="N95" s="56">
        <f>LN(METRICAS_PVT!N95)</f>
        <v>4.6477935177118574</v>
      </c>
      <c r="O95" s="56">
        <f>LN(-METRICAS_PVT!O95)</f>
        <v>11.29317332205966</v>
      </c>
      <c r="P95" s="56">
        <f>LN(-METRICAS_PVT!P95)</f>
        <v>15.006988890460322</v>
      </c>
      <c r="Q95" s="56">
        <f>LN(-METRICAS_PVT!Q95)</f>
        <v>7.4833071382152241</v>
      </c>
      <c r="R95" s="56">
        <f>LN(-METRICAS_PVT!R95)</f>
        <v>-2.644480256258237</v>
      </c>
      <c r="S95" s="56">
        <v>1</v>
      </c>
      <c r="T95" s="56">
        <v>0</v>
      </c>
      <c r="U95" s="56">
        <v>0</v>
      </c>
      <c r="V95" s="56">
        <v>0</v>
      </c>
      <c r="W95" s="56">
        <v>1</v>
      </c>
      <c r="X95" s="56">
        <v>0</v>
      </c>
      <c r="Y95" s="56">
        <v>0</v>
      </c>
      <c r="Z95" s="56">
        <v>0</v>
      </c>
      <c r="AA95" s="56">
        <v>1</v>
      </c>
      <c r="AB95" s="56">
        <v>0</v>
      </c>
      <c r="AC95" s="56">
        <v>0</v>
      </c>
      <c r="AD95" s="56">
        <v>0</v>
      </c>
      <c r="AE95" s="56">
        <v>0</v>
      </c>
      <c r="AF95" s="56">
        <v>0</v>
      </c>
      <c r="AG95" s="56">
        <v>0</v>
      </c>
      <c r="AH95" s="56">
        <v>0</v>
      </c>
      <c r="AI95" s="56">
        <v>0</v>
      </c>
      <c r="AJ95" s="56">
        <v>0</v>
      </c>
    </row>
    <row r="96" spans="1:36">
      <c r="A96" s="56">
        <f>LN(METRICAS_PVT!A96)</f>
        <v>-0.29117333899002917</v>
      </c>
      <c r="B96" s="56">
        <f>LN(METRICAS_PVT!B96)</f>
        <v>-4.566078899767656</v>
      </c>
      <c r="C96" s="56">
        <f>LN(METRICAS_PVT!C96)</f>
        <v>-2.3989820759187759</v>
      </c>
      <c r="D96" s="56">
        <f>LN(METRICAS_PVT!D96)</f>
        <v>-2.290567609666549</v>
      </c>
      <c r="E96" s="56">
        <f>LN(METRICAS_PVT!E96)</f>
        <v>-2.8547858008531923</v>
      </c>
      <c r="F96" s="56">
        <f>LN(METRICAS_PVT!F96)</f>
        <v>-3.1317616981308145</v>
      </c>
      <c r="G96" s="56">
        <f>LN(METRICAS_PVT!G96)</f>
        <v>-3.4478639715098298</v>
      </c>
      <c r="H96" s="56">
        <f>LN(METRICAS_PVT!H96)</f>
        <v>-2.0172368660206264</v>
      </c>
      <c r="I96" s="56">
        <f>LN(METRICAS_PVT!I96)</f>
        <v>0.23995156141634955</v>
      </c>
      <c r="J96" s="56">
        <f>LN(METRICAS_PVT!J96)</f>
        <v>1.8808674653589628</v>
      </c>
      <c r="K96" s="56">
        <f>LN(METRICAS_PVT!K96)</f>
        <v>-3.3717132595471639</v>
      </c>
      <c r="L96" s="56">
        <f>LN(METRICAS_PVT!L96)</f>
        <v>6.2908202382403324</v>
      </c>
      <c r="M96" s="56">
        <f>LN(METRICAS_PVT!M96)</f>
        <v>7.1279124320409197</v>
      </c>
      <c r="N96" s="56">
        <f>LN(METRICAS_PVT!N96)</f>
        <v>4.6858275797538429</v>
      </c>
      <c r="O96" s="56">
        <f>LN(-METRICAS_PVT!O96)</f>
        <v>11.373203154067605</v>
      </c>
      <c r="P96" s="56">
        <f>LN(-METRICAS_PVT!P96)</f>
        <v>14.84754629393951</v>
      </c>
      <c r="Q96" s="56">
        <f>LN(-METRICAS_PVT!Q96)</f>
        <v>7.4814218806853798</v>
      </c>
      <c r="R96" s="56">
        <f>LN(-METRICAS_PVT!R96)</f>
        <v>-2.8738733131022198</v>
      </c>
      <c r="S96" s="56">
        <v>1</v>
      </c>
      <c r="T96" s="56">
        <v>0</v>
      </c>
      <c r="U96" s="56">
        <v>0</v>
      </c>
      <c r="V96" s="56">
        <v>0</v>
      </c>
      <c r="W96" s="56">
        <v>0</v>
      </c>
      <c r="X96" s="56">
        <v>1</v>
      </c>
      <c r="Y96" s="56">
        <v>0</v>
      </c>
      <c r="Z96" s="56">
        <v>0</v>
      </c>
      <c r="AA96" s="56">
        <v>1</v>
      </c>
      <c r="AB96" s="56">
        <v>0</v>
      </c>
      <c r="AC96" s="56">
        <v>0</v>
      </c>
      <c r="AD96" s="56">
        <v>0</v>
      </c>
      <c r="AE96" s="56">
        <v>0</v>
      </c>
      <c r="AF96" s="56">
        <v>0</v>
      </c>
      <c r="AG96" s="56">
        <v>0</v>
      </c>
      <c r="AH96" s="56">
        <v>0</v>
      </c>
      <c r="AI96" s="56">
        <v>0</v>
      </c>
      <c r="AJ96" s="56">
        <v>0</v>
      </c>
    </row>
    <row r="97" spans="1:36">
      <c r="A97" s="56">
        <f>LN(METRICAS_PVT!A97)</f>
        <v>-0.31162004361115686</v>
      </c>
      <c r="B97" s="56">
        <f>LN(METRICAS_PVT!B97)</f>
        <v>-4.5331417873370992</v>
      </c>
      <c r="C97" s="56">
        <f>LN(METRICAS_PVT!C97)</f>
        <v>-2.3629360323393978</v>
      </c>
      <c r="D97" s="56">
        <f>LN(METRICAS_PVT!D97)</f>
        <v>-2.2548405460846084</v>
      </c>
      <c r="E97" s="56">
        <f>LN(METRICAS_PVT!E97)</f>
        <v>-2.8015905872931688</v>
      </c>
      <c r="F97" s="56">
        <f>LN(METRICAS_PVT!F97)</f>
        <v>-3.1195543426630823</v>
      </c>
      <c r="G97" s="56">
        <f>LN(METRICAS_PVT!G97)</f>
        <v>-3.1912751376873212</v>
      </c>
      <c r="H97" s="56">
        <f>LN(METRICAS_PVT!H97)</f>
        <v>-1.9240824117999029</v>
      </c>
      <c r="I97" s="56">
        <f>LN(METRICAS_PVT!I97)</f>
        <v>0.25875337330245674</v>
      </c>
      <c r="J97" s="56">
        <f>LN(METRICAS_PVT!J97)</f>
        <v>1.8707934317502957</v>
      </c>
      <c r="K97" s="56">
        <f>LN(METRICAS_PVT!K97)</f>
        <v>-3.3783077159655388</v>
      </c>
      <c r="L97" s="56">
        <f>LN(METRICAS_PVT!L97)</f>
        <v>6.2901535290008326</v>
      </c>
      <c r="M97" s="56">
        <f>LN(METRICAS_PVT!M97)</f>
        <v>7.1358601740546241</v>
      </c>
      <c r="N97" s="56">
        <f>LN(METRICAS_PVT!N97)</f>
        <v>4.6633829625873853</v>
      </c>
      <c r="O97" s="56">
        <f>LN(-METRICAS_PVT!O97)</f>
        <v>11.447744966644127</v>
      </c>
      <c r="P97" s="56">
        <f>LN(-METRICAS_PVT!P97)</f>
        <v>14.878372008194111</v>
      </c>
      <c r="Q97" s="56">
        <f>LN(-METRICAS_PVT!Q97)</f>
        <v>7.5754926907003908</v>
      </c>
      <c r="R97" s="56">
        <f>LN(-METRICAS_PVT!R97)</f>
        <v>-2.6474666907559357</v>
      </c>
      <c r="S97" s="56">
        <v>1</v>
      </c>
      <c r="T97" s="56">
        <v>0</v>
      </c>
      <c r="U97" s="56">
        <v>0</v>
      </c>
      <c r="V97" s="56">
        <v>0</v>
      </c>
      <c r="W97" s="56">
        <v>0</v>
      </c>
      <c r="X97" s="56">
        <v>0</v>
      </c>
      <c r="Y97" s="56">
        <v>1</v>
      </c>
      <c r="Z97" s="56">
        <v>0</v>
      </c>
      <c r="AA97" s="56">
        <v>1</v>
      </c>
      <c r="AB97" s="56">
        <v>0</v>
      </c>
      <c r="AC97" s="56">
        <v>0</v>
      </c>
      <c r="AD97" s="56">
        <v>0</v>
      </c>
      <c r="AE97" s="56">
        <v>0</v>
      </c>
      <c r="AF97" s="56">
        <v>0</v>
      </c>
      <c r="AG97" s="56">
        <v>0</v>
      </c>
      <c r="AH97" s="56">
        <v>0</v>
      </c>
      <c r="AI97" s="56">
        <v>0</v>
      </c>
      <c r="AJ97" s="56">
        <v>0</v>
      </c>
    </row>
    <row r="98" spans="1:36">
      <c r="A98" s="56">
        <f>LN(METRICAS_PVT!A98)</f>
        <v>-0.29816728051275276</v>
      </c>
      <c r="B98" s="56">
        <f>LN(METRICAS_PVT!B98)</f>
        <v>-4.4755480896566144</v>
      </c>
      <c r="C98" s="56">
        <f>LN(METRICAS_PVT!C98)</f>
        <v>-2.3071303428736569</v>
      </c>
      <c r="D98" s="56">
        <f>LN(METRICAS_PVT!D98)</f>
        <v>-2.1988515136082678</v>
      </c>
      <c r="E98" s="56">
        <f>LN(METRICAS_PVT!E98)</f>
        <v>-2.7781540259599464</v>
      </c>
      <c r="F98" s="56">
        <f>LN(METRICAS_PVT!F98)</f>
        <v>-3.0204891564792318</v>
      </c>
      <c r="G98" s="56">
        <f>LN(METRICAS_PVT!G98)</f>
        <v>-3.4794967294711858</v>
      </c>
      <c r="H98" s="56">
        <f>LN(METRICAS_PVT!H98)</f>
        <v>-1.953666302923255</v>
      </c>
      <c r="I98" s="56">
        <f>LN(METRICAS_PVT!I98)</f>
        <v>0.37707836997942701</v>
      </c>
      <c r="J98" s="56">
        <f>LN(METRICAS_PVT!J98)</f>
        <v>1.8527928478382383</v>
      </c>
      <c r="K98" s="56">
        <f>LN(METRICAS_PVT!K98)</f>
        <v>-3.3975675264586589</v>
      </c>
      <c r="L98" s="56">
        <f>LN(METRICAS_PVT!L98)</f>
        <v>6.2563455358656483</v>
      </c>
      <c r="M98" s="56">
        <f>LN(METRICAS_PVT!M98)</f>
        <v>7.1511157330416202</v>
      </c>
      <c r="N98" s="56">
        <f>LN(METRICAS_PVT!N98)</f>
        <v>4.6738937792596955</v>
      </c>
      <c r="O98" s="56">
        <f>LN(-METRICAS_PVT!O98)</f>
        <v>11.42031008397259</v>
      </c>
      <c r="P98" s="56">
        <f>LN(-METRICAS_PVT!P98)</f>
        <v>14.918143312485535</v>
      </c>
      <c r="Q98" s="56">
        <f>LN(-METRICAS_PVT!Q98)</f>
        <v>7.5162339092454475</v>
      </c>
      <c r="R98" s="56">
        <f>LN(-METRICAS_PVT!R98)</f>
        <v>-2.8670042749413827</v>
      </c>
      <c r="S98" s="56">
        <v>1</v>
      </c>
      <c r="T98" s="56">
        <v>0</v>
      </c>
      <c r="U98" s="56">
        <v>0</v>
      </c>
      <c r="V98" s="56">
        <v>1</v>
      </c>
      <c r="W98" s="56">
        <v>0</v>
      </c>
      <c r="X98" s="56">
        <v>0</v>
      </c>
      <c r="Y98" s="56">
        <v>0</v>
      </c>
      <c r="Z98" s="56">
        <v>0</v>
      </c>
      <c r="AA98" s="56">
        <v>0</v>
      </c>
      <c r="AB98" s="56">
        <v>1</v>
      </c>
      <c r="AC98" s="56">
        <v>0</v>
      </c>
      <c r="AD98" s="56">
        <v>0</v>
      </c>
      <c r="AE98" s="56">
        <v>0</v>
      </c>
      <c r="AF98" s="56">
        <v>0</v>
      </c>
      <c r="AG98" s="56">
        <v>0</v>
      </c>
      <c r="AH98" s="56">
        <v>0</v>
      </c>
      <c r="AI98" s="56">
        <v>0</v>
      </c>
      <c r="AJ98" s="56">
        <v>0</v>
      </c>
    </row>
    <row r="99" spans="1:36">
      <c r="A99" s="56">
        <f>LN(METRICAS_PVT!A99)</f>
        <v>-0.29795833356652479</v>
      </c>
      <c r="B99" s="56">
        <f>LN(METRICAS_PVT!B99)</f>
        <v>-4.4018838026226508</v>
      </c>
      <c r="C99" s="56">
        <f>LN(METRICAS_PVT!C99)</f>
        <v>-2.3589767209981356</v>
      </c>
      <c r="D99" s="56">
        <f>LN(METRICAS_PVT!D99)</f>
        <v>-2.2370677591691881</v>
      </c>
      <c r="E99" s="56">
        <f>LN(METRICAS_PVT!E99)</f>
        <v>-2.8341231809110017</v>
      </c>
      <c r="F99" s="56">
        <f>LN(METRICAS_PVT!F99)</f>
        <v>-3.0365315489419964</v>
      </c>
      <c r="G99" s="56">
        <f>LN(METRICAS_PVT!G99)</f>
        <v>-3.4215249967259225</v>
      </c>
      <c r="H99" s="56">
        <f>LN(METRICAS_PVT!H99)</f>
        <v>-1.9701659801281299</v>
      </c>
      <c r="I99" s="56">
        <f>LN(METRICAS_PVT!I99)</f>
        <v>0.33618295461719588</v>
      </c>
      <c r="J99" s="56">
        <f>LN(METRICAS_PVT!J99)</f>
        <v>1.8845780117619699</v>
      </c>
      <c r="K99" s="56">
        <f>LN(METRICAS_PVT!K99)</f>
        <v>-3.3727145035591923</v>
      </c>
      <c r="L99" s="56">
        <f>LN(METRICAS_PVT!L99)</f>
        <v>6.2399748984949399</v>
      </c>
      <c r="M99" s="56">
        <f>LN(METRICAS_PVT!M99)</f>
        <v>7.1492272197670612</v>
      </c>
      <c r="N99" s="56">
        <f>LN(METRICAS_PVT!N99)</f>
        <v>4.7075490972073446</v>
      </c>
      <c r="O99" s="56">
        <f>LN(-METRICAS_PVT!O99)</f>
        <v>11.392219530031763</v>
      </c>
      <c r="P99" s="56">
        <f>LN(-METRICAS_PVT!P99)</f>
        <v>14.786597984752275</v>
      </c>
      <c r="Q99" s="56">
        <f>LN(-METRICAS_PVT!Q99)</f>
        <v>7.4330629350942665</v>
      </c>
      <c r="R99" s="56">
        <f>LN(-METRICAS_PVT!R99)</f>
        <v>-2.8049846063315234</v>
      </c>
      <c r="S99" s="56">
        <v>1</v>
      </c>
      <c r="T99" s="56">
        <v>0</v>
      </c>
      <c r="U99" s="56">
        <v>0</v>
      </c>
      <c r="V99" s="56">
        <v>0</v>
      </c>
      <c r="W99" s="56">
        <v>1</v>
      </c>
      <c r="X99" s="56">
        <v>0</v>
      </c>
      <c r="Y99" s="56">
        <v>0</v>
      </c>
      <c r="Z99" s="56">
        <v>0</v>
      </c>
      <c r="AA99" s="56">
        <v>0</v>
      </c>
      <c r="AB99" s="56">
        <v>1</v>
      </c>
      <c r="AC99" s="56">
        <v>0</v>
      </c>
      <c r="AD99" s="56">
        <v>0</v>
      </c>
      <c r="AE99" s="56">
        <v>0</v>
      </c>
      <c r="AF99" s="56">
        <v>0</v>
      </c>
      <c r="AG99" s="56">
        <v>0</v>
      </c>
      <c r="AH99" s="56">
        <v>0</v>
      </c>
      <c r="AI99" s="56">
        <v>0</v>
      </c>
      <c r="AJ99" s="56">
        <v>0</v>
      </c>
    </row>
    <row r="100" spans="1:36">
      <c r="A100" s="56">
        <f>LN(METRICAS_PVT!A100)</f>
        <v>-0.30479220779603722</v>
      </c>
      <c r="B100" s="56">
        <f>LN(METRICAS_PVT!B100)</f>
        <v>-4.5610369914857563</v>
      </c>
      <c r="C100" s="56">
        <f>LN(METRICAS_PVT!C100)</f>
        <v>-2.5112043103429995</v>
      </c>
      <c r="D100" s="56">
        <f>LN(METRICAS_PVT!D100)</f>
        <v>-2.3900877746063758</v>
      </c>
      <c r="E100" s="56">
        <f>LN(METRICAS_PVT!E100)</f>
        <v>-2.8584647293924026</v>
      </c>
      <c r="F100" s="56">
        <f>LN(METRICAS_PVT!F100)</f>
        <v>-3.3736340457249483</v>
      </c>
      <c r="G100" s="56">
        <f>LN(METRICAS_PVT!G100)</f>
        <v>-3.4755122082226655</v>
      </c>
      <c r="H100" s="56">
        <f>LN(METRICAS_PVT!H100)</f>
        <v>-2.0990923976285902</v>
      </c>
      <c r="I100" s="56">
        <f>LN(METRICAS_PVT!I100)</f>
        <v>1.2018258259664937E-3</v>
      </c>
      <c r="J100" s="56">
        <f>LN(METRICAS_PVT!J100)</f>
        <v>1.8743424649569926</v>
      </c>
      <c r="K100" s="56">
        <f>LN(METRICAS_PVT!K100)</f>
        <v>-3.3748358715509146</v>
      </c>
      <c r="L100" s="56">
        <f>LN(METRICAS_PVT!L100)</f>
        <v>6.2241983284432365</v>
      </c>
      <c r="M100" s="56">
        <f>LN(METRICAS_PVT!M100)</f>
        <v>7.1767867420652323</v>
      </c>
      <c r="N100" s="56">
        <f>LN(METRICAS_PVT!N100)</f>
        <v>4.6842249977992996</v>
      </c>
      <c r="O100" s="56">
        <f>LN(-METRICAS_PVT!O100)</f>
        <v>11.372872996382032</v>
      </c>
      <c r="P100" s="56">
        <f>LN(-METRICAS_PVT!P100)</f>
        <v>14.792180454364431</v>
      </c>
      <c r="Q100" s="56">
        <f>LN(-METRICAS_PVT!Q100)</f>
        <v>7.5869277845105785</v>
      </c>
      <c r="R100" s="56">
        <f>LN(-METRICAS_PVT!R100)</f>
        <v>-2.8797499588643225</v>
      </c>
      <c r="S100" s="56">
        <v>1</v>
      </c>
      <c r="T100" s="56">
        <v>0</v>
      </c>
      <c r="U100" s="56">
        <v>0</v>
      </c>
      <c r="V100" s="56">
        <v>0</v>
      </c>
      <c r="W100" s="56">
        <v>0</v>
      </c>
      <c r="X100" s="56">
        <v>1</v>
      </c>
      <c r="Y100" s="56">
        <v>0</v>
      </c>
      <c r="Z100" s="56">
        <v>0</v>
      </c>
      <c r="AA100" s="56">
        <v>0</v>
      </c>
      <c r="AB100" s="56">
        <v>1</v>
      </c>
      <c r="AC100" s="56">
        <v>0</v>
      </c>
      <c r="AD100" s="56">
        <v>0</v>
      </c>
      <c r="AE100" s="56">
        <v>0</v>
      </c>
      <c r="AF100" s="56">
        <v>0</v>
      </c>
      <c r="AG100" s="56">
        <v>0</v>
      </c>
      <c r="AH100" s="56">
        <v>0</v>
      </c>
      <c r="AI100" s="56">
        <v>0</v>
      </c>
      <c r="AJ100" s="56">
        <v>0</v>
      </c>
    </row>
    <row r="101" spans="1:36">
      <c r="A101" s="56">
        <f>LN(METRICAS_PVT!A101)</f>
        <v>-0.32043706799463639</v>
      </c>
      <c r="B101" s="56">
        <f>LN(METRICAS_PVT!B101)</f>
        <v>-4.4220303305958586</v>
      </c>
      <c r="C101" s="56">
        <f>LN(METRICAS_PVT!C101)</f>
        <v>-2.3000730884423932</v>
      </c>
      <c r="D101" s="56">
        <f>LN(METRICAS_PVT!D101)</f>
        <v>-2.1869257344795181</v>
      </c>
      <c r="E101" s="56">
        <f>LN(METRICAS_PVT!E101)</f>
        <v>-2.8203179668201144</v>
      </c>
      <c r="F101" s="56">
        <f>LN(METRICAS_PVT!F101)</f>
        <v>-2.943626719556939</v>
      </c>
      <c r="G101" s="56">
        <f>LN(METRICAS_PVT!G101)</f>
        <v>-3.447478407790749</v>
      </c>
      <c r="H101" s="56">
        <f>LN(METRICAS_PVT!H101)</f>
        <v>-1.9373371153712375</v>
      </c>
      <c r="I101" s="56">
        <f>LN(METRICAS_PVT!I101)</f>
        <v>0.43451223181644344</v>
      </c>
      <c r="J101" s="56">
        <f>LN(METRICAS_PVT!J101)</f>
        <v>1.8644278589469823</v>
      </c>
      <c r="K101" s="56">
        <f>LN(METRICAS_PVT!K101)</f>
        <v>-3.3781389513733826</v>
      </c>
      <c r="L101" s="56">
        <f>LN(METRICAS_PVT!L101)</f>
        <v>6.2104446043875239</v>
      </c>
      <c r="M101" s="56">
        <f>LN(METRICAS_PVT!M101)</f>
        <v>7.18782168467978</v>
      </c>
      <c r="N101" s="56">
        <f>LN(METRICAS_PVT!N101)</f>
        <v>4.6954242460993409</v>
      </c>
      <c r="O101" s="56">
        <f>LN(-METRICAS_PVT!O101)</f>
        <v>11.386248342787912</v>
      </c>
      <c r="P101" s="56">
        <f>LN(-METRICAS_PVT!P101)</f>
        <v>14.82144399431659</v>
      </c>
      <c r="Q101" s="56">
        <f>LN(-METRICAS_PVT!Q101)</f>
        <v>7.5610452718074344</v>
      </c>
      <c r="R101" s="56">
        <f>LN(-METRICAS_PVT!R101)</f>
        <v>-2.8068716978944623</v>
      </c>
      <c r="S101" s="56">
        <v>1</v>
      </c>
      <c r="T101" s="56">
        <v>0</v>
      </c>
      <c r="U101" s="56">
        <v>0</v>
      </c>
      <c r="V101" s="56">
        <v>0</v>
      </c>
      <c r="W101" s="56">
        <v>0</v>
      </c>
      <c r="X101" s="56">
        <v>0</v>
      </c>
      <c r="Y101" s="56">
        <v>1</v>
      </c>
      <c r="Z101" s="56">
        <v>0</v>
      </c>
      <c r="AA101" s="56">
        <v>0</v>
      </c>
      <c r="AB101" s="56">
        <v>1</v>
      </c>
      <c r="AC101" s="56">
        <v>0</v>
      </c>
      <c r="AD101" s="56">
        <v>0</v>
      </c>
      <c r="AE101" s="56">
        <v>0</v>
      </c>
      <c r="AF101" s="56">
        <v>0</v>
      </c>
      <c r="AG101" s="56">
        <v>0</v>
      </c>
      <c r="AH101" s="56">
        <v>0</v>
      </c>
      <c r="AI101" s="56">
        <v>0</v>
      </c>
      <c r="AJ101" s="56">
        <v>0</v>
      </c>
    </row>
    <row r="102" spans="1:36">
      <c r="A102" s="56">
        <f>LN(METRICAS_PVT!A102)</f>
        <v>-0.30852882187237562</v>
      </c>
      <c r="B102" s="56">
        <f>LN(METRICAS_PVT!B102)</f>
        <v>-4.4896087168719792</v>
      </c>
      <c r="C102" s="56">
        <f>LN(METRICAS_PVT!C102)</f>
        <v>-2.2986630383986384</v>
      </c>
      <c r="D102" s="56">
        <f>LN(METRICAS_PVT!D102)</f>
        <v>-2.192672855775637</v>
      </c>
      <c r="E102" s="56">
        <f>LN(METRICAS_PVT!E102)</f>
        <v>-2.8443259145617352</v>
      </c>
      <c r="F102" s="56">
        <f>LN(METRICAS_PVT!F102)</f>
        <v>-2.9291107366083193</v>
      </c>
      <c r="G102" s="56">
        <f>LN(METRICAS_PVT!G102)</f>
        <v>-3.6119564241522859</v>
      </c>
      <c r="H102" s="56">
        <f>LN(METRICAS_PVT!H102)</f>
        <v>-1.9760406569727911</v>
      </c>
      <c r="I102" s="56">
        <f>LN(METRICAS_PVT!I102)</f>
        <v>0.45766414998060934</v>
      </c>
      <c r="J102" s="56">
        <f>LN(METRICAS_PVT!J102)</f>
        <v>1.8527843404854059</v>
      </c>
      <c r="K102" s="56">
        <f>LN(METRICAS_PVT!K102)</f>
        <v>-3.3867748865889284</v>
      </c>
      <c r="L102" s="56">
        <f>LN(METRICAS_PVT!L102)</f>
        <v>6.191234487361589</v>
      </c>
      <c r="M102" s="56">
        <f>LN(METRICAS_PVT!M102)</f>
        <v>7.2064510171006315</v>
      </c>
      <c r="N102" s="56">
        <f>LN(METRICAS_PVT!N102)</f>
        <v>4.6885928082859305</v>
      </c>
      <c r="O102" s="56">
        <f>LN(-METRICAS_PVT!O102)</f>
        <v>11.335079806820696</v>
      </c>
      <c r="P102" s="56">
        <f>LN(-METRICAS_PVT!P102)</f>
        <v>14.777372466443429</v>
      </c>
      <c r="Q102" s="56">
        <f>LN(-METRICAS_PVT!Q102)</f>
        <v>7.6629946548759049</v>
      </c>
      <c r="R102" s="56">
        <f>LN(-METRICAS_PVT!R102)</f>
        <v>-2.9557626353873143</v>
      </c>
      <c r="S102" s="56">
        <v>1</v>
      </c>
      <c r="T102" s="56">
        <v>0</v>
      </c>
      <c r="U102" s="56">
        <v>0</v>
      </c>
      <c r="V102" s="56">
        <v>1</v>
      </c>
      <c r="W102" s="56">
        <v>0</v>
      </c>
      <c r="X102" s="56">
        <v>0</v>
      </c>
      <c r="Y102" s="56">
        <v>0</v>
      </c>
      <c r="Z102" s="56">
        <v>0</v>
      </c>
      <c r="AA102" s="56">
        <v>0</v>
      </c>
      <c r="AB102" s="56">
        <v>0</v>
      </c>
      <c r="AC102" s="56">
        <v>1</v>
      </c>
      <c r="AD102" s="56">
        <v>0</v>
      </c>
      <c r="AE102" s="56">
        <v>0</v>
      </c>
      <c r="AF102" s="56">
        <v>0</v>
      </c>
      <c r="AG102" s="56">
        <v>0</v>
      </c>
      <c r="AH102" s="56">
        <v>0</v>
      </c>
      <c r="AI102" s="56">
        <v>0</v>
      </c>
      <c r="AJ102" s="56">
        <v>0</v>
      </c>
    </row>
    <row r="103" spans="1:36">
      <c r="A103" s="56">
        <f>LN(METRICAS_PVT!A103)</f>
        <v>-0.30080005068750038</v>
      </c>
      <c r="B103" s="56">
        <f>LN(METRICAS_PVT!B103)</f>
        <v>-4.4537619750462625</v>
      </c>
      <c r="C103" s="56">
        <f>LN(METRICAS_PVT!C103)</f>
        <v>-2.1950092726398842</v>
      </c>
      <c r="D103" s="56">
        <f>LN(METRICAS_PVT!D103)</f>
        <v>-2.0956339829035318</v>
      </c>
      <c r="E103" s="56">
        <f>LN(METRICAS_PVT!E103)</f>
        <v>-2.7313504497978038</v>
      </c>
      <c r="F103" s="56">
        <f>LN(METRICAS_PVT!F103)</f>
        <v>-2.8497122112390745</v>
      </c>
      <c r="G103" s="56">
        <f>LN(METRICAS_PVT!G103)</f>
        <v>-3.5641770188293753</v>
      </c>
      <c r="H103" s="56">
        <f>LN(METRICAS_PVT!H103)</f>
        <v>-1.8884078664584467</v>
      </c>
      <c r="I103" s="56">
        <f>LN(METRICAS_PVT!I103)</f>
        <v>0.53410617767588764</v>
      </c>
      <c r="J103" s="56">
        <f>LN(METRICAS_PVT!J103)</f>
        <v>1.8599317865759399</v>
      </c>
      <c r="K103" s="56">
        <f>LN(METRICAS_PVT!K103)</f>
        <v>-3.3838183889149622</v>
      </c>
      <c r="L103" s="56">
        <f>LN(METRICAS_PVT!L103)</f>
        <v>6.1526788284539906</v>
      </c>
      <c r="M103" s="56">
        <f>LN(METRICAS_PVT!M103)</f>
        <v>7.2022191570692167</v>
      </c>
      <c r="N103" s="56">
        <f>LN(METRICAS_PVT!N103)</f>
        <v>4.7221568597187824</v>
      </c>
      <c r="O103" s="56">
        <f>LN(-METRICAS_PVT!O103)</f>
        <v>11.379218697318208</v>
      </c>
      <c r="P103" s="56">
        <f>LN(-METRICAS_PVT!P103)</f>
        <v>14.940502703643151</v>
      </c>
      <c r="Q103" s="56">
        <f>LN(-METRICAS_PVT!Q103)</f>
        <v>7.7453914786771954</v>
      </c>
      <c r="R103" s="56">
        <f>LN(-METRICAS_PVT!R103)</f>
        <v>-2.9192014578912109</v>
      </c>
      <c r="S103" s="56">
        <v>1</v>
      </c>
      <c r="T103" s="56">
        <v>0</v>
      </c>
      <c r="U103" s="56">
        <v>0</v>
      </c>
      <c r="V103" s="56">
        <v>0</v>
      </c>
      <c r="W103" s="56">
        <v>1</v>
      </c>
      <c r="X103" s="56">
        <v>0</v>
      </c>
      <c r="Y103" s="56">
        <v>0</v>
      </c>
      <c r="Z103" s="56">
        <v>0</v>
      </c>
      <c r="AA103" s="56">
        <v>0</v>
      </c>
      <c r="AB103" s="56">
        <v>0</v>
      </c>
      <c r="AC103" s="56">
        <v>1</v>
      </c>
      <c r="AD103" s="56">
        <v>0</v>
      </c>
      <c r="AE103" s="56">
        <v>0</v>
      </c>
      <c r="AF103" s="56">
        <v>0</v>
      </c>
      <c r="AG103" s="56">
        <v>0</v>
      </c>
      <c r="AH103" s="56">
        <v>0</v>
      </c>
      <c r="AI103" s="56">
        <v>0</v>
      </c>
      <c r="AJ103" s="56">
        <v>0</v>
      </c>
    </row>
    <row r="104" spans="1:36">
      <c r="A104" s="56">
        <f>LN(METRICAS_PVT!A104)</f>
        <v>-0.21793026983008063</v>
      </c>
      <c r="B104" s="56">
        <f>LN(METRICAS_PVT!B104)</f>
        <v>-4.4376148214885633</v>
      </c>
      <c r="C104" s="56">
        <f>LN(METRICAS_PVT!C104)</f>
        <v>-2.2049567449644987</v>
      </c>
      <c r="D104" s="56">
        <f>LN(METRICAS_PVT!D104)</f>
        <v>-2.1030836113798901</v>
      </c>
      <c r="E104" s="56">
        <f>LN(METRICAS_PVT!E104)</f>
        <v>-2.7345956898574046</v>
      </c>
      <c r="F104" s="56">
        <f>LN(METRICAS_PVT!F104)</f>
        <v>-2.861915759765957</v>
      </c>
      <c r="G104" s="56">
        <f>LN(METRICAS_PVT!G104)</f>
        <v>-3.5105797556436706</v>
      </c>
      <c r="H104" s="56">
        <f>LN(METRICAS_PVT!H104)</f>
        <v>-1.8841446078772772</v>
      </c>
      <c r="I104" s="56">
        <f>LN(METRICAS_PVT!I104)</f>
        <v>0.51665658150420346</v>
      </c>
      <c r="J104" s="56">
        <f>LN(METRICAS_PVT!J104)</f>
        <v>1.8688686980027582</v>
      </c>
      <c r="K104" s="56">
        <f>LN(METRICAS_PVT!K104)</f>
        <v>-3.3785723412701603</v>
      </c>
      <c r="L104" s="56">
        <f>LN(METRICAS_PVT!L104)</f>
        <v>6.1659761495841554</v>
      </c>
      <c r="M104" s="56">
        <f>LN(METRICAS_PVT!M104)</f>
        <v>7.1946767931798092</v>
      </c>
      <c r="N104" s="56">
        <f>LN(METRICAS_PVT!N104)</f>
        <v>4.8235218359215866</v>
      </c>
      <c r="O104" s="56">
        <f>LN(-METRICAS_PVT!O104)</f>
        <v>11.373644299530559</v>
      </c>
      <c r="P104" s="56">
        <f>LN(-METRICAS_PVT!P104)</f>
        <v>14.95911225748911</v>
      </c>
      <c r="Q104" s="56">
        <f>LN(-METRICAS_PVT!Q104)</f>
        <v>7.7117576765816205</v>
      </c>
      <c r="R104" s="56">
        <f>LN(-METRICAS_PVT!R104)</f>
        <v>-2.9592352973397165</v>
      </c>
      <c r="S104" s="56">
        <v>1</v>
      </c>
      <c r="T104" s="56">
        <v>0</v>
      </c>
      <c r="U104" s="56">
        <v>0</v>
      </c>
      <c r="V104" s="56">
        <v>0</v>
      </c>
      <c r="W104" s="56">
        <v>0</v>
      </c>
      <c r="X104" s="56">
        <v>1</v>
      </c>
      <c r="Y104" s="56">
        <v>0</v>
      </c>
      <c r="Z104" s="56">
        <v>0</v>
      </c>
      <c r="AA104" s="56">
        <v>0</v>
      </c>
      <c r="AB104" s="56">
        <v>0</v>
      </c>
      <c r="AC104" s="56">
        <v>1</v>
      </c>
      <c r="AD104" s="56">
        <v>0</v>
      </c>
      <c r="AE104" s="56">
        <v>0</v>
      </c>
      <c r="AF104" s="56">
        <v>0</v>
      </c>
      <c r="AG104" s="56">
        <v>0</v>
      </c>
      <c r="AH104" s="56">
        <v>0</v>
      </c>
      <c r="AI104" s="56">
        <v>0</v>
      </c>
      <c r="AJ104" s="56">
        <v>0</v>
      </c>
    </row>
    <row r="105" spans="1:36">
      <c r="A105" s="56">
        <f>LN(METRICAS_PVT!A105)</f>
        <v>-0.24483525560562339</v>
      </c>
      <c r="B105" s="56">
        <f>LN(METRICAS_PVT!B105)</f>
        <v>-4.4449972746314002</v>
      </c>
      <c r="C105" s="56">
        <f>LN(METRICAS_PVT!C105)</f>
        <v>-2.1867812995224738</v>
      </c>
      <c r="D105" s="56">
        <f>LN(METRICAS_PVT!D105)</f>
        <v>-2.0873552245781584</v>
      </c>
      <c r="E105" s="56">
        <f>LN(METRICAS_PVT!E105)</f>
        <v>-2.7699269182136663</v>
      </c>
      <c r="F105" s="56">
        <f>LN(METRICAS_PVT!F105)</f>
        <v>-2.7911909294766977</v>
      </c>
      <c r="G105" s="56">
        <f>LN(METRICAS_PVT!G105)</f>
        <v>-3.3688417863117395</v>
      </c>
      <c r="H105" s="56">
        <f>LN(METRICAS_PVT!H105)</f>
        <v>-1.8423528962717679</v>
      </c>
      <c r="I105" s="56">
        <f>LN(METRICAS_PVT!I105)</f>
        <v>0.59292444226650898</v>
      </c>
      <c r="J105" s="56">
        <f>LN(METRICAS_PVT!J105)</f>
        <v>1.8879048052826282</v>
      </c>
      <c r="K105" s="56">
        <f>LN(METRICAS_PVT!K105)</f>
        <v>-3.3841153717432069</v>
      </c>
      <c r="L105" s="56">
        <f>LN(METRICAS_PVT!L105)</f>
        <v>6.1471773485058296</v>
      </c>
      <c r="M105" s="56">
        <f>LN(METRICAS_PVT!M105)</f>
        <v>7.2015050813954042</v>
      </c>
      <c r="N105" s="56">
        <f>LN(METRICAS_PVT!N105)</f>
        <v>4.8383090449987973</v>
      </c>
      <c r="O105" s="56">
        <f>LN(-METRICAS_PVT!O105)</f>
        <v>11.337543537352017</v>
      </c>
      <c r="P105" s="56">
        <f>LN(-METRICAS_PVT!P105)</f>
        <v>14.913244748148424</v>
      </c>
      <c r="Q105" s="56">
        <f>LN(-METRICAS_PVT!Q105)</f>
        <v>7.7577781950608768</v>
      </c>
      <c r="R105" s="56">
        <f>LN(-METRICAS_PVT!R105)</f>
        <v>-2.8306628026019176</v>
      </c>
      <c r="S105" s="56">
        <v>1</v>
      </c>
      <c r="T105" s="56">
        <v>0</v>
      </c>
      <c r="U105" s="56">
        <v>0</v>
      </c>
      <c r="V105" s="56">
        <v>0</v>
      </c>
      <c r="W105" s="56">
        <v>0</v>
      </c>
      <c r="X105" s="56">
        <v>0</v>
      </c>
      <c r="Y105" s="56">
        <v>1</v>
      </c>
      <c r="Z105" s="56">
        <v>0</v>
      </c>
      <c r="AA105" s="56">
        <v>0</v>
      </c>
      <c r="AB105" s="56">
        <v>0</v>
      </c>
      <c r="AC105" s="56">
        <v>1</v>
      </c>
      <c r="AD105" s="56">
        <v>0</v>
      </c>
      <c r="AE105" s="56">
        <v>0</v>
      </c>
      <c r="AF105" s="56">
        <v>0</v>
      </c>
      <c r="AG105" s="56">
        <v>0</v>
      </c>
      <c r="AH105" s="56">
        <v>0</v>
      </c>
      <c r="AI105" s="56">
        <v>0</v>
      </c>
      <c r="AJ105" s="56">
        <v>0</v>
      </c>
    </row>
    <row r="106" spans="1:36">
      <c r="A106" s="56">
        <f>LN(METRICAS_PVT!A106)</f>
        <v>-0.26419142248318161</v>
      </c>
      <c r="B106" s="56">
        <f>LN(METRICAS_PVT!B106)</f>
        <v>-4.4162757241426842</v>
      </c>
      <c r="C106" s="56">
        <f>LN(METRICAS_PVT!C106)</f>
        <v>-2.2490904174605695</v>
      </c>
      <c r="D106" s="56">
        <f>LN(METRICAS_PVT!D106)</f>
        <v>-2.1406850419597938</v>
      </c>
      <c r="E106" s="56">
        <f>LN(METRICAS_PVT!E106)</f>
        <v>-2.7943708604588333</v>
      </c>
      <c r="F106" s="56">
        <f>LN(METRICAS_PVT!F106)</f>
        <v>-2.8749149853918263</v>
      </c>
      <c r="G106" s="56">
        <f>LN(METRICAS_PVT!G106)</f>
        <v>-3.8710378392074891</v>
      </c>
      <c r="H106" s="56">
        <f>LN(METRICAS_PVT!H106)</f>
        <v>-1.9775277220593674</v>
      </c>
      <c r="I106" s="56">
        <f>LN(METRICAS_PVT!I106)</f>
        <v>0.51981880439658512</v>
      </c>
      <c r="J106" s="56">
        <f>LN(METRICAS_PVT!J106)</f>
        <v>1.8916740236159371</v>
      </c>
      <c r="K106" s="56">
        <f>LN(METRICAS_PVT!K106)</f>
        <v>-3.3947337897884116</v>
      </c>
      <c r="L106" s="56">
        <f>LN(METRICAS_PVT!L106)</f>
        <v>6.100192029675215</v>
      </c>
      <c r="M106" s="56">
        <f>LN(METRICAS_PVT!M106)</f>
        <v>7.2313786618773177</v>
      </c>
      <c r="N106" s="56">
        <f>LN(METRICAS_PVT!N106)</f>
        <v>4.8156950863725783</v>
      </c>
      <c r="O106" s="56">
        <f>LN(-METRICAS_PVT!O106)</f>
        <v>11.239356075455976</v>
      </c>
      <c r="P106" s="56">
        <f>LN(-METRICAS_PVT!P106)</f>
        <v>14.91523789392452</v>
      </c>
      <c r="Q106" s="56">
        <f>LN(-METRICAS_PVT!Q106)</f>
        <v>7.7759373434104884</v>
      </c>
      <c r="R106" s="56">
        <f>LN(-METRICAS_PVT!R106)</f>
        <v>-3.1496090150244296</v>
      </c>
      <c r="S106" s="56">
        <v>1</v>
      </c>
      <c r="T106" s="56">
        <v>0</v>
      </c>
      <c r="U106" s="56">
        <v>0</v>
      </c>
      <c r="V106" s="56">
        <v>1</v>
      </c>
      <c r="W106" s="56">
        <v>0</v>
      </c>
      <c r="X106" s="56">
        <v>0</v>
      </c>
      <c r="Y106" s="56">
        <v>0</v>
      </c>
      <c r="Z106" s="56">
        <v>0</v>
      </c>
      <c r="AA106" s="56">
        <v>0</v>
      </c>
      <c r="AB106" s="56">
        <v>0</v>
      </c>
      <c r="AC106" s="56">
        <v>0</v>
      </c>
      <c r="AD106" s="56">
        <v>1</v>
      </c>
      <c r="AE106" s="56">
        <v>0</v>
      </c>
      <c r="AF106" s="56">
        <v>0</v>
      </c>
      <c r="AG106" s="56">
        <v>0</v>
      </c>
      <c r="AH106" s="56">
        <v>0</v>
      </c>
      <c r="AI106" s="56">
        <v>0</v>
      </c>
      <c r="AJ106" s="56">
        <v>0</v>
      </c>
    </row>
    <row r="107" spans="1:36">
      <c r="A107" s="56">
        <f>LN(METRICAS_PVT!A107)</f>
        <v>-0.2436206683083304</v>
      </c>
      <c r="B107" s="56">
        <f>LN(METRICAS_PVT!B107)</f>
        <v>-4.3930100428818051</v>
      </c>
      <c r="C107" s="56">
        <f>LN(METRICAS_PVT!C107)</f>
        <v>-2.2075858190112632</v>
      </c>
      <c r="D107" s="56">
        <f>LN(METRICAS_PVT!D107)</f>
        <v>-2.1010389820798903</v>
      </c>
      <c r="E107" s="56">
        <f>LN(METRICAS_PVT!E107)</f>
        <v>-2.6400576443250645</v>
      </c>
      <c r="F107" s="56">
        <f>LN(METRICAS_PVT!F107)</f>
        <v>-2.9764766941413883</v>
      </c>
      <c r="G107" s="56">
        <f>LN(METRICAS_PVT!G107)</f>
        <v>-3.3876725823817115</v>
      </c>
      <c r="H107" s="56">
        <f>LN(METRICAS_PVT!H107)</f>
        <v>-1.8571528405919491</v>
      </c>
      <c r="I107" s="56">
        <f>LN(METRICAS_PVT!I107)</f>
        <v>0.39073953244956405</v>
      </c>
      <c r="J107" s="56">
        <f>LN(METRICAS_PVT!J107)</f>
        <v>1.921983332611745</v>
      </c>
      <c r="K107" s="56">
        <f>LN(METRICAS_PVT!K107)</f>
        <v>-3.3672162265909522</v>
      </c>
      <c r="L107" s="56">
        <f>LN(METRICAS_PVT!L107)</f>
        <v>6.0429890647613727</v>
      </c>
      <c r="M107" s="56">
        <f>LN(METRICAS_PVT!M107)</f>
        <v>7.1990419823714769</v>
      </c>
      <c r="N107" s="56">
        <f>LN(METRICAS_PVT!N107)</f>
        <v>4.8275859407643589</v>
      </c>
      <c r="O107" s="56">
        <f>LN(-METRICAS_PVT!O107)</f>
        <v>11.297044133505361</v>
      </c>
      <c r="P107" s="56">
        <f>LN(-METRICAS_PVT!P107)</f>
        <v>15.11648483767946</v>
      </c>
      <c r="Q107" s="56">
        <f>LN(-METRICAS_PVT!Q107)</f>
        <v>7.7990833405142563</v>
      </c>
      <c r="R107" s="56">
        <f>LN(-METRICAS_PVT!R107)</f>
        <v>-2.8322228924843147</v>
      </c>
      <c r="S107" s="56">
        <v>1</v>
      </c>
      <c r="T107" s="56">
        <v>0</v>
      </c>
      <c r="U107" s="56">
        <v>0</v>
      </c>
      <c r="V107" s="56">
        <v>0</v>
      </c>
      <c r="W107" s="56">
        <v>1</v>
      </c>
      <c r="X107" s="56">
        <v>0</v>
      </c>
      <c r="Y107" s="56">
        <v>0</v>
      </c>
      <c r="Z107" s="56">
        <v>0</v>
      </c>
      <c r="AA107" s="56">
        <v>0</v>
      </c>
      <c r="AB107" s="56">
        <v>0</v>
      </c>
      <c r="AC107" s="56">
        <v>0</v>
      </c>
      <c r="AD107" s="56">
        <v>1</v>
      </c>
      <c r="AE107" s="56">
        <v>0</v>
      </c>
      <c r="AF107" s="56">
        <v>0</v>
      </c>
      <c r="AG107" s="56">
        <v>0</v>
      </c>
      <c r="AH107" s="56">
        <v>0</v>
      </c>
      <c r="AI107" s="56">
        <v>0</v>
      </c>
      <c r="AJ107" s="56">
        <v>0</v>
      </c>
    </row>
    <row r="108" spans="1:36">
      <c r="A108" s="56">
        <f>LN(METRICAS_PVT!A108)</f>
        <v>-0.19869719107110287</v>
      </c>
      <c r="B108" s="56">
        <f>LN(METRICAS_PVT!B108)</f>
        <v>-4.499870569443214</v>
      </c>
      <c r="C108" s="56">
        <f>LN(METRICAS_PVT!C108)</f>
        <v>-2.1917879500786315</v>
      </c>
      <c r="D108" s="56">
        <f>LN(METRICAS_PVT!D108)</f>
        <v>-2.0969762983939106</v>
      </c>
      <c r="E108" s="56">
        <f>LN(METRICAS_PVT!E108)</f>
        <v>-2.7102788476554145</v>
      </c>
      <c r="F108" s="56">
        <f>LN(METRICAS_PVT!F108)</f>
        <v>-2.8769008162537797</v>
      </c>
      <c r="G108" s="56">
        <f>LN(METRICAS_PVT!G108)</f>
        <v>-3.4607024856823996</v>
      </c>
      <c r="H108" s="56">
        <f>LN(METRICAS_PVT!H108)</f>
        <v>-1.8692781825393197</v>
      </c>
      <c r="I108" s="56">
        <f>LN(METRICAS_PVT!I108)</f>
        <v>0.53217450965570401</v>
      </c>
      <c r="J108" s="56">
        <f>LN(METRICAS_PVT!J108)</f>
        <v>1.8797246850444462</v>
      </c>
      <c r="K108" s="56">
        <f>LN(METRICAS_PVT!K108)</f>
        <v>-3.4090753259094839</v>
      </c>
      <c r="L108" s="56">
        <f>LN(METRICAS_PVT!L108)</f>
        <v>6.0762764210737545</v>
      </c>
      <c r="M108" s="56">
        <f>LN(METRICAS_PVT!M108)</f>
        <v>7.1880036521100585</v>
      </c>
      <c r="N108" s="56">
        <f>LN(METRICAS_PVT!N108)</f>
        <v>4.8849169597049791</v>
      </c>
      <c r="O108" s="56">
        <f>LN(-METRICAS_PVT!O108)</f>
        <v>11.383112659521135</v>
      </c>
      <c r="P108" s="56">
        <f>LN(-METRICAS_PVT!P108)</f>
        <v>15.018890856880104</v>
      </c>
      <c r="Q108" s="56">
        <f>LN(-METRICAS_PVT!Q108)</f>
        <v>7.823854213030172</v>
      </c>
      <c r="R108" s="56">
        <f>LN(-METRICAS_PVT!R108)</f>
        <v>-2.9591276255148138</v>
      </c>
      <c r="S108" s="56">
        <v>1</v>
      </c>
      <c r="T108" s="56">
        <v>0</v>
      </c>
      <c r="U108" s="56">
        <v>0</v>
      </c>
      <c r="V108" s="56">
        <v>0</v>
      </c>
      <c r="W108" s="56">
        <v>0</v>
      </c>
      <c r="X108" s="56">
        <v>1</v>
      </c>
      <c r="Y108" s="56">
        <v>0</v>
      </c>
      <c r="Z108" s="56">
        <v>0</v>
      </c>
      <c r="AA108" s="56">
        <v>0</v>
      </c>
      <c r="AB108" s="56">
        <v>0</v>
      </c>
      <c r="AC108" s="56">
        <v>0</v>
      </c>
      <c r="AD108" s="56">
        <v>1</v>
      </c>
      <c r="AE108" s="56">
        <v>0</v>
      </c>
      <c r="AF108" s="56">
        <v>0</v>
      </c>
      <c r="AG108" s="56">
        <v>0</v>
      </c>
      <c r="AH108" s="56">
        <v>0</v>
      </c>
      <c r="AI108" s="56">
        <v>0</v>
      </c>
      <c r="AJ108" s="56">
        <v>0</v>
      </c>
    </row>
    <row r="109" spans="1:36">
      <c r="A109" s="56">
        <f>LN(METRICAS_PVT!A109)</f>
        <v>-0.20168446004330232</v>
      </c>
      <c r="B109" s="56">
        <f>LN(METRICAS_PVT!B109)</f>
        <v>-4.5073775696528928</v>
      </c>
      <c r="C109" s="56">
        <f>LN(METRICAS_PVT!C109)</f>
        <v>-2.2009187562924497</v>
      </c>
      <c r="D109" s="56">
        <f>LN(METRICAS_PVT!D109)</f>
        <v>-2.1059601134691253</v>
      </c>
      <c r="E109" s="56">
        <f>LN(METRICAS_PVT!E109)</f>
        <v>-2.7223948207951412</v>
      </c>
      <c r="F109" s="56">
        <f>LN(METRICAS_PVT!F109)</f>
        <v>-2.8821971846821492</v>
      </c>
      <c r="G109" s="56">
        <f>LN(METRICAS_PVT!G109)</f>
        <v>-3.2509422042233287</v>
      </c>
      <c r="H109" s="56">
        <f>LN(METRICAS_PVT!H109)</f>
        <v>-1.8296704763321825</v>
      </c>
      <c r="I109" s="56">
        <f>LN(METRICAS_PVT!I109)</f>
        <v>0.53844072324751679</v>
      </c>
      <c r="J109" s="56">
        <f>LN(METRICAS_PVT!J109)</f>
        <v>1.8866565691291506</v>
      </c>
      <c r="K109" s="56">
        <f>LN(METRICAS_PVT!K109)</f>
        <v>-3.4206379079296663</v>
      </c>
      <c r="L109" s="56">
        <f>LN(METRICAS_PVT!L109)</f>
        <v>6.0395701314115549</v>
      </c>
      <c r="M109" s="56">
        <f>LN(METRICAS_PVT!M109)</f>
        <v>7.1765170402266678</v>
      </c>
      <c r="N109" s="56">
        <f>LN(METRICAS_PVT!N109)</f>
        <v>4.8928912064915222</v>
      </c>
      <c r="O109" s="56">
        <f>LN(-METRICAS_PVT!O109)</f>
        <v>11.321794225983536</v>
      </c>
      <c r="P109" s="56">
        <f>LN(-METRICAS_PVT!P109)</f>
        <v>15.034629671818083</v>
      </c>
      <c r="Q109" s="56">
        <f>LN(-METRICAS_PVT!Q109)</f>
        <v>7.7693953317479902</v>
      </c>
      <c r="R109" s="56">
        <f>LN(-METRICAS_PVT!R109)</f>
        <v>-2.7987582393994583</v>
      </c>
      <c r="S109" s="56">
        <v>1</v>
      </c>
      <c r="T109" s="56">
        <v>0</v>
      </c>
      <c r="U109" s="56">
        <v>0</v>
      </c>
      <c r="V109" s="56">
        <v>0</v>
      </c>
      <c r="W109" s="56">
        <v>0</v>
      </c>
      <c r="X109" s="56">
        <v>0</v>
      </c>
      <c r="Y109" s="56">
        <v>1</v>
      </c>
      <c r="Z109" s="56">
        <v>0</v>
      </c>
      <c r="AA109" s="56">
        <v>0</v>
      </c>
      <c r="AB109" s="56">
        <v>0</v>
      </c>
      <c r="AC109" s="56">
        <v>0</v>
      </c>
      <c r="AD109" s="56">
        <v>1</v>
      </c>
      <c r="AE109" s="56">
        <v>0</v>
      </c>
      <c r="AF109" s="56">
        <v>0</v>
      </c>
      <c r="AG109" s="56">
        <v>0</v>
      </c>
      <c r="AH109" s="56">
        <v>0</v>
      </c>
      <c r="AI109" s="56">
        <v>0</v>
      </c>
      <c r="AJ109" s="56">
        <v>0</v>
      </c>
    </row>
    <row r="110" spans="1:36">
      <c r="A110" s="56">
        <f>LN(METRICAS_PVT!A110)</f>
        <v>-0.20711255319580879</v>
      </c>
      <c r="B110" s="56">
        <f>LN(METRICAS_PVT!B110)</f>
        <v>-4.4234979378657684</v>
      </c>
      <c r="C110" s="56">
        <f>LN(METRICAS_PVT!C110)</f>
        <v>-2.1222990847396352</v>
      </c>
      <c r="D110" s="56">
        <f>LN(METRICAS_PVT!D110)</f>
        <v>-2.0268628036916305</v>
      </c>
      <c r="E110" s="56">
        <f>LN(METRICAS_PVT!E110)</f>
        <v>-2.5950064476609875</v>
      </c>
      <c r="F110" s="56">
        <f>LN(METRICAS_PVT!F110)</f>
        <v>-2.8629021503085466</v>
      </c>
      <c r="G110" s="56">
        <f>LN(METRICAS_PVT!G110)</f>
        <v>-3.5535769518832034</v>
      </c>
      <c r="H110" s="56">
        <f>LN(METRICAS_PVT!H110)</f>
        <v>-1.8302699499778996</v>
      </c>
      <c r="I110" s="56">
        <f>LN(METRICAS_PVT!I110)</f>
        <v>0.5714758117245512</v>
      </c>
      <c r="J110" s="56">
        <f>LN(METRICAS_PVT!J110)</f>
        <v>1.8747045373586757</v>
      </c>
      <c r="K110" s="56">
        <f>LN(METRICAS_PVT!K110)</f>
        <v>-3.4343779620330981</v>
      </c>
      <c r="L110" s="56">
        <f>LN(METRICAS_PVT!L110)</f>
        <v>5.9850551619227987</v>
      </c>
      <c r="M110" s="56">
        <f>LN(METRICAS_PVT!M110)</f>
        <v>7.1916352921831352</v>
      </c>
      <c r="N110" s="56">
        <f>LN(METRICAS_PVT!N110)</f>
        <v>4.8881031270690363</v>
      </c>
      <c r="O110" s="56">
        <f>LN(-METRICAS_PVT!O110)</f>
        <v>11.302778493939249</v>
      </c>
      <c r="P110" s="56">
        <f>LN(-METRICAS_PVT!P110)</f>
        <v>15.229184566815629</v>
      </c>
      <c r="Q110" s="56">
        <f>LN(-METRICAS_PVT!Q110)</f>
        <v>7.7582851491473654</v>
      </c>
      <c r="R110" s="56">
        <f>LN(-METRICAS_PVT!R110)</f>
        <v>-2.9965228155077224</v>
      </c>
      <c r="S110" s="56">
        <v>1</v>
      </c>
      <c r="T110" s="56">
        <v>0</v>
      </c>
      <c r="U110" s="56">
        <v>0</v>
      </c>
      <c r="V110" s="56">
        <v>1</v>
      </c>
      <c r="W110" s="56">
        <v>0</v>
      </c>
      <c r="X110" s="56">
        <v>0</v>
      </c>
      <c r="Y110" s="56">
        <v>0</v>
      </c>
      <c r="Z110" s="56">
        <v>0</v>
      </c>
      <c r="AA110" s="56">
        <v>0</v>
      </c>
      <c r="AB110" s="56">
        <v>0</v>
      </c>
      <c r="AC110" s="56">
        <v>0</v>
      </c>
      <c r="AD110" s="56">
        <v>0</v>
      </c>
      <c r="AE110" s="56">
        <v>1</v>
      </c>
      <c r="AF110" s="56">
        <v>0</v>
      </c>
      <c r="AG110" s="56">
        <v>0</v>
      </c>
      <c r="AH110" s="56">
        <v>0</v>
      </c>
      <c r="AI110" s="56">
        <v>0</v>
      </c>
      <c r="AJ110" s="56">
        <v>0</v>
      </c>
    </row>
    <row r="111" spans="1:36">
      <c r="A111" s="56">
        <f>LN(METRICAS_PVT!A111)</f>
        <v>-0.19493584264409167</v>
      </c>
      <c r="B111" s="56">
        <f>LN(METRICAS_PVT!B111)</f>
        <v>-4.4571086816275702</v>
      </c>
      <c r="C111" s="56">
        <f>LN(METRICAS_PVT!C111)</f>
        <v>-2.1274477210905185</v>
      </c>
      <c r="D111" s="56">
        <f>LN(METRICAS_PVT!D111)</f>
        <v>-2.0345689130583056</v>
      </c>
      <c r="E111" s="56">
        <f>LN(METRICAS_PVT!E111)</f>
        <v>-2.5521929655004656</v>
      </c>
      <c r="F111" s="56">
        <f>LN(METRICAS_PVT!F111)</f>
        <v>-2.9407478840800181</v>
      </c>
      <c r="G111" s="56">
        <f>LN(METRICAS_PVT!G111)</f>
        <v>-3.512105599856099</v>
      </c>
      <c r="H111" s="56">
        <f>LN(METRICAS_PVT!H111)</f>
        <v>-1.8290199445916695</v>
      </c>
      <c r="I111" s="56">
        <f>LN(METRICAS_PVT!I111)</f>
        <v>0.47902674343598978</v>
      </c>
      <c r="J111" s="56">
        <f>LN(METRICAS_PVT!J111)</f>
        <v>1.895720409996287</v>
      </c>
      <c r="K111" s="56">
        <f>LN(METRICAS_PVT!K111)</f>
        <v>-3.4197746275160079</v>
      </c>
      <c r="L111" s="56">
        <f>LN(METRICAS_PVT!L111)</f>
        <v>5.9441416882723122</v>
      </c>
      <c r="M111" s="56">
        <f>LN(METRICAS_PVT!M111)</f>
        <v>7.1822524370948342</v>
      </c>
      <c r="N111" s="56">
        <f>LN(METRICAS_PVT!N111)</f>
        <v>4.8919889875523319</v>
      </c>
      <c r="O111" s="56">
        <f>LN(-METRICAS_PVT!O111)</f>
        <v>11.299845050439981</v>
      </c>
      <c r="P111" s="56">
        <f>LN(-METRICAS_PVT!P111)</f>
        <v>15.269724540408157</v>
      </c>
      <c r="Q111" s="56">
        <f>LN(-METRICAS_PVT!Q111)</f>
        <v>7.7439137378585192</v>
      </c>
      <c r="R111" s="56">
        <f>LN(-METRICAS_PVT!R111)</f>
        <v>-2.9888172731090443</v>
      </c>
      <c r="S111" s="56">
        <v>1</v>
      </c>
      <c r="T111" s="56">
        <v>0</v>
      </c>
      <c r="U111" s="56">
        <v>0</v>
      </c>
      <c r="V111" s="56">
        <v>0</v>
      </c>
      <c r="W111" s="56">
        <v>1</v>
      </c>
      <c r="X111" s="56">
        <v>0</v>
      </c>
      <c r="Y111" s="56">
        <v>0</v>
      </c>
      <c r="Z111" s="56">
        <v>0</v>
      </c>
      <c r="AA111" s="56">
        <v>0</v>
      </c>
      <c r="AB111" s="56">
        <v>0</v>
      </c>
      <c r="AC111" s="56">
        <v>0</v>
      </c>
      <c r="AD111" s="56">
        <v>0</v>
      </c>
      <c r="AE111" s="56">
        <v>1</v>
      </c>
      <c r="AF111" s="56">
        <v>0</v>
      </c>
      <c r="AG111" s="56">
        <v>0</v>
      </c>
      <c r="AH111" s="56">
        <v>0</v>
      </c>
      <c r="AI111" s="56">
        <v>0</v>
      </c>
      <c r="AJ111" s="56">
        <v>0</v>
      </c>
    </row>
    <row r="112" spans="1:36">
      <c r="A112" s="56">
        <f>LN(METRICAS_PVT!A112)</f>
        <v>-0.17239733912127772</v>
      </c>
      <c r="B112" s="56">
        <f>LN(METRICAS_PVT!B112)</f>
        <v>-4.4414578092106103</v>
      </c>
      <c r="C112" s="56">
        <f>LN(METRICAS_PVT!C112)</f>
        <v>-2.2903722474552035</v>
      </c>
      <c r="D112" s="56">
        <f>LN(METRICAS_PVT!D112)</f>
        <v>-2.1803008473849883</v>
      </c>
      <c r="E112" s="56">
        <f>LN(METRICAS_PVT!E112)</f>
        <v>-2.7812314291798339</v>
      </c>
      <c r="F112" s="56">
        <f>LN(METRICAS_PVT!F112)</f>
        <v>-2.9750404507535047</v>
      </c>
      <c r="G112" s="56">
        <f>LN(METRICAS_PVT!G112)</f>
        <v>-3.7237826713612745</v>
      </c>
      <c r="H112" s="56">
        <f>LN(METRICAS_PVT!H112)</f>
        <v>-1.986680066155935</v>
      </c>
      <c r="I112" s="56">
        <f>LN(METRICAS_PVT!I112)</f>
        <v>0.45134681654882891</v>
      </c>
      <c r="J112" s="56">
        <f>LN(METRICAS_PVT!J112)</f>
        <v>1.8834621490721544</v>
      </c>
      <c r="K112" s="56">
        <f>LN(METRICAS_PVT!K112)</f>
        <v>-3.4263872673023337</v>
      </c>
      <c r="L112" s="56">
        <f>LN(METRICAS_PVT!L112)</f>
        <v>6.0297961704993748</v>
      </c>
      <c r="M112" s="56">
        <f>LN(METRICAS_PVT!M112)</f>
        <v>7.1871775937018914</v>
      </c>
      <c r="N112" s="56">
        <f>LN(METRICAS_PVT!N112)</f>
        <v>4.9070416016743499</v>
      </c>
      <c r="O112" s="56">
        <f>LN(-METRICAS_PVT!O112)</f>
        <v>11.294224479612989</v>
      </c>
      <c r="P112" s="56">
        <f>LN(-METRICAS_PVT!P112)</f>
        <v>14.899499162377047</v>
      </c>
      <c r="Q112" s="56">
        <f>LN(-METRICAS_PVT!Q112)</f>
        <v>7.7280927412841232</v>
      </c>
      <c r="R112" s="56">
        <f>LN(-METRICAS_PVT!R112)</f>
        <v>-3.1540295464390748</v>
      </c>
      <c r="S112" s="56">
        <v>1</v>
      </c>
      <c r="T112" s="56">
        <v>0</v>
      </c>
      <c r="U112" s="56">
        <v>0</v>
      </c>
      <c r="V112" s="56">
        <v>0</v>
      </c>
      <c r="W112" s="56">
        <v>0</v>
      </c>
      <c r="X112" s="56">
        <v>1</v>
      </c>
      <c r="Y112" s="56">
        <v>0</v>
      </c>
      <c r="Z112" s="56">
        <v>0</v>
      </c>
      <c r="AA112" s="56">
        <v>0</v>
      </c>
      <c r="AB112" s="56">
        <v>0</v>
      </c>
      <c r="AC112" s="56">
        <v>0</v>
      </c>
      <c r="AD112" s="56">
        <v>0</v>
      </c>
      <c r="AE112" s="56">
        <v>1</v>
      </c>
      <c r="AF112" s="56">
        <v>0</v>
      </c>
      <c r="AG112" s="56">
        <v>0</v>
      </c>
      <c r="AH112" s="56">
        <v>0</v>
      </c>
      <c r="AI112" s="56">
        <v>0</v>
      </c>
      <c r="AJ112" s="56">
        <v>0</v>
      </c>
    </row>
    <row r="113" spans="1:36">
      <c r="A113" s="56">
        <f>LN(METRICAS_PVT!A113)</f>
        <v>-0.1791127442327666</v>
      </c>
      <c r="B113" s="56">
        <f>LN(METRICAS_PVT!B113)</f>
        <v>-4.4179292714976386</v>
      </c>
      <c r="C113" s="56">
        <f>LN(METRICAS_PVT!C113)</f>
        <v>-2.2914355117999579</v>
      </c>
      <c r="D113" s="56">
        <f>LN(METRICAS_PVT!D113)</f>
        <v>-2.1787724968484774</v>
      </c>
      <c r="E113" s="56">
        <f>LN(METRICAS_PVT!E113)</f>
        <v>-2.7460219496594656</v>
      </c>
      <c r="F113" s="56">
        <f>LN(METRICAS_PVT!F113)</f>
        <v>-3.0159819468680098</v>
      </c>
      <c r="G113" s="56">
        <f>LN(METRICAS_PVT!G113)</f>
        <v>-3.5535253117992669</v>
      </c>
      <c r="H113" s="56">
        <f>LN(METRICAS_PVT!H113)</f>
        <v>-1.95330995511414</v>
      </c>
      <c r="I113" s="56">
        <f>LN(METRICAS_PVT!I113)</f>
        <v>0.39867878952283886</v>
      </c>
      <c r="J113" s="56">
        <f>LN(METRICAS_PVT!J113)</f>
        <v>1.8872308079007796</v>
      </c>
      <c r="K113" s="56">
        <f>LN(METRICAS_PVT!K113)</f>
        <v>-3.4146607363908488</v>
      </c>
      <c r="L113" s="56">
        <f>LN(METRICAS_PVT!L113)</f>
        <v>6.0375725460574747</v>
      </c>
      <c r="M113" s="56">
        <f>LN(METRICAS_PVT!M113)</f>
        <v>7.1910688902188458</v>
      </c>
      <c r="N113" s="56">
        <f>LN(METRICAS_PVT!N113)</f>
        <v>4.9248322075909723</v>
      </c>
      <c r="O113" s="56">
        <f>LN(-METRICAS_PVT!O113)</f>
        <v>11.232358213793509</v>
      </c>
      <c r="P113" s="56">
        <f>LN(-METRICAS_PVT!P113)</f>
        <v>15.014311865549773</v>
      </c>
      <c r="Q113" s="56">
        <f>LN(-METRICAS_PVT!Q113)</f>
        <v>7.7763548707747754</v>
      </c>
      <c r="R113" s="56">
        <f>LN(-METRICAS_PVT!R113)</f>
        <v>-3.0228387987357133</v>
      </c>
      <c r="S113" s="56">
        <v>1</v>
      </c>
      <c r="T113" s="56">
        <v>0</v>
      </c>
      <c r="U113" s="56">
        <v>0</v>
      </c>
      <c r="V113" s="56">
        <v>0</v>
      </c>
      <c r="W113" s="56">
        <v>0</v>
      </c>
      <c r="X113" s="56">
        <v>0</v>
      </c>
      <c r="Y113" s="56">
        <v>1</v>
      </c>
      <c r="Z113" s="56">
        <v>0</v>
      </c>
      <c r="AA113" s="56">
        <v>0</v>
      </c>
      <c r="AB113" s="56">
        <v>0</v>
      </c>
      <c r="AC113" s="56">
        <v>0</v>
      </c>
      <c r="AD113" s="56">
        <v>0</v>
      </c>
      <c r="AE113" s="56">
        <v>1</v>
      </c>
      <c r="AF113" s="56">
        <v>0</v>
      </c>
      <c r="AG113" s="56">
        <v>0</v>
      </c>
      <c r="AH113" s="56">
        <v>0</v>
      </c>
      <c r="AI113" s="56">
        <v>0</v>
      </c>
      <c r="AJ113" s="56">
        <v>0</v>
      </c>
    </row>
    <row r="114" spans="1:36">
      <c r="A114" s="56">
        <f>LN(METRICAS_PVT!A114)</f>
        <v>-0.19600836552875248</v>
      </c>
      <c r="B114" s="56">
        <f>LN(METRICAS_PVT!B114)</f>
        <v>-4.665819827632073</v>
      </c>
      <c r="C114" s="56">
        <f>LN(METRICAS_PVT!C114)</f>
        <v>-2.3565003405830978</v>
      </c>
      <c r="D114" s="56">
        <f>LN(METRICAS_PVT!D114)</f>
        <v>-2.261800507806341</v>
      </c>
      <c r="E114" s="56">
        <f>LN(METRICAS_PVT!E114)</f>
        <v>-2.6851330583184749</v>
      </c>
      <c r="F114" s="56">
        <f>LN(METRICAS_PVT!F114)</f>
        <v>-3.3256080383391668</v>
      </c>
      <c r="G114" s="56">
        <f>LN(METRICAS_PVT!G114)</f>
        <v>-3.8431024135756915</v>
      </c>
      <c r="H114" s="56">
        <f>LN(METRICAS_PVT!H114)</f>
        <v>-2.0747342976031611</v>
      </c>
      <c r="I114" s="56">
        <f>LN(METRICAS_PVT!I114)</f>
        <v>0.12012675803192897</v>
      </c>
      <c r="J114" s="56">
        <f>LN(METRICAS_PVT!J114)</f>
        <v>1.8663691191126937</v>
      </c>
      <c r="K114" s="56">
        <f>LN(METRICAS_PVT!K114)</f>
        <v>-3.4457347963710956</v>
      </c>
      <c r="L114" s="56">
        <f>LN(METRICAS_PVT!L114)</f>
        <v>5.9925290690607769</v>
      </c>
      <c r="M114" s="56">
        <f>LN(METRICAS_PVT!M114)</f>
        <v>7.2109657449390712</v>
      </c>
      <c r="N114" s="56">
        <f>LN(METRICAS_PVT!N114)</f>
        <v>4.9222765149103012</v>
      </c>
      <c r="O114" s="56">
        <f>LN(-METRICAS_PVT!O114)</f>
        <v>10.034784319204027</v>
      </c>
      <c r="P114" s="56">
        <f>LN(-METRICAS_PVT!P114)</f>
        <v>15.039573546553271</v>
      </c>
      <c r="Q114" s="56">
        <f>LN(-METRICAS_PVT!Q114)</f>
        <v>7.8480111228041984</v>
      </c>
      <c r="R114" s="56">
        <f>LN(-METRICAS_PVT!R114)</f>
        <v>-3.282981322302609</v>
      </c>
      <c r="S114" s="56">
        <v>1</v>
      </c>
      <c r="T114" s="56">
        <v>0</v>
      </c>
      <c r="U114" s="56">
        <v>0</v>
      </c>
      <c r="V114" s="56">
        <v>1</v>
      </c>
      <c r="W114" s="56">
        <v>0</v>
      </c>
      <c r="X114" s="56">
        <v>0</v>
      </c>
      <c r="Y114" s="56">
        <v>0</v>
      </c>
      <c r="Z114" s="56">
        <v>0</v>
      </c>
      <c r="AA114" s="56">
        <v>0</v>
      </c>
      <c r="AB114" s="56">
        <v>0</v>
      </c>
      <c r="AC114" s="56">
        <v>0</v>
      </c>
      <c r="AD114" s="56">
        <v>0</v>
      </c>
      <c r="AE114" s="56">
        <v>0</v>
      </c>
      <c r="AF114" s="56">
        <v>1</v>
      </c>
      <c r="AG114" s="56">
        <v>0</v>
      </c>
      <c r="AH114" s="56">
        <v>0</v>
      </c>
      <c r="AI114" s="56">
        <v>0</v>
      </c>
      <c r="AJ114" s="56">
        <v>0</v>
      </c>
    </row>
    <row r="115" spans="1:36">
      <c r="A115" s="56">
        <f>LN(METRICAS_PVT!A115)</f>
        <v>-0.21139089298891239</v>
      </c>
      <c r="B115" s="56">
        <f>LN(METRICAS_PVT!B115)</f>
        <v>-4.5215240199721443</v>
      </c>
      <c r="C115" s="56">
        <f>LN(METRICAS_PVT!C115)</f>
        <v>-2.3208963449946403</v>
      </c>
      <c r="D115" s="56">
        <f>LN(METRICAS_PVT!D115)</f>
        <v>-2.2158756184253394</v>
      </c>
      <c r="E115" s="56">
        <f>LN(METRICAS_PVT!E115)</f>
        <v>-2.6805603595324752</v>
      </c>
      <c r="F115" s="56">
        <f>LN(METRICAS_PVT!F115)</f>
        <v>-3.2056330400792801</v>
      </c>
      <c r="G115" s="56">
        <f>LN(METRICAS_PVT!G115)</f>
        <v>-3.8412909514498641</v>
      </c>
      <c r="H115" s="56">
        <f>LN(METRICAS_PVT!H115)</f>
        <v>-2.0361993003056647</v>
      </c>
      <c r="I115" s="56">
        <f>LN(METRICAS_PVT!I115)</f>
        <v>0.20580480831090386</v>
      </c>
      <c r="J115" s="56">
        <f>LN(METRICAS_PVT!J115)</f>
        <v>1.9118658763846166</v>
      </c>
      <c r="K115" s="56">
        <f>LN(METRICAS_PVT!K115)</f>
        <v>-3.4114378483901842</v>
      </c>
      <c r="L115" s="56">
        <f>LN(METRICAS_PVT!L115)</f>
        <v>5.9315624346865983</v>
      </c>
      <c r="M115" s="56">
        <f>LN(METRICAS_PVT!M115)</f>
        <v>7.1994326000910522</v>
      </c>
      <c r="N115" s="56">
        <f>LN(METRICAS_PVT!N115)</f>
        <v>4.8985204690338815</v>
      </c>
      <c r="O115" s="56">
        <f>LN(-METRICAS_PVT!O115)</f>
        <v>10.221849932635177</v>
      </c>
      <c r="P115" s="56">
        <f>LN(-METRICAS_PVT!P115)</f>
        <v>14.954967022872657</v>
      </c>
      <c r="Q115" s="56">
        <f>LN(-METRICAS_PVT!Q115)</f>
        <v>7.8063382740457543</v>
      </c>
      <c r="R115" s="56">
        <f>LN(-METRICAS_PVT!R115)</f>
        <v>-3.2201116893604045</v>
      </c>
      <c r="S115" s="56">
        <v>1</v>
      </c>
      <c r="T115" s="56">
        <v>0</v>
      </c>
      <c r="U115" s="56">
        <v>0</v>
      </c>
      <c r="V115" s="56">
        <v>0</v>
      </c>
      <c r="W115" s="56">
        <v>1</v>
      </c>
      <c r="X115" s="56">
        <v>0</v>
      </c>
      <c r="Y115" s="56">
        <v>0</v>
      </c>
      <c r="Z115" s="56">
        <v>0</v>
      </c>
      <c r="AA115" s="56">
        <v>0</v>
      </c>
      <c r="AB115" s="56">
        <v>0</v>
      </c>
      <c r="AC115" s="56">
        <v>0</v>
      </c>
      <c r="AD115" s="56">
        <v>0</v>
      </c>
      <c r="AE115" s="56">
        <v>0</v>
      </c>
      <c r="AF115" s="56">
        <v>1</v>
      </c>
      <c r="AG115" s="56">
        <v>0</v>
      </c>
      <c r="AH115" s="56">
        <v>0</v>
      </c>
      <c r="AI115" s="56">
        <v>0</v>
      </c>
      <c r="AJ115" s="56">
        <v>0</v>
      </c>
    </row>
    <row r="116" spans="1:36">
      <c r="A116" s="56">
        <f>LN(METRICAS_PVT!A116)</f>
        <v>-0.18573913041101134</v>
      </c>
      <c r="B116" s="56">
        <f>LN(METRICAS_PVT!B116)</f>
        <v>-4.6348572120457563</v>
      </c>
      <c r="C116" s="56">
        <f>LN(METRICAS_PVT!C116)</f>
        <v>-2.2625369190466422</v>
      </c>
      <c r="D116" s="56">
        <f>LN(METRICAS_PVT!D116)</f>
        <v>-2.1733691333181087</v>
      </c>
      <c r="E116" s="56">
        <f>LN(METRICAS_PVT!E116)</f>
        <v>-2.5936392444758147</v>
      </c>
      <c r="F116" s="56">
        <f>LN(METRICAS_PVT!F116)</f>
        <v>-3.2430131866332612</v>
      </c>
      <c r="G116" s="56">
        <f>LN(METRICAS_PVT!G116)</f>
        <v>-4.0815441629750051</v>
      </c>
      <c r="H116" s="56">
        <f>LN(METRICAS_PVT!H116)</f>
        <v>-2.0350422413078952</v>
      </c>
      <c r="I116" s="56">
        <f>LN(METRICAS_PVT!I116)</f>
        <v>0.20758750664168224</v>
      </c>
      <c r="J116" s="56">
        <f>LN(METRICAS_PVT!J116)</f>
        <v>1.8804729579752806</v>
      </c>
      <c r="K116" s="56">
        <f>LN(METRICAS_PVT!K116)</f>
        <v>-3.4506006932749438</v>
      </c>
      <c r="L116" s="56">
        <f>LN(METRICAS_PVT!L116)</f>
        <v>5.9902064460891609</v>
      </c>
      <c r="M116" s="56">
        <f>LN(METRICAS_PVT!M116)</f>
        <v>7.2210539163675724</v>
      </c>
      <c r="N116" s="56">
        <f>LN(METRICAS_PVT!N116)</f>
        <v>4.9314656149350693</v>
      </c>
      <c r="O116" s="56">
        <f>LN(-METRICAS_PVT!O116)</f>
        <v>10.260322842589954</v>
      </c>
      <c r="P116" s="56">
        <f>LN(-METRICAS_PVT!P116)</f>
        <v>15.218475595553718</v>
      </c>
      <c r="Q116" s="56">
        <f>LN(-METRICAS_PVT!Q116)</f>
        <v>8.0107012843895085</v>
      </c>
      <c r="R116" s="56">
        <f>LN(-METRICAS_PVT!R116)</f>
        <v>-3.4415234049264991</v>
      </c>
      <c r="S116" s="56">
        <v>1</v>
      </c>
      <c r="T116" s="56">
        <v>0</v>
      </c>
      <c r="U116" s="56">
        <v>0</v>
      </c>
      <c r="V116" s="56">
        <v>0</v>
      </c>
      <c r="W116" s="56">
        <v>0</v>
      </c>
      <c r="X116" s="56">
        <v>1</v>
      </c>
      <c r="Y116" s="56">
        <v>0</v>
      </c>
      <c r="Z116" s="56">
        <v>0</v>
      </c>
      <c r="AA116" s="56">
        <v>0</v>
      </c>
      <c r="AB116" s="56">
        <v>0</v>
      </c>
      <c r="AC116" s="56">
        <v>0</v>
      </c>
      <c r="AD116" s="56">
        <v>0</v>
      </c>
      <c r="AE116" s="56">
        <v>0</v>
      </c>
      <c r="AF116" s="56">
        <v>1</v>
      </c>
      <c r="AG116" s="56">
        <v>0</v>
      </c>
      <c r="AH116" s="56">
        <v>0</v>
      </c>
      <c r="AI116" s="56">
        <v>0</v>
      </c>
      <c r="AJ116" s="56">
        <v>0</v>
      </c>
    </row>
    <row r="117" spans="1:36">
      <c r="A117" s="56">
        <f>LN(METRICAS_PVT!A117)</f>
        <v>-0.19700417214864496</v>
      </c>
      <c r="B117" s="56">
        <f>LN(METRICAS_PVT!B117)</f>
        <v>-4.1448489850393999</v>
      </c>
      <c r="C117" s="56">
        <f>LN(METRICAS_PVT!C117)</f>
        <v>-2.4551100967301012</v>
      </c>
      <c r="D117" s="56">
        <f>LN(METRICAS_PVT!D117)</f>
        <v>-2.2857321899746039</v>
      </c>
      <c r="E117" s="56">
        <f>LN(METRICAS_PVT!E117)</f>
        <v>-2.6925606240689888</v>
      </c>
      <c r="F117" s="56">
        <f>LN(METRICAS_PVT!F117)</f>
        <v>-3.3816233900055943</v>
      </c>
      <c r="G117" s="56">
        <f>LN(METRICAS_PVT!G117)</f>
        <v>-4.1078496558189475</v>
      </c>
      <c r="H117" s="56">
        <f>LN(METRICAS_PVT!H117)</f>
        <v>-2.1358623485164201</v>
      </c>
      <c r="I117" s="56">
        <f>LN(METRICAS_PVT!I117)</f>
        <v>6.7569786274833496E-2</v>
      </c>
      <c r="J117" s="56">
        <f>LN(METRICAS_PVT!J117)</f>
        <v>1.8922626707302013</v>
      </c>
      <c r="K117" s="56">
        <f>LN(METRICAS_PVT!K117)</f>
        <v>-3.4491931762804273</v>
      </c>
      <c r="L117" s="56">
        <f>LN(METRICAS_PVT!L117)</f>
        <v>5.9364896161635263</v>
      </c>
      <c r="M117" s="56">
        <f>LN(METRICAS_PVT!M117)</f>
        <v>7.220477025632877</v>
      </c>
      <c r="N117" s="56">
        <f>LN(METRICAS_PVT!N117)</f>
        <v>4.9369278066226485</v>
      </c>
      <c r="O117" s="56">
        <f>LN(-METRICAS_PVT!O117)</f>
        <v>10.188735915450762</v>
      </c>
      <c r="P117" s="56">
        <f>LN(-METRICAS_PVT!P117)</f>
        <v>14.775717615494145</v>
      </c>
      <c r="Q117" s="56">
        <f>LN(-METRICAS_PVT!Q117)</f>
        <v>8.0318917010820172</v>
      </c>
      <c r="R117" s="56">
        <f>LN(-METRICAS_PVT!R117)</f>
        <v>-3.2360268586848946</v>
      </c>
      <c r="S117" s="56">
        <v>1</v>
      </c>
      <c r="T117" s="56">
        <v>0</v>
      </c>
      <c r="U117" s="56">
        <v>0</v>
      </c>
      <c r="V117" s="56">
        <v>0</v>
      </c>
      <c r="W117" s="56">
        <v>0</v>
      </c>
      <c r="X117" s="56">
        <v>0</v>
      </c>
      <c r="Y117" s="56">
        <v>1</v>
      </c>
      <c r="Z117" s="56">
        <v>0</v>
      </c>
      <c r="AA117" s="56">
        <v>0</v>
      </c>
      <c r="AB117" s="56">
        <v>0</v>
      </c>
      <c r="AC117" s="56">
        <v>0</v>
      </c>
      <c r="AD117" s="56">
        <v>0</v>
      </c>
      <c r="AE117" s="56">
        <v>0</v>
      </c>
      <c r="AF117" s="56">
        <v>1</v>
      </c>
      <c r="AG117" s="56">
        <v>0</v>
      </c>
      <c r="AH117" s="56">
        <v>0</v>
      </c>
      <c r="AI117" s="56">
        <v>0</v>
      </c>
      <c r="AJ117" s="56">
        <v>0</v>
      </c>
    </row>
    <row r="118" spans="1:36">
      <c r="A118" s="56">
        <f>LN(METRICAS_PVT!A118)</f>
        <v>-0.19601787148627836</v>
      </c>
      <c r="B118" s="56">
        <f>LN(METRICAS_PVT!B118)</f>
        <v>-4.3640996814591162</v>
      </c>
      <c r="C118" s="56">
        <f>LN(METRICAS_PVT!C118)</f>
        <v>-2.3847646227631754</v>
      </c>
      <c r="D118" s="56">
        <f>LN(METRICAS_PVT!D118)</f>
        <v>-2.255350754210772</v>
      </c>
      <c r="E118" s="56">
        <f>LN(METRICAS_PVT!E118)</f>
        <v>-2.594435338062016</v>
      </c>
      <c r="F118" s="56">
        <f>LN(METRICAS_PVT!F118)</f>
        <v>-3.5016125561088836</v>
      </c>
      <c r="G118" s="56">
        <f>LN(METRICAS_PVT!G118)</f>
        <v>-4.0311035899033518</v>
      </c>
      <c r="H118" s="56">
        <f>LN(METRICAS_PVT!H118)</f>
        <v>-2.0988976661102332</v>
      </c>
      <c r="I118" s="56">
        <f>LN(METRICAS_PVT!I118)</f>
        <v>-6.0163285032628364E-3</v>
      </c>
      <c r="J118" s="56">
        <f>LN(METRICAS_PVT!J118)</f>
        <v>1.844525284067809</v>
      </c>
      <c r="K118" s="56">
        <f>LN(METRICAS_PVT!K118)</f>
        <v>-3.4955962276056205</v>
      </c>
      <c r="L118" s="56">
        <f>LN(METRICAS_PVT!L118)</f>
        <v>5.9126178005750347</v>
      </c>
      <c r="M118" s="56">
        <f>LN(METRICAS_PVT!M118)</f>
        <v>7.2301362664770279</v>
      </c>
      <c r="N118" s="56">
        <f>LN(METRICAS_PVT!N118)</f>
        <v>4.9421381190237463</v>
      </c>
      <c r="O118" s="56">
        <f>LN(-METRICAS_PVT!O118)</f>
        <v>10.242856858492962</v>
      </c>
      <c r="P118" s="56">
        <f>LN(-METRICAS_PVT!P118)</f>
        <v>15.160818983141043</v>
      </c>
      <c r="Q118" s="56">
        <f>LN(-METRICAS_PVT!Q118)</f>
        <v>8.0218716798213876</v>
      </c>
      <c r="R118" s="56">
        <f>LN(-METRICAS_PVT!R118)</f>
        <v>-3.2946393551330266</v>
      </c>
      <c r="S118" s="56">
        <v>1</v>
      </c>
      <c r="T118" s="56">
        <v>0</v>
      </c>
      <c r="U118" s="56">
        <v>0</v>
      </c>
      <c r="V118" s="56">
        <v>1</v>
      </c>
      <c r="W118" s="56">
        <v>0</v>
      </c>
      <c r="X118" s="56">
        <v>0</v>
      </c>
      <c r="Y118" s="56">
        <v>0</v>
      </c>
      <c r="Z118" s="56">
        <v>0</v>
      </c>
      <c r="AA118" s="56">
        <v>0</v>
      </c>
      <c r="AB118" s="56">
        <v>0</v>
      </c>
      <c r="AC118" s="56">
        <v>0</v>
      </c>
      <c r="AD118" s="56">
        <v>0</v>
      </c>
      <c r="AE118" s="56">
        <v>0</v>
      </c>
      <c r="AF118" s="56">
        <v>0</v>
      </c>
      <c r="AG118" s="56">
        <v>1</v>
      </c>
      <c r="AH118" s="56">
        <v>0</v>
      </c>
      <c r="AI118" s="56">
        <v>0</v>
      </c>
      <c r="AJ118" s="56">
        <v>0</v>
      </c>
    </row>
    <row r="119" spans="1:36">
      <c r="A119" s="56">
        <f>LN(METRICAS_PVT!A119)</f>
        <v>-0.19164923379542839</v>
      </c>
      <c r="B119" s="56">
        <f>LN(METRICAS_PVT!B119)</f>
        <v>-4.87176105216703</v>
      </c>
      <c r="C119" s="56">
        <f>LN(METRICAS_PVT!C119)</f>
        <v>-2.2148936057570858</v>
      </c>
      <c r="D119" s="56">
        <f>LN(METRICAS_PVT!D119)</f>
        <v>-2.1470782575485923</v>
      </c>
      <c r="E119" s="56">
        <f>LN(METRICAS_PVT!E119)</f>
        <v>-2.4475302532149126</v>
      </c>
      <c r="F119" s="56">
        <f>LN(METRICAS_PVT!F119)</f>
        <v>-3.4960130583848863</v>
      </c>
      <c r="G119" s="56">
        <f>LN(METRICAS_PVT!G119)</f>
        <v>-3.8473602409622036</v>
      </c>
      <c r="H119" s="56">
        <f>LN(METRICAS_PVT!H119)</f>
        <v>-1.9793357796128614</v>
      </c>
      <c r="I119" s="56">
        <f>LN(METRICAS_PVT!I119)</f>
        <v>0.13716594733517515</v>
      </c>
      <c r="J119" s="56">
        <f>LN(METRICAS_PVT!J119)</f>
        <v>1.7201906636046786</v>
      </c>
      <c r="K119" s="56">
        <f>LN(METRICAS_PVT!K119)</f>
        <v>-3.6331790057200619</v>
      </c>
      <c r="L119" s="56">
        <f>LN(METRICAS_PVT!L119)</f>
        <v>5.8262310932469195</v>
      </c>
      <c r="M119" s="56">
        <f>LN(METRICAS_PVT!M119)</f>
        <v>7.1993920968373697</v>
      </c>
      <c r="N119" s="56">
        <f>LN(METRICAS_PVT!N119)</f>
        <v>4.9447658944244957</v>
      </c>
      <c r="O119" s="56">
        <f>LN(-METRICAS_PVT!O119)</f>
        <v>8.8024257576268425</v>
      </c>
      <c r="P119" s="56">
        <f>LN(-METRICAS_PVT!P119)</f>
        <v>15.337309916214442</v>
      </c>
      <c r="Q119" s="56">
        <f>LN(-METRICAS_PVT!Q119)</f>
        <v>7.9689867062450412</v>
      </c>
      <c r="R119" s="56">
        <f>LN(-METRICAS_PVT!R119)</f>
        <v>-3.3489533976779109</v>
      </c>
      <c r="S119" s="56">
        <v>1</v>
      </c>
      <c r="T119" s="56">
        <v>0</v>
      </c>
      <c r="U119" s="56">
        <v>0</v>
      </c>
      <c r="V119" s="56">
        <v>0</v>
      </c>
      <c r="W119" s="56">
        <v>1</v>
      </c>
      <c r="X119" s="56">
        <v>0</v>
      </c>
      <c r="Y119" s="56">
        <v>0</v>
      </c>
      <c r="Z119" s="56">
        <v>0</v>
      </c>
      <c r="AA119" s="56">
        <v>0</v>
      </c>
      <c r="AB119" s="56">
        <v>0</v>
      </c>
      <c r="AC119" s="56">
        <v>0</v>
      </c>
      <c r="AD119" s="56">
        <v>0</v>
      </c>
      <c r="AE119" s="56">
        <v>0</v>
      </c>
      <c r="AF119" s="56">
        <v>0</v>
      </c>
      <c r="AG119" s="56">
        <v>1</v>
      </c>
      <c r="AH119" s="56">
        <v>0</v>
      </c>
      <c r="AI119" s="56">
        <v>0</v>
      </c>
      <c r="AJ119" s="56">
        <v>0</v>
      </c>
    </row>
    <row r="120" spans="1:36">
      <c r="A120" s="56">
        <f>LN(METRICAS_PVT!A120)</f>
        <v>-0.16767689400565616</v>
      </c>
      <c r="B120" s="56">
        <f>LN(METRICAS_PVT!B120)</f>
        <v>-3.7488526642878521</v>
      </c>
      <c r="C120" s="56">
        <f>LN(METRICAS_PVT!C120)</f>
        <v>-2.5232742487352802</v>
      </c>
      <c r="D120" s="56">
        <f>LN(METRICAS_PVT!D120)</f>
        <v>-2.2658546231536811</v>
      </c>
      <c r="E120" s="56">
        <f>LN(METRICAS_PVT!E120)</f>
        <v>-2.5159643591581191</v>
      </c>
      <c r="F120" s="56">
        <f>LN(METRICAS_PVT!F120)</f>
        <v>-3.774159908602865</v>
      </c>
      <c r="G120" s="56">
        <f>LN(METRICAS_PVT!G120)</f>
        <v>-4.0162799504007349</v>
      </c>
      <c r="H120" s="56">
        <f>LN(METRICAS_PVT!H120)</f>
        <v>-2.1056934298153105</v>
      </c>
      <c r="I120" s="56">
        <f>LN(METRICAS_PVT!I120)</f>
        <v>-2.59164638898286E-2</v>
      </c>
      <c r="J120" s="56">
        <f>LN(METRICAS_PVT!J120)</f>
        <v>1.6074210911930946</v>
      </c>
      <c r="K120" s="56">
        <f>LN(METRICAS_PVT!K120)</f>
        <v>-3.7482434447130366</v>
      </c>
      <c r="L120" s="56">
        <f>LN(METRICAS_PVT!L120)</f>
        <v>5.89483683306982</v>
      </c>
      <c r="M120" s="56">
        <f>LN(METRICAS_PVT!M120)</f>
        <v>7.2117996436056391</v>
      </c>
      <c r="N120" s="56">
        <f>LN(METRICAS_PVT!N120)</f>
        <v>4.9738897559631869</v>
      </c>
      <c r="O120" s="56">
        <f>LN(-METRICAS_PVT!O120)</f>
        <v>10.781813537132594</v>
      </c>
      <c r="P120" s="56">
        <f>LN(-METRICAS_PVT!P120)</f>
        <v>14.906292475977168</v>
      </c>
      <c r="Q120" s="56">
        <f>LN(-METRICAS_PVT!Q120)</f>
        <v>7.879262931477296</v>
      </c>
      <c r="R120" s="56">
        <f>LN(-METRICAS_PVT!R120)</f>
        <v>-3.0128290765115282</v>
      </c>
      <c r="S120" s="56">
        <v>1</v>
      </c>
      <c r="T120" s="56">
        <v>0</v>
      </c>
      <c r="U120" s="56">
        <v>0</v>
      </c>
      <c r="V120" s="56">
        <v>0</v>
      </c>
      <c r="W120" s="56">
        <v>0</v>
      </c>
      <c r="X120" s="56">
        <v>1</v>
      </c>
      <c r="Y120" s="56">
        <v>0</v>
      </c>
      <c r="Z120" s="56">
        <v>0</v>
      </c>
      <c r="AA120" s="56">
        <v>0</v>
      </c>
      <c r="AB120" s="56">
        <v>0</v>
      </c>
      <c r="AC120" s="56">
        <v>0</v>
      </c>
      <c r="AD120" s="56">
        <v>0</v>
      </c>
      <c r="AE120" s="56">
        <v>0</v>
      </c>
      <c r="AF120" s="56">
        <v>0</v>
      </c>
      <c r="AG120" s="56">
        <v>1</v>
      </c>
      <c r="AH120" s="56">
        <v>0</v>
      </c>
      <c r="AI120" s="56">
        <v>0</v>
      </c>
      <c r="AJ120" s="56">
        <v>0</v>
      </c>
    </row>
    <row r="121" spans="1:36">
      <c r="A121" s="56">
        <f>LN(METRICAS_PVT!A121)</f>
        <v>-0.16900435259288513</v>
      </c>
      <c r="B121" s="56">
        <f>LN(METRICAS_PVT!B121)</f>
        <v>-3.1362280118295405</v>
      </c>
      <c r="C121" s="56">
        <f>LN(METRICAS_PVT!C121)</f>
        <v>-2.7252321039219849</v>
      </c>
      <c r="D121" s="56">
        <f>LN(METRICAS_PVT!D121)</f>
        <v>-2.2166151306637798</v>
      </c>
      <c r="E121" s="56">
        <f>LN(METRICAS_PVT!E121)</f>
        <v>-2.5088208871101063</v>
      </c>
      <c r="F121" s="56">
        <f>LN(METRICAS_PVT!F121)</f>
        <v>-3.5894599411969734</v>
      </c>
      <c r="G121" s="56">
        <f>LN(METRICAS_PVT!G121)</f>
        <v>-3.9660084048507995</v>
      </c>
      <c r="H121" s="56">
        <f>LN(METRICAS_PVT!H121)</f>
        <v>-2.0563011329506962</v>
      </c>
      <c r="I121" s="56">
        <f>LN(METRICAS_PVT!I121)</f>
        <v>0.15996412019342993</v>
      </c>
      <c r="J121" s="56">
        <f>LN(METRICAS_PVT!J121)</f>
        <v>1.6289111936295289</v>
      </c>
      <c r="K121" s="56">
        <f>LN(METRICAS_PVT!K121)</f>
        <v>-3.7494240613904033</v>
      </c>
      <c r="L121" s="56">
        <f>LN(METRICAS_PVT!L121)</f>
        <v>5.8577265927035391</v>
      </c>
      <c r="M121" s="56">
        <f>LN(METRICAS_PVT!M121)</f>
        <v>7.2265113269579526</v>
      </c>
      <c r="N121" s="56">
        <f>LN(METRICAS_PVT!N121)</f>
        <v>4.9884604916921704</v>
      </c>
      <c r="O121" s="56">
        <f>LN(-METRICAS_PVT!O121)</f>
        <v>9.0921068163993546</v>
      </c>
      <c r="P121" s="56">
        <f>LN(-METRICAS_PVT!P121)</f>
        <v>14.151514334879149</v>
      </c>
      <c r="Q121" s="56">
        <f>LN(-METRICAS_PVT!Q121)</f>
        <v>7.9809757768576084</v>
      </c>
      <c r="R121" s="56">
        <f>LN(-METRICAS_PVT!R121)</f>
        <v>-2.6052611795733638</v>
      </c>
      <c r="S121" s="56">
        <v>1</v>
      </c>
      <c r="T121" s="56">
        <v>0</v>
      </c>
      <c r="U121" s="56">
        <v>0</v>
      </c>
      <c r="V121" s="56">
        <v>0</v>
      </c>
      <c r="W121" s="56">
        <v>0</v>
      </c>
      <c r="X121" s="56">
        <v>0</v>
      </c>
      <c r="Y121" s="56">
        <v>1</v>
      </c>
      <c r="Z121" s="56">
        <v>0</v>
      </c>
      <c r="AA121" s="56">
        <v>0</v>
      </c>
      <c r="AB121" s="56">
        <v>0</v>
      </c>
      <c r="AC121" s="56">
        <v>0</v>
      </c>
      <c r="AD121" s="56">
        <v>0</v>
      </c>
      <c r="AE121" s="56">
        <v>0</v>
      </c>
      <c r="AF121" s="56">
        <v>0</v>
      </c>
      <c r="AG121" s="56">
        <v>1</v>
      </c>
      <c r="AH121" s="56">
        <v>0</v>
      </c>
      <c r="AI121" s="56">
        <v>0</v>
      </c>
      <c r="AJ121" s="56">
        <v>0</v>
      </c>
    </row>
    <row r="122" spans="1:36">
      <c r="A122" s="56">
        <f>LN(METRICAS_PVT!A122)</f>
        <v>-0.17640075577228964</v>
      </c>
      <c r="B122" s="56">
        <f>LN(METRICAS_PVT!B122)</f>
        <v>-4.3185019221782888</v>
      </c>
      <c r="C122" s="56">
        <f>LN(METRICAS_PVT!C122)</f>
        <v>-2.4578066531842957</v>
      </c>
      <c r="D122" s="56">
        <f>LN(METRICAS_PVT!D122)</f>
        <v>-2.3132177414517896</v>
      </c>
      <c r="E122" s="56">
        <f>LN(METRICAS_PVT!E122)</f>
        <v>-2.7030139523611063</v>
      </c>
      <c r="F122" s="56">
        <f>LN(METRICAS_PVT!F122)</f>
        <v>-3.4439241776063954</v>
      </c>
      <c r="G122" s="56">
        <f>LN(METRICAS_PVT!G122)</f>
        <v>-4.2077770719724272</v>
      </c>
      <c r="H122" s="56">
        <f>LN(METRICAS_PVT!H122)</f>
        <v>-2.173121428596744</v>
      </c>
      <c r="I122" s="56">
        <f>LN(METRICAS_PVT!I122)</f>
        <v>0.32407197017911965</v>
      </c>
      <c r="J122" s="56">
        <f>LN(METRICAS_PVT!J122)</f>
        <v>1.6193129909170279</v>
      </c>
      <c r="K122" s="56">
        <f>LN(METRICAS_PVT!K122)</f>
        <v>-3.7679961477855151</v>
      </c>
      <c r="L122" s="56">
        <f>LN(METRICAS_PVT!L122)</f>
        <v>5.8831647053784408</v>
      </c>
      <c r="M122" s="56">
        <f>LN(METRICAS_PVT!M122)</f>
        <v>7.2419518847443554</v>
      </c>
      <c r="N122" s="56">
        <f>LN(METRICAS_PVT!N122)</f>
        <v>4.9845666154292871</v>
      </c>
      <c r="O122" s="56">
        <f>LN(-METRICAS_PVT!O122)</f>
        <v>10.362303955154678</v>
      </c>
      <c r="P122" s="56">
        <f>LN(-METRICAS_PVT!P122)</f>
        <v>14.947470448195109</v>
      </c>
      <c r="Q122" s="56">
        <f>LN(-METRICAS_PVT!Q122)</f>
        <v>7.9162256135402238</v>
      </c>
      <c r="R122" s="56">
        <f>LN(-METRICAS_PVT!R122)</f>
        <v>-3.3920598438983487</v>
      </c>
      <c r="S122" s="56">
        <v>1</v>
      </c>
      <c r="T122" s="56">
        <v>0</v>
      </c>
      <c r="U122" s="56">
        <v>0</v>
      </c>
      <c r="V122" s="56">
        <v>1</v>
      </c>
      <c r="W122" s="56">
        <v>0</v>
      </c>
      <c r="X122" s="56">
        <v>0</v>
      </c>
      <c r="Y122" s="56">
        <v>0</v>
      </c>
      <c r="Z122" s="56">
        <v>0</v>
      </c>
      <c r="AA122" s="56">
        <v>0</v>
      </c>
      <c r="AB122" s="56">
        <v>0</v>
      </c>
      <c r="AC122" s="56">
        <v>0</v>
      </c>
      <c r="AD122" s="56">
        <v>0</v>
      </c>
      <c r="AE122" s="56">
        <v>0</v>
      </c>
      <c r="AF122" s="56">
        <v>0</v>
      </c>
      <c r="AG122" s="56">
        <v>0</v>
      </c>
      <c r="AH122" s="56">
        <v>1</v>
      </c>
      <c r="AI122" s="56">
        <v>0</v>
      </c>
      <c r="AJ122" s="56">
        <v>0</v>
      </c>
    </row>
    <row r="123" spans="1:36">
      <c r="A123" s="56">
        <f>LN(METRICAS_PVT!A123)</f>
        <v>-0.19142587326678456</v>
      </c>
      <c r="B123" s="56">
        <f>LN(METRICAS_PVT!B123)</f>
        <v>-4.1973567880282214</v>
      </c>
      <c r="C123" s="56">
        <f>LN(METRICAS_PVT!C123)</f>
        <v>-2.4600910878327764</v>
      </c>
      <c r="D123" s="56">
        <f>LN(METRICAS_PVT!D123)</f>
        <v>-2.2979714026913105</v>
      </c>
      <c r="E123" s="56">
        <f>LN(METRICAS_PVT!E123)</f>
        <v>-2.6773764182378255</v>
      </c>
      <c r="F123" s="56">
        <f>LN(METRICAS_PVT!F123)</f>
        <v>-3.4508342505331764</v>
      </c>
      <c r="G123" s="56">
        <f>LN(METRICAS_PVT!G123)</f>
        <v>-4.0044536345427426</v>
      </c>
      <c r="H123" s="56">
        <f>LN(METRICAS_PVT!H123)</f>
        <v>-2.131183913078631</v>
      </c>
      <c r="I123" s="56">
        <f>LN(METRICAS_PVT!I123)</f>
        <v>0.28854156089051525</v>
      </c>
      <c r="J123" s="56">
        <f>LN(METRICAS_PVT!J123)</f>
        <v>1.6442171806524941</v>
      </c>
      <c r="K123" s="56">
        <f>LN(METRICAS_PVT!K123)</f>
        <v>-3.7393758114236917</v>
      </c>
      <c r="L123" s="56">
        <f>LN(METRICAS_PVT!L123)</f>
        <v>5.8338045320473064</v>
      </c>
      <c r="M123" s="56">
        <f>LN(METRICAS_PVT!M123)</f>
        <v>7.2394670280515454</v>
      </c>
      <c r="N123" s="56">
        <f>LN(METRICAS_PVT!N123)</f>
        <v>4.9673843276922938</v>
      </c>
      <c r="O123" s="56">
        <f>LN(-METRICAS_PVT!O123)</f>
        <v>10.317512123604503</v>
      </c>
      <c r="P123" s="56">
        <f>LN(-METRICAS_PVT!P123)</f>
        <v>14.858792465694576</v>
      </c>
      <c r="Q123" s="56">
        <f>LN(-METRICAS_PVT!Q123)</f>
        <v>8.0288549382869157</v>
      </c>
      <c r="R123" s="56">
        <f>LN(-METRICAS_PVT!R123)</f>
        <v>-3.2116878982957027</v>
      </c>
      <c r="S123" s="56">
        <v>1</v>
      </c>
      <c r="T123" s="56">
        <v>0</v>
      </c>
      <c r="U123" s="56">
        <v>0</v>
      </c>
      <c r="V123" s="56">
        <v>0</v>
      </c>
      <c r="W123" s="56">
        <v>1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6">
        <v>0</v>
      </c>
      <c r="AD123" s="56">
        <v>0</v>
      </c>
      <c r="AE123" s="56">
        <v>0</v>
      </c>
      <c r="AF123" s="56">
        <v>0</v>
      </c>
      <c r="AG123" s="56">
        <v>0</v>
      </c>
      <c r="AH123" s="56">
        <v>1</v>
      </c>
      <c r="AI123" s="56">
        <v>0</v>
      </c>
      <c r="AJ123" s="56">
        <v>0</v>
      </c>
    </row>
    <row r="124" spans="1:36">
      <c r="A124" s="56">
        <f>LN(METRICAS_PVT!A124)</f>
        <v>-0.16101178676163042</v>
      </c>
      <c r="B124" s="56">
        <f>LN(METRICAS_PVT!B124)</f>
        <v>-3.9941157966294676</v>
      </c>
      <c r="C124" s="56">
        <f>LN(METRICAS_PVT!C124)</f>
        <v>-2.6602760236755545</v>
      </c>
      <c r="D124" s="56">
        <f>LN(METRICAS_PVT!D124)</f>
        <v>-2.4264191250521567</v>
      </c>
      <c r="E124" s="56">
        <f>LN(METRICAS_PVT!E124)</f>
        <v>-2.8030945436138834</v>
      </c>
      <c r="F124" s="56">
        <f>LN(METRICAS_PVT!F124)</f>
        <v>-3.585223380928249</v>
      </c>
      <c r="G124" s="56">
        <f>LN(METRICAS_PVT!G124)</f>
        <v>-3.9728655746930328</v>
      </c>
      <c r="H124" s="56">
        <f>LN(METRICAS_PVT!H124)</f>
        <v>-2.2333195689748595</v>
      </c>
      <c r="I124" s="56">
        <f>LN(METRICAS_PVT!I124)</f>
        <v>0.14951110346933916</v>
      </c>
      <c r="J124" s="56">
        <f>LN(METRICAS_PVT!J124)</f>
        <v>1.6398928756930731</v>
      </c>
      <c r="K124" s="56">
        <f>LN(METRICAS_PVT!K124)</f>
        <v>-3.7347344843975883</v>
      </c>
      <c r="L124" s="56">
        <f>LN(METRICAS_PVT!L124)</f>
        <v>5.9754476977231405</v>
      </c>
      <c r="M124" s="56">
        <f>LN(METRICAS_PVT!M124)</f>
        <v>7.2499542103420138</v>
      </c>
      <c r="N124" s="56">
        <f>LN(METRICAS_PVT!N124)</f>
        <v>5.0085469472166126</v>
      </c>
      <c r="O124" s="56">
        <f>LN(-METRICAS_PVT!O124)</f>
        <v>10.846535879034391</v>
      </c>
      <c r="P124" s="56">
        <f>LN(-METRICAS_PVT!P124)</f>
        <v>14.835638511655336</v>
      </c>
      <c r="Q124" s="56">
        <f>LN(-METRICAS_PVT!Q124)</f>
        <v>7.9618804160182677</v>
      </c>
      <c r="R124" s="56">
        <f>LN(-METRICAS_PVT!R124)</f>
        <v>-3.129275272910168</v>
      </c>
      <c r="S124" s="56">
        <v>1</v>
      </c>
      <c r="T124" s="56">
        <v>0</v>
      </c>
      <c r="U124" s="56">
        <v>0</v>
      </c>
      <c r="V124" s="56">
        <v>0</v>
      </c>
      <c r="W124" s="56">
        <v>0</v>
      </c>
      <c r="X124" s="56">
        <v>1</v>
      </c>
      <c r="Y124" s="56">
        <v>0</v>
      </c>
      <c r="Z124" s="56">
        <v>0</v>
      </c>
      <c r="AA124" s="56">
        <v>0</v>
      </c>
      <c r="AB124" s="56">
        <v>0</v>
      </c>
      <c r="AC124" s="56">
        <v>0</v>
      </c>
      <c r="AD124" s="56">
        <v>0</v>
      </c>
      <c r="AE124" s="56">
        <v>0</v>
      </c>
      <c r="AF124" s="56">
        <v>0</v>
      </c>
      <c r="AG124" s="56">
        <v>0</v>
      </c>
      <c r="AH124" s="56">
        <v>1</v>
      </c>
      <c r="AI124" s="56">
        <v>0</v>
      </c>
      <c r="AJ124" s="56">
        <v>0</v>
      </c>
    </row>
    <row r="125" spans="1:36">
      <c r="A125" s="56">
        <f>LN(METRICAS_PVT!A125)</f>
        <v>-0.16709156688239546</v>
      </c>
      <c r="B125" s="56">
        <f>LN(METRICAS_PVT!B125)</f>
        <v>-3.852642517466375</v>
      </c>
      <c r="C125" s="56">
        <f>LN(METRICAS_PVT!C125)</f>
        <v>-2.5489338652985349</v>
      </c>
      <c r="D125" s="56">
        <f>LN(METRICAS_PVT!D125)</f>
        <v>-2.3087185184415824</v>
      </c>
      <c r="E125" s="56">
        <f>LN(METRICAS_PVT!E125)</f>
        <v>-2.6908263407259905</v>
      </c>
      <c r="F125" s="56">
        <f>LN(METRICAS_PVT!F125)</f>
        <v>-3.4557486679323359</v>
      </c>
      <c r="G125" s="56">
        <f>LN(METRICAS_PVT!G125)</f>
        <v>-4.2055008725055236</v>
      </c>
      <c r="H125" s="56">
        <f>LN(METRICAS_PVT!H125)</f>
        <v>-2.1689125307983037</v>
      </c>
      <c r="I125" s="56">
        <f>LN(METRICAS_PVT!I125)</f>
        <v>0.29238061222743994</v>
      </c>
      <c r="J125" s="56">
        <f>LN(METRICAS_PVT!J125)</f>
        <v>1.6214167442477807</v>
      </c>
      <c r="K125" s="56">
        <f>LN(METRICAS_PVT!K125)</f>
        <v>-3.7481292801597763</v>
      </c>
      <c r="L125" s="56">
        <f>LN(METRICAS_PVT!L125)</f>
        <v>5.9760573477903733</v>
      </c>
      <c r="M125" s="56">
        <f>LN(METRICAS_PVT!M125)</f>
        <v>7.2242067399817929</v>
      </c>
      <c r="N125" s="56">
        <f>LN(METRICAS_PVT!N125)</f>
        <v>5.0149417652797492</v>
      </c>
      <c r="O125" s="56">
        <f>LN(-METRICAS_PVT!O125)</f>
        <v>11.106667377785719</v>
      </c>
      <c r="P125" s="56">
        <f>LN(-METRICAS_PVT!P125)</f>
        <v>14.89125366843705</v>
      </c>
      <c r="Q125" s="56">
        <f>LN(-METRICAS_PVT!Q125)</f>
        <v>7.9674473314672802</v>
      </c>
      <c r="R125" s="56">
        <f>LN(-METRICAS_PVT!R125)</f>
        <v>-3.1533493984300907</v>
      </c>
      <c r="S125" s="56">
        <v>1</v>
      </c>
      <c r="T125" s="56">
        <v>0</v>
      </c>
      <c r="U125" s="56">
        <v>0</v>
      </c>
      <c r="V125" s="56">
        <v>0</v>
      </c>
      <c r="W125" s="56">
        <v>0</v>
      </c>
      <c r="X125" s="56">
        <v>0</v>
      </c>
      <c r="Y125" s="56">
        <v>1</v>
      </c>
      <c r="Z125" s="56">
        <v>0</v>
      </c>
      <c r="AA125" s="56">
        <v>0</v>
      </c>
      <c r="AB125" s="56">
        <v>0</v>
      </c>
      <c r="AC125" s="56">
        <v>0</v>
      </c>
      <c r="AD125" s="56">
        <v>0</v>
      </c>
      <c r="AE125" s="56">
        <v>0</v>
      </c>
      <c r="AF125" s="56">
        <v>0</v>
      </c>
      <c r="AG125" s="56">
        <v>0</v>
      </c>
      <c r="AH125" s="56">
        <v>1</v>
      </c>
      <c r="AI125" s="56">
        <v>0</v>
      </c>
      <c r="AJ125" s="56">
        <v>0</v>
      </c>
    </row>
    <row r="126" spans="1:36">
      <c r="A126" s="56">
        <f>LN(METRICAS_PVT!A126)</f>
        <v>-0.17930072680413167</v>
      </c>
      <c r="B126" s="56">
        <f>LN(METRICAS_PVT!B126)</f>
        <v>-3.9786719428502999</v>
      </c>
      <c r="C126" s="56">
        <f>LN(METRICAS_PVT!C126)</f>
        <v>-2.5669742136873794</v>
      </c>
      <c r="D126" s="56">
        <f>LN(METRICAS_PVT!D126)</f>
        <v>-2.3488599716716831</v>
      </c>
      <c r="E126" s="56">
        <f>LN(METRICAS_PVT!E126)</f>
        <v>-2.8002779359044947</v>
      </c>
      <c r="F126" s="56">
        <f>LN(METRICAS_PVT!F126)</f>
        <v>-3.3614541871704224</v>
      </c>
      <c r="G126" s="56">
        <f>LN(METRICAS_PVT!G126)</f>
        <v>-4.3142410100449187</v>
      </c>
      <c r="H126" s="56">
        <f>LN(METRICAS_PVT!H126)</f>
        <v>-2.2177418080274629</v>
      </c>
      <c r="I126" s="56">
        <f>LN(METRICAS_PVT!I126)</f>
        <v>0.16822427506768037</v>
      </c>
      <c r="J126" s="56">
        <f>LN(METRICAS_PVT!J126)</f>
        <v>1.8479369203479636</v>
      </c>
      <c r="K126" s="56">
        <f>LN(METRICAS_PVT!K126)</f>
        <v>-3.5296784622381026</v>
      </c>
      <c r="L126" s="56">
        <f>LN(METRICAS_PVT!L126)</f>
        <v>5.9900152214807383</v>
      </c>
      <c r="M126" s="56">
        <f>LN(METRICAS_PVT!M126)</f>
        <v>7.2546554275962771</v>
      </c>
      <c r="N126" s="56">
        <f>LN(METRICAS_PVT!N126)</f>
        <v>4.9948098292367797</v>
      </c>
      <c r="O126" s="56">
        <f>LN(-METRICAS_PVT!O126)</f>
        <v>10.792350767171532</v>
      </c>
      <c r="P126" s="56">
        <f>LN(-METRICAS_PVT!P126)</f>
        <v>14.842161127488014</v>
      </c>
      <c r="Q126" s="56">
        <f>LN(-METRICAS_PVT!Q126)</f>
        <v>7.996498162144948</v>
      </c>
      <c r="R126" s="56">
        <f>LN(-METRICAS_PVT!R126)</f>
        <v>-3.2599982955820632</v>
      </c>
      <c r="S126" s="56">
        <v>1</v>
      </c>
      <c r="T126" s="56">
        <v>0</v>
      </c>
      <c r="U126" s="56">
        <v>0</v>
      </c>
      <c r="V126" s="56">
        <v>1</v>
      </c>
      <c r="W126" s="56">
        <v>0</v>
      </c>
      <c r="X126" s="56">
        <v>0</v>
      </c>
      <c r="Y126" s="56">
        <v>0</v>
      </c>
      <c r="Z126" s="56">
        <v>0</v>
      </c>
      <c r="AA126" s="56">
        <v>0</v>
      </c>
      <c r="AB126" s="56">
        <v>0</v>
      </c>
      <c r="AC126" s="56">
        <v>0</v>
      </c>
      <c r="AD126" s="56">
        <v>0</v>
      </c>
      <c r="AE126" s="56">
        <v>0</v>
      </c>
      <c r="AF126" s="56">
        <v>0</v>
      </c>
      <c r="AG126" s="56">
        <v>0</v>
      </c>
      <c r="AH126" s="56">
        <v>0</v>
      </c>
      <c r="AI126" s="56">
        <v>1</v>
      </c>
      <c r="AJ126" s="56">
        <v>0</v>
      </c>
    </row>
    <row r="127" spans="1:36">
      <c r="A127" s="56">
        <f>LN(METRICAS_PVT!A127)</f>
        <v>-0.22667502289676467</v>
      </c>
      <c r="B127" s="56">
        <f>LN(METRICAS_PVT!B127)</f>
        <v>-3.8032039490021456</v>
      </c>
      <c r="C127" s="56">
        <f>LN(METRICAS_PVT!C127)</f>
        <v>-2.4833756391432584</v>
      </c>
      <c r="D127" s="56">
        <f>LN(METRICAS_PVT!D127)</f>
        <v>-2.2465807563920097</v>
      </c>
      <c r="E127" s="56">
        <f>LN(METRICAS_PVT!E127)</f>
        <v>-2.6800086487270796</v>
      </c>
      <c r="F127" s="56">
        <f>LN(METRICAS_PVT!F127)</f>
        <v>-3.2915092659123029</v>
      </c>
      <c r="G127" s="56">
        <f>LN(METRICAS_PVT!G127)</f>
        <v>-4.3240591947495286</v>
      </c>
      <c r="H127" s="56">
        <f>LN(METRICAS_PVT!H127)</f>
        <v>-2.1285794077375146</v>
      </c>
      <c r="I127" s="56">
        <f>LN(METRICAS_PVT!I127)</f>
        <v>0.21694313204119253</v>
      </c>
      <c r="J127" s="56">
        <f>LN(METRICAS_PVT!J127)</f>
        <v>1.8716546461217736</v>
      </c>
      <c r="K127" s="56">
        <f>LN(METRICAS_PVT!K127)</f>
        <v>-3.5084523979534952</v>
      </c>
      <c r="L127" s="56">
        <f>LN(METRICAS_PVT!L127)</f>
        <v>5.9704766022157605</v>
      </c>
      <c r="M127" s="56">
        <f>LN(METRICAS_PVT!M127)</f>
        <v>7.2590619761756683</v>
      </c>
      <c r="N127" s="56">
        <f>LN(METRICAS_PVT!N127)</f>
        <v>4.9336263763588013</v>
      </c>
      <c r="O127" s="56">
        <f>LN(-METRICAS_PVT!O127)</f>
        <v>10.839906183153138</v>
      </c>
      <c r="P127" s="56">
        <f>LN(-METRICAS_PVT!P127)</f>
        <v>14.998412817879537</v>
      </c>
      <c r="Q127" s="56">
        <f>LN(-METRICAS_PVT!Q127)</f>
        <v>8.0488167942257469</v>
      </c>
      <c r="R127" s="56">
        <f>LN(-METRICAS_PVT!R127)</f>
        <v>-3.1102746267160417</v>
      </c>
      <c r="S127" s="56">
        <v>1</v>
      </c>
      <c r="T127" s="56">
        <v>0</v>
      </c>
      <c r="U127" s="56">
        <v>0</v>
      </c>
      <c r="V127" s="56">
        <v>0</v>
      </c>
      <c r="W127" s="56">
        <v>1</v>
      </c>
      <c r="X127" s="56">
        <v>0</v>
      </c>
      <c r="Y127" s="56">
        <v>0</v>
      </c>
      <c r="Z127" s="56">
        <v>0</v>
      </c>
      <c r="AA127" s="56">
        <v>0</v>
      </c>
      <c r="AB127" s="56">
        <v>0</v>
      </c>
      <c r="AC127" s="56">
        <v>0</v>
      </c>
      <c r="AD127" s="56">
        <v>0</v>
      </c>
      <c r="AE127" s="56">
        <v>0</v>
      </c>
      <c r="AF127" s="56">
        <v>0</v>
      </c>
      <c r="AG127" s="56">
        <v>0</v>
      </c>
      <c r="AH127" s="56">
        <v>0</v>
      </c>
      <c r="AI127" s="56">
        <v>1</v>
      </c>
      <c r="AJ127" s="56">
        <v>0</v>
      </c>
    </row>
    <row r="128" spans="1:36">
      <c r="A128" s="56">
        <f>LN(METRICAS_PVT!A128)</f>
        <v>-0.18887352492860732</v>
      </c>
      <c r="B128" s="56">
        <f>LN(METRICAS_PVT!B128)</f>
        <v>-3.8918965734936859</v>
      </c>
      <c r="C128" s="56">
        <f>LN(METRICAS_PVT!C128)</f>
        <v>-2.4392288914854454</v>
      </c>
      <c r="D128" s="56">
        <f>LN(METRICAS_PVT!D128)</f>
        <v>-2.2290122432565402</v>
      </c>
      <c r="E128" s="56">
        <f>LN(METRICAS_PVT!E128)</f>
        <v>-2.7238711703750549</v>
      </c>
      <c r="F128" s="56">
        <f>LN(METRICAS_PVT!F128)</f>
        <v>-3.1697414449401493</v>
      </c>
      <c r="G128" s="56">
        <f>LN(METRICAS_PVT!G128)</f>
        <v>-4.3160402751402476</v>
      </c>
      <c r="H128" s="56">
        <f>LN(METRICAS_PVT!H128)</f>
        <v>-2.1120693143268392</v>
      </c>
      <c r="I128" s="56">
        <f>LN(METRICAS_PVT!I128)</f>
        <v>0.34067007296306823</v>
      </c>
      <c r="J128" s="56">
        <f>LN(METRICAS_PVT!J128)</f>
        <v>1.8781431658250287</v>
      </c>
      <c r="K128" s="56">
        <f>LN(METRICAS_PVT!K128)</f>
        <v>-3.5104115179032176</v>
      </c>
      <c r="L128" s="56">
        <f>LN(METRICAS_PVT!L128)</f>
        <v>6.0427507492718009</v>
      </c>
      <c r="M128" s="56">
        <f>LN(METRICAS_PVT!M128)</f>
        <v>7.2927655595550265</v>
      </c>
      <c r="N128" s="56">
        <f>LN(METRICAS_PVT!N128)</f>
        <v>5.000772210705839</v>
      </c>
      <c r="O128" s="56">
        <f>LN(-METRICAS_PVT!O128)</f>
        <v>10.855398146653064</v>
      </c>
      <c r="P128" s="56">
        <f>LN(-METRICAS_PVT!P128)</f>
        <v>15.057339715315399</v>
      </c>
      <c r="Q128" s="56">
        <f>LN(-METRICAS_PVT!Q128)</f>
        <v>8.0795488500198385</v>
      </c>
      <c r="R128" s="56">
        <f>LN(-METRICAS_PVT!R128)</f>
        <v>-3.1996270480996993</v>
      </c>
      <c r="S128" s="56">
        <v>1</v>
      </c>
      <c r="T128" s="56">
        <v>0</v>
      </c>
      <c r="U128" s="56">
        <v>0</v>
      </c>
      <c r="V128" s="56">
        <v>0</v>
      </c>
      <c r="W128" s="56">
        <v>0</v>
      </c>
      <c r="X128" s="56">
        <v>1</v>
      </c>
      <c r="Y128" s="56">
        <v>0</v>
      </c>
      <c r="Z128" s="56">
        <v>0</v>
      </c>
      <c r="AA128" s="56">
        <v>0</v>
      </c>
      <c r="AB128" s="56">
        <v>0</v>
      </c>
      <c r="AC128" s="56">
        <v>0</v>
      </c>
      <c r="AD128" s="56">
        <v>0</v>
      </c>
      <c r="AE128" s="56">
        <v>0</v>
      </c>
      <c r="AF128" s="56">
        <v>0</v>
      </c>
      <c r="AG128" s="56">
        <v>0</v>
      </c>
      <c r="AH128" s="56">
        <v>0</v>
      </c>
      <c r="AI128" s="56">
        <v>1</v>
      </c>
      <c r="AJ128" s="56">
        <v>0</v>
      </c>
    </row>
    <row r="129" spans="1:36">
      <c r="A129" s="56">
        <f>LN(METRICAS_PVT!A129)</f>
        <v>-0.18129290910306331</v>
      </c>
      <c r="B129" s="56">
        <f>LN(METRICAS_PVT!B129)</f>
        <v>-3.8973420682428457</v>
      </c>
      <c r="C129" s="56">
        <f>LN(METRICAS_PVT!C129)</f>
        <v>-2.4084959200936682</v>
      </c>
      <c r="D129" s="56">
        <f>LN(METRICAS_PVT!D129)</f>
        <v>-2.2050385953895444</v>
      </c>
      <c r="E129" s="56">
        <f>LN(METRICAS_PVT!E129)</f>
        <v>-2.7068679292389866</v>
      </c>
      <c r="F129" s="56">
        <f>LN(METRICAS_PVT!F129)</f>
        <v>-3.134977356591421</v>
      </c>
      <c r="G129" s="56">
        <f>LN(METRICAS_PVT!G129)</f>
        <v>-4.1099290694126411</v>
      </c>
      <c r="H129" s="56">
        <f>LN(METRICAS_PVT!H129)</f>
        <v>-2.0662867774007863</v>
      </c>
      <c r="I129" s="56">
        <f>LN(METRICAS_PVT!I129)</f>
        <v>0.37651144366557149</v>
      </c>
      <c r="J129" s="56">
        <f>LN(METRICAS_PVT!J129)</f>
        <v>1.8716721074807117</v>
      </c>
      <c r="K129" s="56">
        <f>LN(METRICAS_PVT!K129)</f>
        <v>-3.5114888002569922</v>
      </c>
      <c r="L129" s="56">
        <f>LN(METRICAS_PVT!L129)</f>
        <v>6.0451914849244996</v>
      </c>
      <c r="M129" s="56">
        <f>LN(METRICAS_PVT!M129)</f>
        <v>7.2909892439591513</v>
      </c>
      <c r="N129" s="56">
        <f>LN(METRICAS_PVT!N129)</f>
        <v>5.0220246122820926</v>
      </c>
      <c r="O129" s="56">
        <f>LN(-METRICAS_PVT!O129)</f>
        <v>10.723657385197466</v>
      </c>
      <c r="P129" s="56">
        <f>LN(-METRICAS_PVT!P129)</f>
        <v>15.130043527155122</v>
      </c>
      <c r="Q129" s="56">
        <f>LN(-METRICAS_PVT!Q129)</f>
        <v>8.0033734218690284</v>
      </c>
      <c r="R129" s="56">
        <f>LN(-METRICAS_PVT!R129)</f>
        <v>-3.123556930738459</v>
      </c>
      <c r="S129" s="56">
        <v>1</v>
      </c>
      <c r="T129" s="56">
        <v>0</v>
      </c>
      <c r="U129" s="56">
        <v>0</v>
      </c>
      <c r="V129" s="56">
        <v>0</v>
      </c>
      <c r="W129" s="56">
        <v>0</v>
      </c>
      <c r="X129" s="56">
        <v>0</v>
      </c>
      <c r="Y129" s="56">
        <v>1</v>
      </c>
      <c r="Z129" s="56">
        <v>0</v>
      </c>
      <c r="AA129" s="56">
        <v>0</v>
      </c>
      <c r="AB129" s="56">
        <v>0</v>
      </c>
      <c r="AC129" s="56">
        <v>0</v>
      </c>
      <c r="AD129" s="56">
        <v>0</v>
      </c>
      <c r="AE129" s="56">
        <v>0</v>
      </c>
      <c r="AF129" s="56">
        <v>0</v>
      </c>
      <c r="AG129" s="56">
        <v>0</v>
      </c>
      <c r="AH129" s="56">
        <v>0</v>
      </c>
      <c r="AI129" s="56">
        <v>1</v>
      </c>
      <c r="AJ129" s="56">
        <v>0</v>
      </c>
    </row>
    <row r="130" spans="1:36">
      <c r="A130" s="56">
        <f>LN(METRICAS_PVT!A130)</f>
        <v>-0.18741897956632436</v>
      </c>
      <c r="B130" s="56">
        <f>LN(METRICAS_PVT!B130)</f>
        <v>-3.8531681380678937</v>
      </c>
      <c r="C130" s="56">
        <f>LN(METRICAS_PVT!C130)</f>
        <v>-2.4862016225147752</v>
      </c>
      <c r="D130" s="56">
        <f>LN(METRICAS_PVT!D130)</f>
        <v>-2.2591625012793548</v>
      </c>
      <c r="E130" s="56">
        <f>LN(METRICAS_PVT!E130)</f>
        <v>-2.7013131029977315</v>
      </c>
      <c r="F130" s="56">
        <f>LN(METRICAS_PVT!F130)</f>
        <v>-3.2882100439369228</v>
      </c>
      <c r="G130" s="56">
        <f>LN(METRICAS_PVT!G130)</f>
        <v>-4.3008610111135175</v>
      </c>
      <c r="H130" s="56">
        <f>LN(METRICAS_PVT!H130)</f>
        <v>-2.137114756179562</v>
      </c>
      <c r="I130" s="56">
        <f>LN(METRICAS_PVT!I130)</f>
        <v>0.22075693513431063</v>
      </c>
      <c r="J130" s="56">
        <f>LN(METRICAS_PVT!J130)</f>
        <v>1.8761468651329896</v>
      </c>
      <c r="K130" s="56">
        <f>LN(METRICAS_PVT!K130)</f>
        <v>-3.5089669790712334</v>
      </c>
      <c r="L130" s="56">
        <f>LN(METRICAS_PVT!L130)</f>
        <v>6.0284152279668604</v>
      </c>
      <c r="M130" s="56">
        <f>LN(METRICAS_PVT!M130)</f>
        <v>7.3024872467463284</v>
      </c>
      <c r="N130" s="56">
        <f>LN(METRICAS_PVT!N130)</f>
        <v>5.0069188579949531</v>
      </c>
      <c r="O130" s="56">
        <f>LN(-METRICAS_PVT!O130)</f>
        <v>10.780303475944596</v>
      </c>
      <c r="P130" s="56">
        <f>LN(-METRICAS_PVT!P130)</f>
        <v>15.037824833059421</v>
      </c>
      <c r="Q130" s="56">
        <f>LN(-METRICAS_PVT!Q130)</f>
        <v>8.1533707202242205</v>
      </c>
      <c r="R130" s="56">
        <f>LN(-METRICAS_PVT!R130)</f>
        <v>-3.1716012749023896</v>
      </c>
      <c r="S130" s="56">
        <v>1</v>
      </c>
      <c r="T130" s="56">
        <v>0</v>
      </c>
      <c r="U130" s="56">
        <v>0</v>
      </c>
      <c r="V130" s="56">
        <v>1</v>
      </c>
      <c r="W130" s="56">
        <v>0</v>
      </c>
      <c r="X130" s="56">
        <v>0</v>
      </c>
      <c r="Y130" s="56">
        <v>0</v>
      </c>
      <c r="Z130" s="56">
        <v>0</v>
      </c>
      <c r="AA130" s="56">
        <v>0</v>
      </c>
      <c r="AB130" s="56">
        <v>0</v>
      </c>
      <c r="AC130" s="56">
        <v>0</v>
      </c>
      <c r="AD130" s="56">
        <v>0</v>
      </c>
      <c r="AE130" s="56">
        <v>0</v>
      </c>
      <c r="AF130" s="56">
        <v>0</v>
      </c>
      <c r="AG130" s="56">
        <v>0</v>
      </c>
      <c r="AH130" s="56">
        <v>0</v>
      </c>
      <c r="AI130" s="56">
        <v>0</v>
      </c>
      <c r="AJ130" s="56">
        <v>1</v>
      </c>
    </row>
    <row r="131" spans="1:36">
      <c r="A131" s="56">
        <f>LN(METRICAS_PVT!A131)</f>
        <v>-0.18283491270734759</v>
      </c>
      <c r="B131" s="56">
        <f>LN(METRICAS_PVT!B131)</f>
        <v>-3.8018502147306776</v>
      </c>
      <c r="C131" s="56">
        <f>LN(METRICAS_PVT!C131)</f>
        <v>-2.4272216980825019</v>
      </c>
      <c r="D131" s="56">
        <f>LN(METRICAS_PVT!D131)</f>
        <v>-2.2017340651129547</v>
      </c>
      <c r="E131" s="56">
        <f>LN(METRICAS_PVT!E131)</f>
        <v>-2.6447667124655156</v>
      </c>
      <c r="F131" s="56">
        <f>LN(METRICAS_PVT!F131)</f>
        <v>-3.229197292665535</v>
      </c>
      <c r="G131" s="56">
        <f>LN(METRICAS_PVT!G131)</f>
        <v>-4.129742244948889</v>
      </c>
      <c r="H131" s="56">
        <f>LN(METRICAS_PVT!H131)</f>
        <v>-2.0659473214593387</v>
      </c>
      <c r="I131" s="56">
        <f>LN(METRICAS_PVT!I131)</f>
        <v>0.28457688192207498</v>
      </c>
      <c r="J131" s="56">
        <f>LN(METRICAS_PVT!J131)</f>
        <v>1.8651098491218516</v>
      </c>
      <c r="K131" s="56">
        <f>LN(METRICAS_PVT!K131)</f>
        <v>-3.5137741745876099</v>
      </c>
      <c r="L131" s="56">
        <f>LN(METRICAS_PVT!L131)</f>
        <v>5.9567533785480462</v>
      </c>
      <c r="M131" s="56">
        <f>LN(METRICAS_PVT!M131)</f>
        <v>7.2567229844830763</v>
      </c>
      <c r="N131" s="56">
        <f>LN(METRICAS_PVT!N131)</f>
        <v>4.9868052204004876</v>
      </c>
      <c r="O131" s="56">
        <f>LN(-METRICAS_PVT!O131)</f>
        <v>10.696919044461145</v>
      </c>
      <c r="P131" s="56">
        <f>LN(-METRICAS_PVT!P131)</f>
        <v>15.061650414697793</v>
      </c>
      <c r="Q131" s="56">
        <f>LN(-METRICAS_PVT!Q131)</f>
        <v>8.0690688962496075</v>
      </c>
      <c r="R131" s="56">
        <f>LN(-METRICAS_PVT!R131)</f>
        <v>-3.0764347641818621</v>
      </c>
      <c r="S131" s="56">
        <v>1</v>
      </c>
      <c r="T131" s="56">
        <v>0</v>
      </c>
      <c r="U131" s="56">
        <v>0</v>
      </c>
      <c r="V131" s="56">
        <v>0</v>
      </c>
      <c r="W131" s="56">
        <v>1</v>
      </c>
      <c r="X131" s="56">
        <v>0</v>
      </c>
      <c r="Y131" s="56">
        <v>0</v>
      </c>
      <c r="Z131" s="56">
        <v>0</v>
      </c>
      <c r="AA131" s="56">
        <v>0</v>
      </c>
      <c r="AB131" s="56">
        <v>0</v>
      </c>
      <c r="AC131" s="56">
        <v>0</v>
      </c>
      <c r="AD131" s="56">
        <v>0</v>
      </c>
      <c r="AE131" s="56">
        <v>0</v>
      </c>
      <c r="AF131" s="56">
        <v>0</v>
      </c>
      <c r="AG131" s="56">
        <v>0</v>
      </c>
      <c r="AH131" s="56">
        <v>0</v>
      </c>
      <c r="AI131" s="56">
        <v>0</v>
      </c>
      <c r="AJ131" s="56">
        <v>1</v>
      </c>
    </row>
    <row r="132" spans="1:36">
      <c r="A132" s="56">
        <f>LN(METRICAS_PVT!A132)</f>
        <v>-0.17158476042201837</v>
      </c>
      <c r="B132" s="56">
        <f>LN(METRICAS_PVT!B132)</f>
        <v>-3.894052233606736</v>
      </c>
      <c r="C132" s="56">
        <f>LN(METRICAS_PVT!C132)</f>
        <v>-2.5011341278383741</v>
      </c>
      <c r="D132" s="56">
        <f>LN(METRICAS_PVT!D132)</f>
        <v>-2.2793118201836444</v>
      </c>
      <c r="E132" s="56">
        <f>LN(METRICAS_PVT!E132)</f>
        <v>-2.7351767142835453</v>
      </c>
      <c r="F132" s="56">
        <f>LN(METRICAS_PVT!F132)</f>
        <v>-3.2841591446578273</v>
      </c>
      <c r="G132" s="56">
        <f>LN(METRICAS_PVT!G132)</f>
        <v>-3.987609238682746</v>
      </c>
      <c r="H132" s="56">
        <f>LN(METRICAS_PVT!H132)</f>
        <v>-2.1128029664161176</v>
      </c>
      <c r="I132" s="56">
        <f>LN(METRICAS_PVT!I132)</f>
        <v>0.23628808210418922</v>
      </c>
      <c r="J132" s="56">
        <f>LN(METRICAS_PVT!J132)</f>
        <v>1.8415905289385304</v>
      </c>
      <c r="K132" s="56">
        <f>LN(METRICAS_PVT!K132)</f>
        <v>-3.5204472267620166</v>
      </c>
      <c r="L132" s="56">
        <f>LN(METRICAS_PVT!L132)</f>
        <v>6.0375937239119857</v>
      </c>
      <c r="M132" s="56">
        <f>LN(METRICAS_PVT!M132)</f>
        <v>7.2449852006276823</v>
      </c>
      <c r="N132" s="56">
        <f>LN(METRICAS_PVT!N132)</f>
        <v>4.9940399688101698</v>
      </c>
      <c r="O132" s="56">
        <f>LN(-METRICAS_PVT!O132)</f>
        <v>10.680719890324779</v>
      </c>
      <c r="P132" s="56">
        <f>LN(-METRICAS_PVT!P132)</f>
        <v>15.0136208989826</v>
      </c>
      <c r="Q132" s="56">
        <f>LN(-METRICAS_PVT!Q132)</f>
        <v>7.9770412976429812</v>
      </c>
      <c r="R132" s="56">
        <f>LN(-METRICAS_PVT!R132)</f>
        <v>-3.0750050798088293</v>
      </c>
      <c r="S132" s="56">
        <v>1</v>
      </c>
      <c r="T132" s="56">
        <v>0</v>
      </c>
      <c r="U132" s="56">
        <v>0</v>
      </c>
      <c r="V132" s="56">
        <v>0</v>
      </c>
      <c r="W132" s="56">
        <v>0</v>
      </c>
      <c r="X132" s="56">
        <v>1</v>
      </c>
      <c r="Y132" s="56">
        <v>0</v>
      </c>
      <c r="Z132" s="56">
        <v>0</v>
      </c>
      <c r="AA132" s="56">
        <v>0</v>
      </c>
      <c r="AB132" s="56">
        <v>0</v>
      </c>
      <c r="AC132" s="56">
        <v>0</v>
      </c>
      <c r="AD132" s="56">
        <v>0</v>
      </c>
      <c r="AE132" s="56">
        <v>0</v>
      </c>
      <c r="AF132" s="56">
        <v>0</v>
      </c>
      <c r="AG132" s="56">
        <v>0</v>
      </c>
      <c r="AH132" s="56">
        <v>0</v>
      </c>
      <c r="AI132" s="56">
        <v>0</v>
      </c>
      <c r="AJ132" s="56">
        <v>1</v>
      </c>
    </row>
    <row r="133" spans="1:36">
      <c r="A133" s="56">
        <f>LN(METRICAS_PVT!A133)</f>
        <v>-0.15880604736245832</v>
      </c>
      <c r="B133" s="56">
        <f>LN(METRICAS_PVT!B133)</f>
        <v>-3.95377980890202</v>
      </c>
      <c r="C133" s="56">
        <f>LN(METRICAS_PVT!C133)</f>
        <v>-2.5245449248094447</v>
      </c>
      <c r="D133" s="56">
        <f>LN(METRICAS_PVT!D133)</f>
        <v>-2.3098432328362302</v>
      </c>
      <c r="E133" s="56">
        <f>LN(METRICAS_PVT!E133)</f>
        <v>-2.8110948134109344</v>
      </c>
      <c r="F133" s="56">
        <f>LN(METRICAS_PVT!F133)</f>
        <v>-3.2406691215835033</v>
      </c>
      <c r="G133" s="56">
        <f>LN(METRICAS_PVT!G133)</f>
        <v>-3.9548525478512744</v>
      </c>
      <c r="H133" s="56">
        <f>LN(METRICAS_PVT!H133)</f>
        <v>-2.1333630663854621</v>
      </c>
      <c r="I133" s="56">
        <f>LN(METRICAS_PVT!I133)</f>
        <v>0.29027527157074684</v>
      </c>
      <c r="J133" s="56">
        <f>LN(METRICAS_PVT!J133)</f>
        <v>1.8319631618049048</v>
      </c>
      <c r="K133" s="56">
        <f>LN(METRICAS_PVT!K133)</f>
        <v>-3.5309443931542499</v>
      </c>
      <c r="L133" s="56">
        <f>LN(METRICAS_PVT!L133)</f>
        <v>6.0632257351670296</v>
      </c>
      <c r="M133" s="56">
        <f>LN(METRICAS_PVT!M133)</f>
        <v>7.2137387233311543</v>
      </c>
      <c r="N133" s="56">
        <f>LN(METRICAS_PVT!N133)</f>
        <v>5.0316595247882256</v>
      </c>
      <c r="O133" s="56">
        <f>LN(-METRICAS_PVT!O133)</f>
        <v>10.663263790046368</v>
      </c>
      <c r="P133" s="56">
        <f>LN(-METRICAS_PVT!P133)</f>
        <v>14.842236652949085</v>
      </c>
      <c r="Q133" s="56">
        <f>LN(-METRICAS_PVT!Q133)</f>
        <v>7.9929659294224935</v>
      </c>
      <c r="R133" s="56">
        <f>LN(-METRICAS_PVT!R133)</f>
        <v>-3.1023628066081441</v>
      </c>
      <c r="S133" s="56">
        <v>1</v>
      </c>
      <c r="T133" s="56">
        <v>0</v>
      </c>
      <c r="U133" s="56">
        <v>0</v>
      </c>
      <c r="V133" s="56">
        <v>0</v>
      </c>
      <c r="W133" s="56">
        <v>0</v>
      </c>
      <c r="X133" s="56">
        <v>0</v>
      </c>
      <c r="Y133" s="56">
        <v>1</v>
      </c>
      <c r="Z133" s="56">
        <v>0</v>
      </c>
      <c r="AA133" s="56">
        <v>0</v>
      </c>
      <c r="AB133" s="56">
        <v>0</v>
      </c>
      <c r="AC133" s="56">
        <v>0</v>
      </c>
      <c r="AD133" s="56">
        <v>0</v>
      </c>
      <c r="AE133" s="56">
        <v>0</v>
      </c>
      <c r="AF133" s="56">
        <v>0</v>
      </c>
      <c r="AG133" s="56">
        <v>0</v>
      </c>
      <c r="AH133" s="56">
        <v>0</v>
      </c>
      <c r="AI133" s="56">
        <v>0</v>
      </c>
      <c r="AJ133" s="5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F30B9-D6A7-455D-A2D4-A62DE5FDA713}">
  <sheetPr>
    <pageSetUpPr fitToPage="1"/>
  </sheetPr>
  <dimension ref="A1"/>
  <sheetViews>
    <sheetView view="pageBreakPreview" topLeftCell="A43" zoomScaleNormal="100" zoomScaleSheetLayoutView="100" workbookViewId="0">
      <selection activeCell="S65" sqref="S65"/>
    </sheetView>
  </sheetViews>
  <sheetFormatPr defaultRowHeight="14.4"/>
  <sheetData/>
  <pageMargins left="0.7" right="0.7" top="0.75" bottom="0.75" header="0.3" footer="0.3"/>
  <pageSetup scale="96" fitToWidth="0" orientation="portrait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EA19E-166F-41A5-BEBD-6B6978B05242}">
  <sheetPr>
    <tabColor rgb="FFFF0000"/>
  </sheetPr>
  <dimension ref="A1"/>
  <sheetViews>
    <sheetView workbookViewId="0">
      <selection activeCell="U26" sqref="U26"/>
    </sheetView>
  </sheetViews>
  <sheetFormatPr defaultRowHeight="14.4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7A052-1290-48BA-B992-C82435D2458B}">
  <dimension ref="A2:AZ523"/>
  <sheetViews>
    <sheetView showGridLines="0" workbookViewId="0">
      <pane xSplit="7" topLeftCell="H1" activePane="topRight" state="frozen"/>
      <selection pane="topRight" activeCell="N13" sqref="N13"/>
    </sheetView>
  </sheetViews>
  <sheetFormatPr defaultColWidth="9.109375" defaultRowHeight="14.4"/>
  <cols>
    <col min="1" max="1" width="18.109375" style="56" bestFit="1" customWidth="1"/>
    <col min="2" max="4" width="9.109375" style="56"/>
    <col min="5" max="5" width="12.88671875" style="56" bestFit="1" customWidth="1"/>
    <col min="6" max="6" width="10.6640625" style="56" customWidth="1"/>
    <col min="7" max="7" width="28.6640625" style="56" bestFit="1" customWidth="1"/>
    <col min="8" max="8" width="9.109375" style="56"/>
    <col min="9" max="52" width="10.6640625" style="56" bestFit="1" customWidth="1"/>
    <col min="53" max="16384" width="9.109375" style="56"/>
  </cols>
  <sheetData>
    <row r="2" spans="1:52">
      <c r="A2" s="74" t="s">
        <v>697</v>
      </c>
      <c r="B2" s="74"/>
      <c r="C2" s="74"/>
      <c r="D2" s="74"/>
      <c r="E2" s="74"/>
      <c r="F2" s="74"/>
    </row>
    <row r="3" spans="1:52">
      <c r="A3" s="75"/>
      <c r="B3" s="75"/>
      <c r="C3" s="75"/>
      <c r="D3" s="75"/>
      <c r="E3" s="75"/>
      <c r="F3" s="75"/>
    </row>
    <row r="4" spans="1:52" ht="21" customHeight="1">
      <c r="A4" s="66" t="s">
        <v>696</v>
      </c>
      <c r="B4" s="65"/>
      <c r="C4" s="65"/>
      <c r="D4" s="65"/>
      <c r="E4" s="65"/>
      <c r="F4" s="65"/>
      <c r="H4" s="56" t="s">
        <v>695</v>
      </c>
      <c r="I4" s="56">
        <f t="shared" ref="I4:AZ4" si="0">SUM(I7:I599)</f>
        <v>136</v>
      </c>
      <c r="J4" s="56">
        <f t="shared" si="0"/>
        <v>135</v>
      </c>
      <c r="K4" s="56">
        <f t="shared" si="0"/>
        <v>133</v>
      </c>
      <c r="L4" s="56">
        <f t="shared" si="0"/>
        <v>133</v>
      </c>
      <c r="M4" s="56">
        <f t="shared" si="0"/>
        <v>136</v>
      </c>
      <c r="N4" s="56">
        <f t="shared" si="0"/>
        <v>139</v>
      </c>
      <c r="O4" s="56">
        <f t="shared" si="0"/>
        <v>141</v>
      </c>
      <c r="P4" s="56">
        <f t="shared" si="0"/>
        <v>144</v>
      </c>
      <c r="Q4" s="56">
        <f t="shared" si="0"/>
        <v>145</v>
      </c>
      <c r="R4" s="56">
        <f t="shared" si="0"/>
        <v>149</v>
      </c>
      <c r="S4" s="56">
        <f t="shared" si="0"/>
        <v>154</v>
      </c>
      <c r="T4" s="56">
        <f t="shared" si="0"/>
        <v>155</v>
      </c>
      <c r="U4" s="56">
        <f t="shared" si="0"/>
        <v>156</v>
      </c>
      <c r="V4" s="56">
        <f t="shared" si="0"/>
        <v>158</v>
      </c>
      <c r="W4" s="56">
        <f t="shared" si="0"/>
        <v>158</v>
      </c>
      <c r="X4" s="56">
        <f t="shared" si="0"/>
        <v>159</v>
      </c>
      <c r="Y4" s="56">
        <f t="shared" si="0"/>
        <v>159</v>
      </c>
      <c r="Z4" s="56">
        <f t="shared" si="0"/>
        <v>160</v>
      </c>
      <c r="AA4" s="56">
        <f t="shared" si="0"/>
        <v>163</v>
      </c>
      <c r="AB4" s="56">
        <f t="shared" si="0"/>
        <v>167</v>
      </c>
      <c r="AC4" s="56">
        <f t="shared" si="0"/>
        <v>171</v>
      </c>
      <c r="AD4" s="56">
        <f t="shared" si="0"/>
        <v>170</v>
      </c>
      <c r="AE4" s="56">
        <f t="shared" si="0"/>
        <v>165</v>
      </c>
      <c r="AF4" s="56">
        <f t="shared" si="0"/>
        <v>168</v>
      </c>
      <c r="AG4" s="56">
        <f t="shared" si="0"/>
        <v>169</v>
      </c>
      <c r="AH4" s="56">
        <f t="shared" si="0"/>
        <v>171</v>
      </c>
      <c r="AI4" s="56">
        <f t="shared" si="0"/>
        <v>171</v>
      </c>
      <c r="AJ4" s="56">
        <f t="shared" si="0"/>
        <v>169</v>
      </c>
      <c r="AK4" s="56">
        <f t="shared" si="0"/>
        <v>168</v>
      </c>
      <c r="AL4" s="56">
        <f t="shared" si="0"/>
        <v>166</v>
      </c>
      <c r="AM4" s="56">
        <f t="shared" si="0"/>
        <v>165</v>
      </c>
      <c r="AN4" s="56">
        <f t="shared" si="0"/>
        <v>166</v>
      </c>
      <c r="AO4" s="56">
        <f t="shared" si="0"/>
        <v>159</v>
      </c>
      <c r="AP4" s="56">
        <f t="shared" si="0"/>
        <v>157</v>
      </c>
      <c r="AQ4" s="56">
        <f t="shared" si="0"/>
        <v>149</v>
      </c>
      <c r="AR4" s="56">
        <f t="shared" si="0"/>
        <v>147</v>
      </c>
      <c r="AS4" s="56">
        <f t="shared" si="0"/>
        <v>145</v>
      </c>
      <c r="AT4" s="56">
        <f t="shared" si="0"/>
        <v>143</v>
      </c>
      <c r="AU4" s="56">
        <f t="shared" si="0"/>
        <v>141</v>
      </c>
      <c r="AV4" s="56">
        <f t="shared" si="0"/>
        <v>140</v>
      </c>
      <c r="AW4" s="56">
        <f t="shared" si="0"/>
        <v>141</v>
      </c>
      <c r="AX4" s="56">
        <f t="shared" si="0"/>
        <v>147</v>
      </c>
      <c r="AY4" s="56">
        <f t="shared" si="0"/>
        <v>155</v>
      </c>
      <c r="AZ4" s="56">
        <f t="shared" si="0"/>
        <v>158</v>
      </c>
    </row>
    <row r="5" spans="1:52" ht="23.4">
      <c r="A5" s="65"/>
      <c r="B5" s="65"/>
      <c r="C5" s="65"/>
      <c r="D5" s="65"/>
      <c r="E5" s="65"/>
      <c r="F5" s="65"/>
      <c r="I5" s="1">
        <v>39903</v>
      </c>
      <c r="J5" s="1">
        <v>39994</v>
      </c>
      <c r="K5" s="1">
        <v>40086</v>
      </c>
      <c r="L5" s="1">
        <v>40178</v>
      </c>
      <c r="M5" s="1">
        <v>40268</v>
      </c>
      <c r="N5" s="1">
        <v>40359</v>
      </c>
      <c r="O5" s="1">
        <v>40451</v>
      </c>
      <c r="P5" s="1">
        <v>40543</v>
      </c>
      <c r="Q5" s="1">
        <v>40633</v>
      </c>
      <c r="R5" s="1">
        <v>40724</v>
      </c>
      <c r="S5" s="1">
        <v>40816</v>
      </c>
      <c r="T5" s="1">
        <v>40908</v>
      </c>
      <c r="U5" s="1">
        <v>40999</v>
      </c>
      <c r="V5" s="1">
        <v>41090</v>
      </c>
      <c r="W5" s="1">
        <v>41182</v>
      </c>
      <c r="X5" s="1">
        <v>41274</v>
      </c>
      <c r="Y5" s="1">
        <v>41364</v>
      </c>
      <c r="Z5" s="1">
        <v>41455</v>
      </c>
      <c r="AA5" s="1">
        <v>41547</v>
      </c>
      <c r="AB5" s="1">
        <v>41639</v>
      </c>
      <c r="AC5" s="1">
        <v>41729</v>
      </c>
      <c r="AD5" s="1">
        <v>41820</v>
      </c>
      <c r="AE5" s="1">
        <v>41912</v>
      </c>
      <c r="AF5" s="1">
        <v>42004</v>
      </c>
      <c r="AG5" s="1">
        <v>42094</v>
      </c>
      <c r="AH5" s="1">
        <v>42185</v>
      </c>
      <c r="AI5" s="1">
        <v>42277</v>
      </c>
      <c r="AJ5" s="1">
        <v>42369</v>
      </c>
      <c r="AK5" s="1">
        <v>42460</v>
      </c>
      <c r="AL5" s="1">
        <v>42551</v>
      </c>
      <c r="AM5" s="1">
        <v>42643</v>
      </c>
      <c r="AN5" s="1">
        <v>42735</v>
      </c>
      <c r="AO5" s="1">
        <v>42825</v>
      </c>
      <c r="AP5" s="1">
        <v>42916</v>
      </c>
      <c r="AQ5" s="1">
        <v>43008</v>
      </c>
      <c r="AR5" s="1">
        <v>43100</v>
      </c>
      <c r="AS5" s="1">
        <v>43190</v>
      </c>
      <c r="AT5" s="1">
        <v>43281</v>
      </c>
      <c r="AU5" s="1">
        <v>43373</v>
      </c>
      <c r="AV5" s="1">
        <v>43465</v>
      </c>
      <c r="AW5" s="1">
        <v>43555</v>
      </c>
      <c r="AX5" s="1">
        <v>43646</v>
      </c>
      <c r="AY5" s="1">
        <v>43738</v>
      </c>
      <c r="AZ5" s="1">
        <v>43830</v>
      </c>
    </row>
    <row r="6" spans="1:52">
      <c r="A6" s="56" t="s">
        <v>694</v>
      </c>
      <c r="B6" s="56" t="s">
        <v>693</v>
      </c>
      <c r="C6" s="56" t="s">
        <v>692</v>
      </c>
      <c r="D6" s="56" t="s">
        <v>691</v>
      </c>
      <c r="E6" s="56" t="s">
        <v>690</v>
      </c>
      <c r="F6" s="56" t="s">
        <v>689</v>
      </c>
      <c r="G6" s="56" t="s">
        <v>688</v>
      </c>
      <c r="I6" s="2" t="s">
        <v>0</v>
      </c>
      <c r="J6" s="2" t="s">
        <v>1</v>
      </c>
      <c r="K6" s="2" t="s">
        <v>2</v>
      </c>
      <c r="L6" s="2" t="s">
        <v>3</v>
      </c>
      <c r="M6" s="2" t="s">
        <v>4</v>
      </c>
      <c r="N6" s="2" t="s">
        <v>5</v>
      </c>
      <c r="O6" s="2" t="s">
        <v>6</v>
      </c>
      <c r="P6" s="2" t="s">
        <v>7</v>
      </c>
      <c r="Q6" s="2" t="s">
        <v>8</v>
      </c>
      <c r="R6" s="2" t="s">
        <v>9</v>
      </c>
      <c r="S6" s="2" t="s">
        <v>10</v>
      </c>
      <c r="T6" s="2" t="s">
        <v>11</v>
      </c>
      <c r="U6" s="2" t="s">
        <v>12</v>
      </c>
      <c r="V6" s="2" t="s">
        <v>13</v>
      </c>
      <c r="W6" s="2" t="s">
        <v>14</v>
      </c>
      <c r="X6" s="2" t="s">
        <v>15</v>
      </c>
      <c r="Y6" s="2" t="s">
        <v>16</v>
      </c>
      <c r="Z6" s="2" t="s">
        <v>17</v>
      </c>
      <c r="AA6" s="2" t="s">
        <v>18</v>
      </c>
      <c r="AB6" s="2" t="s">
        <v>19</v>
      </c>
      <c r="AC6" s="2" t="s">
        <v>20</v>
      </c>
      <c r="AD6" s="2" t="s">
        <v>21</v>
      </c>
      <c r="AE6" s="2" t="s">
        <v>22</v>
      </c>
      <c r="AF6" s="2" t="s">
        <v>23</v>
      </c>
      <c r="AG6" s="2" t="s">
        <v>24</v>
      </c>
      <c r="AH6" s="2" t="s">
        <v>25</v>
      </c>
      <c r="AI6" s="2" t="s">
        <v>26</v>
      </c>
      <c r="AJ6" s="2" t="s">
        <v>27</v>
      </c>
      <c r="AK6" s="2" t="s">
        <v>28</v>
      </c>
      <c r="AL6" s="2" t="s">
        <v>29</v>
      </c>
      <c r="AM6" s="2" t="s">
        <v>30</v>
      </c>
      <c r="AN6" s="2" t="s">
        <v>31</v>
      </c>
      <c r="AO6" s="2" t="s">
        <v>32</v>
      </c>
      <c r="AP6" s="2" t="s">
        <v>33</v>
      </c>
      <c r="AQ6" s="2" t="s">
        <v>34</v>
      </c>
      <c r="AR6" s="2" t="s">
        <v>35</v>
      </c>
      <c r="AS6" s="2" t="s">
        <v>36</v>
      </c>
      <c r="AT6" s="2" t="s">
        <v>37</v>
      </c>
      <c r="AU6" s="2" t="s">
        <v>38</v>
      </c>
      <c r="AV6" s="2" t="s">
        <v>39</v>
      </c>
      <c r="AW6" s="2" t="s">
        <v>40</v>
      </c>
      <c r="AX6" s="2" t="s">
        <v>41</v>
      </c>
      <c r="AY6" s="2" t="s">
        <v>42</v>
      </c>
      <c r="AZ6" s="2" t="s">
        <v>43</v>
      </c>
    </row>
    <row r="7" spans="1:52">
      <c r="A7" s="56" t="s">
        <v>652</v>
      </c>
      <c r="B7" s="56">
        <v>1801</v>
      </c>
      <c r="C7" s="56" t="s">
        <v>619</v>
      </c>
      <c r="D7" s="56" t="s">
        <v>648</v>
      </c>
      <c r="E7" s="1">
        <v>42495</v>
      </c>
      <c r="F7" s="1"/>
      <c r="G7" s="1">
        <f t="shared" ref="G7:G70" si="1">IF(F7="",DATE(2021,1,1),F7)</f>
        <v>44197</v>
      </c>
      <c r="I7" s="56">
        <f t="shared" ref="I7:R16" si="2">IF(AND(I$5&gt;$E7,I$5&lt;$G7),1,0)</f>
        <v>0</v>
      </c>
      <c r="J7" s="56">
        <f t="shared" si="2"/>
        <v>0</v>
      </c>
      <c r="K7" s="56">
        <f t="shared" si="2"/>
        <v>0</v>
      </c>
      <c r="L7" s="56">
        <f t="shared" si="2"/>
        <v>0</v>
      </c>
      <c r="M7" s="56">
        <f t="shared" si="2"/>
        <v>0</v>
      </c>
      <c r="N7" s="56">
        <f t="shared" si="2"/>
        <v>0</v>
      </c>
      <c r="O7" s="56">
        <f t="shared" si="2"/>
        <v>0</v>
      </c>
      <c r="P7" s="56">
        <f t="shared" si="2"/>
        <v>0</v>
      </c>
      <c r="Q7" s="56">
        <f t="shared" si="2"/>
        <v>0</v>
      </c>
      <c r="R7" s="56">
        <f t="shared" si="2"/>
        <v>0</v>
      </c>
      <c r="S7" s="56">
        <f t="shared" ref="S7:AB16" si="3">IF(AND(S$5&gt;$E7,S$5&lt;$G7),1,0)</f>
        <v>0</v>
      </c>
      <c r="T7" s="56">
        <f t="shared" si="3"/>
        <v>0</v>
      </c>
      <c r="U7" s="56">
        <f t="shared" si="3"/>
        <v>0</v>
      </c>
      <c r="V7" s="56">
        <f t="shared" si="3"/>
        <v>0</v>
      </c>
      <c r="W7" s="56">
        <f t="shared" si="3"/>
        <v>0</v>
      </c>
      <c r="X7" s="56">
        <f t="shared" si="3"/>
        <v>0</v>
      </c>
      <c r="Y7" s="56">
        <f t="shared" si="3"/>
        <v>0</v>
      </c>
      <c r="Z7" s="56">
        <f t="shared" si="3"/>
        <v>0</v>
      </c>
      <c r="AA7" s="56">
        <f t="shared" si="3"/>
        <v>0</v>
      </c>
      <c r="AB7" s="56">
        <f t="shared" si="3"/>
        <v>0</v>
      </c>
      <c r="AC7" s="56">
        <f t="shared" ref="AC7:AL16" si="4">IF(AND(AC$5&gt;$E7,AC$5&lt;$G7),1,0)</f>
        <v>0</v>
      </c>
      <c r="AD7" s="56">
        <f t="shared" si="4"/>
        <v>0</v>
      </c>
      <c r="AE7" s="56">
        <f t="shared" si="4"/>
        <v>0</v>
      </c>
      <c r="AF7" s="56">
        <f t="shared" si="4"/>
        <v>0</v>
      </c>
      <c r="AG7" s="56">
        <f t="shared" si="4"/>
        <v>0</v>
      </c>
      <c r="AH7" s="56">
        <f t="shared" si="4"/>
        <v>0</v>
      </c>
      <c r="AI7" s="56">
        <f t="shared" si="4"/>
        <v>0</v>
      </c>
      <c r="AJ7" s="56">
        <f t="shared" si="4"/>
        <v>0</v>
      </c>
      <c r="AK7" s="56">
        <f t="shared" si="4"/>
        <v>0</v>
      </c>
      <c r="AL7" s="56">
        <f t="shared" si="4"/>
        <v>1</v>
      </c>
      <c r="AM7" s="56">
        <f t="shared" ref="AM7:AZ16" si="5">IF(AND(AM$5&gt;$E7,AM$5&lt;$G7),1,0)</f>
        <v>1</v>
      </c>
      <c r="AN7" s="56">
        <f t="shared" si="5"/>
        <v>1</v>
      </c>
      <c r="AO7" s="56">
        <f t="shared" si="5"/>
        <v>1</v>
      </c>
      <c r="AP7" s="56">
        <f t="shared" si="5"/>
        <v>1</v>
      </c>
      <c r="AQ7" s="56">
        <f t="shared" si="5"/>
        <v>1</v>
      </c>
      <c r="AR7" s="56">
        <f t="shared" si="5"/>
        <v>1</v>
      </c>
      <c r="AS7" s="56">
        <f t="shared" si="5"/>
        <v>1</v>
      </c>
      <c r="AT7" s="56">
        <f t="shared" si="5"/>
        <v>1</v>
      </c>
      <c r="AU7" s="56">
        <f t="shared" si="5"/>
        <v>1</v>
      </c>
      <c r="AV7" s="56">
        <f t="shared" si="5"/>
        <v>1</v>
      </c>
      <c r="AW7" s="56">
        <f t="shared" si="5"/>
        <v>1</v>
      </c>
      <c r="AX7" s="56">
        <f t="shared" si="5"/>
        <v>1</v>
      </c>
      <c r="AY7" s="56">
        <f t="shared" si="5"/>
        <v>1</v>
      </c>
      <c r="AZ7" s="56">
        <f t="shared" si="5"/>
        <v>1</v>
      </c>
    </row>
    <row r="8" spans="1:52">
      <c r="A8" s="56" t="s">
        <v>653</v>
      </c>
      <c r="B8" s="56">
        <v>1826</v>
      </c>
      <c r="C8" s="56" t="s">
        <v>619</v>
      </c>
      <c r="D8" s="56" t="s">
        <v>647</v>
      </c>
      <c r="E8" s="1">
        <v>42495</v>
      </c>
      <c r="F8" s="1">
        <v>44075</v>
      </c>
      <c r="G8" s="1">
        <f t="shared" si="1"/>
        <v>44075</v>
      </c>
      <c r="I8" s="56">
        <f t="shared" si="2"/>
        <v>0</v>
      </c>
      <c r="J8" s="56">
        <f t="shared" si="2"/>
        <v>0</v>
      </c>
      <c r="K8" s="56">
        <f t="shared" si="2"/>
        <v>0</v>
      </c>
      <c r="L8" s="56">
        <f t="shared" si="2"/>
        <v>0</v>
      </c>
      <c r="M8" s="56">
        <f t="shared" si="2"/>
        <v>0</v>
      </c>
      <c r="N8" s="56">
        <f t="shared" si="2"/>
        <v>0</v>
      </c>
      <c r="O8" s="56">
        <f t="shared" si="2"/>
        <v>0</v>
      </c>
      <c r="P8" s="56">
        <f t="shared" si="2"/>
        <v>0</v>
      </c>
      <c r="Q8" s="56">
        <f t="shared" si="2"/>
        <v>0</v>
      </c>
      <c r="R8" s="56">
        <f t="shared" si="2"/>
        <v>0</v>
      </c>
      <c r="S8" s="56">
        <f t="shared" si="3"/>
        <v>0</v>
      </c>
      <c r="T8" s="56">
        <f t="shared" si="3"/>
        <v>0</v>
      </c>
      <c r="U8" s="56">
        <f t="shared" si="3"/>
        <v>0</v>
      </c>
      <c r="V8" s="56">
        <f t="shared" si="3"/>
        <v>0</v>
      </c>
      <c r="W8" s="56">
        <f t="shared" si="3"/>
        <v>0</v>
      </c>
      <c r="X8" s="56">
        <f t="shared" si="3"/>
        <v>0</v>
      </c>
      <c r="Y8" s="56">
        <f t="shared" si="3"/>
        <v>0</v>
      </c>
      <c r="Z8" s="56">
        <f t="shared" si="3"/>
        <v>0</v>
      </c>
      <c r="AA8" s="56">
        <f t="shared" si="3"/>
        <v>0</v>
      </c>
      <c r="AB8" s="56">
        <f t="shared" si="3"/>
        <v>0</v>
      </c>
      <c r="AC8" s="56">
        <f t="shared" si="4"/>
        <v>0</v>
      </c>
      <c r="AD8" s="56">
        <f t="shared" si="4"/>
        <v>0</v>
      </c>
      <c r="AE8" s="56">
        <f t="shared" si="4"/>
        <v>0</v>
      </c>
      <c r="AF8" s="56">
        <f t="shared" si="4"/>
        <v>0</v>
      </c>
      <c r="AG8" s="56">
        <f t="shared" si="4"/>
        <v>0</v>
      </c>
      <c r="AH8" s="56">
        <f t="shared" si="4"/>
        <v>0</v>
      </c>
      <c r="AI8" s="56">
        <f t="shared" si="4"/>
        <v>0</v>
      </c>
      <c r="AJ8" s="56">
        <f t="shared" si="4"/>
        <v>0</v>
      </c>
      <c r="AK8" s="56">
        <f t="shared" si="4"/>
        <v>0</v>
      </c>
      <c r="AL8" s="56">
        <f t="shared" si="4"/>
        <v>1</v>
      </c>
      <c r="AM8" s="56">
        <f t="shared" si="5"/>
        <v>1</v>
      </c>
      <c r="AN8" s="56">
        <f t="shared" si="5"/>
        <v>1</v>
      </c>
      <c r="AO8" s="56">
        <f t="shared" si="5"/>
        <v>1</v>
      </c>
      <c r="AP8" s="56">
        <f t="shared" si="5"/>
        <v>1</v>
      </c>
      <c r="AQ8" s="56">
        <f t="shared" si="5"/>
        <v>1</v>
      </c>
      <c r="AR8" s="56">
        <f t="shared" si="5"/>
        <v>1</v>
      </c>
      <c r="AS8" s="56">
        <f t="shared" si="5"/>
        <v>1</v>
      </c>
      <c r="AT8" s="56">
        <f t="shared" si="5"/>
        <v>1</v>
      </c>
      <c r="AU8" s="56">
        <f t="shared" si="5"/>
        <v>1</v>
      </c>
      <c r="AV8" s="56">
        <f t="shared" si="5"/>
        <v>1</v>
      </c>
      <c r="AW8" s="56">
        <f t="shared" si="5"/>
        <v>1</v>
      </c>
      <c r="AX8" s="56">
        <f t="shared" si="5"/>
        <v>1</v>
      </c>
      <c r="AY8" s="56">
        <f t="shared" si="5"/>
        <v>1</v>
      </c>
      <c r="AZ8" s="56">
        <f t="shared" si="5"/>
        <v>1</v>
      </c>
    </row>
    <row r="9" spans="1:52">
      <c r="A9" s="56" t="s">
        <v>653</v>
      </c>
      <c r="B9" s="56">
        <v>1831</v>
      </c>
      <c r="C9" s="56" t="s">
        <v>619</v>
      </c>
      <c r="D9" s="56" t="s">
        <v>646</v>
      </c>
      <c r="E9" s="1">
        <v>42495</v>
      </c>
      <c r="F9" s="1">
        <v>44075</v>
      </c>
      <c r="G9" s="1">
        <f t="shared" si="1"/>
        <v>44075</v>
      </c>
      <c r="I9" s="56">
        <f t="shared" si="2"/>
        <v>0</v>
      </c>
      <c r="J9" s="56">
        <f t="shared" si="2"/>
        <v>0</v>
      </c>
      <c r="K9" s="56">
        <f t="shared" si="2"/>
        <v>0</v>
      </c>
      <c r="L9" s="56">
        <f t="shared" si="2"/>
        <v>0</v>
      </c>
      <c r="M9" s="56">
        <f t="shared" si="2"/>
        <v>0</v>
      </c>
      <c r="N9" s="56">
        <f t="shared" si="2"/>
        <v>0</v>
      </c>
      <c r="O9" s="56">
        <f t="shared" si="2"/>
        <v>0</v>
      </c>
      <c r="P9" s="56">
        <f t="shared" si="2"/>
        <v>0</v>
      </c>
      <c r="Q9" s="56">
        <f t="shared" si="2"/>
        <v>0</v>
      </c>
      <c r="R9" s="56">
        <f t="shared" si="2"/>
        <v>0</v>
      </c>
      <c r="S9" s="56">
        <f t="shared" si="3"/>
        <v>0</v>
      </c>
      <c r="T9" s="56">
        <f t="shared" si="3"/>
        <v>0</v>
      </c>
      <c r="U9" s="56">
        <f t="shared" si="3"/>
        <v>0</v>
      </c>
      <c r="V9" s="56">
        <f t="shared" si="3"/>
        <v>0</v>
      </c>
      <c r="W9" s="56">
        <f t="shared" si="3"/>
        <v>0</v>
      </c>
      <c r="X9" s="56">
        <f t="shared" si="3"/>
        <v>0</v>
      </c>
      <c r="Y9" s="56">
        <f t="shared" si="3"/>
        <v>0</v>
      </c>
      <c r="Z9" s="56">
        <f t="shared" si="3"/>
        <v>0</v>
      </c>
      <c r="AA9" s="56">
        <f t="shared" si="3"/>
        <v>0</v>
      </c>
      <c r="AB9" s="56">
        <f t="shared" si="3"/>
        <v>0</v>
      </c>
      <c r="AC9" s="56">
        <f t="shared" si="4"/>
        <v>0</v>
      </c>
      <c r="AD9" s="56">
        <f t="shared" si="4"/>
        <v>0</v>
      </c>
      <c r="AE9" s="56">
        <f t="shared" si="4"/>
        <v>0</v>
      </c>
      <c r="AF9" s="56">
        <f t="shared" si="4"/>
        <v>0</v>
      </c>
      <c r="AG9" s="56">
        <f t="shared" si="4"/>
        <v>0</v>
      </c>
      <c r="AH9" s="56">
        <f t="shared" si="4"/>
        <v>0</v>
      </c>
      <c r="AI9" s="56">
        <f t="shared" si="4"/>
        <v>0</v>
      </c>
      <c r="AJ9" s="56">
        <f t="shared" si="4"/>
        <v>0</v>
      </c>
      <c r="AK9" s="56">
        <f t="shared" si="4"/>
        <v>0</v>
      </c>
      <c r="AL9" s="56">
        <f t="shared" si="4"/>
        <v>1</v>
      </c>
      <c r="AM9" s="56">
        <f t="shared" si="5"/>
        <v>1</v>
      </c>
      <c r="AN9" s="56">
        <f t="shared" si="5"/>
        <v>1</v>
      </c>
      <c r="AO9" s="56">
        <f t="shared" si="5"/>
        <v>1</v>
      </c>
      <c r="AP9" s="56">
        <f t="shared" si="5"/>
        <v>1</v>
      </c>
      <c r="AQ9" s="56">
        <f t="shared" si="5"/>
        <v>1</v>
      </c>
      <c r="AR9" s="56">
        <f t="shared" si="5"/>
        <v>1</v>
      </c>
      <c r="AS9" s="56">
        <f t="shared" si="5"/>
        <v>1</v>
      </c>
      <c r="AT9" s="56">
        <f t="shared" si="5"/>
        <v>1</v>
      </c>
      <c r="AU9" s="56">
        <f t="shared" si="5"/>
        <v>1</v>
      </c>
      <c r="AV9" s="56">
        <f t="shared" si="5"/>
        <v>1</v>
      </c>
      <c r="AW9" s="56">
        <f t="shared" si="5"/>
        <v>1</v>
      </c>
      <c r="AX9" s="56">
        <f t="shared" si="5"/>
        <v>1</v>
      </c>
      <c r="AY9" s="56">
        <f t="shared" si="5"/>
        <v>1</v>
      </c>
      <c r="AZ9" s="56">
        <f t="shared" si="5"/>
        <v>1</v>
      </c>
    </row>
    <row r="10" spans="1:52">
      <c r="A10" s="56" t="s">
        <v>653</v>
      </c>
      <c r="B10" s="56">
        <v>1837</v>
      </c>
      <c r="C10" s="56" t="s">
        <v>619</v>
      </c>
      <c r="D10" s="56" t="s">
        <v>645</v>
      </c>
      <c r="E10" s="1">
        <v>42495</v>
      </c>
      <c r="F10" s="1">
        <v>44105</v>
      </c>
      <c r="G10" s="1">
        <f t="shared" si="1"/>
        <v>44105</v>
      </c>
      <c r="I10" s="56">
        <f t="shared" si="2"/>
        <v>0</v>
      </c>
      <c r="J10" s="56">
        <f t="shared" si="2"/>
        <v>0</v>
      </c>
      <c r="K10" s="56">
        <f t="shared" si="2"/>
        <v>0</v>
      </c>
      <c r="L10" s="56">
        <f t="shared" si="2"/>
        <v>0</v>
      </c>
      <c r="M10" s="56">
        <f t="shared" si="2"/>
        <v>0</v>
      </c>
      <c r="N10" s="56">
        <f t="shared" si="2"/>
        <v>0</v>
      </c>
      <c r="O10" s="56">
        <f t="shared" si="2"/>
        <v>0</v>
      </c>
      <c r="P10" s="56">
        <f t="shared" si="2"/>
        <v>0</v>
      </c>
      <c r="Q10" s="56">
        <f t="shared" si="2"/>
        <v>0</v>
      </c>
      <c r="R10" s="56">
        <f t="shared" si="2"/>
        <v>0</v>
      </c>
      <c r="S10" s="56">
        <f t="shared" si="3"/>
        <v>0</v>
      </c>
      <c r="T10" s="56">
        <f t="shared" si="3"/>
        <v>0</v>
      </c>
      <c r="U10" s="56">
        <f t="shared" si="3"/>
        <v>0</v>
      </c>
      <c r="V10" s="56">
        <f t="shared" si="3"/>
        <v>0</v>
      </c>
      <c r="W10" s="56">
        <f t="shared" si="3"/>
        <v>0</v>
      </c>
      <c r="X10" s="56">
        <f t="shared" si="3"/>
        <v>0</v>
      </c>
      <c r="Y10" s="56">
        <f t="shared" si="3"/>
        <v>0</v>
      </c>
      <c r="Z10" s="56">
        <f t="shared" si="3"/>
        <v>0</v>
      </c>
      <c r="AA10" s="56">
        <f t="shared" si="3"/>
        <v>0</v>
      </c>
      <c r="AB10" s="56">
        <f t="shared" si="3"/>
        <v>0</v>
      </c>
      <c r="AC10" s="56">
        <f t="shared" si="4"/>
        <v>0</v>
      </c>
      <c r="AD10" s="56">
        <f t="shared" si="4"/>
        <v>0</v>
      </c>
      <c r="AE10" s="56">
        <f t="shared" si="4"/>
        <v>0</v>
      </c>
      <c r="AF10" s="56">
        <f t="shared" si="4"/>
        <v>0</v>
      </c>
      <c r="AG10" s="56">
        <f t="shared" si="4"/>
        <v>0</v>
      </c>
      <c r="AH10" s="56">
        <f t="shared" si="4"/>
        <v>0</v>
      </c>
      <c r="AI10" s="56">
        <f t="shared" si="4"/>
        <v>0</v>
      </c>
      <c r="AJ10" s="56">
        <f t="shared" si="4"/>
        <v>0</v>
      </c>
      <c r="AK10" s="56">
        <f t="shared" si="4"/>
        <v>0</v>
      </c>
      <c r="AL10" s="56">
        <f t="shared" si="4"/>
        <v>1</v>
      </c>
      <c r="AM10" s="56">
        <f t="shared" si="5"/>
        <v>1</v>
      </c>
      <c r="AN10" s="56">
        <f t="shared" si="5"/>
        <v>1</v>
      </c>
      <c r="AO10" s="56">
        <f t="shared" si="5"/>
        <v>1</v>
      </c>
      <c r="AP10" s="56">
        <f t="shared" si="5"/>
        <v>1</v>
      </c>
      <c r="AQ10" s="56">
        <f t="shared" si="5"/>
        <v>1</v>
      </c>
      <c r="AR10" s="56">
        <f t="shared" si="5"/>
        <v>1</v>
      </c>
      <c r="AS10" s="56">
        <f t="shared" si="5"/>
        <v>1</v>
      </c>
      <c r="AT10" s="56">
        <f t="shared" si="5"/>
        <v>1</v>
      </c>
      <c r="AU10" s="56">
        <f t="shared" si="5"/>
        <v>1</v>
      </c>
      <c r="AV10" s="56">
        <f t="shared" si="5"/>
        <v>1</v>
      </c>
      <c r="AW10" s="56">
        <f t="shared" si="5"/>
        <v>1</v>
      </c>
      <c r="AX10" s="56">
        <f t="shared" si="5"/>
        <v>1</v>
      </c>
      <c r="AY10" s="56">
        <f t="shared" si="5"/>
        <v>1</v>
      </c>
      <c r="AZ10" s="56">
        <f t="shared" si="5"/>
        <v>1</v>
      </c>
    </row>
    <row r="11" spans="1:52">
      <c r="A11" s="56" t="s">
        <v>652</v>
      </c>
      <c r="B11" s="56">
        <v>1855</v>
      </c>
      <c r="C11" s="56" t="s">
        <v>619</v>
      </c>
      <c r="D11" s="56" t="s">
        <v>644</v>
      </c>
      <c r="E11" s="1">
        <v>42495</v>
      </c>
      <c r="F11" s="1"/>
      <c r="G11" s="1">
        <f t="shared" si="1"/>
        <v>44197</v>
      </c>
      <c r="I11" s="56">
        <f t="shared" si="2"/>
        <v>0</v>
      </c>
      <c r="J11" s="56">
        <f t="shared" si="2"/>
        <v>0</v>
      </c>
      <c r="K11" s="56">
        <f t="shared" si="2"/>
        <v>0</v>
      </c>
      <c r="L11" s="56">
        <f t="shared" si="2"/>
        <v>0</v>
      </c>
      <c r="M11" s="56">
        <f t="shared" si="2"/>
        <v>0</v>
      </c>
      <c r="N11" s="56">
        <f t="shared" si="2"/>
        <v>0</v>
      </c>
      <c r="O11" s="56">
        <f t="shared" si="2"/>
        <v>0</v>
      </c>
      <c r="P11" s="56">
        <f t="shared" si="2"/>
        <v>0</v>
      </c>
      <c r="Q11" s="56">
        <f t="shared" si="2"/>
        <v>0</v>
      </c>
      <c r="R11" s="56">
        <f t="shared" si="2"/>
        <v>0</v>
      </c>
      <c r="S11" s="56">
        <f t="shared" si="3"/>
        <v>0</v>
      </c>
      <c r="T11" s="56">
        <f t="shared" si="3"/>
        <v>0</v>
      </c>
      <c r="U11" s="56">
        <f t="shared" si="3"/>
        <v>0</v>
      </c>
      <c r="V11" s="56">
        <f t="shared" si="3"/>
        <v>0</v>
      </c>
      <c r="W11" s="56">
        <f t="shared" si="3"/>
        <v>0</v>
      </c>
      <c r="X11" s="56">
        <f t="shared" si="3"/>
        <v>0</v>
      </c>
      <c r="Y11" s="56">
        <f t="shared" si="3"/>
        <v>0</v>
      </c>
      <c r="Z11" s="56">
        <f t="shared" si="3"/>
        <v>0</v>
      </c>
      <c r="AA11" s="56">
        <f t="shared" si="3"/>
        <v>0</v>
      </c>
      <c r="AB11" s="56">
        <f t="shared" si="3"/>
        <v>0</v>
      </c>
      <c r="AC11" s="56">
        <f t="shared" si="4"/>
        <v>0</v>
      </c>
      <c r="AD11" s="56">
        <f t="shared" si="4"/>
        <v>0</v>
      </c>
      <c r="AE11" s="56">
        <f t="shared" si="4"/>
        <v>0</v>
      </c>
      <c r="AF11" s="56">
        <f t="shared" si="4"/>
        <v>0</v>
      </c>
      <c r="AG11" s="56">
        <f t="shared" si="4"/>
        <v>0</v>
      </c>
      <c r="AH11" s="56">
        <f t="shared" si="4"/>
        <v>0</v>
      </c>
      <c r="AI11" s="56">
        <f t="shared" si="4"/>
        <v>0</v>
      </c>
      <c r="AJ11" s="56">
        <f t="shared" si="4"/>
        <v>0</v>
      </c>
      <c r="AK11" s="56">
        <f t="shared" si="4"/>
        <v>0</v>
      </c>
      <c r="AL11" s="56">
        <f t="shared" si="4"/>
        <v>1</v>
      </c>
      <c r="AM11" s="56">
        <f t="shared" si="5"/>
        <v>1</v>
      </c>
      <c r="AN11" s="56">
        <f t="shared" si="5"/>
        <v>1</v>
      </c>
      <c r="AO11" s="56">
        <f t="shared" si="5"/>
        <v>1</v>
      </c>
      <c r="AP11" s="56">
        <f t="shared" si="5"/>
        <v>1</v>
      </c>
      <c r="AQ11" s="56">
        <f t="shared" si="5"/>
        <v>1</v>
      </c>
      <c r="AR11" s="56">
        <f t="shared" si="5"/>
        <v>1</v>
      </c>
      <c r="AS11" s="56">
        <f t="shared" si="5"/>
        <v>1</v>
      </c>
      <c r="AT11" s="56">
        <f t="shared" si="5"/>
        <v>1</v>
      </c>
      <c r="AU11" s="56">
        <f t="shared" si="5"/>
        <v>1</v>
      </c>
      <c r="AV11" s="56">
        <f t="shared" si="5"/>
        <v>1</v>
      </c>
      <c r="AW11" s="56">
        <f t="shared" si="5"/>
        <v>1</v>
      </c>
      <c r="AX11" s="56">
        <f t="shared" si="5"/>
        <v>1</v>
      </c>
      <c r="AY11" s="56">
        <f t="shared" si="5"/>
        <v>1</v>
      </c>
      <c r="AZ11" s="56">
        <f t="shared" si="5"/>
        <v>1</v>
      </c>
    </row>
    <row r="12" spans="1:52">
      <c r="A12" s="56" t="s">
        <v>652</v>
      </c>
      <c r="B12" s="56">
        <v>2887</v>
      </c>
      <c r="C12" s="56" t="s">
        <v>619</v>
      </c>
      <c r="D12" s="56" t="s">
        <v>641</v>
      </c>
      <c r="E12" s="1">
        <v>42495</v>
      </c>
      <c r="F12" s="1"/>
      <c r="G12" s="1">
        <f t="shared" si="1"/>
        <v>44197</v>
      </c>
      <c r="I12" s="56">
        <f t="shared" si="2"/>
        <v>0</v>
      </c>
      <c r="J12" s="56">
        <f t="shared" si="2"/>
        <v>0</v>
      </c>
      <c r="K12" s="56">
        <f t="shared" si="2"/>
        <v>0</v>
      </c>
      <c r="L12" s="56">
        <f t="shared" si="2"/>
        <v>0</v>
      </c>
      <c r="M12" s="56">
        <f t="shared" si="2"/>
        <v>0</v>
      </c>
      <c r="N12" s="56">
        <f t="shared" si="2"/>
        <v>0</v>
      </c>
      <c r="O12" s="56">
        <f t="shared" si="2"/>
        <v>0</v>
      </c>
      <c r="P12" s="56">
        <f t="shared" si="2"/>
        <v>0</v>
      </c>
      <c r="Q12" s="56">
        <f t="shared" si="2"/>
        <v>0</v>
      </c>
      <c r="R12" s="56">
        <f t="shared" si="2"/>
        <v>0</v>
      </c>
      <c r="S12" s="56">
        <f t="shared" si="3"/>
        <v>0</v>
      </c>
      <c r="T12" s="56">
        <f t="shared" si="3"/>
        <v>0</v>
      </c>
      <c r="U12" s="56">
        <f t="shared" si="3"/>
        <v>0</v>
      </c>
      <c r="V12" s="56">
        <f t="shared" si="3"/>
        <v>0</v>
      </c>
      <c r="W12" s="56">
        <f t="shared" si="3"/>
        <v>0</v>
      </c>
      <c r="X12" s="56">
        <f t="shared" si="3"/>
        <v>0</v>
      </c>
      <c r="Y12" s="56">
        <f t="shared" si="3"/>
        <v>0</v>
      </c>
      <c r="Z12" s="56">
        <f t="shared" si="3"/>
        <v>0</v>
      </c>
      <c r="AA12" s="56">
        <f t="shared" si="3"/>
        <v>0</v>
      </c>
      <c r="AB12" s="56">
        <f t="shared" si="3"/>
        <v>0</v>
      </c>
      <c r="AC12" s="56">
        <f t="shared" si="4"/>
        <v>0</v>
      </c>
      <c r="AD12" s="56">
        <f t="shared" si="4"/>
        <v>0</v>
      </c>
      <c r="AE12" s="56">
        <f t="shared" si="4"/>
        <v>0</v>
      </c>
      <c r="AF12" s="56">
        <f t="shared" si="4"/>
        <v>0</v>
      </c>
      <c r="AG12" s="56">
        <f t="shared" si="4"/>
        <v>0</v>
      </c>
      <c r="AH12" s="56">
        <f t="shared" si="4"/>
        <v>0</v>
      </c>
      <c r="AI12" s="56">
        <f t="shared" si="4"/>
        <v>0</v>
      </c>
      <c r="AJ12" s="56">
        <f t="shared" si="4"/>
        <v>0</v>
      </c>
      <c r="AK12" s="56">
        <f t="shared" si="4"/>
        <v>0</v>
      </c>
      <c r="AL12" s="56">
        <f t="shared" si="4"/>
        <v>1</v>
      </c>
      <c r="AM12" s="56">
        <f t="shared" si="5"/>
        <v>1</v>
      </c>
      <c r="AN12" s="56">
        <f t="shared" si="5"/>
        <v>1</v>
      </c>
      <c r="AO12" s="56">
        <f t="shared" si="5"/>
        <v>1</v>
      </c>
      <c r="AP12" s="56">
        <f t="shared" si="5"/>
        <v>1</v>
      </c>
      <c r="AQ12" s="56">
        <f t="shared" si="5"/>
        <v>1</v>
      </c>
      <c r="AR12" s="56">
        <f t="shared" si="5"/>
        <v>1</v>
      </c>
      <c r="AS12" s="56">
        <f t="shared" si="5"/>
        <v>1</v>
      </c>
      <c r="AT12" s="56">
        <f t="shared" si="5"/>
        <v>1</v>
      </c>
      <c r="AU12" s="56">
        <f t="shared" si="5"/>
        <v>1</v>
      </c>
      <c r="AV12" s="56">
        <f t="shared" si="5"/>
        <v>1</v>
      </c>
      <c r="AW12" s="56">
        <f t="shared" si="5"/>
        <v>1</v>
      </c>
      <c r="AX12" s="56">
        <f t="shared" si="5"/>
        <v>1</v>
      </c>
      <c r="AY12" s="56">
        <f t="shared" si="5"/>
        <v>1</v>
      </c>
      <c r="AZ12" s="56">
        <f t="shared" si="5"/>
        <v>1</v>
      </c>
    </row>
    <row r="13" spans="1:52">
      <c r="A13" s="56" t="s">
        <v>652</v>
      </c>
      <c r="B13" s="56">
        <v>3032</v>
      </c>
      <c r="C13" s="56" t="s">
        <v>619</v>
      </c>
      <c r="D13" s="56" t="s">
        <v>640</v>
      </c>
      <c r="E13" s="1">
        <v>42495</v>
      </c>
      <c r="F13" s="1"/>
      <c r="G13" s="1">
        <f t="shared" si="1"/>
        <v>44197</v>
      </c>
      <c r="I13" s="56">
        <f t="shared" si="2"/>
        <v>0</v>
      </c>
      <c r="J13" s="56">
        <f t="shared" si="2"/>
        <v>0</v>
      </c>
      <c r="K13" s="56">
        <f t="shared" si="2"/>
        <v>0</v>
      </c>
      <c r="L13" s="56">
        <f t="shared" si="2"/>
        <v>0</v>
      </c>
      <c r="M13" s="56">
        <f t="shared" si="2"/>
        <v>0</v>
      </c>
      <c r="N13" s="56">
        <f t="shared" si="2"/>
        <v>0</v>
      </c>
      <c r="O13" s="56">
        <f t="shared" si="2"/>
        <v>0</v>
      </c>
      <c r="P13" s="56">
        <f t="shared" si="2"/>
        <v>0</v>
      </c>
      <c r="Q13" s="56">
        <f t="shared" si="2"/>
        <v>0</v>
      </c>
      <c r="R13" s="56">
        <f t="shared" si="2"/>
        <v>0</v>
      </c>
      <c r="S13" s="56">
        <f t="shared" si="3"/>
        <v>0</v>
      </c>
      <c r="T13" s="56">
        <f t="shared" si="3"/>
        <v>0</v>
      </c>
      <c r="U13" s="56">
        <f t="shared" si="3"/>
        <v>0</v>
      </c>
      <c r="V13" s="56">
        <f t="shared" si="3"/>
        <v>0</v>
      </c>
      <c r="W13" s="56">
        <f t="shared" si="3"/>
        <v>0</v>
      </c>
      <c r="X13" s="56">
        <f t="shared" si="3"/>
        <v>0</v>
      </c>
      <c r="Y13" s="56">
        <f t="shared" si="3"/>
        <v>0</v>
      </c>
      <c r="Z13" s="56">
        <f t="shared" si="3"/>
        <v>0</v>
      </c>
      <c r="AA13" s="56">
        <f t="shared" si="3"/>
        <v>0</v>
      </c>
      <c r="AB13" s="56">
        <f t="shared" si="3"/>
        <v>0</v>
      </c>
      <c r="AC13" s="56">
        <f t="shared" si="4"/>
        <v>0</v>
      </c>
      <c r="AD13" s="56">
        <f t="shared" si="4"/>
        <v>0</v>
      </c>
      <c r="AE13" s="56">
        <f t="shared" si="4"/>
        <v>0</v>
      </c>
      <c r="AF13" s="56">
        <f t="shared" si="4"/>
        <v>0</v>
      </c>
      <c r="AG13" s="56">
        <f t="shared" si="4"/>
        <v>0</v>
      </c>
      <c r="AH13" s="56">
        <f t="shared" si="4"/>
        <v>0</v>
      </c>
      <c r="AI13" s="56">
        <f t="shared" si="4"/>
        <v>0</v>
      </c>
      <c r="AJ13" s="56">
        <f t="shared" si="4"/>
        <v>0</v>
      </c>
      <c r="AK13" s="56">
        <f t="shared" si="4"/>
        <v>0</v>
      </c>
      <c r="AL13" s="56">
        <f t="shared" si="4"/>
        <v>1</v>
      </c>
      <c r="AM13" s="56">
        <f t="shared" si="5"/>
        <v>1</v>
      </c>
      <c r="AN13" s="56">
        <f t="shared" si="5"/>
        <v>1</v>
      </c>
      <c r="AO13" s="56">
        <f t="shared" si="5"/>
        <v>1</v>
      </c>
      <c r="AP13" s="56">
        <f t="shared" si="5"/>
        <v>1</v>
      </c>
      <c r="AQ13" s="56">
        <f t="shared" si="5"/>
        <v>1</v>
      </c>
      <c r="AR13" s="56">
        <f t="shared" si="5"/>
        <v>1</v>
      </c>
      <c r="AS13" s="56">
        <f t="shared" si="5"/>
        <v>1</v>
      </c>
      <c r="AT13" s="56">
        <f t="shared" si="5"/>
        <v>1</v>
      </c>
      <c r="AU13" s="56">
        <f t="shared" si="5"/>
        <v>1</v>
      </c>
      <c r="AV13" s="56">
        <f t="shared" si="5"/>
        <v>1</v>
      </c>
      <c r="AW13" s="56">
        <f t="shared" si="5"/>
        <v>1</v>
      </c>
      <c r="AX13" s="56">
        <f t="shared" si="5"/>
        <v>1</v>
      </c>
      <c r="AY13" s="56">
        <f t="shared" si="5"/>
        <v>1</v>
      </c>
      <c r="AZ13" s="56">
        <f t="shared" si="5"/>
        <v>1</v>
      </c>
    </row>
    <row r="14" spans="1:52">
      <c r="A14" s="56" t="s">
        <v>652</v>
      </c>
      <c r="B14" s="56">
        <v>3588</v>
      </c>
      <c r="C14" s="56" t="s">
        <v>619</v>
      </c>
      <c r="D14" s="56" t="s">
        <v>639</v>
      </c>
      <c r="E14" s="1">
        <v>42495</v>
      </c>
      <c r="F14" s="1"/>
      <c r="G14" s="1">
        <f t="shared" si="1"/>
        <v>44197</v>
      </c>
      <c r="I14" s="56">
        <f t="shared" si="2"/>
        <v>0</v>
      </c>
      <c r="J14" s="56">
        <f t="shared" si="2"/>
        <v>0</v>
      </c>
      <c r="K14" s="56">
        <f t="shared" si="2"/>
        <v>0</v>
      </c>
      <c r="L14" s="56">
        <f t="shared" si="2"/>
        <v>0</v>
      </c>
      <c r="M14" s="56">
        <f t="shared" si="2"/>
        <v>0</v>
      </c>
      <c r="N14" s="56">
        <f t="shared" si="2"/>
        <v>0</v>
      </c>
      <c r="O14" s="56">
        <f t="shared" si="2"/>
        <v>0</v>
      </c>
      <c r="P14" s="56">
        <f t="shared" si="2"/>
        <v>0</v>
      </c>
      <c r="Q14" s="56">
        <f t="shared" si="2"/>
        <v>0</v>
      </c>
      <c r="R14" s="56">
        <f t="shared" si="2"/>
        <v>0</v>
      </c>
      <c r="S14" s="56">
        <f t="shared" si="3"/>
        <v>0</v>
      </c>
      <c r="T14" s="56">
        <f t="shared" si="3"/>
        <v>0</v>
      </c>
      <c r="U14" s="56">
        <f t="shared" si="3"/>
        <v>0</v>
      </c>
      <c r="V14" s="56">
        <f t="shared" si="3"/>
        <v>0</v>
      </c>
      <c r="W14" s="56">
        <f t="shared" si="3"/>
        <v>0</v>
      </c>
      <c r="X14" s="56">
        <f t="shared" si="3"/>
        <v>0</v>
      </c>
      <c r="Y14" s="56">
        <f t="shared" si="3"/>
        <v>0</v>
      </c>
      <c r="Z14" s="56">
        <f t="shared" si="3"/>
        <v>0</v>
      </c>
      <c r="AA14" s="56">
        <f t="shared" si="3"/>
        <v>0</v>
      </c>
      <c r="AB14" s="56">
        <f t="shared" si="3"/>
        <v>0</v>
      </c>
      <c r="AC14" s="56">
        <f t="shared" si="4"/>
        <v>0</v>
      </c>
      <c r="AD14" s="56">
        <f t="shared" si="4"/>
        <v>0</v>
      </c>
      <c r="AE14" s="56">
        <f t="shared" si="4"/>
        <v>0</v>
      </c>
      <c r="AF14" s="56">
        <f t="shared" si="4"/>
        <v>0</v>
      </c>
      <c r="AG14" s="56">
        <f t="shared" si="4"/>
        <v>0</v>
      </c>
      <c r="AH14" s="56">
        <f t="shared" si="4"/>
        <v>0</v>
      </c>
      <c r="AI14" s="56">
        <f t="shared" si="4"/>
        <v>0</v>
      </c>
      <c r="AJ14" s="56">
        <f t="shared" si="4"/>
        <v>0</v>
      </c>
      <c r="AK14" s="56">
        <f t="shared" si="4"/>
        <v>0</v>
      </c>
      <c r="AL14" s="56">
        <f t="shared" si="4"/>
        <v>1</v>
      </c>
      <c r="AM14" s="56">
        <f t="shared" si="5"/>
        <v>1</v>
      </c>
      <c r="AN14" s="56">
        <f t="shared" si="5"/>
        <v>1</v>
      </c>
      <c r="AO14" s="56">
        <f t="shared" si="5"/>
        <v>1</v>
      </c>
      <c r="AP14" s="56">
        <f t="shared" si="5"/>
        <v>1</v>
      </c>
      <c r="AQ14" s="56">
        <f t="shared" si="5"/>
        <v>1</v>
      </c>
      <c r="AR14" s="56">
        <f t="shared" si="5"/>
        <v>1</v>
      </c>
      <c r="AS14" s="56">
        <f t="shared" si="5"/>
        <v>1</v>
      </c>
      <c r="AT14" s="56">
        <f t="shared" si="5"/>
        <v>1</v>
      </c>
      <c r="AU14" s="56">
        <f t="shared" si="5"/>
        <v>1</v>
      </c>
      <c r="AV14" s="56">
        <f t="shared" si="5"/>
        <v>1</v>
      </c>
      <c r="AW14" s="56">
        <f t="shared" si="5"/>
        <v>1</v>
      </c>
      <c r="AX14" s="56">
        <f t="shared" si="5"/>
        <v>1</v>
      </c>
      <c r="AY14" s="56">
        <f t="shared" si="5"/>
        <v>1</v>
      </c>
      <c r="AZ14" s="56">
        <f t="shared" si="5"/>
        <v>1</v>
      </c>
    </row>
    <row r="15" spans="1:52">
      <c r="A15" s="56" t="s">
        <v>652</v>
      </c>
      <c r="B15" s="56">
        <v>3595</v>
      </c>
      <c r="C15" s="56" t="s">
        <v>619</v>
      </c>
      <c r="D15" s="56" t="s">
        <v>638</v>
      </c>
      <c r="E15" s="1">
        <v>42495</v>
      </c>
      <c r="F15" s="1"/>
      <c r="G15" s="1">
        <f t="shared" si="1"/>
        <v>44197</v>
      </c>
      <c r="I15" s="56">
        <f t="shared" si="2"/>
        <v>0</v>
      </c>
      <c r="J15" s="56">
        <f t="shared" si="2"/>
        <v>0</v>
      </c>
      <c r="K15" s="56">
        <f t="shared" si="2"/>
        <v>0</v>
      </c>
      <c r="L15" s="56">
        <f t="shared" si="2"/>
        <v>0</v>
      </c>
      <c r="M15" s="56">
        <f t="shared" si="2"/>
        <v>0</v>
      </c>
      <c r="N15" s="56">
        <f t="shared" si="2"/>
        <v>0</v>
      </c>
      <c r="O15" s="56">
        <f t="shared" si="2"/>
        <v>0</v>
      </c>
      <c r="P15" s="56">
        <f t="shared" si="2"/>
        <v>0</v>
      </c>
      <c r="Q15" s="56">
        <f t="shared" si="2"/>
        <v>0</v>
      </c>
      <c r="R15" s="56">
        <f t="shared" si="2"/>
        <v>0</v>
      </c>
      <c r="S15" s="56">
        <f t="shared" si="3"/>
        <v>0</v>
      </c>
      <c r="T15" s="56">
        <f t="shared" si="3"/>
        <v>0</v>
      </c>
      <c r="U15" s="56">
        <f t="shared" si="3"/>
        <v>0</v>
      </c>
      <c r="V15" s="56">
        <f t="shared" si="3"/>
        <v>0</v>
      </c>
      <c r="W15" s="56">
        <f t="shared" si="3"/>
        <v>0</v>
      </c>
      <c r="X15" s="56">
        <f t="shared" si="3"/>
        <v>0</v>
      </c>
      <c r="Y15" s="56">
        <f t="shared" si="3"/>
        <v>0</v>
      </c>
      <c r="Z15" s="56">
        <f t="shared" si="3"/>
        <v>0</v>
      </c>
      <c r="AA15" s="56">
        <f t="shared" si="3"/>
        <v>0</v>
      </c>
      <c r="AB15" s="56">
        <f t="shared" si="3"/>
        <v>0</v>
      </c>
      <c r="AC15" s="56">
        <f t="shared" si="4"/>
        <v>0</v>
      </c>
      <c r="AD15" s="56">
        <f t="shared" si="4"/>
        <v>0</v>
      </c>
      <c r="AE15" s="56">
        <f t="shared" si="4"/>
        <v>0</v>
      </c>
      <c r="AF15" s="56">
        <f t="shared" si="4"/>
        <v>0</v>
      </c>
      <c r="AG15" s="56">
        <f t="shared" si="4"/>
        <v>0</v>
      </c>
      <c r="AH15" s="56">
        <f t="shared" si="4"/>
        <v>0</v>
      </c>
      <c r="AI15" s="56">
        <f t="shared" si="4"/>
        <v>0</v>
      </c>
      <c r="AJ15" s="56">
        <f t="shared" si="4"/>
        <v>0</v>
      </c>
      <c r="AK15" s="56">
        <f t="shared" si="4"/>
        <v>0</v>
      </c>
      <c r="AL15" s="56">
        <f t="shared" si="4"/>
        <v>1</v>
      </c>
      <c r="AM15" s="56">
        <f t="shared" si="5"/>
        <v>1</v>
      </c>
      <c r="AN15" s="56">
        <f t="shared" si="5"/>
        <v>1</v>
      </c>
      <c r="AO15" s="56">
        <f t="shared" si="5"/>
        <v>1</v>
      </c>
      <c r="AP15" s="56">
        <f t="shared" si="5"/>
        <v>1</v>
      </c>
      <c r="AQ15" s="56">
        <f t="shared" si="5"/>
        <v>1</v>
      </c>
      <c r="AR15" s="56">
        <f t="shared" si="5"/>
        <v>1</v>
      </c>
      <c r="AS15" s="56">
        <f t="shared" si="5"/>
        <v>1</v>
      </c>
      <c r="AT15" s="56">
        <f t="shared" si="5"/>
        <v>1</v>
      </c>
      <c r="AU15" s="56">
        <f t="shared" si="5"/>
        <v>1</v>
      </c>
      <c r="AV15" s="56">
        <f t="shared" si="5"/>
        <v>1</v>
      </c>
      <c r="AW15" s="56">
        <f t="shared" si="5"/>
        <v>1</v>
      </c>
      <c r="AX15" s="56">
        <f t="shared" si="5"/>
        <v>1</v>
      </c>
      <c r="AY15" s="56">
        <f t="shared" si="5"/>
        <v>1</v>
      </c>
      <c r="AZ15" s="56">
        <f t="shared" si="5"/>
        <v>1</v>
      </c>
    </row>
    <row r="16" spans="1:52">
      <c r="A16" s="56" t="s">
        <v>652</v>
      </c>
      <c r="B16" s="56">
        <v>3710</v>
      </c>
      <c r="C16" s="56" t="s">
        <v>619</v>
      </c>
      <c r="D16" s="56" t="s">
        <v>637</v>
      </c>
      <c r="E16" s="1">
        <v>42495</v>
      </c>
      <c r="F16" s="1"/>
      <c r="G16" s="1">
        <f t="shared" si="1"/>
        <v>44197</v>
      </c>
      <c r="I16" s="56">
        <f t="shared" si="2"/>
        <v>0</v>
      </c>
      <c r="J16" s="56">
        <f t="shared" si="2"/>
        <v>0</v>
      </c>
      <c r="K16" s="56">
        <f t="shared" si="2"/>
        <v>0</v>
      </c>
      <c r="L16" s="56">
        <f t="shared" si="2"/>
        <v>0</v>
      </c>
      <c r="M16" s="56">
        <f t="shared" si="2"/>
        <v>0</v>
      </c>
      <c r="N16" s="56">
        <f t="shared" si="2"/>
        <v>0</v>
      </c>
      <c r="O16" s="56">
        <f t="shared" si="2"/>
        <v>0</v>
      </c>
      <c r="P16" s="56">
        <f t="shared" si="2"/>
        <v>0</v>
      </c>
      <c r="Q16" s="56">
        <f t="shared" si="2"/>
        <v>0</v>
      </c>
      <c r="R16" s="56">
        <f t="shared" si="2"/>
        <v>0</v>
      </c>
      <c r="S16" s="56">
        <f t="shared" si="3"/>
        <v>0</v>
      </c>
      <c r="T16" s="56">
        <f t="shared" si="3"/>
        <v>0</v>
      </c>
      <c r="U16" s="56">
        <f t="shared" si="3"/>
        <v>0</v>
      </c>
      <c r="V16" s="56">
        <f t="shared" si="3"/>
        <v>0</v>
      </c>
      <c r="W16" s="56">
        <f t="shared" si="3"/>
        <v>0</v>
      </c>
      <c r="X16" s="56">
        <f t="shared" si="3"/>
        <v>0</v>
      </c>
      <c r="Y16" s="56">
        <f t="shared" si="3"/>
        <v>0</v>
      </c>
      <c r="Z16" s="56">
        <f t="shared" si="3"/>
        <v>0</v>
      </c>
      <c r="AA16" s="56">
        <f t="shared" si="3"/>
        <v>0</v>
      </c>
      <c r="AB16" s="56">
        <f t="shared" si="3"/>
        <v>0</v>
      </c>
      <c r="AC16" s="56">
        <f t="shared" si="4"/>
        <v>0</v>
      </c>
      <c r="AD16" s="56">
        <f t="shared" si="4"/>
        <v>0</v>
      </c>
      <c r="AE16" s="56">
        <f t="shared" si="4"/>
        <v>0</v>
      </c>
      <c r="AF16" s="56">
        <f t="shared" si="4"/>
        <v>0</v>
      </c>
      <c r="AG16" s="56">
        <f t="shared" si="4"/>
        <v>0</v>
      </c>
      <c r="AH16" s="56">
        <f t="shared" si="4"/>
        <v>0</v>
      </c>
      <c r="AI16" s="56">
        <f t="shared" si="4"/>
        <v>0</v>
      </c>
      <c r="AJ16" s="56">
        <f t="shared" si="4"/>
        <v>0</v>
      </c>
      <c r="AK16" s="56">
        <f t="shared" si="4"/>
        <v>0</v>
      </c>
      <c r="AL16" s="56">
        <f t="shared" si="4"/>
        <v>1</v>
      </c>
      <c r="AM16" s="56">
        <f t="shared" si="5"/>
        <v>1</v>
      </c>
      <c r="AN16" s="56">
        <f t="shared" si="5"/>
        <v>1</v>
      </c>
      <c r="AO16" s="56">
        <f t="shared" si="5"/>
        <v>1</v>
      </c>
      <c r="AP16" s="56">
        <f t="shared" si="5"/>
        <v>1</v>
      </c>
      <c r="AQ16" s="56">
        <f t="shared" si="5"/>
        <v>1</v>
      </c>
      <c r="AR16" s="56">
        <f t="shared" si="5"/>
        <v>1</v>
      </c>
      <c r="AS16" s="56">
        <f t="shared" si="5"/>
        <v>1</v>
      </c>
      <c r="AT16" s="56">
        <f t="shared" si="5"/>
        <v>1</v>
      </c>
      <c r="AU16" s="56">
        <f t="shared" si="5"/>
        <v>1</v>
      </c>
      <c r="AV16" s="56">
        <f t="shared" si="5"/>
        <v>1</v>
      </c>
      <c r="AW16" s="56">
        <f t="shared" si="5"/>
        <v>1</v>
      </c>
      <c r="AX16" s="56">
        <f t="shared" si="5"/>
        <v>1</v>
      </c>
      <c r="AY16" s="56">
        <f t="shared" si="5"/>
        <v>1</v>
      </c>
      <c r="AZ16" s="56">
        <f t="shared" si="5"/>
        <v>1</v>
      </c>
    </row>
    <row r="17" spans="1:52">
      <c r="A17" s="56" t="s">
        <v>653</v>
      </c>
      <c r="B17" s="56">
        <v>3727</v>
      </c>
      <c r="C17" s="56" t="s">
        <v>628</v>
      </c>
      <c r="D17" s="56" t="s">
        <v>636</v>
      </c>
      <c r="E17" s="1">
        <v>42495</v>
      </c>
      <c r="F17" s="1">
        <v>43952</v>
      </c>
      <c r="G17" s="1">
        <f t="shared" si="1"/>
        <v>43952</v>
      </c>
      <c r="I17" s="56">
        <f t="shared" ref="I17:R26" si="6">IF(AND(I$5&gt;$E17,I$5&lt;$G17),1,0)</f>
        <v>0</v>
      </c>
      <c r="J17" s="56">
        <f t="shared" si="6"/>
        <v>0</v>
      </c>
      <c r="K17" s="56">
        <f t="shared" si="6"/>
        <v>0</v>
      </c>
      <c r="L17" s="56">
        <f t="shared" si="6"/>
        <v>0</v>
      </c>
      <c r="M17" s="56">
        <f t="shared" si="6"/>
        <v>0</v>
      </c>
      <c r="N17" s="56">
        <f t="shared" si="6"/>
        <v>0</v>
      </c>
      <c r="O17" s="56">
        <f t="shared" si="6"/>
        <v>0</v>
      </c>
      <c r="P17" s="56">
        <f t="shared" si="6"/>
        <v>0</v>
      </c>
      <c r="Q17" s="56">
        <f t="shared" si="6"/>
        <v>0</v>
      </c>
      <c r="R17" s="56">
        <f t="shared" si="6"/>
        <v>0</v>
      </c>
      <c r="S17" s="56">
        <f t="shared" ref="S17:AB26" si="7">IF(AND(S$5&gt;$E17,S$5&lt;$G17),1,0)</f>
        <v>0</v>
      </c>
      <c r="T17" s="56">
        <f t="shared" si="7"/>
        <v>0</v>
      </c>
      <c r="U17" s="56">
        <f t="shared" si="7"/>
        <v>0</v>
      </c>
      <c r="V17" s="56">
        <f t="shared" si="7"/>
        <v>0</v>
      </c>
      <c r="W17" s="56">
        <f t="shared" si="7"/>
        <v>0</v>
      </c>
      <c r="X17" s="56">
        <f t="shared" si="7"/>
        <v>0</v>
      </c>
      <c r="Y17" s="56">
        <f t="shared" si="7"/>
        <v>0</v>
      </c>
      <c r="Z17" s="56">
        <f t="shared" si="7"/>
        <v>0</v>
      </c>
      <c r="AA17" s="56">
        <f t="shared" si="7"/>
        <v>0</v>
      </c>
      <c r="AB17" s="56">
        <f t="shared" si="7"/>
        <v>0</v>
      </c>
      <c r="AC17" s="56">
        <f t="shared" ref="AC17:AL26" si="8">IF(AND(AC$5&gt;$E17,AC$5&lt;$G17),1,0)</f>
        <v>0</v>
      </c>
      <c r="AD17" s="56">
        <f t="shared" si="8"/>
        <v>0</v>
      </c>
      <c r="AE17" s="56">
        <f t="shared" si="8"/>
        <v>0</v>
      </c>
      <c r="AF17" s="56">
        <f t="shared" si="8"/>
        <v>0</v>
      </c>
      <c r="AG17" s="56">
        <f t="shared" si="8"/>
        <v>0</v>
      </c>
      <c r="AH17" s="56">
        <f t="shared" si="8"/>
        <v>0</v>
      </c>
      <c r="AI17" s="56">
        <f t="shared" si="8"/>
        <v>0</v>
      </c>
      <c r="AJ17" s="56">
        <f t="shared" si="8"/>
        <v>0</v>
      </c>
      <c r="AK17" s="56">
        <f t="shared" si="8"/>
        <v>0</v>
      </c>
      <c r="AL17" s="56">
        <f t="shared" si="8"/>
        <v>1</v>
      </c>
      <c r="AM17" s="56">
        <f t="shared" ref="AM17:AZ26" si="9">IF(AND(AM$5&gt;$E17,AM$5&lt;$G17),1,0)</f>
        <v>1</v>
      </c>
      <c r="AN17" s="56">
        <f t="shared" si="9"/>
        <v>1</v>
      </c>
      <c r="AO17" s="56">
        <f t="shared" si="9"/>
        <v>1</v>
      </c>
      <c r="AP17" s="56">
        <f t="shared" si="9"/>
        <v>1</v>
      </c>
      <c r="AQ17" s="56">
        <f t="shared" si="9"/>
        <v>1</v>
      </c>
      <c r="AR17" s="56">
        <f t="shared" si="9"/>
        <v>1</v>
      </c>
      <c r="AS17" s="56">
        <f t="shared" si="9"/>
        <v>1</v>
      </c>
      <c r="AT17" s="56">
        <f t="shared" si="9"/>
        <v>1</v>
      </c>
      <c r="AU17" s="56">
        <f t="shared" si="9"/>
        <v>1</v>
      </c>
      <c r="AV17" s="56">
        <f t="shared" si="9"/>
        <v>1</v>
      </c>
      <c r="AW17" s="56">
        <f t="shared" si="9"/>
        <v>1</v>
      </c>
      <c r="AX17" s="56">
        <f t="shared" si="9"/>
        <v>1</v>
      </c>
      <c r="AY17" s="56">
        <f t="shared" si="9"/>
        <v>1</v>
      </c>
      <c r="AZ17" s="56">
        <f t="shared" si="9"/>
        <v>1</v>
      </c>
    </row>
    <row r="18" spans="1:52">
      <c r="A18" s="56" t="s">
        <v>652</v>
      </c>
      <c r="B18" s="56">
        <v>3733</v>
      </c>
      <c r="C18" s="56" t="s">
        <v>628</v>
      </c>
      <c r="D18" s="56" t="s">
        <v>635</v>
      </c>
      <c r="E18" s="1">
        <v>42495</v>
      </c>
      <c r="F18" s="1"/>
      <c r="G18" s="1">
        <f t="shared" si="1"/>
        <v>44197</v>
      </c>
      <c r="I18" s="56">
        <f t="shared" si="6"/>
        <v>0</v>
      </c>
      <c r="J18" s="56">
        <f t="shared" si="6"/>
        <v>0</v>
      </c>
      <c r="K18" s="56">
        <f t="shared" si="6"/>
        <v>0</v>
      </c>
      <c r="L18" s="56">
        <f t="shared" si="6"/>
        <v>0</v>
      </c>
      <c r="M18" s="56">
        <f t="shared" si="6"/>
        <v>0</v>
      </c>
      <c r="N18" s="56">
        <f t="shared" si="6"/>
        <v>0</v>
      </c>
      <c r="O18" s="56">
        <f t="shared" si="6"/>
        <v>0</v>
      </c>
      <c r="P18" s="56">
        <f t="shared" si="6"/>
        <v>0</v>
      </c>
      <c r="Q18" s="56">
        <f t="shared" si="6"/>
        <v>0</v>
      </c>
      <c r="R18" s="56">
        <f t="shared" si="6"/>
        <v>0</v>
      </c>
      <c r="S18" s="56">
        <f t="shared" si="7"/>
        <v>0</v>
      </c>
      <c r="T18" s="56">
        <f t="shared" si="7"/>
        <v>0</v>
      </c>
      <c r="U18" s="56">
        <f t="shared" si="7"/>
        <v>0</v>
      </c>
      <c r="V18" s="56">
        <f t="shared" si="7"/>
        <v>0</v>
      </c>
      <c r="W18" s="56">
        <f t="shared" si="7"/>
        <v>0</v>
      </c>
      <c r="X18" s="56">
        <f t="shared" si="7"/>
        <v>0</v>
      </c>
      <c r="Y18" s="56">
        <f t="shared" si="7"/>
        <v>0</v>
      </c>
      <c r="Z18" s="56">
        <f t="shared" si="7"/>
        <v>0</v>
      </c>
      <c r="AA18" s="56">
        <f t="shared" si="7"/>
        <v>0</v>
      </c>
      <c r="AB18" s="56">
        <f t="shared" si="7"/>
        <v>0</v>
      </c>
      <c r="AC18" s="56">
        <f t="shared" si="8"/>
        <v>0</v>
      </c>
      <c r="AD18" s="56">
        <f t="shared" si="8"/>
        <v>0</v>
      </c>
      <c r="AE18" s="56">
        <f t="shared" si="8"/>
        <v>0</v>
      </c>
      <c r="AF18" s="56">
        <f t="shared" si="8"/>
        <v>0</v>
      </c>
      <c r="AG18" s="56">
        <f t="shared" si="8"/>
        <v>0</v>
      </c>
      <c r="AH18" s="56">
        <f t="shared" si="8"/>
        <v>0</v>
      </c>
      <c r="AI18" s="56">
        <f t="shared" si="8"/>
        <v>0</v>
      </c>
      <c r="AJ18" s="56">
        <f t="shared" si="8"/>
        <v>0</v>
      </c>
      <c r="AK18" s="56">
        <f t="shared" si="8"/>
        <v>0</v>
      </c>
      <c r="AL18" s="56">
        <f t="shared" si="8"/>
        <v>1</v>
      </c>
      <c r="AM18" s="56">
        <f t="shared" si="9"/>
        <v>1</v>
      </c>
      <c r="AN18" s="56">
        <f t="shared" si="9"/>
        <v>1</v>
      </c>
      <c r="AO18" s="56">
        <f t="shared" si="9"/>
        <v>1</v>
      </c>
      <c r="AP18" s="56">
        <f t="shared" si="9"/>
        <v>1</v>
      </c>
      <c r="AQ18" s="56">
        <f t="shared" si="9"/>
        <v>1</v>
      </c>
      <c r="AR18" s="56">
        <f t="shared" si="9"/>
        <v>1</v>
      </c>
      <c r="AS18" s="56">
        <f t="shared" si="9"/>
        <v>1</v>
      </c>
      <c r="AT18" s="56">
        <f t="shared" si="9"/>
        <v>1</v>
      </c>
      <c r="AU18" s="56">
        <f t="shared" si="9"/>
        <v>1</v>
      </c>
      <c r="AV18" s="56">
        <f t="shared" si="9"/>
        <v>1</v>
      </c>
      <c r="AW18" s="56">
        <f t="shared" si="9"/>
        <v>1</v>
      </c>
      <c r="AX18" s="56">
        <f t="shared" si="9"/>
        <v>1</v>
      </c>
      <c r="AY18" s="56">
        <f t="shared" si="9"/>
        <v>1</v>
      </c>
      <c r="AZ18" s="56">
        <f t="shared" si="9"/>
        <v>1</v>
      </c>
    </row>
    <row r="19" spans="1:52">
      <c r="A19" s="56" t="s">
        <v>652</v>
      </c>
      <c r="B19" s="56">
        <v>4000</v>
      </c>
      <c r="C19" s="56" t="s">
        <v>619</v>
      </c>
      <c r="D19" s="56" t="s">
        <v>634</v>
      </c>
      <c r="E19" s="1">
        <v>42495</v>
      </c>
      <c r="F19" s="1"/>
      <c r="G19" s="1">
        <f t="shared" si="1"/>
        <v>44197</v>
      </c>
      <c r="I19" s="56">
        <f t="shared" si="6"/>
        <v>0</v>
      </c>
      <c r="J19" s="56">
        <f t="shared" si="6"/>
        <v>0</v>
      </c>
      <c r="K19" s="56">
        <f t="shared" si="6"/>
        <v>0</v>
      </c>
      <c r="L19" s="56">
        <f t="shared" si="6"/>
        <v>0</v>
      </c>
      <c r="M19" s="56">
        <f t="shared" si="6"/>
        <v>0</v>
      </c>
      <c r="N19" s="56">
        <f t="shared" si="6"/>
        <v>0</v>
      </c>
      <c r="O19" s="56">
        <f t="shared" si="6"/>
        <v>0</v>
      </c>
      <c r="P19" s="56">
        <f t="shared" si="6"/>
        <v>0</v>
      </c>
      <c r="Q19" s="56">
        <f t="shared" si="6"/>
        <v>0</v>
      </c>
      <c r="R19" s="56">
        <f t="shared" si="6"/>
        <v>0</v>
      </c>
      <c r="S19" s="56">
        <f t="shared" si="7"/>
        <v>0</v>
      </c>
      <c r="T19" s="56">
        <f t="shared" si="7"/>
        <v>0</v>
      </c>
      <c r="U19" s="56">
        <f t="shared" si="7"/>
        <v>0</v>
      </c>
      <c r="V19" s="56">
        <f t="shared" si="7"/>
        <v>0</v>
      </c>
      <c r="W19" s="56">
        <f t="shared" si="7"/>
        <v>0</v>
      </c>
      <c r="X19" s="56">
        <f t="shared" si="7"/>
        <v>0</v>
      </c>
      <c r="Y19" s="56">
        <f t="shared" si="7"/>
        <v>0</v>
      </c>
      <c r="Z19" s="56">
        <f t="shared" si="7"/>
        <v>0</v>
      </c>
      <c r="AA19" s="56">
        <f t="shared" si="7"/>
        <v>0</v>
      </c>
      <c r="AB19" s="56">
        <f t="shared" si="7"/>
        <v>0</v>
      </c>
      <c r="AC19" s="56">
        <f t="shared" si="8"/>
        <v>0</v>
      </c>
      <c r="AD19" s="56">
        <f t="shared" si="8"/>
        <v>0</v>
      </c>
      <c r="AE19" s="56">
        <f t="shared" si="8"/>
        <v>0</v>
      </c>
      <c r="AF19" s="56">
        <f t="shared" si="8"/>
        <v>0</v>
      </c>
      <c r="AG19" s="56">
        <f t="shared" si="8"/>
        <v>0</v>
      </c>
      <c r="AH19" s="56">
        <f t="shared" si="8"/>
        <v>0</v>
      </c>
      <c r="AI19" s="56">
        <f t="shared" si="8"/>
        <v>0</v>
      </c>
      <c r="AJ19" s="56">
        <f t="shared" si="8"/>
        <v>0</v>
      </c>
      <c r="AK19" s="56">
        <f t="shared" si="8"/>
        <v>0</v>
      </c>
      <c r="AL19" s="56">
        <f t="shared" si="8"/>
        <v>1</v>
      </c>
      <c r="AM19" s="56">
        <f t="shared" si="9"/>
        <v>1</v>
      </c>
      <c r="AN19" s="56">
        <f t="shared" si="9"/>
        <v>1</v>
      </c>
      <c r="AO19" s="56">
        <f t="shared" si="9"/>
        <v>1</v>
      </c>
      <c r="AP19" s="56">
        <f t="shared" si="9"/>
        <v>1</v>
      </c>
      <c r="AQ19" s="56">
        <f t="shared" si="9"/>
        <v>1</v>
      </c>
      <c r="AR19" s="56">
        <f t="shared" si="9"/>
        <v>1</v>
      </c>
      <c r="AS19" s="56">
        <f t="shared" si="9"/>
        <v>1</v>
      </c>
      <c r="AT19" s="56">
        <f t="shared" si="9"/>
        <v>1</v>
      </c>
      <c r="AU19" s="56">
        <f t="shared" si="9"/>
        <v>1</v>
      </c>
      <c r="AV19" s="56">
        <f t="shared" si="9"/>
        <v>1</v>
      </c>
      <c r="AW19" s="56">
        <f t="shared" si="9"/>
        <v>1</v>
      </c>
      <c r="AX19" s="56">
        <f t="shared" si="9"/>
        <v>1</v>
      </c>
      <c r="AY19" s="56">
        <f t="shared" si="9"/>
        <v>1</v>
      </c>
      <c r="AZ19" s="56">
        <f t="shared" si="9"/>
        <v>1</v>
      </c>
    </row>
    <row r="20" spans="1:52">
      <c r="A20" s="56" t="s">
        <v>652</v>
      </c>
      <c r="B20" s="56">
        <v>4163</v>
      </c>
      <c r="C20" s="56" t="s">
        <v>619</v>
      </c>
      <c r="D20" s="56" t="s">
        <v>633</v>
      </c>
      <c r="E20" s="1">
        <v>42495</v>
      </c>
      <c r="F20" s="1"/>
      <c r="G20" s="1">
        <f t="shared" si="1"/>
        <v>44197</v>
      </c>
      <c r="I20" s="56">
        <f t="shared" si="6"/>
        <v>0</v>
      </c>
      <c r="J20" s="56">
        <f t="shared" si="6"/>
        <v>0</v>
      </c>
      <c r="K20" s="56">
        <f t="shared" si="6"/>
        <v>0</v>
      </c>
      <c r="L20" s="56">
        <f t="shared" si="6"/>
        <v>0</v>
      </c>
      <c r="M20" s="56">
        <f t="shared" si="6"/>
        <v>0</v>
      </c>
      <c r="N20" s="56">
        <f t="shared" si="6"/>
        <v>0</v>
      </c>
      <c r="O20" s="56">
        <f t="shared" si="6"/>
        <v>0</v>
      </c>
      <c r="P20" s="56">
        <f t="shared" si="6"/>
        <v>0</v>
      </c>
      <c r="Q20" s="56">
        <f t="shared" si="6"/>
        <v>0</v>
      </c>
      <c r="R20" s="56">
        <f t="shared" si="6"/>
        <v>0</v>
      </c>
      <c r="S20" s="56">
        <f t="shared" si="7"/>
        <v>0</v>
      </c>
      <c r="T20" s="56">
        <f t="shared" si="7"/>
        <v>0</v>
      </c>
      <c r="U20" s="56">
        <f t="shared" si="7"/>
        <v>0</v>
      </c>
      <c r="V20" s="56">
        <f t="shared" si="7"/>
        <v>0</v>
      </c>
      <c r="W20" s="56">
        <f t="shared" si="7"/>
        <v>0</v>
      </c>
      <c r="X20" s="56">
        <f t="shared" si="7"/>
        <v>0</v>
      </c>
      <c r="Y20" s="56">
        <f t="shared" si="7"/>
        <v>0</v>
      </c>
      <c r="Z20" s="56">
        <f t="shared" si="7"/>
        <v>0</v>
      </c>
      <c r="AA20" s="56">
        <f t="shared" si="7"/>
        <v>0</v>
      </c>
      <c r="AB20" s="56">
        <f t="shared" si="7"/>
        <v>0</v>
      </c>
      <c r="AC20" s="56">
        <f t="shared" si="8"/>
        <v>0</v>
      </c>
      <c r="AD20" s="56">
        <f t="shared" si="8"/>
        <v>0</v>
      </c>
      <c r="AE20" s="56">
        <f t="shared" si="8"/>
        <v>0</v>
      </c>
      <c r="AF20" s="56">
        <f t="shared" si="8"/>
        <v>0</v>
      </c>
      <c r="AG20" s="56">
        <f t="shared" si="8"/>
        <v>0</v>
      </c>
      <c r="AH20" s="56">
        <f t="shared" si="8"/>
        <v>0</v>
      </c>
      <c r="AI20" s="56">
        <f t="shared" si="8"/>
        <v>0</v>
      </c>
      <c r="AJ20" s="56">
        <f t="shared" si="8"/>
        <v>0</v>
      </c>
      <c r="AK20" s="56">
        <f t="shared" si="8"/>
        <v>0</v>
      </c>
      <c r="AL20" s="56">
        <f t="shared" si="8"/>
        <v>1</v>
      </c>
      <c r="AM20" s="56">
        <f t="shared" si="9"/>
        <v>1</v>
      </c>
      <c r="AN20" s="56">
        <f t="shared" si="9"/>
        <v>1</v>
      </c>
      <c r="AO20" s="56">
        <f t="shared" si="9"/>
        <v>1</v>
      </c>
      <c r="AP20" s="56">
        <f t="shared" si="9"/>
        <v>1</v>
      </c>
      <c r="AQ20" s="56">
        <f t="shared" si="9"/>
        <v>1</v>
      </c>
      <c r="AR20" s="56">
        <f t="shared" si="9"/>
        <v>1</v>
      </c>
      <c r="AS20" s="56">
        <f t="shared" si="9"/>
        <v>1</v>
      </c>
      <c r="AT20" s="56">
        <f t="shared" si="9"/>
        <v>1</v>
      </c>
      <c r="AU20" s="56">
        <f t="shared" si="9"/>
        <v>1</v>
      </c>
      <c r="AV20" s="56">
        <f t="shared" si="9"/>
        <v>1</v>
      </c>
      <c r="AW20" s="56">
        <f t="shared" si="9"/>
        <v>1</v>
      </c>
      <c r="AX20" s="56">
        <f t="shared" si="9"/>
        <v>1</v>
      </c>
      <c r="AY20" s="56">
        <f t="shared" si="9"/>
        <v>1</v>
      </c>
      <c r="AZ20" s="56">
        <f t="shared" si="9"/>
        <v>1</v>
      </c>
    </row>
    <row r="21" spans="1:52">
      <c r="A21" s="56" t="s">
        <v>652</v>
      </c>
      <c r="B21" s="56">
        <v>4171</v>
      </c>
      <c r="C21" s="56" t="s">
        <v>619</v>
      </c>
      <c r="D21" s="56" t="s">
        <v>632</v>
      </c>
      <c r="E21" s="1">
        <v>42495</v>
      </c>
      <c r="F21" s="1"/>
      <c r="G21" s="1">
        <f t="shared" si="1"/>
        <v>44197</v>
      </c>
      <c r="H21" s="1"/>
      <c r="I21" s="56">
        <f t="shared" si="6"/>
        <v>0</v>
      </c>
      <c r="J21" s="56">
        <f t="shared" si="6"/>
        <v>0</v>
      </c>
      <c r="K21" s="56">
        <f t="shared" si="6"/>
        <v>0</v>
      </c>
      <c r="L21" s="56">
        <f t="shared" si="6"/>
        <v>0</v>
      </c>
      <c r="M21" s="56">
        <f t="shared" si="6"/>
        <v>0</v>
      </c>
      <c r="N21" s="56">
        <f t="shared" si="6"/>
        <v>0</v>
      </c>
      <c r="O21" s="56">
        <f t="shared" si="6"/>
        <v>0</v>
      </c>
      <c r="P21" s="56">
        <f t="shared" si="6"/>
        <v>0</v>
      </c>
      <c r="Q21" s="56">
        <f t="shared" si="6"/>
        <v>0</v>
      </c>
      <c r="R21" s="56">
        <f t="shared" si="6"/>
        <v>0</v>
      </c>
      <c r="S21" s="56">
        <f t="shared" si="7"/>
        <v>0</v>
      </c>
      <c r="T21" s="56">
        <f t="shared" si="7"/>
        <v>0</v>
      </c>
      <c r="U21" s="56">
        <f t="shared" si="7"/>
        <v>0</v>
      </c>
      <c r="V21" s="56">
        <f t="shared" si="7"/>
        <v>0</v>
      </c>
      <c r="W21" s="56">
        <f t="shared" si="7"/>
        <v>0</v>
      </c>
      <c r="X21" s="56">
        <f t="shared" si="7"/>
        <v>0</v>
      </c>
      <c r="Y21" s="56">
        <f t="shared" si="7"/>
        <v>0</v>
      </c>
      <c r="Z21" s="56">
        <f t="shared" si="7"/>
        <v>0</v>
      </c>
      <c r="AA21" s="56">
        <f t="shared" si="7"/>
        <v>0</v>
      </c>
      <c r="AB21" s="56">
        <f t="shared" si="7"/>
        <v>0</v>
      </c>
      <c r="AC21" s="56">
        <f t="shared" si="8"/>
        <v>0</v>
      </c>
      <c r="AD21" s="56">
        <f t="shared" si="8"/>
        <v>0</v>
      </c>
      <c r="AE21" s="56">
        <f t="shared" si="8"/>
        <v>0</v>
      </c>
      <c r="AF21" s="56">
        <f t="shared" si="8"/>
        <v>0</v>
      </c>
      <c r="AG21" s="56">
        <f t="shared" si="8"/>
        <v>0</v>
      </c>
      <c r="AH21" s="56">
        <f t="shared" si="8"/>
        <v>0</v>
      </c>
      <c r="AI21" s="56">
        <f t="shared" si="8"/>
        <v>0</v>
      </c>
      <c r="AJ21" s="56">
        <f t="shared" si="8"/>
        <v>0</v>
      </c>
      <c r="AK21" s="56">
        <f t="shared" si="8"/>
        <v>0</v>
      </c>
      <c r="AL21" s="56">
        <f t="shared" si="8"/>
        <v>1</v>
      </c>
      <c r="AM21" s="56">
        <f t="shared" si="9"/>
        <v>1</v>
      </c>
      <c r="AN21" s="56">
        <f t="shared" si="9"/>
        <v>1</v>
      </c>
      <c r="AO21" s="56">
        <f t="shared" si="9"/>
        <v>1</v>
      </c>
      <c r="AP21" s="56">
        <f t="shared" si="9"/>
        <v>1</v>
      </c>
      <c r="AQ21" s="56">
        <f t="shared" si="9"/>
        <v>1</v>
      </c>
      <c r="AR21" s="56">
        <f t="shared" si="9"/>
        <v>1</v>
      </c>
      <c r="AS21" s="56">
        <f t="shared" si="9"/>
        <v>1</v>
      </c>
      <c r="AT21" s="56">
        <f t="shared" si="9"/>
        <v>1</v>
      </c>
      <c r="AU21" s="56">
        <f t="shared" si="9"/>
        <v>1</v>
      </c>
      <c r="AV21" s="56">
        <f t="shared" si="9"/>
        <v>1</v>
      </c>
      <c r="AW21" s="56">
        <f t="shared" si="9"/>
        <v>1</v>
      </c>
      <c r="AX21" s="56">
        <f t="shared" si="9"/>
        <v>1</v>
      </c>
      <c r="AY21" s="56">
        <f t="shared" si="9"/>
        <v>1</v>
      </c>
      <c r="AZ21" s="56">
        <f t="shared" si="9"/>
        <v>1</v>
      </c>
    </row>
    <row r="22" spans="1:52">
      <c r="A22" s="56" t="s">
        <v>652</v>
      </c>
      <c r="B22" s="56">
        <v>4192</v>
      </c>
      <c r="C22" s="56" t="s">
        <v>619</v>
      </c>
      <c r="D22" s="56" t="s">
        <v>631</v>
      </c>
      <c r="E22" s="1">
        <v>42495</v>
      </c>
      <c r="F22" s="1"/>
      <c r="G22" s="1">
        <f t="shared" si="1"/>
        <v>44197</v>
      </c>
      <c r="I22" s="56">
        <f t="shared" si="6"/>
        <v>0</v>
      </c>
      <c r="J22" s="56">
        <f t="shared" si="6"/>
        <v>0</v>
      </c>
      <c r="K22" s="56">
        <f t="shared" si="6"/>
        <v>0</v>
      </c>
      <c r="L22" s="56">
        <f t="shared" si="6"/>
        <v>0</v>
      </c>
      <c r="M22" s="56">
        <f t="shared" si="6"/>
        <v>0</v>
      </c>
      <c r="N22" s="56">
        <f t="shared" si="6"/>
        <v>0</v>
      </c>
      <c r="O22" s="56">
        <f t="shared" si="6"/>
        <v>0</v>
      </c>
      <c r="P22" s="56">
        <f t="shared" si="6"/>
        <v>0</v>
      </c>
      <c r="Q22" s="56">
        <f t="shared" si="6"/>
        <v>0</v>
      </c>
      <c r="R22" s="56">
        <f t="shared" si="6"/>
        <v>0</v>
      </c>
      <c r="S22" s="56">
        <f t="shared" si="7"/>
        <v>0</v>
      </c>
      <c r="T22" s="56">
        <f t="shared" si="7"/>
        <v>0</v>
      </c>
      <c r="U22" s="56">
        <f t="shared" si="7"/>
        <v>0</v>
      </c>
      <c r="V22" s="56">
        <f t="shared" si="7"/>
        <v>0</v>
      </c>
      <c r="W22" s="56">
        <f t="shared" si="7"/>
        <v>0</v>
      </c>
      <c r="X22" s="56">
        <f t="shared" si="7"/>
        <v>0</v>
      </c>
      <c r="Y22" s="56">
        <f t="shared" si="7"/>
        <v>0</v>
      </c>
      <c r="Z22" s="56">
        <f t="shared" si="7"/>
        <v>0</v>
      </c>
      <c r="AA22" s="56">
        <f t="shared" si="7"/>
        <v>0</v>
      </c>
      <c r="AB22" s="56">
        <f t="shared" si="7"/>
        <v>0</v>
      </c>
      <c r="AC22" s="56">
        <f t="shared" si="8"/>
        <v>0</v>
      </c>
      <c r="AD22" s="56">
        <f t="shared" si="8"/>
        <v>0</v>
      </c>
      <c r="AE22" s="56">
        <f t="shared" si="8"/>
        <v>0</v>
      </c>
      <c r="AF22" s="56">
        <f t="shared" si="8"/>
        <v>0</v>
      </c>
      <c r="AG22" s="56">
        <f t="shared" si="8"/>
        <v>0</v>
      </c>
      <c r="AH22" s="56">
        <f t="shared" si="8"/>
        <v>0</v>
      </c>
      <c r="AI22" s="56">
        <f t="shared" si="8"/>
        <v>0</v>
      </c>
      <c r="AJ22" s="56">
        <f t="shared" si="8"/>
        <v>0</v>
      </c>
      <c r="AK22" s="56">
        <f t="shared" si="8"/>
        <v>0</v>
      </c>
      <c r="AL22" s="56">
        <f t="shared" si="8"/>
        <v>1</v>
      </c>
      <c r="AM22" s="56">
        <f t="shared" si="9"/>
        <v>1</v>
      </c>
      <c r="AN22" s="56">
        <f t="shared" si="9"/>
        <v>1</v>
      </c>
      <c r="AO22" s="56">
        <f t="shared" si="9"/>
        <v>1</v>
      </c>
      <c r="AP22" s="56">
        <f t="shared" si="9"/>
        <v>1</v>
      </c>
      <c r="AQ22" s="56">
        <f t="shared" si="9"/>
        <v>1</v>
      </c>
      <c r="AR22" s="56">
        <f t="shared" si="9"/>
        <v>1</v>
      </c>
      <c r="AS22" s="56">
        <f t="shared" si="9"/>
        <v>1</v>
      </c>
      <c r="AT22" s="56">
        <f t="shared" si="9"/>
        <v>1</v>
      </c>
      <c r="AU22" s="56">
        <f t="shared" si="9"/>
        <v>1</v>
      </c>
      <c r="AV22" s="56">
        <f t="shared" si="9"/>
        <v>1</v>
      </c>
      <c r="AW22" s="56">
        <f t="shared" si="9"/>
        <v>1</v>
      </c>
      <c r="AX22" s="56">
        <f t="shared" si="9"/>
        <v>1</v>
      </c>
      <c r="AY22" s="56">
        <f t="shared" si="9"/>
        <v>1</v>
      </c>
      <c r="AZ22" s="56">
        <f t="shared" si="9"/>
        <v>1</v>
      </c>
    </row>
    <row r="23" spans="1:52">
      <c r="A23" s="56" t="s">
        <v>652</v>
      </c>
      <c r="B23" s="56">
        <v>4389</v>
      </c>
      <c r="C23" s="56" t="s">
        <v>619</v>
      </c>
      <c r="D23" s="56" t="s">
        <v>630</v>
      </c>
      <c r="E23" s="1">
        <v>42495</v>
      </c>
      <c r="F23" s="1"/>
      <c r="G23" s="1">
        <f t="shared" si="1"/>
        <v>44197</v>
      </c>
      <c r="I23" s="56">
        <f t="shared" si="6"/>
        <v>0</v>
      </c>
      <c r="J23" s="56">
        <f t="shared" si="6"/>
        <v>0</v>
      </c>
      <c r="K23" s="56">
        <f t="shared" si="6"/>
        <v>0</v>
      </c>
      <c r="L23" s="56">
        <f t="shared" si="6"/>
        <v>0</v>
      </c>
      <c r="M23" s="56">
        <f t="shared" si="6"/>
        <v>0</v>
      </c>
      <c r="N23" s="56">
        <f t="shared" si="6"/>
        <v>0</v>
      </c>
      <c r="O23" s="56">
        <f t="shared" si="6"/>
        <v>0</v>
      </c>
      <c r="P23" s="56">
        <f t="shared" si="6"/>
        <v>0</v>
      </c>
      <c r="Q23" s="56">
        <f t="shared" si="6"/>
        <v>0</v>
      </c>
      <c r="R23" s="56">
        <f t="shared" si="6"/>
        <v>0</v>
      </c>
      <c r="S23" s="56">
        <f t="shared" si="7"/>
        <v>0</v>
      </c>
      <c r="T23" s="56">
        <f t="shared" si="7"/>
        <v>0</v>
      </c>
      <c r="U23" s="56">
        <f t="shared" si="7"/>
        <v>0</v>
      </c>
      <c r="V23" s="56">
        <f t="shared" si="7"/>
        <v>0</v>
      </c>
      <c r="W23" s="56">
        <f t="shared" si="7"/>
        <v>0</v>
      </c>
      <c r="X23" s="56">
        <f t="shared" si="7"/>
        <v>0</v>
      </c>
      <c r="Y23" s="56">
        <f t="shared" si="7"/>
        <v>0</v>
      </c>
      <c r="Z23" s="56">
        <f t="shared" si="7"/>
        <v>0</v>
      </c>
      <c r="AA23" s="56">
        <f t="shared" si="7"/>
        <v>0</v>
      </c>
      <c r="AB23" s="56">
        <f t="shared" si="7"/>
        <v>0</v>
      </c>
      <c r="AC23" s="56">
        <f t="shared" si="8"/>
        <v>0</v>
      </c>
      <c r="AD23" s="56">
        <f t="shared" si="8"/>
        <v>0</v>
      </c>
      <c r="AE23" s="56">
        <f t="shared" si="8"/>
        <v>0</v>
      </c>
      <c r="AF23" s="56">
        <f t="shared" si="8"/>
        <v>0</v>
      </c>
      <c r="AG23" s="56">
        <f t="shared" si="8"/>
        <v>0</v>
      </c>
      <c r="AH23" s="56">
        <f t="shared" si="8"/>
        <v>0</v>
      </c>
      <c r="AI23" s="56">
        <f t="shared" si="8"/>
        <v>0</v>
      </c>
      <c r="AJ23" s="56">
        <f t="shared" si="8"/>
        <v>0</v>
      </c>
      <c r="AK23" s="56">
        <f t="shared" si="8"/>
        <v>0</v>
      </c>
      <c r="AL23" s="56">
        <f t="shared" si="8"/>
        <v>1</v>
      </c>
      <c r="AM23" s="56">
        <f t="shared" si="9"/>
        <v>1</v>
      </c>
      <c r="AN23" s="56">
        <f t="shared" si="9"/>
        <v>1</v>
      </c>
      <c r="AO23" s="56">
        <f t="shared" si="9"/>
        <v>1</v>
      </c>
      <c r="AP23" s="56">
        <f t="shared" si="9"/>
        <v>1</v>
      </c>
      <c r="AQ23" s="56">
        <f t="shared" si="9"/>
        <v>1</v>
      </c>
      <c r="AR23" s="56">
        <f t="shared" si="9"/>
        <v>1</v>
      </c>
      <c r="AS23" s="56">
        <f t="shared" si="9"/>
        <v>1</v>
      </c>
      <c r="AT23" s="56">
        <f t="shared" si="9"/>
        <v>1</v>
      </c>
      <c r="AU23" s="56">
        <f t="shared" si="9"/>
        <v>1</v>
      </c>
      <c r="AV23" s="56">
        <f t="shared" si="9"/>
        <v>1</v>
      </c>
      <c r="AW23" s="56">
        <f t="shared" si="9"/>
        <v>1</v>
      </c>
      <c r="AX23" s="56">
        <f t="shared" si="9"/>
        <v>1</v>
      </c>
      <c r="AY23" s="56">
        <f t="shared" si="9"/>
        <v>1</v>
      </c>
      <c r="AZ23" s="56">
        <f t="shared" si="9"/>
        <v>1</v>
      </c>
    </row>
    <row r="24" spans="1:52">
      <c r="A24" s="56" t="s">
        <v>652</v>
      </c>
      <c r="B24" s="56">
        <v>4563</v>
      </c>
      <c r="C24" s="56" t="s">
        <v>619</v>
      </c>
      <c r="D24" s="56" t="s">
        <v>687</v>
      </c>
      <c r="E24" s="1">
        <v>42773</v>
      </c>
      <c r="F24" s="1"/>
      <c r="G24" s="1">
        <f t="shared" si="1"/>
        <v>44197</v>
      </c>
      <c r="I24" s="56">
        <f t="shared" si="6"/>
        <v>0</v>
      </c>
      <c r="J24" s="56">
        <f t="shared" si="6"/>
        <v>0</v>
      </c>
      <c r="K24" s="56">
        <f t="shared" si="6"/>
        <v>0</v>
      </c>
      <c r="L24" s="56">
        <f t="shared" si="6"/>
        <v>0</v>
      </c>
      <c r="M24" s="56">
        <f t="shared" si="6"/>
        <v>0</v>
      </c>
      <c r="N24" s="56">
        <f t="shared" si="6"/>
        <v>0</v>
      </c>
      <c r="O24" s="56">
        <f t="shared" si="6"/>
        <v>0</v>
      </c>
      <c r="P24" s="56">
        <f t="shared" si="6"/>
        <v>0</v>
      </c>
      <c r="Q24" s="56">
        <f t="shared" si="6"/>
        <v>0</v>
      </c>
      <c r="R24" s="56">
        <f t="shared" si="6"/>
        <v>0</v>
      </c>
      <c r="S24" s="56">
        <f t="shared" si="7"/>
        <v>0</v>
      </c>
      <c r="T24" s="56">
        <f t="shared" si="7"/>
        <v>0</v>
      </c>
      <c r="U24" s="56">
        <f t="shared" si="7"/>
        <v>0</v>
      </c>
      <c r="V24" s="56">
        <f t="shared" si="7"/>
        <v>0</v>
      </c>
      <c r="W24" s="56">
        <f t="shared" si="7"/>
        <v>0</v>
      </c>
      <c r="X24" s="56">
        <f t="shared" si="7"/>
        <v>0</v>
      </c>
      <c r="Y24" s="56">
        <f t="shared" si="7"/>
        <v>0</v>
      </c>
      <c r="Z24" s="56">
        <f t="shared" si="7"/>
        <v>0</v>
      </c>
      <c r="AA24" s="56">
        <f t="shared" si="7"/>
        <v>0</v>
      </c>
      <c r="AB24" s="56">
        <f t="shared" si="7"/>
        <v>0</v>
      </c>
      <c r="AC24" s="56">
        <f t="shared" si="8"/>
        <v>0</v>
      </c>
      <c r="AD24" s="56">
        <f t="shared" si="8"/>
        <v>0</v>
      </c>
      <c r="AE24" s="56">
        <f t="shared" si="8"/>
        <v>0</v>
      </c>
      <c r="AF24" s="56">
        <f t="shared" si="8"/>
        <v>0</v>
      </c>
      <c r="AG24" s="56">
        <f t="shared" si="8"/>
        <v>0</v>
      </c>
      <c r="AH24" s="56">
        <f t="shared" si="8"/>
        <v>0</v>
      </c>
      <c r="AI24" s="56">
        <f t="shared" si="8"/>
        <v>0</v>
      </c>
      <c r="AJ24" s="56">
        <f t="shared" si="8"/>
        <v>0</v>
      </c>
      <c r="AK24" s="56">
        <f t="shared" si="8"/>
        <v>0</v>
      </c>
      <c r="AL24" s="56">
        <f t="shared" si="8"/>
        <v>0</v>
      </c>
      <c r="AM24" s="56">
        <f t="shared" si="9"/>
        <v>0</v>
      </c>
      <c r="AN24" s="56">
        <f t="shared" si="9"/>
        <v>0</v>
      </c>
      <c r="AO24" s="56">
        <f t="shared" si="9"/>
        <v>1</v>
      </c>
      <c r="AP24" s="56">
        <f t="shared" si="9"/>
        <v>1</v>
      </c>
      <c r="AQ24" s="56">
        <f t="shared" si="9"/>
        <v>1</v>
      </c>
      <c r="AR24" s="56">
        <f t="shared" si="9"/>
        <v>1</v>
      </c>
      <c r="AS24" s="56">
        <f t="shared" si="9"/>
        <v>1</v>
      </c>
      <c r="AT24" s="56">
        <f t="shared" si="9"/>
        <v>1</v>
      </c>
      <c r="AU24" s="56">
        <f t="shared" si="9"/>
        <v>1</v>
      </c>
      <c r="AV24" s="56">
        <f t="shared" si="9"/>
        <v>1</v>
      </c>
      <c r="AW24" s="56">
        <f t="shared" si="9"/>
        <v>1</v>
      </c>
      <c r="AX24" s="56">
        <f t="shared" si="9"/>
        <v>1</v>
      </c>
      <c r="AY24" s="56">
        <f t="shared" si="9"/>
        <v>1</v>
      </c>
      <c r="AZ24" s="56">
        <f t="shared" si="9"/>
        <v>1</v>
      </c>
    </row>
    <row r="25" spans="1:52">
      <c r="A25" s="56" t="s">
        <v>652</v>
      </c>
      <c r="B25" s="56">
        <v>4734</v>
      </c>
      <c r="C25" s="56" t="s">
        <v>628</v>
      </c>
      <c r="D25" s="56" t="s">
        <v>629</v>
      </c>
      <c r="E25" s="1">
        <v>42495</v>
      </c>
      <c r="F25" s="1"/>
      <c r="G25" s="1">
        <f t="shared" si="1"/>
        <v>44197</v>
      </c>
      <c r="I25" s="56">
        <f t="shared" si="6"/>
        <v>0</v>
      </c>
      <c r="J25" s="56">
        <f t="shared" si="6"/>
        <v>0</v>
      </c>
      <c r="K25" s="56">
        <f t="shared" si="6"/>
        <v>0</v>
      </c>
      <c r="L25" s="56">
        <f t="shared" si="6"/>
        <v>0</v>
      </c>
      <c r="M25" s="56">
        <f t="shared" si="6"/>
        <v>0</v>
      </c>
      <c r="N25" s="56">
        <f t="shared" si="6"/>
        <v>0</v>
      </c>
      <c r="O25" s="56">
        <f t="shared" si="6"/>
        <v>0</v>
      </c>
      <c r="P25" s="56">
        <f t="shared" si="6"/>
        <v>0</v>
      </c>
      <c r="Q25" s="56">
        <f t="shared" si="6"/>
        <v>0</v>
      </c>
      <c r="R25" s="56">
        <f t="shared" si="6"/>
        <v>0</v>
      </c>
      <c r="S25" s="56">
        <f t="shared" si="7"/>
        <v>0</v>
      </c>
      <c r="T25" s="56">
        <f t="shared" si="7"/>
        <v>0</v>
      </c>
      <c r="U25" s="56">
        <f t="shared" si="7"/>
        <v>0</v>
      </c>
      <c r="V25" s="56">
        <f t="shared" si="7"/>
        <v>0</v>
      </c>
      <c r="W25" s="56">
        <f t="shared" si="7"/>
        <v>0</v>
      </c>
      <c r="X25" s="56">
        <f t="shared" si="7"/>
        <v>0</v>
      </c>
      <c r="Y25" s="56">
        <f t="shared" si="7"/>
        <v>0</v>
      </c>
      <c r="Z25" s="56">
        <f t="shared" si="7"/>
        <v>0</v>
      </c>
      <c r="AA25" s="56">
        <f t="shared" si="7"/>
        <v>0</v>
      </c>
      <c r="AB25" s="56">
        <f t="shared" si="7"/>
        <v>0</v>
      </c>
      <c r="AC25" s="56">
        <f t="shared" si="8"/>
        <v>0</v>
      </c>
      <c r="AD25" s="56">
        <f t="shared" si="8"/>
        <v>0</v>
      </c>
      <c r="AE25" s="56">
        <f t="shared" si="8"/>
        <v>0</v>
      </c>
      <c r="AF25" s="56">
        <f t="shared" si="8"/>
        <v>0</v>
      </c>
      <c r="AG25" s="56">
        <f t="shared" si="8"/>
        <v>0</v>
      </c>
      <c r="AH25" s="56">
        <f t="shared" si="8"/>
        <v>0</v>
      </c>
      <c r="AI25" s="56">
        <f t="shared" si="8"/>
        <v>0</v>
      </c>
      <c r="AJ25" s="56">
        <f t="shared" si="8"/>
        <v>0</v>
      </c>
      <c r="AK25" s="56">
        <f t="shared" si="8"/>
        <v>0</v>
      </c>
      <c r="AL25" s="56">
        <f t="shared" si="8"/>
        <v>1</v>
      </c>
      <c r="AM25" s="56">
        <f t="shared" si="9"/>
        <v>1</v>
      </c>
      <c r="AN25" s="56">
        <f t="shared" si="9"/>
        <v>1</v>
      </c>
      <c r="AO25" s="56">
        <f t="shared" si="9"/>
        <v>1</v>
      </c>
      <c r="AP25" s="56">
        <f t="shared" si="9"/>
        <v>1</v>
      </c>
      <c r="AQ25" s="56">
        <f t="shared" si="9"/>
        <v>1</v>
      </c>
      <c r="AR25" s="56">
        <f t="shared" si="9"/>
        <v>1</v>
      </c>
      <c r="AS25" s="56">
        <f t="shared" si="9"/>
        <v>1</v>
      </c>
      <c r="AT25" s="56">
        <f t="shared" si="9"/>
        <v>1</v>
      </c>
      <c r="AU25" s="56">
        <f t="shared" si="9"/>
        <v>1</v>
      </c>
      <c r="AV25" s="56">
        <f t="shared" si="9"/>
        <v>1</v>
      </c>
      <c r="AW25" s="56">
        <f t="shared" si="9"/>
        <v>1</v>
      </c>
      <c r="AX25" s="56">
        <f t="shared" si="9"/>
        <v>1</v>
      </c>
      <c r="AY25" s="56">
        <f t="shared" si="9"/>
        <v>1</v>
      </c>
      <c r="AZ25" s="56">
        <f t="shared" si="9"/>
        <v>1</v>
      </c>
    </row>
    <row r="26" spans="1:52">
      <c r="A26" s="56" t="s">
        <v>652</v>
      </c>
      <c r="B26" s="56">
        <v>4756</v>
      </c>
      <c r="C26" s="56" t="s">
        <v>628</v>
      </c>
      <c r="D26" s="56" t="s">
        <v>627</v>
      </c>
      <c r="E26" s="1">
        <v>42495</v>
      </c>
      <c r="F26" s="1"/>
      <c r="G26" s="1">
        <f t="shared" si="1"/>
        <v>44197</v>
      </c>
      <c r="I26" s="56">
        <f t="shared" si="6"/>
        <v>0</v>
      </c>
      <c r="J26" s="56">
        <f t="shared" si="6"/>
        <v>0</v>
      </c>
      <c r="K26" s="56">
        <f t="shared" si="6"/>
        <v>0</v>
      </c>
      <c r="L26" s="56">
        <f t="shared" si="6"/>
        <v>0</v>
      </c>
      <c r="M26" s="56">
        <f t="shared" si="6"/>
        <v>0</v>
      </c>
      <c r="N26" s="56">
        <f t="shared" si="6"/>
        <v>0</v>
      </c>
      <c r="O26" s="56">
        <f t="shared" si="6"/>
        <v>0</v>
      </c>
      <c r="P26" s="56">
        <f t="shared" si="6"/>
        <v>0</v>
      </c>
      <c r="Q26" s="56">
        <f t="shared" si="6"/>
        <v>0</v>
      </c>
      <c r="R26" s="56">
        <f t="shared" si="6"/>
        <v>0</v>
      </c>
      <c r="S26" s="56">
        <f t="shared" si="7"/>
        <v>0</v>
      </c>
      <c r="T26" s="56">
        <f t="shared" si="7"/>
        <v>0</v>
      </c>
      <c r="U26" s="56">
        <f t="shared" si="7"/>
        <v>0</v>
      </c>
      <c r="V26" s="56">
        <f t="shared" si="7"/>
        <v>0</v>
      </c>
      <c r="W26" s="56">
        <f t="shared" si="7"/>
        <v>0</v>
      </c>
      <c r="X26" s="56">
        <f t="shared" si="7"/>
        <v>0</v>
      </c>
      <c r="Y26" s="56">
        <f t="shared" si="7"/>
        <v>0</v>
      </c>
      <c r="Z26" s="56">
        <f t="shared" si="7"/>
        <v>0</v>
      </c>
      <c r="AA26" s="56">
        <f t="shared" si="7"/>
        <v>0</v>
      </c>
      <c r="AB26" s="56">
        <f t="shared" si="7"/>
        <v>0</v>
      </c>
      <c r="AC26" s="56">
        <f t="shared" si="8"/>
        <v>0</v>
      </c>
      <c r="AD26" s="56">
        <f t="shared" si="8"/>
        <v>0</v>
      </c>
      <c r="AE26" s="56">
        <f t="shared" si="8"/>
        <v>0</v>
      </c>
      <c r="AF26" s="56">
        <f t="shared" si="8"/>
        <v>0</v>
      </c>
      <c r="AG26" s="56">
        <f t="shared" si="8"/>
        <v>0</v>
      </c>
      <c r="AH26" s="56">
        <f t="shared" si="8"/>
        <v>0</v>
      </c>
      <c r="AI26" s="56">
        <f t="shared" si="8"/>
        <v>0</v>
      </c>
      <c r="AJ26" s="56">
        <f t="shared" si="8"/>
        <v>0</v>
      </c>
      <c r="AK26" s="56">
        <f t="shared" si="8"/>
        <v>0</v>
      </c>
      <c r="AL26" s="56">
        <f t="shared" si="8"/>
        <v>1</v>
      </c>
      <c r="AM26" s="56">
        <f t="shared" si="9"/>
        <v>1</v>
      </c>
      <c r="AN26" s="56">
        <f t="shared" si="9"/>
        <v>1</v>
      </c>
      <c r="AO26" s="56">
        <f t="shared" si="9"/>
        <v>1</v>
      </c>
      <c r="AP26" s="56">
        <f t="shared" si="9"/>
        <v>1</v>
      </c>
      <c r="AQ26" s="56">
        <f t="shared" si="9"/>
        <v>1</v>
      </c>
      <c r="AR26" s="56">
        <f t="shared" si="9"/>
        <v>1</v>
      </c>
      <c r="AS26" s="56">
        <f t="shared" si="9"/>
        <v>1</v>
      </c>
      <c r="AT26" s="56">
        <f t="shared" si="9"/>
        <v>1</v>
      </c>
      <c r="AU26" s="56">
        <f t="shared" si="9"/>
        <v>1</v>
      </c>
      <c r="AV26" s="56">
        <f t="shared" si="9"/>
        <v>1</v>
      </c>
      <c r="AW26" s="56">
        <f t="shared" si="9"/>
        <v>1</v>
      </c>
      <c r="AX26" s="56">
        <f t="shared" si="9"/>
        <v>1</v>
      </c>
      <c r="AY26" s="56">
        <f t="shared" si="9"/>
        <v>1</v>
      </c>
      <c r="AZ26" s="56">
        <f t="shared" si="9"/>
        <v>1</v>
      </c>
    </row>
    <row r="27" spans="1:52">
      <c r="A27" s="56" t="s">
        <v>652</v>
      </c>
      <c r="B27" s="56">
        <v>4773</v>
      </c>
      <c r="C27" s="56" t="s">
        <v>619</v>
      </c>
      <c r="D27" s="56" t="s">
        <v>626</v>
      </c>
      <c r="E27" s="1">
        <v>42495</v>
      </c>
      <c r="G27" s="1">
        <f t="shared" si="1"/>
        <v>44197</v>
      </c>
      <c r="I27" s="56">
        <f t="shared" ref="I27:R36" si="10">IF(AND(I$5&gt;$E27,I$5&lt;$G27),1,0)</f>
        <v>0</v>
      </c>
      <c r="J27" s="56">
        <f t="shared" si="10"/>
        <v>0</v>
      </c>
      <c r="K27" s="56">
        <f t="shared" si="10"/>
        <v>0</v>
      </c>
      <c r="L27" s="56">
        <f t="shared" si="10"/>
        <v>0</v>
      </c>
      <c r="M27" s="56">
        <f t="shared" si="10"/>
        <v>0</v>
      </c>
      <c r="N27" s="56">
        <f t="shared" si="10"/>
        <v>0</v>
      </c>
      <c r="O27" s="56">
        <f t="shared" si="10"/>
        <v>0</v>
      </c>
      <c r="P27" s="56">
        <f t="shared" si="10"/>
        <v>0</v>
      </c>
      <c r="Q27" s="56">
        <f t="shared" si="10"/>
        <v>0</v>
      </c>
      <c r="R27" s="56">
        <f t="shared" si="10"/>
        <v>0</v>
      </c>
      <c r="S27" s="56">
        <f t="shared" ref="S27:AB36" si="11">IF(AND(S$5&gt;$E27,S$5&lt;$G27),1,0)</f>
        <v>0</v>
      </c>
      <c r="T27" s="56">
        <f t="shared" si="11"/>
        <v>0</v>
      </c>
      <c r="U27" s="56">
        <f t="shared" si="11"/>
        <v>0</v>
      </c>
      <c r="V27" s="56">
        <f t="shared" si="11"/>
        <v>0</v>
      </c>
      <c r="W27" s="56">
        <f t="shared" si="11"/>
        <v>0</v>
      </c>
      <c r="X27" s="56">
        <f t="shared" si="11"/>
        <v>0</v>
      </c>
      <c r="Y27" s="56">
        <f t="shared" si="11"/>
        <v>0</v>
      </c>
      <c r="Z27" s="56">
        <f t="shared" si="11"/>
        <v>0</v>
      </c>
      <c r="AA27" s="56">
        <f t="shared" si="11"/>
        <v>0</v>
      </c>
      <c r="AB27" s="56">
        <f t="shared" si="11"/>
        <v>0</v>
      </c>
      <c r="AC27" s="56">
        <f t="shared" ref="AC27:AL36" si="12">IF(AND(AC$5&gt;$E27,AC$5&lt;$G27),1,0)</f>
        <v>0</v>
      </c>
      <c r="AD27" s="56">
        <f t="shared" si="12"/>
        <v>0</v>
      </c>
      <c r="AE27" s="56">
        <f t="shared" si="12"/>
        <v>0</v>
      </c>
      <c r="AF27" s="56">
        <f t="shared" si="12"/>
        <v>0</v>
      </c>
      <c r="AG27" s="56">
        <f t="shared" si="12"/>
        <v>0</v>
      </c>
      <c r="AH27" s="56">
        <f t="shared" si="12"/>
        <v>0</v>
      </c>
      <c r="AI27" s="56">
        <f t="shared" si="12"/>
        <v>0</v>
      </c>
      <c r="AJ27" s="56">
        <f t="shared" si="12"/>
        <v>0</v>
      </c>
      <c r="AK27" s="56">
        <f t="shared" si="12"/>
        <v>0</v>
      </c>
      <c r="AL27" s="56">
        <f t="shared" si="12"/>
        <v>1</v>
      </c>
      <c r="AM27" s="56">
        <f t="shared" ref="AM27:AZ36" si="13">IF(AND(AM$5&gt;$E27,AM$5&lt;$G27),1,0)</f>
        <v>1</v>
      </c>
      <c r="AN27" s="56">
        <f t="shared" si="13"/>
        <v>1</v>
      </c>
      <c r="AO27" s="56">
        <f t="shared" si="13"/>
        <v>1</v>
      </c>
      <c r="AP27" s="56">
        <f t="shared" si="13"/>
        <v>1</v>
      </c>
      <c r="AQ27" s="56">
        <f t="shared" si="13"/>
        <v>1</v>
      </c>
      <c r="AR27" s="56">
        <f t="shared" si="13"/>
        <v>1</v>
      </c>
      <c r="AS27" s="56">
        <f t="shared" si="13"/>
        <v>1</v>
      </c>
      <c r="AT27" s="56">
        <f t="shared" si="13"/>
        <v>1</v>
      </c>
      <c r="AU27" s="56">
        <f t="shared" si="13"/>
        <v>1</v>
      </c>
      <c r="AV27" s="56">
        <f t="shared" si="13"/>
        <v>1</v>
      </c>
      <c r="AW27" s="56">
        <f t="shared" si="13"/>
        <v>1</v>
      </c>
      <c r="AX27" s="56">
        <f t="shared" si="13"/>
        <v>1</v>
      </c>
      <c r="AY27" s="56">
        <f t="shared" si="13"/>
        <v>1</v>
      </c>
      <c r="AZ27" s="56">
        <f t="shared" si="13"/>
        <v>1</v>
      </c>
    </row>
    <row r="28" spans="1:52">
      <c r="A28" s="56" t="s">
        <v>652</v>
      </c>
      <c r="B28" s="56">
        <v>5345</v>
      </c>
      <c r="C28" s="56" t="s">
        <v>619</v>
      </c>
      <c r="D28" s="56" t="s">
        <v>625</v>
      </c>
      <c r="E28" s="1">
        <v>42495</v>
      </c>
      <c r="G28" s="1">
        <f t="shared" si="1"/>
        <v>44197</v>
      </c>
      <c r="I28" s="56">
        <f t="shared" si="10"/>
        <v>0</v>
      </c>
      <c r="J28" s="56">
        <f t="shared" si="10"/>
        <v>0</v>
      </c>
      <c r="K28" s="56">
        <f t="shared" si="10"/>
        <v>0</v>
      </c>
      <c r="L28" s="56">
        <f t="shared" si="10"/>
        <v>0</v>
      </c>
      <c r="M28" s="56">
        <f t="shared" si="10"/>
        <v>0</v>
      </c>
      <c r="N28" s="56">
        <f t="shared" si="10"/>
        <v>0</v>
      </c>
      <c r="O28" s="56">
        <f t="shared" si="10"/>
        <v>0</v>
      </c>
      <c r="P28" s="56">
        <f t="shared" si="10"/>
        <v>0</v>
      </c>
      <c r="Q28" s="56">
        <f t="shared" si="10"/>
        <v>0</v>
      </c>
      <c r="R28" s="56">
        <f t="shared" si="10"/>
        <v>0</v>
      </c>
      <c r="S28" s="56">
        <f t="shared" si="11"/>
        <v>0</v>
      </c>
      <c r="T28" s="56">
        <f t="shared" si="11"/>
        <v>0</v>
      </c>
      <c r="U28" s="56">
        <f t="shared" si="11"/>
        <v>0</v>
      </c>
      <c r="V28" s="56">
        <f t="shared" si="11"/>
        <v>0</v>
      </c>
      <c r="W28" s="56">
        <f t="shared" si="11"/>
        <v>0</v>
      </c>
      <c r="X28" s="56">
        <f t="shared" si="11"/>
        <v>0</v>
      </c>
      <c r="Y28" s="56">
        <f t="shared" si="11"/>
        <v>0</v>
      </c>
      <c r="Z28" s="56">
        <f t="shared" si="11"/>
        <v>0</v>
      </c>
      <c r="AA28" s="56">
        <f t="shared" si="11"/>
        <v>0</v>
      </c>
      <c r="AB28" s="56">
        <f t="shared" si="11"/>
        <v>0</v>
      </c>
      <c r="AC28" s="56">
        <f t="shared" si="12"/>
        <v>0</v>
      </c>
      <c r="AD28" s="56">
        <f t="shared" si="12"/>
        <v>0</v>
      </c>
      <c r="AE28" s="56">
        <f t="shared" si="12"/>
        <v>0</v>
      </c>
      <c r="AF28" s="56">
        <f t="shared" si="12"/>
        <v>0</v>
      </c>
      <c r="AG28" s="56">
        <f t="shared" si="12"/>
        <v>0</v>
      </c>
      <c r="AH28" s="56">
        <f t="shared" si="12"/>
        <v>0</v>
      </c>
      <c r="AI28" s="56">
        <f t="shared" si="12"/>
        <v>0</v>
      </c>
      <c r="AJ28" s="56">
        <f t="shared" si="12"/>
        <v>0</v>
      </c>
      <c r="AK28" s="56">
        <f t="shared" si="12"/>
        <v>0</v>
      </c>
      <c r="AL28" s="56">
        <f t="shared" si="12"/>
        <v>1</v>
      </c>
      <c r="AM28" s="56">
        <f t="shared" si="13"/>
        <v>1</v>
      </c>
      <c r="AN28" s="56">
        <f t="shared" si="13"/>
        <v>1</v>
      </c>
      <c r="AO28" s="56">
        <f t="shared" si="13"/>
        <v>1</v>
      </c>
      <c r="AP28" s="56">
        <f t="shared" si="13"/>
        <v>1</v>
      </c>
      <c r="AQ28" s="56">
        <f t="shared" si="13"/>
        <v>1</v>
      </c>
      <c r="AR28" s="56">
        <f t="shared" si="13"/>
        <v>1</v>
      </c>
      <c r="AS28" s="56">
        <f t="shared" si="13"/>
        <v>1</v>
      </c>
      <c r="AT28" s="56">
        <f t="shared" si="13"/>
        <v>1</v>
      </c>
      <c r="AU28" s="56">
        <f t="shared" si="13"/>
        <v>1</v>
      </c>
      <c r="AV28" s="56">
        <f t="shared" si="13"/>
        <v>1</v>
      </c>
      <c r="AW28" s="56">
        <f t="shared" si="13"/>
        <v>1</v>
      </c>
      <c r="AX28" s="56">
        <f t="shared" si="13"/>
        <v>1</v>
      </c>
      <c r="AY28" s="56">
        <f t="shared" si="13"/>
        <v>1</v>
      </c>
      <c r="AZ28" s="56">
        <f t="shared" si="13"/>
        <v>1</v>
      </c>
    </row>
    <row r="29" spans="1:52">
      <c r="A29" s="56" t="s">
        <v>352</v>
      </c>
      <c r="B29" s="56">
        <v>1092</v>
      </c>
      <c r="C29" s="56" t="s">
        <v>619</v>
      </c>
      <c r="D29" s="56" t="s">
        <v>651</v>
      </c>
      <c r="E29" s="1">
        <v>42495</v>
      </c>
      <c r="F29" s="1">
        <v>42522</v>
      </c>
      <c r="G29" s="1">
        <f t="shared" si="1"/>
        <v>42522</v>
      </c>
      <c r="I29" s="56">
        <f t="shared" si="10"/>
        <v>0</v>
      </c>
      <c r="J29" s="56">
        <f t="shared" si="10"/>
        <v>0</v>
      </c>
      <c r="K29" s="56">
        <f t="shared" si="10"/>
        <v>0</v>
      </c>
      <c r="L29" s="56">
        <f t="shared" si="10"/>
        <v>0</v>
      </c>
      <c r="M29" s="56">
        <f t="shared" si="10"/>
        <v>0</v>
      </c>
      <c r="N29" s="56">
        <f t="shared" si="10"/>
        <v>0</v>
      </c>
      <c r="O29" s="56">
        <f t="shared" si="10"/>
        <v>0</v>
      </c>
      <c r="P29" s="56">
        <f t="shared" si="10"/>
        <v>0</v>
      </c>
      <c r="Q29" s="56">
        <f t="shared" si="10"/>
        <v>0</v>
      </c>
      <c r="R29" s="56">
        <f t="shared" si="10"/>
        <v>0</v>
      </c>
      <c r="S29" s="56">
        <f t="shared" si="11"/>
        <v>0</v>
      </c>
      <c r="T29" s="56">
        <f t="shared" si="11"/>
        <v>0</v>
      </c>
      <c r="U29" s="56">
        <f t="shared" si="11"/>
        <v>0</v>
      </c>
      <c r="V29" s="56">
        <f t="shared" si="11"/>
        <v>0</v>
      </c>
      <c r="W29" s="56">
        <f t="shared" si="11"/>
        <v>0</v>
      </c>
      <c r="X29" s="56">
        <f t="shared" si="11"/>
        <v>0</v>
      </c>
      <c r="Y29" s="56">
        <f t="shared" si="11"/>
        <v>0</v>
      </c>
      <c r="Z29" s="56">
        <f t="shared" si="11"/>
        <v>0</v>
      </c>
      <c r="AA29" s="56">
        <f t="shared" si="11"/>
        <v>0</v>
      </c>
      <c r="AB29" s="56">
        <f t="shared" si="11"/>
        <v>0</v>
      </c>
      <c r="AC29" s="56">
        <f t="shared" si="12"/>
        <v>0</v>
      </c>
      <c r="AD29" s="56">
        <f t="shared" si="12"/>
        <v>0</v>
      </c>
      <c r="AE29" s="56">
        <f t="shared" si="12"/>
        <v>0</v>
      </c>
      <c r="AF29" s="56">
        <f t="shared" si="12"/>
        <v>0</v>
      </c>
      <c r="AG29" s="56">
        <f t="shared" si="12"/>
        <v>0</v>
      </c>
      <c r="AH29" s="56">
        <f t="shared" si="12"/>
        <v>0</v>
      </c>
      <c r="AI29" s="56">
        <f t="shared" si="12"/>
        <v>0</v>
      </c>
      <c r="AJ29" s="56">
        <f t="shared" si="12"/>
        <v>0</v>
      </c>
      <c r="AK29" s="56">
        <f t="shared" si="12"/>
        <v>0</v>
      </c>
      <c r="AL29" s="56">
        <f t="shared" si="12"/>
        <v>0</v>
      </c>
      <c r="AM29" s="56">
        <f t="shared" si="13"/>
        <v>0</v>
      </c>
      <c r="AN29" s="56">
        <f t="shared" si="13"/>
        <v>0</v>
      </c>
      <c r="AO29" s="56">
        <f t="shared" si="13"/>
        <v>0</v>
      </c>
      <c r="AP29" s="56">
        <f t="shared" si="13"/>
        <v>0</v>
      </c>
      <c r="AQ29" s="56">
        <f t="shared" si="13"/>
        <v>0</v>
      </c>
      <c r="AR29" s="56">
        <f t="shared" si="13"/>
        <v>0</v>
      </c>
      <c r="AS29" s="56">
        <f t="shared" si="13"/>
        <v>0</v>
      </c>
      <c r="AT29" s="56">
        <f t="shared" si="13"/>
        <v>0</v>
      </c>
      <c r="AU29" s="56">
        <f t="shared" si="13"/>
        <v>0</v>
      </c>
      <c r="AV29" s="56">
        <f t="shared" si="13"/>
        <v>0</v>
      </c>
      <c r="AW29" s="56">
        <f t="shared" si="13"/>
        <v>0</v>
      </c>
      <c r="AX29" s="56">
        <f t="shared" si="13"/>
        <v>0</v>
      </c>
      <c r="AY29" s="56">
        <f t="shared" si="13"/>
        <v>0</v>
      </c>
      <c r="AZ29" s="56">
        <f t="shared" si="13"/>
        <v>0</v>
      </c>
    </row>
    <row r="30" spans="1:52">
      <c r="A30" s="56" t="s">
        <v>352</v>
      </c>
      <c r="B30" s="56">
        <v>1103</v>
      </c>
      <c r="C30" s="56" t="s">
        <v>619</v>
      </c>
      <c r="D30" s="56" t="s">
        <v>650</v>
      </c>
      <c r="E30" s="1">
        <v>42495</v>
      </c>
      <c r="F30" s="1">
        <v>42552</v>
      </c>
      <c r="G30" s="1">
        <f t="shared" si="1"/>
        <v>42552</v>
      </c>
      <c r="I30" s="56">
        <f t="shared" si="10"/>
        <v>0</v>
      </c>
      <c r="J30" s="56">
        <f t="shared" si="10"/>
        <v>0</v>
      </c>
      <c r="K30" s="56">
        <f t="shared" si="10"/>
        <v>0</v>
      </c>
      <c r="L30" s="56">
        <f t="shared" si="10"/>
        <v>0</v>
      </c>
      <c r="M30" s="56">
        <f t="shared" si="10"/>
        <v>0</v>
      </c>
      <c r="N30" s="56">
        <f t="shared" si="10"/>
        <v>0</v>
      </c>
      <c r="O30" s="56">
        <f t="shared" si="10"/>
        <v>0</v>
      </c>
      <c r="P30" s="56">
        <f t="shared" si="10"/>
        <v>0</v>
      </c>
      <c r="Q30" s="56">
        <f t="shared" si="10"/>
        <v>0</v>
      </c>
      <c r="R30" s="56">
        <f t="shared" si="10"/>
        <v>0</v>
      </c>
      <c r="S30" s="56">
        <f t="shared" si="11"/>
        <v>0</v>
      </c>
      <c r="T30" s="56">
        <f t="shared" si="11"/>
        <v>0</v>
      </c>
      <c r="U30" s="56">
        <f t="shared" si="11"/>
        <v>0</v>
      </c>
      <c r="V30" s="56">
        <f t="shared" si="11"/>
        <v>0</v>
      </c>
      <c r="W30" s="56">
        <f t="shared" si="11"/>
        <v>0</v>
      </c>
      <c r="X30" s="56">
        <f t="shared" si="11"/>
        <v>0</v>
      </c>
      <c r="Y30" s="56">
        <f t="shared" si="11"/>
        <v>0</v>
      </c>
      <c r="Z30" s="56">
        <f t="shared" si="11"/>
        <v>0</v>
      </c>
      <c r="AA30" s="56">
        <f t="shared" si="11"/>
        <v>0</v>
      </c>
      <c r="AB30" s="56">
        <f t="shared" si="11"/>
        <v>0</v>
      </c>
      <c r="AC30" s="56">
        <f t="shared" si="12"/>
        <v>0</v>
      </c>
      <c r="AD30" s="56">
        <f t="shared" si="12"/>
        <v>0</v>
      </c>
      <c r="AE30" s="56">
        <f t="shared" si="12"/>
        <v>0</v>
      </c>
      <c r="AF30" s="56">
        <f t="shared" si="12"/>
        <v>0</v>
      </c>
      <c r="AG30" s="56">
        <f t="shared" si="12"/>
        <v>0</v>
      </c>
      <c r="AH30" s="56">
        <f t="shared" si="12"/>
        <v>0</v>
      </c>
      <c r="AI30" s="56">
        <f t="shared" si="12"/>
        <v>0</v>
      </c>
      <c r="AJ30" s="56">
        <f t="shared" si="12"/>
        <v>0</v>
      </c>
      <c r="AK30" s="56">
        <f t="shared" si="12"/>
        <v>0</v>
      </c>
      <c r="AL30" s="56">
        <f t="shared" si="12"/>
        <v>1</v>
      </c>
      <c r="AM30" s="56">
        <f t="shared" si="13"/>
        <v>0</v>
      </c>
      <c r="AN30" s="56">
        <f t="shared" si="13"/>
        <v>0</v>
      </c>
      <c r="AO30" s="56">
        <f t="shared" si="13"/>
        <v>0</v>
      </c>
      <c r="AP30" s="56">
        <f t="shared" si="13"/>
        <v>0</v>
      </c>
      <c r="AQ30" s="56">
        <f t="shared" si="13"/>
        <v>0</v>
      </c>
      <c r="AR30" s="56">
        <f t="shared" si="13"/>
        <v>0</v>
      </c>
      <c r="AS30" s="56">
        <f t="shared" si="13"/>
        <v>0</v>
      </c>
      <c r="AT30" s="56">
        <f t="shared" si="13"/>
        <v>0</v>
      </c>
      <c r="AU30" s="56">
        <f t="shared" si="13"/>
        <v>0</v>
      </c>
      <c r="AV30" s="56">
        <f t="shared" si="13"/>
        <v>0</v>
      </c>
      <c r="AW30" s="56">
        <f t="shared" si="13"/>
        <v>0</v>
      </c>
      <c r="AX30" s="56">
        <f t="shared" si="13"/>
        <v>0</v>
      </c>
      <c r="AY30" s="56">
        <f t="shared" si="13"/>
        <v>0</v>
      </c>
      <c r="AZ30" s="56">
        <f t="shared" si="13"/>
        <v>0</v>
      </c>
    </row>
    <row r="31" spans="1:52">
      <c r="A31" s="56" t="s">
        <v>335</v>
      </c>
      <c r="B31" s="56">
        <v>2467</v>
      </c>
      <c r="C31" s="56" t="s">
        <v>619</v>
      </c>
      <c r="D31" s="56" t="s">
        <v>643</v>
      </c>
      <c r="E31" s="1">
        <v>42495</v>
      </c>
      <c r="F31" s="1">
        <v>42942</v>
      </c>
      <c r="G31" s="1">
        <f t="shared" si="1"/>
        <v>42942</v>
      </c>
      <c r="I31" s="56">
        <f t="shared" si="10"/>
        <v>0</v>
      </c>
      <c r="J31" s="56">
        <f t="shared" si="10"/>
        <v>0</v>
      </c>
      <c r="K31" s="56">
        <f t="shared" si="10"/>
        <v>0</v>
      </c>
      <c r="L31" s="56">
        <f t="shared" si="10"/>
        <v>0</v>
      </c>
      <c r="M31" s="56">
        <f t="shared" si="10"/>
        <v>0</v>
      </c>
      <c r="N31" s="56">
        <f t="shared" si="10"/>
        <v>0</v>
      </c>
      <c r="O31" s="56">
        <f t="shared" si="10"/>
        <v>0</v>
      </c>
      <c r="P31" s="56">
        <f t="shared" si="10"/>
        <v>0</v>
      </c>
      <c r="Q31" s="56">
        <f t="shared" si="10"/>
        <v>0</v>
      </c>
      <c r="R31" s="56">
        <f t="shared" si="10"/>
        <v>0</v>
      </c>
      <c r="S31" s="56">
        <f t="shared" si="11"/>
        <v>0</v>
      </c>
      <c r="T31" s="56">
        <f t="shared" si="11"/>
        <v>0</v>
      </c>
      <c r="U31" s="56">
        <f t="shared" si="11"/>
        <v>0</v>
      </c>
      <c r="V31" s="56">
        <f t="shared" si="11"/>
        <v>0</v>
      </c>
      <c r="W31" s="56">
        <f t="shared" si="11"/>
        <v>0</v>
      </c>
      <c r="X31" s="56">
        <f t="shared" si="11"/>
        <v>0</v>
      </c>
      <c r="Y31" s="56">
        <f t="shared" si="11"/>
        <v>0</v>
      </c>
      <c r="Z31" s="56">
        <f t="shared" si="11"/>
        <v>0</v>
      </c>
      <c r="AA31" s="56">
        <f t="shared" si="11"/>
        <v>0</v>
      </c>
      <c r="AB31" s="56">
        <f t="shared" si="11"/>
        <v>0</v>
      </c>
      <c r="AC31" s="56">
        <f t="shared" si="12"/>
        <v>0</v>
      </c>
      <c r="AD31" s="56">
        <f t="shared" si="12"/>
        <v>0</v>
      </c>
      <c r="AE31" s="56">
        <f t="shared" si="12"/>
        <v>0</v>
      </c>
      <c r="AF31" s="56">
        <f t="shared" si="12"/>
        <v>0</v>
      </c>
      <c r="AG31" s="56">
        <f t="shared" si="12"/>
        <v>0</v>
      </c>
      <c r="AH31" s="56">
        <f t="shared" si="12"/>
        <v>0</v>
      </c>
      <c r="AI31" s="56">
        <f t="shared" si="12"/>
        <v>0</v>
      </c>
      <c r="AJ31" s="56">
        <f t="shared" si="12"/>
        <v>0</v>
      </c>
      <c r="AK31" s="56">
        <f t="shared" si="12"/>
        <v>0</v>
      </c>
      <c r="AL31" s="56">
        <f t="shared" si="12"/>
        <v>1</v>
      </c>
      <c r="AM31" s="56">
        <f t="shared" si="13"/>
        <v>1</v>
      </c>
      <c r="AN31" s="56">
        <f t="shared" si="13"/>
        <v>1</v>
      </c>
      <c r="AO31" s="56">
        <f t="shared" si="13"/>
        <v>1</v>
      </c>
      <c r="AP31" s="56">
        <f t="shared" si="13"/>
        <v>1</v>
      </c>
      <c r="AQ31" s="56">
        <f t="shared" si="13"/>
        <v>0</v>
      </c>
      <c r="AR31" s="56">
        <f t="shared" si="13"/>
        <v>0</v>
      </c>
      <c r="AS31" s="56">
        <f t="shared" si="13"/>
        <v>0</v>
      </c>
      <c r="AT31" s="56">
        <f t="shared" si="13"/>
        <v>0</v>
      </c>
      <c r="AU31" s="56">
        <f t="shared" si="13"/>
        <v>0</v>
      </c>
      <c r="AV31" s="56">
        <f t="shared" si="13"/>
        <v>0</v>
      </c>
      <c r="AW31" s="56">
        <f t="shared" si="13"/>
        <v>0</v>
      </c>
      <c r="AX31" s="56">
        <f t="shared" si="13"/>
        <v>0</v>
      </c>
      <c r="AY31" s="56">
        <f t="shared" si="13"/>
        <v>0</v>
      </c>
      <c r="AZ31" s="56">
        <f t="shared" si="13"/>
        <v>0</v>
      </c>
    </row>
    <row r="32" spans="1:52">
      <c r="A32" s="56" t="s">
        <v>335</v>
      </c>
      <c r="B32" s="56">
        <v>2784</v>
      </c>
      <c r="C32" s="56" t="s">
        <v>619</v>
      </c>
      <c r="D32" s="56" t="s">
        <v>642</v>
      </c>
      <c r="E32" s="1">
        <v>42495</v>
      </c>
      <c r="F32" s="1">
        <v>43088</v>
      </c>
      <c r="G32" s="1">
        <f t="shared" si="1"/>
        <v>43088</v>
      </c>
      <c r="I32" s="56">
        <f t="shared" si="10"/>
        <v>0</v>
      </c>
      <c r="J32" s="56">
        <f t="shared" si="10"/>
        <v>0</v>
      </c>
      <c r="K32" s="56">
        <f t="shared" si="10"/>
        <v>0</v>
      </c>
      <c r="L32" s="56">
        <f t="shared" si="10"/>
        <v>0</v>
      </c>
      <c r="M32" s="56">
        <f t="shared" si="10"/>
        <v>0</v>
      </c>
      <c r="N32" s="56">
        <f t="shared" si="10"/>
        <v>0</v>
      </c>
      <c r="O32" s="56">
        <f t="shared" si="10"/>
        <v>0</v>
      </c>
      <c r="P32" s="56">
        <f t="shared" si="10"/>
        <v>0</v>
      </c>
      <c r="Q32" s="56">
        <f t="shared" si="10"/>
        <v>0</v>
      </c>
      <c r="R32" s="56">
        <f t="shared" si="10"/>
        <v>0</v>
      </c>
      <c r="S32" s="56">
        <f t="shared" si="11"/>
        <v>0</v>
      </c>
      <c r="T32" s="56">
        <f t="shared" si="11"/>
        <v>0</v>
      </c>
      <c r="U32" s="56">
        <f t="shared" si="11"/>
        <v>0</v>
      </c>
      <c r="V32" s="56">
        <f t="shared" si="11"/>
        <v>0</v>
      </c>
      <c r="W32" s="56">
        <f t="shared" si="11"/>
        <v>0</v>
      </c>
      <c r="X32" s="56">
        <f t="shared" si="11"/>
        <v>0</v>
      </c>
      <c r="Y32" s="56">
        <f t="shared" si="11"/>
        <v>0</v>
      </c>
      <c r="Z32" s="56">
        <f t="shared" si="11"/>
        <v>0</v>
      </c>
      <c r="AA32" s="56">
        <f t="shared" si="11"/>
        <v>0</v>
      </c>
      <c r="AB32" s="56">
        <f t="shared" si="11"/>
        <v>0</v>
      </c>
      <c r="AC32" s="56">
        <f t="shared" si="12"/>
        <v>0</v>
      </c>
      <c r="AD32" s="56">
        <f t="shared" si="12"/>
        <v>0</v>
      </c>
      <c r="AE32" s="56">
        <f t="shared" si="12"/>
        <v>0</v>
      </c>
      <c r="AF32" s="56">
        <f t="shared" si="12"/>
        <v>0</v>
      </c>
      <c r="AG32" s="56">
        <f t="shared" si="12"/>
        <v>0</v>
      </c>
      <c r="AH32" s="56">
        <f t="shared" si="12"/>
        <v>0</v>
      </c>
      <c r="AI32" s="56">
        <f t="shared" si="12"/>
        <v>0</v>
      </c>
      <c r="AJ32" s="56">
        <f t="shared" si="12"/>
        <v>0</v>
      </c>
      <c r="AK32" s="56">
        <f t="shared" si="12"/>
        <v>0</v>
      </c>
      <c r="AL32" s="56">
        <f t="shared" si="12"/>
        <v>1</v>
      </c>
      <c r="AM32" s="56">
        <f t="shared" si="13"/>
        <v>1</v>
      </c>
      <c r="AN32" s="56">
        <f t="shared" si="13"/>
        <v>1</v>
      </c>
      <c r="AO32" s="56">
        <f t="shared" si="13"/>
        <v>1</v>
      </c>
      <c r="AP32" s="56">
        <f t="shared" si="13"/>
        <v>1</v>
      </c>
      <c r="AQ32" s="56">
        <f t="shared" si="13"/>
        <v>1</v>
      </c>
      <c r="AR32" s="56">
        <f t="shared" si="13"/>
        <v>0</v>
      </c>
      <c r="AS32" s="56">
        <f t="shared" si="13"/>
        <v>0</v>
      </c>
      <c r="AT32" s="56">
        <f t="shared" si="13"/>
        <v>0</v>
      </c>
      <c r="AU32" s="56">
        <f t="shared" si="13"/>
        <v>0</v>
      </c>
      <c r="AV32" s="56">
        <f t="shared" si="13"/>
        <v>0</v>
      </c>
      <c r="AW32" s="56">
        <f t="shared" si="13"/>
        <v>0</v>
      </c>
      <c r="AX32" s="56">
        <f t="shared" si="13"/>
        <v>0</v>
      </c>
      <c r="AY32" s="56">
        <f t="shared" si="13"/>
        <v>0</v>
      </c>
      <c r="AZ32" s="56">
        <f t="shared" si="13"/>
        <v>0</v>
      </c>
    </row>
    <row r="33" spans="1:52">
      <c r="A33" s="56" t="s">
        <v>652</v>
      </c>
      <c r="B33" s="56">
        <v>1246</v>
      </c>
      <c r="C33" s="56" t="s">
        <v>500</v>
      </c>
      <c r="D33" s="56" t="s">
        <v>612</v>
      </c>
      <c r="E33" s="1">
        <v>42495</v>
      </c>
      <c r="F33" s="1"/>
      <c r="G33" s="1">
        <f t="shared" si="1"/>
        <v>44197</v>
      </c>
      <c r="I33" s="56">
        <f t="shared" si="10"/>
        <v>0</v>
      </c>
      <c r="J33" s="56">
        <f t="shared" si="10"/>
        <v>0</v>
      </c>
      <c r="K33" s="56">
        <f t="shared" si="10"/>
        <v>0</v>
      </c>
      <c r="L33" s="56">
        <f t="shared" si="10"/>
        <v>0</v>
      </c>
      <c r="M33" s="56">
        <f t="shared" si="10"/>
        <v>0</v>
      </c>
      <c r="N33" s="56">
        <f t="shared" si="10"/>
        <v>0</v>
      </c>
      <c r="O33" s="56">
        <f t="shared" si="10"/>
        <v>0</v>
      </c>
      <c r="P33" s="56">
        <f t="shared" si="10"/>
        <v>0</v>
      </c>
      <c r="Q33" s="56">
        <f t="shared" si="10"/>
        <v>0</v>
      </c>
      <c r="R33" s="56">
        <f t="shared" si="10"/>
        <v>0</v>
      </c>
      <c r="S33" s="56">
        <f t="shared" si="11"/>
        <v>0</v>
      </c>
      <c r="T33" s="56">
        <f t="shared" si="11"/>
        <v>0</v>
      </c>
      <c r="U33" s="56">
        <f t="shared" si="11"/>
        <v>0</v>
      </c>
      <c r="V33" s="56">
        <f t="shared" si="11"/>
        <v>0</v>
      </c>
      <c r="W33" s="56">
        <f t="shared" si="11"/>
        <v>0</v>
      </c>
      <c r="X33" s="56">
        <f t="shared" si="11"/>
        <v>0</v>
      </c>
      <c r="Y33" s="56">
        <f t="shared" si="11"/>
        <v>0</v>
      </c>
      <c r="Z33" s="56">
        <f t="shared" si="11"/>
        <v>0</v>
      </c>
      <c r="AA33" s="56">
        <f t="shared" si="11"/>
        <v>0</v>
      </c>
      <c r="AB33" s="56">
        <f t="shared" si="11"/>
        <v>0</v>
      </c>
      <c r="AC33" s="56">
        <f t="shared" si="12"/>
        <v>0</v>
      </c>
      <c r="AD33" s="56">
        <f t="shared" si="12"/>
        <v>0</v>
      </c>
      <c r="AE33" s="56">
        <f t="shared" si="12"/>
        <v>0</v>
      </c>
      <c r="AF33" s="56">
        <f t="shared" si="12"/>
        <v>0</v>
      </c>
      <c r="AG33" s="56">
        <f t="shared" si="12"/>
        <v>0</v>
      </c>
      <c r="AH33" s="56">
        <f t="shared" si="12"/>
        <v>0</v>
      </c>
      <c r="AI33" s="56">
        <f t="shared" si="12"/>
        <v>0</v>
      </c>
      <c r="AJ33" s="56">
        <f t="shared" si="12"/>
        <v>0</v>
      </c>
      <c r="AK33" s="56">
        <f t="shared" si="12"/>
        <v>0</v>
      </c>
      <c r="AL33" s="56">
        <f t="shared" si="12"/>
        <v>1</v>
      </c>
      <c r="AM33" s="56">
        <f t="shared" si="13"/>
        <v>1</v>
      </c>
      <c r="AN33" s="56">
        <f t="shared" si="13"/>
        <v>1</v>
      </c>
      <c r="AO33" s="56">
        <f t="shared" si="13"/>
        <v>1</v>
      </c>
      <c r="AP33" s="56">
        <f t="shared" si="13"/>
        <v>1</v>
      </c>
      <c r="AQ33" s="56">
        <f t="shared" si="13"/>
        <v>1</v>
      </c>
      <c r="AR33" s="56">
        <f t="shared" si="13"/>
        <v>1</v>
      </c>
      <c r="AS33" s="56">
        <f t="shared" si="13"/>
        <v>1</v>
      </c>
      <c r="AT33" s="56">
        <f t="shared" si="13"/>
        <v>1</v>
      </c>
      <c r="AU33" s="56">
        <f t="shared" si="13"/>
        <v>1</v>
      </c>
      <c r="AV33" s="56">
        <f t="shared" si="13"/>
        <v>1</v>
      </c>
      <c r="AW33" s="56">
        <f t="shared" si="13"/>
        <v>1</v>
      </c>
      <c r="AX33" s="56">
        <f t="shared" si="13"/>
        <v>1</v>
      </c>
      <c r="AY33" s="56">
        <f t="shared" si="13"/>
        <v>1</v>
      </c>
      <c r="AZ33" s="56">
        <f t="shared" si="13"/>
        <v>1</v>
      </c>
    </row>
    <row r="34" spans="1:52">
      <c r="A34" s="56" t="s">
        <v>652</v>
      </c>
      <c r="B34" s="56">
        <v>1376</v>
      </c>
      <c r="C34" s="56" t="s">
        <v>500</v>
      </c>
      <c r="D34" s="56" t="s">
        <v>608</v>
      </c>
      <c r="E34" s="1">
        <v>42495</v>
      </c>
      <c r="G34" s="1">
        <f t="shared" si="1"/>
        <v>44197</v>
      </c>
      <c r="I34" s="56">
        <f t="shared" si="10"/>
        <v>0</v>
      </c>
      <c r="J34" s="56">
        <f t="shared" si="10"/>
        <v>0</v>
      </c>
      <c r="K34" s="56">
        <f t="shared" si="10"/>
        <v>0</v>
      </c>
      <c r="L34" s="56">
        <f t="shared" si="10"/>
        <v>0</v>
      </c>
      <c r="M34" s="56">
        <f t="shared" si="10"/>
        <v>0</v>
      </c>
      <c r="N34" s="56">
        <f t="shared" si="10"/>
        <v>0</v>
      </c>
      <c r="O34" s="56">
        <f t="shared" si="10"/>
        <v>0</v>
      </c>
      <c r="P34" s="56">
        <f t="shared" si="10"/>
        <v>0</v>
      </c>
      <c r="Q34" s="56">
        <f t="shared" si="10"/>
        <v>0</v>
      </c>
      <c r="R34" s="56">
        <f t="shared" si="10"/>
        <v>0</v>
      </c>
      <c r="S34" s="56">
        <f t="shared" si="11"/>
        <v>0</v>
      </c>
      <c r="T34" s="56">
        <f t="shared" si="11"/>
        <v>0</v>
      </c>
      <c r="U34" s="56">
        <f t="shared" si="11"/>
        <v>0</v>
      </c>
      <c r="V34" s="56">
        <f t="shared" si="11"/>
        <v>0</v>
      </c>
      <c r="W34" s="56">
        <f t="shared" si="11"/>
        <v>0</v>
      </c>
      <c r="X34" s="56">
        <f t="shared" si="11"/>
        <v>0</v>
      </c>
      <c r="Y34" s="56">
        <f t="shared" si="11"/>
        <v>0</v>
      </c>
      <c r="Z34" s="56">
        <f t="shared" si="11"/>
        <v>0</v>
      </c>
      <c r="AA34" s="56">
        <f t="shared" si="11"/>
        <v>0</v>
      </c>
      <c r="AB34" s="56">
        <f t="shared" si="11"/>
        <v>0</v>
      </c>
      <c r="AC34" s="56">
        <f t="shared" si="12"/>
        <v>0</v>
      </c>
      <c r="AD34" s="56">
        <f t="shared" si="12"/>
        <v>0</v>
      </c>
      <c r="AE34" s="56">
        <f t="shared" si="12"/>
        <v>0</v>
      </c>
      <c r="AF34" s="56">
        <f t="shared" si="12"/>
        <v>0</v>
      </c>
      <c r="AG34" s="56">
        <f t="shared" si="12"/>
        <v>0</v>
      </c>
      <c r="AH34" s="56">
        <f t="shared" si="12"/>
        <v>0</v>
      </c>
      <c r="AI34" s="56">
        <f t="shared" si="12"/>
        <v>0</v>
      </c>
      <c r="AJ34" s="56">
        <f t="shared" si="12"/>
        <v>0</v>
      </c>
      <c r="AK34" s="56">
        <f t="shared" si="12"/>
        <v>0</v>
      </c>
      <c r="AL34" s="56">
        <f t="shared" si="12"/>
        <v>1</v>
      </c>
      <c r="AM34" s="56">
        <f t="shared" si="13"/>
        <v>1</v>
      </c>
      <c r="AN34" s="56">
        <f t="shared" si="13"/>
        <v>1</v>
      </c>
      <c r="AO34" s="56">
        <f t="shared" si="13"/>
        <v>1</v>
      </c>
      <c r="AP34" s="56">
        <f t="shared" si="13"/>
        <v>1</v>
      </c>
      <c r="AQ34" s="56">
        <f t="shared" si="13"/>
        <v>1</v>
      </c>
      <c r="AR34" s="56">
        <f t="shared" si="13"/>
        <v>1</v>
      </c>
      <c r="AS34" s="56">
        <f t="shared" si="13"/>
        <v>1</v>
      </c>
      <c r="AT34" s="56">
        <f t="shared" si="13"/>
        <v>1</v>
      </c>
      <c r="AU34" s="56">
        <f t="shared" si="13"/>
        <v>1</v>
      </c>
      <c r="AV34" s="56">
        <f t="shared" si="13"/>
        <v>1</v>
      </c>
      <c r="AW34" s="56">
        <f t="shared" si="13"/>
        <v>1</v>
      </c>
      <c r="AX34" s="56">
        <f t="shared" si="13"/>
        <v>1</v>
      </c>
      <c r="AY34" s="56">
        <f t="shared" si="13"/>
        <v>1</v>
      </c>
      <c r="AZ34" s="56">
        <f t="shared" si="13"/>
        <v>1</v>
      </c>
    </row>
    <row r="35" spans="1:52">
      <c r="A35" s="56" t="s">
        <v>652</v>
      </c>
      <c r="B35" s="56">
        <v>1459</v>
      </c>
      <c r="C35" s="56" t="s">
        <v>500</v>
      </c>
      <c r="D35" s="56" t="s">
        <v>607</v>
      </c>
      <c r="E35" s="1">
        <v>42495</v>
      </c>
      <c r="G35" s="1">
        <f t="shared" si="1"/>
        <v>44197</v>
      </c>
      <c r="I35" s="56">
        <f t="shared" si="10"/>
        <v>0</v>
      </c>
      <c r="J35" s="56">
        <f t="shared" si="10"/>
        <v>0</v>
      </c>
      <c r="K35" s="56">
        <f t="shared" si="10"/>
        <v>0</v>
      </c>
      <c r="L35" s="56">
        <f t="shared" si="10"/>
        <v>0</v>
      </c>
      <c r="M35" s="56">
        <f t="shared" si="10"/>
        <v>0</v>
      </c>
      <c r="N35" s="56">
        <f t="shared" si="10"/>
        <v>0</v>
      </c>
      <c r="O35" s="56">
        <f t="shared" si="10"/>
        <v>0</v>
      </c>
      <c r="P35" s="56">
        <f t="shared" si="10"/>
        <v>0</v>
      </c>
      <c r="Q35" s="56">
        <f t="shared" si="10"/>
        <v>0</v>
      </c>
      <c r="R35" s="56">
        <f t="shared" si="10"/>
        <v>0</v>
      </c>
      <c r="S35" s="56">
        <f t="shared" si="11"/>
        <v>0</v>
      </c>
      <c r="T35" s="56">
        <f t="shared" si="11"/>
        <v>0</v>
      </c>
      <c r="U35" s="56">
        <f t="shared" si="11"/>
        <v>0</v>
      </c>
      <c r="V35" s="56">
        <f t="shared" si="11"/>
        <v>0</v>
      </c>
      <c r="W35" s="56">
        <f t="shared" si="11"/>
        <v>0</v>
      </c>
      <c r="X35" s="56">
        <f t="shared" si="11"/>
        <v>0</v>
      </c>
      <c r="Y35" s="56">
        <f t="shared" si="11"/>
        <v>0</v>
      </c>
      <c r="Z35" s="56">
        <f t="shared" si="11"/>
        <v>0</v>
      </c>
      <c r="AA35" s="56">
        <f t="shared" si="11"/>
        <v>0</v>
      </c>
      <c r="AB35" s="56">
        <f t="shared" si="11"/>
        <v>0</v>
      </c>
      <c r="AC35" s="56">
        <f t="shared" si="12"/>
        <v>0</v>
      </c>
      <c r="AD35" s="56">
        <f t="shared" si="12"/>
        <v>0</v>
      </c>
      <c r="AE35" s="56">
        <f t="shared" si="12"/>
        <v>0</v>
      </c>
      <c r="AF35" s="56">
        <f t="shared" si="12"/>
        <v>0</v>
      </c>
      <c r="AG35" s="56">
        <f t="shared" si="12"/>
        <v>0</v>
      </c>
      <c r="AH35" s="56">
        <f t="shared" si="12"/>
        <v>0</v>
      </c>
      <c r="AI35" s="56">
        <f t="shared" si="12"/>
        <v>0</v>
      </c>
      <c r="AJ35" s="56">
        <f t="shared" si="12"/>
        <v>0</v>
      </c>
      <c r="AK35" s="56">
        <f t="shared" si="12"/>
        <v>0</v>
      </c>
      <c r="AL35" s="56">
        <f t="shared" si="12"/>
        <v>1</v>
      </c>
      <c r="AM35" s="56">
        <f t="shared" si="13"/>
        <v>1</v>
      </c>
      <c r="AN35" s="56">
        <f t="shared" si="13"/>
        <v>1</v>
      </c>
      <c r="AO35" s="56">
        <f t="shared" si="13"/>
        <v>1</v>
      </c>
      <c r="AP35" s="56">
        <f t="shared" si="13"/>
        <v>1</v>
      </c>
      <c r="AQ35" s="56">
        <f t="shared" si="13"/>
        <v>1</v>
      </c>
      <c r="AR35" s="56">
        <f t="shared" si="13"/>
        <v>1</v>
      </c>
      <c r="AS35" s="56">
        <f t="shared" si="13"/>
        <v>1</v>
      </c>
      <c r="AT35" s="56">
        <f t="shared" si="13"/>
        <v>1</v>
      </c>
      <c r="AU35" s="56">
        <f t="shared" si="13"/>
        <v>1</v>
      </c>
      <c r="AV35" s="56">
        <f t="shared" si="13"/>
        <v>1</v>
      </c>
      <c r="AW35" s="56">
        <f t="shared" si="13"/>
        <v>1</v>
      </c>
      <c r="AX35" s="56">
        <f t="shared" si="13"/>
        <v>1</v>
      </c>
      <c r="AY35" s="56">
        <f t="shared" si="13"/>
        <v>1</v>
      </c>
      <c r="AZ35" s="56">
        <f t="shared" si="13"/>
        <v>1</v>
      </c>
    </row>
    <row r="36" spans="1:52">
      <c r="A36" s="56" t="s">
        <v>652</v>
      </c>
      <c r="B36" s="56">
        <v>1486</v>
      </c>
      <c r="C36" s="56" t="s">
        <v>500</v>
      </c>
      <c r="D36" s="56" t="s">
        <v>606</v>
      </c>
      <c r="E36" s="1">
        <v>42495</v>
      </c>
      <c r="G36" s="1">
        <f t="shared" si="1"/>
        <v>44197</v>
      </c>
      <c r="I36" s="56">
        <f t="shared" si="10"/>
        <v>0</v>
      </c>
      <c r="J36" s="56">
        <f t="shared" si="10"/>
        <v>0</v>
      </c>
      <c r="K36" s="56">
        <f t="shared" si="10"/>
        <v>0</v>
      </c>
      <c r="L36" s="56">
        <f t="shared" si="10"/>
        <v>0</v>
      </c>
      <c r="M36" s="56">
        <f t="shared" si="10"/>
        <v>0</v>
      </c>
      <c r="N36" s="56">
        <f t="shared" si="10"/>
        <v>0</v>
      </c>
      <c r="O36" s="56">
        <f t="shared" si="10"/>
        <v>0</v>
      </c>
      <c r="P36" s="56">
        <f t="shared" si="10"/>
        <v>0</v>
      </c>
      <c r="Q36" s="56">
        <f t="shared" si="10"/>
        <v>0</v>
      </c>
      <c r="R36" s="56">
        <f t="shared" si="10"/>
        <v>0</v>
      </c>
      <c r="S36" s="56">
        <f t="shared" si="11"/>
        <v>0</v>
      </c>
      <c r="T36" s="56">
        <f t="shared" si="11"/>
        <v>0</v>
      </c>
      <c r="U36" s="56">
        <f t="shared" si="11"/>
        <v>0</v>
      </c>
      <c r="V36" s="56">
        <f t="shared" si="11"/>
        <v>0</v>
      </c>
      <c r="W36" s="56">
        <f t="shared" si="11"/>
        <v>0</v>
      </c>
      <c r="X36" s="56">
        <f t="shared" si="11"/>
        <v>0</v>
      </c>
      <c r="Y36" s="56">
        <f t="shared" si="11"/>
        <v>0</v>
      </c>
      <c r="Z36" s="56">
        <f t="shared" si="11"/>
        <v>0</v>
      </c>
      <c r="AA36" s="56">
        <f t="shared" si="11"/>
        <v>0</v>
      </c>
      <c r="AB36" s="56">
        <f t="shared" si="11"/>
        <v>0</v>
      </c>
      <c r="AC36" s="56">
        <f t="shared" si="12"/>
        <v>0</v>
      </c>
      <c r="AD36" s="56">
        <f t="shared" si="12"/>
        <v>0</v>
      </c>
      <c r="AE36" s="56">
        <f t="shared" si="12"/>
        <v>0</v>
      </c>
      <c r="AF36" s="56">
        <f t="shared" si="12"/>
        <v>0</v>
      </c>
      <c r="AG36" s="56">
        <f t="shared" si="12"/>
        <v>0</v>
      </c>
      <c r="AH36" s="56">
        <f t="shared" si="12"/>
        <v>0</v>
      </c>
      <c r="AI36" s="56">
        <f t="shared" si="12"/>
        <v>0</v>
      </c>
      <c r="AJ36" s="56">
        <f t="shared" si="12"/>
        <v>0</v>
      </c>
      <c r="AK36" s="56">
        <f t="shared" si="12"/>
        <v>0</v>
      </c>
      <c r="AL36" s="56">
        <f t="shared" si="12"/>
        <v>1</v>
      </c>
      <c r="AM36" s="56">
        <f t="shared" si="13"/>
        <v>1</v>
      </c>
      <c r="AN36" s="56">
        <f t="shared" si="13"/>
        <v>1</v>
      </c>
      <c r="AO36" s="56">
        <f t="shared" si="13"/>
        <v>1</v>
      </c>
      <c r="AP36" s="56">
        <f t="shared" si="13"/>
        <v>1</v>
      </c>
      <c r="AQ36" s="56">
        <f t="shared" si="13"/>
        <v>1</v>
      </c>
      <c r="AR36" s="56">
        <f t="shared" si="13"/>
        <v>1</v>
      </c>
      <c r="AS36" s="56">
        <f t="shared" si="13"/>
        <v>1</v>
      </c>
      <c r="AT36" s="56">
        <f t="shared" si="13"/>
        <v>1</v>
      </c>
      <c r="AU36" s="56">
        <f t="shared" si="13"/>
        <v>1</v>
      </c>
      <c r="AV36" s="56">
        <f t="shared" si="13"/>
        <v>1</v>
      </c>
      <c r="AW36" s="56">
        <f t="shared" si="13"/>
        <v>1</v>
      </c>
      <c r="AX36" s="56">
        <f t="shared" si="13"/>
        <v>1</v>
      </c>
      <c r="AY36" s="56">
        <f t="shared" si="13"/>
        <v>1</v>
      </c>
      <c r="AZ36" s="56">
        <f t="shared" si="13"/>
        <v>1</v>
      </c>
    </row>
    <row r="37" spans="1:52">
      <c r="A37" s="56" t="s">
        <v>652</v>
      </c>
      <c r="B37" s="56">
        <v>1518</v>
      </c>
      <c r="C37" s="56" t="s">
        <v>500</v>
      </c>
      <c r="D37" s="56" t="s">
        <v>605</v>
      </c>
      <c r="E37" s="1">
        <v>42495</v>
      </c>
      <c r="F37" s="1"/>
      <c r="G37" s="1">
        <f t="shared" si="1"/>
        <v>44197</v>
      </c>
      <c r="I37" s="56">
        <f t="shared" ref="I37:R46" si="14">IF(AND(I$5&gt;$E37,I$5&lt;$G37),1,0)</f>
        <v>0</v>
      </c>
      <c r="J37" s="56">
        <f t="shared" si="14"/>
        <v>0</v>
      </c>
      <c r="K37" s="56">
        <f t="shared" si="14"/>
        <v>0</v>
      </c>
      <c r="L37" s="56">
        <f t="shared" si="14"/>
        <v>0</v>
      </c>
      <c r="M37" s="56">
        <f t="shared" si="14"/>
        <v>0</v>
      </c>
      <c r="N37" s="56">
        <f t="shared" si="14"/>
        <v>0</v>
      </c>
      <c r="O37" s="56">
        <f t="shared" si="14"/>
        <v>0</v>
      </c>
      <c r="P37" s="56">
        <f t="shared" si="14"/>
        <v>0</v>
      </c>
      <c r="Q37" s="56">
        <f t="shared" si="14"/>
        <v>0</v>
      </c>
      <c r="R37" s="56">
        <f t="shared" si="14"/>
        <v>0</v>
      </c>
      <c r="S37" s="56">
        <f t="shared" ref="S37:AB46" si="15">IF(AND(S$5&gt;$E37,S$5&lt;$G37),1,0)</f>
        <v>0</v>
      </c>
      <c r="T37" s="56">
        <f t="shared" si="15"/>
        <v>0</v>
      </c>
      <c r="U37" s="56">
        <f t="shared" si="15"/>
        <v>0</v>
      </c>
      <c r="V37" s="56">
        <f t="shared" si="15"/>
        <v>0</v>
      </c>
      <c r="W37" s="56">
        <f t="shared" si="15"/>
        <v>0</v>
      </c>
      <c r="X37" s="56">
        <f t="shared" si="15"/>
        <v>0</v>
      </c>
      <c r="Y37" s="56">
        <f t="shared" si="15"/>
        <v>0</v>
      </c>
      <c r="Z37" s="56">
        <f t="shared" si="15"/>
        <v>0</v>
      </c>
      <c r="AA37" s="56">
        <f t="shared" si="15"/>
        <v>0</v>
      </c>
      <c r="AB37" s="56">
        <f t="shared" si="15"/>
        <v>0</v>
      </c>
      <c r="AC37" s="56">
        <f t="shared" ref="AC37:AL46" si="16">IF(AND(AC$5&gt;$E37,AC$5&lt;$G37),1,0)</f>
        <v>0</v>
      </c>
      <c r="AD37" s="56">
        <f t="shared" si="16"/>
        <v>0</v>
      </c>
      <c r="AE37" s="56">
        <f t="shared" si="16"/>
        <v>0</v>
      </c>
      <c r="AF37" s="56">
        <f t="shared" si="16"/>
        <v>0</v>
      </c>
      <c r="AG37" s="56">
        <f t="shared" si="16"/>
        <v>0</v>
      </c>
      <c r="AH37" s="56">
        <f t="shared" si="16"/>
        <v>0</v>
      </c>
      <c r="AI37" s="56">
        <f t="shared" si="16"/>
        <v>0</v>
      </c>
      <c r="AJ37" s="56">
        <f t="shared" si="16"/>
        <v>0</v>
      </c>
      <c r="AK37" s="56">
        <f t="shared" si="16"/>
        <v>0</v>
      </c>
      <c r="AL37" s="56">
        <f t="shared" si="16"/>
        <v>1</v>
      </c>
      <c r="AM37" s="56">
        <f t="shared" ref="AM37:AZ46" si="17">IF(AND(AM$5&gt;$E37,AM$5&lt;$G37),1,0)</f>
        <v>1</v>
      </c>
      <c r="AN37" s="56">
        <f t="shared" si="17"/>
        <v>1</v>
      </c>
      <c r="AO37" s="56">
        <f t="shared" si="17"/>
        <v>1</v>
      </c>
      <c r="AP37" s="56">
        <f t="shared" si="17"/>
        <v>1</v>
      </c>
      <c r="AQ37" s="56">
        <f t="shared" si="17"/>
        <v>1</v>
      </c>
      <c r="AR37" s="56">
        <f t="shared" si="17"/>
        <v>1</v>
      </c>
      <c r="AS37" s="56">
        <f t="shared" si="17"/>
        <v>1</v>
      </c>
      <c r="AT37" s="56">
        <f t="shared" si="17"/>
        <v>1</v>
      </c>
      <c r="AU37" s="56">
        <f t="shared" si="17"/>
        <v>1</v>
      </c>
      <c r="AV37" s="56">
        <f t="shared" si="17"/>
        <v>1</v>
      </c>
      <c r="AW37" s="56">
        <f t="shared" si="17"/>
        <v>1</v>
      </c>
      <c r="AX37" s="56">
        <f t="shared" si="17"/>
        <v>1</v>
      </c>
      <c r="AY37" s="56">
        <f t="shared" si="17"/>
        <v>1</v>
      </c>
      <c r="AZ37" s="56">
        <f t="shared" si="17"/>
        <v>1</v>
      </c>
    </row>
    <row r="38" spans="1:52">
      <c r="A38" s="56" t="s">
        <v>652</v>
      </c>
      <c r="B38" s="56">
        <v>1580</v>
      </c>
      <c r="C38" s="56" t="s">
        <v>500</v>
      </c>
      <c r="D38" s="56" t="s">
        <v>604</v>
      </c>
      <c r="E38" s="1">
        <v>42495</v>
      </c>
      <c r="F38" s="1"/>
      <c r="G38" s="1">
        <f t="shared" si="1"/>
        <v>44197</v>
      </c>
      <c r="I38" s="56">
        <f t="shared" si="14"/>
        <v>0</v>
      </c>
      <c r="J38" s="56">
        <f t="shared" si="14"/>
        <v>0</v>
      </c>
      <c r="K38" s="56">
        <f t="shared" si="14"/>
        <v>0</v>
      </c>
      <c r="L38" s="56">
        <f t="shared" si="14"/>
        <v>0</v>
      </c>
      <c r="M38" s="56">
        <f t="shared" si="14"/>
        <v>0</v>
      </c>
      <c r="N38" s="56">
        <f t="shared" si="14"/>
        <v>0</v>
      </c>
      <c r="O38" s="56">
        <f t="shared" si="14"/>
        <v>0</v>
      </c>
      <c r="P38" s="56">
        <f t="shared" si="14"/>
        <v>0</v>
      </c>
      <c r="Q38" s="56">
        <f t="shared" si="14"/>
        <v>0</v>
      </c>
      <c r="R38" s="56">
        <f t="shared" si="14"/>
        <v>0</v>
      </c>
      <c r="S38" s="56">
        <f t="shared" si="15"/>
        <v>0</v>
      </c>
      <c r="T38" s="56">
        <f t="shared" si="15"/>
        <v>0</v>
      </c>
      <c r="U38" s="56">
        <f t="shared" si="15"/>
        <v>0</v>
      </c>
      <c r="V38" s="56">
        <f t="shared" si="15"/>
        <v>0</v>
      </c>
      <c r="W38" s="56">
        <f t="shared" si="15"/>
        <v>0</v>
      </c>
      <c r="X38" s="56">
        <f t="shared" si="15"/>
        <v>0</v>
      </c>
      <c r="Y38" s="56">
        <f t="shared" si="15"/>
        <v>0</v>
      </c>
      <c r="Z38" s="56">
        <f t="shared" si="15"/>
        <v>0</v>
      </c>
      <c r="AA38" s="56">
        <f t="shared" si="15"/>
        <v>0</v>
      </c>
      <c r="AB38" s="56">
        <f t="shared" si="15"/>
        <v>0</v>
      </c>
      <c r="AC38" s="56">
        <f t="shared" si="16"/>
        <v>0</v>
      </c>
      <c r="AD38" s="56">
        <f t="shared" si="16"/>
        <v>0</v>
      </c>
      <c r="AE38" s="56">
        <f t="shared" si="16"/>
        <v>0</v>
      </c>
      <c r="AF38" s="56">
        <f t="shared" si="16"/>
        <v>0</v>
      </c>
      <c r="AG38" s="56">
        <f t="shared" si="16"/>
        <v>0</v>
      </c>
      <c r="AH38" s="56">
        <f t="shared" si="16"/>
        <v>0</v>
      </c>
      <c r="AI38" s="56">
        <f t="shared" si="16"/>
        <v>0</v>
      </c>
      <c r="AJ38" s="56">
        <f t="shared" si="16"/>
        <v>0</v>
      </c>
      <c r="AK38" s="56">
        <f t="shared" si="16"/>
        <v>0</v>
      </c>
      <c r="AL38" s="56">
        <f t="shared" si="16"/>
        <v>1</v>
      </c>
      <c r="AM38" s="56">
        <f t="shared" si="17"/>
        <v>1</v>
      </c>
      <c r="AN38" s="56">
        <f t="shared" si="17"/>
        <v>1</v>
      </c>
      <c r="AO38" s="56">
        <f t="shared" si="17"/>
        <v>1</v>
      </c>
      <c r="AP38" s="56">
        <f t="shared" si="17"/>
        <v>1</v>
      </c>
      <c r="AQ38" s="56">
        <f t="shared" si="17"/>
        <v>1</v>
      </c>
      <c r="AR38" s="56">
        <f t="shared" si="17"/>
        <v>1</v>
      </c>
      <c r="AS38" s="56">
        <f t="shared" si="17"/>
        <v>1</v>
      </c>
      <c r="AT38" s="56">
        <f t="shared" si="17"/>
        <v>1</v>
      </c>
      <c r="AU38" s="56">
        <f t="shared" si="17"/>
        <v>1</v>
      </c>
      <c r="AV38" s="56">
        <f t="shared" si="17"/>
        <v>1</v>
      </c>
      <c r="AW38" s="56">
        <f t="shared" si="17"/>
        <v>1</v>
      </c>
      <c r="AX38" s="56">
        <f t="shared" si="17"/>
        <v>1</v>
      </c>
      <c r="AY38" s="56">
        <f t="shared" si="17"/>
        <v>1</v>
      </c>
      <c r="AZ38" s="56">
        <f t="shared" si="17"/>
        <v>1</v>
      </c>
    </row>
    <row r="39" spans="1:52">
      <c r="A39" s="56" t="s">
        <v>652</v>
      </c>
      <c r="B39" s="56">
        <v>1591</v>
      </c>
      <c r="C39" s="56" t="s">
        <v>500</v>
      </c>
      <c r="D39" s="56" t="s">
        <v>603</v>
      </c>
      <c r="E39" s="1">
        <v>42495</v>
      </c>
      <c r="F39" s="1">
        <v>44136</v>
      </c>
      <c r="G39" s="1">
        <f t="shared" si="1"/>
        <v>44136</v>
      </c>
      <c r="I39" s="56">
        <f t="shared" si="14"/>
        <v>0</v>
      </c>
      <c r="J39" s="56">
        <f t="shared" si="14"/>
        <v>0</v>
      </c>
      <c r="K39" s="56">
        <f t="shared" si="14"/>
        <v>0</v>
      </c>
      <c r="L39" s="56">
        <f t="shared" si="14"/>
        <v>0</v>
      </c>
      <c r="M39" s="56">
        <f t="shared" si="14"/>
        <v>0</v>
      </c>
      <c r="N39" s="56">
        <f t="shared" si="14"/>
        <v>0</v>
      </c>
      <c r="O39" s="56">
        <f t="shared" si="14"/>
        <v>0</v>
      </c>
      <c r="P39" s="56">
        <f t="shared" si="14"/>
        <v>0</v>
      </c>
      <c r="Q39" s="56">
        <f t="shared" si="14"/>
        <v>0</v>
      </c>
      <c r="R39" s="56">
        <f t="shared" si="14"/>
        <v>0</v>
      </c>
      <c r="S39" s="56">
        <f t="shared" si="15"/>
        <v>0</v>
      </c>
      <c r="T39" s="56">
        <f t="shared" si="15"/>
        <v>0</v>
      </c>
      <c r="U39" s="56">
        <f t="shared" si="15"/>
        <v>0</v>
      </c>
      <c r="V39" s="56">
        <f t="shared" si="15"/>
        <v>0</v>
      </c>
      <c r="W39" s="56">
        <f t="shared" si="15"/>
        <v>0</v>
      </c>
      <c r="X39" s="56">
        <f t="shared" si="15"/>
        <v>0</v>
      </c>
      <c r="Y39" s="56">
        <f t="shared" si="15"/>
        <v>0</v>
      </c>
      <c r="Z39" s="56">
        <f t="shared" si="15"/>
        <v>0</v>
      </c>
      <c r="AA39" s="56">
        <f t="shared" si="15"/>
        <v>0</v>
      </c>
      <c r="AB39" s="56">
        <f t="shared" si="15"/>
        <v>0</v>
      </c>
      <c r="AC39" s="56">
        <f t="shared" si="16"/>
        <v>0</v>
      </c>
      <c r="AD39" s="56">
        <f t="shared" si="16"/>
        <v>0</v>
      </c>
      <c r="AE39" s="56">
        <f t="shared" si="16"/>
        <v>0</v>
      </c>
      <c r="AF39" s="56">
        <f t="shared" si="16"/>
        <v>0</v>
      </c>
      <c r="AG39" s="56">
        <f t="shared" si="16"/>
        <v>0</v>
      </c>
      <c r="AH39" s="56">
        <f t="shared" si="16"/>
        <v>0</v>
      </c>
      <c r="AI39" s="56">
        <f t="shared" si="16"/>
        <v>0</v>
      </c>
      <c r="AJ39" s="56">
        <f t="shared" si="16"/>
        <v>0</v>
      </c>
      <c r="AK39" s="56">
        <f t="shared" si="16"/>
        <v>0</v>
      </c>
      <c r="AL39" s="56">
        <f t="shared" si="16"/>
        <v>1</v>
      </c>
      <c r="AM39" s="56">
        <f t="shared" si="17"/>
        <v>1</v>
      </c>
      <c r="AN39" s="56">
        <f t="shared" si="17"/>
        <v>1</v>
      </c>
      <c r="AO39" s="56">
        <f t="shared" si="17"/>
        <v>1</v>
      </c>
      <c r="AP39" s="56">
        <f t="shared" si="17"/>
        <v>1</v>
      </c>
      <c r="AQ39" s="56">
        <f t="shared" si="17"/>
        <v>1</v>
      </c>
      <c r="AR39" s="56">
        <f t="shared" si="17"/>
        <v>1</v>
      </c>
      <c r="AS39" s="56">
        <f t="shared" si="17"/>
        <v>1</v>
      </c>
      <c r="AT39" s="56">
        <f t="shared" si="17"/>
        <v>1</v>
      </c>
      <c r="AU39" s="56">
        <f t="shared" si="17"/>
        <v>1</v>
      </c>
      <c r="AV39" s="56">
        <f t="shared" si="17"/>
        <v>1</v>
      </c>
      <c r="AW39" s="56">
        <f t="shared" si="17"/>
        <v>1</v>
      </c>
      <c r="AX39" s="56">
        <f t="shared" si="17"/>
        <v>1</v>
      </c>
      <c r="AY39" s="56">
        <f t="shared" si="17"/>
        <v>1</v>
      </c>
      <c r="AZ39" s="56">
        <f t="shared" si="17"/>
        <v>1</v>
      </c>
    </row>
    <row r="40" spans="1:52">
      <c r="A40" s="56" t="s">
        <v>652</v>
      </c>
      <c r="B40" s="56">
        <v>1593</v>
      </c>
      <c r="C40" s="56" t="s">
        <v>500</v>
      </c>
      <c r="D40" s="56" t="s">
        <v>602</v>
      </c>
      <c r="E40" s="1">
        <v>42495</v>
      </c>
      <c r="G40" s="1">
        <f t="shared" si="1"/>
        <v>44197</v>
      </c>
      <c r="I40" s="56">
        <f t="shared" si="14"/>
        <v>0</v>
      </c>
      <c r="J40" s="56">
        <f t="shared" si="14"/>
        <v>0</v>
      </c>
      <c r="K40" s="56">
        <f t="shared" si="14"/>
        <v>0</v>
      </c>
      <c r="L40" s="56">
        <f t="shared" si="14"/>
        <v>0</v>
      </c>
      <c r="M40" s="56">
        <f t="shared" si="14"/>
        <v>0</v>
      </c>
      <c r="N40" s="56">
        <f t="shared" si="14"/>
        <v>0</v>
      </c>
      <c r="O40" s="56">
        <f t="shared" si="14"/>
        <v>0</v>
      </c>
      <c r="P40" s="56">
        <f t="shared" si="14"/>
        <v>0</v>
      </c>
      <c r="Q40" s="56">
        <f t="shared" si="14"/>
        <v>0</v>
      </c>
      <c r="R40" s="56">
        <f t="shared" si="14"/>
        <v>0</v>
      </c>
      <c r="S40" s="56">
        <f t="shared" si="15"/>
        <v>0</v>
      </c>
      <c r="T40" s="56">
        <f t="shared" si="15"/>
        <v>0</v>
      </c>
      <c r="U40" s="56">
        <f t="shared" si="15"/>
        <v>0</v>
      </c>
      <c r="V40" s="56">
        <f t="shared" si="15"/>
        <v>0</v>
      </c>
      <c r="W40" s="56">
        <f t="shared" si="15"/>
        <v>0</v>
      </c>
      <c r="X40" s="56">
        <f t="shared" si="15"/>
        <v>0</v>
      </c>
      <c r="Y40" s="56">
        <f t="shared" si="15"/>
        <v>0</v>
      </c>
      <c r="Z40" s="56">
        <f t="shared" si="15"/>
        <v>0</v>
      </c>
      <c r="AA40" s="56">
        <f t="shared" si="15"/>
        <v>0</v>
      </c>
      <c r="AB40" s="56">
        <f t="shared" si="15"/>
        <v>0</v>
      </c>
      <c r="AC40" s="56">
        <f t="shared" si="16"/>
        <v>0</v>
      </c>
      <c r="AD40" s="56">
        <f t="shared" si="16"/>
        <v>0</v>
      </c>
      <c r="AE40" s="56">
        <f t="shared" si="16"/>
        <v>0</v>
      </c>
      <c r="AF40" s="56">
        <f t="shared" si="16"/>
        <v>0</v>
      </c>
      <c r="AG40" s="56">
        <f t="shared" si="16"/>
        <v>0</v>
      </c>
      <c r="AH40" s="56">
        <f t="shared" si="16"/>
        <v>0</v>
      </c>
      <c r="AI40" s="56">
        <f t="shared" si="16"/>
        <v>0</v>
      </c>
      <c r="AJ40" s="56">
        <f t="shared" si="16"/>
        <v>0</v>
      </c>
      <c r="AK40" s="56">
        <f t="shared" si="16"/>
        <v>0</v>
      </c>
      <c r="AL40" s="56">
        <f t="shared" si="16"/>
        <v>1</v>
      </c>
      <c r="AM40" s="56">
        <f t="shared" si="17"/>
        <v>1</v>
      </c>
      <c r="AN40" s="56">
        <f t="shared" si="17"/>
        <v>1</v>
      </c>
      <c r="AO40" s="56">
        <f t="shared" si="17"/>
        <v>1</v>
      </c>
      <c r="AP40" s="56">
        <f t="shared" si="17"/>
        <v>1</v>
      </c>
      <c r="AQ40" s="56">
        <f t="shared" si="17"/>
        <v>1</v>
      </c>
      <c r="AR40" s="56">
        <f t="shared" si="17"/>
        <v>1</v>
      </c>
      <c r="AS40" s="56">
        <f t="shared" si="17"/>
        <v>1</v>
      </c>
      <c r="AT40" s="56">
        <f t="shared" si="17"/>
        <v>1</v>
      </c>
      <c r="AU40" s="56">
        <f t="shared" si="17"/>
        <v>1</v>
      </c>
      <c r="AV40" s="56">
        <f t="shared" si="17"/>
        <v>1</v>
      </c>
      <c r="AW40" s="56">
        <f t="shared" si="17"/>
        <v>1</v>
      </c>
      <c r="AX40" s="56">
        <f t="shared" si="17"/>
        <v>1</v>
      </c>
      <c r="AY40" s="56">
        <f t="shared" si="17"/>
        <v>1</v>
      </c>
      <c r="AZ40" s="56">
        <f t="shared" si="17"/>
        <v>1</v>
      </c>
    </row>
    <row r="41" spans="1:52">
      <c r="A41" s="56" t="s">
        <v>652</v>
      </c>
      <c r="B41" s="56">
        <v>1628</v>
      </c>
      <c r="C41" s="56" t="s">
        <v>500</v>
      </c>
      <c r="D41" s="56" t="s">
        <v>599</v>
      </c>
      <c r="E41" s="1">
        <v>42495</v>
      </c>
      <c r="G41" s="1">
        <f t="shared" si="1"/>
        <v>44197</v>
      </c>
      <c r="I41" s="56">
        <f t="shared" si="14"/>
        <v>0</v>
      </c>
      <c r="J41" s="56">
        <f t="shared" si="14"/>
        <v>0</v>
      </c>
      <c r="K41" s="56">
        <f t="shared" si="14"/>
        <v>0</v>
      </c>
      <c r="L41" s="56">
        <f t="shared" si="14"/>
        <v>0</v>
      </c>
      <c r="M41" s="56">
        <f t="shared" si="14"/>
        <v>0</v>
      </c>
      <c r="N41" s="56">
        <f t="shared" si="14"/>
        <v>0</v>
      </c>
      <c r="O41" s="56">
        <f t="shared" si="14"/>
        <v>0</v>
      </c>
      <c r="P41" s="56">
        <f t="shared" si="14"/>
        <v>0</v>
      </c>
      <c r="Q41" s="56">
        <f t="shared" si="14"/>
        <v>0</v>
      </c>
      <c r="R41" s="56">
        <f t="shared" si="14"/>
        <v>0</v>
      </c>
      <c r="S41" s="56">
        <f t="shared" si="15"/>
        <v>0</v>
      </c>
      <c r="T41" s="56">
        <f t="shared" si="15"/>
        <v>0</v>
      </c>
      <c r="U41" s="56">
        <f t="shared" si="15"/>
        <v>0</v>
      </c>
      <c r="V41" s="56">
        <f t="shared" si="15"/>
        <v>0</v>
      </c>
      <c r="W41" s="56">
        <f t="shared" si="15"/>
        <v>0</v>
      </c>
      <c r="X41" s="56">
        <f t="shared" si="15"/>
        <v>0</v>
      </c>
      <c r="Y41" s="56">
        <f t="shared" si="15"/>
        <v>0</v>
      </c>
      <c r="Z41" s="56">
        <f t="shared" si="15"/>
        <v>0</v>
      </c>
      <c r="AA41" s="56">
        <f t="shared" si="15"/>
        <v>0</v>
      </c>
      <c r="AB41" s="56">
        <f t="shared" si="15"/>
        <v>0</v>
      </c>
      <c r="AC41" s="56">
        <f t="shared" si="16"/>
        <v>0</v>
      </c>
      <c r="AD41" s="56">
        <f t="shared" si="16"/>
        <v>0</v>
      </c>
      <c r="AE41" s="56">
        <f t="shared" si="16"/>
        <v>0</v>
      </c>
      <c r="AF41" s="56">
        <f t="shared" si="16"/>
        <v>0</v>
      </c>
      <c r="AG41" s="56">
        <f t="shared" si="16"/>
        <v>0</v>
      </c>
      <c r="AH41" s="56">
        <f t="shared" si="16"/>
        <v>0</v>
      </c>
      <c r="AI41" s="56">
        <f t="shared" si="16"/>
        <v>0</v>
      </c>
      <c r="AJ41" s="56">
        <f t="shared" si="16"/>
        <v>0</v>
      </c>
      <c r="AK41" s="56">
        <f t="shared" si="16"/>
        <v>0</v>
      </c>
      <c r="AL41" s="56">
        <f t="shared" si="16"/>
        <v>1</v>
      </c>
      <c r="AM41" s="56">
        <f t="shared" si="17"/>
        <v>1</v>
      </c>
      <c r="AN41" s="56">
        <f t="shared" si="17"/>
        <v>1</v>
      </c>
      <c r="AO41" s="56">
        <f t="shared" si="17"/>
        <v>1</v>
      </c>
      <c r="AP41" s="56">
        <f t="shared" si="17"/>
        <v>1</v>
      </c>
      <c r="AQ41" s="56">
        <f t="shared" si="17"/>
        <v>1</v>
      </c>
      <c r="AR41" s="56">
        <f t="shared" si="17"/>
        <v>1</v>
      </c>
      <c r="AS41" s="56">
        <f t="shared" si="17"/>
        <v>1</v>
      </c>
      <c r="AT41" s="56">
        <f t="shared" si="17"/>
        <v>1</v>
      </c>
      <c r="AU41" s="56">
        <f t="shared" si="17"/>
        <v>1</v>
      </c>
      <c r="AV41" s="56">
        <f t="shared" si="17"/>
        <v>1</v>
      </c>
      <c r="AW41" s="56">
        <f t="shared" si="17"/>
        <v>1</v>
      </c>
      <c r="AX41" s="56">
        <f t="shared" si="17"/>
        <v>1</v>
      </c>
      <c r="AY41" s="56">
        <f t="shared" si="17"/>
        <v>1</v>
      </c>
      <c r="AZ41" s="56">
        <f t="shared" si="17"/>
        <v>1</v>
      </c>
    </row>
    <row r="42" spans="1:52">
      <c r="A42" s="56" t="s">
        <v>652</v>
      </c>
      <c r="B42" s="56">
        <v>1825</v>
      </c>
      <c r="C42" s="56" t="s">
        <v>500</v>
      </c>
      <c r="D42" s="56" t="s">
        <v>588</v>
      </c>
      <c r="E42" s="1">
        <v>42495</v>
      </c>
      <c r="G42" s="1">
        <f t="shared" si="1"/>
        <v>44197</v>
      </c>
      <c r="I42" s="56">
        <f t="shared" si="14"/>
        <v>0</v>
      </c>
      <c r="J42" s="56">
        <f t="shared" si="14"/>
        <v>0</v>
      </c>
      <c r="K42" s="56">
        <f t="shared" si="14"/>
        <v>0</v>
      </c>
      <c r="L42" s="56">
        <f t="shared" si="14"/>
        <v>0</v>
      </c>
      <c r="M42" s="56">
        <f t="shared" si="14"/>
        <v>0</v>
      </c>
      <c r="N42" s="56">
        <f t="shared" si="14"/>
        <v>0</v>
      </c>
      <c r="O42" s="56">
        <f t="shared" si="14"/>
        <v>0</v>
      </c>
      <c r="P42" s="56">
        <f t="shared" si="14"/>
        <v>0</v>
      </c>
      <c r="Q42" s="56">
        <f t="shared" si="14"/>
        <v>0</v>
      </c>
      <c r="R42" s="56">
        <f t="shared" si="14"/>
        <v>0</v>
      </c>
      <c r="S42" s="56">
        <f t="shared" si="15"/>
        <v>0</v>
      </c>
      <c r="T42" s="56">
        <f t="shared" si="15"/>
        <v>0</v>
      </c>
      <c r="U42" s="56">
        <f t="shared" si="15"/>
        <v>0</v>
      </c>
      <c r="V42" s="56">
        <f t="shared" si="15"/>
        <v>0</v>
      </c>
      <c r="W42" s="56">
        <f t="shared" si="15"/>
        <v>0</v>
      </c>
      <c r="X42" s="56">
        <f t="shared" si="15"/>
        <v>0</v>
      </c>
      <c r="Y42" s="56">
        <f t="shared" si="15"/>
        <v>0</v>
      </c>
      <c r="Z42" s="56">
        <f t="shared" si="15"/>
        <v>0</v>
      </c>
      <c r="AA42" s="56">
        <f t="shared" si="15"/>
        <v>0</v>
      </c>
      <c r="AB42" s="56">
        <f t="shared" si="15"/>
        <v>0</v>
      </c>
      <c r="AC42" s="56">
        <f t="shared" si="16"/>
        <v>0</v>
      </c>
      <c r="AD42" s="56">
        <f t="shared" si="16"/>
        <v>0</v>
      </c>
      <c r="AE42" s="56">
        <f t="shared" si="16"/>
        <v>0</v>
      </c>
      <c r="AF42" s="56">
        <f t="shared" si="16"/>
        <v>0</v>
      </c>
      <c r="AG42" s="56">
        <f t="shared" si="16"/>
        <v>0</v>
      </c>
      <c r="AH42" s="56">
        <f t="shared" si="16"/>
        <v>0</v>
      </c>
      <c r="AI42" s="56">
        <f t="shared" si="16"/>
        <v>0</v>
      </c>
      <c r="AJ42" s="56">
        <f t="shared" si="16"/>
        <v>0</v>
      </c>
      <c r="AK42" s="56">
        <f t="shared" si="16"/>
        <v>0</v>
      </c>
      <c r="AL42" s="56">
        <f t="shared" si="16"/>
        <v>1</v>
      </c>
      <c r="AM42" s="56">
        <f t="shared" si="17"/>
        <v>1</v>
      </c>
      <c r="AN42" s="56">
        <f t="shared" si="17"/>
        <v>1</v>
      </c>
      <c r="AO42" s="56">
        <f t="shared" si="17"/>
        <v>1</v>
      </c>
      <c r="AP42" s="56">
        <f t="shared" si="17"/>
        <v>1</v>
      </c>
      <c r="AQ42" s="56">
        <f t="shared" si="17"/>
        <v>1</v>
      </c>
      <c r="AR42" s="56">
        <f t="shared" si="17"/>
        <v>1</v>
      </c>
      <c r="AS42" s="56">
        <f t="shared" si="17"/>
        <v>1</v>
      </c>
      <c r="AT42" s="56">
        <f t="shared" si="17"/>
        <v>1</v>
      </c>
      <c r="AU42" s="56">
        <f t="shared" si="17"/>
        <v>1</v>
      </c>
      <c r="AV42" s="56">
        <f t="shared" si="17"/>
        <v>1</v>
      </c>
      <c r="AW42" s="56">
        <f t="shared" si="17"/>
        <v>1</v>
      </c>
      <c r="AX42" s="56">
        <f t="shared" si="17"/>
        <v>1</v>
      </c>
      <c r="AY42" s="56">
        <f t="shared" si="17"/>
        <v>1</v>
      </c>
      <c r="AZ42" s="56">
        <f t="shared" si="17"/>
        <v>1</v>
      </c>
    </row>
    <row r="43" spans="1:52">
      <c r="A43" s="56" t="s">
        <v>652</v>
      </c>
      <c r="B43" s="56">
        <v>1832</v>
      </c>
      <c r="C43" s="56" t="s">
        <v>500</v>
      </c>
      <c r="D43" s="56" t="s">
        <v>586</v>
      </c>
      <c r="E43" s="1">
        <v>42495</v>
      </c>
      <c r="F43" s="1"/>
      <c r="G43" s="1">
        <f t="shared" si="1"/>
        <v>44197</v>
      </c>
      <c r="I43" s="56">
        <f t="shared" si="14"/>
        <v>0</v>
      </c>
      <c r="J43" s="56">
        <f t="shared" si="14"/>
        <v>0</v>
      </c>
      <c r="K43" s="56">
        <f t="shared" si="14"/>
        <v>0</v>
      </c>
      <c r="L43" s="56">
        <f t="shared" si="14"/>
        <v>0</v>
      </c>
      <c r="M43" s="56">
        <f t="shared" si="14"/>
        <v>0</v>
      </c>
      <c r="N43" s="56">
        <f t="shared" si="14"/>
        <v>0</v>
      </c>
      <c r="O43" s="56">
        <f t="shared" si="14"/>
        <v>0</v>
      </c>
      <c r="P43" s="56">
        <f t="shared" si="14"/>
        <v>0</v>
      </c>
      <c r="Q43" s="56">
        <f t="shared" si="14"/>
        <v>0</v>
      </c>
      <c r="R43" s="56">
        <f t="shared" si="14"/>
        <v>0</v>
      </c>
      <c r="S43" s="56">
        <f t="shared" si="15"/>
        <v>0</v>
      </c>
      <c r="T43" s="56">
        <f t="shared" si="15"/>
        <v>0</v>
      </c>
      <c r="U43" s="56">
        <f t="shared" si="15"/>
        <v>0</v>
      </c>
      <c r="V43" s="56">
        <f t="shared" si="15"/>
        <v>0</v>
      </c>
      <c r="W43" s="56">
        <f t="shared" si="15"/>
        <v>0</v>
      </c>
      <c r="X43" s="56">
        <f t="shared" si="15"/>
        <v>0</v>
      </c>
      <c r="Y43" s="56">
        <f t="shared" si="15"/>
        <v>0</v>
      </c>
      <c r="Z43" s="56">
        <f t="shared" si="15"/>
        <v>0</v>
      </c>
      <c r="AA43" s="56">
        <f t="shared" si="15"/>
        <v>0</v>
      </c>
      <c r="AB43" s="56">
        <f t="shared" si="15"/>
        <v>0</v>
      </c>
      <c r="AC43" s="56">
        <f t="shared" si="16"/>
        <v>0</v>
      </c>
      <c r="AD43" s="56">
        <f t="shared" si="16"/>
        <v>0</v>
      </c>
      <c r="AE43" s="56">
        <f t="shared" si="16"/>
        <v>0</v>
      </c>
      <c r="AF43" s="56">
        <f t="shared" si="16"/>
        <v>0</v>
      </c>
      <c r="AG43" s="56">
        <f t="shared" si="16"/>
        <v>0</v>
      </c>
      <c r="AH43" s="56">
        <f t="shared" si="16"/>
        <v>0</v>
      </c>
      <c r="AI43" s="56">
        <f t="shared" si="16"/>
        <v>0</v>
      </c>
      <c r="AJ43" s="56">
        <f t="shared" si="16"/>
        <v>0</v>
      </c>
      <c r="AK43" s="56">
        <f t="shared" si="16"/>
        <v>0</v>
      </c>
      <c r="AL43" s="56">
        <f t="shared" si="16"/>
        <v>1</v>
      </c>
      <c r="AM43" s="56">
        <f t="shared" si="17"/>
        <v>1</v>
      </c>
      <c r="AN43" s="56">
        <f t="shared" si="17"/>
        <v>1</v>
      </c>
      <c r="AO43" s="56">
        <f t="shared" si="17"/>
        <v>1</v>
      </c>
      <c r="AP43" s="56">
        <f t="shared" si="17"/>
        <v>1</v>
      </c>
      <c r="AQ43" s="56">
        <f t="shared" si="17"/>
        <v>1</v>
      </c>
      <c r="AR43" s="56">
        <f t="shared" si="17"/>
        <v>1</v>
      </c>
      <c r="AS43" s="56">
        <f t="shared" si="17"/>
        <v>1</v>
      </c>
      <c r="AT43" s="56">
        <f t="shared" si="17"/>
        <v>1</v>
      </c>
      <c r="AU43" s="56">
        <f t="shared" si="17"/>
        <v>1</v>
      </c>
      <c r="AV43" s="56">
        <f t="shared" si="17"/>
        <v>1</v>
      </c>
      <c r="AW43" s="56">
        <f t="shared" si="17"/>
        <v>1</v>
      </c>
      <c r="AX43" s="56">
        <f t="shared" si="17"/>
        <v>1</v>
      </c>
      <c r="AY43" s="56">
        <f t="shared" si="17"/>
        <v>1</v>
      </c>
      <c r="AZ43" s="56">
        <f t="shared" si="17"/>
        <v>1</v>
      </c>
    </row>
    <row r="44" spans="1:52">
      <c r="A44" s="56" t="s">
        <v>652</v>
      </c>
      <c r="B44" s="56">
        <v>2014</v>
      </c>
      <c r="C44" s="56" t="s">
        <v>502</v>
      </c>
      <c r="D44" s="56" t="s">
        <v>581</v>
      </c>
      <c r="E44" s="1">
        <v>42495</v>
      </c>
      <c r="G44" s="1">
        <f t="shared" si="1"/>
        <v>44197</v>
      </c>
      <c r="I44" s="56">
        <f t="shared" si="14"/>
        <v>0</v>
      </c>
      <c r="J44" s="56">
        <f t="shared" si="14"/>
        <v>0</v>
      </c>
      <c r="K44" s="56">
        <f t="shared" si="14"/>
        <v>0</v>
      </c>
      <c r="L44" s="56">
        <f t="shared" si="14"/>
        <v>0</v>
      </c>
      <c r="M44" s="56">
        <f t="shared" si="14"/>
        <v>0</v>
      </c>
      <c r="N44" s="56">
        <f t="shared" si="14"/>
        <v>0</v>
      </c>
      <c r="O44" s="56">
        <f t="shared" si="14"/>
        <v>0</v>
      </c>
      <c r="P44" s="56">
        <f t="shared" si="14"/>
        <v>0</v>
      </c>
      <c r="Q44" s="56">
        <f t="shared" si="14"/>
        <v>0</v>
      </c>
      <c r="R44" s="56">
        <f t="shared" si="14"/>
        <v>0</v>
      </c>
      <c r="S44" s="56">
        <f t="shared" si="15"/>
        <v>0</v>
      </c>
      <c r="T44" s="56">
        <f t="shared" si="15"/>
        <v>0</v>
      </c>
      <c r="U44" s="56">
        <f t="shared" si="15"/>
        <v>0</v>
      </c>
      <c r="V44" s="56">
        <f t="shared" si="15"/>
        <v>0</v>
      </c>
      <c r="W44" s="56">
        <f t="shared" si="15"/>
        <v>0</v>
      </c>
      <c r="X44" s="56">
        <f t="shared" si="15"/>
        <v>0</v>
      </c>
      <c r="Y44" s="56">
        <f t="shared" si="15"/>
        <v>0</v>
      </c>
      <c r="Z44" s="56">
        <f t="shared" si="15"/>
        <v>0</v>
      </c>
      <c r="AA44" s="56">
        <f t="shared" si="15"/>
        <v>0</v>
      </c>
      <c r="AB44" s="56">
        <f t="shared" si="15"/>
        <v>0</v>
      </c>
      <c r="AC44" s="56">
        <f t="shared" si="16"/>
        <v>0</v>
      </c>
      <c r="AD44" s="56">
        <f t="shared" si="16"/>
        <v>0</v>
      </c>
      <c r="AE44" s="56">
        <f t="shared" si="16"/>
        <v>0</v>
      </c>
      <c r="AF44" s="56">
        <f t="shared" si="16"/>
        <v>0</v>
      </c>
      <c r="AG44" s="56">
        <f t="shared" si="16"/>
        <v>0</v>
      </c>
      <c r="AH44" s="56">
        <f t="shared" si="16"/>
        <v>0</v>
      </c>
      <c r="AI44" s="56">
        <f t="shared" si="16"/>
        <v>0</v>
      </c>
      <c r="AJ44" s="56">
        <f t="shared" si="16"/>
        <v>0</v>
      </c>
      <c r="AK44" s="56">
        <f t="shared" si="16"/>
        <v>0</v>
      </c>
      <c r="AL44" s="56">
        <f t="shared" si="16"/>
        <v>1</v>
      </c>
      <c r="AM44" s="56">
        <f t="shared" si="17"/>
        <v>1</v>
      </c>
      <c r="AN44" s="56">
        <f t="shared" si="17"/>
        <v>1</v>
      </c>
      <c r="AO44" s="56">
        <f t="shared" si="17"/>
        <v>1</v>
      </c>
      <c r="AP44" s="56">
        <f t="shared" si="17"/>
        <v>1</v>
      </c>
      <c r="AQ44" s="56">
        <f t="shared" si="17"/>
        <v>1</v>
      </c>
      <c r="AR44" s="56">
        <f t="shared" si="17"/>
        <v>1</v>
      </c>
      <c r="AS44" s="56">
        <f t="shared" si="17"/>
        <v>1</v>
      </c>
      <c r="AT44" s="56">
        <f t="shared" si="17"/>
        <v>1</v>
      </c>
      <c r="AU44" s="56">
        <f t="shared" si="17"/>
        <v>1</v>
      </c>
      <c r="AV44" s="56">
        <f t="shared" si="17"/>
        <v>1</v>
      </c>
      <c r="AW44" s="56">
        <f t="shared" si="17"/>
        <v>1</v>
      </c>
      <c r="AX44" s="56">
        <f t="shared" si="17"/>
        <v>1</v>
      </c>
      <c r="AY44" s="56">
        <f t="shared" si="17"/>
        <v>1</v>
      </c>
      <c r="AZ44" s="56">
        <f t="shared" si="17"/>
        <v>1</v>
      </c>
    </row>
    <row r="45" spans="1:52">
      <c r="A45" s="56" t="s">
        <v>652</v>
      </c>
      <c r="B45" s="56">
        <v>2734</v>
      </c>
      <c r="C45" s="56" t="s">
        <v>500</v>
      </c>
      <c r="D45" s="56" t="s">
        <v>572</v>
      </c>
      <c r="E45" s="1">
        <v>42495</v>
      </c>
      <c r="F45" s="1"/>
      <c r="G45" s="1">
        <f t="shared" si="1"/>
        <v>44197</v>
      </c>
      <c r="I45" s="56">
        <f t="shared" si="14"/>
        <v>0</v>
      </c>
      <c r="J45" s="56">
        <f t="shared" si="14"/>
        <v>0</v>
      </c>
      <c r="K45" s="56">
        <f t="shared" si="14"/>
        <v>0</v>
      </c>
      <c r="L45" s="56">
        <f t="shared" si="14"/>
        <v>0</v>
      </c>
      <c r="M45" s="56">
        <f t="shared" si="14"/>
        <v>0</v>
      </c>
      <c r="N45" s="56">
        <f t="shared" si="14"/>
        <v>0</v>
      </c>
      <c r="O45" s="56">
        <f t="shared" si="14"/>
        <v>0</v>
      </c>
      <c r="P45" s="56">
        <f t="shared" si="14"/>
        <v>0</v>
      </c>
      <c r="Q45" s="56">
        <f t="shared" si="14"/>
        <v>0</v>
      </c>
      <c r="R45" s="56">
        <f t="shared" si="14"/>
        <v>0</v>
      </c>
      <c r="S45" s="56">
        <f t="shared" si="15"/>
        <v>0</v>
      </c>
      <c r="T45" s="56">
        <f t="shared" si="15"/>
        <v>0</v>
      </c>
      <c r="U45" s="56">
        <f t="shared" si="15"/>
        <v>0</v>
      </c>
      <c r="V45" s="56">
        <f t="shared" si="15"/>
        <v>0</v>
      </c>
      <c r="W45" s="56">
        <f t="shared" si="15"/>
        <v>0</v>
      </c>
      <c r="X45" s="56">
        <f t="shared" si="15"/>
        <v>0</v>
      </c>
      <c r="Y45" s="56">
        <f t="shared" si="15"/>
        <v>0</v>
      </c>
      <c r="Z45" s="56">
        <f t="shared" si="15"/>
        <v>0</v>
      </c>
      <c r="AA45" s="56">
        <f t="shared" si="15"/>
        <v>0</v>
      </c>
      <c r="AB45" s="56">
        <f t="shared" si="15"/>
        <v>0</v>
      </c>
      <c r="AC45" s="56">
        <f t="shared" si="16"/>
        <v>0</v>
      </c>
      <c r="AD45" s="56">
        <f t="shared" si="16"/>
        <v>0</v>
      </c>
      <c r="AE45" s="56">
        <f t="shared" si="16"/>
        <v>0</v>
      </c>
      <c r="AF45" s="56">
        <f t="shared" si="16"/>
        <v>0</v>
      </c>
      <c r="AG45" s="56">
        <f t="shared" si="16"/>
        <v>0</v>
      </c>
      <c r="AH45" s="56">
        <f t="shared" si="16"/>
        <v>0</v>
      </c>
      <c r="AI45" s="56">
        <f t="shared" si="16"/>
        <v>0</v>
      </c>
      <c r="AJ45" s="56">
        <f t="shared" si="16"/>
        <v>0</v>
      </c>
      <c r="AK45" s="56">
        <f t="shared" si="16"/>
        <v>0</v>
      </c>
      <c r="AL45" s="56">
        <f t="shared" si="16"/>
        <v>1</v>
      </c>
      <c r="AM45" s="56">
        <f t="shared" si="17"/>
        <v>1</v>
      </c>
      <c r="AN45" s="56">
        <f t="shared" si="17"/>
        <v>1</v>
      </c>
      <c r="AO45" s="56">
        <f t="shared" si="17"/>
        <v>1</v>
      </c>
      <c r="AP45" s="56">
        <f t="shared" si="17"/>
        <v>1</v>
      </c>
      <c r="AQ45" s="56">
        <f t="shared" si="17"/>
        <v>1</v>
      </c>
      <c r="AR45" s="56">
        <f t="shared" si="17"/>
        <v>1</v>
      </c>
      <c r="AS45" s="56">
        <f t="shared" si="17"/>
        <v>1</v>
      </c>
      <c r="AT45" s="56">
        <f t="shared" si="17"/>
        <v>1</v>
      </c>
      <c r="AU45" s="56">
        <f t="shared" si="17"/>
        <v>1</v>
      </c>
      <c r="AV45" s="56">
        <f t="shared" si="17"/>
        <v>1</v>
      </c>
      <c r="AW45" s="56">
        <f t="shared" si="17"/>
        <v>1</v>
      </c>
      <c r="AX45" s="56">
        <f t="shared" si="17"/>
        <v>1</v>
      </c>
      <c r="AY45" s="56">
        <f t="shared" si="17"/>
        <v>1</v>
      </c>
      <c r="AZ45" s="56">
        <f t="shared" si="17"/>
        <v>1</v>
      </c>
    </row>
    <row r="46" spans="1:52">
      <c r="A46" s="56" t="s">
        <v>652</v>
      </c>
      <c r="B46" s="56">
        <v>2896</v>
      </c>
      <c r="C46" s="56" t="s">
        <v>500</v>
      </c>
      <c r="D46" s="56" t="s">
        <v>566</v>
      </c>
      <c r="E46" s="1">
        <v>42495</v>
      </c>
      <c r="F46" s="1"/>
      <c r="G46" s="1">
        <f t="shared" si="1"/>
        <v>44197</v>
      </c>
      <c r="I46" s="56">
        <f t="shared" si="14"/>
        <v>0</v>
      </c>
      <c r="J46" s="56">
        <f t="shared" si="14"/>
        <v>0</v>
      </c>
      <c r="K46" s="56">
        <f t="shared" si="14"/>
        <v>0</v>
      </c>
      <c r="L46" s="56">
        <f t="shared" si="14"/>
        <v>0</v>
      </c>
      <c r="M46" s="56">
        <f t="shared" si="14"/>
        <v>0</v>
      </c>
      <c r="N46" s="56">
        <f t="shared" si="14"/>
        <v>0</v>
      </c>
      <c r="O46" s="56">
        <f t="shared" si="14"/>
        <v>0</v>
      </c>
      <c r="P46" s="56">
        <f t="shared" si="14"/>
        <v>0</v>
      </c>
      <c r="Q46" s="56">
        <f t="shared" si="14"/>
        <v>0</v>
      </c>
      <c r="R46" s="56">
        <f t="shared" si="14"/>
        <v>0</v>
      </c>
      <c r="S46" s="56">
        <f t="shared" si="15"/>
        <v>0</v>
      </c>
      <c r="T46" s="56">
        <f t="shared" si="15"/>
        <v>0</v>
      </c>
      <c r="U46" s="56">
        <f t="shared" si="15"/>
        <v>0</v>
      </c>
      <c r="V46" s="56">
        <f t="shared" si="15"/>
        <v>0</v>
      </c>
      <c r="W46" s="56">
        <f t="shared" si="15"/>
        <v>0</v>
      </c>
      <c r="X46" s="56">
        <f t="shared" si="15"/>
        <v>0</v>
      </c>
      <c r="Y46" s="56">
        <f t="shared" si="15"/>
        <v>0</v>
      </c>
      <c r="Z46" s="56">
        <f t="shared" si="15"/>
        <v>0</v>
      </c>
      <c r="AA46" s="56">
        <f t="shared" si="15"/>
        <v>0</v>
      </c>
      <c r="AB46" s="56">
        <f t="shared" si="15"/>
        <v>0</v>
      </c>
      <c r="AC46" s="56">
        <f t="shared" si="16"/>
        <v>0</v>
      </c>
      <c r="AD46" s="56">
        <f t="shared" si="16"/>
        <v>0</v>
      </c>
      <c r="AE46" s="56">
        <f t="shared" si="16"/>
        <v>0</v>
      </c>
      <c r="AF46" s="56">
        <f t="shared" si="16"/>
        <v>0</v>
      </c>
      <c r="AG46" s="56">
        <f t="shared" si="16"/>
        <v>0</v>
      </c>
      <c r="AH46" s="56">
        <f t="shared" si="16"/>
        <v>0</v>
      </c>
      <c r="AI46" s="56">
        <f t="shared" si="16"/>
        <v>0</v>
      </c>
      <c r="AJ46" s="56">
        <f t="shared" si="16"/>
        <v>0</v>
      </c>
      <c r="AK46" s="56">
        <f t="shared" si="16"/>
        <v>0</v>
      </c>
      <c r="AL46" s="56">
        <f t="shared" si="16"/>
        <v>1</v>
      </c>
      <c r="AM46" s="56">
        <f t="shared" si="17"/>
        <v>1</v>
      </c>
      <c r="AN46" s="56">
        <f t="shared" si="17"/>
        <v>1</v>
      </c>
      <c r="AO46" s="56">
        <f t="shared" si="17"/>
        <v>1</v>
      </c>
      <c r="AP46" s="56">
        <f t="shared" si="17"/>
        <v>1</v>
      </c>
      <c r="AQ46" s="56">
        <f t="shared" si="17"/>
        <v>1</v>
      </c>
      <c r="AR46" s="56">
        <f t="shared" si="17"/>
        <v>1</v>
      </c>
      <c r="AS46" s="56">
        <f t="shared" si="17"/>
        <v>1</v>
      </c>
      <c r="AT46" s="56">
        <f t="shared" si="17"/>
        <v>1</v>
      </c>
      <c r="AU46" s="56">
        <f t="shared" si="17"/>
        <v>1</v>
      </c>
      <c r="AV46" s="56">
        <f t="shared" si="17"/>
        <v>1</v>
      </c>
      <c r="AW46" s="56">
        <f t="shared" si="17"/>
        <v>1</v>
      </c>
      <c r="AX46" s="56">
        <f t="shared" si="17"/>
        <v>1</v>
      </c>
      <c r="AY46" s="56">
        <f t="shared" si="17"/>
        <v>1</v>
      </c>
      <c r="AZ46" s="56">
        <f t="shared" si="17"/>
        <v>1</v>
      </c>
    </row>
    <row r="47" spans="1:52">
      <c r="A47" s="56" t="s">
        <v>652</v>
      </c>
      <c r="B47" s="56">
        <v>2904</v>
      </c>
      <c r="C47" s="56" t="s">
        <v>500</v>
      </c>
      <c r="D47" s="56" t="s">
        <v>565</v>
      </c>
      <c r="E47" s="1">
        <v>42495</v>
      </c>
      <c r="G47" s="1">
        <f t="shared" si="1"/>
        <v>44197</v>
      </c>
      <c r="I47" s="56">
        <f t="shared" ref="I47:R56" si="18">IF(AND(I$5&gt;$E47,I$5&lt;$G47),1,0)</f>
        <v>0</v>
      </c>
      <c r="J47" s="56">
        <f t="shared" si="18"/>
        <v>0</v>
      </c>
      <c r="K47" s="56">
        <f t="shared" si="18"/>
        <v>0</v>
      </c>
      <c r="L47" s="56">
        <f t="shared" si="18"/>
        <v>0</v>
      </c>
      <c r="M47" s="56">
        <f t="shared" si="18"/>
        <v>0</v>
      </c>
      <c r="N47" s="56">
        <f t="shared" si="18"/>
        <v>0</v>
      </c>
      <c r="O47" s="56">
        <f t="shared" si="18"/>
        <v>0</v>
      </c>
      <c r="P47" s="56">
        <f t="shared" si="18"/>
        <v>0</v>
      </c>
      <c r="Q47" s="56">
        <f t="shared" si="18"/>
        <v>0</v>
      </c>
      <c r="R47" s="56">
        <f t="shared" si="18"/>
        <v>0</v>
      </c>
      <c r="S47" s="56">
        <f t="shared" ref="S47:AB56" si="19">IF(AND(S$5&gt;$E47,S$5&lt;$G47),1,0)</f>
        <v>0</v>
      </c>
      <c r="T47" s="56">
        <f t="shared" si="19"/>
        <v>0</v>
      </c>
      <c r="U47" s="56">
        <f t="shared" si="19"/>
        <v>0</v>
      </c>
      <c r="V47" s="56">
        <f t="shared" si="19"/>
        <v>0</v>
      </c>
      <c r="W47" s="56">
        <f t="shared" si="19"/>
        <v>0</v>
      </c>
      <c r="X47" s="56">
        <f t="shared" si="19"/>
        <v>0</v>
      </c>
      <c r="Y47" s="56">
        <f t="shared" si="19"/>
        <v>0</v>
      </c>
      <c r="Z47" s="56">
        <f t="shared" si="19"/>
        <v>0</v>
      </c>
      <c r="AA47" s="56">
        <f t="shared" si="19"/>
        <v>0</v>
      </c>
      <c r="AB47" s="56">
        <f t="shared" si="19"/>
        <v>0</v>
      </c>
      <c r="AC47" s="56">
        <f t="shared" ref="AC47:AL56" si="20">IF(AND(AC$5&gt;$E47,AC$5&lt;$G47),1,0)</f>
        <v>0</v>
      </c>
      <c r="AD47" s="56">
        <f t="shared" si="20"/>
        <v>0</v>
      </c>
      <c r="AE47" s="56">
        <f t="shared" si="20"/>
        <v>0</v>
      </c>
      <c r="AF47" s="56">
        <f t="shared" si="20"/>
        <v>0</v>
      </c>
      <c r="AG47" s="56">
        <f t="shared" si="20"/>
        <v>0</v>
      </c>
      <c r="AH47" s="56">
        <f t="shared" si="20"/>
        <v>0</v>
      </c>
      <c r="AI47" s="56">
        <f t="shared" si="20"/>
        <v>0</v>
      </c>
      <c r="AJ47" s="56">
        <f t="shared" si="20"/>
        <v>0</v>
      </c>
      <c r="AK47" s="56">
        <f t="shared" si="20"/>
        <v>0</v>
      </c>
      <c r="AL47" s="56">
        <f t="shared" si="20"/>
        <v>1</v>
      </c>
      <c r="AM47" s="56">
        <f t="shared" ref="AM47:AZ56" si="21">IF(AND(AM$5&gt;$E47,AM$5&lt;$G47),1,0)</f>
        <v>1</v>
      </c>
      <c r="AN47" s="56">
        <f t="shared" si="21"/>
        <v>1</v>
      </c>
      <c r="AO47" s="56">
        <f t="shared" si="21"/>
        <v>1</v>
      </c>
      <c r="AP47" s="56">
        <f t="shared" si="21"/>
        <v>1</v>
      </c>
      <c r="AQ47" s="56">
        <f t="shared" si="21"/>
        <v>1</v>
      </c>
      <c r="AR47" s="56">
        <f t="shared" si="21"/>
        <v>1</v>
      </c>
      <c r="AS47" s="56">
        <f t="shared" si="21"/>
        <v>1</v>
      </c>
      <c r="AT47" s="56">
        <f t="shared" si="21"/>
        <v>1</v>
      </c>
      <c r="AU47" s="56">
        <f t="shared" si="21"/>
        <v>1</v>
      </c>
      <c r="AV47" s="56">
        <f t="shared" si="21"/>
        <v>1</v>
      </c>
      <c r="AW47" s="56">
        <f t="shared" si="21"/>
        <v>1</v>
      </c>
      <c r="AX47" s="56">
        <f t="shared" si="21"/>
        <v>1</v>
      </c>
      <c r="AY47" s="56">
        <f t="shared" si="21"/>
        <v>1</v>
      </c>
      <c r="AZ47" s="56">
        <f t="shared" si="21"/>
        <v>1</v>
      </c>
    </row>
    <row r="48" spans="1:52">
      <c r="A48" s="56" t="s">
        <v>652</v>
      </c>
      <c r="B48" s="56">
        <v>2924</v>
      </c>
      <c r="C48" s="56" t="s">
        <v>512</v>
      </c>
      <c r="D48" s="56" t="s">
        <v>564</v>
      </c>
      <c r="E48" s="1">
        <v>42495</v>
      </c>
      <c r="G48" s="1">
        <f t="shared" si="1"/>
        <v>44197</v>
      </c>
      <c r="I48" s="56">
        <f t="shared" si="18"/>
        <v>0</v>
      </c>
      <c r="J48" s="56">
        <f t="shared" si="18"/>
        <v>0</v>
      </c>
      <c r="K48" s="56">
        <f t="shared" si="18"/>
        <v>0</v>
      </c>
      <c r="L48" s="56">
        <f t="shared" si="18"/>
        <v>0</v>
      </c>
      <c r="M48" s="56">
        <f t="shared" si="18"/>
        <v>0</v>
      </c>
      <c r="N48" s="56">
        <f t="shared" si="18"/>
        <v>0</v>
      </c>
      <c r="O48" s="56">
        <f t="shared" si="18"/>
        <v>0</v>
      </c>
      <c r="P48" s="56">
        <f t="shared" si="18"/>
        <v>0</v>
      </c>
      <c r="Q48" s="56">
        <f t="shared" si="18"/>
        <v>0</v>
      </c>
      <c r="R48" s="56">
        <f t="shared" si="18"/>
        <v>0</v>
      </c>
      <c r="S48" s="56">
        <f t="shared" si="19"/>
        <v>0</v>
      </c>
      <c r="T48" s="56">
        <f t="shared" si="19"/>
        <v>0</v>
      </c>
      <c r="U48" s="56">
        <f t="shared" si="19"/>
        <v>0</v>
      </c>
      <c r="V48" s="56">
        <f t="shared" si="19"/>
        <v>0</v>
      </c>
      <c r="W48" s="56">
        <f t="shared" si="19"/>
        <v>0</v>
      </c>
      <c r="X48" s="56">
        <f t="shared" si="19"/>
        <v>0</v>
      </c>
      <c r="Y48" s="56">
        <f t="shared" si="19"/>
        <v>0</v>
      </c>
      <c r="Z48" s="56">
        <f t="shared" si="19"/>
        <v>0</v>
      </c>
      <c r="AA48" s="56">
        <f t="shared" si="19"/>
        <v>0</v>
      </c>
      <c r="AB48" s="56">
        <f t="shared" si="19"/>
        <v>0</v>
      </c>
      <c r="AC48" s="56">
        <f t="shared" si="20"/>
        <v>0</v>
      </c>
      <c r="AD48" s="56">
        <f t="shared" si="20"/>
        <v>0</v>
      </c>
      <c r="AE48" s="56">
        <f t="shared" si="20"/>
        <v>0</v>
      </c>
      <c r="AF48" s="56">
        <f t="shared" si="20"/>
        <v>0</v>
      </c>
      <c r="AG48" s="56">
        <f t="shared" si="20"/>
        <v>0</v>
      </c>
      <c r="AH48" s="56">
        <f t="shared" si="20"/>
        <v>0</v>
      </c>
      <c r="AI48" s="56">
        <f t="shared" si="20"/>
        <v>0</v>
      </c>
      <c r="AJ48" s="56">
        <f t="shared" si="20"/>
        <v>0</v>
      </c>
      <c r="AK48" s="56">
        <f t="shared" si="20"/>
        <v>0</v>
      </c>
      <c r="AL48" s="56">
        <f t="shared" si="20"/>
        <v>1</v>
      </c>
      <c r="AM48" s="56">
        <f t="shared" si="21"/>
        <v>1</v>
      </c>
      <c r="AN48" s="56">
        <f t="shared" si="21"/>
        <v>1</v>
      </c>
      <c r="AO48" s="56">
        <f t="shared" si="21"/>
        <v>1</v>
      </c>
      <c r="AP48" s="56">
        <f t="shared" si="21"/>
        <v>1</v>
      </c>
      <c r="AQ48" s="56">
        <f t="shared" si="21"/>
        <v>1</v>
      </c>
      <c r="AR48" s="56">
        <f t="shared" si="21"/>
        <v>1</v>
      </c>
      <c r="AS48" s="56">
        <f t="shared" si="21"/>
        <v>1</v>
      </c>
      <c r="AT48" s="56">
        <f t="shared" si="21"/>
        <v>1</v>
      </c>
      <c r="AU48" s="56">
        <f t="shared" si="21"/>
        <v>1</v>
      </c>
      <c r="AV48" s="56">
        <f t="shared" si="21"/>
        <v>1</v>
      </c>
      <c r="AW48" s="56">
        <f t="shared" si="21"/>
        <v>1</v>
      </c>
      <c r="AX48" s="56">
        <f t="shared" si="21"/>
        <v>1</v>
      </c>
      <c r="AY48" s="56">
        <f t="shared" si="21"/>
        <v>1</v>
      </c>
      <c r="AZ48" s="56">
        <f t="shared" si="21"/>
        <v>1</v>
      </c>
    </row>
    <row r="49" spans="1:52">
      <c r="A49" s="56" t="s">
        <v>652</v>
      </c>
      <c r="B49" s="56">
        <v>3002</v>
      </c>
      <c r="C49" s="56" t="s">
        <v>512</v>
      </c>
      <c r="D49" s="56" t="s">
        <v>563</v>
      </c>
      <c r="E49" s="1">
        <v>42495</v>
      </c>
      <c r="G49" s="1">
        <f t="shared" si="1"/>
        <v>44197</v>
      </c>
      <c r="I49" s="56">
        <f t="shared" si="18"/>
        <v>0</v>
      </c>
      <c r="J49" s="56">
        <f t="shared" si="18"/>
        <v>0</v>
      </c>
      <c r="K49" s="56">
        <f t="shared" si="18"/>
        <v>0</v>
      </c>
      <c r="L49" s="56">
        <f t="shared" si="18"/>
        <v>0</v>
      </c>
      <c r="M49" s="56">
        <f t="shared" si="18"/>
        <v>0</v>
      </c>
      <c r="N49" s="56">
        <f t="shared" si="18"/>
        <v>0</v>
      </c>
      <c r="O49" s="56">
        <f t="shared" si="18"/>
        <v>0</v>
      </c>
      <c r="P49" s="56">
        <f t="shared" si="18"/>
        <v>0</v>
      </c>
      <c r="Q49" s="56">
        <f t="shared" si="18"/>
        <v>0</v>
      </c>
      <c r="R49" s="56">
        <f t="shared" si="18"/>
        <v>0</v>
      </c>
      <c r="S49" s="56">
        <f t="shared" si="19"/>
        <v>0</v>
      </c>
      <c r="T49" s="56">
        <f t="shared" si="19"/>
        <v>0</v>
      </c>
      <c r="U49" s="56">
        <f t="shared" si="19"/>
        <v>0</v>
      </c>
      <c r="V49" s="56">
        <f t="shared" si="19"/>
        <v>0</v>
      </c>
      <c r="W49" s="56">
        <f t="shared" si="19"/>
        <v>0</v>
      </c>
      <c r="X49" s="56">
        <f t="shared" si="19"/>
        <v>0</v>
      </c>
      <c r="Y49" s="56">
        <f t="shared" si="19"/>
        <v>0</v>
      </c>
      <c r="Z49" s="56">
        <f t="shared" si="19"/>
        <v>0</v>
      </c>
      <c r="AA49" s="56">
        <f t="shared" si="19"/>
        <v>0</v>
      </c>
      <c r="AB49" s="56">
        <f t="shared" si="19"/>
        <v>0</v>
      </c>
      <c r="AC49" s="56">
        <f t="shared" si="20"/>
        <v>0</v>
      </c>
      <c r="AD49" s="56">
        <f t="shared" si="20"/>
        <v>0</v>
      </c>
      <c r="AE49" s="56">
        <f t="shared" si="20"/>
        <v>0</v>
      </c>
      <c r="AF49" s="56">
        <f t="shared" si="20"/>
        <v>0</v>
      </c>
      <c r="AG49" s="56">
        <f t="shared" si="20"/>
        <v>0</v>
      </c>
      <c r="AH49" s="56">
        <f t="shared" si="20"/>
        <v>0</v>
      </c>
      <c r="AI49" s="56">
        <f t="shared" si="20"/>
        <v>0</v>
      </c>
      <c r="AJ49" s="56">
        <f t="shared" si="20"/>
        <v>0</v>
      </c>
      <c r="AK49" s="56">
        <f t="shared" si="20"/>
        <v>0</v>
      </c>
      <c r="AL49" s="56">
        <f t="shared" si="20"/>
        <v>1</v>
      </c>
      <c r="AM49" s="56">
        <f t="shared" si="21"/>
        <v>1</v>
      </c>
      <c r="AN49" s="56">
        <f t="shared" si="21"/>
        <v>1</v>
      </c>
      <c r="AO49" s="56">
        <f t="shared" si="21"/>
        <v>1</v>
      </c>
      <c r="AP49" s="56">
        <f t="shared" si="21"/>
        <v>1</v>
      </c>
      <c r="AQ49" s="56">
        <f t="shared" si="21"/>
        <v>1</v>
      </c>
      <c r="AR49" s="56">
        <f t="shared" si="21"/>
        <v>1</v>
      </c>
      <c r="AS49" s="56">
        <f t="shared" si="21"/>
        <v>1</v>
      </c>
      <c r="AT49" s="56">
        <f t="shared" si="21"/>
        <v>1</v>
      </c>
      <c r="AU49" s="56">
        <f t="shared" si="21"/>
        <v>1</v>
      </c>
      <c r="AV49" s="56">
        <f t="shared" si="21"/>
        <v>1</v>
      </c>
      <c r="AW49" s="56">
        <f t="shared" si="21"/>
        <v>1</v>
      </c>
      <c r="AX49" s="56">
        <f t="shared" si="21"/>
        <v>1</v>
      </c>
      <c r="AY49" s="56">
        <f t="shared" si="21"/>
        <v>1</v>
      </c>
      <c r="AZ49" s="56">
        <f t="shared" si="21"/>
        <v>1</v>
      </c>
    </row>
    <row r="50" spans="1:52">
      <c r="A50" s="56" t="s">
        <v>652</v>
      </c>
      <c r="B50" s="56">
        <v>3058</v>
      </c>
      <c r="C50" s="56" t="s">
        <v>512</v>
      </c>
      <c r="D50" s="56" t="s">
        <v>559</v>
      </c>
      <c r="E50" s="1">
        <v>42495</v>
      </c>
      <c r="G50" s="1">
        <f t="shared" si="1"/>
        <v>44197</v>
      </c>
      <c r="I50" s="56">
        <f t="shared" si="18"/>
        <v>0</v>
      </c>
      <c r="J50" s="56">
        <f t="shared" si="18"/>
        <v>0</v>
      </c>
      <c r="K50" s="56">
        <f t="shared" si="18"/>
        <v>0</v>
      </c>
      <c r="L50" s="56">
        <f t="shared" si="18"/>
        <v>0</v>
      </c>
      <c r="M50" s="56">
        <f t="shared" si="18"/>
        <v>0</v>
      </c>
      <c r="N50" s="56">
        <f t="shared" si="18"/>
        <v>0</v>
      </c>
      <c r="O50" s="56">
        <f t="shared" si="18"/>
        <v>0</v>
      </c>
      <c r="P50" s="56">
        <f t="shared" si="18"/>
        <v>0</v>
      </c>
      <c r="Q50" s="56">
        <f t="shared" si="18"/>
        <v>0</v>
      </c>
      <c r="R50" s="56">
        <f t="shared" si="18"/>
        <v>0</v>
      </c>
      <c r="S50" s="56">
        <f t="shared" si="19"/>
        <v>0</v>
      </c>
      <c r="T50" s="56">
        <f t="shared" si="19"/>
        <v>0</v>
      </c>
      <c r="U50" s="56">
        <f t="shared" si="19"/>
        <v>0</v>
      </c>
      <c r="V50" s="56">
        <f t="shared" si="19"/>
        <v>0</v>
      </c>
      <c r="W50" s="56">
        <f t="shared" si="19"/>
        <v>0</v>
      </c>
      <c r="X50" s="56">
        <f t="shared" si="19"/>
        <v>0</v>
      </c>
      <c r="Y50" s="56">
        <f t="shared" si="19"/>
        <v>0</v>
      </c>
      <c r="Z50" s="56">
        <f t="shared" si="19"/>
        <v>0</v>
      </c>
      <c r="AA50" s="56">
        <f t="shared" si="19"/>
        <v>0</v>
      </c>
      <c r="AB50" s="56">
        <f t="shared" si="19"/>
        <v>0</v>
      </c>
      <c r="AC50" s="56">
        <f t="shared" si="20"/>
        <v>0</v>
      </c>
      <c r="AD50" s="56">
        <f t="shared" si="20"/>
        <v>0</v>
      </c>
      <c r="AE50" s="56">
        <f t="shared" si="20"/>
        <v>0</v>
      </c>
      <c r="AF50" s="56">
        <f t="shared" si="20"/>
        <v>0</v>
      </c>
      <c r="AG50" s="56">
        <f t="shared" si="20"/>
        <v>0</v>
      </c>
      <c r="AH50" s="56">
        <f t="shared" si="20"/>
        <v>0</v>
      </c>
      <c r="AI50" s="56">
        <f t="shared" si="20"/>
        <v>0</v>
      </c>
      <c r="AJ50" s="56">
        <f t="shared" si="20"/>
        <v>0</v>
      </c>
      <c r="AK50" s="56">
        <f t="shared" si="20"/>
        <v>0</v>
      </c>
      <c r="AL50" s="56">
        <f t="shared" si="20"/>
        <v>1</v>
      </c>
      <c r="AM50" s="56">
        <f t="shared" si="21"/>
        <v>1</v>
      </c>
      <c r="AN50" s="56">
        <f t="shared" si="21"/>
        <v>1</v>
      </c>
      <c r="AO50" s="56">
        <f t="shared" si="21"/>
        <v>1</v>
      </c>
      <c r="AP50" s="56">
        <f t="shared" si="21"/>
        <v>1</v>
      </c>
      <c r="AQ50" s="56">
        <f t="shared" si="21"/>
        <v>1</v>
      </c>
      <c r="AR50" s="56">
        <f t="shared" si="21"/>
        <v>1</v>
      </c>
      <c r="AS50" s="56">
        <f t="shared" si="21"/>
        <v>1</v>
      </c>
      <c r="AT50" s="56">
        <f t="shared" si="21"/>
        <v>1</v>
      </c>
      <c r="AU50" s="56">
        <f t="shared" si="21"/>
        <v>1</v>
      </c>
      <c r="AV50" s="56">
        <f t="shared" si="21"/>
        <v>1</v>
      </c>
      <c r="AW50" s="56">
        <f t="shared" si="21"/>
        <v>1</v>
      </c>
      <c r="AX50" s="56">
        <f t="shared" si="21"/>
        <v>1</v>
      </c>
      <c r="AY50" s="56">
        <f t="shared" si="21"/>
        <v>1</v>
      </c>
      <c r="AZ50" s="56">
        <f t="shared" si="21"/>
        <v>1</v>
      </c>
    </row>
    <row r="51" spans="1:52">
      <c r="A51" s="56" t="s">
        <v>652</v>
      </c>
      <c r="B51" s="56">
        <v>3156</v>
      </c>
      <c r="C51" s="56" t="s">
        <v>500</v>
      </c>
      <c r="D51" s="56" t="s">
        <v>557</v>
      </c>
      <c r="E51" s="1">
        <v>42495</v>
      </c>
      <c r="G51" s="1">
        <f t="shared" si="1"/>
        <v>44197</v>
      </c>
      <c r="I51" s="56">
        <f t="shared" si="18"/>
        <v>0</v>
      </c>
      <c r="J51" s="56">
        <f t="shared" si="18"/>
        <v>0</v>
      </c>
      <c r="K51" s="56">
        <f t="shared" si="18"/>
        <v>0</v>
      </c>
      <c r="L51" s="56">
        <f t="shared" si="18"/>
        <v>0</v>
      </c>
      <c r="M51" s="56">
        <f t="shared" si="18"/>
        <v>0</v>
      </c>
      <c r="N51" s="56">
        <f t="shared" si="18"/>
        <v>0</v>
      </c>
      <c r="O51" s="56">
        <f t="shared" si="18"/>
        <v>0</v>
      </c>
      <c r="P51" s="56">
        <f t="shared" si="18"/>
        <v>0</v>
      </c>
      <c r="Q51" s="56">
        <f t="shared" si="18"/>
        <v>0</v>
      </c>
      <c r="R51" s="56">
        <f t="shared" si="18"/>
        <v>0</v>
      </c>
      <c r="S51" s="56">
        <f t="shared" si="19"/>
        <v>0</v>
      </c>
      <c r="T51" s="56">
        <f t="shared" si="19"/>
        <v>0</v>
      </c>
      <c r="U51" s="56">
        <f t="shared" si="19"/>
        <v>0</v>
      </c>
      <c r="V51" s="56">
        <f t="shared" si="19"/>
        <v>0</v>
      </c>
      <c r="W51" s="56">
        <f t="shared" si="19"/>
        <v>0</v>
      </c>
      <c r="X51" s="56">
        <f t="shared" si="19"/>
        <v>0</v>
      </c>
      <c r="Y51" s="56">
        <f t="shared" si="19"/>
        <v>0</v>
      </c>
      <c r="Z51" s="56">
        <f t="shared" si="19"/>
        <v>0</v>
      </c>
      <c r="AA51" s="56">
        <f t="shared" si="19"/>
        <v>0</v>
      </c>
      <c r="AB51" s="56">
        <f t="shared" si="19"/>
        <v>0</v>
      </c>
      <c r="AC51" s="56">
        <f t="shared" si="20"/>
        <v>0</v>
      </c>
      <c r="AD51" s="56">
        <f t="shared" si="20"/>
        <v>0</v>
      </c>
      <c r="AE51" s="56">
        <f t="shared" si="20"/>
        <v>0</v>
      </c>
      <c r="AF51" s="56">
        <f t="shared" si="20"/>
        <v>0</v>
      </c>
      <c r="AG51" s="56">
        <f t="shared" si="20"/>
        <v>0</v>
      </c>
      <c r="AH51" s="56">
        <f t="shared" si="20"/>
        <v>0</v>
      </c>
      <c r="AI51" s="56">
        <f t="shared" si="20"/>
        <v>0</v>
      </c>
      <c r="AJ51" s="56">
        <f t="shared" si="20"/>
        <v>0</v>
      </c>
      <c r="AK51" s="56">
        <f t="shared" si="20"/>
        <v>0</v>
      </c>
      <c r="AL51" s="56">
        <f t="shared" si="20"/>
        <v>1</v>
      </c>
      <c r="AM51" s="56">
        <f t="shared" si="21"/>
        <v>1</v>
      </c>
      <c r="AN51" s="56">
        <f t="shared" si="21"/>
        <v>1</v>
      </c>
      <c r="AO51" s="56">
        <f t="shared" si="21"/>
        <v>1</v>
      </c>
      <c r="AP51" s="56">
        <f t="shared" si="21"/>
        <v>1</v>
      </c>
      <c r="AQ51" s="56">
        <f t="shared" si="21"/>
        <v>1</v>
      </c>
      <c r="AR51" s="56">
        <f t="shared" si="21"/>
        <v>1</v>
      </c>
      <c r="AS51" s="56">
        <f t="shared" si="21"/>
        <v>1</v>
      </c>
      <c r="AT51" s="56">
        <f t="shared" si="21"/>
        <v>1</v>
      </c>
      <c r="AU51" s="56">
        <f t="shared" si="21"/>
        <v>1</v>
      </c>
      <c r="AV51" s="56">
        <f t="shared" si="21"/>
        <v>1</v>
      </c>
      <c r="AW51" s="56">
        <f t="shared" si="21"/>
        <v>1</v>
      </c>
      <c r="AX51" s="56">
        <f t="shared" si="21"/>
        <v>1</v>
      </c>
      <c r="AY51" s="56">
        <f t="shared" si="21"/>
        <v>1</v>
      </c>
      <c r="AZ51" s="56">
        <f t="shared" si="21"/>
        <v>1</v>
      </c>
    </row>
    <row r="52" spans="1:52">
      <c r="A52" s="56" t="s">
        <v>652</v>
      </c>
      <c r="B52" s="56">
        <v>3180</v>
      </c>
      <c r="C52" s="56" t="s">
        <v>512</v>
      </c>
      <c r="D52" s="56" t="s">
        <v>556</v>
      </c>
      <c r="E52" s="1">
        <v>42495</v>
      </c>
      <c r="F52" s="1"/>
      <c r="G52" s="1">
        <f t="shared" si="1"/>
        <v>44197</v>
      </c>
      <c r="I52" s="56">
        <f t="shared" si="18"/>
        <v>0</v>
      </c>
      <c r="J52" s="56">
        <f t="shared" si="18"/>
        <v>0</v>
      </c>
      <c r="K52" s="56">
        <f t="shared" si="18"/>
        <v>0</v>
      </c>
      <c r="L52" s="56">
        <f t="shared" si="18"/>
        <v>0</v>
      </c>
      <c r="M52" s="56">
        <f t="shared" si="18"/>
        <v>0</v>
      </c>
      <c r="N52" s="56">
        <f t="shared" si="18"/>
        <v>0</v>
      </c>
      <c r="O52" s="56">
        <f t="shared" si="18"/>
        <v>0</v>
      </c>
      <c r="P52" s="56">
        <f t="shared" si="18"/>
        <v>0</v>
      </c>
      <c r="Q52" s="56">
        <f t="shared" si="18"/>
        <v>0</v>
      </c>
      <c r="R52" s="56">
        <f t="shared" si="18"/>
        <v>0</v>
      </c>
      <c r="S52" s="56">
        <f t="shared" si="19"/>
        <v>0</v>
      </c>
      <c r="T52" s="56">
        <f t="shared" si="19"/>
        <v>0</v>
      </c>
      <c r="U52" s="56">
        <f t="shared" si="19"/>
        <v>0</v>
      </c>
      <c r="V52" s="56">
        <f t="shared" si="19"/>
        <v>0</v>
      </c>
      <c r="W52" s="56">
        <f t="shared" si="19"/>
        <v>0</v>
      </c>
      <c r="X52" s="56">
        <f t="shared" si="19"/>
        <v>0</v>
      </c>
      <c r="Y52" s="56">
        <f t="shared" si="19"/>
        <v>0</v>
      </c>
      <c r="Z52" s="56">
        <f t="shared" si="19"/>
        <v>0</v>
      </c>
      <c r="AA52" s="56">
        <f t="shared" si="19"/>
        <v>0</v>
      </c>
      <c r="AB52" s="56">
        <f t="shared" si="19"/>
        <v>0</v>
      </c>
      <c r="AC52" s="56">
        <f t="shared" si="20"/>
        <v>0</v>
      </c>
      <c r="AD52" s="56">
        <f t="shared" si="20"/>
        <v>0</v>
      </c>
      <c r="AE52" s="56">
        <f t="shared" si="20"/>
        <v>0</v>
      </c>
      <c r="AF52" s="56">
        <f t="shared" si="20"/>
        <v>0</v>
      </c>
      <c r="AG52" s="56">
        <f t="shared" si="20"/>
        <v>0</v>
      </c>
      <c r="AH52" s="56">
        <f t="shared" si="20"/>
        <v>0</v>
      </c>
      <c r="AI52" s="56">
        <f t="shared" si="20"/>
        <v>0</v>
      </c>
      <c r="AJ52" s="56">
        <f t="shared" si="20"/>
        <v>0</v>
      </c>
      <c r="AK52" s="56">
        <f t="shared" si="20"/>
        <v>0</v>
      </c>
      <c r="AL52" s="56">
        <f t="shared" si="20"/>
        <v>1</v>
      </c>
      <c r="AM52" s="56">
        <f t="shared" si="21"/>
        <v>1</v>
      </c>
      <c r="AN52" s="56">
        <f t="shared" si="21"/>
        <v>1</v>
      </c>
      <c r="AO52" s="56">
        <f t="shared" si="21"/>
        <v>1</v>
      </c>
      <c r="AP52" s="56">
        <f t="shared" si="21"/>
        <v>1</v>
      </c>
      <c r="AQ52" s="56">
        <f t="shared" si="21"/>
        <v>1</v>
      </c>
      <c r="AR52" s="56">
        <f t="shared" si="21"/>
        <v>1</v>
      </c>
      <c r="AS52" s="56">
        <f t="shared" si="21"/>
        <v>1</v>
      </c>
      <c r="AT52" s="56">
        <f t="shared" si="21"/>
        <v>1</v>
      </c>
      <c r="AU52" s="56">
        <f t="shared" si="21"/>
        <v>1</v>
      </c>
      <c r="AV52" s="56">
        <f t="shared" si="21"/>
        <v>1</v>
      </c>
      <c r="AW52" s="56">
        <f t="shared" si="21"/>
        <v>1</v>
      </c>
      <c r="AX52" s="56">
        <f t="shared" si="21"/>
        <v>1</v>
      </c>
      <c r="AY52" s="56">
        <f t="shared" si="21"/>
        <v>1</v>
      </c>
      <c r="AZ52" s="56">
        <f t="shared" si="21"/>
        <v>1</v>
      </c>
    </row>
    <row r="53" spans="1:52">
      <c r="A53" s="56" t="s">
        <v>652</v>
      </c>
      <c r="B53" s="56">
        <v>3211</v>
      </c>
      <c r="C53" s="56" t="s">
        <v>512</v>
      </c>
      <c r="D53" s="56" t="s">
        <v>555</v>
      </c>
      <c r="E53" s="1">
        <v>42495</v>
      </c>
      <c r="G53" s="1">
        <f t="shared" si="1"/>
        <v>44197</v>
      </c>
      <c r="I53" s="56">
        <f t="shared" si="18"/>
        <v>0</v>
      </c>
      <c r="J53" s="56">
        <f t="shared" si="18"/>
        <v>0</v>
      </c>
      <c r="K53" s="56">
        <f t="shared" si="18"/>
        <v>0</v>
      </c>
      <c r="L53" s="56">
        <f t="shared" si="18"/>
        <v>0</v>
      </c>
      <c r="M53" s="56">
        <f t="shared" si="18"/>
        <v>0</v>
      </c>
      <c r="N53" s="56">
        <f t="shared" si="18"/>
        <v>0</v>
      </c>
      <c r="O53" s="56">
        <f t="shared" si="18"/>
        <v>0</v>
      </c>
      <c r="P53" s="56">
        <f t="shared" si="18"/>
        <v>0</v>
      </c>
      <c r="Q53" s="56">
        <f t="shared" si="18"/>
        <v>0</v>
      </c>
      <c r="R53" s="56">
        <f t="shared" si="18"/>
        <v>0</v>
      </c>
      <c r="S53" s="56">
        <f t="shared" si="19"/>
        <v>0</v>
      </c>
      <c r="T53" s="56">
        <f t="shared" si="19"/>
        <v>0</v>
      </c>
      <c r="U53" s="56">
        <f t="shared" si="19"/>
        <v>0</v>
      </c>
      <c r="V53" s="56">
        <f t="shared" si="19"/>
        <v>0</v>
      </c>
      <c r="W53" s="56">
        <f t="shared" si="19"/>
        <v>0</v>
      </c>
      <c r="X53" s="56">
        <f t="shared" si="19"/>
        <v>0</v>
      </c>
      <c r="Y53" s="56">
        <f t="shared" si="19"/>
        <v>0</v>
      </c>
      <c r="Z53" s="56">
        <f t="shared" si="19"/>
        <v>0</v>
      </c>
      <c r="AA53" s="56">
        <f t="shared" si="19"/>
        <v>0</v>
      </c>
      <c r="AB53" s="56">
        <f t="shared" si="19"/>
        <v>0</v>
      </c>
      <c r="AC53" s="56">
        <f t="shared" si="20"/>
        <v>0</v>
      </c>
      <c r="AD53" s="56">
        <f t="shared" si="20"/>
        <v>0</v>
      </c>
      <c r="AE53" s="56">
        <f t="shared" si="20"/>
        <v>0</v>
      </c>
      <c r="AF53" s="56">
        <f t="shared" si="20"/>
        <v>0</v>
      </c>
      <c r="AG53" s="56">
        <f t="shared" si="20"/>
        <v>0</v>
      </c>
      <c r="AH53" s="56">
        <f t="shared" si="20"/>
        <v>0</v>
      </c>
      <c r="AI53" s="56">
        <f t="shared" si="20"/>
        <v>0</v>
      </c>
      <c r="AJ53" s="56">
        <f t="shared" si="20"/>
        <v>0</v>
      </c>
      <c r="AK53" s="56">
        <f t="shared" si="20"/>
        <v>0</v>
      </c>
      <c r="AL53" s="56">
        <f t="shared" si="20"/>
        <v>1</v>
      </c>
      <c r="AM53" s="56">
        <f t="shared" si="21"/>
        <v>1</v>
      </c>
      <c r="AN53" s="56">
        <f t="shared" si="21"/>
        <v>1</v>
      </c>
      <c r="AO53" s="56">
        <f t="shared" si="21"/>
        <v>1</v>
      </c>
      <c r="AP53" s="56">
        <f t="shared" si="21"/>
        <v>1</v>
      </c>
      <c r="AQ53" s="56">
        <f t="shared" si="21"/>
        <v>1</v>
      </c>
      <c r="AR53" s="56">
        <f t="shared" si="21"/>
        <v>1</v>
      </c>
      <c r="AS53" s="56">
        <f t="shared" si="21"/>
        <v>1</v>
      </c>
      <c r="AT53" s="56">
        <f t="shared" si="21"/>
        <v>1</v>
      </c>
      <c r="AU53" s="56">
        <f t="shared" si="21"/>
        <v>1</v>
      </c>
      <c r="AV53" s="56">
        <f t="shared" si="21"/>
        <v>1</v>
      </c>
      <c r="AW53" s="56">
        <f t="shared" si="21"/>
        <v>1</v>
      </c>
      <c r="AX53" s="56">
        <f t="shared" si="21"/>
        <v>1</v>
      </c>
      <c r="AY53" s="56">
        <f t="shared" si="21"/>
        <v>1</v>
      </c>
      <c r="AZ53" s="56">
        <f t="shared" si="21"/>
        <v>1</v>
      </c>
    </row>
    <row r="54" spans="1:52">
      <c r="A54" s="56" t="s">
        <v>652</v>
      </c>
      <c r="B54" s="56">
        <v>3266</v>
      </c>
      <c r="C54" s="56" t="s">
        <v>512</v>
      </c>
      <c r="D54" s="56" t="s">
        <v>553</v>
      </c>
      <c r="E54" s="1">
        <v>42495</v>
      </c>
      <c r="G54" s="1">
        <f t="shared" si="1"/>
        <v>44197</v>
      </c>
      <c r="I54" s="56">
        <f t="shared" si="18"/>
        <v>0</v>
      </c>
      <c r="J54" s="56">
        <f t="shared" si="18"/>
        <v>0</v>
      </c>
      <c r="K54" s="56">
        <f t="shared" si="18"/>
        <v>0</v>
      </c>
      <c r="L54" s="56">
        <f t="shared" si="18"/>
        <v>0</v>
      </c>
      <c r="M54" s="56">
        <f t="shared" si="18"/>
        <v>0</v>
      </c>
      <c r="N54" s="56">
        <f t="shared" si="18"/>
        <v>0</v>
      </c>
      <c r="O54" s="56">
        <f t="shared" si="18"/>
        <v>0</v>
      </c>
      <c r="P54" s="56">
        <f t="shared" si="18"/>
        <v>0</v>
      </c>
      <c r="Q54" s="56">
        <f t="shared" si="18"/>
        <v>0</v>
      </c>
      <c r="R54" s="56">
        <f t="shared" si="18"/>
        <v>0</v>
      </c>
      <c r="S54" s="56">
        <f t="shared" si="19"/>
        <v>0</v>
      </c>
      <c r="T54" s="56">
        <f t="shared" si="19"/>
        <v>0</v>
      </c>
      <c r="U54" s="56">
        <f t="shared" si="19"/>
        <v>0</v>
      </c>
      <c r="V54" s="56">
        <f t="shared" si="19"/>
        <v>0</v>
      </c>
      <c r="W54" s="56">
        <f t="shared" si="19"/>
        <v>0</v>
      </c>
      <c r="X54" s="56">
        <f t="shared" si="19"/>
        <v>0</v>
      </c>
      <c r="Y54" s="56">
        <f t="shared" si="19"/>
        <v>0</v>
      </c>
      <c r="Z54" s="56">
        <f t="shared" si="19"/>
        <v>0</v>
      </c>
      <c r="AA54" s="56">
        <f t="shared" si="19"/>
        <v>0</v>
      </c>
      <c r="AB54" s="56">
        <f t="shared" si="19"/>
        <v>0</v>
      </c>
      <c r="AC54" s="56">
        <f t="shared" si="20"/>
        <v>0</v>
      </c>
      <c r="AD54" s="56">
        <f t="shared" si="20"/>
        <v>0</v>
      </c>
      <c r="AE54" s="56">
        <f t="shared" si="20"/>
        <v>0</v>
      </c>
      <c r="AF54" s="56">
        <f t="shared" si="20"/>
        <v>0</v>
      </c>
      <c r="AG54" s="56">
        <f t="shared" si="20"/>
        <v>0</v>
      </c>
      <c r="AH54" s="56">
        <f t="shared" si="20"/>
        <v>0</v>
      </c>
      <c r="AI54" s="56">
        <f t="shared" si="20"/>
        <v>0</v>
      </c>
      <c r="AJ54" s="56">
        <f t="shared" si="20"/>
        <v>0</v>
      </c>
      <c r="AK54" s="56">
        <f t="shared" si="20"/>
        <v>0</v>
      </c>
      <c r="AL54" s="56">
        <f t="shared" si="20"/>
        <v>1</v>
      </c>
      <c r="AM54" s="56">
        <f t="shared" si="21"/>
        <v>1</v>
      </c>
      <c r="AN54" s="56">
        <f t="shared" si="21"/>
        <v>1</v>
      </c>
      <c r="AO54" s="56">
        <f t="shared" si="21"/>
        <v>1</v>
      </c>
      <c r="AP54" s="56">
        <f t="shared" si="21"/>
        <v>1</v>
      </c>
      <c r="AQ54" s="56">
        <f t="shared" si="21"/>
        <v>1</v>
      </c>
      <c r="AR54" s="56">
        <f t="shared" si="21"/>
        <v>1</v>
      </c>
      <c r="AS54" s="56">
        <f t="shared" si="21"/>
        <v>1</v>
      </c>
      <c r="AT54" s="56">
        <f t="shared" si="21"/>
        <v>1</v>
      </c>
      <c r="AU54" s="56">
        <f t="shared" si="21"/>
        <v>1</v>
      </c>
      <c r="AV54" s="56">
        <f t="shared" si="21"/>
        <v>1</v>
      </c>
      <c r="AW54" s="56">
        <f t="shared" si="21"/>
        <v>1</v>
      </c>
      <c r="AX54" s="56">
        <f t="shared" si="21"/>
        <v>1</v>
      </c>
      <c r="AY54" s="56">
        <f t="shared" si="21"/>
        <v>1</v>
      </c>
      <c r="AZ54" s="56">
        <f t="shared" si="21"/>
        <v>1</v>
      </c>
    </row>
    <row r="55" spans="1:52">
      <c r="A55" s="56" t="s">
        <v>652</v>
      </c>
      <c r="B55" s="56">
        <v>3284</v>
      </c>
      <c r="C55" s="56" t="s">
        <v>512</v>
      </c>
      <c r="D55" s="56" t="s">
        <v>551</v>
      </c>
      <c r="E55" s="1">
        <v>42495</v>
      </c>
      <c r="G55" s="1">
        <f t="shared" si="1"/>
        <v>44197</v>
      </c>
      <c r="I55" s="56">
        <f t="shared" si="18"/>
        <v>0</v>
      </c>
      <c r="J55" s="56">
        <f t="shared" si="18"/>
        <v>0</v>
      </c>
      <c r="K55" s="56">
        <f t="shared" si="18"/>
        <v>0</v>
      </c>
      <c r="L55" s="56">
        <f t="shared" si="18"/>
        <v>0</v>
      </c>
      <c r="M55" s="56">
        <f t="shared" si="18"/>
        <v>0</v>
      </c>
      <c r="N55" s="56">
        <f t="shared" si="18"/>
        <v>0</v>
      </c>
      <c r="O55" s="56">
        <f t="shared" si="18"/>
        <v>0</v>
      </c>
      <c r="P55" s="56">
        <f t="shared" si="18"/>
        <v>0</v>
      </c>
      <c r="Q55" s="56">
        <f t="shared" si="18"/>
        <v>0</v>
      </c>
      <c r="R55" s="56">
        <f t="shared" si="18"/>
        <v>0</v>
      </c>
      <c r="S55" s="56">
        <f t="shared" si="19"/>
        <v>0</v>
      </c>
      <c r="T55" s="56">
        <f t="shared" si="19"/>
        <v>0</v>
      </c>
      <c r="U55" s="56">
        <f t="shared" si="19"/>
        <v>0</v>
      </c>
      <c r="V55" s="56">
        <f t="shared" si="19"/>
        <v>0</v>
      </c>
      <c r="W55" s="56">
        <f t="shared" si="19"/>
        <v>0</v>
      </c>
      <c r="X55" s="56">
        <f t="shared" si="19"/>
        <v>0</v>
      </c>
      <c r="Y55" s="56">
        <f t="shared" si="19"/>
        <v>0</v>
      </c>
      <c r="Z55" s="56">
        <f t="shared" si="19"/>
        <v>0</v>
      </c>
      <c r="AA55" s="56">
        <f t="shared" si="19"/>
        <v>0</v>
      </c>
      <c r="AB55" s="56">
        <f t="shared" si="19"/>
        <v>0</v>
      </c>
      <c r="AC55" s="56">
        <f t="shared" si="20"/>
        <v>0</v>
      </c>
      <c r="AD55" s="56">
        <f t="shared" si="20"/>
        <v>0</v>
      </c>
      <c r="AE55" s="56">
        <f t="shared" si="20"/>
        <v>0</v>
      </c>
      <c r="AF55" s="56">
        <f t="shared" si="20"/>
        <v>0</v>
      </c>
      <c r="AG55" s="56">
        <f t="shared" si="20"/>
        <v>0</v>
      </c>
      <c r="AH55" s="56">
        <f t="shared" si="20"/>
        <v>0</v>
      </c>
      <c r="AI55" s="56">
        <f t="shared" si="20"/>
        <v>0</v>
      </c>
      <c r="AJ55" s="56">
        <f t="shared" si="20"/>
        <v>0</v>
      </c>
      <c r="AK55" s="56">
        <f t="shared" si="20"/>
        <v>0</v>
      </c>
      <c r="AL55" s="56">
        <f t="shared" si="20"/>
        <v>1</v>
      </c>
      <c r="AM55" s="56">
        <f t="shared" si="21"/>
        <v>1</v>
      </c>
      <c r="AN55" s="56">
        <f t="shared" si="21"/>
        <v>1</v>
      </c>
      <c r="AO55" s="56">
        <f t="shared" si="21"/>
        <v>1</v>
      </c>
      <c r="AP55" s="56">
        <f t="shared" si="21"/>
        <v>1</v>
      </c>
      <c r="AQ55" s="56">
        <f t="shared" si="21"/>
        <v>1</v>
      </c>
      <c r="AR55" s="56">
        <f t="shared" si="21"/>
        <v>1</v>
      </c>
      <c r="AS55" s="56">
        <f t="shared" si="21"/>
        <v>1</v>
      </c>
      <c r="AT55" s="56">
        <f t="shared" si="21"/>
        <v>1</v>
      </c>
      <c r="AU55" s="56">
        <f t="shared" si="21"/>
        <v>1</v>
      </c>
      <c r="AV55" s="56">
        <f t="shared" si="21"/>
        <v>1</v>
      </c>
      <c r="AW55" s="56">
        <f t="shared" si="21"/>
        <v>1</v>
      </c>
      <c r="AX55" s="56">
        <f t="shared" si="21"/>
        <v>1</v>
      </c>
      <c r="AY55" s="56">
        <f t="shared" si="21"/>
        <v>1</v>
      </c>
      <c r="AZ55" s="56">
        <f t="shared" si="21"/>
        <v>1</v>
      </c>
    </row>
    <row r="56" spans="1:52">
      <c r="A56" s="56" t="s">
        <v>652</v>
      </c>
      <c r="B56" s="56">
        <v>3313</v>
      </c>
      <c r="C56" s="56" t="s">
        <v>512</v>
      </c>
      <c r="D56" s="56" t="s">
        <v>550</v>
      </c>
      <c r="E56" s="1">
        <v>42495</v>
      </c>
      <c r="G56" s="1">
        <f t="shared" si="1"/>
        <v>44197</v>
      </c>
      <c r="I56" s="56">
        <f t="shared" si="18"/>
        <v>0</v>
      </c>
      <c r="J56" s="56">
        <f t="shared" si="18"/>
        <v>0</v>
      </c>
      <c r="K56" s="56">
        <f t="shared" si="18"/>
        <v>0</v>
      </c>
      <c r="L56" s="56">
        <f t="shared" si="18"/>
        <v>0</v>
      </c>
      <c r="M56" s="56">
        <f t="shared" si="18"/>
        <v>0</v>
      </c>
      <c r="N56" s="56">
        <f t="shared" si="18"/>
        <v>0</v>
      </c>
      <c r="O56" s="56">
        <f t="shared" si="18"/>
        <v>0</v>
      </c>
      <c r="P56" s="56">
        <f t="shared" si="18"/>
        <v>0</v>
      </c>
      <c r="Q56" s="56">
        <f t="shared" si="18"/>
        <v>0</v>
      </c>
      <c r="R56" s="56">
        <f t="shared" si="18"/>
        <v>0</v>
      </c>
      <c r="S56" s="56">
        <f t="shared" si="19"/>
        <v>0</v>
      </c>
      <c r="T56" s="56">
        <f t="shared" si="19"/>
        <v>0</v>
      </c>
      <c r="U56" s="56">
        <f t="shared" si="19"/>
        <v>0</v>
      </c>
      <c r="V56" s="56">
        <f t="shared" si="19"/>
        <v>0</v>
      </c>
      <c r="W56" s="56">
        <f t="shared" si="19"/>
        <v>0</v>
      </c>
      <c r="X56" s="56">
        <f t="shared" si="19"/>
        <v>0</v>
      </c>
      <c r="Y56" s="56">
        <f t="shared" si="19"/>
        <v>0</v>
      </c>
      <c r="Z56" s="56">
        <f t="shared" si="19"/>
        <v>0</v>
      </c>
      <c r="AA56" s="56">
        <f t="shared" si="19"/>
        <v>0</v>
      </c>
      <c r="AB56" s="56">
        <f t="shared" si="19"/>
        <v>0</v>
      </c>
      <c r="AC56" s="56">
        <f t="shared" si="20"/>
        <v>0</v>
      </c>
      <c r="AD56" s="56">
        <f t="shared" si="20"/>
        <v>0</v>
      </c>
      <c r="AE56" s="56">
        <f t="shared" si="20"/>
        <v>0</v>
      </c>
      <c r="AF56" s="56">
        <f t="shared" si="20"/>
        <v>0</v>
      </c>
      <c r="AG56" s="56">
        <f t="shared" si="20"/>
        <v>0</v>
      </c>
      <c r="AH56" s="56">
        <f t="shared" si="20"/>
        <v>0</v>
      </c>
      <c r="AI56" s="56">
        <f t="shared" si="20"/>
        <v>0</v>
      </c>
      <c r="AJ56" s="56">
        <f t="shared" si="20"/>
        <v>0</v>
      </c>
      <c r="AK56" s="56">
        <f t="shared" si="20"/>
        <v>0</v>
      </c>
      <c r="AL56" s="56">
        <f t="shared" si="20"/>
        <v>1</v>
      </c>
      <c r="AM56" s="56">
        <f t="shared" si="21"/>
        <v>1</v>
      </c>
      <c r="AN56" s="56">
        <f t="shared" si="21"/>
        <v>1</v>
      </c>
      <c r="AO56" s="56">
        <f t="shared" si="21"/>
        <v>1</v>
      </c>
      <c r="AP56" s="56">
        <f t="shared" si="21"/>
        <v>1</v>
      </c>
      <c r="AQ56" s="56">
        <f t="shared" si="21"/>
        <v>1</v>
      </c>
      <c r="AR56" s="56">
        <f t="shared" si="21"/>
        <v>1</v>
      </c>
      <c r="AS56" s="56">
        <f t="shared" si="21"/>
        <v>1</v>
      </c>
      <c r="AT56" s="56">
        <f t="shared" si="21"/>
        <v>1</v>
      </c>
      <c r="AU56" s="56">
        <f t="shared" si="21"/>
        <v>1</v>
      </c>
      <c r="AV56" s="56">
        <f t="shared" si="21"/>
        <v>1</v>
      </c>
      <c r="AW56" s="56">
        <f t="shared" si="21"/>
        <v>1</v>
      </c>
      <c r="AX56" s="56">
        <f t="shared" si="21"/>
        <v>1</v>
      </c>
      <c r="AY56" s="56">
        <f t="shared" si="21"/>
        <v>1</v>
      </c>
      <c r="AZ56" s="56">
        <f t="shared" si="21"/>
        <v>1</v>
      </c>
    </row>
    <row r="57" spans="1:52">
      <c r="A57" s="56" t="s">
        <v>652</v>
      </c>
      <c r="B57" s="56">
        <v>3391</v>
      </c>
      <c r="C57" s="56" t="s">
        <v>512</v>
      </c>
      <c r="D57" s="56" t="s">
        <v>547</v>
      </c>
      <c r="E57" s="1">
        <v>42495</v>
      </c>
      <c r="F57" s="1">
        <v>43891</v>
      </c>
      <c r="G57" s="1">
        <f t="shared" si="1"/>
        <v>43891</v>
      </c>
      <c r="I57" s="56">
        <f t="shared" ref="I57:R66" si="22">IF(AND(I$5&gt;$E57,I$5&lt;$G57),1,0)</f>
        <v>0</v>
      </c>
      <c r="J57" s="56">
        <f t="shared" si="22"/>
        <v>0</v>
      </c>
      <c r="K57" s="56">
        <f t="shared" si="22"/>
        <v>0</v>
      </c>
      <c r="L57" s="56">
        <f t="shared" si="22"/>
        <v>0</v>
      </c>
      <c r="M57" s="56">
        <f t="shared" si="22"/>
        <v>0</v>
      </c>
      <c r="N57" s="56">
        <f t="shared" si="22"/>
        <v>0</v>
      </c>
      <c r="O57" s="56">
        <f t="shared" si="22"/>
        <v>0</v>
      </c>
      <c r="P57" s="56">
        <f t="shared" si="22"/>
        <v>0</v>
      </c>
      <c r="Q57" s="56">
        <f t="shared" si="22"/>
        <v>0</v>
      </c>
      <c r="R57" s="56">
        <f t="shared" si="22"/>
        <v>0</v>
      </c>
      <c r="S57" s="56">
        <f t="shared" ref="S57:AB66" si="23">IF(AND(S$5&gt;$E57,S$5&lt;$G57),1,0)</f>
        <v>0</v>
      </c>
      <c r="T57" s="56">
        <f t="shared" si="23"/>
        <v>0</v>
      </c>
      <c r="U57" s="56">
        <f t="shared" si="23"/>
        <v>0</v>
      </c>
      <c r="V57" s="56">
        <f t="shared" si="23"/>
        <v>0</v>
      </c>
      <c r="W57" s="56">
        <f t="shared" si="23"/>
        <v>0</v>
      </c>
      <c r="X57" s="56">
        <f t="shared" si="23"/>
        <v>0</v>
      </c>
      <c r="Y57" s="56">
        <f t="shared" si="23"/>
        <v>0</v>
      </c>
      <c r="Z57" s="56">
        <f t="shared" si="23"/>
        <v>0</v>
      </c>
      <c r="AA57" s="56">
        <f t="shared" si="23"/>
        <v>0</v>
      </c>
      <c r="AB57" s="56">
        <f t="shared" si="23"/>
        <v>0</v>
      </c>
      <c r="AC57" s="56">
        <f t="shared" ref="AC57:AL66" si="24">IF(AND(AC$5&gt;$E57,AC$5&lt;$G57),1,0)</f>
        <v>0</v>
      </c>
      <c r="AD57" s="56">
        <f t="shared" si="24"/>
        <v>0</v>
      </c>
      <c r="AE57" s="56">
        <f t="shared" si="24"/>
        <v>0</v>
      </c>
      <c r="AF57" s="56">
        <f t="shared" si="24"/>
        <v>0</v>
      </c>
      <c r="AG57" s="56">
        <f t="shared" si="24"/>
        <v>0</v>
      </c>
      <c r="AH57" s="56">
        <f t="shared" si="24"/>
        <v>0</v>
      </c>
      <c r="AI57" s="56">
        <f t="shared" si="24"/>
        <v>0</v>
      </c>
      <c r="AJ57" s="56">
        <f t="shared" si="24"/>
        <v>0</v>
      </c>
      <c r="AK57" s="56">
        <f t="shared" si="24"/>
        <v>0</v>
      </c>
      <c r="AL57" s="56">
        <f t="shared" si="24"/>
        <v>1</v>
      </c>
      <c r="AM57" s="56">
        <f t="shared" ref="AM57:AZ66" si="25">IF(AND(AM$5&gt;$E57,AM$5&lt;$G57),1,0)</f>
        <v>1</v>
      </c>
      <c r="AN57" s="56">
        <f t="shared" si="25"/>
        <v>1</v>
      </c>
      <c r="AO57" s="56">
        <f t="shared" si="25"/>
        <v>1</v>
      </c>
      <c r="AP57" s="56">
        <f t="shared" si="25"/>
        <v>1</v>
      </c>
      <c r="AQ57" s="56">
        <f t="shared" si="25"/>
        <v>1</v>
      </c>
      <c r="AR57" s="56">
        <f t="shared" si="25"/>
        <v>1</v>
      </c>
      <c r="AS57" s="56">
        <f t="shared" si="25"/>
        <v>1</v>
      </c>
      <c r="AT57" s="56">
        <f t="shared" si="25"/>
        <v>1</v>
      </c>
      <c r="AU57" s="56">
        <f t="shared" si="25"/>
        <v>1</v>
      </c>
      <c r="AV57" s="56">
        <f t="shared" si="25"/>
        <v>1</v>
      </c>
      <c r="AW57" s="56">
        <f t="shared" si="25"/>
        <v>1</v>
      </c>
      <c r="AX57" s="56">
        <f t="shared" si="25"/>
        <v>1</v>
      </c>
      <c r="AY57" s="56">
        <f t="shared" si="25"/>
        <v>1</v>
      </c>
      <c r="AZ57" s="56">
        <f t="shared" si="25"/>
        <v>1</v>
      </c>
    </row>
    <row r="58" spans="1:52">
      <c r="A58" s="56" t="s">
        <v>652</v>
      </c>
      <c r="B58" s="56">
        <v>3565</v>
      </c>
      <c r="C58" s="56" t="s">
        <v>512</v>
      </c>
      <c r="D58" s="56" t="s">
        <v>545</v>
      </c>
      <c r="E58" s="1">
        <v>42495</v>
      </c>
      <c r="G58" s="1">
        <f t="shared" si="1"/>
        <v>44197</v>
      </c>
      <c r="I58" s="56">
        <f t="shared" si="22"/>
        <v>0</v>
      </c>
      <c r="J58" s="56">
        <f t="shared" si="22"/>
        <v>0</v>
      </c>
      <c r="K58" s="56">
        <f t="shared" si="22"/>
        <v>0</v>
      </c>
      <c r="L58" s="56">
        <f t="shared" si="22"/>
        <v>0</v>
      </c>
      <c r="M58" s="56">
        <f t="shared" si="22"/>
        <v>0</v>
      </c>
      <c r="N58" s="56">
        <f t="shared" si="22"/>
        <v>0</v>
      </c>
      <c r="O58" s="56">
        <f t="shared" si="22"/>
        <v>0</v>
      </c>
      <c r="P58" s="56">
        <f t="shared" si="22"/>
        <v>0</v>
      </c>
      <c r="Q58" s="56">
        <f t="shared" si="22"/>
        <v>0</v>
      </c>
      <c r="R58" s="56">
        <f t="shared" si="22"/>
        <v>0</v>
      </c>
      <c r="S58" s="56">
        <f t="shared" si="23"/>
        <v>0</v>
      </c>
      <c r="T58" s="56">
        <f t="shared" si="23"/>
        <v>0</v>
      </c>
      <c r="U58" s="56">
        <f t="shared" si="23"/>
        <v>0</v>
      </c>
      <c r="V58" s="56">
        <f t="shared" si="23"/>
        <v>0</v>
      </c>
      <c r="W58" s="56">
        <f t="shared" si="23"/>
        <v>0</v>
      </c>
      <c r="X58" s="56">
        <f t="shared" si="23"/>
        <v>0</v>
      </c>
      <c r="Y58" s="56">
        <f t="shared" si="23"/>
        <v>0</v>
      </c>
      <c r="Z58" s="56">
        <f t="shared" si="23"/>
        <v>0</v>
      </c>
      <c r="AA58" s="56">
        <f t="shared" si="23"/>
        <v>0</v>
      </c>
      <c r="AB58" s="56">
        <f t="shared" si="23"/>
        <v>0</v>
      </c>
      <c r="AC58" s="56">
        <f t="shared" si="24"/>
        <v>0</v>
      </c>
      <c r="AD58" s="56">
        <f t="shared" si="24"/>
        <v>0</v>
      </c>
      <c r="AE58" s="56">
        <f t="shared" si="24"/>
        <v>0</v>
      </c>
      <c r="AF58" s="56">
        <f t="shared" si="24"/>
        <v>0</v>
      </c>
      <c r="AG58" s="56">
        <f t="shared" si="24"/>
        <v>0</v>
      </c>
      <c r="AH58" s="56">
        <f t="shared" si="24"/>
        <v>0</v>
      </c>
      <c r="AI58" s="56">
        <f t="shared" si="24"/>
        <v>0</v>
      </c>
      <c r="AJ58" s="56">
        <f t="shared" si="24"/>
        <v>0</v>
      </c>
      <c r="AK58" s="56">
        <f t="shared" si="24"/>
        <v>0</v>
      </c>
      <c r="AL58" s="56">
        <f t="shared" si="24"/>
        <v>1</v>
      </c>
      <c r="AM58" s="56">
        <f t="shared" si="25"/>
        <v>1</v>
      </c>
      <c r="AN58" s="56">
        <f t="shared" si="25"/>
        <v>1</v>
      </c>
      <c r="AO58" s="56">
        <f t="shared" si="25"/>
        <v>1</v>
      </c>
      <c r="AP58" s="56">
        <f t="shared" si="25"/>
        <v>1</v>
      </c>
      <c r="AQ58" s="56">
        <f t="shared" si="25"/>
        <v>1</v>
      </c>
      <c r="AR58" s="56">
        <f t="shared" si="25"/>
        <v>1</v>
      </c>
      <c r="AS58" s="56">
        <f t="shared" si="25"/>
        <v>1</v>
      </c>
      <c r="AT58" s="56">
        <f t="shared" si="25"/>
        <v>1</v>
      </c>
      <c r="AU58" s="56">
        <f t="shared" si="25"/>
        <v>1</v>
      </c>
      <c r="AV58" s="56">
        <f t="shared" si="25"/>
        <v>1</v>
      </c>
      <c r="AW58" s="56">
        <f t="shared" si="25"/>
        <v>1</v>
      </c>
      <c r="AX58" s="56">
        <f t="shared" si="25"/>
        <v>1</v>
      </c>
      <c r="AY58" s="56">
        <f t="shared" si="25"/>
        <v>1</v>
      </c>
      <c r="AZ58" s="56">
        <f t="shared" si="25"/>
        <v>1</v>
      </c>
    </row>
    <row r="59" spans="1:52">
      <c r="A59" s="56" t="s">
        <v>652</v>
      </c>
      <c r="B59" s="56">
        <v>3630</v>
      </c>
      <c r="C59" s="56" t="s">
        <v>512</v>
      </c>
      <c r="D59" s="56" t="s">
        <v>543</v>
      </c>
      <c r="E59" s="1">
        <v>42495</v>
      </c>
      <c r="G59" s="1">
        <f t="shared" si="1"/>
        <v>44197</v>
      </c>
      <c r="I59" s="56">
        <f t="shared" si="22"/>
        <v>0</v>
      </c>
      <c r="J59" s="56">
        <f t="shared" si="22"/>
        <v>0</v>
      </c>
      <c r="K59" s="56">
        <f t="shared" si="22"/>
        <v>0</v>
      </c>
      <c r="L59" s="56">
        <f t="shared" si="22"/>
        <v>0</v>
      </c>
      <c r="M59" s="56">
        <f t="shared" si="22"/>
        <v>0</v>
      </c>
      <c r="N59" s="56">
        <f t="shared" si="22"/>
        <v>0</v>
      </c>
      <c r="O59" s="56">
        <f t="shared" si="22"/>
        <v>0</v>
      </c>
      <c r="P59" s="56">
        <f t="shared" si="22"/>
        <v>0</v>
      </c>
      <c r="Q59" s="56">
        <f t="shared" si="22"/>
        <v>0</v>
      </c>
      <c r="R59" s="56">
        <f t="shared" si="22"/>
        <v>0</v>
      </c>
      <c r="S59" s="56">
        <f t="shared" si="23"/>
        <v>0</v>
      </c>
      <c r="T59" s="56">
        <f t="shared" si="23"/>
        <v>0</v>
      </c>
      <c r="U59" s="56">
        <f t="shared" si="23"/>
        <v>0</v>
      </c>
      <c r="V59" s="56">
        <f t="shared" si="23"/>
        <v>0</v>
      </c>
      <c r="W59" s="56">
        <f t="shared" si="23"/>
        <v>0</v>
      </c>
      <c r="X59" s="56">
        <f t="shared" si="23"/>
        <v>0</v>
      </c>
      <c r="Y59" s="56">
        <f t="shared" si="23"/>
        <v>0</v>
      </c>
      <c r="Z59" s="56">
        <f t="shared" si="23"/>
        <v>0</v>
      </c>
      <c r="AA59" s="56">
        <f t="shared" si="23"/>
        <v>0</v>
      </c>
      <c r="AB59" s="56">
        <f t="shared" si="23"/>
        <v>0</v>
      </c>
      <c r="AC59" s="56">
        <f t="shared" si="24"/>
        <v>0</v>
      </c>
      <c r="AD59" s="56">
        <f t="shared" si="24"/>
        <v>0</v>
      </c>
      <c r="AE59" s="56">
        <f t="shared" si="24"/>
        <v>0</v>
      </c>
      <c r="AF59" s="56">
        <f t="shared" si="24"/>
        <v>0</v>
      </c>
      <c r="AG59" s="56">
        <f t="shared" si="24"/>
        <v>0</v>
      </c>
      <c r="AH59" s="56">
        <f t="shared" si="24"/>
        <v>0</v>
      </c>
      <c r="AI59" s="56">
        <f t="shared" si="24"/>
        <v>0</v>
      </c>
      <c r="AJ59" s="56">
        <f t="shared" si="24"/>
        <v>0</v>
      </c>
      <c r="AK59" s="56">
        <f t="shared" si="24"/>
        <v>0</v>
      </c>
      <c r="AL59" s="56">
        <f t="shared" si="24"/>
        <v>1</v>
      </c>
      <c r="AM59" s="56">
        <f t="shared" si="25"/>
        <v>1</v>
      </c>
      <c r="AN59" s="56">
        <f t="shared" si="25"/>
        <v>1</v>
      </c>
      <c r="AO59" s="56">
        <f t="shared" si="25"/>
        <v>1</v>
      </c>
      <c r="AP59" s="56">
        <f t="shared" si="25"/>
        <v>1</v>
      </c>
      <c r="AQ59" s="56">
        <f t="shared" si="25"/>
        <v>1</v>
      </c>
      <c r="AR59" s="56">
        <f t="shared" si="25"/>
        <v>1</v>
      </c>
      <c r="AS59" s="56">
        <f t="shared" si="25"/>
        <v>1</v>
      </c>
      <c r="AT59" s="56">
        <f t="shared" si="25"/>
        <v>1</v>
      </c>
      <c r="AU59" s="56">
        <f t="shared" si="25"/>
        <v>1</v>
      </c>
      <c r="AV59" s="56">
        <f t="shared" si="25"/>
        <v>1</v>
      </c>
      <c r="AW59" s="56">
        <f t="shared" si="25"/>
        <v>1</v>
      </c>
      <c r="AX59" s="56">
        <f t="shared" si="25"/>
        <v>1</v>
      </c>
      <c r="AY59" s="56">
        <f t="shared" si="25"/>
        <v>1</v>
      </c>
      <c r="AZ59" s="56">
        <f t="shared" si="25"/>
        <v>1</v>
      </c>
    </row>
    <row r="60" spans="1:52">
      <c r="A60" s="56" t="s">
        <v>652</v>
      </c>
      <c r="B60" s="56">
        <v>3658</v>
      </c>
      <c r="C60" s="56" t="s">
        <v>512</v>
      </c>
      <c r="D60" s="56" t="s">
        <v>542</v>
      </c>
      <c r="E60" s="1">
        <v>42495</v>
      </c>
      <c r="G60" s="1">
        <f t="shared" si="1"/>
        <v>44197</v>
      </c>
      <c r="I60" s="56">
        <f t="shared" si="22"/>
        <v>0</v>
      </c>
      <c r="J60" s="56">
        <f t="shared" si="22"/>
        <v>0</v>
      </c>
      <c r="K60" s="56">
        <f t="shared" si="22"/>
        <v>0</v>
      </c>
      <c r="L60" s="56">
        <f t="shared" si="22"/>
        <v>0</v>
      </c>
      <c r="M60" s="56">
        <f t="shared" si="22"/>
        <v>0</v>
      </c>
      <c r="N60" s="56">
        <f t="shared" si="22"/>
        <v>0</v>
      </c>
      <c r="O60" s="56">
        <f t="shared" si="22"/>
        <v>0</v>
      </c>
      <c r="P60" s="56">
        <f t="shared" si="22"/>
        <v>0</v>
      </c>
      <c r="Q60" s="56">
        <f t="shared" si="22"/>
        <v>0</v>
      </c>
      <c r="R60" s="56">
        <f t="shared" si="22"/>
        <v>0</v>
      </c>
      <c r="S60" s="56">
        <f t="shared" si="23"/>
        <v>0</v>
      </c>
      <c r="T60" s="56">
        <f t="shared" si="23"/>
        <v>0</v>
      </c>
      <c r="U60" s="56">
        <f t="shared" si="23"/>
        <v>0</v>
      </c>
      <c r="V60" s="56">
        <f t="shared" si="23"/>
        <v>0</v>
      </c>
      <c r="W60" s="56">
        <f t="shared" si="23"/>
        <v>0</v>
      </c>
      <c r="X60" s="56">
        <f t="shared" si="23"/>
        <v>0</v>
      </c>
      <c r="Y60" s="56">
        <f t="shared" si="23"/>
        <v>0</v>
      </c>
      <c r="Z60" s="56">
        <f t="shared" si="23"/>
        <v>0</v>
      </c>
      <c r="AA60" s="56">
        <f t="shared" si="23"/>
        <v>0</v>
      </c>
      <c r="AB60" s="56">
        <f t="shared" si="23"/>
        <v>0</v>
      </c>
      <c r="AC60" s="56">
        <f t="shared" si="24"/>
        <v>0</v>
      </c>
      <c r="AD60" s="56">
        <f t="shared" si="24"/>
        <v>0</v>
      </c>
      <c r="AE60" s="56">
        <f t="shared" si="24"/>
        <v>0</v>
      </c>
      <c r="AF60" s="56">
        <f t="shared" si="24"/>
        <v>0</v>
      </c>
      <c r="AG60" s="56">
        <f t="shared" si="24"/>
        <v>0</v>
      </c>
      <c r="AH60" s="56">
        <f t="shared" si="24"/>
        <v>0</v>
      </c>
      <c r="AI60" s="56">
        <f t="shared" si="24"/>
        <v>0</v>
      </c>
      <c r="AJ60" s="56">
        <f t="shared" si="24"/>
        <v>0</v>
      </c>
      <c r="AK60" s="56">
        <f t="shared" si="24"/>
        <v>0</v>
      </c>
      <c r="AL60" s="56">
        <f t="shared" si="24"/>
        <v>1</v>
      </c>
      <c r="AM60" s="56">
        <f t="shared" si="25"/>
        <v>1</v>
      </c>
      <c r="AN60" s="56">
        <f t="shared" si="25"/>
        <v>1</v>
      </c>
      <c r="AO60" s="56">
        <f t="shared" si="25"/>
        <v>1</v>
      </c>
      <c r="AP60" s="56">
        <f t="shared" si="25"/>
        <v>1</v>
      </c>
      <c r="AQ60" s="56">
        <f t="shared" si="25"/>
        <v>1</v>
      </c>
      <c r="AR60" s="56">
        <f t="shared" si="25"/>
        <v>1</v>
      </c>
      <c r="AS60" s="56">
        <f t="shared" si="25"/>
        <v>1</v>
      </c>
      <c r="AT60" s="56">
        <f t="shared" si="25"/>
        <v>1</v>
      </c>
      <c r="AU60" s="56">
        <f t="shared" si="25"/>
        <v>1</v>
      </c>
      <c r="AV60" s="56">
        <f t="shared" si="25"/>
        <v>1</v>
      </c>
      <c r="AW60" s="56">
        <f t="shared" si="25"/>
        <v>1</v>
      </c>
      <c r="AX60" s="56">
        <f t="shared" si="25"/>
        <v>1</v>
      </c>
      <c r="AY60" s="56">
        <f t="shared" si="25"/>
        <v>1</v>
      </c>
      <c r="AZ60" s="56">
        <f t="shared" si="25"/>
        <v>1</v>
      </c>
    </row>
    <row r="61" spans="1:52">
      <c r="A61" s="56" t="s">
        <v>652</v>
      </c>
      <c r="B61" s="56">
        <v>3662</v>
      </c>
      <c r="C61" s="56" t="s">
        <v>512</v>
      </c>
      <c r="D61" s="56" t="s">
        <v>541</v>
      </c>
      <c r="E61" s="1">
        <v>42495</v>
      </c>
      <c r="G61" s="1">
        <f t="shared" si="1"/>
        <v>44197</v>
      </c>
      <c r="I61" s="56">
        <f t="shared" si="22"/>
        <v>0</v>
      </c>
      <c r="J61" s="56">
        <f t="shared" si="22"/>
        <v>0</v>
      </c>
      <c r="K61" s="56">
        <f t="shared" si="22"/>
        <v>0</v>
      </c>
      <c r="L61" s="56">
        <f t="shared" si="22"/>
        <v>0</v>
      </c>
      <c r="M61" s="56">
        <f t="shared" si="22"/>
        <v>0</v>
      </c>
      <c r="N61" s="56">
        <f t="shared" si="22"/>
        <v>0</v>
      </c>
      <c r="O61" s="56">
        <f t="shared" si="22"/>
        <v>0</v>
      </c>
      <c r="P61" s="56">
        <f t="shared" si="22"/>
        <v>0</v>
      </c>
      <c r="Q61" s="56">
        <f t="shared" si="22"/>
        <v>0</v>
      </c>
      <c r="R61" s="56">
        <f t="shared" si="22"/>
        <v>0</v>
      </c>
      <c r="S61" s="56">
        <f t="shared" si="23"/>
        <v>0</v>
      </c>
      <c r="T61" s="56">
        <f t="shared" si="23"/>
        <v>0</v>
      </c>
      <c r="U61" s="56">
        <f t="shared" si="23"/>
        <v>0</v>
      </c>
      <c r="V61" s="56">
        <f t="shared" si="23"/>
        <v>0</v>
      </c>
      <c r="W61" s="56">
        <f t="shared" si="23"/>
        <v>0</v>
      </c>
      <c r="X61" s="56">
        <f t="shared" si="23"/>
        <v>0</v>
      </c>
      <c r="Y61" s="56">
        <f t="shared" si="23"/>
        <v>0</v>
      </c>
      <c r="Z61" s="56">
        <f t="shared" si="23"/>
        <v>0</v>
      </c>
      <c r="AA61" s="56">
        <f t="shared" si="23"/>
        <v>0</v>
      </c>
      <c r="AB61" s="56">
        <f t="shared" si="23"/>
        <v>0</v>
      </c>
      <c r="AC61" s="56">
        <f t="shared" si="24"/>
        <v>0</v>
      </c>
      <c r="AD61" s="56">
        <f t="shared" si="24"/>
        <v>0</v>
      </c>
      <c r="AE61" s="56">
        <f t="shared" si="24"/>
        <v>0</v>
      </c>
      <c r="AF61" s="56">
        <f t="shared" si="24"/>
        <v>0</v>
      </c>
      <c r="AG61" s="56">
        <f t="shared" si="24"/>
        <v>0</v>
      </c>
      <c r="AH61" s="56">
        <f t="shared" si="24"/>
        <v>0</v>
      </c>
      <c r="AI61" s="56">
        <f t="shared" si="24"/>
        <v>0</v>
      </c>
      <c r="AJ61" s="56">
        <f t="shared" si="24"/>
        <v>0</v>
      </c>
      <c r="AK61" s="56">
        <f t="shared" si="24"/>
        <v>0</v>
      </c>
      <c r="AL61" s="56">
        <f t="shared" si="24"/>
        <v>1</v>
      </c>
      <c r="AM61" s="56">
        <f t="shared" si="25"/>
        <v>1</v>
      </c>
      <c r="AN61" s="56">
        <f t="shared" si="25"/>
        <v>1</v>
      </c>
      <c r="AO61" s="56">
        <f t="shared" si="25"/>
        <v>1</v>
      </c>
      <c r="AP61" s="56">
        <f t="shared" si="25"/>
        <v>1</v>
      </c>
      <c r="AQ61" s="56">
        <f t="shared" si="25"/>
        <v>1</v>
      </c>
      <c r="AR61" s="56">
        <f t="shared" si="25"/>
        <v>1</v>
      </c>
      <c r="AS61" s="56">
        <f t="shared" si="25"/>
        <v>1</v>
      </c>
      <c r="AT61" s="56">
        <f t="shared" si="25"/>
        <v>1</v>
      </c>
      <c r="AU61" s="56">
        <f t="shared" si="25"/>
        <v>1</v>
      </c>
      <c r="AV61" s="56">
        <f t="shared" si="25"/>
        <v>1</v>
      </c>
      <c r="AW61" s="56">
        <f t="shared" si="25"/>
        <v>1</v>
      </c>
      <c r="AX61" s="56">
        <f t="shared" si="25"/>
        <v>1</v>
      </c>
      <c r="AY61" s="56">
        <f t="shared" si="25"/>
        <v>1</v>
      </c>
      <c r="AZ61" s="56">
        <f t="shared" si="25"/>
        <v>1</v>
      </c>
    </row>
    <row r="62" spans="1:52">
      <c r="A62" s="56" t="s">
        <v>652</v>
      </c>
      <c r="B62" s="56">
        <v>4441</v>
      </c>
      <c r="C62" s="56" t="s">
        <v>512</v>
      </c>
      <c r="D62" s="56" t="s">
        <v>536</v>
      </c>
      <c r="E62" s="1">
        <v>42495</v>
      </c>
      <c r="G62" s="1">
        <f t="shared" si="1"/>
        <v>44197</v>
      </c>
      <c r="I62" s="56">
        <f t="shared" si="22"/>
        <v>0</v>
      </c>
      <c r="J62" s="56">
        <f t="shared" si="22"/>
        <v>0</v>
      </c>
      <c r="K62" s="56">
        <f t="shared" si="22"/>
        <v>0</v>
      </c>
      <c r="L62" s="56">
        <f t="shared" si="22"/>
        <v>0</v>
      </c>
      <c r="M62" s="56">
        <f t="shared" si="22"/>
        <v>0</v>
      </c>
      <c r="N62" s="56">
        <f t="shared" si="22"/>
        <v>0</v>
      </c>
      <c r="O62" s="56">
        <f t="shared" si="22"/>
        <v>0</v>
      </c>
      <c r="P62" s="56">
        <f t="shared" si="22"/>
        <v>0</v>
      </c>
      <c r="Q62" s="56">
        <f t="shared" si="22"/>
        <v>0</v>
      </c>
      <c r="R62" s="56">
        <f t="shared" si="22"/>
        <v>0</v>
      </c>
      <c r="S62" s="56">
        <f t="shared" si="23"/>
        <v>0</v>
      </c>
      <c r="T62" s="56">
        <f t="shared" si="23"/>
        <v>0</v>
      </c>
      <c r="U62" s="56">
        <f t="shared" si="23"/>
        <v>0</v>
      </c>
      <c r="V62" s="56">
        <f t="shared" si="23"/>
        <v>0</v>
      </c>
      <c r="W62" s="56">
        <f t="shared" si="23"/>
        <v>0</v>
      </c>
      <c r="X62" s="56">
        <f t="shared" si="23"/>
        <v>0</v>
      </c>
      <c r="Y62" s="56">
        <f t="shared" si="23"/>
        <v>0</v>
      </c>
      <c r="Z62" s="56">
        <f t="shared" si="23"/>
        <v>0</v>
      </c>
      <c r="AA62" s="56">
        <f t="shared" si="23"/>
        <v>0</v>
      </c>
      <c r="AB62" s="56">
        <f t="shared" si="23"/>
        <v>0</v>
      </c>
      <c r="AC62" s="56">
        <f t="shared" si="24"/>
        <v>0</v>
      </c>
      <c r="AD62" s="56">
        <f t="shared" si="24"/>
        <v>0</v>
      </c>
      <c r="AE62" s="56">
        <f t="shared" si="24"/>
        <v>0</v>
      </c>
      <c r="AF62" s="56">
        <f t="shared" si="24"/>
        <v>0</v>
      </c>
      <c r="AG62" s="56">
        <f t="shared" si="24"/>
        <v>0</v>
      </c>
      <c r="AH62" s="56">
        <f t="shared" si="24"/>
        <v>0</v>
      </c>
      <c r="AI62" s="56">
        <f t="shared" si="24"/>
        <v>0</v>
      </c>
      <c r="AJ62" s="56">
        <f t="shared" si="24"/>
        <v>0</v>
      </c>
      <c r="AK62" s="56">
        <f t="shared" si="24"/>
        <v>0</v>
      </c>
      <c r="AL62" s="56">
        <f t="shared" si="24"/>
        <v>1</v>
      </c>
      <c r="AM62" s="56">
        <f t="shared" si="25"/>
        <v>1</v>
      </c>
      <c r="AN62" s="56">
        <f t="shared" si="25"/>
        <v>1</v>
      </c>
      <c r="AO62" s="56">
        <f t="shared" si="25"/>
        <v>1</v>
      </c>
      <c r="AP62" s="56">
        <f t="shared" si="25"/>
        <v>1</v>
      </c>
      <c r="AQ62" s="56">
        <f t="shared" si="25"/>
        <v>1</v>
      </c>
      <c r="AR62" s="56">
        <f t="shared" si="25"/>
        <v>1</v>
      </c>
      <c r="AS62" s="56">
        <f t="shared" si="25"/>
        <v>1</v>
      </c>
      <c r="AT62" s="56">
        <f t="shared" si="25"/>
        <v>1</v>
      </c>
      <c r="AU62" s="56">
        <f t="shared" si="25"/>
        <v>1</v>
      </c>
      <c r="AV62" s="56">
        <f t="shared" si="25"/>
        <v>1</v>
      </c>
      <c r="AW62" s="56">
        <f t="shared" si="25"/>
        <v>1</v>
      </c>
      <c r="AX62" s="56">
        <f t="shared" si="25"/>
        <v>1</v>
      </c>
      <c r="AY62" s="56">
        <f t="shared" si="25"/>
        <v>1</v>
      </c>
      <c r="AZ62" s="56">
        <f t="shared" si="25"/>
        <v>1</v>
      </c>
    </row>
    <row r="63" spans="1:52">
      <c r="A63" s="56" t="s">
        <v>652</v>
      </c>
      <c r="B63" s="56">
        <v>4446</v>
      </c>
      <c r="C63" s="56" t="s">
        <v>512</v>
      </c>
      <c r="D63" s="56" t="s">
        <v>535</v>
      </c>
      <c r="E63" s="1">
        <v>42495</v>
      </c>
      <c r="G63" s="1">
        <f t="shared" si="1"/>
        <v>44197</v>
      </c>
      <c r="I63" s="56">
        <f t="shared" si="22"/>
        <v>0</v>
      </c>
      <c r="J63" s="56">
        <f t="shared" si="22"/>
        <v>0</v>
      </c>
      <c r="K63" s="56">
        <f t="shared" si="22"/>
        <v>0</v>
      </c>
      <c r="L63" s="56">
        <f t="shared" si="22"/>
        <v>0</v>
      </c>
      <c r="M63" s="56">
        <f t="shared" si="22"/>
        <v>0</v>
      </c>
      <c r="N63" s="56">
        <f t="shared" si="22"/>
        <v>0</v>
      </c>
      <c r="O63" s="56">
        <f t="shared" si="22"/>
        <v>0</v>
      </c>
      <c r="P63" s="56">
        <f t="shared" si="22"/>
        <v>0</v>
      </c>
      <c r="Q63" s="56">
        <f t="shared" si="22"/>
        <v>0</v>
      </c>
      <c r="R63" s="56">
        <f t="shared" si="22"/>
        <v>0</v>
      </c>
      <c r="S63" s="56">
        <f t="shared" si="23"/>
        <v>0</v>
      </c>
      <c r="T63" s="56">
        <f t="shared" si="23"/>
        <v>0</v>
      </c>
      <c r="U63" s="56">
        <f t="shared" si="23"/>
        <v>0</v>
      </c>
      <c r="V63" s="56">
        <f t="shared" si="23"/>
        <v>0</v>
      </c>
      <c r="W63" s="56">
        <f t="shared" si="23"/>
        <v>0</v>
      </c>
      <c r="X63" s="56">
        <f t="shared" si="23"/>
        <v>0</v>
      </c>
      <c r="Y63" s="56">
        <f t="shared" si="23"/>
        <v>0</v>
      </c>
      <c r="Z63" s="56">
        <f t="shared" si="23"/>
        <v>0</v>
      </c>
      <c r="AA63" s="56">
        <f t="shared" si="23"/>
        <v>0</v>
      </c>
      <c r="AB63" s="56">
        <f t="shared" si="23"/>
        <v>0</v>
      </c>
      <c r="AC63" s="56">
        <f t="shared" si="24"/>
        <v>0</v>
      </c>
      <c r="AD63" s="56">
        <f t="shared" si="24"/>
        <v>0</v>
      </c>
      <c r="AE63" s="56">
        <f t="shared" si="24"/>
        <v>0</v>
      </c>
      <c r="AF63" s="56">
        <f t="shared" si="24"/>
        <v>0</v>
      </c>
      <c r="AG63" s="56">
        <f t="shared" si="24"/>
        <v>0</v>
      </c>
      <c r="AH63" s="56">
        <f t="shared" si="24"/>
        <v>0</v>
      </c>
      <c r="AI63" s="56">
        <f t="shared" si="24"/>
        <v>0</v>
      </c>
      <c r="AJ63" s="56">
        <f t="shared" si="24"/>
        <v>0</v>
      </c>
      <c r="AK63" s="56">
        <f t="shared" si="24"/>
        <v>0</v>
      </c>
      <c r="AL63" s="56">
        <f t="shared" si="24"/>
        <v>1</v>
      </c>
      <c r="AM63" s="56">
        <f t="shared" si="25"/>
        <v>1</v>
      </c>
      <c r="AN63" s="56">
        <f t="shared" si="25"/>
        <v>1</v>
      </c>
      <c r="AO63" s="56">
        <f t="shared" si="25"/>
        <v>1</v>
      </c>
      <c r="AP63" s="56">
        <f t="shared" si="25"/>
        <v>1</v>
      </c>
      <c r="AQ63" s="56">
        <f t="shared" si="25"/>
        <v>1</v>
      </c>
      <c r="AR63" s="56">
        <f t="shared" si="25"/>
        <v>1</v>
      </c>
      <c r="AS63" s="56">
        <f t="shared" si="25"/>
        <v>1</v>
      </c>
      <c r="AT63" s="56">
        <f t="shared" si="25"/>
        <v>1</v>
      </c>
      <c r="AU63" s="56">
        <f t="shared" si="25"/>
        <v>1</v>
      </c>
      <c r="AV63" s="56">
        <f t="shared" si="25"/>
        <v>1</v>
      </c>
      <c r="AW63" s="56">
        <f t="shared" si="25"/>
        <v>1</v>
      </c>
      <c r="AX63" s="56">
        <f t="shared" si="25"/>
        <v>1</v>
      </c>
      <c r="AY63" s="56">
        <f t="shared" si="25"/>
        <v>1</v>
      </c>
      <c r="AZ63" s="56">
        <f t="shared" si="25"/>
        <v>1</v>
      </c>
    </row>
    <row r="64" spans="1:52">
      <c r="A64" s="56" t="s">
        <v>652</v>
      </c>
      <c r="B64" s="56">
        <v>4465</v>
      </c>
      <c r="C64" s="56" t="s">
        <v>512</v>
      </c>
      <c r="D64" s="56" t="s">
        <v>534</v>
      </c>
      <c r="E64" s="1">
        <v>42495</v>
      </c>
      <c r="G64" s="1">
        <f t="shared" si="1"/>
        <v>44197</v>
      </c>
      <c r="I64" s="56">
        <f t="shared" si="22"/>
        <v>0</v>
      </c>
      <c r="J64" s="56">
        <f t="shared" si="22"/>
        <v>0</v>
      </c>
      <c r="K64" s="56">
        <f t="shared" si="22"/>
        <v>0</v>
      </c>
      <c r="L64" s="56">
        <f t="shared" si="22"/>
        <v>0</v>
      </c>
      <c r="M64" s="56">
        <f t="shared" si="22"/>
        <v>0</v>
      </c>
      <c r="N64" s="56">
        <f t="shared" si="22"/>
        <v>0</v>
      </c>
      <c r="O64" s="56">
        <f t="shared" si="22"/>
        <v>0</v>
      </c>
      <c r="P64" s="56">
        <f t="shared" si="22"/>
        <v>0</v>
      </c>
      <c r="Q64" s="56">
        <f t="shared" si="22"/>
        <v>0</v>
      </c>
      <c r="R64" s="56">
        <f t="shared" si="22"/>
        <v>0</v>
      </c>
      <c r="S64" s="56">
        <f t="shared" si="23"/>
        <v>0</v>
      </c>
      <c r="T64" s="56">
        <f t="shared" si="23"/>
        <v>0</v>
      </c>
      <c r="U64" s="56">
        <f t="shared" si="23"/>
        <v>0</v>
      </c>
      <c r="V64" s="56">
        <f t="shared" si="23"/>
        <v>0</v>
      </c>
      <c r="W64" s="56">
        <f t="shared" si="23"/>
        <v>0</v>
      </c>
      <c r="X64" s="56">
        <f t="shared" si="23"/>
        <v>0</v>
      </c>
      <c r="Y64" s="56">
        <f t="shared" si="23"/>
        <v>0</v>
      </c>
      <c r="Z64" s="56">
        <f t="shared" si="23"/>
        <v>0</v>
      </c>
      <c r="AA64" s="56">
        <f t="shared" si="23"/>
        <v>0</v>
      </c>
      <c r="AB64" s="56">
        <f t="shared" si="23"/>
        <v>0</v>
      </c>
      <c r="AC64" s="56">
        <f t="shared" si="24"/>
        <v>0</v>
      </c>
      <c r="AD64" s="56">
        <f t="shared" si="24"/>
        <v>0</v>
      </c>
      <c r="AE64" s="56">
        <f t="shared" si="24"/>
        <v>0</v>
      </c>
      <c r="AF64" s="56">
        <f t="shared" si="24"/>
        <v>0</v>
      </c>
      <c r="AG64" s="56">
        <f t="shared" si="24"/>
        <v>0</v>
      </c>
      <c r="AH64" s="56">
        <f t="shared" si="24"/>
        <v>0</v>
      </c>
      <c r="AI64" s="56">
        <f t="shared" si="24"/>
        <v>0</v>
      </c>
      <c r="AJ64" s="56">
        <f t="shared" si="24"/>
        <v>0</v>
      </c>
      <c r="AK64" s="56">
        <f t="shared" si="24"/>
        <v>0</v>
      </c>
      <c r="AL64" s="56">
        <f t="shared" si="24"/>
        <v>1</v>
      </c>
      <c r="AM64" s="56">
        <f t="shared" si="25"/>
        <v>1</v>
      </c>
      <c r="AN64" s="56">
        <f t="shared" si="25"/>
        <v>1</v>
      </c>
      <c r="AO64" s="56">
        <f t="shared" si="25"/>
        <v>1</v>
      </c>
      <c r="AP64" s="56">
        <f t="shared" si="25"/>
        <v>1</v>
      </c>
      <c r="AQ64" s="56">
        <f t="shared" si="25"/>
        <v>1</v>
      </c>
      <c r="AR64" s="56">
        <f t="shared" si="25"/>
        <v>1</v>
      </c>
      <c r="AS64" s="56">
        <f t="shared" si="25"/>
        <v>1</v>
      </c>
      <c r="AT64" s="56">
        <f t="shared" si="25"/>
        <v>1</v>
      </c>
      <c r="AU64" s="56">
        <f t="shared" si="25"/>
        <v>1</v>
      </c>
      <c r="AV64" s="56">
        <f t="shared" si="25"/>
        <v>1</v>
      </c>
      <c r="AW64" s="56">
        <f t="shared" si="25"/>
        <v>1</v>
      </c>
      <c r="AX64" s="56">
        <f t="shared" si="25"/>
        <v>1</v>
      </c>
      <c r="AY64" s="56">
        <f t="shared" si="25"/>
        <v>1</v>
      </c>
      <c r="AZ64" s="56">
        <f t="shared" si="25"/>
        <v>1</v>
      </c>
    </row>
    <row r="65" spans="1:52">
      <c r="A65" s="56" t="s">
        <v>652</v>
      </c>
      <c r="B65" s="56">
        <v>4544</v>
      </c>
      <c r="C65" s="56" t="s">
        <v>512</v>
      </c>
      <c r="D65" s="56" t="s">
        <v>533</v>
      </c>
      <c r="E65" s="1">
        <v>42495</v>
      </c>
      <c r="G65" s="1">
        <f t="shared" si="1"/>
        <v>44197</v>
      </c>
      <c r="I65" s="56">
        <f t="shared" si="22"/>
        <v>0</v>
      </c>
      <c r="J65" s="56">
        <f t="shared" si="22"/>
        <v>0</v>
      </c>
      <c r="K65" s="56">
        <f t="shared" si="22"/>
        <v>0</v>
      </c>
      <c r="L65" s="56">
        <f t="shared" si="22"/>
        <v>0</v>
      </c>
      <c r="M65" s="56">
        <f t="shared" si="22"/>
        <v>0</v>
      </c>
      <c r="N65" s="56">
        <f t="shared" si="22"/>
        <v>0</v>
      </c>
      <c r="O65" s="56">
        <f t="shared" si="22"/>
        <v>0</v>
      </c>
      <c r="P65" s="56">
        <f t="shared" si="22"/>
        <v>0</v>
      </c>
      <c r="Q65" s="56">
        <f t="shared" si="22"/>
        <v>0</v>
      </c>
      <c r="R65" s="56">
        <f t="shared" si="22"/>
        <v>0</v>
      </c>
      <c r="S65" s="56">
        <f t="shared" si="23"/>
        <v>0</v>
      </c>
      <c r="T65" s="56">
        <f t="shared" si="23"/>
        <v>0</v>
      </c>
      <c r="U65" s="56">
        <f t="shared" si="23"/>
        <v>0</v>
      </c>
      <c r="V65" s="56">
        <f t="shared" si="23"/>
        <v>0</v>
      </c>
      <c r="W65" s="56">
        <f t="shared" si="23"/>
        <v>0</v>
      </c>
      <c r="X65" s="56">
        <f t="shared" si="23"/>
        <v>0</v>
      </c>
      <c r="Y65" s="56">
        <f t="shared" si="23"/>
        <v>0</v>
      </c>
      <c r="Z65" s="56">
        <f t="shared" si="23"/>
        <v>0</v>
      </c>
      <c r="AA65" s="56">
        <f t="shared" si="23"/>
        <v>0</v>
      </c>
      <c r="AB65" s="56">
        <f t="shared" si="23"/>
        <v>0</v>
      </c>
      <c r="AC65" s="56">
        <f t="shared" si="24"/>
        <v>0</v>
      </c>
      <c r="AD65" s="56">
        <f t="shared" si="24"/>
        <v>0</v>
      </c>
      <c r="AE65" s="56">
        <f t="shared" si="24"/>
        <v>0</v>
      </c>
      <c r="AF65" s="56">
        <f t="shared" si="24"/>
        <v>0</v>
      </c>
      <c r="AG65" s="56">
        <f t="shared" si="24"/>
        <v>0</v>
      </c>
      <c r="AH65" s="56">
        <f t="shared" si="24"/>
        <v>0</v>
      </c>
      <c r="AI65" s="56">
        <f t="shared" si="24"/>
        <v>0</v>
      </c>
      <c r="AJ65" s="56">
        <f t="shared" si="24"/>
        <v>0</v>
      </c>
      <c r="AK65" s="56">
        <f t="shared" si="24"/>
        <v>0</v>
      </c>
      <c r="AL65" s="56">
        <f t="shared" si="24"/>
        <v>1</v>
      </c>
      <c r="AM65" s="56">
        <f t="shared" si="25"/>
        <v>1</v>
      </c>
      <c r="AN65" s="56">
        <f t="shared" si="25"/>
        <v>1</v>
      </c>
      <c r="AO65" s="56">
        <f t="shared" si="25"/>
        <v>1</v>
      </c>
      <c r="AP65" s="56">
        <f t="shared" si="25"/>
        <v>1</v>
      </c>
      <c r="AQ65" s="56">
        <f t="shared" si="25"/>
        <v>1</v>
      </c>
      <c r="AR65" s="56">
        <f t="shared" si="25"/>
        <v>1</v>
      </c>
      <c r="AS65" s="56">
        <f t="shared" si="25"/>
        <v>1</v>
      </c>
      <c r="AT65" s="56">
        <f t="shared" si="25"/>
        <v>1</v>
      </c>
      <c r="AU65" s="56">
        <f t="shared" si="25"/>
        <v>1</v>
      </c>
      <c r="AV65" s="56">
        <f t="shared" si="25"/>
        <v>1</v>
      </c>
      <c r="AW65" s="56">
        <f t="shared" si="25"/>
        <v>1</v>
      </c>
      <c r="AX65" s="56">
        <f t="shared" si="25"/>
        <v>1</v>
      </c>
      <c r="AY65" s="56">
        <f t="shared" si="25"/>
        <v>1</v>
      </c>
      <c r="AZ65" s="56">
        <f t="shared" si="25"/>
        <v>1</v>
      </c>
    </row>
    <row r="66" spans="1:52">
      <c r="A66" s="56" t="s">
        <v>652</v>
      </c>
      <c r="B66" s="56">
        <v>5066</v>
      </c>
      <c r="C66" s="56" t="s">
        <v>512</v>
      </c>
      <c r="D66" s="56" t="s">
        <v>530</v>
      </c>
      <c r="E66" s="1">
        <v>42495</v>
      </c>
      <c r="G66" s="1">
        <f t="shared" si="1"/>
        <v>44197</v>
      </c>
      <c r="I66" s="56">
        <f t="shared" si="22"/>
        <v>0</v>
      </c>
      <c r="J66" s="56">
        <f t="shared" si="22"/>
        <v>0</v>
      </c>
      <c r="K66" s="56">
        <f t="shared" si="22"/>
        <v>0</v>
      </c>
      <c r="L66" s="56">
        <f t="shared" si="22"/>
        <v>0</v>
      </c>
      <c r="M66" s="56">
        <f t="shared" si="22"/>
        <v>0</v>
      </c>
      <c r="N66" s="56">
        <f t="shared" si="22"/>
        <v>0</v>
      </c>
      <c r="O66" s="56">
        <f t="shared" si="22"/>
        <v>0</v>
      </c>
      <c r="P66" s="56">
        <f t="shared" si="22"/>
        <v>0</v>
      </c>
      <c r="Q66" s="56">
        <f t="shared" si="22"/>
        <v>0</v>
      </c>
      <c r="R66" s="56">
        <f t="shared" si="22"/>
        <v>0</v>
      </c>
      <c r="S66" s="56">
        <f t="shared" si="23"/>
        <v>0</v>
      </c>
      <c r="T66" s="56">
        <f t="shared" si="23"/>
        <v>0</v>
      </c>
      <c r="U66" s="56">
        <f t="shared" si="23"/>
        <v>0</v>
      </c>
      <c r="V66" s="56">
        <f t="shared" si="23"/>
        <v>0</v>
      </c>
      <c r="W66" s="56">
        <f t="shared" si="23"/>
        <v>0</v>
      </c>
      <c r="X66" s="56">
        <f t="shared" si="23"/>
        <v>0</v>
      </c>
      <c r="Y66" s="56">
        <f t="shared" si="23"/>
        <v>0</v>
      </c>
      <c r="Z66" s="56">
        <f t="shared" si="23"/>
        <v>0</v>
      </c>
      <c r="AA66" s="56">
        <f t="shared" si="23"/>
        <v>0</v>
      </c>
      <c r="AB66" s="56">
        <f t="shared" si="23"/>
        <v>0</v>
      </c>
      <c r="AC66" s="56">
        <f t="shared" si="24"/>
        <v>0</v>
      </c>
      <c r="AD66" s="56">
        <f t="shared" si="24"/>
        <v>0</v>
      </c>
      <c r="AE66" s="56">
        <f t="shared" si="24"/>
        <v>0</v>
      </c>
      <c r="AF66" s="56">
        <f t="shared" si="24"/>
        <v>0</v>
      </c>
      <c r="AG66" s="56">
        <f t="shared" si="24"/>
        <v>0</v>
      </c>
      <c r="AH66" s="56">
        <f t="shared" si="24"/>
        <v>0</v>
      </c>
      <c r="AI66" s="56">
        <f t="shared" si="24"/>
        <v>0</v>
      </c>
      <c r="AJ66" s="56">
        <f t="shared" si="24"/>
        <v>0</v>
      </c>
      <c r="AK66" s="56">
        <f t="shared" si="24"/>
        <v>0</v>
      </c>
      <c r="AL66" s="56">
        <f t="shared" si="24"/>
        <v>1</v>
      </c>
      <c r="AM66" s="56">
        <f t="shared" si="25"/>
        <v>1</v>
      </c>
      <c r="AN66" s="56">
        <f t="shared" si="25"/>
        <v>1</v>
      </c>
      <c r="AO66" s="56">
        <f t="shared" si="25"/>
        <v>1</v>
      </c>
      <c r="AP66" s="56">
        <f t="shared" si="25"/>
        <v>1</v>
      </c>
      <c r="AQ66" s="56">
        <f t="shared" si="25"/>
        <v>1</v>
      </c>
      <c r="AR66" s="56">
        <f t="shared" si="25"/>
        <v>1</v>
      </c>
      <c r="AS66" s="56">
        <f t="shared" si="25"/>
        <v>1</v>
      </c>
      <c r="AT66" s="56">
        <f t="shared" si="25"/>
        <v>1</v>
      </c>
      <c r="AU66" s="56">
        <f t="shared" si="25"/>
        <v>1</v>
      </c>
      <c r="AV66" s="56">
        <f t="shared" si="25"/>
        <v>1</v>
      </c>
      <c r="AW66" s="56">
        <f t="shared" si="25"/>
        <v>1</v>
      </c>
      <c r="AX66" s="56">
        <f t="shared" si="25"/>
        <v>1</v>
      </c>
      <c r="AY66" s="56">
        <f t="shared" si="25"/>
        <v>1</v>
      </c>
      <c r="AZ66" s="56">
        <f t="shared" si="25"/>
        <v>1</v>
      </c>
    </row>
    <row r="67" spans="1:52">
      <c r="A67" s="56" t="s">
        <v>652</v>
      </c>
      <c r="B67" s="56">
        <v>5101</v>
      </c>
      <c r="C67" s="56" t="s">
        <v>512</v>
      </c>
      <c r="D67" s="56" t="s">
        <v>529</v>
      </c>
      <c r="E67" s="1">
        <v>42495</v>
      </c>
      <c r="G67" s="1">
        <f t="shared" si="1"/>
        <v>44197</v>
      </c>
      <c r="I67" s="56">
        <f t="shared" ref="I67:R76" si="26">IF(AND(I$5&gt;$E67,I$5&lt;$G67),1,0)</f>
        <v>0</v>
      </c>
      <c r="J67" s="56">
        <f t="shared" si="26"/>
        <v>0</v>
      </c>
      <c r="K67" s="56">
        <f t="shared" si="26"/>
        <v>0</v>
      </c>
      <c r="L67" s="56">
        <f t="shared" si="26"/>
        <v>0</v>
      </c>
      <c r="M67" s="56">
        <f t="shared" si="26"/>
        <v>0</v>
      </c>
      <c r="N67" s="56">
        <f t="shared" si="26"/>
        <v>0</v>
      </c>
      <c r="O67" s="56">
        <f t="shared" si="26"/>
        <v>0</v>
      </c>
      <c r="P67" s="56">
        <f t="shared" si="26"/>
        <v>0</v>
      </c>
      <c r="Q67" s="56">
        <f t="shared" si="26"/>
        <v>0</v>
      </c>
      <c r="R67" s="56">
        <f t="shared" si="26"/>
        <v>0</v>
      </c>
      <c r="S67" s="56">
        <f t="shared" ref="S67:AB76" si="27">IF(AND(S$5&gt;$E67,S$5&lt;$G67),1,0)</f>
        <v>0</v>
      </c>
      <c r="T67" s="56">
        <f t="shared" si="27"/>
        <v>0</v>
      </c>
      <c r="U67" s="56">
        <f t="shared" si="27"/>
        <v>0</v>
      </c>
      <c r="V67" s="56">
        <f t="shared" si="27"/>
        <v>0</v>
      </c>
      <c r="W67" s="56">
        <f t="shared" si="27"/>
        <v>0</v>
      </c>
      <c r="X67" s="56">
        <f t="shared" si="27"/>
        <v>0</v>
      </c>
      <c r="Y67" s="56">
        <f t="shared" si="27"/>
        <v>0</v>
      </c>
      <c r="Z67" s="56">
        <f t="shared" si="27"/>
        <v>0</v>
      </c>
      <c r="AA67" s="56">
        <f t="shared" si="27"/>
        <v>0</v>
      </c>
      <c r="AB67" s="56">
        <f t="shared" si="27"/>
        <v>0</v>
      </c>
      <c r="AC67" s="56">
        <f t="shared" ref="AC67:AL76" si="28">IF(AND(AC$5&gt;$E67,AC$5&lt;$G67),1,0)</f>
        <v>0</v>
      </c>
      <c r="AD67" s="56">
        <f t="shared" si="28"/>
        <v>0</v>
      </c>
      <c r="AE67" s="56">
        <f t="shared" si="28"/>
        <v>0</v>
      </c>
      <c r="AF67" s="56">
        <f t="shared" si="28"/>
        <v>0</v>
      </c>
      <c r="AG67" s="56">
        <f t="shared" si="28"/>
        <v>0</v>
      </c>
      <c r="AH67" s="56">
        <f t="shared" si="28"/>
        <v>0</v>
      </c>
      <c r="AI67" s="56">
        <f t="shared" si="28"/>
        <v>0</v>
      </c>
      <c r="AJ67" s="56">
        <f t="shared" si="28"/>
        <v>0</v>
      </c>
      <c r="AK67" s="56">
        <f t="shared" si="28"/>
        <v>0</v>
      </c>
      <c r="AL67" s="56">
        <f t="shared" si="28"/>
        <v>1</v>
      </c>
      <c r="AM67" s="56">
        <f t="shared" ref="AM67:AZ76" si="29">IF(AND(AM$5&gt;$E67,AM$5&lt;$G67),1,0)</f>
        <v>1</v>
      </c>
      <c r="AN67" s="56">
        <f t="shared" si="29"/>
        <v>1</v>
      </c>
      <c r="AO67" s="56">
        <f t="shared" si="29"/>
        <v>1</v>
      </c>
      <c r="AP67" s="56">
        <f t="shared" si="29"/>
        <v>1</v>
      </c>
      <c r="AQ67" s="56">
        <f t="shared" si="29"/>
        <v>1</v>
      </c>
      <c r="AR67" s="56">
        <f t="shared" si="29"/>
        <v>1</v>
      </c>
      <c r="AS67" s="56">
        <f t="shared" si="29"/>
        <v>1</v>
      </c>
      <c r="AT67" s="56">
        <f t="shared" si="29"/>
        <v>1</v>
      </c>
      <c r="AU67" s="56">
        <f t="shared" si="29"/>
        <v>1</v>
      </c>
      <c r="AV67" s="56">
        <f t="shared" si="29"/>
        <v>1</v>
      </c>
      <c r="AW67" s="56">
        <f t="shared" si="29"/>
        <v>1</v>
      </c>
      <c r="AX67" s="56">
        <f t="shared" si="29"/>
        <v>1</v>
      </c>
      <c r="AY67" s="56">
        <f t="shared" si="29"/>
        <v>1</v>
      </c>
      <c r="AZ67" s="56">
        <f t="shared" si="29"/>
        <v>1</v>
      </c>
    </row>
    <row r="68" spans="1:52">
      <c r="A68" s="56" t="s">
        <v>652</v>
      </c>
      <c r="B68" s="56">
        <v>5107</v>
      </c>
      <c r="C68" s="56" t="s">
        <v>512</v>
      </c>
      <c r="D68" s="56" t="s">
        <v>528</v>
      </c>
      <c r="E68" s="1">
        <v>42495</v>
      </c>
      <c r="F68" s="1"/>
      <c r="G68" s="1">
        <f t="shared" si="1"/>
        <v>44197</v>
      </c>
      <c r="I68" s="56">
        <f t="shared" si="26"/>
        <v>0</v>
      </c>
      <c r="J68" s="56">
        <f t="shared" si="26"/>
        <v>0</v>
      </c>
      <c r="K68" s="56">
        <f t="shared" si="26"/>
        <v>0</v>
      </c>
      <c r="L68" s="56">
        <f t="shared" si="26"/>
        <v>0</v>
      </c>
      <c r="M68" s="56">
        <f t="shared" si="26"/>
        <v>0</v>
      </c>
      <c r="N68" s="56">
        <f t="shared" si="26"/>
        <v>0</v>
      </c>
      <c r="O68" s="56">
        <f t="shared" si="26"/>
        <v>0</v>
      </c>
      <c r="P68" s="56">
        <f t="shared" si="26"/>
        <v>0</v>
      </c>
      <c r="Q68" s="56">
        <f t="shared" si="26"/>
        <v>0</v>
      </c>
      <c r="R68" s="56">
        <f t="shared" si="26"/>
        <v>0</v>
      </c>
      <c r="S68" s="56">
        <f t="shared" si="27"/>
        <v>0</v>
      </c>
      <c r="T68" s="56">
        <f t="shared" si="27"/>
        <v>0</v>
      </c>
      <c r="U68" s="56">
        <f t="shared" si="27"/>
        <v>0</v>
      </c>
      <c r="V68" s="56">
        <f t="shared" si="27"/>
        <v>0</v>
      </c>
      <c r="W68" s="56">
        <f t="shared" si="27"/>
        <v>0</v>
      </c>
      <c r="X68" s="56">
        <f t="shared" si="27"/>
        <v>0</v>
      </c>
      <c r="Y68" s="56">
        <f t="shared" si="27"/>
        <v>0</v>
      </c>
      <c r="Z68" s="56">
        <f t="shared" si="27"/>
        <v>0</v>
      </c>
      <c r="AA68" s="56">
        <f t="shared" si="27"/>
        <v>0</v>
      </c>
      <c r="AB68" s="56">
        <f t="shared" si="27"/>
        <v>0</v>
      </c>
      <c r="AC68" s="56">
        <f t="shared" si="28"/>
        <v>0</v>
      </c>
      <c r="AD68" s="56">
        <f t="shared" si="28"/>
        <v>0</v>
      </c>
      <c r="AE68" s="56">
        <f t="shared" si="28"/>
        <v>0</v>
      </c>
      <c r="AF68" s="56">
        <f t="shared" si="28"/>
        <v>0</v>
      </c>
      <c r="AG68" s="56">
        <f t="shared" si="28"/>
        <v>0</v>
      </c>
      <c r="AH68" s="56">
        <f t="shared" si="28"/>
        <v>0</v>
      </c>
      <c r="AI68" s="56">
        <f t="shared" si="28"/>
        <v>0</v>
      </c>
      <c r="AJ68" s="56">
        <f t="shared" si="28"/>
        <v>0</v>
      </c>
      <c r="AK68" s="56">
        <f t="shared" si="28"/>
        <v>0</v>
      </c>
      <c r="AL68" s="56">
        <f t="shared" si="28"/>
        <v>1</v>
      </c>
      <c r="AM68" s="56">
        <f t="shared" si="29"/>
        <v>1</v>
      </c>
      <c r="AN68" s="56">
        <f t="shared" si="29"/>
        <v>1</v>
      </c>
      <c r="AO68" s="56">
        <f t="shared" si="29"/>
        <v>1</v>
      </c>
      <c r="AP68" s="56">
        <f t="shared" si="29"/>
        <v>1</v>
      </c>
      <c r="AQ68" s="56">
        <f t="shared" si="29"/>
        <v>1</v>
      </c>
      <c r="AR68" s="56">
        <f t="shared" si="29"/>
        <v>1</v>
      </c>
      <c r="AS68" s="56">
        <f t="shared" si="29"/>
        <v>1</v>
      </c>
      <c r="AT68" s="56">
        <f t="shared" si="29"/>
        <v>1</v>
      </c>
      <c r="AU68" s="56">
        <f t="shared" si="29"/>
        <v>1</v>
      </c>
      <c r="AV68" s="56">
        <f t="shared" si="29"/>
        <v>1</v>
      </c>
      <c r="AW68" s="56">
        <f t="shared" si="29"/>
        <v>1</v>
      </c>
      <c r="AX68" s="56">
        <f t="shared" si="29"/>
        <v>1</v>
      </c>
      <c r="AY68" s="56">
        <f t="shared" si="29"/>
        <v>1</v>
      </c>
      <c r="AZ68" s="56">
        <f t="shared" si="29"/>
        <v>1</v>
      </c>
    </row>
    <row r="69" spans="1:52">
      <c r="A69" s="56" t="s">
        <v>652</v>
      </c>
      <c r="B69" s="56">
        <v>5184</v>
      </c>
      <c r="C69" s="56" t="s">
        <v>512</v>
      </c>
      <c r="D69" s="56" t="s">
        <v>526</v>
      </c>
      <c r="E69" s="1">
        <v>42495</v>
      </c>
      <c r="G69" s="1">
        <f t="shared" si="1"/>
        <v>44197</v>
      </c>
      <c r="I69" s="56">
        <f t="shared" si="26"/>
        <v>0</v>
      </c>
      <c r="J69" s="56">
        <f t="shared" si="26"/>
        <v>0</v>
      </c>
      <c r="K69" s="56">
        <f t="shared" si="26"/>
        <v>0</v>
      </c>
      <c r="L69" s="56">
        <f t="shared" si="26"/>
        <v>0</v>
      </c>
      <c r="M69" s="56">
        <f t="shared" si="26"/>
        <v>0</v>
      </c>
      <c r="N69" s="56">
        <f t="shared" si="26"/>
        <v>0</v>
      </c>
      <c r="O69" s="56">
        <f t="shared" si="26"/>
        <v>0</v>
      </c>
      <c r="P69" s="56">
        <f t="shared" si="26"/>
        <v>0</v>
      </c>
      <c r="Q69" s="56">
        <f t="shared" si="26"/>
        <v>0</v>
      </c>
      <c r="R69" s="56">
        <f t="shared" si="26"/>
        <v>0</v>
      </c>
      <c r="S69" s="56">
        <f t="shared" si="27"/>
        <v>0</v>
      </c>
      <c r="T69" s="56">
        <f t="shared" si="27"/>
        <v>0</v>
      </c>
      <c r="U69" s="56">
        <f t="shared" si="27"/>
        <v>0</v>
      </c>
      <c r="V69" s="56">
        <f t="shared" si="27"/>
        <v>0</v>
      </c>
      <c r="W69" s="56">
        <f t="shared" si="27"/>
        <v>0</v>
      </c>
      <c r="X69" s="56">
        <f t="shared" si="27"/>
        <v>0</v>
      </c>
      <c r="Y69" s="56">
        <f t="shared" si="27"/>
        <v>0</v>
      </c>
      <c r="Z69" s="56">
        <f t="shared" si="27"/>
        <v>0</v>
      </c>
      <c r="AA69" s="56">
        <f t="shared" si="27"/>
        <v>0</v>
      </c>
      <c r="AB69" s="56">
        <f t="shared" si="27"/>
        <v>0</v>
      </c>
      <c r="AC69" s="56">
        <f t="shared" si="28"/>
        <v>0</v>
      </c>
      <c r="AD69" s="56">
        <f t="shared" si="28"/>
        <v>0</v>
      </c>
      <c r="AE69" s="56">
        <f t="shared" si="28"/>
        <v>0</v>
      </c>
      <c r="AF69" s="56">
        <f t="shared" si="28"/>
        <v>0</v>
      </c>
      <c r="AG69" s="56">
        <f t="shared" si="28"/>
        <v>0</v>
      </c>
      <c r="AH69" s="56">
        <f t="shared" si="28"/>
        <v>0</v>
      </c>
      <c r="AI69" s="56">
        <f t="shared" si="28"/>
        <v>0</v>
      </c>
      <c r="AJ69" s="56">
        <f t="shared" si="28"/>
        <v>0</v>
      </c>
      <c r="AK69" s="56">
        <f t="shared" si="28"/>
        <v>0</v>
      </c>
      <c r="AL69" s="56">
        <f t="shared" si="28"/>
        <v>1</v>
      </c>
      <c r="AM69" s="56">
        <f t="shared" si="29"/>
        <v>1</v>
      </c>
      <c r="AN69" s="56">
        <f t="shared" si="29"/>
        <v>1</v>
      </c>
      <c r="AO69" s="56">
        <f t="shared" si="29"/>
        <v>1</v>
      </c>
      <c r="AP69" s="56">
        <f t="shared" si="29"/>
        <v>1</v>
      </c>
      <c r="AQ69" s="56">
        <f t="shared" si="29"/>
        <v>1</v>
      </c>
      <c r="AR69" s="56">
        <f t="shared" si="29"/>
        <v>1</v>
      </c>
      <c r="AS69" s="56">
        <f t="shared" si="29"/>
        <v>1</v>
      </c>
      <c r="AT69" s="56">
        <f t="shared" si="29"/>
        <v>1</v>
      </c>
      <c r="AU69" s="56">
        <f t="shared" si="29"/>
        <v>1</v>
      </c>
      <c r="AV69" s="56">
        <f t="shared" si="29"/>
        <v>1</v>
      </c>
      <c r="AW69" s="56">
        <f t="shared" si="29"/>
        <v>1</v>
      </c>
      <c r="AX69" s="56">
        <f t="shared" si="29"/>
        <v>1</v>
      </c>
      <c r="AY69" s="56">
        <f t="shared" si="29"/>
        <v>1</v>
      </c>
      <c r="AZ69" s="56">
        <f t="shared" si="29"/>
        <v>1</v>
      </c>
    </row>
    <row r="70" spans="1:52">
      <c r="A70" s="56" t="s">
        <v>652</v>
      </c>
      <c r="B70" s="56">
        <v>5222</v>
      </c>
      <c r="C70" s="56" t="s">
        <v>512</v>
      </c>
      <c r="D70" s="56" t="s">
        <v>524</v>
      </c>
      <c r="E70" s="1">
        <v>42495</v>
      </c>
      <c r="G70" s="1">
        <f t="shared" si="1"/>
        <v>44197</v>
      </c>
      <c r="I70" s="56">
        <f t="shared" si="26"/>
        <v>0</v>
      </c>
      <c r="J70" s="56">
        <f t="shared" si="26"/>
        <v>0</v>
      </c>
      <c r="K70" s="56">
        <f t="shared" si="26"/>
        <v>0</v>
      </c>
      <c r="L70" s="56">
        <f t="shared" si="26"/>
        <v>0</v>
      </c>
      <c r="M70" s="56">
        <f t="shared" si="26"/>
        <v>0</v>
      </c>
      <c r="N70" s="56">
        <f t="shared" si="26"/>
        <v>0</v>
      </c>
      <c r="O70" s="56">
        <f t="shared" si="26"/>
        <v>0</v>
      </c>
      <c r="P70" s="56">
        <f t="shared" si="26"/>
        <v>0</v>
      </c>
      <c r="Q70" s="56">
        <f t="shared" si="26"/>
        <v>0</v>
      </c>
      <c r="R70" s="56">
        <f t="shared" si="26"/>
        <v>0</v>
      </c>
      <c r="S70" s="56">
        <f t="shared" si="27"/>
        <v>0</v>
      </c>
      <c r="T70" s="56">
        <f t="shared" si="27"/>
        <v>0</v>
      </c>
      <c r="U70" s="56">
        <f t="shared" si="27"/>
        <v>0</v>
      </c>
      <c r="V70" s="56">
        <f t="shared" si="27"/>
        <v>0</v>
      </c>
      <c r="W70" s="56">
        <f t="shared" si="27"/>
        <v>0</v>
      </c>
      <c r="X70" s="56">
        <f t="shared" si="27"/>
        <v>0</v>
      </c>
      <c r="Y70" s="56">
        <f t="shared" si="27"/>
        <v>0</v>
      </c>
      <c r="Z70" s="56">
        <f t="shared" si="27"/>
        <v>0</v>
      </c>
      <c r="AA70" s="56">
        <f t="shared" si="27"/>
        <v>0</v>
      </c>
      <c r="AB70" s="56">
        <f t="shared" si="27"/>
        <v>0</v>
      </c>
      <c r="AC70" s="56">
        <f t="shared" si="28"/>
        <v>0</v>
      </c>
      <c r="AD70" s="56">
        <f t="shared" si="28"/>
        <v>0</v>
      </c>
      <c r="AE70" s="56">
        <f t="shared" si="28"/>
        <v>0</v>
      </c>
      <c r="AF70" s="56">
        <f t="shared" si="28"/>
        <v>0</v>
      </c>
      <c r="AG70" s="56">
        <f t="shared" si="28"/>
        <v>0</v>
      </c>
      <c r="AH70" s="56">
        <f t="shared" si="28"/>
        <v>0</v>
      </c>
      <c r="AI70" s="56">
        <f t="shared" si="28"/>
        <v>0</v>
      </c>
      <c r="AJ70" s="56">
        <f t="shared" si="28"/>
        <v>0</v>
      </c>
      <c r="AK70" s="56">
        <f t="shared" si="28"/>
        <v>0</v>
      </c>
      <c r="AL70" s="56">
        <f t="shared" si="28"/>
        <v>1</v>
      </c>
      <c r="AM70" s="56">
        <f t="shared" si="29"/>
        <v>1</v>
      </c>
      <c r="AN70" s="56">
        <f t="shared" si="29"/>
        <v>1</v>
      </c>
      <c r="AO70" s="56">
        <f t="shared" si="29"/>
        <v>1</v>
      </c>
      <c r="AP70" s="56">
        <f t="shared" si="29"/>
        <v>1</v>
      </c>
      <c r="AQ70" s="56">
        <f t="shared" si="29"/>
        <v>1</v>
      </c>
      <c r="AR70" s="56">
        <f t="shared" si="29"/>
        <v>1</v>
      </c>
      <c r="AS70" s="56">
        <f t="shared" si="29"/>
        <v>1</v>
      </c>
      <c r="AT70" s="56">
        <f t="shared" si="29"/>
        <v>1</v>
      </c>
      <c r="AU70" s="56">
        <f t="shared" si="29"/>
        <v>1</v>
      </c>
      <c r="AV70" s="56">
        <f t="shared" si="29"/>
        <v>1</v>
      </c>
      <c r="AW70" s="56">
        <f t="shared" si="29"/>
        <v>1</v>
      </c>
      <c r="AX70" s="56">
        <f t="shared" si="29"/>
        <v>1</v>
      </c>
      <c r="AY70" s="56">
        <f t="shared" si="29"/>
        <v>1</v>
      </c>
      <c r="AZ70" s="56">
        <f t="shared" si="29"/>
        <v>1</v>
      </c>
    </row>
    <row r="71" spans="1:52">
      <c r="A71" s="56" t="s">
        <v>652</v>
      </c>
      <c r="B71" s="56">
        <v>5240</v>
      </c>
      <c r="C71" s="56" t="s">
        <v>512</v>
      </c>
      <c r="D71" s="56" t="s">
        <v>523</v>
      </c>
      <c r="E71" s="1">
        <v>42495</v>
      </c>
      <c r="F71" s="1">
        <v>42522</v>
      </c>
      <c r="G71" s="1">
        <f t="shared" ref="G71:G134" si="30">IF(F71="",DATE(2021,1,1),F71)</f>
        <v>42522</v>
      </c>
      <c r="I71" s="56">
        <f t="shared" si="26"/>
        <v>0</v>
      </c>
      <c r="J71" s="56">
        <f t="shared" si="26"/>
        <v>0</v>
      </c>
      <c r="K71" s="56">
        <f t="shared" si="26"/>
        <v>0</v>
      </c>
      <c r="L71" s="56">
        <f t="shared" si="26"/>
        <v>0</v>
      </c>
      <c r="M71" s="56">
        <f t="shared" si="26"/>
        <v>0</v>
      </c>
      <c r="N71" s="56">
        <f t="shared" si="26"/>
        <v>0</v>
      </c>
      <c r="O71" s="56">
        <f t="shared" si="26"/>
        <v>0</v>
      </c>
      <c r="P71" s="56">
        <f t="shared" si="26"/>
        <v>0</v>
      </c>
      <c r="Q71" s="56">
        <f t="shared" si="26"/>
        <v>0</v>
      </c>
      <c r="R71" s="56">
        <f t="shared" si="26"/>
        <v>0</v>
      </c>
      <c r="S71" s="56">
        <f t="shared" si="27"/>
        <v>0</v>
      </c>
      <c r="T71" s="56">
        <f t="shared" si="27"/>
        <v>0</v>
      </c>
      <c r="U71" s="56">
        <f t="shared" si="27"/>
        <v>0</v>
      </c>
      <c r="V71" s="56">
        <f t="shared" si="27"/>
        <v>0</v>
      </c>
      <c r="W71" s="56">
        <f t="shared" si="27"/>
        <v>0</v>
      </c>
      <c r="X71" s="56">
        <f t="shared" si="27"/>
        <v>0</v>
      </c>
      <c r="Y71" s="56">
        <f t="shared" si="27"/>
        <v>0</v>
      </c>
      <c r="Z71" s="56">
        <f t="shared" si="27"/>
        <v>0</v>
      </c>
      <c r="AA71" s="56">
        <f t="shared" si="27"/>
        <v>0</v>
      </c>
      <c r="AB71" s="56">
        <f t="shared" si="27"/>
        <v>0</v>
      </c>
      <c r="AC71" s="56">
        <f t="shared" si="28"/>
        <v>0</v>
      </c>
      <c r="AD71" s="56">
        <f t="shared" si="28"/>
        <v>0</v>
      </c>
      <c r="AE71" s="56">
        <f t="shared" si="28"/>
        <v>0</v>
      </c>
      <c r="AF71" s="56">
        <f t="shared" si="28"/>
        <v>0</v>
      </c>
      <c r="AG71" s="56">
        <f t="shared" si="28"/>
        <v>0</v>
      </c>
      <c r="AH71" s="56">
        <f t="shared" si="28"/>
        <v>0</v>
      </c>
      <c r="AI71" s="56">
        <f t="shared" si="28"/>
        <v>0</v>
      </c>
      <c r="AJ71" s="56">
        <f t="shared" si="28"/>
        <v>0</v>
      </c>
      <c r="AK71" s="56">
        <f t="shared" si="28"/>
        <v>0</v>
      </c>
      <c r="AL71" s="56">
        <f t="shared" si="28"/>
        <v>0</v>
      </c>
      <c r="AM71" s="56">
        <f t="shared" si="29"/>
        <v>0</v>
      </c>
      <c r="AN71" s="56">
        <f t="shared" si="29"/>
        <v>0</v>
      </c>
      <c r="AO71" s="56">
        <f t="shared" si="29"/>
        <v>0</v>
      </c>
      <c r="AP71" s="56">
        <f t="shared" si="29"/>
        <v>0</v>
      </c>
      <c r="AQ71" s="56">
        <f t="shared" si="29"/>
        <v>0</v>
      </c>
      <c r="AR71" s="56">
        <f t="shared" si="29"/>
        <v>0</v>
      </c>
      <c r="AS71" s="56">
        <f t="shared" si="29"/>
        <v>0</v>
      </c>
      <c r="AT71" s="56">
        <f t="shared" si="29"/>
        <v>0</v>
      </c>
      <c r="AU71" s="56">
        <f t="shared" si="29"/>
        <v>0</v>
      </c>
      <c r="AV71" s="56">
        <f t="shared" si="29"/>
        <v>0</v>
      </c>
      <c r="AW71" s="56">
        <f t="shared" si="29"/>
        <v>0</v>
      </c>
      <c r="AX71" s="56">
        <f t="shared" si="29"/>
        <v>0</v>
      </c>
      <c r="AY71" s="56">
        <f t="shared" si="29"/>
        <v>0</v>
      </c>
      <c r="AZ71" s="56">
        <f t="shared" si="29"/>
        <v>0</v>
      </c>
    </row>
    <row r="72" spans="1:52">
      <c r="A72" s="56" t="s">
        <v>652</v>
      </c>
      <c r="B72" s="56">
        <v>5240</v>
      </c>
      <c r="C72" s="56" t="s">
        <v>512</v>
      </c>
      <c r="D72" s="56" t="s">
        <v>523</v>
      </c>
      <c r="E72" s="1">
        <v>43221</v>
      </c>
      <c r="G72" s="1">
        <f t="shared" si="30"/>
        <v>44197</v>
      </c>
      <c r="I72" s="56">
        <f t="shared" si="26"/>
        <v>0</v>
      </c>
      <c r="J72" s="56">
        <f t="shared" si="26"/>
        <v>0</v>
      </c>
      <c r="K72" s="56">
        <f t="shared" si="26"/>
        <v>0</v>
      </c>
      <c r="L72" s="56">
        <f t="shared" si="26"/>
        <v>0</v>
      </c>
      <c r="M72" s="56">
        <f t="shared" si="26"/>
        <v>0</v>
      </c>
      <c r="N72" s="56">
        <f t="shared" si="26"/>
        <v>0</v>
      </c>
      <c r="O72" s="56">
        <f t="shared" si="26"/>
        <v>0</v>
      </c>
      <c r="P72" s="56">
        <f t="shared" si="26"/>
        <v>0</v>
      </c>
      <c r="Q72" s="56">
        <f t="shared" si="26"/>
        <v>0</v>
      </c>
      <c r="R72" s="56">
        <f t="shared" si="26"/>
        <v>0</v>
      </c>
      <c r="S72" s="56">
        <f t="shared" si="27"/>
        <v>0</v>
      </c>
      <c r="T72" s="56">
        <f t="shared" si="27"/>
        <v>0</v>
      </c>
      <c r="U72" s="56">
        <f t="shared" si="27"/>
        <v>0</v>
      </c>
      <c r="V72" s="56">
        <f t="shared" si="27"/>
        <v>0</v>
      </c>
      <c r="W72" s="56">
        <f t="shared" si="27"/>
        <v>0</v>
      </c>
      <c r="X72" s="56">
        <f t="shared" si="27"/>
        <v>0</v>
      </c>
      <c r="Y72" s="56">
        <f t="shared" si="27"/>
        <v>0</v>
      </c>
      <c r="Z72" s="56">
        <f t="shared" si="27"/>
        <v>0</v>
      </c>
      <c r="AA72" s="56">
        <f t="shared" si="27"/>
        <v>0</v>
      </c>
      <c r="AB72" s="56">
        <f t="shared" si="27"/>
        <v>0</v>
      </c>
      <c r="AC72" s="56">
        <f t="shared" si="28"/>
        <v>0</v>
      </c>
      <c r="AD72" s="56">
        <f t="shared" si="28"/>
        <v>0</v>
      </c>
      <c r="AE72" s="56">
        <f t="shared" si="28"/>
        <v>0</v>
      </c>
      <c r="AF72" s="56">
        <f t="shared" si="28"/>
        <v>0</v>
      </c>
      <c r="AG72" s="56">
        <f t="shared" si="28"/>
        <v>0</v>
      </c>
      <c r="AH72" s="56">
        <f t="shared" si="28"/>
        <v>0</v>
      </c>
      <c r="AI72" s="56">
        <f t="shared" si="28"/>
        <v>0</v>
      </c>
      <c r="AJ72" s="56">
        <f t="shared" si="28"/>
        <v>0</v>
      </c>
      <c r="AK72" s="56">
        <f t="shared" si="28"/>
        <v>0</v>
      </c>
      <c r="AL72" s="56">
        <f t="shared" si="28"/>
        <v>0</v>
      </c>
      <c r="AM72" s="56">
        <f t="shared" si="29"/>
        <v>0</v>
      </c>
      <c r="AN72" s="56">
        <f t="shared" si="29"/>
        <v>0</v>
      </c>
      <c r="AO72" s="56">
        <f t="shared" si="29"/>
        <v>0</v>
      </c>
      <c r="AP72" s="56">
        <f t="shared" si="29"/>
        <v>0</v>
      </c>
      <c r="AQ72" s="56">
        <f t="shared" si="29"/>
        <v>0</v>
      </c>
      <c r="AR72" s="56">
        <f t="shared" si="29"/>
        <v>0</v>
      </c>
      <c r="AS72" s="56">
        <f t="shared" si="29"/>
        <v>0</v>
      </c>
      <c r="AT72" s="56">
        <f t="shared" si="29"/>
        <v>1</v>
      </c>
      <c r="AU72" s="56">
        <f t="shared" si="29"/>
        <v>1</v>
      </c>
      <c r="AV72" s="56">
        <f t="shared" si="29"/>
        <v>1</v>
      </c>
      <c r="AW72" s="56">
        <f t="shared" si="29"/>
        <v>1</v>
      </c>
      <c r="AX72" s="56">
        <f t="shared" si="29"/>
        <v>1</v>
      </c>
      <c r="AY72" s="56">
        <f t="shared" si="29"/>
        <v>1</v>
      </c>
      <c r="AZ72" s="56">
        <f t="shared" si="29"/>
        <v>1</v>
      </c>
    </row>
    <row r="73" spans="1:52">
      <c r="A73" s="56" t="s">
        <v>652</v>
      </c>
      <c r="B73" s="56">
        <v>5342</v>
      </c>
      <c r="C73" s="56" t="s">
        <v>512</v>
      </c>
      <c r="D73" s="56" t="s">
        <v>522</v>
      </c>
      <c r="E73" s="1">
        <v>42495</v>
      </c>
      <c r="F73" s="1"/>
      <c r="G73" s="1">
        <f t="shared" si="30"/>
        <v>44197</v>
      </c>
      <c r="I73" s="56">
        <f t="shared" si="26"/>
        <v>0</v>
      </c>
      <c r="J73" s="56">
        <f t="shared" si="26"/>
        <v>0</v>
      </c>
      <c r="K73" s="56">
        <f t="shared" si="26"/>
        <v>0</v>
      </c>
      <c r="L73" s="56">
        <f t="shared" si="26"/>
        <v>0</v>
      </c>
      <c r="M73" s="56">
        <f t="shared" si="26"/>
        <v>0</v>
      </c>
      <c r="N73" s="56">
        <f t="shared" si="26"/>
        <v>0</v>
      </c>
      <c r="O73" s="56">
        <f t="shared" si="26"/>
        <v>0</v>
      </c>
      <c r="P73" s="56">
        <f t="shared" si="26"/>
        <v>0</v>
      </c>
      <c r="Q73" s="56">
        <f t="shared" si="26"/>
        <v>0</v>
      </c>
      <c r="R73" s="56">
        <f t="shared" si="26"/>
        <v>0</v>
      </c>
      <c r="S73" s="56">
        <f t="shared" si="27"/>
        <v>0</v>
      </c>
      <c r="T73" s="56">
        <f t="shared" si="27"/>
        <v>0</v>
      </c>
      <c r="U73" s="56">
        <f t="shared" si="27"/>
        <v>0</v>
      </c>
      <c r="V73" s="56">
        <f t="shared" si="27"/>
        <v>0</v>
      </c>
      <c r="W73" s="56">
        <f t="shared" si="27"/>
        <v>0</v>
      </c>
      <c r="X73" s="56">
        <f t="shared" si="27"/>
        <v>0</v>
      </c>
      <c r="Y73" s="56">
        <f t="shared" si="27"/>
        <v>0</v>
      </c>
      <c r="Z73" s="56">
        <f t="shared" si="27"/>
        <v>0</v>
      </c>
      <c r="AA73" s="56">
        <f t="shared" si="27"/>
        <v>0</v>
      </c>
      <c r="AB73" s="56">
        <f t="shared" si="27"/>
        <v>0</v>
      </c>
      <c r="AC73" s="56">
        <f t="shared" si="28"/>
        <v>0</v>
      </c>
      <c r="AD73" s="56">
        <f t="shared" si="28"/>
        <v>0</v>
      </c>
      <c r="AE73" s="56">
        <f t="shared" si="28"/>
        <v>0</v>
      </c>
      <c r="AF73" s="56">
        <f t="shared" si="28"/>
        <v>0</v>
      </c>
      <c r="AG73" s="56">
        <f t="shared" si="28"/>
        <v>0</v>
      </c>
      <c r="AH73" s="56">
        <f t="shared" si="28"/>
        <v>0</v>
      </c>
      <c r="AI73" s="56">
        <f t="shared" si="28"/>
        <v>0</v>
      </c>
      <c r="AJ73" s="56">
        <f t="shared" si="28"/>
        <v>0</v>
      </c>
      <c r="AK73" s="56">
        <f t="shared" si="28"/>
        <v>0</v>
      </c>
      <c r="AL73" s="56">
        <f t="shared" si="28"/>
        <v>1</v>
      </c>
      <c r="AM73" s="56">
        <f t="shared" si="29"/>
        <v>1</v>
      </c>
      <c r="AN73" s="56">
        <f t="shared" si="29"/>
        <v>1</v>
      </c>
      <c r="AO73" s="56">
        <f t="shared" si="29"/>
        <v>1</v>
      </c>
      <c r="AP73" s="56">
        <f t="shared" si="29"/>
        <v>1</v>
      </c>
      <c r="AQ73" s="56">
        <f t="shared" si="29"/>
        <v>1</v>
      </c>
      <c r="AR73" s="56">
        <f t="shared" si="29"/>
        <v>1</v>
      </c>
      <c r="AS73" s="56">
        <f t="shared" si="29"/>
        <v>1</v>
      </c>
      <c r="AT73" s="56">
        <f t="shared" si="29"/>
        <v>1</v>
      </c>
      <c r="AU73" s="56">
        <f t="shared" si="29"/>
        <v>1</v>
      </c>
      <c r="AV73" s="56">
        <f t="shared" si="29"/>
        <v>1</v>
      </c>
      <c r="AW73" s="56">
        <f t="shared" si="29"/>
        <v>1</v>
      </c>
      <c r="AX73" s="56">
        <f t="shared" si="29"/>
        <v>1</v>
      </c>
      <c r="AY73" s="56">
        <f t="shared" si="29"/>
        <v>1</v>
      </c>
      <c r="AZ73" s="56">
        <f t="shared" si="29"/>
        <v>1</v>
      </c>
    </row>
    <row r="74" spans="1:52">
      <c r="A74" s="56" t="s">
        <v>652</v>
      </c>
      <c r="B74" s="56">
        <v>5591</v>
      </c>
      <c r="C74" s="56" t="s">
        <v>512</v>
      </c>
      <c r="D74" s="56" t="s">
        <v>521</v>
      </c>
      <c r="E74" s="1">
        <v>42495</v>
      </c>
      <c r="F74" s="1"/>
      <c r="G74" s="1">
        <f t="shared" si="30"/>
        <v>44197</v>
      </c>
      <c r="I74" s="56">
        <f t="shared" si="26"/>
        <v>0</v>
      </c>
      <c r="J74" s="56">
        <f t="shared" si="26"/>
        <v>0</v>
      </c>
      <c r="K74" s="56">
        <f t="shared" si="26"/>
        <v>0</v>
      </c>
      <c r="L74" s="56">
        <f t="shared" si="26"/>
        <v>0</v>
      </c>
      <c r="M74" s="56">
        <f t="shared" si="26"/>
        <v>0</v>
      </c>
      <c r="N74" s="56">
        <f t="shared" si="26"/>
        <v>0</v>
      </c>
      <c r="O74" s="56">
        <f t="shared" si="26"/>
        <v>0</v>
      </c>
      <c r="P74" s="56">
        <f t="shared" si="26"/>
        <v>0</v>
      </c>
      <c r="Q74" s="56">
        <f t="shared" si="26"/>
        <v>0</v>
      </c>
      <c r="R74" s="56">
        <f t="shared" si="26"/>
        <v>0</v>
      </c>
      <c r="S74" s="56">
        <f t="shared" si="27"/>
        <v>0</v>
      </c>
      <c r="T74" s="56">
        <f t="shared" si="27"/>
        <v>0</v>
      </c>
      <c r="U74" s="56">
        <f t="shared" si="27"/>
        <v>0</v>
      </c>
      <c r="V74" s="56">
        <f t="shared" si="27"/>
        <v>0</v>
      </c>
      <c r="W74" s="56">
        <f t="shared" si="27"/>
        <v>0</v>
      </c>
      <c r="X74" s="56">
        <f t="shared" si="27"/>
        <v>0</v>
      </c>
      <c r="Y74" s="56">
        <f t="shared" si="27"/>
        <v>0</v>
      </c>
      <c r="Z74" s="56">
        <f t="shared" si="27"/>
        <v>0</v>
      </c>
      <c r="AA74" s="56">
        <f t="shared" si="27"/>
        <v>0</v>
      </c>
      <c r="AB74" s="56">
        <f t="shared" si="27"/>
        <v>0</v>
      </c>
      <c r="AC74" s="56">
        <f t="shared" si="28"/>
        <v>0</v>
      </c>
      <c r="AD74" s="56">
        <f t="shared" si="28"/>
        <v>0</v>
      </c>
      <c r="AE74" s="56">
        <f t="shared" si="28"/>
        <v>0</v>
      </c>
      <c r="AF74" s="56">
        <f t="shared" si="28"/>
        <v>0</v>
      </c>
      <c r="AG74" s="56">
        <f t="shared" si="28"/>
        <v>0</v>
      </c>
      <c r="AH74" s="56">
        <f t="shared" si="28"/>
        <v>0</v>
      </c>
      <c r="AI74" s="56">
        <f t="shared" si="28"/>
        <v>0</v>
      </c>
      <c r="AJ74" s="56">
        <f t="shared" si="28"/>
        <v>0</v>
      </c>
      <c r="AK74" s="56">
        <f t="shared" si="28"/>
        <v>0</v>
      </c>
      <c r="AL74" s="56">
        <f t="shared" si="28"/>
        <v>1</v>
      </c>
      <c r="AM74" s="56">
        <f t="shared" si="29"/>
        <v>1</v>
      </c>
      <c r="AN74" s="56">
        <f t="shared" si="29"/>
        <v>1</v>
      </c>
      <c r="AO74" s="56">
        <f t="shared" si="29"/>
        <v>1</v>
      </c>
      <c r="AP74" s="56">
        <f t="shared" si="29"/>
        <v>1</v>
      </c>
      <c r="AQ74" s="56">
        <f t="shared" si="29"/>
        <v>1</v>
      </c>
      <c r="AR74" s="56">
        <f t="shared" si="29"/>
        <v>1</v>
      </c>
      <c r="AS74" s="56">
        <f t="shared" si="29"/>
        <v>1</v>
      </c>
      <c r="AT74" s="56">
        <f t="shared" si="29"/>
        <v>1</v>
      </c>
      <c r="AU74" s="56">
        <f t="shared" si="29"/>
        <v>1</v>
      </c>
      <c r="AV74" s="56">
        <f t="shared" si="29"/>
        <v>1</v>
      </c>
      <c r="AW74" s="56">
        <f t="shared" si="29"/>
        <v>1</v>
      </c>
      <c r="AX74" s="56">
        <f t="shared" si="29"/>
        <v>1</v>
      </c>
      <c r="AY74" s="56">
        <f t="shared" si="29"/>
        <v>1</v>
      </c>
      <c r="AZ74" s="56">
        <f t="shared" si="29"/>
        <v>1</v>
      </c>
    </row>
    <row r="75" spans="1:52">
      <c r="A75" s="56" t="s">
        <v>652</v>
      </c>
      <c r="B75" s="56">
        <v>5621</v>
      </c>
      <c r="C75" s="56" t="s">
        <v>512</v>
      </c>
      <c r="D75" s="56" t="s">
        <v>520</v>
      </c>
      <c r="E75" s="1">
        <v>42495</v>
      </c>
      <c r="F75" s="1"/>
      <c r="G75" s="1">
        <f t="shared" si="30"/>
        <v>44197</v>
      </c>
      <c r="I75" s="56">
        <f t="shared" si="26"/>
        <v>0</v>
      </c>
      <c r="J75" s="56">
        <f t="shared" si="26"/>
        <v>0</v>
      </c>
      <c r="K75" s="56">
        <f t="shared" si="26"/>
        <v>0</v>
      </c>
      <c r="L75" s="56">
        <f t="shared" si="26"/>
        <v>0</v>
      </c>
      <c r="M75" s="56">
        <f t="shared" si="26"/>
        <v>0</v>
      </c>
      <c r="N75" s="56">
        <f t="shared" si="26"/>
        <v>0</v>
      </c>
      <c r="O75" s="56">
        <f t="shared" si="26"/>
        <v>0</v>
      </c>
      <c r="P75" s="56">
        <f t="shared" si="26"/>
        <v>0</v>
      </c>
      <c r="Q75" s="56">
        <f t="shared" si="26"/>
        <v>0</v>
      </c>
      <c r="R75" s="56">
        <f t="shared" si="26"/>
        <v>0</v>
      </c>
      <c r="S75" s="56">
        <f t="shared" si="27"/>
        <v>0</v>
      </c>
      <c r="T75" s="56">
        <f t="shared" si="27"/>
        <v>0</v>
      </c>
      <c r="U75" s="56">
        <f t="shared" si="27"/>
        <v>0</v>
      </c>
      <c r="V75" s="56">
        <f t="shared" si="27"/>
        <v>0</v>
      </c>
      <c r="W75" s="56">
        <f t="shared" si="27"/>
        <v>0</v>
      </c>
      <c r="X75" s="56">
        <f t="shared" si="27"/>
        <v>0</v>
      </c>
      <c r="Y75" s="56">
        <f t="shared" si="27"/>
        <v>0</v>
      </c>
      <c r="Z75" s="56">
        <f t="shared" si="27"/>
        <v>0</v>
      </c>
      <c r="AA75" s="56">
        <f t="shared" si="27"/>
        <v>0</v>
      </c>
      <c r="AB75" s="56">
        <f t="shared" si="27"/>
        <v>0</v>
      </c>
      <c r="AC75" s="56">
        <f t="shared" si="28"/>
        <v>0</v>
      </c>
      <c r="AD75" s="56">
        <f t="shared" si="28"/>
        <v>0</v>
      </c>
      <c r="AE75" s="56">
        <f t="shared" si="28"/>
        <v>0</v>
      </c>
      <c r="AF75" s="56">
        <f t="shared" si="28"/>
        <v>0</v>
      </c>
      <c r="AG75" s="56">
        <f t="shared" si="28"/>
        <v>0</v>
      </c>
      <c r="AH75" s="56">
        <f t="shared" si="28"/>
        <v>0</v>
      </c>
      <c r="AI75" s="56">
        <f t="shared" si="28"/>
        <v>0</v>
      </c>
      <c r="AJ75" s="56">
        <f t="shared" si="28"/>
        <v>0</v>
      </c>
      <c r="AK75" s="56">
        <f t="shared" si="28"/>
        <v>0</v>
      </c>
      <c r="AL75" s="56">
        <f t="shared" si="28"/>
        <v>1</v>
      </c>
      <c r="AM75" s="56">
        <f t="shared" si="29"/>
        <v>1</v>
      </c>
      <c r="AN75" s="56">
        <f t="shared" si="29"/>
        <v>1</v>
      </c>
      <c r="AO75" s="56">
        <f t="shared" si="29"/>
        <v>1</v>
      </c>
      <c r="AP75" s="56">
        <f t="shared" si="29"/>
        <v>1</v>
      </c>
      <c r="AQ75" s="56">
        <f t="shared" si="29"/>
        <v>1</v>
      </c>
      <c r="AR75" s="56">
        <f t="shared" si="29"/>
        <v>1</v>
      </c>
      <c r="AS75" s="56">
        <f t="shared" si="29"/>
        <v>1</v>
      </c>
      <c r="AT75" s="56">
        <f t="shared" si="29"/>
        <v>1</v>
      </c>
      <c r="AU75" s="56">
        <f t="shared" si="29"/>
        <v>1</v>
      </c>
      <c r="AV75" s="56">
        <f t="shared" si="29"/>
        <v>1</v>
      </c>
      <c r="AW75" s="56">
        <f t="shared" si="29"/>
        <v>1</v>
      </c>
      <c r="AX75" s="56">
        <f t="shared" si="29"/>
        <v>1</v>
      </c>
      <c r="AY75" s="56">
        <f t="shared" si="29"/>
        <v>1</v>
      </c>
      <c r="AZ75" s="56">
        <f t="shared" si="29"/>
        <v>1</v>
      </c>
    </row>
    <row r="76" spans="1:52">
      <c r="A76" s="56" t="s">
        <v>652</v>
      </c>
      <c r="B76" s="56">
        <v>5643</v>
      </c>
      <c r="C76" s="56" t="s">
        <v>512</v>
      </c>
      <c r="D76" s="56" t="s">
        <v>519</v>
      </c>
      <c r="E76" s="1">
        <v>42495</v>
      </c>
      <c r="F76" s="1"/>
      <c r="G76" s="1">
        <f t="shared" si="30"/>
        <v>44197</v>
      </c>
      <c r="I76" s="56">
        <f t="shared" si="26"/>
        <v>0</v>
      </c>
      <c r="J76" s="56">
        <f t="shared" si="26"/>
        <v>0</v>
      </c>
      <c r="K76" s="56">
        <f t="shared" si="26"/>
        <v>0</v>
      </c>
      <c r="L76" s="56">
        <f t="shared" si="26"/>
        <v>0</v>
      </c>
      <c r="M76" s="56">
        <f t="shared" si="26"/>
        <v>0</v>
      </c>
      <c r="N76" s="56">
        <f t="shared" si="26"/>
        <v>0</v>
      </c>
      <c r="O76" s="56">
        <f t="shared" si="26"/>
        <v>0</v>
      </c>
      <c r="P76" s="56">
        <f t="shared" si="26"/>
        <v>0</v>
      </c>
      <c r="Q76" s="56">
        <f t="shared" si="26"/>
        <v>0</v>
      </c>
      <c r="R76" s="56">
        <f t="shared" si="26"/>
        <v>0</v>
      </c>
      <c r="S76" s="56">
        <f t="shared" si="27"/>
        <v>0</v>
      </c>
      <c r="T76" s="56">
        <f t="shared" si="27"/>
        <v>0</v>
      </c>
      <c r="U76" s="56">
        <f t="shared" si="27"/>
        <v>0</v>
      </c>
      <c r="V76" s="56">
        <f t="shared" si="27"/>
        <v>0</v>
      </c>
      <c r="W76" s="56">
        <f t="shared" si="27"/>
        <v>0</v>
      </c>
      <c r="X76" s="56">
        <f t="shared" si="27"/>
        <v>0</v>
      </c>
      <c r="Y76" s="56">
        <f t="shared" si="27"/>
        <v>0</v>
      </c>
      <c r="Z76" s="56">
        <f t="shared" si="27"/>
        <v>0</v>
      </c>
      <c r="AA76" s="56">
        <f t="shared" si="27"/>
        <v>0</v>
      </c>
      <c r="AB76" s="56">
        <f t="shared" si="27"/>
        <v>0</v>
      </c>
      <c r="AC76" s="56">
        <f t="shared" si="28"/>
        <v>0</v>
      </c>
      <c r="AD76" s="56">
        <f t="shared" si="28"/>
        <v>0</v>
      </c>
      <c r="AE76" s="56">
        <f t="shared" si="28"/>
        <v>0</v>
      </c>
      <c r="AF76" s="56">
        <f t="shared" si="28"/>
        <v>0</v>
      </c>
      <c r="AG76" s="56">
        <f t="shared" si="28"/>
        <v>0</v>
      </c>
      <c r="AH76" s="56">
        <f t="shared" si="28"/>
        <v>0</v>
      </c>
      <c r="AI76" s="56">
        <f t="shared" si="28"/>
        <v>0</v>
      </c>
      <c r="AJ76" s="56">
        <f t="shared" si="28"/>
        <v>0</v>
      </c>
      <c r="AK76" s="56">
        <f t="shared" si="28"/>
        <v>0</v>
      </c>
      <c r="AL76" s="56">
        <f t="shared" si="28"/>
        <v>1</v>
      </c>
      <c r="AM76" s="56">
        <f t="shared" si="29"/>
        <v>1</v>
      </c>
      <c r="AN76" s="56">
        <f t="shared" si="29"/>
        <v>1</v>
      </c>
      <c r="AO76" s="56">
        <f t="shared" si="29"/>
        <v>1</v>
      </c>
      <c r="AP76" s="56">
        <f t="shared" si="29"/>
        <v>1</v>
      </c>
      <c r="AQ76" s="56">
        <f t="shared" si="29"/>
        <v>1</v>
      </c>
      <c r="AR76" s="56">
        <f t="shared" si="29"/>
        <v>1</v>
      </c>
      <c r="AS76" s="56">
        <f t="shared" si="29"/>
        <v>1</v>
      </c>
      <c r="AT76" s="56">
        <f t="shared" si="29"/>
        <v>1</v>
      </c>
      <c r="AU76" s="56">
        <f t="shared" si="29"/>
        <v>1</v>
      </c>
      <c r="AV76" s="56">
        <f t="shared" si="29"/>
        <v>1</v>
      </c>
      <c r="AW76" s="56">
        <f t="shared" si="29"/>
        <v>1</v>
      </c>
      <c r="AX76" s="56">
        <f t="shared" si="29"/>
        <v>1</v>
      </c>
      <c r="AY76" s="56">
        <f t="shared" si="29"/>
        <v>1</v>
      </c>
      <c r="AZ76" s="56">
        <f t="shared" si="29"/>
        <v>1</v>
      </c>
    </row>
    <row r="77" spans="1:52">
      <c r="A77" s="56" t="s">
        <v>652</v>
      </c>
      <c r="B77" s="56">
        <v>5749</v>
      </c>
      <c r="C77" s="56" t="s">
        <v>512</v>
      </c>
      <c r="D77" s="56" t="s">
        <v>515</v>
      </c>
      <c r="E77" s="1">
        <v>42495</v>
      </c>
      <c r="F77" s="1"/>
      <c r="G77" s="1">
        <f t="shared" si="30"/>
        <v>44197</v>
      </c>
      <c r="I77" s="56">
        <f t="shared" ref="I77:R86" si="31">IF(AND(I$5&gt;$E77,I$5&lt;$G77),1,0)</f>
        <v>0</v>
      </c>
      <c r="J77" s="56">
        <f t="shared" si="31"/>
        <v>0</v>
      </c>
      <c r="K77" s="56">
        <f t="shared" si="31"/>
        <v>0</v>
      </c>
      <c r="L77" s="56">
        <f t="shared" si="31"/>
        <v>0</v>
      </c>
      <c r="M77" s="56">
        <f t="shared" si="31"/>
        <v>0</v>
      </c>
      <c r="N77" s="56">
        <f t="shared" si="31"/>
        <v>0</v>
      </c>
      <c r="O77" s="56">
        <f t="shared" si="31"/>
        <v>0</v>
      </c>
      <c r="P77" s="56">
        <f t="shared" si="31"/>
        <v>0</v>
      </c>
      <c r="Q77" s="56">
        <f t="shared" si="31"/>
        <v>0</v>
      </c>
      <c r="R77" s="56">
        <f t="shared" si="31"/>
        <v>0</v>
      </c>
      <c r="S77" s="56">
        <f t="shared" ref="S77:AB86" si="32">IF(AND(S$5&gt;$E77,S$5&lt;$G77),1,0)</f>
        <v>0</v>
      </c>
      <c r="T77" s="56">
        <f t="shared" si="32"/>
        <v>0</v>
      </c>
      <c r="U77" s="56">
        <f t="shared" si="32"/>
        <v>0</v>
      </c>
      <c r="V77" s="56">
        <f t="shared" si="32"/>
        <v>0</v>
      </c>
      <c r="W77" s="56">
        <f t="shared" si="32"/>
        <v>0</v>
      </c>
      <c r="X77" s="56">
        <f t="shared" si="32"/>
        <v>0</v>
      </c>
      <c r="Y77" s="56">
        <f t="shared" si="32"/>
        <v>0</v>
      </c>
      <c r="Z77" s="56">
        <f t="shared" si="32"/>
        <v>0</v>
      </c>
      <c r="AA77" s="56">
        <f t="shared" si="32"/>
        <v>0</v>
      </c>
      <c r="AB77" s="56">
        <f t="shared" si="32"/>
        <v>0</v>
      </c>
      <c r="AC77" s="56">
        <f t="shared" ref="AC77:AL86" si="33">IF(AND(AC$5&gt;$E77,AC$5&lt;$G77),1,0)</f>
        <v>0</v>
      </c>
      <c r="AD77" s="56">
        <f t="shared" si="33"/>
        <v>0</v>
      </c>
      <c r="AE77" s="56">
        <f t="shared" si="33"/>
        <v>0</v>
      </c>
      <c r="AF77" s="56">
        <f t="shared" si="33"/>
        <v>0</v>
      </c>
      <c r="AG77" s="56">
        <f t="shared" si="33"/>
        <v>0</v>
      </c>
      <c r="AH77" s="56">
        <f t="shared" si="33"/>
        <v>0</v>
      </c>
      <c r="AI77" s="56">
        <f t="shared" si="33"/>
        <v>0</v>
      </c>
      <c r="AJ77" s="56">
        <f t="shared" si="33"/>
        <v>0</v>
      </c>
      <c r="AK77" s="56">
        <f t="shared" si="33"/>
        <v>0</v>
      </c>
      <c r="AL77" s="56">
        <f t="shared" si="33"/>
        <v>1</v>
      </c>
      <c r="AM77" s="56">
        <f t="shared" ref="AM77:AZ86" si="34">IF(AND(AM$5&gt;$E77,AM$5&lt;$G77),1,0)</f>
        <v>1</v>
      </c>
      <c r="AN77" s="56">
        <f t="shared" si="34"/>
        <v>1</v>
      </c>
      <c r="AO77" s="56">
        <f t="shared" si="34"/>
        <v>1</v>
      </c>
      <c r="AP77" s="56">
        <f t="shared" si="34"/>
        <v>1</v>
      </c>
      <c r="AQ77" s="56">
        <f t="shared" si="34"/>
        <v>1</v>
      </c>
      <c r="AR77" s="56">
        <f t="shared" si="34"/>
        <v>1</v>
      </c>
      <c r="AS77" s="56">
        <f t="shared" si="34"/>
        <v>1</v>
      </c>
      <c r="AT77" s="56">
        <f t="shared" si="34"/>
        <v>1</v>
      </c>
      <c r="AU77" s="56">
        <f t="shared" si="34"/>
        <v>1</v>
      </c>
      <c r="AV77" s="56">
        <f t="shared" si="34"/>
        <v>1</v>
      </c>
      <c r="AW77" s="56">
        <f t="shared" si="34"/>
        <v>1</v>
      </c>
      <c r="AX77" s="56">
        <f t="shared" si="34"/>
        <v>1</v>
      </c>
      <c r="AY77" s="56">
        <f t="shared" si="34"/>
        <v>1</v>
      </c>
      <c r="AZ77" s="56">
        <f t="shared" si="34"/>
        <v>1</v>
      </c>
    </row>
    <row r="78" spans="1:52">
      <c r="A78" s="56" t="s">
        <v>652</v>
      </c>
      <c r="B78" s="56">
        <v>5752</v>
      </c>
      <c r="C78" s="56" t="s">
        <v>512</v>
      </c>
      <c r="D78" s="56" t="s">
        <v>514</v>
      </c>
      <c r="E78" s="1">
        <v>42495</v>
      </c>
      <c r="F78" s="1"/>
      <c r="G78" s="1">
        <f t="shared" si="30"/>
        <v>44197</v>
      </c>
      <c r="I78" s="56">
        <f t="shared" si="31"/>
        <v>0</v>
      </c>
      <c r="J78" s="56">
        <f t="shared" si="31"/>
        <v>0</v>
      </c>
      <c r="K78" s="56">
        <f t="shared" si="31"/>
        <v>0</v>
      </c>
      <c r="L78" s="56">
        <f t="shared" si="31"/>
        <v>0</v>
      </c>
      <c r="M78" s="56">
        <f t="shared" si="31"/>
        <v>0</v>
      </c>
      <c r="N78" s="56">
        <f t="shared" si="31"/>
        <v>0</v>
      </c>
      <c r="O78" s="56">
        <f t="shared" si="31"/>
        <v>0</v>
      </c>
      <c r="P78" s="56">
        <f t="shared" si="31"/>
        <v>0</v>
      </c>
      <c r="Q78" s="56">
        <f t="shared" si="31"/>
        <v>0</v>
      </c>
      <c r="R78" s="56">
        <f t="shared" si="31"/>
        <v>0</v>
      </c>
      <c r="S78" s="56">
        <f t="shared" si="32"/>
        <v>0</v>
      </c>
      <c r="T78" s="56">
        <f t="shared" si="32"/>
        <v>0</v>
      </c>
      <c r="U78" s="56">
        <f t="shared" si="32"/>
        <v>0</v>
      </c>
      <c r="V78" s="56">
        <f t="shared" si="32"/>
        <v>0</v>
      </c>
      <c r="W78" s="56">
        <f t="shared" si="32"/>
        <v>0</v>
      </c>
      <c r="X78" s="56">
        <f t="shared" si="32"/>
        <v>0</v>
      </c>
      <c r="Y78" s="56">
        <f t="shared" si="32"/>
        <v>0</v>
      </c>
      <c r="Z78" s="56">
        <f t="shared" si="32"/>
        <v>0</v>
      </c>
      <c r="AA78" s="56">
        <f t="shared" si="32"/>
        <v>0</v>
      </c>
      <c r="AB78" s="56">
        <f t="shared" si="32"/>
        <v>0</v>
      </c>
      <c r="AC78" s="56">
        <f t="shared" si="33"/>
        <v>0</v>
      </c>
      <c r="AD78" s="56">
        <f t="shared" si="33"/>
        <v>0</v>
      </c>
      <c r="AE78" s="56">
        <f t="shared" si="33"/>
        <v>0</v>
      </c>
      <c r="AF78" s="56">
        <f t="shared" si="33"/>
        <v>0</v>
      </c>
      <c r="AG78" s="56">
        <f t="shared" si="33"/>
        <v>0</v>
      </c>
      <c r="AH78" s="56">
        <f t="shared" si="33"/>
        <v>0</v>
      </c>
      <c r="AI78" s="56">
        <f t="shared" si="33"/>
        <v>0</v>
      </c>
      <c r="AJ78" s="56">
        <f t="shared" si="33"/>
        <v>0</v>
      </c>
      <c r="AK78" s="56">
        <f t="shared" si="33"/>
        <v>0</v>
      </c>
      <c r="AL78" s="56">
        <f t="shared" si="33"/>
        <v>1</v>
      </c>
      <c r="AM78" s="56">
        <f t="shared" si="34"/>
        <v>1</v>
      </c>
      <c r="AN78" s="56">
        <f t="shared" si="34"/>
        <v>1</v>
      </c>
      <c r="AO78" s="56">
        <f t="shared" si="34"/>
        <v>1</v>
      </c>
      <c r="AP78" s="56">
        <f t="shared" si="34"/>
        <v>1</v>
      </c>
      <c r="AQ78" s="56">
        <f t="shared" si="34"/>
        <v>1</v>
      </c>
      <c r="AR78" s="56">
        <f t="shared" si="34"/>
        <v>1</v>
      </c>
      <c r="AS78" s="56">
        <f t="shared" si="34"/>
        <v>1</v>
      </c>
      <c r="AT78" s="56">
        <f t="shared" si="34"/>
        <v>1</v>
      </c>
      <c r="AU78" s="56">
        <f t="shared" si="34"/>
        <v>1</v>
      </c>
      <c r="AV78" s="56">
        <f t="shared" si="34"/>
        <v>1</v>
      </c>
      <c r="AW78" s="56">
        <f t="shared" si="34"/>
        <v>1</v>
      </c>
      <c r="AX78" s="56">
        <f t="shared" si="34"/>
        <v>1</v>
      </c>
      <c r="AY78" s="56">
        <f t="shared" si="34"/>
        <v>1</v>
      </c>
      <c r="AZ78" s="56">
        <f t="shared" si="34"/>
        <v>1</v>
      </c>
    </row>
    <row r="79" spans="1:52">
      <c r="A79" s="56" t="s">
        <v>652</v>
      </c>
      <c r="B79" s="56">
        <v>5845</v>
      </c>
      <c r="C79" s="56" t="s">
        <v>512</v>
      </c>
      <c r="D79" s="56" t="s">
        <v>513</v>
      </c>
      <c r="E79" s="1">
        <v>42495</v>
      </c>
      <c r="F79" s="1"/>
      <c r="G79" s="1">
        <f t="shared" si="30"/>
        <v>44197</v>
      </c>
      <c r="I79" s="56">
        <f t="shared" si="31"/>
        <v>0</v>
      </c>
      <c r="J79" s="56">
        <f t="shared" si="31"/>
        <v>0</v>
      </c>
      <c r="K79" s="56">
        <f t="shared" si="31"/>
        <v>0</v>
      </c>
      <c r="L79" s="56">
        <f t="shared" si="31"/>
        <v>0</v>
      </c>
      <c r="M79" s="56">
        <f t="shared" si="31"/>
        <v>0</v>
      </c>
      <c r="N79" s="56">
        <f t="shared" si="31"/>
        <v>0</v>
      </c>
      <c r="O79" s="56">
        <f t="shared" si="31"/>
        <v>0</v>
      </c>
      <c r="P79" s="56">
        <f t="shared" si="31"/>
        <v>0</v>
      </c>
      <c r="Q79" s="56">
        <f t="shared" si="31"/>
        <v>0</v>
      </c>
      <c r="R79" s="56">
        <f t="shared" si="31"/>
        <v>0</v>
      </c>
      <c r="S79" s="56">
        <f t="shared" si="32"/>
        <v>0</v>
      </c>
      <c r="T79" s="56">
        <f t="shared" si="32"/>
        <v>0</v>
      </c>
      <c r="U79" s="56">
        <f t="shared" si="32"/>
        <v>0</v>
      </c>
      <c r="V79" s="56">
        <f t="shared" si="32"/>
        <v>0</v>
      </c>
      <c r="W79" s="56">
        <f t="shared" si="32"/>
        <v>0</v>
      </c>
      <c r="X79" s="56">
        <f t="shared" si="32"/>
        <v>0</v>
      </c>
      <c r="Y79" s="56">
        <f t="shared" si="32"/>
        <v>0</v>
      </c>
      <c r="Z79" s="56">
        <f t="shared" si="32"/>
        <v>0</v>
      </c>
      <c r="AA79" s="56">
        <f t="shared" si="32"/>
        <v>0</v>
      </c>
      <c r="AB79" s="56">
        <f t="shared" si="32"/>
        <v>0</v>
      </c>
      <c r="AC79" s="56">
        <f t="shared" si="33"/>
        <v>0</v>
      </c>
      <c r="AD79" s="56">
        <f t="shared" si="33"/>
        <v>0</v>
      </c>
      <c r="AE79" s="56">
        <f t="shared" si="33"/>
        <v>0</v>
      </c>
      <c r="AF79" s="56">
        <f t="shared" si="33"/>
        <v>0</v>
      </c>
      <c r="AG79" s="56">
        <f t="shared" si="33"/>
        <v>0</v>
      </c>
      <c r="AH79" s="56">
        <f t="shared" si="33"/>
        <v>0</v>
      </c>
      <c r="AI79" s="56">
        <f t="shared" si="33"/>
        <v>0</v>
      </c>
      <c r="AJ79" s="56">
        <f t="shared" si="33"/>
        <v>0</v>
      </c>
      <c r="AK79" s="56">
        <f t="shared" si="33"/>
        <v>0</v>
      </c>
      <c r="AL79" s="56">
        <f t="shared" si="33"/>
        <v>1</v>
      </c>
      <c r="AM79" s="56">
        <f t="shared" si="34"/>
        <v>1</v>
      </c>
      <c r="AN79" s="56">
        <f t="shared" si="34"/>
        <v>1</v>
      </c>
      <c r="AO79" s="56">
        <f t="shared" si="34"/>
        <v>1</v>
      </c>
      <c r="AP79" s="56">
        <f t="shared" si="34"/>
        <v>1</v>
      </c>
      <c r="AQ79" s="56">
        <f t="shared" si="34"/>
        <v>1</v>
      </c>
      <c r="AR79" s="56">
        <f t="shared" si="34"/>
        <v>1</v>
      </c>
      <c r="AS79" s="56">
        <f t="shared" si="34"/>
        <v>1</v>
      </c>
      <c r="AT79" s="56">
        <f t="shared" si="34"/>
        <v>1</v>
      </c>
      <c r="AU79" s="56">
        <f t="shared" si="34"/>
        <v>1</v>
      </c>
      <c r="AV79" s="56">
        <f t="shared" si="34"/>
        <v>1</v>
      </c>
      <c r="AW79" s="56">
        <f t="shared" si="34"/>
        <v>1</v>
      </c>
      <c r="AX79" s="56">
        <f t="shared" si="34"/>
        <v>1</v>
      </c>
      <c r="AY79" s="56">
        <f t="shared" si="34"/>
        <v>1</v>
      </c>
      <c r="AZ79" s="56">
        <f t="shared" si="34"/>
        <v>1</v>
      </c>
    </row>
    <row r="80" spans="1:52">
      <c r="A80" s="56" t="s">
        <v>652</v>
      </c>
      <c r="B80" s="56">
        <v>5883</v>
      </c>
      <c r="C80" s="56" t="s">
        <v>512</v>
      </c>
      <c r="D80" s="56" t="s">
        <v>511</v>
      </c>
      <c r="E80" s="1">
        <v>42495</v>
      </c>
      <c r="F80" s="1"/>
      <c r="G80" s="1">
        <f t="shared" si="30"/>
        <v>44197</v>
      </c>
      <c r="I80" s="56">
        <f t="shared" si="31"/>
        <v>0</v>
      </c>
      <c r="J80" s="56">
        <f t="shared" si="31"/>
        <v>0</v>
      </c>
      <c r="K80" s="56">
        <f t="shared" si="31"/>
        <v>0</v>
      </c>
      <c r="L80" s="56">
        <f t="shared" si="31"/>
        <v>0</v>
      </c>
      <c r="M80" s="56">
        <f t="shared" si="31"/>
        <v>0</v>
      </c>
      <c r="N80" s="56">
        <f t="shared" si="31"/>
        <v>0</v>
      </c>
      <c r="O80" s="56">
        <f t="shared" si="31"/>
        <v>0</v>
      </c>
      <c r="P80" s="56">
        <f t="shared" si="31"/>
        <v>0</v>
      </c>
      <c r="Q80" s="56">
        <f t="shared" si="31"/>
        <v>0</v>
      </c>
      <c r="R80" s="56">
        <f t="shared" si="31"/>
        <v>0</v>
      </c>
      <c r="S80" s="56">
        <f t="shared" si="32"/>
        <v>0</v>
      </c>
      <c r="T80" s="56">
        <f t="shared" si="32"/>
        <v>0</v>
      </c>
      <c r="U80" s="56">
        <f t="shared" si="32"/>
        <v>0</v>
      </c>
      <c r="V80" s="56">
        <f t="shared" si="32"/>
        <v>0</v>
      </c>
      <c r="W80" s="56">
        <f t="shared" si="32"/>
        <v>0</v>
      </c>
      <c r="X80" s="56">
        <f t="shared" si="32"/>
        <v>0</v>
      </c>
      <c r="Y80" s="56">
        <f t="shared" si="32"/>
        <v>0</v>
      </c>
      <c r="Z80" s="56">
        <f t="shared" si="32"/>
        <v>0</v>
      </c>
      <c r="AA80" s="56">
        <f t="shared" si="32"/>
        <v>0</v>
      </c>
      <c r="AB80" s="56">
        <f t="shared" si="32"/>
        <v>0</v>
      </c>
      <c r="AC80" s="56">
        <f t="shared" si="33"/>
        <v>0</v>
      </c>
      <c r="AD80" s="56">
        <f t="shared" si="33"/>
        <v>0</v>
      </c>
      <c r="AE80" s="56">
        <f t="shared" si="33"/>
        <v>0</v>
      </c>
      <c r="AF80" s="56">
        <f t="shared" si="33"/>
        <v>0</v>
      </c>
      <c r="AG80" s="56">
        <f t="shared" si="33"/>
        <v>0</v>
      </c>
      <c r="AH80" s="56">
        <f t="shared" si="33"/>
        <v>0</v>
      </c>
      <c r="AI80" s="56">
        <f t="shared" si="33"/>
        <v>0</v>
      </c>
      <c r="AJ80" s="56">
        <f t="shared" si="33"/>
        <v>0</v>
      </c>
      <c r="AK80" s="56">
        <f t="shared" si="33"/>
        <v>0</v>
      </c>
      <c r="AL80" s="56">
        <f t="shared" si="33"/>
        <v>1</v>
      </c>
      <c r="AM80" s="56">
        <f t="shared" si="34"/>
        <v>1</v>
      </c>
      <c r="AN80" s="56">
        <f t="shared" si="34"/>
        <v>1</v>
      </c>
      <c r="AO80" s="56">
        <f t="shared" si="34"/>
        <v>1</v>
      </c>
      <c r="AP80" s="56">
        <f t="shared" si="34"/>
        <v>1</v>
      </c>
      <c r="AQ80" s="56">
        <f t="shared" si="34"/>
        <v>1</v>
      </c>
      <c r="AR80" s="56">
        <f t="shared" si="34"/>
        <v>1</v>
      </c>
      <c r="AS80" s="56">
        <f t="shared" si="34"/>
        <v>1</v>
      </c>
      <c r="AT80" s="56">
        <f t="shared" si="34"/>
        <v>1</v>
      </c>
      <c r="AU80" s="56">
        <f t="shared" si="34"/>
        <v>1</v>
      </c>
      <c r="AV80" s="56">
        <f t="shared" si="34"/>
        <v>1</v>
      </c>
      <c r="AW80" s="56">
        <f t="shared" si="34"/>
        <v>1</v>
      </c>
      <c r="AX80" s="56">
        <f t="shared" si="34"/>
        <v>1</v>
      </c>
      <c r="AY80" s="56">
        <f t="shared" si="34"/>
        <v>1</v>
      </c>
      <c r="AZ80" s="56">
        <f t="shared" si="34"/>
        <v>1</v>
      </c>
    </row>
    <row r="81" spans="1:52">
      <c r="A81" s="56" t="s">
        <v>652</v>
      </c>
      <c r="B81" s="56">
        <v>6139</v>
      </c>
      <c r="C81" s="56" t="s">
        <v>512</v>
      </c>
      <c r="D81" s="56" t="s">
        <v>686</v>
      </c>
      <c r="E81" s="1">
        <v>43606</v>
      </c>
      <c r="F81" s="1"/>
      <c r="G81" s="1">
        <f t="shared" si="30"/>
        <v>44197</v>
      </c>
      <c r="I81" s="56">
        <f t="shared" si="31"/>
        <v>0</v>
      </c>
      <c r="J81" s="56">
        <f t="shared" si="31"/>
        <v>0</v>
      </c>
      <c r="K81" s="56">
        <f t="shared" si="31"/>
        <v>0</v>
      </c>
      <c r="L81" s="56">
        <f t="shared" si="31"/>
        <v>0</v>
      </c>
      <c r="M81" s="56">
        <f t="shared" si="31"/>
        <v>0</v>
      </c>
      <c r="N81" s="56">
        <f t="shared" si="31"/>
        <v>0</v>
      </c>
      <c r="O81" s="56">
        <f t="shared" si="31"/>
        <v>0</v>
      </c>
      <c r="P81" s="56">
        <f t="shared" si="31"/>
        <v>0</v>
      </c>
      <c r="Q81" s="56">
        <f t="shared" si="31"/>
        <v>0</v>
      </c>
      <c r="R81" s="56">
        <f t="shared" si="31"/>
        <v>0</v>
      </c>
      <c r="S81" s="56">
        <f t="shared" si="32"/>
        <v>0</v>
      </c>
      <c r="T81" s="56">
        <f t="shared" si="32"/>
        <v>0</v>
      </c>
      <c r="U81" s="56">
        <f t="shared" si="32"/>
        <v>0</v>
      </c>
      <c r="V81" s="56">
        <f t="shared" si="32"/>
        <v>0</v>
      </c>
      <c r="W81" s="56">
        <f t="shared" si="32"/>
        <v>0</v>
      </c>
      <c r="X81" s="56">
        <f t="shared" si="32"/>
        <v>0</v>
      </c>
      <c r="Y81" s="56">
        <f t="shared" si="32"/>
        <v>0</v>
      </c>
      <c r="Z81" s="56">
        <f t="shared" si="32"/>
        <v>0</v>
      </c>
      <c r="AA81" s="56">
        <f t="shared" si="32"/>
        <v>0</v>
      </c>
      <c r="AB81" s="56">
        <f t="shared" si="32"/>
        <v>0</v>
      </c>
      <c r="AC81" s="56">
        <f t="shared" si="33"/>
        <v>0</v>
      </c>
      <c r="AD81" s="56">
        <f t="shared" si="33"/>
        <v>0</v>
      </c>
      <c r="AE81" s="56">
        <f t="shared" si="33"/>
        <v>0</v>
      </c>
      <c r="AF81" s="56">
        <f t="shared" si="33"/>
        <v>0</v>
      </c>
      <c r="AG81" s="56">
        <f t="shared" si="33"/>
        <v>0</v>
      </c>
      <c r="AH81" s="56">
        <f t="shared" si="33"/>
        <v>0</v>
      </c>
      <c r="AI81" s="56">
        <f t="shared" si="33"/>
        <v>0</v>
      </c>
      <c r="AJ81" s="56">
        <f t="shared" si="33"/>
        <v>0</v>
      </c>
      <c r="AK81" s="56">
        <f t="shared" si="33"/>
        <v>0</v>
      </c>
      <c r="AL81" s="56">
        <f t="shared" si="33"/>
        <v>0</v>
      </c>
      <c r="AM81" s="56">
        <f t="shared" si="34"/>
        <v>0</v>
      </c>
      <c r="AN81" s="56">
        <f t="shared" si="34"/>
        <v>0</v>
      </c>
      <c r="AO81" s="56">
        <f t="shared" si="34"/>
        <v>0</v>
      </c>
      <c r="AP81" s="56">
        <f t="shared" si="34"/>
        <v>0</v>
      </c>
      <c r="AQ81" s="56">
        <f t="shared" si="34"/>
        <v>0</v>
      </c>
      <c r="AR81" s="56">
        <f t="shared" si="34"/>
        <v>0</v>
      </c>
      <c r="AS81" s="56">
        <f t="shared" si="34"/>
        <v>0</v>
      </c>
      <c r="AT81" s="56">
        <f t="shared" si="34"/>
        <v>0</v>
      </c>
      <c r="AU81" s="56">
        <f t="shared" si="34"/>
        <v>0</v>
      </c>
      <c r="AV81" s="56">
        <f t="shared" si="34"/>
        <v>0</v>
      </c>
      <c r="AW81" s="56">
        <f t="shared" si="34"/>
        <v>0</v>
      </c>
      <c r="AX81" s="56">
        <f t="shared" si="34"/>
        <v>1</v>
      </c>
      <c r="AY81" s="56">
        <f t="shared" si="34"/>
        <v>1</v>
      </c>
      <c r="AZ81" s="56">
        <f t="shared" si="34"/>
        <v>1</v>
      </c>
    </row>
    <row r="82" spans="1:52">
      <c r="A82" s="56" t="s">
        <v>653</v>
      </c>
      <c r="B82" s="56">
        <v>6173</v>
      </c>
      <c r="C82" s="56" t="s">
        <v>512</v>
      </c>
      <c r="D82" s="56" t="s">
        <v>685</v>
      </c>
      <c r="E82" s="1">
        <v>43616</v>
      </c>
      <c r="F82" s="1">
        <v>43891</v>
      </c>
      <c r="G82" s="1">
        <f t="shared" si="30"/>
        <v>43891</v>
      </c>
      <c r="H82" s="1"/>
      <c r="I82" s="56">
        <f t="shared" si="31"/>
        <v>0</v>
      </c>
      <c r="J82" s="56">
        <f t="shared" si="31"/>
        <v>0</v>
      </c>
      <c r="K82" s="56">
        <f t="shared" si="31"/>
        <v>0</v>
      </c>
      <c r="L82" s="56">
        <f t="shared" si="31"/>
        <v>0</v>
      </c>
      <c r="M82" s="56">
        <f t="shared" si="31"/>
        <v>0</v>
      </c>
      <c r="N82" s="56">
        <f t="shared" si="31"/>
        <v>0</v>
      </c>
      <c r="O82" s="56">
        <f t="shared" si="31"/>
        <v>0</v>
      </c>
      <c r="P82" s="56">
        <f t="shared" si="31"/>
        <v>0</v>
      </c>
      <c r="Q82" s="56">
        <f t="shared" si="31"/>
        <v>0</v>
      </c>
      <c r="R82" s="56">
        <f t="shared" si="31"/>
        <v>0</v>
      </c>
      <c r="S82" s="56">
        <f t="shared" si="32"/>
        <v>0</v>
      </c>
      <c r="T82" s="56">
        <f t="shared" si="32"/>
        <v>0</v>
      </c>
      <c r="U82" s="56">
        <f t="shared" si="32"/>
        <v>0</v>
      </c>
      <c r="V82" s="56">
        <f t="shared" si="32"/>
        <v>0</v>
      </c>
      <c r="W82" s="56">
        <f t="shared" si="32"/>
        <v>0</v>
      </c>
      <c r="X82" s="56">
        <f t="shared" si="32"/>
        <v>0</v>
      </c>
      <c r="Y82" s="56">
        <f t="shared" si="32"/>
        <v>0</v>
      </c>
      <c r="Z82" s="56">
        <f t="shared" si="32"/>
        <v>0</v>
      </c>
      <c r="AA82" s="56">
        <f t="shared" si="32"/>
        <v>0</v>
      </c>
      <c r="AB82" s="56">
        <f t="shared" si="32"/>
        <v>0</v>
      </c>
      <c r="AC82" s="56">
        <f t="shared" si="33"/>
        <v>0</v>
      </c>
      <c r="AD82" s="56">
        <f t="shared" si="33"/>
        <v>0</v>
      </c>
      <c r="AE82" s="56">
        <f t="shared" si="33"/>
        <v>0</v>
      </c>
      <c r="AF82" s="56">
        <f t="shared" si="33"/>
        <v>0</v>
      </c>
      <c r="AG82" s="56">
        <f t="shared" si="33"/>
        <v>0</v>
      </c>
      <c r="AH82" s="56">
        <f t="shared" si="33"/>
        <v>0</v>
      </c>
      <c r="AI82" s="56">
        <f t="shared" si="33"/>
        <v>0</v>
      </c>
      <c r="AJ82" s="56">
        <f t="shared" si="33"/>
        <v>0</v>
      </c>
      <c r="AK82" s="56">
        <f t="shared" si="33"/>
        <v>0</v>
      </c>
      <c r="AL82" s="56">
        <f t="shared" si="33"/>
        <v>0</v>
      </c>
      <c r="AM82" s="56">
        <f t="shared" si="34"/>
        <v>0</v>
      </c>
      <c r="AN82" s="56">
        <f t="shared" si="34"/>
        <v>0</v>
      </c>
      <c r="AO82" s="56">
        <f t="shared" si="34"/>
        <v>0</v>
      </c>
      <c r="AP82" s="56">
        <f t="shared" si="34"/>
        <v>0</v>
      </c>
      <c r="AQ82" s="56">
        <f t="shared" si="34"/>
        <v>0</v>
      </c>
      <c r="AR82" s="56">
        <f t="shared" si="34"/>
        <v>0</v>
      </c>
      <c r="AS82" s="56">
        <f t="shared" si="34"/>
        <v>0</v>
      </c>
      <c r="AT82" s="56">
        <f t="shared" si="34"/>
        <v>0</v>
      </c>
      <c r="AU82" s="56">
        <f t="shared" si="34"/>
        <v>0</v>
      </c>
      <c r="AV82" s="56">
        <f t="shared" si="34"/>
        <v>0</v>
      </c>
      <c r="AW82" s="56">
        <f t="shared" si="34"/>
        <v>0</v>
      </c>
      <c r="AX82" s="56">
        <f t="shared" si="34"/>
        <v>1</v>
      </c>
      <c r="AY82" s="56">
        <f t="shared" si="34"/>
        <v>1</v>
      </c>
      <c r="AZ82" s="56">
        <f t="shared" si="34"/>
        <v>1</v>
      </c>
    </row>
    <row r="83" spans="1:52">
      <c r="A83" s="56" t="s">
        <v>653</v>
      </c>
      <c r="B83" s="56">
        <v>6528</v>
      </c>
      <c r="C83" s="56" t="s">
        <v>512</v>
      </c>
      <c r="D83" s="56" t="s">
        <v>684</v>
      </c>
      <c r="E83" s="1">
        <v>43650</v>
      </c>
      <c r="F83" s="1">
        <v>43891</v>
      </c>
      <c r="G83" s="1">
        <f t="shared" si="30"/>
        <v>43891</v>
      </c>
      <c r="I83" s="56">
        <f t="shared" si="31"/>
        <v>0</v>
      </c>
      <c r="J83" s="56">
        <f t="shared" si="31"/>
        <v>0</v>
      </c>
      <c r="K83" s="56">
        <f t="shared" si="31"/>
        <v>0</v>
      </c>
      <c r="L83" s="56">
        <f t="shared" si="31"/>
        <v>0</v>
      </c>
      <c r="M83" s="56">
        <f t="shared" si="31"/>
        <v>0</v>
      </c>
      <c r="N83" s="56">
        <f t="shared" si="31"/>
        <v>0</v>
      </c>
      <c r="O83" s="56">
        <f t="shared" si="31"/>
        <v>0</v>
      </c>
      <c r="P83" s="56">
        <f t="shared" si="31"/>
        <v>0</v>
      </c>
      <c r="Q83" s="56">
        <f t="shared" si="31"/>
        <v>0</v>
      </c>
      <c r="R83" s="56">
        <f t="shared" si="31"/>
        <v>0</v>
      </c>
      <c r="S83" s="56">
        <f t="shared" si="32"/>
        <v>0</v>
      </c>
      <c r="T83" s="56">
        <f t="shared" si="32"/>
        <v>0</v>
      </c>
      <c r="U83" s="56">
        <f t="shared" si="32"/>
        <v>0</v>
      </c>
      <c r="V83" s="56">
        <f t="shared" si="32"/>
        <v>0</v>
      </c>
      <c r="W83" s="56">
        <f t="shared" si="32"/>
        <v>0</v>
      </c>
      <c r="X83" s="56">
        <f t="shared" si="32"/>
        <v>0</v>
      </c>
      <c r="Y83" s="56">
        <f t="shared" si="32"/>
        <v>0</v>
      </c>
      <c r="Z83" s="56">
        <f t="shared" si="32"/>
        <v>0</v>
      </c>
      <c r="AA83" s="56">
        <f t="shared" si="32"/>
        <v>0</v>
      </c>
      <c r="AB83" s="56">
        <f t="shared" si="32"/>
        <v>0</v>
      </c>
      <c r="AC83" s="56">
        <f t="shared" si="33"/>
        <v>0</v>
      </c>
      <c r="AD83" s="56">
        <f t="shared" si="33"/>
        <v>0</v>
      </c>
      <c r="AE83" s="56">
        <f t="shared" si="33"/>
        <v>0</v>
      </c>
      <c r="AF83" s="56">
        <f t="shared" si="33"/>
        <v>0</v>
      </c>
      <c r="AG83" s="56">
        <f t="shared" si="33"/>
        <v>0</v>
      </c>
      <c r="AH83" s="56">
        <f t="shared" si="33"/>
        <v>0</v>
      </c>
      <c r="AI83" s="56">
        <f t="shared" si="33"/>
        <v>0</v>
      </c>
      <c r="AJ83" s="56">
        <f t="shared" si="33"/>
        <v>0</v>
      </c>
      <c r="AK83" s="56">
        <f t="shared" si="33"/>
        <v>0</v>
      </c>
      <c r="AL83" s="56">
        <f t="shared" si="33"/>
        <v>0</v>
      </c>
      <c r="AM83" s="56">
        <f t="shared" si="34"/>
        <v>0</v>
      </c>
      <c r="AN83" s="56">
        <f t="shared" si="34"/>
        <v>0</v>
      </c>
      <c r="AO83" s="56">
        <f t="shared" si="34"/>
        <v>0</v>
      </c>
      <c r="AP83" s="56">
        <f t="shared" si="34"/>
        <v>0</v>
      </c>
      <c r="AQ83" s="56">
        <f t="shared" si="34"/>
        <v>0</v>
      </c>
      <c r="AR83" s="56">
        <f t="shared" si="34"/>
        <v>0</v>
      </c>
      <c r="AS83" s="56">
        <f t="shared" si="34"/>
        <v>0</v>
      </c>
      <c r="AT83" s="56">
        <f t="shared" si="34"/>
        <v>0</v>
      </c>
      <c r="AU83" s="56">
        <f t="shared" si="34"/>
        <v>0</v>
      </c>
      <c r="AV83" s="56">
        <f t="shared" si="34"/>
        <v>0</v>
      </c>
      <c r="AW83" s="56">
        <f t="shared" si="34"/>
        <v>0</v>
      </c>
      <c r="AX83" s="56">
        <f t="shared" si="34"/>
        <v>0</v>
      </c>
      <c r="AY83" s="56">
        <f t="shared" si="34"/>
        <v>1</v>
      </c>
      <c r="AZ83" s="56">
        <f t="shared" si="34"/>
        <v>1</v>
      </c>
    </row>
    <row r="84" spans="1:52">
      <c r="A84" s="56" t="s">
        <v>653</v>
      </c>
      <c r="B84" s="56">
        <v>6536</v>
      </c>
      <c r="C84" s="56" t="s">
        <v>512</v>
      </c>
      <c r="D84" s="56" t="s">
        <v>683</v>
      </c>
      <c r="E84" s="1">
        <v>43599</v>
      </c>
      <c r="F84" s="1">
        <v>43831</v>
      </c>
      <c r="G84" s="1">
        <f t="shared" si="30"/>
        <v>43831</v>
      </c>
      <c r="I84" s="56">
        <f t="shared" si="31"/>
        <v>0</v>
      </c>
      <c r="J84" s="56">
        <f t="shared" si="31"/>
        <v>0</v>
      </c>
      <c r="K84" s="56">
        <f t="shared" si="31"/>
        <v>0</v>
      </c>
      <c r="L84" s="56">
        <f t="shared" si="31"/>
        <v>0</v>
      </c>
      <c r="M84" s="56">
        <f t="shared" si="31"/>
        <v>0</v>
      </c>
      <c r="N84" s="56">
        <f t="shared" si="31"/>
        <v>0</v>
      </c>
      <c r="O84" s="56">
        <f t="shared" si="31"/>
        <v>0</v>
      </c>
      <c r="P84" s="56">
        <f t="shared" si="31"/>
        <v>0</v>
      </c>
      <c r="Q84" s="56">
        <f t="shared" si="31"/>
        <v>0</v>
      </c>
      <c r="R84" s="56">
        <f t="shared" si="31"/>
        <v>0</v>
      </c>
      <c r="S84" s="56">
        <f t="shared" si="32"/>
        <v>0</v>
      </c>
      <c r="T84" s="56">
        <f t="shared" si="32"/>
        <v>0</v>
      </c>
      <c r="U84" s="56">
        <f t="shared" si="32"/>
        <v>0</v>
      </c>
      <c r="V84" s="56">
        <f t="shared" si="32"/>
        <v>0</v>
      </c>
      <c r="W84" s="56">
        <f t="shared" si="32"/>
        <v>0</v>
      </c>
      <c r="X84" s="56">
        <f t="shared" si="32"/>
        <v>0</v>
      </c>
      <c r="Y84" s="56">
        <f t="shared" si="32"/>
        <v>0</v>
      </c>
      <c r="Z84" s="56">
        <f t="shared" si="32"/>
        <v>0</v>
      </c>
      <c r="AA84" s="56">
        <f t="shared" si="32"/>
        <v>0</v>
      </c>
      <c r="AB84" s="56">
        <f t="shared" si="32"/>
        <v>0</v>
      </c>
      <c r="AC84" s="56">
        <f t="shared" si="33"/>
        <v>0</v>
      </c>
      <c r="AD84" s="56">
        <f t="shared" si="33"/>
        <v>0</v>
      </c>
      <c r="AE84" s="56">
        <f t="shared" si="33"/>
        <v>0</v>
      </c>
      <c r="AF84" s="56">
        <f t="shared" si="33"/>
        <v>0</v>
      </c>
      <c r="AG84" s="56">
        <f t="shared" si="33"/>
        <v>0</v>
      </c>
      <c r="AH84" s="56">
        <f t="shared" si="33"/>
        <v>0</v>
      </c>
      <c r="AI84" s="56">
        <f t="shared" si="33"/>
        <v>0</v>
      </c>
      <c r="AJ84" s="56">
        <f t="shared" si="33"/>
        <v>0</v>
      </c>
      <c r="AK84" s="56">
        <f t="shared" si="33"/>
        <v>0</v>
      </c>
      <c r="AL84" s="56">
        <f t="shared" si="33"/>
        <v>0</v>
      </c>
      <c r="AM84" s="56">
        <f t="shared" si="34"/>
        <v>0</v>
      </c>
      <c r="AN84" s="56">
        <f t="shared" si="34"/>
        <v>0</v>
      </c>
      <c r="AO84" s="56">
        <f t="shared" si="34"/>
        <v>0</v>
      </c>
      <c r="AP84" s="56">
        <f t="shared" si="34"/>
        <v>0</v>
      </c>
      <c r="AQ84" s="56">
        <f t="shared" si="34"/>
        <v>0</v>
      </c>
      <c r="AR84" s="56">
        <f t="shared" si="34"/>
        <v>0</v>
      </c>
      <c r="AS84" s="56">
        <f t="shared" si="34"/>
        <v>0</v>
      </c>
      <c r="AT84" s="56">
        <f t="shared" si="34"/>
        <v>0</v>
      </c>
      <c r="AU84" s="56">
        <f t="shared" si="34"/>
        <v>0</v>
      </c>
      <c r="AV84" s="56">
        <f t="shared" si="34"/>
        <v>0</v>
      </c>
      <c r="AW84" s="56">
        <f t="shared" si="34"/>
        <v>0</v>
      </c>
      <c r="AX84" s="56">
        <f t="shared" si="34"/>
        <v>1</v>
      </c>
      <c r="AY84" s="56">
        <f t="shared" si="34"/>
        <v>1</v>
      </c>
      <c r="AZ84" s="56">
        <f t="shared" si="34"/>
        <v>1</v>
      </c>
    </row>
    <row r="85" spans="1:52">
      <c r="A85" s="56" t="s">
        <v>653</v>
      </c>
      <c r="B85" s="56">
        <v>6561</v>
      </c>
      <c r="C85" s="56" t="s">
        <v>512</v>
      </c>
      <c r="D85" s="56" t="s">
        <v>682</v>
      </c>
      <c r="E85" s="1">
        <v>43679</v>
      </c>
      <c r="F85" s="1">
        <v>43891</v>
      </c>
      <c r="G85" s="1">
        <f t="shared" si="30"/>
        <v>43891</v>
      </c>
      <c r="I85" s="56">
        <f t="shared" si="31"/>
        <v>0</v>
      </c>
      <c r="J85" s="56">
        <f t="shared" si="31"/>
        <v>0</v>
      </c>
      <c r="K85" s="56">
        <f t="shared" si="31"/>
        <v>0</v>
      </c>
      <c r="L85" s="56">
        <f t="shared" si="31"/>
        <v>0</v>
      </c>
      <c r="M85" s="56">
        <f t="shared" si="31"/>
        <v>0</v>
      </c>
      <c r="N85" s="56">
        <f t="shared" si="31"/>
        <v>0</v>
      </c>
      <c r="O85" s="56">
        <f t="shared" si="31"/>
        <v>0</v>
      </c>
      <c r="P85" s="56">
        <f t="shared" si="31"/>
        <v>0</v>
      </c>
      <c r="Q85" s="56">
        <f t="shared" si="31"/>
        <v>0</v>
      </c>
      <c r="R85" s="56">
        <f t="shared" si="31"/>
        <v>0</v>
      </c>
      <c r="S85" s="56">
        <f t="shared" si="32"/>
        <v>0</v>
      </c>
      <c r="T85" s="56">
        <f t="shared" si="32"/>
        <v>0</v>
      </c>
      <c r="U85" s="56">
        <f t="shared" si="32"/>
        <v>0</v>
      </c>
      <c r="V85" s="56">
        <f t="shared" si="32"/>
        <v>0</v>
      </c>
      <c r="W85" s="56">
        <f t="shared" si="32"/>
        <v>0</v>
      </c>
      <c r="X85" s="56">
        <f t="shared" si="32"/>
        <v>0</v>
      </c>
      <c r="Y85" s="56">
        <f t="shared" si="32"/>
        <v>0</v>
      </c>
      <c r="Z85" s="56">
        <f t="shared" si="32"/>
        <v>0</v>
      </c>
      <c r="AA85" s="56">
        <f t="shared" si="32"/>
        <v>0</v>
      </c>
      <c r="AB85" s="56">
        <f t="shared" si="32"/>
        <v>0</v>
      </c>
      <c r="AC85" s="56">
        <f t="shared" si="33"/>
        <v>0</v>
      </c>
      <c r="AD85" s="56">
        <f t="shared" si="33"/>
        <v>0</v>
      </c>
      <c r="AE85" s="56">
        <f t="shared" si="33"/>
        <v>0</v>
      </c>
      <c r="AF85" s="56">
        <f t="shared" si="33"/>
        <v>0</v>
      </c>
      <c r="AG85" s="56">
        <f t="shared" si="33"/>
        <v>0</v>
      </c>
      <c r="AH85" s="56">
        <f t="shared" si="33"/>
        <v>0</v>
      </c>
      <c r="AI85" s="56">
        <f t="shared" si="33"/>
        <v>0</v>
      </c>
      <c r="AJ85" s="56">
        <f t="shared" si="33"/>
        <v>0</v>
      </c>
      <c r="AK85" s="56">
        <f t="shared" si="33"/>
        <v>0</v>
      </c>
      <c r="AL85" s="56">
        <f t="shared" si="33"/>
        <v>0</v>
      </c>
      <c r="AM85" s="56">
        <f t="shared" si="34"/>
        <v>0</v>
      </c>
      <c r="AN85" s="56">
        <f t="shared" si="34"/>
        <v>0</v>
      </c>
      <c r="AO85" s="56">
        <f t="shared" si="34"/>
        <v>0</v>
      </c>
      <c r="AP85" s="56">
        <f t="shared" si="34"/>
        <v>0</v>
      </c>
      <c r="AQ85" s="56">
        <f t="shared" si="34"/>
        <v>0</v>
      </c>
      <c r="AR85" s="56">
        <f t="shared" si="34"/>
        <v>0</v>
      </c>
      <c r="AS85" s="56">
        <f t="shared" si="34"/>
        <v>0</v>
      </c>
      <c r="AT85" s="56">
        <f t="shared" si="34"/>
        <v>0</v>
      </c>
      <c r="AU85" s="56">
        <f t="shared" si="34"/>
        <v>0</v>
      </c>
      <c r="AV85" s="56">
        <f t="shared" si="34"/>
        <v>0</v>
      </c>
      <c r="AW85" s="56">
        <f t="shared" si="34"/>
        <v>0</v>
      </c>
      <c r="AX85" s="56">
        <f t="shared" si="34"/>
        <v>0</v>
      </c>
      <c r="AY85" s="56">
        <f t="shared" si="34"/>
        <v>1</v>
      </c>
      <c r="AZ85" s="56">
        <f t="shared" si="34"/>
        <v>1</v>
      </c>
    </row>
    <row r="86" spans="1:52">
      <c r="A86" s="56" t="s">
        <v>653</v>
      </c>
      <c r="B86" s="56">
        <v>6598</v>
      </c>
      <c r="C86" s="56" t="s">
        <v>512</v>
      </c>
      <c r="D86" s="56" t="s">
        <v>681</v>
      </c>
      <c r="E86" s="1">
        <v>43646</v>
      </c>
      <c r="F86" s="1">
        <v>43983</v>
      </c>
      <c r="G86" s="1">
        <f t="shared" si="30"/>
        <v>43983</v>
      </c>
      <c r="I86" s="56">
        <f t="shared" si="31"/>
        <v>0</v>
      </c>
      <c r="J86" s="56">
        <f t="shared" si="31"/>
        <v>0</v>
      </c>
      <c r="K86" s="56">
        <f t="shared" si="31"/>
        <v>0</v>
      </c>
      <c r="L86" s="56">
        <f t="shared" si="31"/>
        <v>0</v>
      </c>
      <c r="M86" s="56">
        <f t="shared" si="31"/>
        <v>0</v>
      </c>
      <c r="N86" s="56">
        <f t="shared" si="31"/>
        <v>0</v>
      </c>
      <c r="O86" s="56">
        <f t="shared" si="31"/>
        <v>0</v>
      </c>
      <c r="P86" s="56">
        <f t="shared" si="31"/>
        <v>0</v>
      </c>
      <c r="Q86" s="56">
        <f t="shared" si="31"/>
        <v>0</v>
      </c>
      <c r="R86" s="56">
        <f t="shared" si="31"/>
        <v>0</v>
      </c>
      <c r="S86" s="56">
        <f t="shared" si="32"/>
        <v>0</v>
      </c>
      <c r="T86" s="56">
        <f t="shared" si="32"/>
        <v>0</v>
      </c>
      <c r="U86" s="56">
        <f t="shared" si="32"/>
        <v>0</v>
      </c>
      <c r="V86" s="56">
        <f t="shared" si="32"/>
        <v>0</v>
      </c>
      <c r="W86" s="56">
        <f t="shared" si="32"/>
        <v>0</v>
      </c>
      <c r="X86" s="56">
        <f t="shared" si="32"/>
        <v>0</v>
      </c>
      <c r="Y86" s="56">
        <f t="shared" si="32"/>
        <v>0</v>
      </c>
      <c r="Z86" s="56">
        <f t="shared" si="32"/>
        <v>0</v>
      </c>
      <c r="AA86" s="56">
        <f t="shared" si="32"/>
        <v>0</v>
      </c>
      <c r="AB86" s="56">
        <f t="shared" si="32"/>
        <v>0</v>
      </c>
      <c r="AC86" s="56">
        <f t="shared" si="33"/>
        <v>0</v>
      </c>
      <c r="AD86" s="56">
        <f t="shared" si="33"/>
        <v>0</v>
      </c>
      <c r="AE86" s="56">
        <f t="shared" si="33"/>
        <v>0</v>
      </c>
      <c r="AF86" s="56">
        <f t="shared" si="33"/>
        <v>0</v>
      </c>
      <c r="AG86" s="56">
        <f t="shared" si="33"/>
        <v>0</v>
      </c>
      <c r="AH86" s="56">
        <f t="shared" si="33"/>
        <v>0</v>
      </c>
      <c r="AI86" s="56">
        <f t="shared" si="33"/>
        <v>0</v>
      </c>
      <c r="AJ86" s="56">
        <f t="shared" si="33"/>
        <v>0</v>
      </c>
      <c r="AK86" s="56">
        <f t="shared" si="33"/>
        <v>0</v>
      </c>
      <c r="AL86" s="56">
        <f t="shared" si="33"/>
        <v>0</v>
      </c>
      <c r="AM86" s="56">
        <f t="shared" si="34"/>
        <v>0</v>
      </c>
      <c r="AN86" s="56">
        <f t="shared" si="34"/>
        <v>0</v>
      </c>
      <c r="AO86" s="56">
        <f t="shared" si="34"/>
        <v>0</v>
      </c>
      <c r="AP86" s="56">
        <f t="shared" si="34"/>
        <v>0</v>
      </c>
      <c r="AQ86" s="56">
        <f t="shared" si="34"/>
        <v>0</v>
      </c>
      <c r="AR86" s="56">
        <f t="shared" si="34"/>
        <v>0</v>
      </c>
      <c r="AS86" s="56">
        <f t="shared" si="34"/>
        <v>0</v>
      </c>
      <c r="AT86" s="56">
        <f t="shared" si="34"/>
        <v>0</v>
      </c>
      <c r="AU86" s="56">
        <f t="shared" si="34"/>
        <v>0</v>
      </c>
      <c r="AV86" s="56">
        <f t="shared" si="34"/>
        <v>0</v>
      </c>
      <c r="AW86" s="56">
        <f t="shared" si="34"/>
        <v>0</v>
      </c>
      <c r="AX86" s="56">
        <f t="shared" si="34"/>
        <v>0</v>
      </c>
      <c r="AY86" s="56">
        <f t="shared" si="34"/>
        <v>1</v>
      </c>
      <c r="AZ86" s="56">
        <f t="shared" si="34"/>
        <v>1</v>
      </c>
    </row>
    <row r="87" spans="1:52">
      <c r="A87" s="56" t="s">
        <v>653</v>
      </c>
      <c r="B87" s="56">
        <v>6634</v>
      </c>
      <c r="C87" s="56" t="s">
        <v>512</v>
      </c>
      <c r="D87" s="56" t="s">
        <v>680</v>
      </c>
      <c r="E87" s="1">
        <v>43630</v>
      </c>
      <c r="F87" s="1">
        <v>43952</v>
      </c>
      <c r="G87" s="1">
        <f t="shared" si="30"/>
        <v>43952</v>
      </c>
      <c r="I87" s="56">
        <f t="shared" ref="I87:R96" si="35">IF(AND(I$5&gt;$E87,I$5&lt;$G87),1,0)</f>
        <v>0</v>
      </c>
      <c r="J87" s="56">
        <f t="shared" si="35"/>
        <v>0</v>
      </c>
      <c r="K87" s="56">
        <f t="shared" si="35"/>
        <v>0</v>
      </c>
      <c r="L87" s="56">
        <f t="shared" si="35"/>
        <v>0</v>
      </c>
      <c r="M87" s="56">
        <f t="shared" si="35"/>
        <v>0</v>
      </c>
      <c r="N87" s="56">
        <f t="shared" si="35"/>
        <v>0</v>
      </c>
      <c r="O87" s="56">
        <f t="shared" si="35"/>
        <v>0</v>
      </c>
      <c r="P87" s="56">
        <f t="shared" si="35"/>
        <v>0</v>
      </c>
      <c r="Q87" s="56">
        <f t="shared" si="35"/>
        <v>0</v>
      </c>
      <c r="R87" s="56">
        <f t="shared" si="35"/>
        <v>0</v>
      </c>
      <c r="S87" s="56">
        <f t="shared" ref="S87:AB96" si="36">IF(AND(S$5&gt;$E87,S$5&lt;$G87),1,0)</f>
        <v>0</v>
      </c>
      <c r="T87" s="56">
        <f t="shared" si="36"/>
        <v>0</v>
      </c>
      <c r="U87" s="56">
        <f t="shared" si="36"/>
        <v>0</v>
      </c>
      <c r="V87" s="56">
        <f t="shared" si="36"/>
        <v>0</v>
      </c>
      <c r="W87" s="56">
        <f t="shared" si="36"/>
        <v>0</v>
      </c>
      <c r="X87" s="56">
        <f t="shared" si="36"/>
        <v>0</v>
      </c>
      <c r="Y87" s="56">
        <f t="shared" si="36"/>
        <v>0</v>
      </c>
      <c r="Z87" s="56">
        <f t="shared" si="36"/>
        <v>0</v>
      </c>
      <c r="AA87" s="56">
        <f t="shared" si="36"/>
        <v>0</v>
      </c>
      <c r="AB87" s="56">
        <f t="shared" si="36"/>
        <v>0</v>
      </c>
      <c r="AC87" s="56">
        <f t="shared" ref="AC87:AL96" si="37">IF(AND(AC$5&gt;$E87,AC$5&lt;$G87),1,0)</f>
        <v>0</v>
      </c>
      <c r="AD87" s="56">
        <f t="shared" si="37"/>
        <v>0</v>
      </c>
      <c r="AE87" s="56">
        <f t="shared" si="37"/>
        <v>0</v>
      </c>
      <c r="AF87" s="56">
        <f t="shared" si="37"/>
        <v>0</v>
      </c>
      <c r="AG87" s="56">
        <f t="shared" si="37"/>
        <v>0</v>
      </c>
      <c r="AH87" s="56">
        <f t="shared" si="37"/>
        <v>0</v>
      </c>
      <c r="AI87" s="56">
        <f t="shared" si="37"/>
        <v>0</v>
      </c>
      <c r="AJ87" s="56">
        <f t="shared" si="37"/>
        <v>0</v>
      </c>
      <c r="AK87" s="56">
        <f t="shared" si="37"/>
        <v>0</v>
      </c>
      <c r="AL87" s="56">
        <f t="shared" si="37"/>
        <v>0</v>
      </c>
      <c r="AM87" s="56">
        <f t="shared" ref="AM87:AZ96" si="38">IF(AND(AM$5&gt;$E87,AM$5&lt;$G87),1,0)</f>
        <v>0</v>
      </c>
      <c r="AN87" s="56">
        <f t="shared" si="38"/>
        <v>0</v>
      </c>
      <c r="AO87" s="56">
        <f t="shared" si="38"/>
        <v>0</v>
      </c>
      <c r="AP87" s="56">
        <f t="shared" si="38"/>
        <v>0</v>
      </c>
      <c r="AQ87" s="56">
        <f t="shared" si="38"/>
        <v>0</v>
      </c>
      <c r="AR87" s="56">
        <f t="shared" si="38"/>
        <v>0</v>
      </c>
      <c r="AS87" s="56">
        <f t="shared" si="38"/>
        <v>0</v>
      </c>
      <c r="AT87" s="56">
        <f t="shared" si="38"/>
        <v>0</v>
      </c>
      <c r="AU87" s="56">
        <f t="shared" si="38"/>
        <v>0</v>
      </c>
      <c r="AV87" s="56">
        <f t="shared" si="38"/>
        <v>0</v>
      </c>
      <c r="AW87" s="56">
        <f t="shared" si="38"/>
        <v>0</v>
      </c>
      <c r="AX87" s="56">
        <f t="shared" si="38"/>
        <v>1</v>
      </c>
      <c r="AY87" s="56">
        <f t="shared" si="38"/>
        <v>1</v>
      </c>
      <c r="AZ87" s="56">
        <f t="shared" si="38"/>
        <v>1</v>
      </c>
    </row>
    <row r="88" spans="1:52">
      <c r="A88" s="56" t="s">
        <v>652</v>
      </c>
      <c r="B88" s="56">
        <v>6689</v>
      </c>
      <c r="C88" s="56" t="s">
        <v>512</v>
      </c>
      <c r="D88" s="56" t="s">
        <v>679</v>
      </c>
      <c r="E88" s="1">
        <v>43727</v>
      </c>
      <c r="F88" s="1"/>
      <c r="G88" s="1">
        <f t="shared" si="30"/>
        <v>44197</v>
      </c>
      <c r="I88" s="56">
        <f t="shared" si="35"/>
        <v>0</v>
      </c>
      <c r="J88" s="56">
        <f t="shared" si="35"/>
        <v>0</v>
      </c>
      <c r="K88" s="56">
        <f t="shared" si="35"/>
        <v>0</v>
      </c>
      <c r="L88" s="56">
        <f t="shared" si="35"/>
        <v>0</v>
      </c>
      <c r="M88" s="56">
        <f t="shared" si="35"/>
        <v>0</v>
      </c>
      <c r="N88" s="56">
        <f t="shared" si="35"/>
        <v>0</v>
      </c>
      <c r="O88" s="56">
        <f t="shared" si="35"/>
        <v>0</v>
      </c>
      <c r="P88" s="56">
        <f t="shared" si="35"/>
        <v>0</v>
      </c>
      <c r="Q88" s="56">
        <f t="shared" si="35"/>
        <v>0</v>
      </c>
      <c r="R88" s="56">
        <f t="shared" si="35"/>
        <v>0</v>
      </c>
      <c r="S88" s="56">
        <f t="shared" si="36"/>
        <v>0</v>
      </c>
      <c r="T88" s="56">
        <f t="shared" si="36"/>
        <v>0</v>
      </c>
      <c r="U88" s="56">
        <f t="shared" si="36"/>
        <v>0</v>
      </c>
      <c r="V88" s="56">
        <f t="shared" si="36"/>
        <v>0</v>
      </c>
      <c r="W88" s="56">
        <f t="shared" si="36"/>
        <v>0</v>
      </c>
      <c r="X88" s="56">
        <f t="shared" si="36"/>
        <v>0</v>
      </c>
      <c r="Y88" s="56">
        <f t="shared" si="36"/>
        <v>0</v>
      </c>
      <c r="Z88" s="56">
        <f t="shared" si="36"/>
        <v>0</v>
      </c>
      <c r="AA88" s="56">
        <f t="shared" si="36"/>
        <v>0</v>
      </c>
      <c r="AB88" s="56">
        <f t="shared" si="36"/>
        <v>0</v>
      </c>
      <c r="AC88" s="56">
        <f t="shared" si="37"/>
        <v>0</v>
      </c>
      <c r="AD88" s="56">
        <f t="shared" si="37"/>
        <v>0</v>
      </c>
      <c r="AE88" s="56">
        <f t="shared" si="37"/>
        <v>0</v>
      </c>
      <c r="AF88" s="56">
        <f t="shared" si="37"/>
        <v>0</v>
      </c>
      <c r="AG88" s="56">
        <f t="shared" si="37"/>
        <v>0</v>
      </c>
      <c r="AH88" s="56">
        <f t="shared" si="37"/>
        <v>0</v>
      </c>
      <c r="AI88" s="56">
        <f t="shared" si="37"/>
        <v>0</v>
      </c>
      <c r="AJ88" s="56">
        <f t="shared" si="37"/>
        <v>0</v>
      </c>
      <c r="AK88" s="56">
        <f t="shared" si="37"/>
        <v>0</v>
      </c>
      <c r="AL88" s="56">
        <f t="shared" si="37"/>
        <v>0</v>
      </c>
      <c r="AM88" s="56">
        <f t="shared" si="38"/>
        <v>0</v>
      </c>
      <c r="AN88" s="56">
        <f t="shared" si="38"/>
        <v>0</v>
      </c>
      <c r="AO88" s="56">
        <f t="shared" si="38"/>
        <v>0</v>
      </c>
      <c r="AP88" s="56">
        <f t="shared" si="38"/>
        <v>0</v>
      </c>
      <c r="AQ88" s="56">
        <f t="shared" si="38"/>
        <v>0</v>
      </c>
      <c r="AR88" s="56">
        <f t="shared" si="38"/>
        <v>0</v>
      </c>
      <c r="AS88" s="56">
        <f t="shared" si="38"/>
        <v>0</v>
      </c>
      <c r="AT88" s="56">
        <f t="shared" si="38"/>
        <v>0</v>
      </c>
      <c r="AU88" s="56">
        <f t="shared" si="38"/>
        <v>0</v>
      </c>
      <c r="AV88" s="56">
        <f t="shared" si="38"/>
        <v>0</v>
      </c>
      <c r="AW88" s="56">
        <f t="shared" si="38"/>
        <v>0</v>
      </c>
      <c r="AX88" s="56">
        <f t="shared" si="38"/>
        <v>0</v>
      </c>
      <c r="AY88" s="56">
        <f t="shared" si="38"/>
        <v>1</v>
      </c>
      <c r="AZ88" s="56">
        <f t="shared" si="38"/>
        <v>1</v>
      </c>
    </row>
    <row r="89" spans="1:52">
      <c r="A89" s="56" t="s">
        <v>653</v>
      </c>
      <c r="B89" s="56">
        <v>6712</v>
      </c>
      <c r="C89" s="56" t="s">
        <v>512</v>
      </c>
      <c r="D89" s="56" t="s">
        <v>678</v>
      </c>
      <c r="E89" s="1">
        <v>43720</v>
      </c>
      <c r="F89" s="1">
        <v>43891</v>
      </c>
      <c r="G89" s="1">
        <f t="shared" si="30"/>
        <v>43891</v>
      </c>
      <c r="I89" s="56">
        <f t="shared" si="35"/>
        <v>0</v>
      </c>
      <c r="J89" s="56">
        <f t="shared" si="35"/>
        <v>0</v>
      </c>
      <c r="K89" s="56">
        <f t="shared" si="35"/>
        <v>0</v>
      </c>
      <c r="L89" s="56">
        <f t="shared" si="35"/>
        <v>0</v>
      </c>
      <c r="M89" s="56">
        <f t="shared" si="35"/>
        <v>0</v>
      </c>
      <c r="N89" s="56">
        <f t="shared" si="35"/>
        <v>0</v>
      </c>
      <c r="O89" s="56">
        <f t="shared" si="35"/>
        <v>0</v>
      </c>
      <c r="P89" s="56">
        <f t="shared" si="35"/>
        <v>0</v>
      </c>
      <c r="Q89" s="56">
        <f t="shared" si="35"/>
        <v>0</v>
      </c>
      <c r="R89" s="56">
        <f t="shared" si="35"/>
        <v>0</v>
      </c>
      <c r="S89" s="56">
        <f t="shared" si="36"/>
        <v>0</v>
      </c>
      <c r="T89" s="56">
        <f t="shared" si="36"/>
        <v>0</v>
      </c>
      <c r="U89" s="56">
        <f t="shared" si="36"/>
        <v>0</v>
      </c>
      <c r="V89" s="56">
        <f t="shared" si="36"/>
        <v>0</v>
      </c>
      <c r="W89" s="56">
        <f t="shared" si="36"/>
        <v>0</v>
      </c>
      <c r="X89" s="56">
        <f t="shared" si="36"/>
        <v>0</v>
      </c>
      <c r="Y89" s="56">
        <f t="shared" si="36"/>
        <v>0</v>
      </c>
      <c r="Z89" s="56">
        <f t="shared" si="36"/>
        <v>0</v>
      </c>
      <c r="AA89" s="56">
        <f t="shared" si="36"/>
        <v>0</v>
      </c>
      <c r="AB89" s="56">
        <f t="shared" si="36"/>
        <v>0</v>
      </c>
      <c r="AC89" s="56">
        <f t="shared" si="37"/>
        <v>0</v>
      </c>
      <c r="AD89" s="56">
        <f t="shared" si="37"/>
        <v>0</v>
      </c>
      <c r="AE89" s="56">
        <f t="shared" si="37"/>
        <v>0</v>
      </c>
      <c r="AF89" s="56">
        <f t="shared" si="37"/>
        <v>0</v>
      </c>
      <c r="AG89" s="56">
        <f t="shared" si="37"/>
        <v>0</v>
      </c>
      <c r="AH89" s="56">
        <f t="shared" si="37"/>
        <v>0</v>
      </c>
      <c r="AI89" s="56">
        <f t="shared" si="37"/>
        <v>0</v>
      </c>
      <c r="AJ89" s="56">
        <f t="shared" si="37"/>
        <v>0</v>
      </c>
      <c r="AK89" s="56">
        <f t="shared" si="37"/>
        <v>0</v>
      </c>
      <c r="AL89" s="56">
        <f t="shared" si="37"/>
        <v>0</v>
      </c>
      <c r="AM89" s="56">
        <f t="shared" si="38"/>
        <v>0</v>
      </c>
      <c r="AN89" s="56">
        <f t="shared" si="38"/>
        <v>0</v>
      </c>
      <c r="AO89" s="56">
        <f t="shared" si="38"/>
        <v>0</v>
      </c>
      <c r="AP89" s="56">
        <f t="shared" si="38"/>
        <v>0</v>
      </c>
      <c r="AQ89" s="56">
        <f t="shared" si="38"/>
        <v>0</v>
      </c>
      <c r="AR89" s="56">
        <f t="shared" si="38"/>
        <v>0</v>
      </c>
      <c r="AS89" s="56">
        <f t="shared" si="38"/>
        <v>0</v>
      </c>
      <c r="AT89" s="56">
        <f t="shared" si="38"/>
        <v>0</v>
      </c>
      <c r="AU89" s="56">
        <f t="shared" si="38"/>
        <v>0</v>
      </c>
      <c r="AV89" s="56">
        <f t="shared" si="38"/>
        <v>0</v>
      </c>
      <c r="AW89" s="56">
        <f t="shared" si="38"/>
        <v>0</v>
      </c>
      <c r="AX89" s="56">
        <f t="shared" si="38"/>
        <v>0</v>
      </c>
      <c r="AY89" s="56">
        <f t="shared" si="38"/>
        <v>1</v>
      </c>
      <c r="AZ89" s="56">
        <f t="shared" si="38"/>
        <v>1</v>
      </c>
    </row>
    <row r="90" spans="1:52">
      <c r="A90" s="56" t="s">
        <v>653</v>
      </c>
      <c r="B90" s="56">
        <v>6800</v>
      </c>
      <c r="C90" s="56" t="s">
        <v>512</v>
      </c>
      <c r="D90" s="56" t="s">
        <v>677</v>
      </c>
      <c r="E90" s="1">
        <v>43668</v>
      </c>
      <c r="F90" s="1">
        <v>43952</v>
      </c>
      <c r="G90" s="1">
        <f t="shared" si="30"/>
        <v>43952</v>
      </c>
      <c r="I90" s="56">
        <f t="shared" si="35"/>
        <v>0</v>
      </c>
      <c r="J90" s="56">
        <f t="shared" si="35"/>
        <v>0</v>
      </c>
      <c r="K90" s="56">
        <f t="shared" si="35"/>
        <v>0</v>
      </c>
      <c r="L90" s="56">
        <f t="shared" si="35"/>
        <v>0</v>
      </c>
      <c r="M90" s="56">
        <f t="shared" si="35"/>
        <v>0</v>
      </c>
      <c r="N90" s="56">
        <f t="shared" si="35"/>
        <v>0</v>
      </c>
      <c r="O90" s="56">
        <f t="shared" si="35"/>
        <v>0</v>
      </c>
      <c r="P90" s="56">
        <f t="shared" si="35"/>
        <v>0</v>
      </c>
      <c r="Q90" s="56">
        <f t="shared" si="35"/>
        <v>0</v>
      </c>
      <c r="R90" s="56">
        <f t="shared" si="35"/>
        <v>0</v>
      </c>
      <c r="S90" s="56">
        <f t="shared" si="36"/>
        <v>0</v>
      </c>
      <c r="T90" s="56">
        <f t="shared" si="36"/>
        <v>0</v>
      </c>
      <c r="U90" s="56">
        <f t="shared" si="36"/>
        <v>0</v>
      </c>
      <c r="V90" s="56">
        <f t="shared" si="36"/>
        <v>0</v>
      </c>
      <c r="W90" s="56">
        <f t="shared" si="36"/>
        <v>0</v>
      </c>
      <c r="X90" s="56">
        <f t="shared" si="36"/>
        <v>0</v>
      </c>
      <c r="Y90" s="56">
        <f t="shared" si="36"/>
        <v>0</v>
      </c>
      <c r="Z90" s="56">
        <f t="shared" si="36"/>
        <v>0</v>
      </c>
      <c r="AA90" s="56">
        <f t="shared" si="36"/>
        <v>0</v>
      </c>
      <c r="AB90" s="56">
        <f t="shared" si="36"/>
        <v>0</v>
      </c>
      <c r="AC90" s="56">
        <f t="shared" si="37"/>
        <v>0</v>
      </c>
      <c r="AD90" s="56">
        <f t="shared" si="37"/>
        <v>0</v>
      </c>
      <c r="AE90" s="56">
        <f t="shared" si="37"/>
        <v>0</v>
      </c>
      <c r="AF90" s="56">
        <f t="shared" si="37"/>
        <v>0</v>
      </c>
      <c r="AG90" s="56">
        <f t="shared" si="37"/>
        <v>0</v>
      </c>
      <c r="AH90" s="56">
        <f t="shared" si="37"/>
        <v>0</v>
      </c>
      <c r="AI90" s="56">
        <f t="shared" si="37"/>
        <v>0</v>
      </c>
      <c r="AJ90" s="56">
        <f t="shared" si="37"/>
        <v>0</v>
      </c>
      <c r="AK90" s="56">
        <f t="shared" si="37"/>
        <v>0</v>
      </c>
      <c r="AL90" s="56">
        <f t="shared" si="37"/>
        <v>0</v>
      </c>
      <c r="AM90" s="56">
        <f t="shared" si="38"/>
        <v>0</v>
      </c>
      <c r="AN90" s="56">
        <f t="shared" si="38"/>
        <v>0</v>
      </c>
      <c r="AO90" s="56">
        <f t="shared" si="38"/>
        <v>0</v>
      </c>
      <c r="AP90" s="56">
        <f t="shared" si="38"/>
        <v>0</v>
      </c>
      <c r="AQ90" s="56">
        <f t="shared" si="38"/>
        <v>0</v>
      </c>
      <c r="AR90" s="56">
        <f t="shared" si="38"/>
        <v>0</v>
      </c>
      <c r="AS90" s="56">
        <f t="shared" si="38"/>
        <v>0</v>
      </c>
      <c r="AT90" s="56">
        <f t="shared" si="38"/>
        <v>0</v>
      </c>
      <c r="AU90" s="56">
        <f t="shared" si="38"/>
        <v>0</v>
      </c>
      <c r="AV90" s="56">
        <f t="shared" si="38"/>
        <v>0</v>
      </c>
      <c r="AW90" s="56">
        <f t="shared" si="38"/>
        <v>0</v>
      </c>
      <c r="AX90" s="56">
        <f t="shared" si="38"/>
        <v>0</v>
      </c>
      <c r="AY90" s="56">
        <f t="shared" si="38"/>
        <v>1</v>
      </c>
      <c r="AZ90" s="56">
        <f t="shared" si="38"/>
        <v>1</v>
      </c>
    </row>
    <row r="91" spans="1:52">
      <c r="A91" s="56" t="s">
        <v>652</v>
      </c>
      <c r="B91" s="56">
        <v>6806</v>
      </c>
      <c r="C91" s="56" t="s">
        <v>512</v>
      </c>
      <c r="D91" s="56" t="s">
        <v>676</v>
      </c>
      <c r="E91" s="1">
        <v>43642</v>
      </c>
      <c r="F91" s="1"/>
      <c r="G91" s="1">
        <f t="shared" si="30"/>
        <v>44197</v>
      </c>
      <c r="I91" s="56">
        <f t="shared" si="35"/>
        <v>0</v>
      </c>
      <c r="J91" s="56">
        <f t="shared" si="35"/>
        <v>0</v>
      </c>
      <c r="K91" s="56">
        <f t="shared" si="35"/>
        <v>0</v>
      </c>
      <c r="L91" s="56">
        <f t="shared" si="35"/>
        <v>0</v>
      </c>
      <c r="M91" s="56">
        <f t="shared" si="35"/>
        <v>0</v>
      </c>
      <c r="N91" s="56">
        <f t="shared" si="35"/>
        <v>0</v>
      </c>
      <c r="O91" s="56">
        <f t="shared" si="35"/>
        <v>0</v>
      </c>
      <c r="P91" s="56">
        <f t="shared" si="35"/>
        <v>0</v>
      </c>
      <c r="Q91" s="56">
        <f t="shared" si="35"/>
        <v>0</v>
      </c>
      <c r="R91" s="56">
        <f t="shared" si="35"/>
        <v>0</v>
      </c>
      <c r="S91" s="56">
        <f t="shared" si="36"/>
        <v>0</v>
      </c>
      <c r="T91" s="56">
        <f t="shared" si="36"/>
        <v>0</v>
      </c>
      <c r="U91" s="56">
        <f t="shared" si="36"/>
        <v>0</v>
      </c>
      <c r="V91" s="56">
        <f t="shared" si="36"/>
        <v>0</v>
      </c>
      <c r="W91" s="56">
        <f t="shared" si="36"/>
        <v>0</v>
      </c>
      <c r="X91" s="56">
        <f t="shared" si="36"/>
        <v>0</v>
      </c>
      <c r="Y91" s="56">
        <f t="shared" si="36"/>
        <v>0</v>
      </c>
      <c r="Z91" s="56">
        <f t="shared" si="36"/>
        <v>0</v>
      </c>
      <c r="AA91" s="56">
        <f t="shared" si="36"/>
        <v>0</v>
      </c>
      <c r="AB91" s="56">
        <f t="shared" si="36"/>
        <v>0</v>
      </c>
      <c r="AC91" s="56">
        <f t="shared" si="37"/>
        <v>0</v>
      </c>
      <c r="AD91" s="56">
        <f t="shared" si="37"/>
        <v>0</v>
      </c>
      <c r="AE91" s="56">
        <f t="shared" si="37"/>
        <v>0</v>
      </c>
      <c r="AF91" s="56">
        <f t="shared" si="37"/>
        <v>0</v>
      </c>
      <c r="AG91" s="56">
        <f t="shared" si="37"/>
        <v>0</v>
      </c>
      <c r="AH91" s="56">
        <f t="shared" si="37"/>
        <v>0</v>
      </c>
      <c r="AI91" s="56">
        <f t="shared" si="37"/>
        <v>0</v>
      </c>
      <c r="AJ91" s="56">
        <f t="shared" si="37"/>
        <v>0</v>
      </c>
      <c r="AK91" s="56">
        <f t="shared" si="37"/>
        <v>0</v>
      </c>
      <c r="AL91" s="56">
        <f t="shared" si="37"/>
        <v>0</v>
      </c>
      <c r="AM91" s="56">
        <f t="shared" si="38"/>
        <v>0</v>
      </c>
      <c r="AN91" s="56">
        <f t="shared" si="38"/>
        <v>0</v>
      </c>
      <c r="AO91" s="56">
        <f t="shared" si="38"/>
        <v>0</v>
      </c>
      <c r="AP91" s="56">
        <f t="shared" si="38"/>
        <v>0</v>
      </c>
      <c r="AQ91" s="56">
        <f t="shared" si="38"/>
        <v>0</v>
      </c>
      <c r="AR91" s="56">
        <f t="shared" si="38"/>
        <v>0</v>
      </c>
      <c r="AS91" s="56">
        <f t="shared" si="38"/>
        <v>0</v>
      </c>
      <c r="AT91" s="56">
        <f t="shared" si="38"/>
        <v>0</v>
      </c>
      <c r="AU91" s="56">
        <f t="shared" si="38"/>
        <v>0</v>
      </c>
      <c r="AV91" s="56">
        <f t="shared" si="38"/>
        <v>0</v>
      </c>
      <c r="AW91" s="56">
        <f t="shared" si="38"/>
        <v>0</v>
      </c>
      <c r="AX91" s="56">
        <f t="shared" si="38"/>
        <v>1</v>
      </c>
      <c r="AY91" s="56">
        <f t="shared" si="38"/>
        <v>1</v>
      </c>
      <c r="AZ91" s="56">
        <f t="shared" si="38"/>
        <v>1</v>
      </c>
    </row>
    <row r="92" spans="1:52">
      <c r="A92" s="56" t="s">
        <v>652</v>
      </c>
      <c r="B92" s="56">
        <v>6813</v>
      </c>
      <c r="C92" s="56" t="s">
        <v>512</v>
      </c>
      <c r="D92" s="56" t="s">
        <v>675</v>
      </c>
      <c r="E92" s="1">
        <v>43705</v>
      </c>
      <c r="F92" s="1"/>
      <c r="G92" s="1">
        <f t="shared" si="30"/>
        <v>44197</v>
      </c>
      <c r="I92" s="56">
        <f t="shared" si="35"/>
        <v>0</v>
      </c>
      <c r="J92" s="56">
        <f t="shared" si="35"/>
        <v>0</v>
      </c>
      <c r="K92" s="56">
        <f t="shared" si="35"/>
        <v>0</v>
      </c>
      <c r="L92" s="56">
        <f t="shared" si="35"/>
        <v>0</v>
      </c>
      <c r="M92" s="56">
        <f t="shared" si="35"/>
        <v>0</v>
      </c>
      <c r="N92" s="56">
        <f t="shared" si="35"/>
        <v>0</v>
      </c>
      <c r="O92" s="56">
        <f t="shared" si="35"/>
        <v>0</v>
      </c>
      <c r="P92" s="56">
        <f t="shared" si="35"/>
        <v>0</v>
      </c>
      <c r="Q92" s="56">
        <f t="shared" si="35"/>
        <v>0</v>
      </c>
      <c r="R92" s="56">
        <f t="shared" si="35"/>
        <v>0</v>
      </c>
      <c r="S92" s="56">
        <f t="shared" si="36"/>
        <v>0</v>
      </c>
      <c r="T92" s="56">
        <f t="shared" si="36"/>
        <v>0</v>
      </c>
      <c r="U92" s="56">
        <f t="shared" si="36"/>
        <v>0</v>
      </c>
      <c r="V92" s="56">
        <f t="shared" si="36"/>
        <v>0</v>
      </c>
      <c r="W92" s="56">
        <f t="shared" si="36"/>
        <v>0</v>
      </c>
      <c r="X92" s="56">
        <f t="shared" si="36"/>
        <v>0</v>
      </c>
      <c r="Y92" s="56">
        <f t="shared" si="36"/>
        <v>0</v>
      </c>
      <c r="Z92" s="56">
        <f t="shared" si="36"/>
        <v>0</v>
      </c>
      <c r="AA92" s="56">
        <f t="shared" si="36"/>
        <v>0</v>
      </c>
      <c r="AB92" s="56">
        <f t="shared" si="36"/>
        <v>0</v>
      </c>
      <c r="AC92" s="56">
        <f t="shared" si="37"/>
        <v>0</v>
      </c>
      <c r="AD92" s="56">
        <f t="shared" si="37"/>
        <v>0</v>
      </c>
      <c r="AE92" s="56">
        <f t="shared" si="37"/>
        <v>0</v>
      </c>
      <c r="AF92" s="56">
        <f t="shared" si="37"/>
        <v>0</v>
      </c>
      <c r="AG92" s="56">
        <f t="shared" si="37"/>
        <v>0</v>
      </c>
      <c r="AH92" s="56">
        <f t="shared" si="37"/>
        <v>0</v>
      </c>
      <c r="AI92" s="56">
        <f t="shared" si="37"/>
        <v>0</v>
      </c>
      <c r="AJ92" s="56">
        <f t="shared" si="37"/>
        <v>0</v>
      </c>
      <c r="AK92" s="56">
        <f t="shared" si="37"/>
        <v>0</v>
      </c>
      <c r="AL92" s="56">
        <f t="shared" si="37"/>
        <v>0</v>
      </c>
      <c r="AM92" s="56">
        <f t="shared" si="38"/>
        <v>0</v>
      </c>
      <c r="AN92" s="56">
        <f t="shared" si="38"/>
        <v>0</v>
      </c>
      <c r="AO92" s="56">
        <f t="shared" si="38"/>
        <v>0</v>
      </c>
      <c r="AP92" s="56">
        <f t="shared" si="38"/>
        <v>0</v>
      </c>
      <c r="AQ92" s="56">
        <f t="shared" si="38"/>
        <v>0</v>
      </c>
      <c r="AR92" s="56">
        <f t="shared" si="38"/>
        <v>0</v>
      </c>
      <c r="AS92" s="56">
        <f t="shared" si="38"/>
        <v>0</v>
      </c>
      <c r="AT92" s="56">
        <f t="shared" si="38"/>
        <v>0</v>
      </c>
      <c r="AU92" s="56">
        <f t="shared" si="38"/>
        <v>0</v>
      </c>
      <c r="AV92" s="56">
        <f t="shared" si="38"/>
        <v>0</v>
      </c>
      <c r="AW92" s="56">
        <f t="shared" si="38"/>
        <v>0</v>
      </c>
      <c r="AX92" s="56">
        <f t="shared" si="38"/>
        <v>0</v>
      </c>
      <c r="AY92" s="56">
        <f t="shared" si="38"/>
        <v>1</v>
      </c>
      <c r="AZ92" s="56">
        <f t="shared" si="38"/>
        <v>1</v>
      </c>
    </row>
    <row r="93" spans="1:52">
      <c r="A93" s="56" t="s">
        <v>653</v>
      </c>
      <c r="B93" s="56">
        <v>6871</v>
      </c>
      <c r="C93" s="56" t="s">
        <v>512</v>
      </c>
      <c r="D93" s="56" t="s">
        <v>674</v>
      </c>
      <c r="E93" s="1">
        <v>43783</v>
      </c>
      <c r="F93" s="1">
        <v>43891</v>
      </c>
      <c r="G93" s="1">
        <f t="shared" si="30"/>
        <v>43891</v>
      </c>
      <c r="I93" s="56">
        <f t="shared" si="35"/>
        <v>0</v>
      </c>
      <c r="J93" s="56">
        <f t="shared" si="35"/>
        <v>0</v>
      </c>
      <c r="K93" s="56">
        <f t="shared" si="35"/>
        <v>0</v>
      </c>
      <c r="L93" s="56">
        <f t="shared" si="35"/>
        <v>0</v>
      </c>
      <c r="M93" s="56">
        <f t="shared" si="35"/>
        <v>0</v>
      </c>
      <c r="N93" s="56">
        <f t="shared" si="35"/>
        <v>0</v>
      </c>
      <c r="O93" s="56">
        <f t="shared" si="35"/>
        <v>0</v>
      </c>
      <c r="P93" s="56">
        <f t="shared" si="35"/>
        <v>0</v>
      </c>
      <c r="Q93" s="56">
        <f t="shared" si="35"/>
        <v>0</v>
      </c>
      <c r="R93" s="56">
        <f t="shared" si="35"/>
        <v>0</v>
      </c>
      <c r="S93" s="56">
        <f t="shared" si="36"/>
        <v>0</v>
      </c>
      <c r="T93" s="56">
        <f t="shared" si="36"/>
        <v>0</v>
      </c>
      <c r="U93" s="56">
        <f t="shared" si="36"/>
        <v>0</v>
      </c>
      <c r="V93" s="56">
        <f t="shared" si="36"/>
        <v>0</v>
      </c>
      <c r="W93" s="56">
        <f t="shared" si="36"/>
        <v>0</v>
      </c>
      <c r="X93" s="56">
        <f t="shared" si="36"/>
        <v>0</v>
      </c>
      <c r="Y93" s="56">
        <f t="shared" si="36"/>
        <v>0</v>
      </c>
      <c r="Z93" s="56">
        <f t="shared" si="36"/>
        <v>0</v>
      </c>
      <c r="AA93" s="56">
        <f t="shared" si="36"/>
        <v>0</v>
      </c>
      <c r="AB93" s="56">
        <f t="shared" si="36"/>
        <v>0</v>
      </c>
      <c r="AC93" s="56">
        <f t="shared" si="37"/>
        <v>0</v>
      </c>
      <c r="AD93" s="56">
        <f t="shared" si="37"/>
        <v>0</v>
      </c>
      <c r="AE93" s="56">
        <f t="shared" si="37"/>
        <v>0</v>
      </c>
      <c r="AF93" s="56">
        <f t="shared" si="37"/>
        <v>0</v>
      </c>
      <c r="AG93" s="56">
        <f t="shared" si="37"/>
        <v>0</v>
      </c>
      <c r="AH93" s="56">
        <f t="shared" si="37"/>
        <v>0</v>
      </c>
      <c r="AI93" s="56">
        <f t="shared" si="37"/>
        <v>0</v>
      </c>
      <c r="AJ93" s="56">
        <f t="shared" si="37"/>
        <v>0</v>
      </c>
      <c r="AK93" s="56">
        <f t="shared" si="37"/>
        <v>0</v>
      </c>
      <c r="AL93" s="56">
        <f t="shared" si="37"/>
        <v>0</v>
      </c>
      <c r="AM93" s="56">
        <f t="shared" si="38"/>
        <v>0</v>
      </c>
      <c r="AN93" s="56">
        <f t="shared" si="38"/>
        <v>0</v>
      </c>
      <c r="AO93" s="56">
        <f t="shared" si="38"/>
        <v>0</v>
      </c>
      <c r="AP93" s="56">
        <f t="shared" si="38"/>
        <v>0</v>
      </c>
      <c r="AQ93" s="56">
        <f t="shared" si="38"/>
        <v>0</v>
      </c>
      <c r="AR93" s="56">
        <f t="shared" si="38"/>
        <v>0</v>
      </c>
      <c r="AS93" s="56">
        <f t="shared" si="38"/>
        <v>0</v>
      </c>
      <c r="AT93" s="56">
        <f t="shared" si="38"/>
        <v>0</v>
      </c>
      <c r="AU93" s="56">
        <f t="shared" si="38"/>
        <v>0</v>
      </c>
      <c r="AV93" s="56">
        <f t="shared" si="38"/>
        <v>0</v>
      </c>
      <c r="AW93" s="56">
        <f t="shared" si="38"/>
        <v>0</v>
      </c>
      <c r="AX93" s="56">
        <f t="shared" si="38"/>
        <v>0</v>
      </c>
      <c r="AY93" s="56">
        <f t="shared" si="38"/>
        <v>0</v>
      </c>
      <c r="AZ93" s="56">
        <f t="shared" si="38"/>
        <v>1</v>
      </c>
    </row>
    <row r="94" spans="1:52">
      <c r="A94" s="56" t="s">
        <v>653</v>
      </c>
      <c r="B94" s="56">
        <v>6876</v>
      </c>
      <c r="C94" s="56" t="s">
        <v>512</v>
      </c>
      <c r="D94" s="56" t="s">
        <v>673</v>
      </c>
      <c r="E94" s="1">
        <v>43820</v>
      </c>
      <c r="F94" s="1">
        <v>43891</v>
      </c>
      <c r="G94" s="1">
        <f t="shared" si="30"/>
        <v>43891</v>
      </c>
      <c r="I94" s="56">
        <f t="shared" si="35"/>
        <v>0</v>
      </c>
      <c r="J94" s="56">
        <f t="shared" si="35"/>
        <v>0</v>
      </c>
      <c r="K94" s="56">
        <f t="shared" si="35"/>
        <v>0</v>
      </c>
      <c r="L94" s="56">
        <f t="shared" si="35"/>
        <v>0</v>
      </c>
      <c r="M94" s="56">
        <f t="shared" si="35"/>
        <v>0</v>
      </c>
      <c r="N94" s="56">
        <f t="shared" si="35"/>
        <v>0</v>
      </c>
      <c r="O94" s="56">
        <f t="shared" si="35"/>
        <v>0</v>
      </c>
      <c r="P94" s="56">
        <f t="shared" si="35"/>
        <v>0</v>
      </c>
      <c r="Q94" s="56">
        <f t="shared" si="35"/>
        <v>0</v>
      </c>
      <c r="R94" s="56">
        <f t="shared" si="35"/>
        <v>0</v>
      </c>
      <c r="S94" s="56">
        <f t="shared" si="36"/>
        <v>0</v>
      </c>
      <c r="T94" s="56">
        <f t="shared" si="36"/>
        <v>0</v>
      </c>
      <c r="U94" s="56">
        <f t="shared" si="36"/>
        <v>0</v>
      </c>
      <c r="V94" s="56">
        <f t="shared" si="36"/>
        <v>0</v>
      </c>
      <c r="W94" s="56">
        <f t="shared" si="36"/>
        <v>0</v>
      </c>
      <c r="X94" s="56">
        <f t="shared" si="36"/>
        <v>0</v>
      </c>
      <c r="Y94" s="56">
        <f t="shared" si="36"/>
        <v>0</v>
      </c>
      <c r="Z94" s="56">
        <f t="shared" si="36"/>
        <v>0</v>
      </c>
      <c r="AA94" s="56">
        <f t="shared" si="36"/>
        <v>0</v>
      </c>
      <c r="AB94" s="56">
        <f t="shared" si="36"/>
        <v>0</v>
      </c>
      <c r="AC94" s="56">
        <f t="shared" si="37"/>
        <v>0</v>
      </c>
      <c r="AD94" s="56">
        <f t="shared" si="37"/>
        <v>0</v>
      </c>
      <c r="AE94" s="56">
        <f t="shared" si="37"/>
        <v>0</v>
      </c>
      <c r="AF94" s="56">
        <f t="shared" si="37"/>
        <v>0</v>
      </c>
      <c r="AG94" s="56">
        <f t="shared" si="37"/>
        <v>0</v>
      </c>
      <c r="AH94" s="56">
        <f t="shared" si="37"/>
        <v>0</v>
      </c>
      <c r="AI94" s="56">
        <f t="shared" si="37"/>
        <v>0</v>
      </c>
      <c r="AJ94" s="56">
        <f t="shared" si="37"/>
        <v>0</v>
      </c>
      <c r="AK94" s="56">
        <f t="shared" si="37"/>
        <v>0</v>
      </c>
      <c r="AL94" s="56">
        <f t="shared" si="37"/>
        <v>0</v>
      </c>
      <c r="AM94" s="56">
        <f t="shared" si="38"/>
        <v>0</v>
      </c>
      <c r="AN94" s="56">
        <f t="shared" si="38"/>
        <v>0</v>
      </c>
      <c r="AO94" s="56">
        <f t="shared" si="38"/>
        <v>0</v>
      </c>
      <c r="AP94" s="56">
        <f t="shared" si="38"/>
        <v>0</v>
      </c>
      <c r="AQ94" s="56">
        <f t="shared" si="38"/>
        <v>0</v>
      </c>
      <c r="AR94" s="56">
        <f t="shared" si="38"/>
        <v>0</v>
      </c>
      <c r="AS94" s="56">
        <f t="shared" si="38"/>
        <v>0</v>
      </c>
      <c r="AT94" s="56">
        <f t="shared" si="38"/>
        <v>0</v>
      </c>
      <c r="AU94" s="56">
        <f t="shared" si="38"/>
        <v>0</v>
      </c>
      <c r="AV94" s="56">
        <f t="shared" si="38"/>
        <v>0</v>
      </c>
      <c r="AW94" s="56">
        <f t="shared" si="38"/>
        <v>0</v>
      </c>
      <c r="AX94" s="56">
        <f t="shared" si="38"/>
        <v>0</v>
      </c>
      <c r="AY94" s="56">
        <f t="shared" si="38"/>
        <v>0</v>
      </c>
      <c r="AZ94" s="56">
        <f t="shared" si="38"/>
        <v>1</v>
      </c>
    </row>
    <row r="95" spans="1:52">
      <c r="A95" s="56" t="s">
        <v>653</v>
      </c>
      <c r="B95" s="56">
        <v>8495</v>
      </c>
      <c r="C95" s="56" t="s">
        <v>665</v>
      </c>
      <c r="D95" s="56" t="s">
        <v>672</v>
      </c>
      <c r="E95" s="1">
        <v>43580</v>
      </c>
      <c r="F95" s="1">
        <v>43862</v>
      </c>
      <c r="G95" s="1">
        <f t="shared" si="30"/>
        <v>43862</v>
      </c>
      <c r="I95" s="56">
        <f t="shared" si="35"/>
        <v>0</v>
      </c>
      <c r="J95" s="56">
        <f t="shared" si="35"/>
        <v>0</v>
      </c>
      <c r="K95" s="56">
        <f t="shared" si="35"/>
        <v>0</v>
      </c>
      <c r="L95" s="56">
        <f t="shared" si="35"/>
        <v>0</v>
      </c>
      <c r="M95" s="56">
        <f t="shared" si="35"/>
        <v>0</v>
      </c>
      <c r="N95" s="56">
        <f t="shared" si="35"/>
        <v>0</v>
      </c>
      <c r="O95" s="56">
        <f t="shared" si="35"/>
        <v>0</v>
      </c>
      <c r="P95" s="56">
        <f t="shared" si="35"/>
        <v>0</v>
      </c>
      <c r="Q95" s="56">
        <f t="shared" si="35"/>
        <v>0</v>
      </c>
      <c r="R95" s="56">
        <f t="shared" si="35"/>
        <v>0</v>
      </c>
      <c r="S95" s="56">
        <f t="shared" si="36"/>
        <v>0</v>
      </c>
      <c r="T95" s="56">
        <f t="shared" si="36"/>
        <v>0</v>
      </c>
      <c r="U95" s="56">
        <f t="shared" si="36"/>
        <v>0</v>
      </c>
      <c r="V95" s="56">
        <f t="shared" si="36"/>
        <v>0</v>
      </c>
      <c r="W95" s="56">
        <f t="shared" si="36"/>
        <v>0</v>
      </c>
      <c r="X95" s="56">
        <f t="shared" si="36"/>
        <v>0</v>
      </c>
      <c r="Y95" s="56">
        <f t="shared" si="36"/>
        <v>0</v>
      </c>
      <c r="Z95" s="56">
        <f t="shared" si="36"/>
        <v>0</v>
      </c>
      <c r="AA95" s="56">
        <f t="shared" si="36"/>
        <v>0</v>
      </c>
      <c r="AB95" s="56">
        <f t="shared" si="36"/>
        <v>0</v>
      </c>
      <c r="AC95" s="56">
        <f t="shared" si="37"/>
        <v>0</v>
      </c>
      <c r="AD95" s="56">
        <f t="shared" si="37"/>
        <v>0</v>
      </c>
      <c r="AE95" s="56">
        <f t="shared" si="37"/>
        <v>0</v>
      </c>
      <c r="AF95" s="56">
        <f t="shared" si="37"/>
        <v>0</v>
      </c>
      <c r="AG95" s="56">
        <f t="shared" si="37"/>
        <v>0</v>
      </c>
      <c r="AH95" s="56">
        <f t="shared" si="37"/>
        <v>0</v>
      </c>
      <c r="AI95" s="56">
        <f t="shared" si="37"/>
        <v>0</v>
      </c>
      <c r="AJ95" s="56">
        <f t="shared" si="37"/>
        <v>0</v>
      </c>
      <c r="AK95" s="56">
        <f t="shared" si="37"/>
        <v>0</v>
      </c>
      <c r="AL95" s="56">
        <f t="shared" si="37"/>
        <v>0</v>
      </c>
      <c r="AM95" s="56">
        <f t="shared" si="38"/>
        <v>0</v>
      </c>
      <c r="AN95" s="56">
        <f t="shared" si="38"/>
        <v>0</v>
      </c>
      <c r="AO95" s="56">
        <f t="shared" si="38"/>
        <v>0</v>
      </c>
      <c r="AP95" s="56">
        <f t="shared" si="38"/>
        <v>0</v>
      </c>
      <c r="AQ95" s="56">
        <f t="shared" si="38"/>
        <v>0</v>
      </c>
      <c r="AR95" s="56">
        <f t="shared" si="38"/>
        <v>0</v>
      </c>
      <c r="AS95" s="56">
        <f t="shared" si="38"/>
        <v>0</v>
      </c>
      <c r="AT95" s="56">
        <f t="shared" si="38"/>
        <v>0</v>
      </c>
      <c r="AU95" s="56">
        <f t="shared" si="38"/>
        <v>0</v>
      </c>
      <c r="AV95" s="56">
        <f t="shared" si="38"/>
        <v>0</v>
      </c>
      <c r="AW95" s="56">
        <f t="shared" si="38"/>
        <v>0</v>
      </c>
      <c r="AX95" s="56">
        <f t="shared" si="38"/>
        <v>1</v>
      </c>
      <c r="AY95" s="56">
        <f t="shared" si="38"/>
        <v>1</v>
      </c>
      <c r="AZ95" s="56">
        <f t="shared" si="38"/>
        <v>1</v>
      </c>
    </row>
    <row r="96" spans="1:52">
      <c r="A96" s="56" t="s">
        <v>653</v>
      </c>
      <c r="B96" s="56">
        <v>8529</v>
      </c>
      <c r="C96" s="56" t="s">
        <v>665</v>
      </c>
      <c r="D96" s="56" t="s">
        <v>671</v>
      </c>
      <c r="E96" s="1">
        <v>43494</v>
      </c>
      <c r="F96" s="1">
        <v>43891</v>
      </c>
      <c r="G96" s="1">
        <f t="shared" si="30"/>
        <v>43891</v>
      </c>
      <c r="I96" s="56">
        <f t="shared" si="35"/>
        <v>0</v>
      </c>
      <c r="J96" s="56">
        <f t="shared" si="35"/>
        <v>0</v>
      </c>
      <c r="K96" s="56">
        <f t="shared" si="35"/>
        <v>0</v>
      </c>
      <c r="L96" s="56">
        <f t="shared" si="35"/>
        <v>0</v>
      </c>
      <c r="M96" s="56">
        <f t="shared" si="35"/>
        <v>0</v>
      </c>
      <c r="N96" s="56">
        <f t="shared" si="35"/>
        <v>0</v>
      </c>
      <c r="O96" s="56">
        <f t="shared" si="35"/>
        <v>0</v>
      </c>
      <c r="P96" s="56">
        <f t="shared" si="35"/>
        <v>0</v>
      </c>
      <c r="Q96" s="56">
        <f t="shared" si="35"/>
        <v>0</v>
      </c>
      <c r="R96" s="56">
        <f t="shared" si="35"/>
        <v>0</v>
      </c>
      <c r="S96" s="56">
        <f t="shared" si="36"/>
        <v>0</v>
      </c>
      <c r="T96" s="56">
        <f t="shared" si="36"/>
        <v>0</v>
      </c>
      <c r="U96" s="56">
        <f t="shared" si="36"/>
        <v>0</v>
      </c>
      <c r="V96" s="56">
        <f t="shared" si="36"/>
        <v>0</v>
      </c>
      <c r="W96" s="56">
        <f t="shared" si="36"/>
        <v>0</v>
      </c>
      <c r="X96" s="56">
        <f t="shared" si="36"/>
        <v>0</v>
      </c>
      <c r="Y96" s="56">
        <f t="shared" si="36"/>
        <v>0</v>
      </c>
      <c r="Z96" s="56">
        <f t="shared" si="36"/>
        <v>0</v>
      </c>
      <c r="AA96" s="56">
        <f t="shared" si="36"/>
        <v>0</v>
      </c>
      <c r="AB96" s="56">
        <f t="shared" si="36"/>
        <v>0</v>
      </c>
      <c r="AC96" s="56">
        <f t="shared" si="37"/>
        <v>0</v>
      </c>
      <c r="AD96" s="56">
        <f t="shared" si="37"/>
        <v>0</v>
      </c>
      <c r="AE96" s="56">
        <f t="shared" si="37"/>
        <v>0</v>
      </c>
      <c r="AF96" s="56">
        <f t="shared" si="37"/>
        <v>0</v>
      </c>
      <c r="AG96" s="56">
        <f t="shared" si="37"/>
        <v>0</v>
      </c>
      <c r="AH96" s="56">
        <f t="shared" si="37"/>
        <v>0</v>
      </c>
      <c r="AI96" s="56">
        <f t="shared" si="37"/>
        <v>0</v>
      </c>
      <c r="AJ96" s="56">
        <f t="shared" si="37"/>
        <v>0</v>
      </c>
      <c r="AK96" s="56">
        <f t="shared" si="37"/>
        <v>0</v>
      </c>
      <c r="AL96" s="56">
        <f t="shared" si="37"/>
        <v>0</v>
      </c>
      <c r="AM96" s="56">
        <f t="shared" si="38"/>
        <v>0</v>
      </c>
      <c r="AN96" s="56">
        <f t="shared" si="38"/>
        <v>0</v>
      </c>
      <c r="AO96" s="56">
        <f t="shared" si="38"/>
        <v>0</v>
      </c>
      <c r="AP96" s="56">
        <f t="shared" si="38"/>
        <v>0</v>
      </c>
      <c r="AQ96" s="56">
        <f t="shared" si="38"/>
        <v>0</v>
      </c>
      <c r="AR96" s="56">
        <f t="shared" si="38"/>
        <v>0</v>
      </c>
      <c r="AS96" s="56">
        <f t="shared" si="38"/>
        <v>0</v>
      </c>
      <c r="AT96" s="56">
        <f t="shared" si="38"/>
        <v>0</v>
      </c>
      <c r="AU96" s="56">
        <f t="shared" si="38"/>
        <v>0</v>
      </c>
      <c r="AV96" s="56">
        <f t="shared" si="38"/>
        <v>0</v>
      </c>
      <c r="AW96" s="56">
        <f t="shared" si="38"/>
        <v>1</v>
      </c>
      <c r="AX96" s="56">
        <f t="shared" si="38"/>
        <v>1</v>
      </c>
      <c r="AY96" s="56">
        <f t="shared" si="38"/>
        <v>1</v>
      </c>
      <c r="AZ96" s="56">
        <f t="shared" si="38"/>
        <v>1</v>
      </c>
    </row>
    <row r="97" spans="1:52">
      <c r="A97" s="56" t="s">
        <v>653</v>
      </c>
      <c r="B97" s="56">
        <v>8596</v>
      </c>
      <c r="C97" s="56" t="s">
        <v>665</v>
      </c>
      <c r="D97" s="56" t="s">
        <v>670</v>
      </c>
      <c r="E97" s="1">
        <v>43580</v>
      </c>
      <c r="F97" s="1">
        <v>43891</v>
      </c>
      <c r="G97" s="1">
        <f t="shared" si="30"/>
        <v>43891</v>
      </c>
      <c r="I97" s="56">
        <f t="shared" ref="I97:R106" si="39">IF(AND(I$5&gt;$E97,I$5&lt;$G97),1,0)</f>
        <v>0</v>
      </c>
      <c r="J97" s="56">
        <f t="shared" si="39"/>
        <v>0</v>
      </c>
      <c r="K97" s="56">
        <f t="shared" si="39"/>
        <v>0</v>
      </c>
      <c r="L97" s="56">
        <f t="shared" si="39"/>
        <v>0</v>
      </c>
      <c r="M97" s="56">
        <f t="shared" si="39"/>
        <v>0</v>
      </c>
      <c r="N97" s="56">
        <f t="shared" si="39"/>
        <v>0</v>
      </c>
      <c r="O97" s="56">
        <f t="shared" si="39"/>
        <v>0</v>
      </c>
      <c r="P97" s="56">
        <f t="shared" si="39"/>
        <v>0</v>
      </c>
      <c r="Q97" s="56">
        <f t="shared" si="39"/>
        <v>0</v>
      </c>
      <c r="R97" s="56">
        <f t="shared" si="39"/>
        <v>0</v>
      </c>
      <c r="S97" s="56">
        <f t="shared" ref="S97:AB106" si="40">IF(AND(S$5&gt;$E97,S$5&lt;$G97),1,0)</f>
        <v>0</v>
      </c>
      <c r="T97" s="56">
        <f t="shared" si="40"/>
        <v>0</v>
      </c>
      <c r="U97" s="56">
        <f t="shared" si="40"/>
        <v>0</v>
      </c>
      <c r="V97" s="56">
        <f t="shared" si="40"/>
        <v>0</v>
      </c>
      <c r="W97" s="56">
        <f t="shared" si="40"/>
        <v>0</v>
      </c>
      <c r="X97" s="56">
        <f t="shared" si="40"/>
        <v>0</v>
      </c>
      <c r="Y97" s="56">
        <f t="shared" si="40"/>
        <v>0</v>
      </c>
      <c r="Z97" s="56">
        <f t="shared" si="40"/>
        <v>0</v>
      </c>
      <c r="AA97" s="56">
        <f t="shared" si="40"/>
        <v>0</v>
      </c>
      <c r="AB97" s="56">
        <f t="shared" si="40"/>
        <v>0</v>
      </c>
      <c r="AC97" s="56">
        <f t="shared" ref="AC97:AL106" si="41">IF(AND(AC$5&gt;$E97,AC$5&lt;$G97),1,0)</f>
        <v>0</v>
      </c>
      <c r="AD97" s="56">
        <f t="shared" si="41"/>
        <v>0</v>
      </c>
      <c r="AE97" s="56">
        <f t="shared" si="41"/>
        <v>0</v>
      </c>
      <c r="AF97" s="56">
        <f t="shared" si="41"/>
        <v>0</v>
      </c>
      <c r="AG97" s="56">
        <f t="shared" si="41"/>
        <v>0</v>
      </c>
      <c r="AH97" s="56">
        <f t="shared" si="41"/>
        <v>0</v>
      </c>
      <c r="AI97" s="56">
        <f t="shared" si="41"/>
        <v>0</v>
      </c>
      <c r="AJ97" s="56">
        <f t="shared" si="41"/>
        <v>0</v>
      </c>
      <c r="AK97" s="56">
        <f t="shared" si="41"/>
        <v>0</v>
      </c>
      <c r="AL97" s="56">
        <f t="shared" si="41"/>
        <v>0</v>
      </c>
      <c r="AM97" s="56">
        <f t="shared" ref="AM97:AZ106" si="42">IF(AND(AM$5&gt;$E97,AM$5&lt;$G97),1,0)</f>
        <v>0</v>
      </c>
      <c r="AN97" s="56">
        <f t="shared" si="42"/>
        <v>0</v>
      </c>
      <c r="AO97" s="56">
        <f t="shared" si="42"/>
        <v>0</v>
      </c>
      <c r="AP97" s="56">
        <f t="shared" si="42"/>
        <v>0</v>
      </c>
      <c r="AQ97" s="56">
        <f t="shared" si="42"/>
        <v>0</v>
      </c>
      <c r="AR97" s="56">
        <f t="shared" si="42"/>
        <v>0</v>
      </c>
      <c r="AS97" s="56">
        <f t="shared" si="42"/>
        <v>0</v>
      </c>
      <c r="AT97" s="56">
        <f t="shared" si="42"/>
        <v>0</v>
      </c>
      <c r="AU97" s="56">
        <f t="shared" si="42"/>
        <v>0</v>
      </c>
      <c r="AV97" s="56">
        <f t="shared" si="42"/>
        <v>0</v>
      </c>
      <c r="AW97" s="56">
        <f t="shared" si="42"/>
        <v>0</v>
      </c>
      <c r="AX97" s="56">
        <f t="shared" si="42"/>
        <v>1</v>
      </c>
      <c r="AY97" s="56">
        <f t="shared" si="42"/>
        <v>1</v>
      </c>
      <c r="AZ97" s="56">
        <f t="shared" si="42"/>
        <v>1</v>
      </c>
    </row>
    <row r="98" spans="1:52">
      <c r="A98" s="56" t="s">
        <v>653</v>
      </c>
      <c r="B98" s="56">
        <v>8635</v>
      </c>
      <c r="C98" s="56" t="s">
        <v>665</v>
      </c>
      <c r="D98" s="56" t="s">
        <v>669</v>
      </c>
      <c r="E98" s="1">
        <v>43672</v>
      </c>
      <c r="F98" s="1">
        <v>43891</v>
      </c>
      <c r="G98" s="1">
        <f t="shared" si="30"/>
        <v>43891</v>
      </c>
      <c r="I98" s="56">
        <f t="shared" si="39"/>
        <v>0</v>
      </c>
      <c r="J98" s="56">
        <f t="shared" si="39"/>
        <v>0</v>
      </c>
      <c r="K98" s="56">
        <f t="shared" si="39"/>
        <v>0</v>
      </c>
      <c r="L98" s="56">
        <f t="shared" si="39"/>
        <v>0</v>
      </c>
      <c r="M98" s="56">
        <f t="shared" si="39"/>
        <v>0</v>
      </c>
      <c r="N98" s="56">
        <f t="shared" si="39"/>
        <v>0</v>
      </c>
      <c r="O98" s="56">
        <f t="shared" si="39"/>
        <v>0</v>
      </c>
      <c r="P98" s="56">
        <f t="shared" si="39"/>
        <v>0</v>
      </c>
      <c r="Q98" s="56">
        <f t="shared" si="39"/>
        <v>0</v>
      </c>
      <c r="R98" s="56">
        <f t="shared" si="39"/>
        <v>0</v>
      </c>
      <c r="S98" s="56">
        <f t="shared" si="40"/>
        <v>0</v>
      </c>
      <c r="T98" s="56">
        <f t="shared" si="40"/>
        <v>0</v>
      </c>
      <c r="U98" s="56">
        <f t="shared" si="40"/>
        <v>0</v>
      </c>
      <c r="V98" s="56">
        <f t="shared" si="40"/>
        <v>0</v>
      </c>
      <c r="W98" s="56">
        <f t="shared" si="40"/>
        <v>0</v>
      </c>
      <c r="X98" s="56">
        <f t="shared" si="40"/>
        <v>0</v>
      </c>
      <c r="Y98" s="56">
        <f t="shared" si="40"/>
        <v>0</v>
      </c>
      <c r="Z98" s="56">
        <f t="shared" si="40"/>
        <v>0</v>
      </c>
      <c r="AA98" s="56">
        <f t="shared" si="40"/>
        <v>0</v>
      </c>
      <c r="AB98" s="56">
        <f t="shared" si="40"/>
        <v>0</v>
      </c>
      <c r="AC98" s="56">
        <f t="shared" si="41"/>
        <v>0</v>
      </c>
      <c r="AD98" s="56">
        <f t="shared" si="41"/>
        <v>0</v>
      </c>
      <c r="AE98" s="56">
        <f t="shared" si="41"/>
        <v>0</v>
      </c>
      <c r="AF98" s="56">
        <f t="shared" si="41"/>
        <v>0</v>
      </c>
      <c r="AG98" s="56">
        <f t="shared" si="41"/>
        <v>0</v>
      </c>
      <c r="AH98" s="56">
        <f t="shared" si="41"/>
        <v>0</v>
      </c>
      <c r="AI98" s="56">
        <f t="shared" si="41"/>
        <v>0</v>
      </c>
      <c r="AJ98" s="56">
        <f t="shared" si="41"/>
        <v>0</v>
      </c>
      <c r="AK98" s="56">
        <f t="shared" si="41"/>
        <v>0</v>
      </c>
      <c r="AL98" s="56">
        <f t="shared" si="41"/>
        <v>0</v>
      </c>
      <c r="AM98" s="56">
        <f t="shared" si="42"/>
        <v>0</v>
      </c>
      <c r="AN98" s="56">
        <f t="shared" si="42"/>
        <v>0</v>
      </c>
      <c r="AO98" s="56">
        <f t="shared" si="42"/>
        <v>0</v>
      </c>
      <c r="AP98" s="56">
        <f t="shared" si="42"/>
        <v>0</v>
      </c>
      <c r="AQ98" s="56">
        <f t="shared" si="42"/>
        <v>0</v>
      </c>
      <c r="AR98" s="56">
        <f t="shared" si="42"/>
        <v>0</v>
      </c>
      <c r="AS98" s="56">
        <f t="shared" si="42"/>
        <v>0</v>
      </c>
      <c r="AT98" s="56">
        <f t="shared" si="42"/>
        <v>0</v>
      </c>
      <c r="AU98" s="56">
        <f t="shared" si="42"/>
        <v>0</v>
      </c>
      <c r="AV98" s="56">
        <f t="shared" si="42"/>
        <v>0</v>
      </c>
      <c r="AW98" s="56">
        <f t="shared" si="42"/>
        <v>0</v>
      </c>
      <c r="AX98" s="56">
        <f t="shared" si="42"/>
        <v>0</v>
      </c>
      <c r="AY98" s="56">
        <f t="shared" si="42"/>
        <v>1</v>
      </c>
      <c r="AZ98" s="56">
        <f t="shared" si="42"/>
        <v>1</v>
      </c>
    </row>
    <row r="99" spans="1:52">
      <c r="A99" s="56" t="s">
        <v>653</v>
      </c>
      <c r="B99" s="56">
        <v>9190</v>
      </c>
      <c r="C99" s="56" t="s">
        <v>665</v>
      </c>
      <c r="D99" s="56" t="s">
        <v>668</v>
      </c>
      <c r="E99" s="1">
        <v>43734</v>
      </c>
      <c r="F99" s="1">
        <v>44105</v>
      </c>
      <c r="G99" s="1">
        <f t="shared" si="30"/>
        <v>44105</v>
      </c>
      <c r="I99" s="56">
        <f t="shared" si="39"/>
        <v>0</v>
      </c>
      <c r="J99" s="56">
        <f t="shared" si="39"/>
        <v>0</v>
      </c>
      <c r="K99" s="56">
        <f t="shared" si="39"/>
        <v>0</v>
      </c>
      <c r="L99" s="56">
        <f t="shared" si="39"/>
        <v>0</v>
      </c>
      <c r="M99" s="56">
        <f t="shared" si="39"/>
        <v>0</v>
      </c>
      <c r="N99" s="56">
        <f t="shared" si="39"/>
        <v>0</v>
      </c>
      <c r="O99" s="56">
        <f t="shared" si="39"/>
        <v>0</v>
      </c>
      <c r="P99" s="56">
        <f t="shared" si="39"/>
        <v>0</v>
      </c>
      <c r="Q99" s="56">
        <f t="shared" si="39"/>
        <v>0</v>
      </c>
      <c r="R99" s="56">
        <f t="shared" si="39"/>
        <v>0</v>
      </c>
      <c r="S99" s="56">
        <f t="shared" si="40"/>
        <v>0</v>
      </c>
      <c r="T99" s="56">
        <f t="shared" si="40"/>
        <v>0</v>
      </c>
      <c r="U99" s="56">
        <f t="shared" si="40"/>
        <v>0</v>
      </c>
      <c r="V99" s="56">
        <f t="shared" si="40"/>
        <v>0</v>
      </c>
      <c r="W99" s="56">
        <f t="shared" si="40"/>
        <v>0</v>
      </c>
      <c r="X99" s="56">
        <f t="shared" si="40"/>
        <v>0</v>
      </c>
      <c r="Y99" s="56">
        <f t="shared" si="40"/>
        <v>0</v>
      </c>
      <c r="Z99" s="56">
        <f t="shared" si="40"/>
        <v>0</v>
      </c>
      <c r="AA99" s="56">
        <f t="shared" si="40"/>
        <v>0</v>
      </c>
      <c r="AB99" s="56">
        <f t="shared" si="40"/>
        <v>0</v>
      </c>
      <c r="AC99" s="56">
        <f t="shared" si="41"/>
        <v>0</v>
      </c>
      <c r="AD99" s="56">
        <f t="shared" si="41"/>
        <v>0</v>
      </c>
      <c r="AE99" s="56">
        <f t="shared" si="41"/>
        <v>0</v>
      </c>
      <c r="AF99" s="56">
        <f t="shared" si="41"/>
        <v>0</v>
      </c>
      <c r="AG99" s="56">
        <f t="shared" si="41"/>
        <v>0</v>
      </c>
      <c r="AH99" s="56">
        <f t="shared" si="41"/>
        <v>0</v>
      </c>
      <c r="AI99" s="56">
        <f t="shared" si="41"/>
        <v>0</v>
      </c>
      <c r="AJ99" s="56">
        <f t="shared" si="41"/>
        <v>0</v>
      </c>
      <c r="AK99" s="56">
        <f t="shared" si="41"/>
        <v>0</v>
      </c>
      <c r="AL99" s="56">
        <f t="shared" si="41"/>
        <v>0</v>
      </c>
      <c r="AM99" s="56">
        <f t="shared" si="42"/>
        <v>0</v>
      </c>
      <c r="AN99" s="56">
        <f t="shared" si="42"/>
        <v>0</v>
      </c>
      <c r="AO99" s="56">
        <f t="shared" si="42"/>
        <v>0</v>
      </c>
      <c r="AP99" s="56">
        <f t="shared" si="42"/>
        <v>0</v>
      </c>
      <c r="AQ99" s="56">
        <f t="shared" si="42"/>
        <v>0</v>
      </c>
      <c r="AR99" s="56">
        <f t="shared" si="42"/>
        <v>0</v>
      </c>
      <c r="AS99" s="56">
        <f t="shared" si="42"/>
        <v>0</v>
      </c>
      <c r="AT99" s="56">
        <f t="shared" si="42"/>
        <v>0</v>
      </c>
      <c r="AU99" s="56">
        <f t="shared" si="42"/>
        <v>0</v>
      </c>
      <c r="AV99" s="56">
        <f t="shared" si="42"/>
        <v>0</v>
      </c>
      <c r="AW99" s="56">
        <f t="shared" si="42"/>
        <v>0</v>
      </c>
      <c r="AX99" s="56">
        <f t="shared" si="42"/>
        <v>0</v>
      </c>
      <c r="AY99" s="56">
        <f t="shared" si="42"/>
        <v>1</v>
      </c>
      <c r="AZ99" s="56">
        <f t="shared" si="42"/>
        <v>1</v>
      </c>
    </row>
    <row r="100" spans="1:52">
      <c r="A100" s="56" t="s">
        <v>653</v>
      </c>
      <c r="B100" s="56">
        <v>9324</v>
      </c>
      <c r="C100" s="56" t="s">
        <v>665</v>
      </c>
      <c r="D100" s="56" t="s">
        <v>667</v>
      </c>
      <c r="E100" s="1">
        <v>43811</v>
      </c>
      <c r="F100" s="1">
        <v>43831</v>
      </c>
      <c r="G100" s="1">
        <f t="shared" si="30"/>
        <v>43831</v>
      </c>
      <c r="I100" s="56">
        <f t="shared" si="39"/>
        <v>0</v>
      </c>
      <c r="J100" s="56">
        <f t="shared" si="39"/>
        <v>0</v>
      </c>
      <c r="K100" s="56">
        <f t="shared" si="39"/>
        <v>0</v>
      </c>
      <c r="L100" s="56">
        <f t="shared" si="39"/>
        <v>0</v>
      </c>
      <c r="M100" s="56">
        <f t="shared" si="39"/>
        <v>0</v>
      </c>
      <c r="N100" s="56">
        <f t="shared" si="39"/>
        <v>0</v>
      </c>
      <c r="O100" s="56">
        <f t="shared" si="39"/>
        <v>0</v>
      </c>
      <c r="P100" s="56">
        <f t="shared" si="39"/>
        <v>0</v>
      </c>
      <c r="Q100" s="56">
        <f t="shared" si="39"/>
        <v>0</v>
      </c>
      <c r="R100" s="56">
        <f t="shared" si="39"/>
        <v>0</v>
      </c>
      <c r="S100" s="56">
        <f t="shared" si="40"/>
        <v>0</v>
      </c>
      <c r="T100" s="56">
        <f t="shared" si="40"/>
        <v>0</v>
      </c>
      <c r="U100" s="56">
        <f t="shared" si="40"/>
        <v>0</v>
      </c>
      <c r="V100" s="56">
        <f t="shared" si="40"/>
        <v>0</v>
      </c>
      <c r="W100" s="56">
        <f t="shared" si="40"/>
        <v>0</v>
      </c>
      <c r="X100" s="56">
        <f t="shared" si="40"/>
        <v>0</v>
      </c>
      <c r="Y100" s="56">
        <f t="shared" si="40"/>
        <v>0</v>
      </c>
      <c r="Z100" s="56">
        <f t="shared" si="40"/>
        <v>0</v>
      </c>
      <c r="AA100" s="56">
        <f t="shared" si="40"/>
        <v>0</v>
      </c>
      <c r="AB100" s="56">
        <f t="shared" si="40"/>
        <v>0</v>
      </c>
      <c r="AC100" s="56">
        <f t="shared" si="41"/>
        <v>0</v>
      </c>
      <c r="AD100" s="56">
        <f t="shared" si="41"/>
        <v>0</v>
      </c>
      <c r="AE100" s="56">
        <f t="shared" si="41"/>
        <v>0</v>
      </c>
      <c r="AF100" s="56">
        <f t="shared" si="41"/>
        <v>0</v>
      </c>
      <c r="AG100" s="56">
        <f t="shared" si="41"/>
        <v>0</v>
      </c>
      <c r="AH100" s="56">
        <f t="shared" si="41"/>
        <v>0</v>
      </c>
      <c r="AI100" s="56">
        <f t="shared" si="41"/>
        <v>0</v>
      </c>
      <c r="AJ100" s="56">
        <f t="shared" si="41"/>
        <v>0</v>
      </c>
      <c r="AK100" s="56">
        <f t="shared" si="41"/>
        <v>0</v>
      </c>
      <c r="AL100" s="56">
        <f t="shared" si="41"/>
        <v>0</v>
      </c>
      <c r="AM100" s="56">
        <f t="shared" si="42"/>
        <v>0</v>
      </c>
      <c r="AN100" s="56">
        <f t="shared" si="42"/>
        <v>0</v>
      </c>
      <c r="AO100" s="56">
        <f t="shared" si="42"/>
        <v>0</v>
      </c>
      <c r="AP100" s="56">
        <f t="shared" si="42"/>
        <v>0</v>
      </c>
      <c r="AQ100" s="56">
        <f t="shared" si="42"/>
        <v>0</v>
      </c>
      <c r="AR100" s="56">
        <f t="shared" si="42"/>
        <v>0</v>
      </c>
      <c r="AS100" s="56">
        <f t="shared" si="42"/>
        <v>0</v>
      </c>
      <c r="AT100" s="56">
        <f t="shared" si="42"/>
        <v>0</v>
      </c>
      <c r="AU100" s="56">
        <f t="shared" si="42"/>
        <v>0</v>
      </c>
      <c r="AV100" s="56">
        <f t="shared" si="42"/>
        <v>0</v>
      </c>
      <c r="AW100" s="56">
        <f t="shared" si="42"/>
        <v>0</v>
      </c>
      <c r="AX100" s="56">
        <f t="shared" si="42"/>
        <v>0</v>
      </c>
      <c r="AY100" s="56">
        <f t="shared" si="42"/>
        <v>0</v>
      </c>
      <c r="AZ100" s="56">
        <f t="shared" si="42"/>
        <v>1</v>
      </c>
    </row>
    <row r="101" spans="1:52">
      <c r="A101" s="56" t="s">
        <v>352</v>
      </c>
      <c r="B101" s="56">
        <v>1143</v>
      </c>
      <c r="C101" s="56" t="s">
        <v>500</v>
      </c>
      <c r="D101" s="56" t="s">
        <v>615</v>
      </c>
      <c r="E101" s="1">
        <v>42495</v>
      </c>
      <c r="F101" s="1">
        <v>43862</v>
      </c>
      <c r="G101" s="1">
        <f t="shared" si="30"/>
        <v>43862</v>
      </c>
      <c r="I101" s="56">
        <f t="shared" si="39"/>
        <v>0</v>
      </c>
      <c r="J101" s="56">
        <f t="shared" si="39"/>
        <v>0</v>
      </c>
      <c r="K101" s="56">
        <f t="shared" si="39"/>
        <v>0</v>
      </c>
      <c r="L101" s="56">
        <f t="shared" si="39"/>
        <v>0</v>
      </c>
      <c r="M101" s="56">
        <f t="shared" si="39"/>
        <v>0</v>
      </c>
      <c r="N101" s="56">
        <f t="shared" si="39"/>
        <v>0</v>
      </c>
      <c r="O101" s="56">
        <f t="shared" si="39"/>
        <v>0</v>
      </c>
      <c r="P101" s="56">
        <f t="shared" si="39"/>
        <v>0</v>
      </c>
      <c r="Q101" s="56">
        <f t="shared" si="39"/>
        <v>0</v>
      </c>
      <c r="R101" s="56">
        <f t="shared" si="39"/>
        <v>0</v>
      </c>
      <c r="S101" s="56">
        <f t="shared" si="40"/>
        <v>0</v>
      </c>
      <c r="T101" s="56">
        <f t="shared" si="40"/>
        <v>0</v>
      </c>
      <c r="U101" s="56">
        <f t="shared" si="40"/>
        <v>0</v>
      </c>
      <c r="V101" s="56">
        <f t="shared" si="40"/>
        <v>0</v>
      </c>
      <c r="W101" s="56">
        <f t="shared" si="40"/>
        <v>0</v>
      </c>
      <c r="X101" s="56">
        <f t="shared" si="40"/>
        <v>0</v>
      </c>
      <c r="Y101" s="56">
        <f t="shared" si="40"/>
        <v>0</v>
      </c>
      <c r="Z101" s="56">
        <f t="shared" si="40"/>
        <v>0</v>
      </c>
      <c r="AA101" s="56">
        <f t="shared" si="40"/>
        <v>0</v>
      </c>
      <c r="AB101" s="56">
        <f t="shared" si="40"/>
        <v>0</v>
      </c>
      <c r="AC101" s="56">
        <f t="shared" si="41"/>
        <v>0</v>
      </c>
      <c r="AD101" s="56">
        <f t="shared" si="41"/>
        <v>0</v>
      </c>
      <c r="AE101" s="56">
        <f t="shared" si="41"/>
        <v>0</v>
      </c>
      <c r="AF101" s="56">
        <f t="shared" si="41"/>
        <v>0</v>
      </c>
      <c r="AG101" s="56">
        <f t="shared" si="41"/>
        <v>0</v>
      </c>
      <c r="AH101" s="56">
        <f t="shared" si="41"/>
        <v>0</v>
      </c>
      <c r="AI101" s="56">
        <f t="shared" si="41"/>
        <v>0</v>
      </c>
      <c r="AJ101" s="56">
        <f t="shared" si="41"/>
        <v>0</v>
      </c>
      <c r="AK101" s="56">
        <f t="shared" si="41"/>
        <v>0</v>
      </c>
      <c r="AL101" s="56">
        <f t="shared" si="41"/>
        <v>1</v>
      </c>
      <c r="AM101" s="56">
        <f t="shared" si="42"/>
        <v>1</v>
      </c>
      <c r="AN101" s="56">
        <f t="shared" si="42"/>
        <v>1</v>
      </c>
      <c r="AO101" s="56">
        <f t="shared" si="42"/>
        <v>1</v>
      </c>
      <c r="AP101" s="56">
        <f t="shared" si="42"/>
        <v>1</v>
      </c>
      <c r="AQ101" s="56">
        <f t="shared" si="42"/>
        <v>1</v>
      </c>
      <c r="AR101" s="56">
        <f t="shared" si="42"/>
        <v>1</v>
      </c>
      <c r="AS101" s="56">
        <f t="shared" si="42"/>
        <v>1</v>
      </c>
      <c r="AT101" s="56">
        <f t="shared" si="42"/>
        <v>1</v>
      </c>
      <c r="AU101" s="56">
        <f t="shared" si="42"/>
        <v>1</v>
      </c>
      <c r="AV101" s="56">
        <f t="shared" si="42"/>
        <v>1</v>
      </c>
      <c r="AW101" s="56">
        <f t="shared" si="42"/>
        <v>1</v>
      </c>
      <c r="AX101" s="56">
        <f t="shared" si="42"/>
        <v>1</v>
      </c>
      <c r="AY101" s="56">
        <f t="shared" si="42"/>
        <v>1</v>
      </c>
      <c r="AZ101" s="56">
        <f t="shared" si="42"/>
        <v>1</v>
      </c>
    </row>
    <row r="102" spans="1:52">
      <c r="A102" s="56" t="s">
        <v>352</v>
      </c>
      <c r="B102" s="56">
        <v>1158</v>
      </c>
      <c r="C102" s="56" t="s">
        <v>500</v>
      </c>
      <c r="D102" s="56" t="s">
        <v>614</v>
      </c>
      <c r="E102" s="1">
        <v>42495</v>
      </c>
      <c r="F102" s="1">
        <v>43739</v>
      </c>
      <c r="G102" s="1">
        <f t="shared" si="30"/>
        <v>43739</v>
      </c>
      <c r="I102" s="56">
        <f t="shared" si="39"/>
        <v>0</v>
      </c>
      <c r="J102" s="56">
        <f t="shared" si="39"/>
        <v>0</v>
      </c>
      <c r="K102" s="56">
        <f t="shared" si="39"/>
        <v>0</v>
      </c>
      <c r="L102" s="56">
        <f t="shared" si="39"/>
        <v>0</v>
      </c>
      <c r="M102" s="56">
        <f t="shared" si="39"/>
        <v>0</v>
      </c>
      <c r="N102" s="56">
        <f t="shared" si="39"/>
        <v>0</v>
      </c>
      <c r="O102" s="56">
        <f t="shared" si="39"/>
        <v>0</v>
      </c>
      <c r="P102" s="56">
        <f t="shared" si="39"/>
        <v>0</v>
      </c>
      <c r="Q102" s="56">
        <f t="shared" si="39"/>
        <v>0</v>
      </c>
      <c r="R102" s="56">
        <f t="shared" si="39"/>
        <v>0</v>
      </c>
      <c r="S102" s="56">
        <f t="shared" si="40"/>
        <v>0</v>
      </c>
      <c r="T102" s="56">
        <f t="shared" si="40"/>
        <v>0</v>
      </c>
      <c r="U102" s="56">
        <f t="shared" si="40"/>
        <v>0</v>
      </c>
      <c r="V102" s="56">
        <f t="shared" si="40"/>
        <v>0</v>
      </c>
      <c r="W102" s="56">
        <f t="shared" si="40"/>
        <v>0</v>
      </c>
      <c r="X102" s="56">
        <f t="shared" si="40"/>
        <v>0</v>
      </c>
      <c r="Y102" s="56">
        <f t="shared" si="40"/>
        <v>0</v>
      </c>
      <c r="Z102" s="56">
        <f t="shared" si="40"/>
        <v>0</v>
      </c>
      <c r="AA102" s="56">
        <f t="shared" si="40"/>
        <v>0</v>
      </c>
      <c r="AB102" s="56">
        <f t="shared" si="40"/>
        <v>0</v>
      </c>
      <c r="AC102" s="56">
        <f t="shared" si="41"/>
        <v>0</v>
      </c>
      <c r="AD102" s="56">
        <f t="shared" si="41"/>
        <v>0</v>
      </c>
      <c r="AE102" s="56">
        <f t="shared" si="41"/>
        <v>0</v>
      </c>
      <c r="AF102" s="56">
        <f t="shared" si="41"/>
        <v>0</v>
      </c>
      <c r="AG102" s="56">
        <f t="shared" si="41"/>
        <v>0</v>
      </c>
      <c r="AH102" s="56">
        <f t="shared" si="41"/>
        <v>0</v>
      </c>
      <c r="AI102" s="56">
        <f t="shared" si="41"/>
        <v>0</v>
      </c>
      <c r="AJ102" s="56">
        <f t="shared" si="41"/>
        <v>0</v>
      </c>
      <c r="AK102" s="56">
        <f t="shared" si="41"/>
        <v>0</v>
      </c>
      <c r="AL102" s="56">
        <f t="shared" si="41"/>
        <v>1</v>
      </c>
      <c r="AM102" s="56">
        <f t="shared" si="42"/>
        <v>1</v>
      </c>
      <c r="AN102" s="56">
        <f t="shared" si="42"/>
        <v>1</v>
      </c>
      <c r="AO102" s="56">
        <f t="shared" si="42"/>
        <v>1</v>
      </c>
      <c r="AP102" s="56">
        <f t="shared" si="42"/>
        <v>1</v>
      </c>
      <c r="AQ102" s="56">
        <f t="shared" si="42"/>
        <v>1</v>
      </c>
      <c r="AR102" s="56">
        <f t="shared" si="42"/>
        <v>1</v>
      </c>
      <c r="AS102" s="56">
        <f t="shared" si="42"/>
        <v>1</v>
      </c>
      <c r="AT102" s="56">
        <f t="shared" si="42"/>
        <v>1</v>
      </c>
      <c r="AU102" s="56">
        <f t="shared" si="42"/>
        <v>1</v>
      </c>
      <c r="AV102" s="56">
        <f t="shared" si="42"/>
        <v>1</v>
      </c>
      <c r="AW102" s="56">
        <f t="shared" si="42"/>
        <v>1</v>
      </c>
      <c r="AX102" s="56">
        <f t="shared" si="42"/>
        <v>1</v>
      </c>
      <c r="AY102" s="56">
        <f t="shared" si="42"/>
        <v>1</v>
      </c>
      <c r="AZ102" s="56">
        <f t="shared" si="42"/>
        <v>0</v>
      </c>
    </row>
    <row r="103" spans="1:52">
      <c r="A103" s="56" t="s">
        <v>352</v>
      </c>
      <c r="B103" s="56">
        <v>1215</v>
      </c>
      <c r="C103" s="56" t="s">
        <v>500</v>
      </c>
      <c r="D103" s="56" t="s">
        <v>613</v>
      </c>
      <c r="E103" s="1">
        <v>42495</v>
      </c>
      <c r="F103" s="1">
        <v>42767</v>
      </c>
      <c r="G103" s="1">
        <f t="shared" si="30"/>
        <v>42767</v>
      </c>
      <c r="I103" s="56">
        <f t="shared" si="39"/>
        <v>0</v>
      </c>
      <c r="J103" s="56">
        <f t="shared" si="39"/>
        <v>0</v>
      </c>
      <c r="K103" s="56">
        <f t="shared" si="39"/>
        <v>0</v>
      </c>
      <c r="L103" s="56">
        <f t="shared" si="39"/>
        <v>0</v>
      </c>
      <c r="M103" s="56">
        <f t="shared" si="39"/>
        <v>0</v>
      </c>
      <c r="N103" s="56">
        <f t="shared" si="39"/>
        <v>0</v>
      </c>
      <c r="O103" s="56">
        <f t="shared" si="39"/>
        <v>0</v>
      </c>
      <c r="P103" s="56">
        <f t="shared" si="39"/>
        <v>0</v>
      </c>
      <c r="Q103" s="56">
        <f t="shared" si="39"/>
        <v>0</v>
      </c>
      <c r="R103" s="56">
        <f t="shared" si="39"/>
        <v>0</v>
      </c>
      <c r="S103" s="56">
        <f t="shared" si="40"/>
        <v>0</v>
      </c>
      <c r="T103" s="56">
        <f t="shared" si="40"/>
        <v>0</v>
      </c>
      <c r="U103" s="56">
        <f t="shared" si="40"/>
        <v>0</v>
      </c>
      <c r="V103" s="56">
        <f t="shared" si="40"/>
        <v>0</v>
      </c>
      <c r="W103" s="56">
        <f t="shared" si="40"/>
        <v>0</v>
      </c>
      <c r="X103" s="56">
        <f t="shared" si="40"/>
        <v>0</v>
      </c>
      <c r="Y103" s="56">
        <f t="shared" si="40"/>
        <v>0</v>
      </c>
      <c r="Z103" s="56">
        <f t="shared" si="40"/>
        <v>0</v>
      </c>
      <c r="AA103" s="56">
        <f t="shared" si="40"/>
        <v>0</v>
      </c>
      <c r="AB103" s="56">
        <f t="shared" si="40"/>
        <v>0</v>
      </c>
      <c r="AC103" s="56">
        <f t="shared" si="41"/>
        <v>0</v>
      </c>
      <c r="AD103" s="56">
        <f t="shared" si="41"/>
        <v>0</v>
      </c>
      <c r="AE103" s="56">
        <f t="shared" si="41"/>
        <v>0</v>
      </c>
      <c r="AF103" s="56">
        <f t="shared" si="41"/>
        <v>0</v>
      </c>
      <c r="AG103" s="56">
        <f t="shared" si="41"/>
        <v>0</v>
      </c>
      <c r="AH103" s="56">
        <f t="shared" si="41"/>
        <v>0</v>
      </c>
      <c r="AI103" s="56">
        <f t="shared" si="41"/>
        <v>0</v>
      </c>
      <c r="AJ103" s="56">
        <f t="shared" si="41"/>
        <v>0</v>
      </c>
      <c r="AK103" s="56">
        <f t="shared" si="41"/>
        <v>0</v>
      </c>
      <c r="AL103" s="56">
        <f t="shared" si="41"/>
        <v>1</v>
      </c>
      <c r="AM103" s="56">
        <f t="shared" si="42"/>
        <v>1</v>
      </c>
      <c r="AN103" s="56">
        <f t="shared" si="42"/>
        <v>1</v>
      </c>
      <c r="AO103" s="56">
        <f t="shared" si="42"/>
        <v>0</v>
      </c>
      <c r="AP103" s="56">
        <f t="shared" si="42"/>
        <v>0</v>
      </c>
      <c r="AQ103" s="56">
        <f t="shared" si="42"/>
        <v>0</v>
      </c>
      <c r="AR103" s="56">
        <f t="shared" si="42"/>
        <v>0</v>
      </c>
      <c r="AS103" s="56">
        <f t="shared" si="42"/>
        <v>0</v>
      </c>
      <c r="AT103" s="56">
        <f t="shared" si="42"/>
        <v>0</v>
      </c>
      <c r="AU103" s="56">
        <f t="shared" si="42"/>
        <v>0</v>
      </c>
      <c r="AV103" s="56">
        <f t="shared" si="42"/>
        <v>0</v>
      </c>
      <c r="AW103" s="56">
        <f t="shared" si="42"/>
        <v>0</v>
      </c>
      <c r="AX103" s="56">
        <f t="shared" si="42"/>
        <v>0</v>
      </c>
      <c r="AY103" s="56">
        <f t="shared" si="42"/>
        <v>0</v>
      </c>
      <c r="AZ103" s="56">
        <f t="shared" si="42"/>
        <v>0</v>
      </c>
    </row>
    <row r="104" spans="1:52">
      <c r="A104" s="56" t="s">
        <v>352</v>
      </c>
      <c r="B104" s="56">
        <v>1251</v>
      </c>
      <c r="C104" s="56" t="s">
        <v>500</v>
      </c>
      <c r="D104" s="56" t="s">
        <v>611</v>
      </c>
      <c r="E104" s="1">
        <v>42495</v>
      </c>
      <c r="F104" s="1">
        <v>43371</v>
      </c>
      <c r="G104" s="1">
        <f t="shared" si="30"/>
        <v>43371</v>
      </c>
      <c r="I104" s="56">
        <f t="shared" si="39"/>
        <v>0</v>
      </c>
      <c r="J104" s="56">
        <f t="shared" si="39"/>
        <v>0</v>
      </c>
      <c r="K104" s="56">
        <f t="shared" si="39"/>
        <v>0</v>
      </c>
      <c r="L104" s="56">
        <f t="shared" si="39"/>
        <v>0</v>
      </c>
      <c r="M104" s="56">
        <f t="shared" si="39"/>
        <v>0</v>
      </c>
      <c r="N104" s="56">
        <f t="shared" si="39"/>
        <v>0</v>
      </c>
      <c r="O104" s="56">
        <f t="shared" si="39"/>
        <v>0</v>
      </c>
      <c r="P104" s="56">
        <f t="shared" si="39"/>
        <v>0</v>
      </c>
      <c r="Q104" s="56">
        <f t="shared" si="39"/>
        <v>0</v>
      </c>
      <c r="R104" s="56">
        <f t="shared" si="39"/>
        <v>0</v>
      </c>
      <c r="S104" s="56">
        <f t="shared" si="40"/>
        <v>0</v>
      </c>
      <c r="T104" s="56">
        <f t="shared" si="40"/>
        <v>0</v>
      </c>
      <c r="U104" s="56">
        <f t="shared" si="40"/>
        <v>0</v>
      </c>
      <c r="V104" s="56">
        <f t="shared" si="40"/>
        <v>0</v>
      </c>
      <c r="W104" s="56">
        <f t="shared" si="40"/>
        <v>0</v>
      </c>
      <c r="X104" s="56">
        <f t="shared" si="40"/>
        <v>0</v>
      </c>
      <c r="Y104" s="56">
        <f t="shared" si="40"/>
        <v>0</v>
      </c>
      <c r="Z104" s="56">
        <f t="shared" si="40"/>
        <v>0</v>
      </c>
      <c r="AA104" s="56">
        <f t="shared" si="40"/>
        <v>0</v>
      </c>
      <c r="AB104" s="56">
        <f t="shared" si="40"/>
        <v>0</v>
      </c>
      <c r="AC104" s="56">
        <f t="shared" si="41"/>
        <v>0</v>
      </c>
      <c r="AD104" s="56">
        <f t="shared" si="41"/>
        <v>0</v>
      </c>
      <c r="AE104" s="56">
        <f t="shared" si="41"/>
        <v>0</v>
      </c>
      <c r="AF104" s="56">
        <f t="shared" si="41"/>
        <v>0</v>
      </c>
      <c r="AG104" s="56">
        <f t="shared" si="41"/>
        <v>0</v>
      </c>
      <c r="AH104" s="56">
        <f t="shared" si="41"/>
        <v>0</v>
      </c>
      <c r="AI104" s="56">
        <f t="shared" si="41"/>
        <v>0</v>
      </c>
      <c r="AJ104" s="56">
        <f t="shared" si="41"/>
        <v>0</v>
      </c>
      <c r="AK104" s="56">
        <f t="shared" si="41"/>
        <v>0</v>
      </c>
      <c r="AL104" s="56">
        <f t="shared" si="41"/>
        <v>1</v>
      </c>
      <c r="AM104" s="56">
        <f t="shared" si="42"/>
        <v>1</v>
      </c>
      <c r="AN104" s="56">
        <f t="shared" si="42"/>
        <v>1</v>
      </c>
      <c r="AO104" s="56">
        <f t="shared" si="42"/>
        <v>1</v>
      </c>
      <c r="AP104" s="56">
        <f t="shared" si="42"/>
        <v>1</v>
      </c>
      <c r="AQ104" s="56">
        <f t="shared" si="42"/>
        <v>1</v>
      </c>
      <c r="AR104" s="56">
        <f t="shared" si="42"/>
        <v>1</v>
      </c>
      <c r="AS104" s="56">
        <f t="shared" si="42"/>
        <v>1</v>
      </c>
      <c r="AT104" s="56">
        <f t="shared" si="42"/>
        <v>1</v>
      </c>
      <c r="AU104" s="56">
        <f t="shared" si="42"/>
        <v>0</v>
      </c>
      <c r="AV104" s="56">
        <f t="shared" si="42"/>
        <v>0</v>
      </c>
      <c r="AW104" s="56">
        <f t="shared" si="42"/>
        <v>0</v>
      </c>
      <c r="AX104" s="56">
        <f t="shared" si="42"/>
        <v>0</v>
      </c>
      <c r="AY104" s="56">
        <f t="shared" si="42"/>
        <v>0</v>
      </c>
      <c r="AZ104" s="56">
        <f t="shared" si="42"/>
        <v>0</v>
      </c>
    </row>
    <row r="105" spans="1:52">
      <c r="A105" s="56" t="s">
        <v>352</v>
      </c>
      <c r="B105" s="56">
        <v>1652</v>
      </c>
      <c r="C105" s="56" t="s">
        <v>500</v>
      </c>
      <c r="D105" s="56" t="s">
        <v>598</v>
      </c>
      <c r="E105" s="1">
        <v>42495</v>
      </c>
      <c r="F105" s="1">
        <v>43983</v>
      </c>
      <c r="G105" s="1">
        <f t="shared" si="30"/>
        <v>43983</v>
      </c>
      <c r="I105" s="56">
        <f t="shared" si="39"/>
        <v>0</v>
      </c>
      <c r="J105" s="56">
        <f t="shared" si="39"/>
        <v>0</v>
      </c>
      <c r="K105" s="56">
        <f t="shared" si="39"/>
        <v>0</v>
      </c>
      <c r="L105" s="56">
        <f t="shared" si="39"/>
        <v>0</v>
      </c>
      <c r="M105" s="56">
        <f t="shared" si="39"/>
        <v>0</v>
      </c>
      <c r="N105" s="56">
        <f t="shared" si="39"/>
        <v>0</v>
      </c>
      <c r="O105" s="56">
        <f t="shared" si="39"/>
        <v>0</v>
      </c>
      <c r="P105" s="56">
        <f t="shared" si="39"/>
        <v>0</v>
      </c>
      <c r="Q105" s="56">
        <f t="shared" si="39"/>
        <v>0</v>
      </c>
      <c r="R105" s="56">
        <f t="shared" si="39"/>
        <v>0</v>
      </c>
      <c r="S105" s="56">
        <f t="shared" si="40"/>
        <v>0</v>
      </c>
      <c r="T105" s="56">
        <f t="shared" si="40"/>
        <v>0</v>
      </c>
      <c r="U105" s="56">
        <f t="shared" si="40"/>
        <v>0</v>
      </c>
      <c r="V105" s="56">
        <f t="shared" si="40"/>
        <v>0</v>
      </c>
      <c r="W105" s="56">
        <f t="shared" si="40"/>
        <v>0</v>
      </c>
      <c r="X105" s="56">
        <f t="shared" si="40"/>
        <v>0</v>
      </c>
      <c r="Y105" s="56">
        <f t="shared" si="40"/>
        <v>0</v>
      </c>
      <c r="Z105" s="56">
        <f t="shared" si="40"/>
        <v>0</v>
      </c>
      <c r="AA105" s="56">
        <f t="shared" si="40"/>
        <v>0</v>
      </c>
      <c r="AB105" s="56">
        <f t="shared" si="40"/>
        <v>0</v>
      </c>
      <c r="AC105" s="56">
        <f t="shared" si="41"/>
        <v>0</v>
      </c>
      <c r="AD105" s="56">
        <f t="shared" si="41"/>
        <v>0</v>
      </c>
      <c r="AE105" s="56">
        <f t="shared" si="41"/>
        <v>0</v>
      </c>
      <c r="AF105" s="56">
        <f t="shared" si="41"/>
        <v>0</v>
      </c>
      <c r="AG105" s="56">
        <f t="shared" si="41"/>
        <v>0</v>
      </c>
      <c r="AH105" s="56">
        <f t="shared" si="41"/>
        <v>0</v>
      </c>
      <c r="AI105" s="56">
        <f t="shared" si="41"/>
        <v>0</v>
      </c>
      <c r="AJ105" s="56">
        <f t="shared" si="41"/>
        <v>0</v>
      </c>
      <c r="AK105" s="56">
        <f t="shared" si="41"/>
        <v>0</v>
      </c>
      <c r="AL105" s="56">
        <f t="shared" si="41"/>
        <v>1</v>
      </c>
      <c r="AM105" s="56">
        <f t="shared" si="42"/>
        <v>1</v>
      </c>
      <c r="AN105" s="56">
        <f t="shared" si="42"/>
        <v>1</v>
      </c>
      <c r="AO105" s="56">
        <f t="shared" si="42"/>
        <v>1</v>
      </c>
      <c r="AP105" s="56">
        <f t="shared" si="42"/>
        <v>1</v>
      </c>
      <c r="AQ105" s="56">
        <f t="shared" si="42"/>
        <v>1</v>
      </c>
      <c r="AR105" s="56">
        <f t="shared" si="42"/>
        <v>1</v>
      </c>
      <c r="AS105" s="56">
        <f t="shared" si="42"/>
        <v>1</v>
      </c>
      <c r="AT105" s="56">
        <f t="shared" si="42"/>
        <v>1</v>
      </c>
      <c r="AU105" s="56">
        <f t="shared" si="42"/>
        <v>1</v>
      </c>
      <c r="AV105" s="56">
        <f t="shared" si="42"/>
        <v>1</v>
      </c>
      <c r="AW105" s="56">
        <f t="shared" si="42"/>
        <v>1</v>
      </c>
      <c r="AX105" s="56">
        <f t="shared" si="42"/>
        <v>1</v>
      </c>
      <c r="AY105" s="56">
        <f t="shared" si="42"/>
        <v>1</v>
      </c>
      <c r="AZ105" s="56">
        <f t="shared" si="42"/>
        <v>1</v>
      </c>
    </row>
    <row r="106" spans="1:52">
      <c r="A106" s="56" t="s">
        <v>352</v>
      </c>
      <c r="B106" s="56">
        <v>1802</v>
      </c>
      <c r="C106" s="56" t="s">
        <v>500</v>
      </c>
      <c r="D106" s="56" t="s">
        <v>590</v>
      </c>
      <c r="E106" s="1">
        <v>42495</v>
      </c>
      <c r="F106" s="1">
        <v>43983</v>
      </c>
      <c r="G106" s="1">
        <f t="shared" si="30"/>
        <v>43983</v>
      </c>
      <c r="I106" s="56">
        <f t="shared" si="39"/>
        <v>0</v>
      </c>
      <c r="J106" s="56">
        <f t="shared" si="39"/>
        <v>0</v>
      </c>
      <c r="K106" s="56">
        <f t="shared" si="39"/>
        <v>0</v>
      </c>
      <c r="L106" s="56">
        <f t="shared" si="39"/>
        <v>0</v>
      </c>
      <c r="M106" s="56">
        <f t="shared" si="39"/>
        <v>0</v>
      </c>
      <c r="N106" s="56">
        <f t="shared" si="39"/>
        <v>0</v>
      </c>
      <c r="O106" s="56">
        <f t="shared" si="39"/>
        <v>0</v>
      </c>
      <c r="P106" s="56">
        <f t="shared" si="39"/>
        <v>0</v>
      </c>
      <c r="Q106" s="56">
        <f t="shared" si="39"/>
        <v>0</v>
      </c>
      <c r="R106" s="56">
        <f t="shared" si="39"/>
        <v>0</v>
      </c>
      <c r="S106" s="56">
        <f t="shared" si="40"/>
        <v>0</v>
      </c>
      <c r="T106" s="56">
        <f t="shared" si="40"/>
        <v>0</v>
      </c>
      <c r="U106" s="56">
        <f t="shared" si="40"/>
        <v>0</v>
      </c>
      <c r="V106" s="56">
        <f t="shared" si="40"/>
        <v>0</v>
      </c>
      <c r="W106" s="56">
        <f t="shared" si="40"/>
        <v>0</v>
      </c>
      <c r="X106" s="56">
        <f t="shared" si="40"/>
        <v>0</v>
      </c>
      <c r="Y106" s="56">
        <f t="shared" si="40"/>
        <v>0</v>
      </c>
      <c r="Z106" s="56">
        <f t="shared" si="40"/>
        <v>0</v>
      </c>
      <c r="AA106" s="56">
        <f t="shared" si="40"/>
        <v>0</v>
      </c>
      <c r="AB106" s="56">
        <f t="shared" si="40"/>
        <v>0</v>
      </c>
      <c r="AC106" s="56">
        <f t="shared" si="41"/>
        <v>0</v>
      </c>
      <c r="AD106" s="56">
        <f t="shared" si="41"/>
        <v>0</v>
      </c>
      <c r="AE106" s="56">
        <f t="shared" si="41"/>
        <v>0</v>
      </c>
      <c r="AF106" s="56">
        <f t="shared" si="41"/>
        <v>0</v>
      </c>
      <c r="AG106" s="56">
        <f t="shared" si="41"/>
        <v>0</v>
      </c>
      <c r="AH106" s="56">
        <f t="shared" si="41"/>
        <v>0</v>
      </c>
      <c r="AI106" s="56">
        <f t="shared" si="41"/>
        <v>0</v>
      </c>
      <c r="AJ106" s="56">
        <f t="shared" si="41"/>
        <v>0</v>
      </c>
      <c r="AK106" s="56">
        <f t="shared" si="41"/>
        <v>0</v>
      </c>
      <c r="AL106" s="56">
        <f t="shared" si="41"/>
        <v>1</v>
      </c>
      <c r="AM106" s="56">
        <f t="shared" si="42"/>
        <v>1</v>
      </c>
      <c r="AN106" s="56">
        <f t="shared" si="42"/>
        <v>1</v>
      </c>
      <c r="AO106" s="56">
        <f t="shared" si="42"/>
        <v>1</v>
      </c>
      <c r="AP106" s="56">
        <f t="shared" si="42"/>
        <v>1</v>
      </c>
      <c r="AQ106" s="56">
        <f t="shared" si="42"/>
        <v>1</v>
      </c>
      <c r="AR106" s="56">
        <f t="shared" si="42"/>
        <v>1</v>
      </c>
      <c r="AS106" s="56">
        <f t="shared" si="42"/>
        <v>1</v>
      </c>
      <c r="AT106" s="56">
        <f t="shared" si="42"/>
        <v>1</v>
      </c>
      <c r="AU106" s="56">
        <f t="shared" si="42"/>
        <v>1</v>
      </c>
      <c r="AV106" s="56">
        <f t="shared" si="42"/>
        <v>1</v>
      </c>
      <c r="AW106" s="56">
        <f t="shared" si="42"/>
        <v>1</v>
      </c>
      <c r="AX106" s="56">
        <f t="shared" si="42"/>
        <v>1</v>
      </c>
      <c r="AY106" s="56">
        <f t="shared" si="42"/>
        <v>1</v>
      </c>
      <c r="AZ106" s="56">
        <f t="shared" si="42"/>
        <v>1</v>
      </c>
    </row>
    <row r="107" spans="1:52">
      <c r="A107" s="56" t="s">
        <v>352</v>
      </c>
      <c r="B107" s="56">
        <v>1827</v>
      </c>
      <c r="C107" s="56" t="s">
        <v>500</v>
      </c>
      <c r="D107" s="56" t="s">
        <v>587</v>
      </c>
      <c r="E107" s="1">
        <v>42495</v>
      </c>
      <c r="F107" s="1">
        <v>44044</v>
      </c>
      <c r="G107" s="1">
        <f t="shared" si="30"/>
        <v>44044</v>
      </c>
      <c r="I107" s="56">
        <f t="shared" ref="I107:R116" si="43">IF(AND(I$5&gt;$E107,I$5&lt;$G107),1,0)</f>
        <v>0</v>
      </c>
      <c r="J107" s="56">
        <f t="shared" si="43"/>
        <v>0</v>
      </c>
      <c r="K107" s="56">
        <f t="shared" si="43"/>
        <v>0</v>
      </c>
      <c r="L107" s="56">
        <f t="shared" si="43"/>
        <v>0</v>
      </c>
      <c r="M107" s="56">
        <f t="shared" si="43"/>
        <v>0</v>
      </c>
      <c r="N107" s="56">
        <f t="shared" si="43"/>
        <v>0</v>
      </c>
      <c r="O107" s="56">
        <f t="shared" si="43"/>
        <v>0</v>
      </c>
      <c r="P107" s="56">
        <f t="shared" si="43"/>
        <v>0</v>
      </c>
      <c r="Q107" s="56">
        <f t="shared" si="43"/>
        <v>0</v>
      </c>
      <c r="R107" s="56">
        <f t="shared" si="43"/>
        <v>0</v>
      </c>
      <c r="S107" s="56">
        <f t="shared" ref="S107:AB116" si="44">IF(AND(S$5&gt;$E107,S$5&lt;$G107),1,0)</f>
        <v>0</v>
      </c>
      <c r="T107" s="56">
        <f t="shared" si="44"/>
        <v>0</v>
      </c>
      <c r="U107" s="56">
        <f t="shared" si="44"/>
        <v>0</v>
      </c>
      <c r="V107" s="56">
        <f t="shared" si="44"/>
        <v>0</v>
      </c>
      <c r="W107" s="56">
        <f t="shared" si="44"/>
        <v>0</v>
      </c>
      <c r="X107" s="56">
        <f t="shared" si="44"/>
        <v>0</v>
      </c>
      <c r="Y107" s="56">
        <f t="shared" si="44"/>
        <v>0</v>
      </c>
      <c r="Z107" s="56">
        <f t="shared" si="44"/>
        <v>0</v>
      </c>
      <c r="AA107" s="56">
        <f t="shared" si="44"/>
        <v>0</v>
      </c>
      <c r="AB107" s="56">
        <f t="shared" si="44"/>
        <v>0</v>
      </c>
      <c r="AC107" s="56">
        <f t="shared" ref="AC107:AL116" si="45">IF(AND(AC$5&gt;$E107,AC$5&lt;$G107),1,0)</f>
        <v>0</v>
      </c>
      <c r="AD107" s="56">
        <f t="shared" si="45"/>
        <v>0</v>
      </c>
      <c r="AE107" s="56">
        <f t="shared" si="45"/>
        <v>0</v>
      </c>
      <c r="AF107" s="56">
        <f t="shared" si="45"/>
        <v>0</v>
      </c>
      <c r="AG107" s="56">
        <f t="shared" si="45"/>
        <v>0</v>
      </c>
      <c r="AH107" s="56">
        <f t="shared" si="45"/>
        <v>0</v>
      </c>
      <c r="AI107" s="56">
        <f t="shared" si="45"/>
        <v>0</v>
      </c>
      <c r="AJ107" s="56">
        <f t="shared" si="45"/>
        <v>0</v>
      </c>
      <c r="AK107" s="56">
        <f t="shared" si="45"/>
        <v>0</v>
      </c>
      <c r="AL107" s="56">
        <f t="shared" si="45"/>
        <v>1</v>
      </c>
      <c r="AM107" s="56">
        <f t="shared" ref="AM107:AZ116" si="46">IF(AND(AM$5&gt;$E107,AM$5&lt;$G107),1,0)</f>
        <v>1</v>
      </c>
      <c r="AN107" s="56">
        <f t="shared" si="46"/>
        <v>1</v>
      </c>
      <c r="AO107" s="56">
        <f t="shared" si="46"/>
        <v>1</v>
      </c>
      <c r="AP107" s="56">
        <f t="shared" si="46"/>
        <v>1</v>
      </c>
      <c r="AQ107" s="56">
        <f t="shared" si="46"/>
        <v>1</v>
      </c>
      <c r="AR107" s="56">
        <f t="shared" si="46"/>
        <v>1</v>
      </c>
      <c r="AS107" s="56">
        <f t="shared" si="46"/>
        <v>1</v>
      </c>
      <c r="AT107" s="56">
        <f t="shared" si="46"/>
        <v>1</v>
      </c>
      <c r="AU107" s="56">
        <f t="shared" si="46"/>
        <v>1</v>
      </c>
      <c r="AV107" s="56">
        <f t="shared" si="46"/>
        <v>1</v>
      </c>
      <c r="AW107" s="56">
        <f t="shared" si="46"/>
        <v>1</v>
      </c>
      <c r="AX107" s="56">
        <f t="shared" si="46"/>
        <v>1</v>
      </c>
      <c r="AY107" s="56">
        <f t="shared" si="46"/>
        <v>1</v>
      </c>
      <c r="AZ107" s="56">
        <f t="shared" si="46"/>
        <v>1</v>
      </c>
    </row>
    <row r="108" spans="1:52">
      <c r="A108" s="56" t="s">
        <v>352</v>
      </c>
      <c r="B108" s="56">
        <v>1835</v>
      </c>
      <c r="C108" s="56" t="s">
        <v>500</v>
      </c>
      <c r="D108" s="56" t="s">
        <v>585</v>
      </c>
      <c r="E108" s="1">
        <v>42495</v>
      </c>
      <c r="F108" s="1">
        <v>44013</v>
      </c>
      <c r="G108" s="1">
        <f t="shared" si="30"/>
        <v>44013</v>
      </c>
      <c r="I108" s="56">
        <f t="shared" si="43"/>
        <v>0</v>
      </c>
      <c r="J108" s="56">
        <f t="shared" si="43"/>
        <v>0</v>
      </c>
      <c r="K108" s="56">
        <f t="shared" si="43"/>
        <v>0</v>
      </c>
      <c r="L108" s="56">
        <f t="shared" si="43"/>
        <v>0</v>
      </c>
      <c r="M108" s="56">
        <f t="shared" si="43"/>
        <v>0</v>
      </c>
      <c r="N108" s="56">
        <f t="shared" si="43"/>
        <v>0</v>
      </c>
      <c r="O108" s="56">
        <f t="shared" si="43"/>
        <v>0</v>
      </c>
      <c r="P108" s="56">
        <f t="shared" si="43"/>
        <v>0</v>
      </c>
      <c r="Q108" s="56">
        <f t="shared" si="43"/>
        <v>0</v>
      </c>
      <c r="R108" s="56">
        <f t="shared" si="43"/>
        <v>0</v>
      </c>
      <c r="S108" s="56">
        <f t="shared" si="44"/>
        <v>0</v>
      </c>
      <c r="T108" s="56">
        <f t="shared" si="44"/>
        <v>0</v>
      </c>
      <c r="U108" s="56">
        <f t="shared" si="44"/>
        <v>0</v>
      </c>
      <c r="V108" s="56">
        <f t="shared" si="44"/>
        <v>0</v>
      </c>
      <c r="W108" s="56">
        <f t="shared" si="44"/>
        <v>0</v>
      </c>
      <c r="X108" s="56">
        <f t="shared" si="44"/>
        <v>0</v>
      </c>
      <c r="Y108" s="56">
        <f t="shared" si="44"/>
        <v>0</v>
      </c>
      <c r="Z108" s="56">
        <f t="shared" si="44"/>
        <v>0</v>
      </c>
      <c r="AA108" s="56">
        <f t="shared" si="44"/>
        <v>0</v>
      </c>
      <c r="AB108" s="56">
        <f t="shared" si="44"/>
        <v>0</v>
      </c>
      <c r="AC108" s="56">
        <f t="shared" si="45"/>
        <v>0</v>
      </c>
      <c r="AD108" s="56">
        <f t="shared" si="45"/>
        <v>0</v>
      </c>
      <c r="AE108" s="56">
        <f t="shared" si="45"/>
        <v>0</v>
      </c>
      <c r="AF108" s="56">
        <f t="shared" si="45"/>
        <v>0</v>
      </c>
      <c r="AG108" s="56">
        <f t="shared" si="45"/>
        <v>0</v>
      </c>
      <c r="AH108" s="56">
        <f t="shared" si="45"/>
        <v>0</v>
      </c>
      <c r="AI108" s="56">
        <f t="shared" si="45"/>
        <v>0</v>
      </c>
      <c r="AJ108" s="56">
        <f t="shared" si="45"/>
        <v>0</v>
      </c>
      <c r="AK108" s="56">
        <f t="shared" si="45"/>
        <v>0</v>
      </c>
      <c r="AL108" s="56">
        <f t="shared" si="45"/>
        <v>1</v>
      </c>
      <c r="AM108" s="56">
        <f t="shared" si="46"/>
        <v>1</v>
      </c>
      <c r="AN108" s="56">
        <f t="shared" si="46"/>
        <v>1</v>
      </c>
      <c r="AO108" s="56">
        <f t="shared" si="46"/>
        <v>1</v>
      </c>
      <c r="AP108" s="56">
        <f t="shared" si="46"/>
        <v>1</v>
      </c>
      <c r="AQ108" s="56">
        <f t="shared" si="46"/>
        <v>1</v>
      </c>
      <c r="AR108" s="56">
        <f t="shared" si="46"/>
        <v>1</v>
      </c>
      <c r="AS108" s="56">
        <f t="shared" si="46"/>
        <v>1</v>
      </c>
      <c r="AT108" s="56">
        <f t="shared" si="46"/>
        <v>1</v>
      </c>
      <c r="AU108" s="56">
        <f t="shared" si="46"/>
        <v>1</v>
      </c>
      <c r="AV108" s="56">
        <f t="shared" si="46"/>
        <v>1</v>
      </c>
      <c r="AW108" s="56">
        <f t="shared" si="46"/>
        <v>1</v>
      </c>
      <c r="AX108" s="56">
        <f t="shared" si="46"/>
        <v>1</v>
      </c>
      <c r="AY108" s="56">
        <f t="shared" si="46"/>
        <v>1</v>
      </c>
      <c r="AZ108" s="56">
        <f t="shared" si="46"/>
        <v>1</v>
      </c>
    </row>
    <row r="109" spans="1:52">
      <c r="A109" s="56" t="s">
        <v>352</v>
      </c>
      <c r="B109" s="56">
        <v>1857</v>
      </c>
      <c r="C109" s="56" t="s">
        <v>500</v>
      </c>
      <c r="D109" s="56" t="s">
        <v>584</v>
      </c>
      <c r="E109" s="1">
        <v>42495</v>
      </c>
      <c r="F109" s="1">
        <v>44136</v>
      </c>
      <c r="G109" s="1">
        <f t="shared" si="30"/>
        <v>44136</v>
      </c>
      <c r="I109" s="56">
        <f t="shared" si="43"/>
        <v>0</v>
      </c>
      <c r="J109" s="56">
        <f t="shared" si="43"/>
        <v>0</v>
      </c>
      <c r="K109" s="56">
        <f t="shared" si="43"/>
        <v>0</v>
      </c>
      <c r="L109" s="56">
        <f t="shared" si="43"/>
        <v>0</v>
      </c>
      <c r="M109" s="56">
        <f t="shared" si="43"/>
        <v>0</v>
      </c>
      <c r="N109" s="56">
        <f t="shared" si="43"/>
        <v>0</v>
      </c>
      <c r="O109" s="56">
        <f t="shared" si="43"/>
        <v>0</v>
      </c>
      <c r="P109" s="56">
        <f t="shared" si="43"/>
        <v>0</v>
      </c>
      <c r="Q109" s="56">
        <f t="shared" si="43"/>
        <v>0</v>
      </c>
      <c r="R109" s="56">
        <f t="shared" si="43"/>
        <v>0</v>
      </c>
      <c r="S109" s="56">
        <f t="shared" si="44"/>
        <v>0</v>
      </c>
      <c r="T109" s="56">
        <f t="shared" si="44"/>
        <v>0</v>
      </c>
      <c r="U109" s="56">
        <f t="shared" si="44"/>
        <v>0</v>
      </c>
      <c r="V109" s="56">
        <f t="shared" si="44"/>
        <v>0</v>
      </c>
      <c r="W109" s="56">
        <f t="shared" si="44"/>
        <v>0</v>
      </c>
      <c r="X109" s="56">
        <f t="shared" si="44"/>
        <v>0</v>
      </c>
      <c r="Y109" s="56">
        <f t="shared" si="44"/>
        <v>0</v>
      </c>
      <c r="Z109" s="56">
        <f t="shared" si="44"/>
        <v>0</v>
      </c>
      <c r="AA109" s="56">
        <f t="shared" si="44"/>
        <v>0</v>
      </c>
      <c r="AB109" s="56">
        <f t="shared" si="44"/>
        <v>0</v>
      </c>
      <c r="AC109" s="56">
        <f t="shared" si="45"/>
        <v>0</v>
      </c>
      <c r="AD109" s="56">
        <f t="shared" si="45"/>
        <v>0</v>
      </c>
      <c r="AE109" s="56">
        <f t="shared" si="45"/>
        <v>0</v>
      </c>
      <c r="AF109" s="56">
        <f t="shared" si="45"/>
        <v>0</v>
      </c>
      <c r="AG109" s="56">
        <f t="shared" si="45"/>
        <v>0</v>
      </c>
      <c r="AH109" s="56">
        <f t="shared" si="45"/>
        <v>0</v>
      </c>
      <c r="AI109" s="56">
        <f t="shared" si="45"/>
        <v>0</v>
      </c>
      <c r="AJ109" s="56">
        <f t="shared" si="45"/>
        <v>0</v>
      </c>
      <c r="AK109" s="56">
        <f t="shared" si="45"/>
        <v>0</v>
      </c>
      <c r="AL109" s="56">
        <f t="shared" si="45"/>
        <v>1</v>
      </c>
      <c r="AM109" s="56">
        <f t="shared" si="46"/>
        <v>1</v>
      </c>
      <c r="AN109" s="56">
        <f t="shared" si="46"/>
        <v>1</v>
      </c>
      <c r="AO109" s="56">
        <f t="shared" si="46"/>
        <v>1</v>
      </c>
      <c r="AP109" s="56">
        <f t="shared" si="46"/>
        <v>1</v>
      </c>
      <c r="AQ109" s="56">
        <f t="shared" si="46"/>
        <v>1</v>
      </c>
      <c r="AR109" s="56">
        <f t="shared" si="46"/>
        <v>1</v>
      </c>
      <c r="AS109" s="56">
        <f t="shared" si="46"/>
        <v>1</v>
      </c>
      <c r="AT109" s="56">
        <f t="shared" si="46"/>
        <v>1</v>
      </c>
      <c r="AU109" s="56">
        <f t="shared" si="46"/>
        <v>1</v>
      </c>
      <c r="AV109" s="56">
        <f t="shared" si="46"/>
        <v>1</v>
      </c>
      <c r="AW109" s="56">
        <f t="shared" si="46"/>
        <v>1</v>
      </c>
      <c r="AX109" s="56">
        <f t="shared" si="46"/>
        <v>1</v>
      </c>
      <c r="AY109" s="56">
        <f t="shared" si="46"/>
        <v>1</v>
      </c>
      <c r="AZ109" s="56">
        <f t="shared" si="46"/>
        <v>1</v>
      </c>
    </row>
    <row r="110" spans="1:52">
      <c r="A110" s="56" t="s">
        <v>352</v>
      </c>
      <c r="B110" s="56">
        <v>1888</v>
      </c>
      <c r="C110" s="56" t="s">
        <v>500</v>
      </c>
      <c r="D110" s="56" t="s">
        <v>583</v>
      </c>
      <c r="E110" s="1">
        <v>42495</v>
      </c>
      <c r="F110" s="1">
        <v>42675</v>
      </c>
      <c r="G110" s="1">
        <f t="shared" si="30"/>
        <v>42675</v>
      </c>
      <c r="I110" s="56">
        <f t="shared" si="43"/>
        <v>0</v>
      </c>
      <c r="J110" s="56">
        <f t="shared" si="43"/>
        <v>0</v>
      </c>
      <c r="K110" s="56">
        <f t="shared" si="43"/>
        <v>0</v>
      </c>
      <c r="L110" s="56">
        <f t="shared" si="43"/>
        <v>0</v>
      </c>
      <c r="M110" s="56">
        <f t="shared" si="43"/>
        <v>0</v>
      </c>
      <c r="N110" s="56">
        <f t="shared" si="43"/>
        <v>0</v>
      </c>
      <c r="O110" s="56">
        <f t="shared" si="43"/>
        <v>0</v>
      </c>
      <c r="P110" s="56">
        <f t="shared" si="43"/>
        <v>0</v>
      </c>
      <c r="Q110" s="56">
        <f t="shared" si="43"/>
        <v>0</v>
      </c>
      <c r="R110" s="56">
        <f t="shared" si="43"/>
        <v>0</v>
      </c>
      <c r="S110" s="56">
        <f t="shared" si="44"/>
        <v>0</v>
      </c>
      <c r="T110" s="56">
        <f t="shared" si="44"/>
        <v>0</v>
      </c>
      <c r="U110" s="56">
        <f t="shared" si="44"/>
        <v>0</v>
      </c>
      <c r="V110" s="56">
        <f t="shared" si="44"/>
        <v>0</v>
      </c>
      <c r="W110" s="56">
        <f t="shared" si="44"/>
        <v>0</v>
      </c>
      <c r="X110" s="56">
        <f t="shared" si="44"/>
        <v>0</v>
      </c>
      <c r="Y110" s="56">
        <f t="shared" si="44"/>
        <v>0</v>
      </c>
      <c r="Z110" s="56">
        <f t="shared" si="44"/>
        <v>0</v>
      </c>
      <c r="AA110" s="56">
        <f t="shared" si="44"/>
        <v>0</v>
      </c>
      <c r="AB110" s="56">
        <f t="shared" si="44"/>
        <v>0</v>
      </c>
      <c r="AC110" s="56">
        <f t="shared" si="45"/>
        <v>0</v>
      </c>
      <c r="AD110" s="56">
        <f t="shared" si="45"/>
        <v>0</v>
      </c>
      <c r="AE110" s="56">
        <f t="shared" si="45"/>
        <v>0</v>
      </c>
      <c r="AF110" s="56">
        <f t="shared" si="45"/>
        <v>0</v>
      </c>
      <c r="AG110" s="56">
        <f t="shared" si="45"/>
        <v>0</v>
      </c>
      <c r="AH110" s="56">
        <f t="shared" si="45"/>
        <v>0</v>
      </c>
      <c r="AI110" s="56">
        <f t="shared" si="45"/>
        <v>0</v>
      </c>
      <c r="AJ110" s="56">
        <f t="shared" si="45"/>
        <v>0</v>
      </c>
      <c r="AK110" s="56">
        <f t="shared" si="45"/>
        <v>0</v>
      </c>
      <c r="AL110" s="56">
        <f t="shared" si="45"/>
        <v>1</v>
      </c>
      <c r="AM110" s="56">
        <f t="shared" si="46"/>
        <v>1</v>
      </c>
      <c r="AN110" s="56">
        <f t="shared" si="46"/>
        <v>0</v>
      </c>
      <c r="AO110" s="56">
        <f t="shared" si="46"/>
        <v>0</v>
      </c>
      <c r="AP110" s="56">
        <f t="shared" si="46"/>
        <v>0</v>
      </c>
      <c r="AQ110" s="56">
        <f t="shared" si="46"/>
        <v>0</v>
      </c>
      <c r="AR110" s="56">
        <f t="shared" si="46"/>
        <v>0</v>
      </c>
      <c r="AS110" s="56">
        <f t="shared" si="46"/>
        <v>0</v>
      </c>
      <c r="AT110" s="56">
        <f t="shared" si="46"/>
        <v>0</v>
      </c>
      <c r="AU110" s="56">
        <f t="shared" si="46"/>
        <v>0</v>
      </c>
      <c r="AV110" s="56">
        <f t="shared" si="46"/>
        <v>0</v>
      </c>
      <c r="AW110" s="56">
        <f t="shared" si="46"/>
        <v>0</v>
      </c>
      <c r="AX110" s="56">
        <f t="shared" si="46"/>
        <v>0</v>
      </c>
      <c r="AY110" s="56">
        <f t="shared" si="46"/>
        <v>0</v>
      </c>
      <c r="AZ110" s="56">
        <f t="shared" si="46"/>
        <v>0</v>
      </c>
    </row>
    <row r="111" spans="1:52">
      <c r="A111" s="56" t="s">
        <v>352</v>
      </c>
      <c r="B111" s="56">
        <v>1891</v>
      </c>
      <c r="C111" s="56" t="s">
        <v>500</v>
      </c>
      <c r="D111" s="56" t="s">
        <v>582</v>
      </c>
      <c r="E111" s="1">
        <v>42495</v>
      </c>
      <c r="F111" s="1">
        <v>44166</v>
      </c>
      <c r="G111" s="1">
        <f t="shared" si="30"/>
        <v>44166</v>
      </c>
      <c r="I111" s="56">
        <f t="shared" si="43"/>
        <v>0</v>
      </c>
      <c r="J111" s="56">
        <f t="shared" si="43"/>
        <v>0</v>
      </c>
      <c r="K111" s="56">
        <f t="shared" si="43"/>
        <v>0</v>
      </c>
      <c r="L111" s="56">
        <f t="shared" si="43"/>
        <v>0</v>
      </c>
      <c r="M111" s="56">
        <f t="shared" si="43"/>
        <v>0</v>
      </c>
      <c r="N111" s="56">
        <f t="shared" si="43"/>
        <v>0</v>
      </c>
      <c r="O111" s="56">
        <f t="shared" si="43"/>
        <v>0</v>
      </c>
      <c r="P111" s="56">
        <f t="shared" si="43"/>
        <v>0</v>
      </c>
      <c r="Q111" s="56">
        <f t="shared" si="43"/>
        <v>0</v>
      </c>
      <c r="R111" s="56">
        <f t="shared" si="43"/>
        <v>0</v>
      </c>
      <c r="S111" s="56">
        <f t="shared" si="44"/>
        <v>0</v>
      </c>
      <c r="T111" s="56">
        <f t="shared" si="44"/>
        <v>0</v>
      </c>
      <c r="U111" s="56">
        <f t="shared" si="44"/>
        <v>0</v>
      </c>
      <c r="V111" s="56">
        <f t="shared" si="44"/>
        <v>0</v>
      </c>
      <c r="W111" s="56">
        <f t="shared" si="44"/>
        <v>0</v>
      </c>
      <c r="X111" s="56">
        <f t="shared" si="44"/>
        <v>0</v>
      </c>
      <c r="Y111" s="56">
        <f t="shared" si="44"/>
        <v>0</v>
      </c>
      <c r="Z111" s="56">
        <f t="shared" si="44"/>
        <v>0</v>
      </c>
      <c r="AA111" s="56">
        <f t="shared" si="44"/>
        <v>0</v>
      </c>
      <c r="AB111" s="56">
        <f t="shared" si="44"/>
        <v>0</v>
      </c>
      <c r="AC111" s="56">
        <f t="shared" si="45"/>
        <v>0</v>
      </c>
      <c r="AD111" s="56">
        <f t="shared" si="45"/>
        <v>0</v>
      </c>
      <c r="AE111" s="56">
        <f t="shared" si="45"/>
        <v>0</v>
      </c>
      <c r="AF111" s="56">
        <f t="shared" si="45"/>
        <v>0</v>
      </c>
      <c r="AG111" s="56">
        <f t="shared" si="45"/>
        <v>0</v>
      </c>
      <c r="AH111" s="56">
        <f t="shared" si="45"/>
        <v>0</v>
      </c>
      <c r="AI111" s="56">
        <f t="shared" si="45"/>
        <v>0</v>
      </c>
      <c r="AJ111" s="56">
        <f t="shared" si="45"/>
        <v>0</v>
      </c>
      <c r="AK111" s="56">
        <f t="shared" si="45"/>
        <v>0</v>
      </c>
      <c r="AL111" s="56">
        <f t="shared" si="45"/>
        <v>1</v>
      </c>
      <c r="AM111" s="56">
        <f t="shared" si="46"/>
        <v>1</v>
      </c>
      <c r="AN111" s="56">
        <f t="shared" si="46"/>
        <v>1</v>
      </c>
      <c r="AO111" s="56">
        <f t="shared" si="46"/>
        <v>1</v>
      </c>
      <c r="AP111" s="56">
        <f t="shared" si="46"/>
        <v>1</v>
      </c>
      <c r="AQ111" s="56">
        <f t="shared" si="46"/>
        <v>1</v>
      </c>
      <c r="AR111" s="56">
        <f t="shared" si="46"/>
        <v>1</v>
      </c>
      <c r="AS111" s="56">
        <f t="shared" si="46"/>
        <v>1</v>
      </c>
      <c r="AT111" s="56">
        <f t="shared" si="46"/>
        <v>1</v>
      </c>
      <c r="AU111" s="56">
        <f t="shared" si="46"/>
        <v>1</v>
      </c>
      <c r="AV111" s="56">
        <f t="shared" si="46"/>
        <v>1</v>
      </c>
      <c r="AW111" s="56">
        <f t="shared" si="46"/>
        <v>1</v>
      </c>
      <c r="AX111" s="56">
        <f t="shared" si="46"/>
        <v>1</v>
      </c>
      <c r="AY111" s="56">
        <f t="shared" si="46"/>
        <v>1</v>
      </c>
      <c r="AZ111" s="56">
        <f t="shared" si="46"/>
        <v>1</v>
      </c>
    </row>
    <row r="112" spans="1:52">
      <c r="A112" s="56" t="s">
        <v>352</v>
      </c>
      <c r="B112" s="56">
        <v>2513</v>
      </c>
      <c r="C112" s="56" t="s">
        <v>500</v>
      </c>
      <c r="D112" s="56" t="s">
        <v>575</v>
      </c>
      <c r="E112" s="1">
        <v>42495</v>
      </c>
      <c r="F112" s="1">
        <v>44013</v>
      </c>
      <c r="G112" s="1">
        <f t="shared" si="30"/>
        <v>44013</v>
      </c>
      <c r="I112" s="56">
        <f t="shared" si="43"/>
        <v>0</v>
      </c>
      <c r="J112" s="56">
        <f t="shared" si="43"/>
        <v>0</v>
      </c>
      <c r="K112" s="56">
        <f t="shared" si="43"/>
        <v>0</v>
      </c>
      <c r="L112" s="56">
        <f t="shared" si="43"/>
        <v>0</v>
      </c>
      <c r="M112" s="56">
        <f t="shared" si="43"/>
        <v>0</v>
      </c>
      <c r="N112" s="56">
        <f t="shared" si="43"/>
        <v>0</v>
      </c>
      <c r="O112" s="56">
        <f t="shared" si="43"/>
        <v>0</v>
      </c>
      <c r="P112" s="56">
        <f t="shared" si="43"/>
        <v>0</v>
      </c>
      <c r="Q112" s="56">
        <f t="shared" si="43"/>
        <v>0</v>
      </c>
      <c r="R112" s="56">
        <f t="shared" si="43"/>
        <v>0</v>
      </c>
      <c r="S112" s="56">
        <f t="shared" si="44"/>
        <v>0</v>
      </c>
      <c r="T112" s="56">
        <f t="shared" si="44"/>
        <v>0</v>
      </c>
      <c r="U112" s="56">
        <f t="shared" si="44"/>
        <v>0</v>
      </c>
      <c r="V112" s="56">
        <f t="shared" si="44"/>
        <v>0</v>
      </c>
      <c r="W112" s="56">
        <f t="shared" si="44"/>
        <v>0</v>
      </c>
      <c r="X112" s="56">
        <f t="shared" si="44"/>
        <v>0</v>
      </c>
      <c r="Y112" s="56">
        <f t="shared" si="44"/>
        <v>0</v>
      </c>
      <c r="Z112" s="56">
        <f t="shared" si="44"/>
        <v>0</v>
      </c>
      <c r="AA112" s="56">
        <f t="shared" si="44"/>
        <v>0</v>
      </c>
      <c r="AB112" s="56">
        <f t="shared" si="44"/>
        <v>0</v>
      </c>
      <c r="AC112" s="56">
        <f t="shared" si="45"/>
        <v>0</v>
      </c>
      <c r="AD112" s="56">
        <f t="shared" si="45"/>
        <v>0</v>
      </c>
      <c r="AE112" s="56">
        <f t="shared" si="45"/>
        <v>0</v>
      </c>
      <c r="AF112" s="56">
        <f t="shared" si="45"/>
        <v>0</v>
      </c>
      <c r="AG112" s="56">
        <f t="shared" si="45"/>
        <v>0</v>
      </c>
      <c r="AH112" s="56">
        <f t="shared" si="45"/>
        <v>0</v>
      </c>
      <c r="AI112" s="56">
        <f t="shared" si="45"/>
        <v>0</v>
      </c>
      <c r="AJ112" s="56">
        <f t="shared" si="45"/>
        <v>0</v>
      </c>
      <c r="AK112" s="56">
        <f t="shared" si="45"/>
        <v>0</v>
      </c>
      <c r="AL112" s="56">
        <f t="shared" si="45"/>
        <v>1</v>
      </c>
      <c r="AM112" s="56">
        <f t="shared" si="46"/>
        <v>1</v>
      </c>
      <c r="AN112" s="56">
        <f t="shared" si="46"/>
        <v>1</v>
      </c>
      <c r="AO112" s="56">
        <f t="shared" si="46"/>
        <v>1</v>
      </c>
      <c r="AP112" s="56">
        <f t="shared" si="46"/>
        <v>1</v>
      </c>
      <c r="AQ112" s="56">
        <f t="shared" si="46"/>
        <v>1</v>
      </c>
      <c r="AR112" s="56">
        <f t="shared" si="46"/>
        <v>1</v>
      </c>
      <c r="AS112" s="56">
        <f t="shared" si="46"/>
        <v>1</v>
      </c>
      <c r="AT112" s="56">
        <f t="shared" si="46"/>
        <v>1</v>
      </c>
      <c r="AU112" s="56">
        <f t="shared" si="46"/>
        <v>1</v>
      </c>
      <c r="AV112" s="56">
        <f t="shared" si="46"/>
        <v>1</v>
      </c>
      <c r="AW112" s="56">
        <f t="shared" si="46"/>
        <v>1</v>
      </c>
      <c r="AX112" s="56">
        <f t="shared" si="46"/>
        <v>1</v>
      </c>
      <c r="AY112" s="56">
        <f t="shared" si="46"/>
        <v>1</v>
      </c>
      <c r="AZ112" s="56">
        <f t="shared" si="46"/>
        <v>1</v>
      </c>
    </row>
    <row r="113" spans="1:52">
      <c r="A113" s="56" t="s">
        <v>352</v>
      </c>
      <c r="B113" s="56">
        <v>3035</v>
      </c>
      <c r="C113" s="56" t="s">
        <v>512</v>
      </c>
      <c r="D113" s="56" t="s">
        <v>562</v>
      </c>
      <c r="E113" s="1">
        <v>43998</v>
      </c>
      <c r="F113" s="1">
        <v>43983</v>
      </c>
      <c r="G113" s="1">
        <f t="shared" si="30"/>
        <v>43983</v>
      </c>
      <c r="I113" s="56">
        <f t="shared" si="43"/>
        <v>0</v>
      </c>
      <c r="J113" s="56">
        <f t="shared" si="43"/>
        <v>0</v>
      </c>
      <c r="K113" s="56">
        <f t="shared" si="43"/>
        <v>0</v>
      </c>
      <c r="L113" s="56">
        <f t="shared" si="43"/>
        <v>0</v>
      </c>
      <c r="M113" s="56">
        <f t="shared" si="43"/>
        <v>0</v>
      </c>
      <c r="N113" s="56">
        <f t="shared" si="43"/>
        <v>0</v>
      </c>
      <c r="O113" s="56">
        <f t="shared" si="43"/>
        <v>0</v>
      </c>
      <c r="P113" s="56">
        <f t="shared" si="43"/>
        <v>0</v>
      </c>
      <c r="Q113" s="56">
        <f t="shared" si="43"/>
        <v>0</v>
      </c>
      <c r="R113" s="56">
        <f t="shared" si="43"/>
        <v>0</v>
      </c>
      <c r="S113" s="56">
        <f t="shared" si="44"/>
        <v>0</v>
      </c>
      <c r="T113" s="56">
        <f t="shared" si="44"/>
        <v>0</v>
      </c>
      <c r="U113" s="56">
        <f t="shared" si="44"/>
        <v>0</v>
      </c>
      <c r="V113" s="56">
        <f t="shared" si="44"/>
        <v>0</v>
      </c>
      <c r="W113" s="56">
        <f t="shared" si="44"/>
        <v>0</v>
      </c>
      <c r="X113" s="56">
        <f t="shared" si="44"/>
        <v>0</v>
      </c>
      <c r="Y113" s="56">
        <f t="shared" si="44"/>
        <v>0</v>
      </c>
      <c r="Z113" s="56">
        <f t="shared" si="44"/>
        <v>0</v>
      </c>
      <c r="AA113" s="56">
        <f t="shared" si="44"/>
        <v>0</v>
      </c>
      <c r="AB113" s="56">
        <f t="shared" si="44"/>
        <v>0</v>
      </c>
      <c r="AC113" s="56">
        <f t="shared" si="45"/>
        <v>0</v>
      </c>
      <c r="AD113" s="56">
        <f t="shared" si="45"/>
        <v>0</v>
      </c>
      <c r="AE113" s="56">
        <f t="shared" si="45"/>
        <v>0</v>
      </c>
      <c r="AF113" s="56">
        <f t="shared" si="45"/>
        <v>0</v>
      </c>
      <c r="AG113" s="56">
        <f t="shared" si="45"/>
        <v>0</v>
      </c>
      <c r="AH113" s="56">
        <f t="shared" si="45"/>
        <v>0</v>
      </c>
      <c r="AI113" s="56">
        <f t="shared" si="45"/>
        <v>0</v>
      </c>
      <c r="AJ113" s="56">
        <f t="shared" si="45"/>
        <v>0</v>
      </c>
      <c r="AK113" s="56">
        <f t="shared" si="45"/>
        <v>0</v>
      </c>
      <c r="AL113" s="56">
        <f t="shared" si="45"/>
        <v>0</v>
      </c>
      <c r="AM113" s="56">
        <f t="shared" si="46"/>
        <v>0</v>
      </c>
      <c r="AN113" s="56">
        <f t="shared" si="46"/>
        <v>0</v>
      </c>
      <c r="AO113" s="56">
        <f t="shared" si="46"/>
        <v>0</v>
      </c>
      <c r="AP113" s="56">
        <f t="shared" si="46"/>
        <v>0</v>
      </c>
      <c r="AQ113" s="56">
        <f t="shared" si="46"/>
        <v>0</v>
      </c>
      <c r="AR113" s="56">
        <f t="shared" si="46"/>
        <v>0</v>
      </c>
      <c r="AS113" s="56">
        <f t="shared" si="46"/>
        <v>0</v>
      </c>
      <c r="AT113" s="56">
        <f t="shared" si="46"/>
        <v>0</v>
      </c>
      <c r="AU113" s="56">
        <f t="shared" si="46"/>
        <v>0</v>
      </c>
      <c r="AV113" s="56">
        <f t="shared" si="46"/>
        <v>0</v>
      </c>
      <c r="AW113" s="56">
        <f t="shared" si="46"/>
        <v>0</v>
      </c>
      <c r="AX113" s="56">
        <f t="shared" si="46"/>
        <v>0</v>
      </c>
      <c r="AY113" s="56">
        <f t="shared" si="46"/>
        <v>0</v>
      </c>
      <c r="AZ113" s="56">
        <f t="shared" si="46"/>
        <v>0</v>
      </c>
    </row>
    <row r="114" spans="1:52">
      <c r="A114" s="56" t="s">
        <v>352</v>
      </c>
      <c r="B114" s="56">
        <v>3047</v>
      </c>
      <c r="C114" s="56" t="s">
        <v>512</v>
      </c>
      <c r="D114" s="56" t="s">
        <v>560</v>
      </c>
      <c r="E114" s="1">
        <v>44035</v>
      </c>
      <c r="F114" s="1">
        <v>44013</v>
      </c>
      <c r="G114" s="1">
        <f t="shared" si="30"/>
        <v>44013</v>
      </c>
      <c r="I114" s="56">
        <f t="shared" si="43"/>
        <v>0</v>
      </c>
      <c r="J114" s="56">
        <f t="shared" si="43"/>
        <v>0</v>
      </c>
      <c r="K114" s="56">
        <f t="shared" si="43"/>
        <v>0</v>
      </c>
      <c r="L114" s="56">
        <f t="shared" si="43"/>
        <v>0</v>
      </c>
      <c r="M114" s="56">
        <f t="shared" si="43"/>
        <v>0</v>
      </c>
      <c r="N114" s="56">
        <f t="shared" si="43"/>
        <v>0</v>
      </c>
      <c r="O114" s="56">
        <f t="shared" si="43"/>
        <v>0</v>
      </c>
      <c r="P114" s="56">
        <f t="shared" si="43"/>
        <v>0</v>
      </c>
      <c r="Q114" s="56">
        <f t="shared" si="43"/>
        <v>0</v>
      </c>
      <c r="R114" s="56">
        <f t="shared" si="43"/>
        <v>0</v>
      </c>
      <c r="S114" s="56">
        <f t="shared" si="44"/>
        <v>0</v>
      </c>
      <c r="T114" s="56">
        <f t="shared" si="44"/>
        <v>0</v>
      </c>
      <c r="U114" s="56">
        <f t="shared" si="44"/>
        <v>0</v>
      </c>
      <c r="V114" s="56">
        <f t="shared" si="44"/>
        <v>0</v>
      </c>
      <c r="W114" s="56">
        <f t="shared" si="44"/>
        <v>0</v>
      </c>
      <c r="X114" s="56">
        <f t="shared" si="44"/>
        <v>0</v>
      </c>
      <c r="Y114" s="56">
        <f t="shared" si="44"/>
        <v>0</v>
      </c>
      <c r="Z114" s="56">
        <f t="shared" si="44"/>
        <v>0</v>
      </c>
      <c r="AA114" s="56">
        <f t="shared" si="44"/>
        <v>0</v>
      </c>
      <c r="AB114" s="56">
        <f t="shared" si="44"/>
        <v>0</v>
      </c>
      <c r="AC114" s="56">
        <f t="shared" si="45"/>
        <v>0</v>
      </c>
      <c r="AD114" s="56">
        <f t="shared" si="45"/>
        <v>0</v>
      </c>
      <c r="AE114" s="56">
        <f t="shared" si="45"/>
        <v>0</v>
      </c>
      <c r="AF114" s="56">
        <f t="shared" si="45"/>
        <v>0</v>
      </c>
      <c r="AG114" s="56">
        <f t="shared" si="45"/>
        <v>0</v>
      </c>
      <c r="AH114" s="56">
        <f t="shared" si="45"/>
        <v>0</v>
      </c>
      <c r="AI114" s="56">
        <f t="shared" si="45"/>
        <v>0</v>
      </c>
      <c r="AJ114" s="56">
        <f t="shared" si="45"/>
        <v>0</v>
      </c>
      <c r="AK114" s="56">
        <f t="shared" si="45"/>
        <v>0</v>
      </c>
      <c r="AL114" s="56">
        <f t="shared" si="45"/>
        <v>0</v>
      </c>
      <c r="AM114" s="56">
        <f t="shared" si="46"/>
        <v>0</v>
      </c>
      <c r="AN114" s="56">
        <f t="shared" si="46"/>
        <v>0</v>
      </c>
      <c r="AO114" s="56">
        <f t="shared" si="46"/>
        <v>0</v>
      </c>
      <c r="AP114" s="56">
        <f t="shared" si="46"/>
        <v>0</v>
      </c>
      <c r="AQ114" s="56">
        <f t="shared" si="46"/>
        <v>0</v>
      </c>
      <c r="AR114" s="56">
        <f t="shared" si="46"/>
        <v>0</v>
      </c>
      <c r="AS114" s="56">
        <f t="shared" si="46"/>
        <v>0</v>
      </c>
      <c r="AT114" s="56">
        <f t="shared" si="46"/>
        <v>0</v>
      </c>
      <c r="AU114" s="56">
        <f t="shared" si="46"/>
        <v>0</v>
      </c>
      <c r="AV114" s="56">
        <f t="shared" si="46"/>
        <v>0</v>
      </c>
      <c r="AW114" s="56">
        <f t="shared" si="46"/>
        <v>0</v>
      </c>
      <c r="AX114" s="56">
        <f t="shared" si="46"/>
        <v>0</v>
      </c>
      <c r="AY114" s="56">
        <f t="shared" si="46"/>
        <v>0</v>
      </c>
      <c r="AZ114" s="56">
        <f t="shared" si="46"/>
        <v>0</v>
      </c>
    </row>
    <row r="115" spans="1:52">
      <c r="A115" s="56" t="s">
        <v>352</v>
      </c>
      <c r="B115" s="56">
        <v>3111</v>
      </c>
      <c r="C115" s="56" t="s">
        <v>512</v>
      </c>
      <c r="D115" s="56" t="s">
        <v>558</v>
      </c>
      <c r="E115" s="1">
        <v>44042</v>
      </c>
      <c r="F115" s="1">
        <v>44013</v>
      </c>
      <c r="G115" s="1">
        <f t="shared" si="30"/>
        <v>44013</v>
      </c>
      <c r="I115" s="56">
        <f t="shared" si="43"/>
        <v>0</v>
      </c>
      <c r="J115" s="56">
        <f t="shared" si="43"/>
        <v>0</v>
      </c>
      <c r="K115" s="56">
        <f t="shared" si="43"/>
        <v>0</v>
      </c>
      <c r="L115" s="56">
        <f t="shared" si="43"/>
        <v>0</v>
      </c>
      <c r="M115" s="56">
        <f t="shared" si="43"/>
        <v>0</v>
      </c>
      <c r="N115" s="56">
        <f t="shared" si="43"/>
        <v>0</v>
      </c>
      <c r="O115" s="56">
        <f t="shared" si="43"/>
        <v>0</v>
      </c>
      <c r="P115" s="56">
        <f t="shared" si="43"/>
        <v>0</v>
      </c>
      <c r="Q115" s="56">
        <f t="shared" si="43"/>
        <v>0</v>
      </c>
      <c r="R115" s="56">
        <f t="shared" si="43"/>
        <v>0</v>
      </c>
      <c r="S115" s="56">
        <f t="shared" si="44"/>
        <v>0</v>
      </c>
      <c r="T115" s="56">
        <f t="shared" si="44"/>
        <v>0</v>
      </c>
      <c r="U115" s="56">
        <f t="shared" si="44"/>
        <v>0</v>
      </c>
      <c r="V115" s="56">
        <f t="shared" si="44"/>
        <v>0</v>
      </c>
      <c r="W115" s="56">
        <f t="shared" si="44"/>
        <v>0</v>
      </c>
      <c r="X115" s="56">
        <f t="shared" si="44"/>
        <v>0</v>
      </c>
      <c r="Y115" s="56">
        <f t="shared" si="44"/>
        <v>0</v>
      </c>
      <c r="Z115" s="56">
        <f t="shared" si="44"/>
        <v>0</v>
      </c>
      <c r="AA115" s="56">
        <f t="shared" si="44"/>
        <v>0</v>
      </c>
      <c r="AB115" s="56">
        <f t="shared" si="44"/>
        <v>0</v>
      </c>
      <c r="AC115" s="56">
        <f t="shared" si="45"/>
        <v>0</v>
      </c>
      <c r="AD115" s="56">
        <f t="shared" si="45"/>
        <v>0</v>
      </c>
      <c r="AE115" s="56">
        <f t="shared" si="45"/>
        <v>0</v>
      </c>
      <c r="AF115" s="56">
        <f t="shared" si="45"/>
        <v>0</v>
      </c>
      <c r="AG115" s="56">
        <f t="shared" si="45"/>
        <v>0</v>
      </c>
      <c r="AH115" s="56">
        <f t="shared" si="45"/>
        <v>0</v>
      </c>
      <c r="AI115" s="56">
        <f t="shared" si="45"/>
        <v>0</v>
      </c>
      <c r="AJ115" s="56">
        <f t="shared" si="45"/>
        <v>0</v>
      </c>
      <c r="AK115" s="56">
        <f t="shared" si="45"/>
        <v>0</v>
      </c>
      <c r="AL115" s="56">
        <f t="shared" si="45"/>
        <v>0</v>
      </c>
      <c r="AM115" s="56">
        <f t="shared" si="46"/>
        <v>0</v>
      </c>
      <c r="AN115" s="56">
        <f t="shared" si="46"/>
        <v>0</v>
      </c>
      <c r="AO115" s="56">
        <f t="shared" si="46"/>
        <v>0</v>
      </c>
      <c r="AP115" s="56">
        <f t="shared" si="46"/>
        <v>0</v>
      </c>
      <c r="AQ115" s="56">
        <f t="shared" si="46"/>
        <v>0</v>
      </c>
      <c r="AR115" s="56">
        <f t="shared" si="46"/>
        <v>0</v>
      </c>
      <c r="AS115" s="56">
        <f t="shared" si="46"/>
        <v>0</v>
      </c>
      <c r="AT115" s="56">
        <f t="shared" si="46"/>
        <v>0</v>
      </c>
      <c r="AU115" s="56">
        <f t="shared" si="46"/>
        <v>0</v>
      </c>
      <c r="AV115" s="56">
        <f t="shared" si="46"/>
        <v>0</v>
      </c>
      <c r="AW115" s="56">
        <f t="shared" si="46"/>
        <v>0</v>
      </c>
      <c r="AX115" s="56">
        <f t="shared" si="46"/>
        <v>0</v>
      </c>
      <c r="AY115" s="56">
        <f t="shared" si="46"/>
        <v>0</v>
      </c>
      <c r="AZ115" s="56">
        <f t="shared" si="46"/>
        <v>0</v>
      </c>
    </row>
    <row r="116" spans="1:52">
      <c r="A116" s="56" t="s">
        <v>335</v>
      </c>
      <c r="B116" s="56">
        <v>1595</v>
      </c>
      <c r="C116" s="56" t="s">
        <v>500</v>
      </c>
      <c r="D116" s="56" t="s">
        <v>601</v>
      </c>
      <c r="E116" s="1">
        <v>42495</v>
      </c>
      <c r="F116" s="1">
        <v>43124</v>
      </c>
      <c r="G116" s="1">
        <f t="shared" si="30"/>
        <v>43124</v>
      </c>
      <c r="I116" s="56">
        <f t="shared" si="43"/>
        <v>0</v>
      </c>
      <c r="J116" s="56">
        <f t="shared" si="43"/>
        <v>0</v>
      </c>
      <c r="K116" s="56">
        <f t="shared" si="43"/>
        <v>0</v>
      </c>
      <c r="L116" s="56">
        <f t="shared" si="43"/>
        <v>0</v>
      </c>
      <c r="M116" s="56">
        <f t="shared" si="43"/>
        <v>0</v>
      </c>
      <c r="N116" s="56">
        <f t="shared" si="43"/>
        <v>0</v>
      </c>
      <c r="O116" s="56">
        <f t="shared" si="43"/>
        <v>0</v>
      </c>
      <c r="P116" s="56">
        <f t="shared" si="43"/>
        <v>0</v>
      </c>
      <c r="Q116" s="56">
        <f t="shared" si="43"/>
        <v>0</v>
      </c>
      <c r="R116" s="56">
        <f t="shared" si="43"/>
        <v>0</v>
      </c>
      <c r="S116" s="56">
        <f t="shared" si="44"/>
        <v>0</v>
      </c>
      <c r="T116" s="56">
        <f t="shared" si="44"/>
        <v>0</v>
      </c>
      <c r="U116" s="56">
        <f t="shared" si="44"/>
        <v>0</v>
      </c>
      <c r="V116" s="56">
        <f t="shared" si="44"/>
        <v>0</v>
      </c>
      <c r="W116" s="56">
        <f t="shared" si="44"/>
        <v>0</v>
      </c>
      <c r="X116" s="56">
        <f t="shared" si="44"/>
        <v>0</v>
      </c>
      <c r="Y116" s="56">
        <f t="shared" si="44"/>
        <v>0</v>
      </c>
      <c r="Z116" s="56">
        <f t="shared" si="44"/>
        <v>0</v>
      </c>
      <c r="AA116" s="56">
        <f t="shared" si="44"/>
        <v>0</v>
      </c>
      <c r="AB116" s="56">
        <f t="shared" si="44"/>
        <v>0</v>
      </c>
      <c r="AC116" s="56">
        <f t="shared" si="45"/>
        <v>0</v>
      </c>
      <c r="AD116" s="56">
        <f t="shared" si="45"/>
        <v>0</v>
      </c>
      <c r="AE116" s="56">
        <f t="shared" si="45"/>
        <v>0</v>
      </c>
      <c r="AF116" s="56">
        <f t="shared" si="45"/>
        <v>0</v>
      </c>
      <c r="AG116" s="56">
        <f t="shared" si="45"/>
        <v>0</v>
      </c>
      <c r="AH116" s="56">
        <f t="shared" si="45"/>
        <v>0</v>
      </c>
      <c r="AI116" s="56">
        <f t="shared" si="45"/>
        <v>0</v>
      </c>
      <c r="AJ116" s="56">
        <f t="shared" si="45"/>
        <v>0</v>
      </c>
      <c r="AK116" s="56">
        <f t="shared" si="45"/>
        <v>0</v>
      </c>
      <c r="AL116" s="56">
        <f t="shared" si="45"/>
        <v>1</v>
      </c>
      <c r="AM116" s="56">
        <f t="shared" si="46"/>
        <v>1</v>
      </c>
      <c r="AN116" s="56">
        <f t="shared" si="46"/>
        <v>1</v>
      </c>
      <c r="AO116" s="56">
        <f t="shared" si="46"/>
        <v>1</v>
      </c>
      <c r="AP116" s="56">
        <f t="shared" si="46"/>
        <v>1</v>
      </c>
      <c r="AQ116" s="56">
        <f t="shared" si="46"/>
        <v>1</v>
      </c>
      <c r="AR116" s="56">
        <f t="shared" si="46"/>
        <v>1</v>
      </c>
      <c r="AS116" s="56">
        <f t="shared" si="46"/>
        <v>0</v>
      </c>
      <c r="AT116" s="56">
        <f t="shared" si="46"/>
        <v>0</v>
      </c>
      <c r="AU116" s="56">
        <f t="shared" si="46"/>
        <v>0</v>
      </c>
      <c r="AV116" s="56">
        <f t="shared" si="46"/>
        <v>0</v>
      </c>
      <c r="AW116" s="56">
        <f t="shared" si="46"/>
        <v>0</v>
      </c>
      <c r="AX116" s="56">
        <f t="shared" si="46"/>
        <v>0</v>
      </c>
      <c r="AY116" s="56">
        <f t="shared" si="46"/>
        <v>0</v>
      </c>
      <c r="AZ116" s="56">
        <f t="shared" si="46"/>
        <v>0</v>
      </c>
    </row>
    <row r="117" spans="1:52">
      <c r="A117" s="56" t="s">
        <v>335</v>
      </c>
      <c r="B117" s="56">
        <v>1692</v>
      </c>
      <c r="C117" s="56" t="s">
        <v>512</v>
      </c>
      <c r="D117" s="56" t="s">
        <v>595</v>
      </c>
      <c r="E117" s="1">
        <v>42495</v>
      </c>
      <c r="F117" s="1">
        <v>43218</v>
      </c>
      <c r="G117" s="1">
        <f t="shared" si="30"/>
        <v>43218</v>
      </c>
      <c r="I117" s="56">
        <f t="shared" ref="I117:R126" si="47">IF(AND(I$5&gt;$E117,I$5&lt;$G117),1,0)</f>
        <v>0</v>
      </c>
      <c r="J117" s="56">
        <f t="shared" si="47"/>
        <v>0</v>
      </c>
      <c r="K117" s="56">
        <f t="shared" si="47"/>
        <v>0</v>
      </c>
      <c r="L117" s="56">
        <f t="shared" si="47"/>
        <v>0</v>
      </c>
      <c r="M117" s="56">
        <f t="shared" si="47"/>
        <v>0</v>
      </c>
      <c r="N117" s="56">
        <f t="shared" si="47"/>
        <v>0</v>
      </c>
      <c r="O117" s="56">
        <f t="shared" si="47"/>
        <v>0</v>
      </c>
      <c r="P117" s="56">
        <f t="shared" si="47"/>
        <v>0</v>
      </c>
      <c r="Q117" s="56">
        <f t="shared" si="47"/>
        <v>0</v>
      </c>
      <c r="R117" s="56">
        <f t="shared" si="47"/>
        <v>0</v>
      </c>
      <c r="S117" s="56">
        <f t="shared" ref="S117:AB126" si="48">IF(AND(S$5&gt;$E117,S$5&lt;$G117),1,0)</f>
        <v>0</v>
      </c>
      <c r="T117" s="56">
        <f t="shared" si="48"/>
        <v>0</v>
      </c>
      <c r="U117" s="56">
        <f t="shared" si="48"/>
        <v>0</v>
      </c>
      <c r="V117" s="56">
        <f t="shared" si="48"/>
        <v>0</v>
      </c>
      <c r="W117" s="56">
        <f t="shared" si="48"/>
        <v>0</v>
      </c>
      <c r="X117" s="56">
        <f t="shared" si="48"/>
        <v>0</v>
      </c>
      <c r="Y117" s="56">
        <f t="shared" si="48"/>
        <v>0</v>
      </c>
      <c r="Z117" s="56">
        <f t="shared" si="48"/>
        <v>0</v>
      </c>
      <c r="AA117" s="56">
        <f t="shared" si="48"/>
        <v>0</v>
      </c>
      <c r="AB117" s="56">
        <f t="shared" si="48"/>
        <v>0</v>
      </c>
      <c r="AC117" s="56">
        <f t="shared" ref="AC117:AL126" si="49">IF(AND(AC$5&gt;$E117,AC$5&lt;$G117),1,0)</f>
        <v>0</v>
      </c>
      <c r="AD117" s="56">
        <f t="shared" si="49"/>
        <v>0</v>
      </c>
      <c r="AE117" s="56">
        <f t="shared" si="49"/>
        <v>0</v>
      </c>
      <c r="AF117" s="56">
        <f t="shared" si="49"/>
        <v>0</v>
      </c>
      <c r="AG117" s="56">
        <f t="shared" si="49"/>
        <v>0</v>
      </c>
      <c r="AH117" s="56">
        <f t="shared" si="49"/>
        <v>0</v>
      </c>
      <c r="AI117" s="56">
        <f t="shared" si="49"/>
        <v>0</v>
      </c>
      <c r="AJ117" s="56">
        <f t="shared" si="49"/>
        <v>0</v>
      </c>
      <c r="AK117" s="56">
        <f t="shared" si="49"/>
        <v>0</v>
      </c>
      <c r="AL117" s="56">
        <f t="shared" si="49"/>
        <v>1</v>
      </c>
      <c r="AM117" s="56">
        <f t="shared" ref="AM117:AZ126" si="50">IF(AND(AM$5&gt;$E117,AM$5&lt;$G117),1,0)</f>
        <v>1</v>
      </c>
      <c r="AN117" s="56">
        <f t="shared" si="50"/>
        <v>1</v>
      </c>
      <c r="AO117" s="56">
        <f t="shared" si="50"/>
        <v>1</v>
      </c>
      <c r="AP117" s="56">
        <f t="shared" si="50"/>
        <v>1</v>
      </c>
      <c r="AQ117" s="56">
        <f t="shared" si="50"/>
        <v>1</v>
      </c>
      <c r="AR117" s="56">
        <f t="shared" si="50"/>
        <v>1</v>
      </c>
      <c r="AS117" s="56">
        <f t="shared" si="50"/>
        <v>1</v>
      </c>
      <c r="AT117" s="56">
        <f t="shared" si="50"/>
        <v>0</v>
      </c>
      <c r="AU117" s="56">
        <f t="shared" si="50"/>
        <v>0</v>
      </c>
      <c r="AV117" s="56">
        <f t="shared" si="50"/>
        <v>0</v>
      </c>
      <c r="AW117" s="56">
        <f t="shared" si="50"/>
        <v>0</v>
      </c>
      <c r="AX117" s="56">
        <f t="shared" si="50"/>
        <v>0</v>
      </c>
      <c r="AY117" s="56">
        <f t="shared" si="50"/>
        <v>0</v>
      </c>
      <c r="AZ117" s="56">
        <f t="shared" si="50"/>
        <v>0</v>
      </c>
    </row>
    <row r="118" spans="1:52">
      <c r="A118" s="56" t="s">
        <v>335</v>
      </c>
      <c r="B118" s="56">
        <v>2044</v>
      </c>
      <c r="C118" s="56" t="s">
        <v>502</v>
      </c>
      <c r="D118" s="56" t="s">
        <v>580</v>
      </c>
      <c r="E118" s="1">
        <v>42495</v>
      </c>
      <c r="F118" s="1">
        <v>42959</v>
      </c>
      <c r="G118" s="1">
        <f t="shared" si="30"/>
        <v>42959</v>
      </c>
      <c r="I118" s="56">
        <f t="shared" si="47"/>
        <v>0</v>
      </c>
      <c r="J118" s="56">
        <f t="shared" si="47"/>
        <v>0</v>
      </c>
      <c r="K118" s="56">
        <f t="shared" si="47"/>
        <v>0</v>
      </c>
      <c r="L118" s="56">
        <f t="shared" si="47"/>
        <v>0</v>
      </c>
      <c r="M118" s="56">
        <f t="shared" si="47"/>
        <v>0</v>
      </c>
      <c r="N118" s="56">
        <f t="shared" si="47"/>
        <v>0</v>
      </c>
      <c r="O118" s="56">
        <f t="shared" si="47"/>
        <v>0</v>
      </c>
      <c r="P118" s="56">
        <f t="shared" si="47"/>
        <v>0</v>
      </c>
      <c r="Q118" s="56">
        <f t="shared" si="47"/>
        <v>0</v>
      </c>
      <c r="R118" s="56">
        <f t="shared" si="47"/>
        <v>0</v>
      </c>
      <c r="S118" s="56">
        <f t="shared" si="48"/>
        <v>0</v>
      </c>
      <c r="T118" s="56">
        <f t="shared" si="48"/>
        <v>0</v>
      </c>
      <c r="U118" s="56">
        <f t="shared" si="48"/>
        <v>0</v>
      </c>
      <c r="V118" s="56">
        <f t="shared" si="48"/>
        <v>0</v>
      </c>
      <c r="W118" s="56">
        <f t="shared" si="48"/>
        <v>0</v>
      </c>
      <c r="X118" s="56">
        <f t="shared" si="48"/>
        <v>0</v>
      </c>
      <c r="Y118" s="56">
        <f t="shared" si="48"/>
        <v>0</v>
      </c>
      <c r="Z118" s="56">
        <f t="shared" si="48"/>
        <v>0</v>
      </c>
      <c r="AA118" s="56">
        <f t="shared" si="48"/>
        <v>0</v>
      </c>
      <c r="AB118" s="56">
        <f t="shared" si="48"/>
        <v>0</v>
      </c>
      <c r="AC118" s="56">
        <f t="shared" si="49"/>
        <v>0</v>
      </c>
      <c r="AD118" s="56">
        <f t="shared" si="49"/>
        <v>0</v>
      </c>
      <c r="AE118" s="56">
        <f t="shared" si="49"/>
        <v>0</v>
      </c>
      <c r="AF118" s="56">
        <f t="shared" si="49"/>
        <v>0</v>
      </c>
      <c r="AG118" s="56">
        <f t="shared" si="49"/>
        <v>0</v>
      </c>
      <c r="AH118" s="56">
        <f t="shared" si="49"/>
        <v>0</v>
      </c>
      <c r="AI118" s="56">
        <f t="shared" si="49"/>
        <v>0</v>
      </c>
      <c r="AJ118" s="56">
        <f t="shared" si="49"/>
        <v>0</v>
      </c>
      <c r="AK118" s="56">
        <f t="shared" si="49"/>
        <v>0</v>
      </c>
      <c r="AL118" s="56">
        <f t="shared" si="49"/>
        <v>1</v>
      </c>
      <c r="AM118" s="56">
        <f t="shared" si="50"/>
        <v>1</v>
      </c>
      <c r="AN118" s="56">
        <f t="shared" si="50"/>
        <v>1</v>
      </c>
      <c r="AO118" s="56">
        <f t="shared" si="50"/>
        <v>1</v>
      </c>
      <c r="AP118" s="56">
        <f t="shared" si="50"/>
        <v>1</v>
      </c>
      <c r="AQ118" s="56">
        <f t="shared" si="50"/>
        <v>0</v>
      </c>
      <c r="AR118" s="56">
        <f t="shared" si="50"/>
        <v>0</v>
      </c>
      <c r="AS118" s="56">
        <f t="shared" si="50"/>
        <v>0</v>
      </c>
      <c r="AT118" s="56">
        <f t="shared" si="50"/>
        <v>0</v>
      </c>
      <c r="AU118" s="56">
        <f t="shared" si="50"/>
        <v>0</v>
      </c>
      <c r="AV118" s="56">
        <f t="shared" si="50"/>
        <v>0</v>
      </c>
      <c r="AW118" s="56">
        <f t="shared" si="50"/>
        <v>0</v>
      </c>
      <c r="AX118" s="56">
        <f t="shared" si="50"/>
        <v>0</v>
      </c>
      <c r="AY118" s="56">
        <f t="shared" si="50"/>
        <v>0</v>
      </c>
      <c r="AZ118" s="56">
        <f t="shared" si="50"/>
        <v>0</v>
      </c>
    </row>
    <row r="119" spans="1:52">
      <c r="A119" s="56" t="s">
        <v>335</v>
      </c>
      <c r="B119" s="56">
        <v>2372</v>
      </c>
      <c r="C119" s="56" t="s">
        <v>500</v>
      </c>
      <c r="D119" s="56" t="s">
        <v>579</v>
      </c>
      <c r="E119" s="1">
        <v>42495</v>
      </c>
      <c r="F119" s="1">
        <v>42949</v>
      </c>
      <c r="G119" s="1">
        <f t="shared" si="30"/>
        <v>42949</v>
      </c>
      <c r="I119" s="56">
        <f t="shared" si="47"/>
        <v>0</v>
      </c>
      <c r="J119" s="56">
        <f t="shared" si="47"/>
        <v>0</v>
      </c>
      <c r="K119" s="56">
        <f t="shared" si="47"/>
        <v>0</v>
      </c>
      <c r="L119" s="56">
        <f t="shared" si="47"/>
        <v>0</v>
      </c>
      <c r="M119" s="56">
        <f t="shared" si="47"/>
        <v>0</v>
      </c>
      <c r="N119" s="56">
        <f t="shared" si="47"/>
        <v>0</v>
      </c>
      <c r="O119" s="56">
        <f t="shared" si="47"/>
        <v>0</v>
      </c>
      <c r="P119" s="56">
        <f t="shared" si="47"/>
        <v>0</v>
      </c>
      <c r="Q119" s="56">
        <f t="shared" si="47"/>
        <v>0</v>
      </c>
      <c r="R119" s="56">
        <f t="shared" si="47"/>
        <v>0</v>
      </c>
      <c r="S119" s="56">
        <f t="shared" si="48"/>
        <v>0</v>
      </c>
      <c r="T119" s="56">
        <f t="shared" si="48"/>
        <v>0</v>
      </c>
      <c r="U119" s="56">
        <f t="shared" si="48"/>
        <v>0</v>
      </c>
      <c r="V119" s="56">
        <f t="shared" si="48"/>
        <v>0</v>
      </c>
      <c r="W119" s="56">
        <f t="shared" si="48"/>
        <v>0</v>
      </c>
      <c r="X119" s="56">
        <f t="shared" si="48"/>
        <v>0</v>
      </c>
      <c r="Y119" s="56">
        <f t="shared" si="48"/>
        <v>0</v>
      </c>
      <c r="Z119" s="56">
        <f t="shared" si="48"/>
        <v>0</v>
      </c>
      <c r="AA119" s="56">
        <f t="shared" si="48"/>
        <v>0</v>
      </c>
      <c r="AB119" s="56">
        <f t="shared" si="48"/>
        <v>0</v>
      </c>
      <c r="AC119" s="56">
        <f t="shared" si="49"/>
        <v>0</v>
      </c>
      <c r="AD119" s="56">
        <f t="shared" si="49"/>
        <v>0</v>
      </c>
      <c r="AE119" s="56">
        <f t="shared" si="49"/>
        <v>0</v>
      </c>
      <c r="AF119" s="56">
        <f t="shared" si="49"/>
        <v>0</v>
      </c>
      <c r="AG119" s="56">
        <f t="shared" si="49"/>
        <v>0</v>
      </c>
      <c r="AH119" s="56">
        <f t="shared" si="49"/>
        <v>0</v>
      </c>
      <c r="AI119" s="56">
        <f t="shared" si="49"/>
        <v>0</v>
      </c>
      <c r="AJ119" s="56">
        <f t="shared" si="49"/>
        <v>0</v>
      </c>
      <c r="AK119" s="56">
        <f t="shared" si="49"/>
        <v>0</v>
      </c>
      <c r="AL119" s="56">
        <f t="shared" si="49"/>
        <v>1</v>
      </c>
      <c r="AM119" s="56">
        <f t="shared" si="50"/>
        <v>1</v>
      </c>
      <c r="AN119" s="56">
        <f t="shared" si="50"/>
        <v>1</v>
      </c>
      <c r="AO119" s="56">
        <f t="shared" si="50"/>
        <v>1</v>
      </c>
      <c r="AP119" s="56">
        <f t="shared" si="50"/>
        <v>1</v>
      </c>
      <c r="AQ119" s="56">
        <f t="shared" si="50"/>
        <v>0</v>
      </c>
      <c r="AR119" s="56">
        <f t="shared" si="50"/>
        <v>0</v>
      </c>
      <c r="AS119" s="56">
        <f t="shared" si="50"/>
        <v>0</v>
      </c>
      <c r="AT119" s="56">
        <f t="shared" si="50"/>
        <v>0</v>
      </c>
      <c r="AU119" s="56">
        <f t="shared" si="50"/>
        <v>0</v>
      </c>
      <c r="AV119" s="56">
        <f t="shared" si="50"/>
        <v>0</v>
      </c>
      <c r="AW119" s="56">
        <f t="shared" si="50"/>
        <v>0</v>
      </c>
      <c r="AX119" s="56">
        <f t="shared" si="50"/>
        <v>0</v>
      </c>
      <c r="AY119" s="56">
        <f t="shared" si="50"/>
        <v>0</v>
      </c>
      <c r="AZ119" s="56">
        <f t="shared" si="50"/>
        <v>0</v>
      </c>
    </row>
    <row r="120" spans="1:52">
      <c r="A120" s="56" t="s">
        <v>335</v>
      </c>
      <c r="B120" s="56">
        <v>2393</v>
      </c>
      <c r="C120" s="56" t="s">
        <v>500</v>
      </c>
      <c r="D120" s="56" t="s">
        <v>578</v>
      </c>
      <c r="E120" s="1">
        <v>42495</v>
      </c>
      <c r="F120" s="1">
        <v>42921</v>
      </c>
      <c r="G120" s="1">
        <f t="shared" si="30"/>
        <v>42921</v>
      </c>
      <c r="I120" s="56">
        <f t="shared" si="47"/>
        <v>0</v>
      </c>
      <c r="J120" s="56">
        <f t="shared" si="47"/>
        <v>0</v>
      </c>
      <c r="K120" s="56">
        <f t="shared" si="47"/>
        <v>0</v>
      </c>
      <c r="L120" s="56">
        <f t="shared" si="47"/>
        <v>0</v>
      </c>
      <c r="M120" s="56">
        <f t="shared" si="47"/>
        <v>0</v>
      </c>
      <c r="N120" s="56">
        <f t="shared" si="47"/>
        <v>0</v>
      </c>
      <c r="O120" s="56">
        <f t="shared" si="47"/>
        <v>0</v>
      </c>
      <c r="P120" s="56">
        <f t="shared" si="47"/>
        <v>0</v>
      </c>
      <c r="Q120" s="56">
        <f t="shared" si="47"/>
        <v>0</v>
      </c>
      <c r="R120" s="56">
        <f t="shared" si="47"/>
        <v>0</v>
      </c>
      <c r="S120" s="56">
        <f t="shared" si="48"/>
        <v>0</v>
      </c>
      <c r="T120" s="56">
        <f t="shared" si="48"/>
        <v>0</v>
      </c>
      <c r="U120" s="56">
        <f t="shared" si="48"/>
        <v>0</v>
      </c>
      <c r="V120" s="56">
        <f t="shared" si="48"/>
        <v>0</v>
      </c>
      <c r="W120" s="56">
        <f t="shared" si="48"/>
        <v>0</v>
      </c>
      <c r="X120" s="56">
        <f t="shared" si="48"/>
        <v>0</v>
      </c>
      <c r="Y120" s="56">
        <f t="shared" si="48"/>
        <v>0</v>
      </c>
      <c r="Z120" s="56">
        <f t="shared" si="48"/>
        <v>0</v>
      </c>
      <c r="AA120" s="56">
        <f t="shared" si="48"/>
        <v>0</v>
      </c>
      <c r="AB120" s="56">
        <f t="shared" si="48"/>
        <v>0</v>
      </c>
      <c r="AC120" s="56">
        <f t="shared" si="49"/>
        <v>0</v>
      </c>
      <c r="AD120" s="56">
        <f t="shared" si="49"/>
        <v>0</v>
      </c>
      <c r="AE120" s="56">
        <f t="shared" si="49"/>
        <v>0</v>
      </c>
      <c r="AF120" s="56">
        <f t="shared" si="49"/>
        <v>0</v>
      </c>
      <c r="AG120" s="56">
        <f t="shared" si="49"/>
        <v>0</v>
      </c>
      <c r="AH120" s="56">
        <f t="shared" si="49"/>
        <v>0</v>
      </c>
      <c r="AI120" s="56">
        <f t="shared" si="49"/>
        <v>0</v>
      </c>
      <c r="AJ120" s="56">
        <f t="shared" si="49"/>
        <v>0</v>
      </c>
      <c r="AK120" s="56">
        <f t="shared" si="49"/>
        <v>0</v>
      </c>
      <c r="AL120" s="56">
        <f t="shared" si="49"/>
        <v>1</v>
      </c>
      <c r="AM120" s="56">
        <f t="shared" si="50"/>
        <v>1</v>
      </c>
      <c r="AN120" s="56">
        <f t="shared" si="50"/>
        <v>1</v>
      </c>
      <c r="AO120" s="56">
        <f t="shared" si="50"/>
        <v>1</v>
      </c>
      <c r="AP120" s="56">
        <f t="shared" si="50"/>
        <v>1</v>
      </c>
      <c r="AQ120" s="56">
        <f t="shared" si="50"/>
        <v>0</v>
      </c>
      <c r="AR120" s="56">
        <f t="shared" si="50"/>
        <v>0</v>
      </c>
      <c r="AS120" s="56">
        <f t="shared" si="50"/>
        <v>0</v>
      </c>
      <c r="AT120" s="56">
        <f t="shared" si="50"/>
        <v>0</v>
      </c>
      <c r="AU120" s="56">
        <f t="shared" si="50"/>
        <v>0</v>
      </c>
      <c r="AV120" s="56">
        <f t="shared" si="50"/>
        <v>0</v>
      </c>
      <c r="AW120" s="56">
        <f t="shared" si="50"/>
        <v>0</v>
      </c>
      <c r="AX120" s="56">
        <f t="shared" si="50"/>
        <v>0</v>
      </c>
      <c r="AY120" s="56">
        <f t="shared" si="50"/>
        <v>0</v>
      </c>
      <c r="AZ120" s="56">
        <f t="shared" si="50"/>
        <v>0</v>
      </c>
    </row>
    <row r="121" spans="1:52">
      <c r="A121" s="56" t="s">
        <v>335</v>
      </c>
      <c r="B121" s="56">
        <v>2661</v>
      </c>
      <c r="C121" s="56" t="s">
        <v>500</v>
      </c>
      <c r="D121" s="56" t="s">
        <v>573</v>
      </c>
      <c r="E121" s="1">
        <v>42495</v>
      </c>
      <c r="F121" s="1">
        <v>42993</v>
      </c>
      <c r="G121" s="1">
        <f t="shared" si="30"/>
        <v>42993</v>
      </c>
      <c r="I121" s="56">
        <f t="shared" si="47"/>
        <v>0</v>
      </c>
      <c r="J121" s="56">
        <f t="shared" si="47"/>
        <v>0</v>
      </c>
      <c r="K121" s="56">
        <f t="shared" si="47"/>
        <v>0</v>
      </c>
      <c r="L121" s="56">
        <f t="shared" si="47"/>
        <v>0</v>
      </c>
      <c r="M121" s="56">
        <f t="shared" si="47"/>
        <v>0</v>
      </c>
      <c r="N121" s="56">
        <f t="shared" si="47"/>
        <v>0</v>
      </c>
      <c r="O121" s="56">
        <f t="shared" si="47"/>
        <v>0</v>
      </c>
      <c r="P121" s="56">
        <f t="shared" si="47"/>
        <v>0</v>
      </c>
      <c r="Q121" s="56">
        <f t="shared" si="47"/>
        <v>0</v>
      </c>
      <c r="R121" s="56">
        <f t="shared" si="47"/>
        <v>0</v>
      </c>
      <c r="S121" s="56">
        <f t="shared" si="48"/>
        <v>0</v>
      </c>
      <c r="T121" s="56">
        <f t="shared" si="48"/>
        <v>0</v>
      </c>
      <c r="U121" s="56">
        <f t="shared" si="48"/>
        <v>0</v>
      </c>
      <c r="V121" s="56">
        <f t="shared" si="48"/>
        <v>0</v>
      </c>
      <c r="W121" s="56">
        <f t="shared" si="48"/>
        <v>0</v>
      </c>
      <c r="X121" s="56">
        <f t="shared" si="48"/>
        <v>0</v>
      </c>
      <c r="Y121" s="56">
        <f t="shared" si="48"/>
        <v>0</v>
      </c>
      <c r="Z121" s="56">
        <f t="shared" si="48"/>
        <v>0</v>
      </c>
      <c r="AA121" s="56">
        <f t="shared" si="48"/>
        <v>0</v>
      </c>
      <c r="AB121" s="56">
        <f t="shared" si="48"/>
        <v>0</v>
      </c>
      <c r="AC121" s="56">
        <f t="shared" si="49"/>
        <v>0</v>
      </c>
      <c r="AD121" s="56">
        <f t="shared" si="49"/>
        <v>0</v>
      </c>
      <c r="AE121" s="56">
        <f t="shared" si="49"/>
        <v>0</v>
      </c>
      <c r="AF121" s="56">
        <f t="shared" si="49"/>
        <v>0</v>
      </c>
      <c r="AG121" s="56">
        <f t="shared" si="49"/>
        <v>0</v>
      </c>
      <c r="AH121" s="56">
        <f t="shared" si="49"/>
        <v>0</v>
      </c>
      <c r="AI121" s="56">
        <f t="shared" si="49"/>
        <v>0</v>
      </c>
      <c r="AJ121" s="56">
        <f t="shared" si="49"/>
        <v>0</v>
      </c>
      <c r="AK121" s="56">
        <f t="shared" si="49"/>
        <v>0</v>
      </c>
      <c r="AL121" s="56">
        <f t="shared" si="49"/>
        <v>1</v>
      </c>
      <c r="AM121" s="56">
        <f t="shared" si="50"/>
        <v>1</v>
      </c>
      <c r="AN121" s="56">
        <f t="shared" si="50"/>
        <v>1</v>
      </c>
      <c r="AO121" s="56">
        <f t="shared" si="50"/>
        <v>1</v>
      </c>
      <c r="AP121" s="56">
        <f t="shared" si="50"/>
        <v>1</v>
      </c>
      <c r="AQ121" s="56">
        <f t="shared" si="50"/>
        <v>0</v>
      </c>
      <c r="AR121" s="56">
        <f t="shared" si="50"/>
        <v>0</v>
      </c>
      <c r="AS121" s="56">
        <f t="shared" si="50"/>
        <v>0</v>
      </c>
      <c r="AT121" s="56">
        <f t="shared" si="50"/>
        <v>0</v>
      </c>
      <c r="AU121" s="56">
        <f t="shared" si="50"/>
        <v>0</v>
      </c>
      <c r="AV121" s="56">
        <f t="shared" si="50"/>
        <v>0</v>
      </c>
      <c r="AW121" s="56">
        <f t="shared" si="50"/>
        <v>0</v>
      </c>
      <c r="AX121" s="56">
        <f t="shared" si="50"/>
        <v>0</v>
      </c>
      <c r="AY121" s="56">
        <f t="shared" si="50"/>
        <v>0</v>
      </c>
      <c r="AZ121" s="56">
        <f t="shared" si="50"/>
        <v>0</v>
      </c>
    </row>
    <row r="122" spans="1:52">
      <c r="A122" s="56" t="s">
        <v>335</v>
      </c>
      <c r="B122" s="56">
        <v>2737</v>
      </c>
      <c r="C122" s="56" t="s">
        <v>500</v>
      </c>
      <c r="D122" s="56" t="s">
        <v>571</v>
      </c>
      <c r="E122" s="1">
        <v>42495</v>
      </c>
      <c r="F122" s="1">
        <v>43229</v>
      </c>
      <c r="G122" s="1">
        <f t="shared" si="30"/>
        <v>43229</v>
      </c>
      <c r="I122" s="56">
        <f t="shared" si="47"/>
        <v>0</v>
      </c>
      <c r="J122" s="56">
        <f t="shared" si="47"/>
        <v>0</v>
      </c>
      <c r="K122" s="56">
        <f t="shared" si="47"/>
        <v>0</v>
      </c>
      <c r="L122" s="56">
        <f t="shared" si="47"/>
        <v>0</v>
      </c>
      <c r="M122" s="56">
        <f t="shared" si="47"/>
        <v>0</v>
      </c>
      <c r="N122" s="56">
        <f t="shared" si="47"/>
        <v>0</v>
      </c>
      <c r="O122" s="56">
        <f t="shared" si="47"/>
        <v>0</v>
      </c>
      <c r="P122" s="56">
        <f t="shared" si="47"/>
        <v>0</v>
      </c>
      <c r="Q122" s="56">
        <f t="shared" si="47"/>
        <v>0</v>
      </c>
      <c r="R122" s="56">
        <f t="shared" si="47"/>
        <v>0</v>
      </c>
      <c r="S122" s="56">
        <f t="shared" si="48"/>
        <v>0</v>
      </c>
      <c r="T122" s="56">
        <f t="shared" si="48"/>
        <v>0</v>
      </c>
      <c r="U122" s="56">
        <f t="shared" si="48"/>
        <v>0</v>
      </c>
      <c r="V122" s="56">
        <f t="shared" si="48"/>
        <v>0</v>
      </c>
      <c r="W122" s="56">
        <f t="shared" si="48"/>
        <v>0</v>
      </c>
      <c r="X122" s="56">
        <f t="shared" si="48"/>
        <v>0</v>
      </c>
      <c r="Y122" s="56">
        <f t="shared" si="48"/>
        <v>0</v>
      </c>
      <c r="Z122" s="56">
        <f t="shared" si="48"/>
        <v>0</v>
      </c>
      <c r="AA122" s="56">
        <f t="shared" si="48"/>
        <v>0</v>
      </c>
      <c r="AB122" s="56">
        <f t="shared" si="48"/>
        <v>0</v>
      </c>
      <c r="AC122" s="56">
        <f t="shared" si="49"/>
        <v>0</v>
      </c>
      <c r="AD122" s="56">
        <f t="shared" si="49"/>
        <v>0</v>
      </c>
      <c r="AE122" s="56">
        <f t="shared" si="49"/>
        <v>0</v>
      </c>
      <c r="AF122" s="56">
        <f t="shared" si="49"/>
        <v>0</v>
      </c>
      <c r="AG122" s="56">
        <f t="shared" si="49"/>
        <v>0</v>
      </c>
      <c r="AH122" s="56">
        <f t="shared" si="49"/>
        <v>0</v>
      </c>
      <c r="AI122" s="56">
        <f t="shared" si="49"/>
        <v>0</v>
      </c>
      <c r="AJ122" s="56">
        <f t="shared" si="49"/>
        <v>0</v>
      </c>
      <c r="AK122" s="56">
        <f t="shared" si="49"/>
        <v>0</v>
      </c>
      <c r="AL122" s="56">
        <f t="shared" si="49"/>
        <v>1</v>
      </c>
      <c r="AM122" s="56">
        <f t="shared" si="50"/>
        <v>1</v>
      </c>
      <c r="AN122" s="56">
        <f t="shared" si="50"/>
        <v>1</v>
      </c>
      <c r="AO122" s="56">
        <f t="shared" si="50"/>
        <v>1</v>
      </c>
      <c r="AP122" s="56">
        <f t="shared" si="50"/>
        <v>1</v>
      </c>
      <c r="AQ122" s="56">
        <f t="shared" si="50"/>
        <v>1</v>
      </c>
      <c r="AR122" s="56">
        <f t="shared" si="50"/>
        <v>1</v>
      </c>
      <c r="AS122" s="56">
        <f t="shared" si="50"/>
        <v>1</v>
      </c>
      <c r="AT122" s="56">
        <f t="shared" si="50"/>
        <v>0</v>
      </c>
      <c r="AU122" s="56">
        <f t="shared" si="50"/>
        <v>0</v>
      </c>
      <c r="AV122" s="56">
        <f t="shared" si="50"/>
        <v>0</v>
      </c>
      <c r="AW122" s="56">
        <f t="shared" si="50"/>
        <v>0</v>
      </c>
      <c r="AX122" s="56">
        <f t="shared" si="50"/>
        <v>0</v>
      </c>
      <c r="AY122" s="56">
        <f t="shared" si="50"/>
        <v>0</v>
      </c>
      <c r="AZ122" s="56">
        <f t="shared" si="50"/>
        <v>0</v>
      </c>
    </row>
    <row r="123" spans="1:52">
      <c r="A123" s="56" t="s">
        <v>335</v>
      </c>
      <c r="B123" s="56">
        <v>2838</v>
      </c>
      <c r="C123" s="56" t="s">
        <v>500</v>
      </c>
      <c r="D123" s="56" t="s">
        <v>568</v>
      </c>
      <c r="E123" s="1">
        <v>42495</v>
      </c>
      <c r="F123" s="1">
        <v>43538</v>
      </c>
      <c r="G123" s="1">
        <f t="shared" si="30"/>
        <v>43538</v>
      </c>
      <c r="I123" s="56">
        <f t="shared" si="47"/>
        <v>0</v>
      </c>
      <c r="J123" s="56">
        <f t="shared" si="47"/>
        <v>0</v>
      </c>
      <c r="K123" s="56">
        <f t="shared" si="47"/>
        <v>0</v>
      </c>
      <c r="L123" s="56">
        <f t="shared" si="47"/>
        <v>0</v>
      </c>
      <c r="M123" s="56">
        <f t="shared" si="47"/>
        <v>0</v>
      </c>
      <c r="N123" s="56">
        <f t="shared" si="47"/>
        <v>0</v>
      </c>
      <c r="O123" s="56">
        <f t="shared" si="47"/>
        <v>0</v>
      </c>
      <c r="P123" s="56">
        <f t="shared" si="47"/>
        <v>0</v>
      </c>
      <c r="Q123" s="56">
        <f t="shared" si="47"/>
        <v>0</v>
      </c>
      <c r="R123" s="56">
        <f t="shared" si="47"/>
        <v>0</v>
      </c>
      <c r="S123" s="56">
        <f t="shared" si="48"/>
        <v>0</v>
      </c>
      <c r="T123" s="56">
        <f t="shared" si="48"/>
        <v>0</v>
      </c>
      <c r="U123" s="56">
        <f t="shared" si="48"/>
        <v>0</v>
      </c>
      <c r="V123" s="56">
        <f t="shared" si="48"/>
        <v>0</v>
      </c>
      <c r="W123" s="56">
        <f t="shared" si="48"/>
        <v>0</v>
      </c>
      <c r="X123" s="56">
        <f t="shared" si="48"/>
        <v>0</v>
      </c>
      <c r="Y123" s="56">
        <f t="shared" si="48"/>
        <v>0</v>
      </c>
      <c r="Z123" s="56">
        <f t="shared" si="48"/>
        <v>0</v>
      </c>
      <c r="AA123" s="56">
        <f t="shared" si="48"/>
        <v>0</v>
      </c>
      <c r="AB123" s="56">
        <f t="shared" si="48"/>
        <v>0</v>
      </c>
      <c r="AC123" s="56">
        <f t="shared" si="49"/>
        <v>0</v>
      </c>
      <c r="AD123" s="56">
        <f t="shared" si="49"/>
        <v>0</v>
      </c>
      <c r="AE123" s="56">
        <f t="shared" si="49"/>
        <v>0</v>
      </c>
      <c r="AF123" s="56">
        <f t="shared" si="49"/>
        <v>0</v>
      </c>
      <c r="AG123" s="56">
        <f t="shared" si="49"/>
        <v>0</v>
      </c>
      <c r="AH123" s="56">
        <f t="shared" si="49"/>
        <v>0</v>
      </c>
      <c r="AI123" s="56">
        <f t="shared" si="49"/>
        <v>0</v>
      </c>
      <c r="AJ123" s="56">
        <f t="shared" si="49"/>
        <v>0</v>
      </c>
      <c r="AK123" s="56">
        <f t="shared" si="49"/>
        <v>0</v>
      </c>
      <c r="AL123" s="56">
        <f t="shared" si="49"/>
        <v>1</v>
      </c>
      <c r="AM123" s="56">
        <f t="shared" si="50"/>
        <v>1</v>
      </c>
      <c r="AN123" s="56">
        <f t="shared" si="50"/>
        <v>1</v>
      </c>
      <c r="AO123" s="56">
        <f t="shared" si="50"/>
        <v>1</v>
      </c>
      <c r="AP123" s="56">
        <f t="shared" si="50"/>
        <v>1</v>
      </c>
      <c r="AQ123" s="56">
        <f t="shared" si="50"/>
        <v>1</v>
      </c>
      <c r="AR123" s="56">
        <f t="shared" si="50"/>
        <v>1</v>
      </c>
      <c r="AS123" s="56">
        <f t="shared" si="50"/>
        <v>1</v>
      </c>
      <c r="AT123" s="56">
        <f t="shared" si="50"/>
        <v>1</v>
      </c>
      <c r="AU123" s="56">
        <f t="shared" si="50"/>
        <v>1</v>
      </c>
      <c r="AV123" s="56">
        <f t="shared" si="50"/>
        <v>1</v>
      </c>
      <c r="AW123" s="56">
        <f t="shared" si="50"/>
        <v>0</v>
      </c>
      <c r="AX123" s="56">
        <f t="shared" si="50"/>
        <v>0</v>
      </c>
      <c r="AY123" s="56">
        <f t="shared" si="50"/>
        <v>0</v>
      </c>
      <c r="AZ123" s="56">
        <f t="shared" si="50"/>
        <v>0</v>
      </c>
    </row>
    <row r="124" spans="1:52">
      <c r="A124" s="56" t="s">
        <v>335</v>
      </c>
      <c r="B124" s="56">
        <v>2859</v>
      </c>
      <c r="C124" s="56" t="s">
        <v>500</v>
      </c>
      <c r="D124" s="56" t="s">
        <v>567</v>
      </c>
      <c r="E124" s="1">
        <v>42495</v>
      </c>
      <c r="F124" s="1">
        <v>43574</v>
      </c>
      <c r="G124" s="1">
        <f t="shared" si="30"/>
        <v>43574</v>
      </c>
      <c r="I124" s="56">
        <f t="shared" si="47"/>
        <v>0</v>
      </c>
      <c r="J124" s="56">
        <f t="shared" si="47"/>
        <v>0</v>
      </c>
      <c r="K124" s="56">
        <f t="shared" si="47"/>
        <v>0</v>
      </c>
      <c r="L124" s="56">
        <f t="shared" si="47"/>
        <v>0</v>
      </c>
      <c r="M124" s="56">
        <f t="shared" si="47"/>
        <v>0</v>
      </c>
      <c r="N124" s="56">
        <f t="shared" si="47"/>
        <v>0</v>
      </c>
      <c r="O124" s="56">
        <f t="shared" si="47"/>
        <v>0</v>
      </c>
      <c r="P124" s="56">
        <f t="shared" si="47"/>
        <v>0</v>
      </c>
      <c r="Q124" s="56">
        <f t="shared" si="47"/>
        <v>0</v>
      </c>
      <c r="R124" s="56">
        <f t="shared" si="47"/>
        <v>0</v>
      </c>
      <c r="S124" s="56">
        <f t="shared" si="48"/>
        <v>0</v>
      </c>
      <c r="T124" s="56">
        <f t="shared" si="48"/>
        <v>0</v>
      </c>
      <c r="U124" s="56">
        <f t="shared" si="48"/>
        <v>0</v>
      </c>
      <c r="V124" s="56">
        <f t="shared" si="48"/>
        <v>0</v>
      </c>
      <c r="W124" s="56">
        <f t="shared" si="48"/>
        <v>0</v>
      </c>
      <c r="X124" s="56">
        <f t="shared" si="48"/>
        <v>0</v>
      </c>
      <c r="Y124" s="56">
        <f t="shared" si="48"/>
        <v>0</v>
      </c>
      <c r="Z124" s="56">
        <f t="shared" si="48"/>
        <v>0</v>
      </c>
      <c r="AA124" s="56">
        <f t="shared" si="48"/>
        <v>0</v>
      </c>
      <c r="AB124" s="56">
        <f t="shared" si="48"/>
        <v>0</v>
      </c>
      <c r="AC124" s="56">
        <f t="shared" si="49"/>
        <v>0</v>
      </c>
      <c r="AD124" s="56">
        <f t="shared" si="49"/>
        <v>0</v>
      </c>
      <c r="AE124" s="56">
        <f t="shared" si="49"/>
        <v>0</v>
      </c>
      <c r="AF124" s="56">
        <f t="shared" si="49"/>
        <v>0</v>
      </c>
      <c r="AG124" s="56">
        <f t="shared" si="49"/>
        <v>0</v>
      </c>
      <c r="AH124" s="56">
        <f t="shared" si="49"/>
        <v>0</v>
      </c>
      <c r="AI124" s="56">
        <f t="shared" si="49"/>
        <v>0</v>
      </c>
      <c r="AJ124" s="56">
        <f t="shared" si="49"/>
        <v>0</v>
      </c>
      <c r="AK124" s="56">
        <f t="shared" si="49"/>
        <v>0</v>
      </c>
      <c r="AL124" s="56">
        <f t="shared" si="49"/>
        <v>1</v>
      </c>
      <c r="AM124" s="56">
        <f t="shared" si="50"/>
        <v>1</v>
      </c>
      <c r="AN124" s="56">
        <f t="shared" si="50"/>
        <v>1</v>
      </c>
      <c r="AO124" s="56">
        <f t="shared" si="50"/>
        <v>1</v>
      </c>
      <c r="AP124" s="56">
        <f t="shared" si="50"/>
        <v>1</v>
      </c>
      <c r="AQ124" s="56">
        <f t="shared" si="50"/>
        <v>1</v>
      </c>
      <c r="AR124" s="56">
        <f t="shared" si="50"/>
        <v>1</v>
      </c>
      <c r="AS124" s="56">
        <f t="shared" si="50"/>
        <v>1</v>
      </c>
      <c r="AT124" s="56">
        <f t="shared" si="50"/>
        <v>1</v>
      </c>
      <c r="AU124" s="56">
        <f t="shared" si="50"/>
        <v>1</v>
      </c>
      <c r="AV124" s="56">
        <f t="shared" si="50"/>
        <v>1</v>
      </c>
      <c r="AW124" s="56">
        <f t="shared" si="50"/>
        <v>1</v>
      </c>
      <c r="AX124" s="56">
        <f t="shared" si="50"/>
        <v>0</v>
      </c>
      <c r="AY124" s="56">
        <f t="shared" si="50"/>
        <v>0</v>
      </c>
      <c r="AZ124" s="56">
        <f t="shared" si="50"/>
        <v>0</v>
      </c>
    </row>
    <row r="125" spans="1:52">
      <c r="A125" s="56" t="s">
        <v>335</v>
      </c>
      <c r="B125" s="56">
        <v>3035</v>
      </c>
      <c r="C125" s="56" t="s">
        <v>512</v>
      </c>
      <c r="D125" s="56" t="s">
        <v>562</v>
      </c>
      <c r="E125" s="1">
        <v>42495</v>
      </c>
      <c r="F125" s="1">
        <v>42761</v>
      </c>
      <c r="G125" s="1">
        <f t="shared" si="30"/>
        <v>42761</v>
      </c>
      <c r="I125" s="56">
        <f t="shared" si="47"/>
        <v>0</v>
      </c>
      <c r="J125" s="56">
        <f t="shared" si="47"/>
        <v>0</v>
      </c>
      <c r="K125" s="56">
        <f t="shared" si="47"/>
        <v>0</v>
      </c>
      <c r="L125" s="56">
        <f t="shared" si="47"/>
        <v>0</v>
      </c>
      <c r="M125" s="56">
        <f t="shared" si="47"/>
        <v>0</v>
      </c>
      <c r="N125" s="56">
        <f t="shared" si="47"/>
        <v>0</v>
      </c>
      <c r="O125" s="56">
        <f t="shared" si="47"/>
        <v>0</v>
      </c>
      <c r="P125" s="56">
        <f t="shared" si="47"/>
        <v>0</v>
      </c>
      <c r="Q125" s="56">
        <f t="shared" si="47"/>
        <v>0</v>
      </c>
      <c r="R125" s="56">
        <f t="shared" si="47"/>
        <v>0</v>
      </c>
      <c r="S125" s="56">
        <f t="shared" si="48"/>
        <v>0</v>
      </c>
      <c r="T125" s="56">
        <f t="shared" si="48"/>
        <v>0</v>
      </c>
      <c r="U125" s="56">
        <f t="shared" si="48"/>
        <v>0</v>
      </c>
      <c r="V125" s="56">
        <f t="shared" si="48"/>
        <v>0</v>
      </c>
      <c r="W125" s="56">
        <f t="shared" si="48"/>
        <v>0</v>
      </c>
      <c r="X125" s="56">
        <f t="shared" si="48"/>
        <v>0</v>
      </c>
      <c r="Y125" s="56">
        <f t="shared" si="48"/>
        <v>0</v>
      </c>
      <c r="Z125" s="56">
        <f t="shared" si="48"/>
        <v>0</v>
      </c>
      <c r="AA125" s="56">
        <f t="shared" si="48"/>
        <v>0</v>
      </c>
      <c r="AB125" s="56">
        <f t="shared" si="48"/>
        <v>0</v>
      </c>
      <c r="AC125" s="56">
        <f t="shared" si="49"/>
        <v>0</v>
      </c>
      <c r="AD125" s="56">
        <f t="shared" si="49"/>
        <v>0</v>
      </c>
      <c r="AE125" s="56">
        <f t="shared" si="49"/>
        <v>0</v>
      </c>
      <c r="AF125" s="56">
        <f t="shared" si="49"/>
        <v>0</v>
      </c>
      <c r="AG125" s="56">
        <f t="shared" si="49"/>
        <v>0</v>
      </c>
      <c r="AH125" s="56">
        <f t="shared" si="49"/>
        <v>0</v>
      </c>
      <c r="AI125" s="56">
        <f t="shared" si="49"/>
        <v>0</v>
      </c>
      <c r="AJ125" s="56">
        <f t="shared" si="49"/>
        <v>0</v>
      </c>
      <c r="AK125" s="56">
        <f t="shared" si="49"/>
        <v>0</v>
      </c>
      <c r="AL125" s="56">
        <f t="shared" si="49"/>
        <v>1</v>
      </c>
      <c r="AM125" s="56">
        <f t="shared" si="50"/>
        <v>1</v>
      </c>
      <c r="AN125" s="56">
        <f t="shared" si="50"/>
        <v>1</v>
      </c>
      <c r="AO125" s="56">
        <f t="shared" si="50"/>
        <v>0</v>
      </c>
      <c r="AP125" s="56">
        <f t="shared" si="50"/>
        <v>0</v>
      </c>
      <c r="AQ125" s="56">
        <f t="shared" si="50"/>
        <v>0</v>
      </c>
      <c r="AR125" s="56">
        <f t="shared" si="50"/>
        <v>0</v>
      </c>
      <c r="AS125" s="56">
        <f t="shared" si="50"/>
        <v>0</v>
      </c>
      <c r="AT125" s="56">
        <f t="shared" si="50"/>
        <v>0</v>
      </c>
      <c r="AU125" s="56">
        <f t="shared" si="50"/>
        <v>0</v>
      </c>
      <c r="AV125" s="56">
        <f t="shared" si="50"/>
        <v>0</v>
      </c>
      <c r="AW125" s="56">
        <f t="shared" si="50"/>
        <v>0</v>
      </c>
      <c r="AX125" s="56">
        <f t="shared" si="50"/>
        <v>0</v>
      </c>
      <c r="AY125" s="56">
        <f t="shared" si="50"/>
        <v>0</v>
      </c>
      <c r="AZ125" s="56">
        <f t="shared" si="50"/>
        <v>0</v>
      </c>
    </row>
    <row r="126" spans="1:52">
      <c r="A126" s="56" t="s">
        <v>335</v>
      </c>
      <c r="B126" s="56">
        <v>3047</v>
      </c>
      <c r="C126" s="56" t="s">
        <v>512</v>
      </c>
      <c r="D126" s="56" t="s">
        <v>560</v>
      </c>
      <c r="E126" s="1">
        <v>42495</v>
      </c>
      <c r="F126" s="1">
        <v>42790</v>
      </c>
      <c r="G126" s="1">
        <f t="shared" si="30"/>
        <v>42790</v>
      </c>
      <c r="I126" s="56">
        <f t="shared" si="47"/>
        <v>0</v>
      </c>
      <c r="J126" s="56">
        <f t="shared" si="47"/>
        <v>0</v>
      </c>
      <c r="K126" s="56">
        <f t="shared" si="47"/>
        <v>0</v>
      </c>
      <c r="L126" s="56">
        <f t="shared" si="47"/>
        <v>0</v>
      </c>
      <c r="M126" s="56">
        <f t="shared" si="47"/>
        <v>0</v>
      </c>
      <c r="N126" s="56">
        <f t="shared" si="47"/>
        <v>0</v>
      </c>
      <c r="O126" s="56">
        <f t="shared" si="47"/>
        <v>0</v>
      </c>
      <c r="P126" s="56">
        <f t="shared" si="47"/>
        <v>0</v>
      </c>
      <c r="Q126" s="56">
        <f t="shared" si="47"/>
        <v>0</v>
      </c>
      <c r="R126" s="56">
        <f t="shared" si="47"/>
        <v>0</v>
      </c>
      <c r="S126" s="56">
        <f t="shared" si="48"/>
        <v>0</v>
      </c>
      <c r="T126" s="56">
        <f t="shared" si="48"/>
        <v>0</v>
      </c>
      <c r="U126" s="56">
        <f t="shared" si="48"/>
        <v>0</v>
      </c>
      <c r="V126" s="56">
        <f t="shared" si="48"/>
        <v>0</v>
      </c>
      <c r="W126" s="56">
        <f t="shared" si="48"/>
        <v>0</v>
      </c>
      <c r="X126" s="56">
        <f t="shared" si="48"/>
        <v>0</v>
      </c>
      <c r="Y126" s="56">
        <f t="shared" si="48"/>
        <v>0</v>
      </c>
      <c r="Z126" s="56">
        <f t="shared" si="48"/>
        <v>0</v>
      </c>
      <c r="AA126" s="56">
        <f t="shared" si="48"/>
        <v>0</v>
      </c>
      <c r="AB126" s="56">
        <f t="shared" si="48"/>
        <v>0</v>
      </c>
      <c r="AC126" s="56">
        <f t="shared" si="49"/>
        <v>0</v>
      </c>
      <c r="AD126" s="56">
        <f t="shared" si="49"/>
        <v>0</v>
      </c>
      <c r="AE126" s="56">
        <f t="shared" si="49"/>
        <v>0</v>
      </c>
      <c r="AF126" s="56">
        <f t="shared" si="49"/>
        <v>0</v>
      </c>
      <c r="AG126" s="56">
        <f t="shared" si="49"/>
        <v>0</v>
      </c>
      <c r="AH126" s="56">
        <f t="shared" si="49"/>
        <v>0</v>
      </c>
      <c r="AI126" s="56">
        <f t="shared" si="49"/>
        <v>0</v>
      </c>
      <c r="AJ126" s="56">
        <f t="shared" si="49"/>
        <v>0</v>
      </c>
      <c r="AK126" s="56">
        <f t="shared" si="49"/>
        <v>0</v>
      </c>
      <c r="AL126" s="56">
        <f t="shared" si="49"/>
        <v>1</v>
      </c>
      <c r="AM126" s="56">
        <f t="shared" si="50"/>
        <v>1</v>
      </c>
      <c r="AN126" s="56">
        <f t="shared" si="50"/>
        <v>1</v>
      </c>
      <c r="AO126" s="56">
        <f t="shared" si="50"/>
        <v>0</v>
      </c>
      <c r="AP126" s="56">
        <f t="shared" si="50"/>
        <v>0</v>
      </c>
      <c r="AQ126" s="56">
        <f t="shared" si="50"/>
        <v>0</v>
      </c>
      <c r="AR126" s="56">
        <f t="shared" si="50"/>
        <v>0</v>
      </c>
      <c r="AS126" s="56">
        <f t="shared" si="50"/>
        <v>0</v>
      </c>
      <c r="AT126" s="56">
        <f t="shared" si="50"/>
        <v>0</v>
      </c>
      <c r="AU126" s="56">
        <f t="shared" si="50"/>
        <v>0</v>
      </c>
      <c r="AV126" s="56">
        <f t="shared" si="50"/>
        <v>0</v>
      </c>
      <c r="AW126" s="56">
        <f t="shared" si="50"/>
        <v>0</v>
      </c>
      <c r="AX126" s="56">
        <f t="shared" si="50"/>
        <v>0</v>
      </c>
      <c r="AY126" s="56">
        <f t="shared" si="50"/>
        <v>0</v>
      </c>
      <c r="AZ126" s="56">
        <f t="shared" si="50"/>
        <v>0</v>
      </c>
    </row>
    <row r="127" spans="1:52">
      <c r="A127" s="56" t="s">
        <v>335</v>
      </c>
      <c r="B127" s="56">
        <v>3111</v>
      </c>
      <c r="C127" s="56" t="s">
        <v>512</v>
      </c>
      <c r="D127" s="56" t="s">
        <v>558</v>
      </c>
      <c r="E127" s="1">
        <v>42495</v>
      </c>
      <c r="F127" s="1">
        <v>42823</v>
      </c>
      <c r="G127" s="1">
        <f t="shared" si="30"/>
        <v>42823</v>
      </c>
      <c r="I127" s="56">
        <f t="shared" ref="I127:R136" si="51">IF(AND(I$5&gt;$E127,I$5&lt;$G127),1,0)</f>
        <v>0</v>
      </c>
      <c r="J127" s="56">
        <f t="shared" si="51"/>
        <v>0</v>
      </c>
      <c r="K127" s="56">
        <f t="shared" si="51"/>
        <v>0</v>
      </c>
      <c r="L127" s="56">
        <f t="shared" si="51"/>
        <v>0</v>
      </c>
      <c r="M127" s="56">
        <f t="shared" si="51"/>
        <v>0</v>
      </c>
      <c r="N127" s="56">
        <f t="shared" si="51"/>
        <v>0</v>
      </c>
      <c r="O127" s="56">
        <f t="shared" si="51"/>
        <v>0</v>
      </c>
      <c r="P127" s="56">
        <f t="shared" si="51"/>
        <v>0</v>
      </c>
      <c r="Q127" s="56">
        <f t="shared" si="51"/>
        <v>0</v>
      </c>
      <c r="R127" s="56">
        <f t="shared" si="51"/>
        <v>0</v>
      </c>
      <c r="S127" s="56">
        <f t="shared" ref="S127:AB136" si="52">IF(AND(S$5&gt;$E127,S$5&lt;$G127),1,0)</f>
        <v>0</v>
      </c>
      <c r="T127" s="56">
        <f t="shared" si="52"/>
        <v>0</v>
      </c>
      <c r="U127" s="56">
        <f t="shared" si="52"/>
        <v>0</v>
      </c>
      <c r="V127" s="56">
        <f t="shared" si="52"/>
        <v>0</v>
      </c>
      <c r="W127" s="56">
        <f t="shared" si="52"/>
        <v>0</v>
      </c>
      <c r="X127" s="56">
        <f t="shared" si="52"/>
        <v>0</v>
      </c>
      <c r="Y127" s="56">
        <f t="shared" si="52"/>
        <v>0</v>
      </c>
      <c r="Z127" s="56">
        <f t="shared" si="52"/>
        <v>0</v>
      </c>
      <c r="AA127" s="56">
        <f t="shared" si="52"/>
        <v>0</v>
      </c>
      <c r="AB127" s="56">
        <f t="shared" si="52"/>
        <v>0</v>
      </c>
      <c r="AC127" s="56">
        <f t="shared" ref="AC127:AL136" si="53">IF(AND(AC$5&gt;$E127,AC$5&lt;$G127),1,0)</f>
        <v>0</v>
      </c>
      <c r="AD127" s="56">
        <f t="shared" si="53"/>
        <v>0</v>
      </c>
      <c r="AE127" s="56">
        <f t="shared" si="53"/>
        <v>0</v>
      </c>
      <c r="AF127" s="56">
        <f t="shared" si="53"/>
        <v>0</v>
      </c>
      <c r="AG127" s="56">
        <f t="shared" si="53"/>
        <v>0</v>
      </c>
      <c r="AH127" s="56">
        <f t="shared" si="53"/>
        <v>0</v>
      </c>
      <c r="AI127" s="56">
        <f t="shared" si="53"/>
        <v>0</v>
      </c>
      <c r="AJ127" s="56">
        <f t="shared" si="53"/>
        <v>0</v>
      </c>
      <c r="AK127" s="56">
        <f t="shared" si="53"/>
        <v>0</v>
      </c>
      <c r="AL127" s="56">
        <f t="shared" si="53"/>
        <v>1</v>
      </c>
      <c r="AM127" s="56">
        <f t="shared" ref="AM127:AZ136" si="54">IF(AND(AM$5&gt;$E127,AM$5&lt;$G127),1,0)</f>
        <v>1</v>
      </c>
      <c r="AN127" s="56">
        <f t="shared" si="54"/>
        <v>1</v>
      </c>
      <c r="AO127" s="56">
        <f t="shared" si="54"/>
        <v>0</v>
      </c>
      <c r="AP127" s="56">
        <f t="shared" si="54"/>
        <v>0</v>
      </c>
      <c r="AQ127" s="56">
        <f t="shared" si="54"/>
        <v>0</v>
      </c>
      <c r="AR127" s="56">
        <f t="shared" si="54"/>
        <v>0</v>
      </c>
      <c r="AS127" s="56">
        <f t="shared" si="54"/>
        <v>0</v>
      </c>
      <c r="AT127" s="56">
        <f t="shared" si="54"/>
        <v>0</v>
      </c>
      <c r="AU127" s="56">
        <f t="shared" si="54"/>
        <v>0</v>
      </c>
      <c r="AV127" s="56">
        <f t="shared" si="54"/>
        <v>0</v>
      </c>
      <c r="AW127" s="56">
        <f t="shared" si="54"/>
        <v>0</v>
      </c>
      <c r="AX127" s="56">
        <f t="shared" si="54"/>
        <v>0</v>
      </c>
      <c r="AY127" s="56">
        <f t="shared" si="54"/>
        <v>0</v>
      </c>
      <c r="AZ127" s="56">
        <f t="shared" si="54"/>
        <v>0</v>
      </c>
    </row>
    <row r="128" spans="1:52">
      <c r="A128" s="56" t="s">
        <v>335</v>
      </c>
      <c r="B128" s="56">
        <v>3594</v>
      </c>
      <c r="C128" s="56" t="s">
        <v>512</v>
      </c>
      <c r="D128" s="56" t="s">
        <v>544</v>
      </c>
      <c r="E128" s="1">
        <v>42495</v>
      </c>
      <c r="F128" s="1">
        <v>42675</v>
      </c>
      <c r="G128" s="1">
        <f t="shared" si="30"/>
        <v>42675</v>
      </c>
      <c r="I128" s="56">
        <f t="shared" si="51"/>
        <v>0</v>
      </c>
      <c r="J128" s="56">
        <f t="shared" si="51"/>
        <v>0</v>
      </c>
      <c r="K128" s="56">
        <f t="shared" si="51"/>
        <v>0</v>
      </c>
      <c r="L128" s="56">
        <f t="shared" si="51"/>
        <v>0</v>
      </c>
      <c r="M128" s="56">
        <f t="shared" si="51"/>
        <v>0</v>
      </c>
      <c r="N128" s="56">
        <f t="shared" si="51"/>
        <v>0</v>
      </c>
      <c r="O128" s="56">
        <f t="shared" si="51"/>
        <v>0</v>
      </c>
      <c r="P128" s="56">
        <f t="shared" si="51"/>
        <v>0</v>
      </c>
      <c r="Q128" s="56">
        <f t="shared" si="51"/>
        <v>0</v>
      </c>
      <c r="R128" s="56">
        <f t="shared" si="51"/>
        <v>0</v>
      </c>
      <c r="S128" s="56">
        <f t="shared" si="52"/>
        <v>0</v>
      </c>
      <c r="T128" s="56">
        <f t="shared" si="52"/>
        <v>0</v>
      </c>
      <c r="U128" s="56">
        <f t="shared" si="52"/>
        <v>0</v>
      </c>
      <c r="V128" s="56">
        <f t="shared" si="52"/>
        <v>0</v>
      </c>
      <c r="W128" s="56">
        <f t="shared" si="52"/>
        <v>0</v>
      </c>
      <c r="X128" s="56">
        <f t="shared" si="52"/>
        <v>0</v>
      </c>
      <c r="Y128" s="56">
        <f t="shared" si="52"/>
        <v>0</v>
      </c>
      <c r="Z128" s="56">
        <f t="shared" si="52"/>
        <v>0</v>
      </c>
      <c r="AA128" s="56">
        <f t="shared" si="52"/>
        <v>0</v>
      </c>
      <c r="AB128" s="56">
        <f t="shared" si="52"/>
        <v>0</v>
      </c>
      <c r="AC128" s="56">
        <f t="shared" si="53"/>
        <v>0</v>
      </c>
      <c r="AD128" s="56">
        <f t="shared" si="53"/>
        <v>0</v>
      </c>
      <c r="AE128" s="56">
        <f t="shared" si="53"/>
        <v>0</v>
      </c>
      <c r="AF128" s="56">
        <f t="shared" si="53"/>
        <v>0</v>
      </c>
      <c r="AG128" s="56">
        <f t="shared" si="53"/>
        <v>0</v>
      </c>
      <c r="AH128" s="56">
        <f t="shared" si="53"/>
        <v>0</v>
      </c>
      <c r="AI128" s="56">
        <f t="shared" si="53"/>
        <v>0</v>
      </c>
      <c r="AJ128" s="56">
        <f t="shared" si="53"/>
        <v>0</v>
      </c>
      <c r="AK128" s="56">
        <f t="shared" si="53"/>
        <v>0</v>
      </c>
      <c r="AL128" s="56">
        <f t="shared" si="53"/>
        <v>1</v>
      </c>
      <c r="AM128" s="56">
        <f t="shared" si="54"/>
        <v>1</v>
      </c>
      <c r="AN128" s="56">
        <f t="shared" si="54"/>
        <v>0</v>
      </c>
      <c r="AO128" s="56">
        <f t="shared" si="54"/>
        <v>0</v>
      </c>
      <c r="AP128" s="56">
        <f t="shared" si="54"/>
        <v>0</v>
      </c>
      <c r="AQ128" s="56">
        <f t="shared" si="54"/>
        <v>0</v>
      </c>
      <c r="AR128" s="56">
        <f t="shared" si="54"/>
        <v>0</v>
      </c>
      <c r="AS128" s="56">
        <f t="shared" si="54"/>
        <v>0</v>
      </c>
      <c r="AT128" s="56">
        <f t="shared" si="54"/>
        <v>0</v>
      </c>
      <c r="AU128" s="56">
        <f t="shared" si="54"/>
        <v>0</v>
      </c>
      <c r="AV128" s="56">
        <f t="shared" si="54"/>
        <v>0</v>
      </c>
      <c r="AW128" s="56">
        <f t="shared" si="54"/>
        <v>0</v>
      </c>
      <c r="AX128" s="56">
        <f t="shared" si="54"/>
        <v>0</v>
      </c>
      <c r="AY128" s="56">
        <f t="shared" si="54"/>
        <v>0</v>
      </c>
      <c r="AZ128" s="56">
        <f t="shared" si="54"/>
        <v>0</v>
      </c>
    </row>
    <row r="129" spans="1:52">
      <c r="A129" s="56" t="s">
        <v>335</v>
      </c>
      <c r="B129" s="56">
        <v>3750</v>
      </c>
      <c r="C129" s="56" t="s">
        <v>512</v>
      </c>
      <c r="D129" s="56" t="s">
        <v>540</v>
      </c>
      <c r="E129" s="1">
        <v>42495</v>
      </c>
      <c r="F129" s="1">
        <v>42632</v>
      </c>
      <c r="G129" s="1">
        <f t="shared" si="30"/>
        <v>42632</v>
      </c>
      <c r="I129" s="56">
        <f t="shared" si="51"/>
        <v>0</v>
      </c>
      <c r="J129" s="56">
        <f t="shared" si="51"/>
        <v>0</v>
      </c>
      <c r="K129" s="56">
        <f t="shared" si="51"/>
        <v>0</v>
      </c>
      <c r="L129" s="56">
        <f t="shared" si="51"/>
        <v>0</v>
      </c>
      <c r="M129" s="56">
        <f t="shared" si="51"/>
        <v>0</v>
      </c>
      <c r="N129" s="56">
        <f t="shared" si="51"/>
        <v>0</v>
      </c>
      <c r="O129" s="56">
        <f t="shared" si="51"/>
        <v>0</v>
      </c>
      <c r="P129" s="56">
        <f t="shared" si="51"/>
        <v>0</v>
      </c>
      <c r="Q129" s="56">
        <f t="shared" si="51"/>
        <v>0</v>
      </c>
      <c r="R129" s="56">
        <f t="shared" si="51"/>
        <v>0</v>
      </c>
      <c r="S129" s="56">
        <f t="shared" si="52"/>
        <v>0</v>
      </c>
      <c r="T129" s="56">
        <f t="shared" si="52"/>
        <v>0</v>
      </c>
      <c r="U129" s="56">
        <f t="shared" si="52"/>
        <v>0</v>
      </c>
      <c r="V129" s="56">
        <f t="shared" si="52"/>
        <v>0</v>
      </c>
      <c r="W129" s="56">
        <f t="shared" si="52"/>
        <v>0</v>
      </c>
      <c r="X129" s="56">
        <f t="shared" si="52"/>
        <v>0</v>
      </c>
      <c r="Y129" s="56">
        <f t="shared" si="52"/>
        <v>0</v>
      </c>
      <c r="Z129" s="56">
        <f t="shared" si="52"/>
        <v>0</v>
      </c>
      <c r="AA129" s="56">
        <f t="shared" si="52"/>
        <v>0</v>
      </c>
      <c r="AB129" s="56">
        <f t="shared" si="52"/>
        <v>0</v>
      </c>
      <c r="AC129" s="56">
        <f t="shared" si="53"/>
        <v>0</v>
      </c>
      <c r="AD129" s="56">
        <f t="shared" si="53"/>
        <v>0</v>
      </c>
      <c r="AE129" s="56">
        <f t="shared" si="53"/>
        <v>0</v>
      </c>
      <c r="AF129" s="56">
        <f t="shared" si="53"/>
        <v>0</v>
      </c>
      <c r="AG129" s="56">
        <f t="shared" si="53"/>
        <v>0</v>
      </c>
      <c r="AH129" s="56">
        <f t="shared" si="53"/>
        <v>0</v>
      </c>
      <c r="AI129" s="56">
        <f t="shared" si="53"/>
        <v>0</v>
      </c>
      <c r="AJ129" s="56">
        <f t="shared" si="53"/>
        <v>0</v>
      </c>
      <c r="AK129" s="56">
        <f t="shared" si="53"/>
        <v>0</v>
      </c>
      <c r="AL129" s="56">
        <f t="shared" si="53"/>
        <v>1</v>
      </c>
      <c r="AM129" s="56">
        <f t="shared" si="54"/>
        <v>0</v>
      </c>
      <c r="AN129" s="56">
        <f t="shared" si="54"/>
        <v>0</v>
      </c>
      <c r="AO129" s="56">
        <f t="shared" si="54"/>
        <v>0</v>
      </c>
      <c r="AP129" s="56">
        <f t="shared" si="54"/>
        <v>0</v>
      </c>
      <c r="AQ129" s="56">
        <f t="shared" si="54"/>
        <v>0</v>
      </c>
      <c r="AR129" s="56">
        <f t="shared" si="54"/>
        <v>0</v>
      </c>
      <c r="AS129" s="56">
        <f t="shared" si="54"/>
        <v>0</v>
      </c>
      <c r="AT129" s="56">
        <f t="shared" si="54"/>
        <v>0</v>
      </c>
      <c r="AU129" s="56">
        <f t="shared" si="54"/>
        <v>0</v>
      </c>
      <c r="AV129" s="56">
        <f t="shared" si="54"/>
        <v>0</v>
      </c>
      <c r="AW129" s="56">
        <f t="shared" si="54"/>
        <v>0</v>
      </c>
      <c r="AX129" s="56">
        <f t="shared" si="54"/>
        <v>0</v>
      </c>
      <c r="AY129" s="56">
        <f t="shared" si="54"/>
        <v>0</v>
      </c>
      <c r="AZ129" s="56">
        <f t="shared" si="54"/>
        <v>0</v>
      </c>
    </row>
    <row r="130" spans="1:52">
      <c r="A130" s="56" t="s">
        <v>335</v>
      </c>
      <c r="B130" s="56">
        <v>3908</v>
      </c>
      <c r="C130" s="56" t="s">
        <v>512</v>
      </c>
      <c r="D130" s="56" t="s">
        <v>539</v>
      </c>
      <c r="E130" s="1">
        <v>42495</v>
      </c>
      <c r="F130" s="1">
        <v>42926</v>
      </c>
      <c r="G130" s="1">
        <f t="shared" si="30"/>
        <v>42926</v>
      </c>
      <c r="I130" s="56">
        <f t="shared" si="51"/>
        <v>0</v>
      </c>
      <c r="J130" s="56">
        <f t="shared" si="51"/>
        <v>0</v>
      </c>
      <c r="K130" s="56">
        <f t="shared" si="51"/>
        <v>0</v>
      </c>
      <c r="L130" s="56">
        <f t="shared" si="51"/>
        <v>0</v>
      </c>
      <c r="M130" s="56">
        <f t="shared" si="51"/>
        <v>0</v>
      </c>
      <c r="N130" s="56">
        <f t="shared" si="51"/>
        <v>0</v>
      </c>
      <c r="O130" s="56">
        <f t="shared" si="51"/>
        <v>0</v>
      </c>
      <c r="P130" s="56">
        <f t="shared" si="51"/>
        <v>0</v>
      </c>
      <c r="Q130" s="56">
        <f t="shared" si="51"/>
        <v>0</v>
      </c>
      <c r="R130" s="56">
        <f t="shared" si="51"/>
        <v>0</v>
      </c>
      <c r="S130" s="56">
        <f t="shared" si="52"/>
        <v>0</v>
      </c>
      <c r="T130" s="56">
        <f t="shared" si="52"/>
        <v>0</v>
      </c>
      <c r="U130" s="56">
        <f t="shared" si="52"/>
        <v>0</v>
      </c>
      <c r="V130" s="56">
        <f t="shared" si="52"/>
        <v>0</v>
      </c>
      <c r="W130" s="56">
        <f t="shared" si="52"/>
        <v>0</v>
      </c>
      <c r="X130" s="56">
        <f t="shared" si="52"/>
        <v>0</v>
      </c>
      <c r="Y130" s="56">
        <f t="shared" si="52"/>
        <v>0</v>
      </c>
      <c r="Z130" s="56">
        <f t="shared" si="52"/>
        <v>0</v>
      </c>
      <c r="AA130" s="56">
        <f t="shared" si="52"/>
        <v>0</v>
      </c>
      <c r="AB130" s="56">
        <f t="shared" si="52"/>
        <v>0</v>
      </c>
      <c r="AC130" s="56">
        <f t="shared" si="53"/>
        <v>0</v>
      </c>
      <c r="AD130" s="56">
        <f t="shared" si="53"/>
        <v>0</v>
      </c>
      <c r="AE130" s="56">
        <f t="shared" si="53"/>
        <v>0</v>
      </c>
      <c r="AF130" s="56">
        <f t="shared" si="53"/>
        <v>0</v>
      </c>
      <c r="AG130" s="56">
        <f t="shared" si="53"/>
        <v>0</v>
      </c>
      <c r="AH130" s="56">
        <f t="shared" si="53"/>
        <v>0</v>
      </c>
      <c r="AI130" s="56">
        <f t="shared" si="53"/>
        <v>0</v>
      </c>
      <c r="AJ130" s="56">
        <f t="shared" si="53"/>
        <v>0</v>
      </c>
      <c r="AK130" s="56">
        <f t="shared" si="53"/>
        <v>0</v>
      </c>
      <c r="AL130" s="56">
        <f t="shared" si="53"/>
        <v>1</v>
      </c>
      <c r="AM130" s="56">
        <f t="shared" si="54"/>
        <v>1</v>
      </c>
      <c r="AN130" s="56">
        <f t="shared" si="54"/>
        <v>1</v>
      </c>
      <c r="AO130" s="56">
        <f t="shared" si="54"/>
        <v>1</v>
      </c>
      <c r="AP130" s="56">
        <f t="shared" si="54"/>
        <v>1</v>
      </c>
      <c r="AQ130" s="56">
        <f t="shared" si="54"/>
        <v>0</v>
      </c>
      <c r="AR130" s="56">
        <f t="shared" si="54"/>
        <v>0</v>
      </c>
      <c r="AS130" s="56">
        <f t="shared" si="54"/>
        <v>0</v>
      </c>
      <c r="AT130" s="56">
        <f t="shared" si="54"/>
        <v>0</v>
      </c>
      <c r="AU130" s="56">
        <f t="shared" si="54"/>
        <v>0</v>
      </c>
      <c r="AV130" s="56">
        <f t="shared" si="54"/>
        <v>0</v>
      </c>
      <c r="AW130" s="56">
        <f t="shared" si="54"/>
        <v>0</v>
      </c>
      <c r="AX130" s="56">
        <f t="shared" si="54"/>
        <v>0</v>
      </c>
      <c r="AY130" s="56">
        <f t="shared" si="54"/>
        <v>0</v>
      </c>
      <c r="AZ130" s="56">
        <f t="shared" si="54"/>
        <v>0</v>
      </c>
    </row>
    <row r="131" spans="1:52">
      <c r="A131" s="56" t="s">
        <v>335</v>
      </c>
      <c r="B131" s="56">
        <v>3972</v>
      </c>
      <c r="C131" s="56" t="s">
        <v>512</v>
      </c>
      <c r="D131" s="56" t="s">
        <v>538</v>
      </c>
      <c r="E131" s="1">
        <v>42495</v>
      </c>
      <c r="F131" s="1">
        <v>42805</v>
      </c>
      <c r="G131" s="1">
        <f t="shared" si="30"/>
        <v>42805</v>
      </c>
      <c r="I131" s="56">
        <f t="shared" si="51"/>
        <v>0</v>
      </c>
      <c r="J131" s="56">
        <f t="shared" si="51"/>
        <v>0</v>
      </c>
      <c r="K131" s="56">
        <f t="shared" si="51"/>
        <v>0</v>
      </c>
      <c r="L131" s="56">
        <f t="shared" si="51"/>
        <v>0</v>
      </c>
      <c r="M131" s="56">
        <f t="shared" si="51"/>
        <v>0</v>
      </c>
      <c r="N131" s="56">
        <f t="shared" si="51"/>
        <v>0</v>
      </c>
      <c r="O131" s="56">
        <f t="shared" si="51"/>
        <v>0</v>
      </c>
      <c r="P131" s="56">
        <f t="shared" si="51"/>
        <v>0</v>
      </c>
      <c r="Q131" s="56">
        <f t="shared" si="51"/>
        <v>0</v>
      </c>
      <c r="R131" s="56">
        <f t="shared" si="51"/>
        <v>0</v>
      </c>
      <c r="S131" s="56">
        <f t="shared" si="52"/>
        <v>0</v>
      </c>
      <c r="T131" s="56">
        <f t="shared" si="52"/>
        <v>0</v>
      </c>
      <c r="U131" s="56">
        <f t="shared" si="52"/>
        <v>0</v>
      </c>
      <c r="V131" s="56">
        <f t="shared" si="52"/>
        <v>0</v>
      </c>
      <c r="W131" s="56">
        <f t="shared" si="52"/>
        <v>0</v>
      </c>
      <c r="X131" s="56">
        <f t="shared" si="52"/>
        <v>0</v>
      </c>
      <c r="Y131" s="56">
        <f t="shared" si="52"/>
        <v>0</v>
      </c>
      <c r="Z131" s="56">
        <f t="shared" si="52"/>
        <v>0</v>
      </c>
      <c r="AA131" s="56">
        <f t="shared" si="52"/>
        <v>0</v>
      </c>
      <c r="AB131" s="56">
        <f t="shared" si="52"/>
        <v>0</v>
      </c>
      <c r="AC131" s="56">
        <f t="shared" si="53"/>
        <v>0</v>
      </c>
      <c r="AD131" s="56">
        <f t="shared" si="53"/>
        <v>0</v>
      </c>
      <c r="AE131" s="56">
        <f t="shared" si="53"/>
        <v>0</v>
      </c>
      <c r="AF131" s="56">
        <f t="shared" si="53"/>
        <v>0</v>
      </c>
      <c r="AG131" s="56">
        <f t="shared" si="53"/>
        <v>0</v>
      </c>
      <c r="AH131" s="56">
        <f t="shared" si="53"/>
        <v>0</v>
      </c>
      <c r="AI131" s="56">
        <f t="shared" si="53"/>
        <v>0</v>
      </c>
      <c r="AJ131" s="56">
        <f t="shared" si="53"/>
        <v>0</v>
      </c>
      <c r="AK131" s="56">
        <f t="shared" si="53"/>
        <v>0</v>
      </c>
      <c r="AL131" s="56">
        <f t="shared" si="53"/>
        <v>1</v>
      </c>
      <c r="AM131" s="56">
        <f t="shared" si="54"/>
        <v>1</v>
      </c>
      <c r="AN131" s="56">
        <f t="shared" si="54"/>
        <v>1</v>
      </c>
      <c r="AO131" s="56">
        <f t="shared" si="54"/>
        <v>0</v>
      </c>
      <c r="AP131" s="56">
        <f t="shared" si="54"/>
        <v>0</v>
      </c>
      <c r="AQ131" s="56">
        <f t="shared" si="54"/>
        <v>0</v>
      </c>
      <c r="AR131" s="56">
        <f t="shared" si="54"/>
        <v>0</v>
      </c>
      <c r="AS131" s="56">
        <f t="shared" si="54"/>
        <v>0</v>
      </c>
      <c r="AT131" s="56">
        <f t="shared" si="54"/>
        <v>0</v>
      </c>
      <c r="AU131" s="56">
        <f t="shared" si="54"/>
        <v>0</v>
      </c>
      <c r="AV131" s="56">
        <f t="shared" si="54"/>
        <v>0</v>
      </c>
      <c r="AW131" s="56">
        <f t="shared" si="54"/>
        <v>0</v>
      </c>
      <c r="AX131" s="56">
        <f t="shared" si="54"/>
        <v>0</v>
      </c>
      <c r="AY131" s="56">
        <f t="shared" si="54"/>
        <v>0</v>
      </c>
      <c r="AZ131" s="56">
        <f t="shared" si="54"/>
        <v>0</v>
      </c>
    </row>
    <row r="132" spans="1:52">
      <c r="A132" s="56" t="s">
        <v>335</v>
      </c>
      <c r="B132" s="56">
        <v>4320</v>
      </c>
      <c r="C132" s="56" t="s">
        <v>512</v>
      </c>
      <c r="D132" s="56" t="s">
        <v>537</v>
      </c>
      <c r="E132" s="1">
        <v>42495</v>
      </c>
      <c r="F132" s="1">
        <v>43045</v>
      </c>
      <c r="G132" s="1">
        <f t="shared" si="30"/>
        <v>43045</v>
      </c>
      <c r="I132" s="56">
        <f t="shared" si="51"/>
        <v>0</v>
      </c>
      <c r="J132" s="56">
        <f t="shared" si="51"/>
        <v>0</v>
      </c>
      <c r="K132" s="56">
        <f t="shared" si="51"/>
        <v>0</v>
      </c>
      <c r="L132" s="56">
        <f t="shared" si="51"/>
        <v>0</v>
      </c>
      <c r="M132" s="56">
        <f t="shared" si="51"/>
        <v>0</v>
      </c>
      <c r="N132" s="56">
        <f t="shared" si="51"/>
        <v>0</v>
      </c>
      <c r="O132" s="56">
        <f t="shared" si="51"/>
        <v>0</v>
      </c>
      <c r="P132" s="56">
        <f t="shared" si="51"/>
        <v>0</v>
      </c>
      <c r="Q132" s="56">
        <f t="shared" si="51"/>
        <v>0</v>
      </c>
      <c r="R132" s="56">
        <f t="shared" si="51"/>
        <v>0</v>
      </c>
      <c r="S132" s="56">
        <f t="shared" si="52"/>
        <v>0</v>
      </c>
      <c r="T132" s="56">
        <f t="shared" si="52"/>
        <v>0</v>
      </c>
      <c r="U132" s="56">
        <f t="shared" si="52"/>
        <v>0</v>
      </c>
      <c r="V132" s="56">
        <f t="shared" si="52"/>
        <v>0</v>
      </c>
      <c r="W132" s="56">
        <f t="shared" si="52"/>
        <v>0</v>
      </c>
      <c r="X132" s="56">
        <f t="shared" si="52"/>
        <v>0</v>
      </c>
      <c r="Y132" s="56">
        <f t="shared" si="52"/>
        <v>0</v>
      </c>
      <c r="Z132" s="56">
        <f t="shared" si="52"/>
        <v>0</v>
      </c>
      <c r="AA132" s="56">
        <f t="shared" si="52"/>
        <v>0</v>
      </c>
      <c r="AB132" s="56">
        <f t="shared" si="52"/>
        <v>0</v>
      </c>
      <c r="AC132" s="56">
        <f t="shared" si="53"/>
        <v>0</v>
      </c>
      <c r="AD132" s="56">
        <f t="shared" si="53"/>
        <v>0</v>
      </c>
      <c r="AE132" s="56">
        <f t="shared" si="53"/>
        <v>0</v>
      </c>
      <c r="AF132" s="56">
        <f t="shared" si="53"/>
        <v>0</v>
      </c>
      <c r="AG132" s="56">
        <f t="shared" si="53"/>
        <v>0</v>
      </c>
      <c r="AH132" s="56">
        <f t="shared" si="53"/>
        <v>0</v>
      </c>
      <c r="AI132" s="56">
        <f t="shared" si="53"/>
        <v>0</v>
      </c>
      <c r="AJ132" s="56">
        <f t="shared" si="53"/>
        <v>0</v>
      </c>
      <c r="AK132" s="56">
        <f t="shared" si="53"/>
        <v>0</v>
      </c>
      <c r="AL132" s="56">
        <f t="shared" si="53"/>
        <v>1</v>
      </c>
      <c r="AM132" s="56">
        <f t="shared" si="54"/>
        <v>1</v>
      </c>
      <c r="AN132" s="56">
        <f t="shared" si="54"/>
        <v>1</v>
      </c>
      <c r="AO132" s="56">
        <f t="shared" si="54"/>
        <v>1</v>
      </c>
      <c r="AP132" s="56">
        <f t="shared" si="54"/>
        <v>1</v>
      </c>
      <c r="AQ132" s="56">
        <f t="shared" si="54"/>
        <v>1</v>
      </c>
      <c r="AR132" s="56">
        <f t="shared" si="54"/>
        <v>0</v>
      </c>
      <c r="AS132" s="56">
        <f t="shared" si="54"/>
        <v>0</v>
      </c>
      <c r="AT132" s="56">
        <f t="shared" si="54"/>
        <v>0</v>
      </c>
      <c r="AU132" s="56">
        <f t="shared" si="54"/>
        <v>0</v>
      </c>
      <c r="AV132" s="56">
        <f t="shared" si="54"/>
        <v>0</v>
      </c>
      <c r="AW132" s="56">
        <f t="shared" si="54"/>
        <v>0</v>
      </c>
      <c r="AX132" s="56">
        <f t="shared" si="54"/>
        <v>0</v>
      </c>
      <c r="AY132" s="56">
        <f t="shared" si="54"/>
        <v>0</v>
      </c>
      <c r="AZ132" s="56">
        <f t="shared" si="54"/>
        <v>0</v>
      </c>
    </row>
    <row r="133" spans="1:52">
      <c r="A133" s="56" t="s">
        <v>335</v>
      </c>
      <c r="B133" s="56">
        <v>4953</v>
      </c>
      <c r="C133" s="56" t="s">
        <v>512</v>
      </c>
      <c r="D133" s="56" t="s">
        <v>532</v>
      </c>
      <c r="E133" s="1">
        <v>42495</v>
      </c>
      <c r="F133" s="1">
        <v>43056</v>
      </c>
      <c r="G133" s="1">
        <f t="shared" si="30"/>
        <v>43056</v>
      </c>
      <c r="I133" s="56">
        <f t="shared" si="51"/>
        <v>0</v>
      </c>
      <c r="J133" s="56">
        <f t="shared" si="51"/>
        <v>0</v>
      </c>
      <c r="K133" s="56">
        <f t="shared" si="51"/>
        <v>0</v>
      </c>
      <c r="L133" s="56">
        <f t="shared" si="51"/>
        <v>0</v>
      </c>
      <c r="M133" s="56">
        <f t="shared" si="51"/>
        <v>0</v>
      </c>
      <c r="N133" s="56">
        <f t="shared" si="51"/>
        <v>0</v>
      </c>
      <c r="O133" s="56">
        <f t="shared" si="51"/>
        <v>0</v>
      </c>
      <c r="P133" s="56">
        <f t="shared" si="51"/>
        <v>0</v>
      </c>
      <c r="Q133" s="56">
        <f t="shared" si="51"/>
        <v>0</v>
      </c>
      <c r="R133" s="56">
        <f t="shared" si="51"/>
        <v>0</v>
      </c>
      <c r="S133" s="56">
        <f t="shared" si="52"/>
        <v>0</v>
      </c>
      <c r="T133" s="56">
        <f t="shared" si="52"/>
        <v>0</v>
      </c>
      <c r="U133" s="56">
        <f t="shared" si="52"/>
        <v>0</v>
      </c>
      <c r="V133" s="56">
        <f t="shared" si="52"/>
        <v>0</v>
      </c>
      <c r="W133" s="56">
        <f t="shared" si="52"/>
        <v>0</v>
      </c>
      <c r="X133" s="56">
        <f t="shared" si="52"/>
        <v>0</v>
      </c>
      <c r="Y133" s="56">
        <f t="shared" si="52"/>
        <v>0</v>
      </c>
      <c r="Z133" s="56">
        <f t="shared" si="52"/>
        <v>0</v>
      </c>
      <c r="AA133" s="56">
        <f t="shared" si="52"/>
        <v>0</v>
      </c>
      <c r="AB133" s="56">
        <f t="shared" si="52"/>
        <v>0</v>
      </c>
      <c r="AC133" s="56">
        <f t="shared" si="53"/>
        <v>0</v>
      </c>
      <c r="AD133" s="56">
        <f t="shared" si="53"/>
        <v>0</v>
      </c>
      <c r="AE133" s="56">
        <f t="shared" si="53"/>
        <v>0</v>
      </c>
      <c r="AF133" s="56">
        <f t="shared" si="53"/>
        <v>0</v>
      </c>
      <c r="AG133" s="56">
        <f t="shared" si="53"/>
        <v>0</v>
      </c>
      <c r="AH133" s="56">
        <f t="shared" si="53"/>
        <v>0</v>
      </c>
      <c r="AI133" s="56">
        <f t="shared" si="53"/>
        <v>0</v>
      </c>
      <c r="AJ133" s="56">
        <f t="shared" si="53"/>
        <v>0</v>
      </c>
      <c r="AK133" s="56">
        <f t="shared" si="53"/>
        <v>0</v>
      </c>
      <c r="AL133" s="56">
        <f t="shared" si="53"/>
        <v>1</v>
      </c>
      <c r="AM133" s="56">
        <f t="shared" si="54"/>
        <v>1</v>
      </c>
      <c r="AN133" s="56">
        <f t="shared" si="54"/>
        <v>1</v>
      </c>
      <c r="AO133" s="56">
        <f t="shared" si="54"/>
        <v>1</v>
      </c>
      <c r="AP133" s="56">
        <f t="shared" si="54"/>
        <v>1</v>
      </c>
      <c r="AQ133" s="56">
        <f t="shared" si="54"/>
        <v>1</v>
      </c>
      <c r="AR133" s="56">
        <f t="shared" si="54"/>
        <v>0</v>
      </c>
      <c r="AS133" s="56">
        <f t="shared" si="54"/>
        <v>0</v>
      </c>
      <c r="AT133" s="56">
        <f t="shared" si="54"/>
        <v>0</v>
      </c>
      <c r="AU133" s="56">
        <f t="shared" si="54"/>
        <v>0</v>
      </c>
      <c r="AV133" s="56">
        <f t="shared" si="54"/>
        <v>0</v>
      </c>
      <c r="AW133" s="56">
        <f t="shared" si="54"/>
        <v>0</v>
      </c>
      <c r="AX133" s="56">
        <f t="shared" si="54"/>
        <v>0</v>
      </c>
      <c r="AY133" s="56">
        <f t="shared" si="54"/>
        <v>0</v>
      </c>
      <c r="AZ133" s="56">
        <f t="shared" si="54"/>
        <v>0</v>
      </c>
    </row>
    <row r="134" spans="1:52">
      <c r="A134" s="56" t="s">
        <v>335</v>
      </c>
      <c r="B134" s="56">
        <v>4974</v>
      </c>
      <c r="C134" s="56" t="s">
        <v>512</v>
      </c>
      <c r="D134" s="56" t="s">
        <v>531</v>
      </c>
      <c r="E134" s="1">
        <v>42495</v>
      </c>
      <c r="F134" s="1">
        <v>43004</v>
      </c>
      <c r="G134" s="1">
        <f t="shared" si="30"/>
        <v>43004</v>
      </c>
      <c r="I134" s="56">
        <f t="shared" si="51"/>
        <v>0</v>
      </c>
      <c r="J134" s="56">
        <f t="shared" si="51"/>
        <v>0</v>
      </c>
      <c r="K134" s="56">
        <f t="shared" si="51"/>
        <v>0</v>
      </c>
      <c r="L134" s="56">
        <f t="shared" si="51"/>
        <v>0</v>
      </c>
      <c r="M134" s="56">
        <f t="shared" si="51"/>
        <v>0</v>
      </c>
      <c r="N134" s="56">
        <f t="shared" si="51"/>
        <v>0</v>
      </c>
      <c r="O134" s="56">
        <f t="shared" si="51"/>
        <v>0</v>
      </c>
      <c r="P134" s="56">
        <f t="shared" si="51"/>
        <v>0</v>
      </c>
      <c r="Q134" s="56">
        <f t="shared" si="51"/>
        <v>0</v>
      </c>
      <c r="R134" s="56">
        <f t="shared" si="51"/>
        <v>0</v>
      </c>
      <c r="S134" s="56">
        <f t="shared" si="52"/>
        <v>0</v>
      </c>
      <c r="T134" s="56">
        <f t="shared" si="52"/>
        <v>0</v>
      </c>
      <c r="U134" s="56">
        <f t="shared" si="52"/>
        <v>0</v>
      </c>
      <c r="V134" s="56">
        <f t="shared" si="52"/>
        <v>0</v>
      </c>
      <c r="W134" s="56">
        <f t="shared" si="52"/>
        <v>0</v>
      </c>
      <c r="X134" s="56">
        <f t="shared" si="52"/>
        <v>0</v>
      </c>
      <c r="Y134" s="56">
        <f t="shared" si="52"/>
        <v>0</v>
      </c>
      <c r="Z134" s="56">
        <f t="shared" si="52"/>
        <v>0</v>
      </c>
      <c r="AA134" s="56">
        <f t="shared" si="52"/>
        <v>0</v>
      </c>
      <c r="AB134" s="56">
        <f t="shared" si="52"/>
        <v>0</v>
      </c>
      <c r="AC134" s="56">
        <f t="shared" si="53"/>
        <v>0</v>
      </c>
      <c r="AD134" s="56">
        <f t="shared" si="53"/>
        <v>0</v>
      </c>
      <c r="AE134" s="56">
        <f t="shared" si="53"/>
        <v>0</v>
      </c>
      <c r="AF134" s="56">
        <f t="shared" si="53"/>
        <v>0</v>
      </c>
      <c r="AG134" s="56">
        <f t="shared" si="53"/>
        <v>0</v>
      </c>
      <c r="AH134" s="56">
        <f t="shared" si="53"/>
        <v>0</v>
      </c>
      <c r="AI134" s="56">
        <f t="shared" si="53"/>
        <v>0</v>
      </c>
      <c r="AJ134" s="56">
        <f t="shared" si="53"/>
        <v>0</v>
      </c>
      <c r="AK134" s="56">
        <f t="shared" si="53"/>
        <v>0</v>
      </c>
      <c r="AL134" s="56">
        <f t="shared" si="53"/>
        <v>1</v>
      </c>
      <c r="AM134" s="56">
        <f t="shared" si="54"/>
        <v>1</v>
      </c>
      <c r="AN134" s="56">
        <f t="shared" si="54"/>
        <v>1</v>
      </c>
      <c r="AO134" s="56">
        <f t="shared" si="54"/>
        <v>1</v>
      </c>
      <c r="AP134" s="56">
        <f t="shared" si="54"/>
        <v>1</v>
      </c>
      <c r="AQ134" s="56">
        <f t="shared" si="54"/>
        <v>0</v>
      </c>
      <c r="AR134" s="56">
        <f t="shared" si="54"/>
        <v>0</v>
      </c>
      <c r="AS134" s="56">
        <f t="shared" si="54"/>
        <v>0</v>
      </c>
      <c r="AT134" s="56">
        <f t="shared" si="54"/>
        <v>0</v>
      </c>
      <c r="AU134" s="56">
        <f t="shared" si="54"/>
        <v>0</v>
      </c>
      <c r="AV134" s="56">
        <f t="shared" si="54"/>
        <v>0</v>
      </c>
      <c r="AW134" s="56">
        <f t="shared" si="54"/>
        <v>0</v>
      </c>
      <c r="AX134" s="56">
        <f t="shared" si="54"/>
        <v>0</v>
      </c>
      <c r="AY134" s="56">
        <f t="shared" si="54"/>
        <v>0</v>
      </c>
      <c r="AZ134" s="56">
        <f t="shared" si="54"/>
        <v>0</v>
      </c>
    </row>
    <row r="135" spans="1:52">
      <c r="A135" s="56" t="s">
        <v>335</v>
      </c>
      <c r="B135" s="56">
        <v>5109</v>
      </c>
      <c r="C135" s="56" t="s">
        <v>512</v>
      </c>
      <c r="D135" s="56" t="s">
        <v>527</v>
      </c>
      <c r="E135" s="1">
        <v>42495</v>
      </c>
      <c r="F135" s="1">
        <v>42986</v>
      </c>
      <c r="G135" s="1">
        <f t="shared" ref="G135:G198" si="55">IF(F135="",DATE(2021,1,1),F135)</f>
        <v>42986</v>
      </c>
      <c r="I135" s="56">
        <f t="shared" si="51"/>
        <v>0</v>
      </c>
      <c r="J135" s="56">
        <f t="shared" si="51"/>
        <v>0</v>
      </c>
      <c r="K135" s="56">
        <f t="shared" si="51"/>
        <v>0</v>
      </c>
      <c r="L135" s="56">
        <f t="shared" si="51"/>
        <v>0</v>
      </c>
      <c r="M135" s="56">
        <f t="shared" si="51"/>
        <v>0</v>
      </c>
      <c r="N135" s="56">
        <f t="shared" si="51"/>
        <v>0</v>
      </c>
      <c r="O135" s="56">
        <f t="shared" si="51"/>
        <v>0</v>
      </c>
      <c r="P135" s="56">
        <f t="shared" si="51"/>
        <v>0</v>
      </c>
      <c r="Q135" s="56">
        <f t="shared" si="51"/>
        <v>0</v>
      </c>
      <c r="R135" s="56">
        <f t="shared" si="51"/>
        <v>0</v>
      </c>
      <c r="S135" s="56">
        <f t="shared" si="52"/>
        <v>0</v>
      </c>
      <c r="T135" s="56">
        <f t="shared" si="52"/>
        <v>0</v>
      </c>
      <c r="U135" s="56">
        <f t="shared" si="52"/>
        <v>0</v>
      </c>
      <c r="V135" s="56">
        <f t="shared" si="52"/>
        <v>0</v>
      </c>
      <c r="W135" s="56">
        <f t="shared" si="52"/>
        <v>0</v>
      </c>
      <c r="X135" s="56">
        <f t="shared" si="52"/>
        <v>0</v>
      </c>
      <c r="Y135" s="56">
        <f t="shared" si="52"/>
        <v>0</v>
      </c>
      <c r="Z135" s="56">
        <f t="shared" si="52"/>
        <v>0</v>
      </c>
      <c r="AA135" s="56">
        <f t="shared" si="52"/>
        <v>0</v>
      </c>
      <c r="AB135" s="56">
        <f t="shared" si="52"/>
        <v>0</v>
      </c>
      <c r="AC135" s="56">
        <f t="shared" si="53"/>
        <v>0</v>
      </c>
      <c r="AD135" s="56">
        <f t="shared" si="53"/>
        <v>0</v>
      </c>
      <c r="AE135" s="56">
        <f t="shared" si="53"/>
        <v>0</v>
      </c>
      <c r="AF135" s="56">
        <f t="shared" si="53"/>
        <v>0</v>
      </c>
      <c r="AG135" s="56">
        <f t="shared" si="53"/>
        <v>0</v>
      </c>
      <c r="AH135" s="56">
        <f t="shared" si="53"/>
        <v>0</v>
      </c>
      <c r="AI135" s="56">
        <f t="shared" si="53"/>
        <v>0</v>
      </c>
      <c r="AJ135" s="56">
        <f t="shared" si="53"/>
        <v>0</v>
      </c>
      <c r="AK135" s="56">
        <f t="shared" si="53"/>
        <v>0</v>
      </c>
      <c r="AL135" s="56">
        <f t="shared" si="53"/>
        <v>1</v>
      </c>
      <c r="AM135" s="56">
        <f t="shared" si="54"/>
        <v>1</v>
      </c>
      <c r="AN135" s="56">
        <f t="shared" si="54"/>
        <v>1</v>
      </c>
      <c r="AO135" s="56">
        <f t="shared" si="54"/>
        <v>1</v>
      </c>
      <c r="AP135" s="56">
        <f t="shared" si="54"/>
        <v>1</v>
      </c>
      <c r="AQ135" s="56">
        <f t="shared" si="54"/>
        <v>0</v>
      </c>
      <c r="AR135" s="56">
        <f t="shared" si="54"/>
        <v>0</v>
      </c>
      <c r="AS135" s="56">
        <f t="shared" si="54"/>
        <v>0</v>
      </c>
      <c r="AT135" s="56">
        <f t="shared" si="54"/>
        <v>0</v>
      </c>
      <c r="AU135" s="56">
        <f t="shared" si="54"/>
        <v>0</v>
      </c>
      <c r="AV135" s="56">
        <f t="shared" si="54"/>
        <v>0</v>
      </c>
      <c r="AW135" s="56">
        <f t="shared" si="54"/>
        <v>0</v>
      </c>
      <c r="AX135" s="56">
        <f t="shared" si="54"/>
        <v>0</v>
      </c>
      <c r="AY135" s="56">
        <f t="shared" si="54"/>
        <v>0</v>
      </c>
      <c r="AZ135" s="56">
        <f t="shared" si="54"/>
        <v>0</v>
      </c>
    </row>
    <row r="136" spans="1:52">
      <c r="A136" s="56" t="s">
        <v>335</v>
      </c>
      <c r="B136" s="56">
        <v>6286</v>
      </c>
      <c r="C136" s="56" t="s">
        <v>665</v>
      </c>
      <c r="D136" s="56" t="s">
        <v>666</v>
      </c>
      <c r="E136" s="1">
        <v>42734</v>
      </c>
      <c r="F136" s="1">
        <v>43205</v>
      </c>
      <c r="G136" s="1">
        <f t="shared" si="55"/>
        <v>43205</v>
      </c>
      <c r="I136" s="56">
        <f t="shared" si="51"/>
        <v>0</v>
      </c>
      <c r="J136" s="56">
        <f t="shared" si="51"/>
        <v>0</v>
      </c>
      <c r="K136" s="56">
        <f t="shared" si="51"/>
        <v>0</v>
      </c>
      <c r="L136" s="56">
        <f t="shared" si="51"/>
        <v>0</v>
      </c>
      <c r="M136" s="56">
        <f t="shared" si="51"/>
        <v>0</v>
      </c>
      <c r="N136" s="56">
        <f t="shared" si="51"/>
        <v>0</v>
      </c>
      <c r="O136" s="56">
        <f t="shared" si="51"/>
        <v>0</v>
      </c>
      <c r="P136" s="56">
        <f t="shared" si="51"/>
        <v>0</v>
      </c>
      <c r="Q136" s="56">
        <f t="shared" si="51"/>
        <v>0</v>
      </c>
      <c r="R136" s="56">
        <f t="shared" si="51"/>
        <v>0</v>
      </c>
      <c r="S136" s="56">
        <f t="shared" si="52"/>
        <v>0</v>
      </c>
      <c r="T136" s="56">
        <f t="shared" si="52"/>
        <v>0</v>
      </c>
      <c r="U136" s="56">
        <f t="shared" si="52"/>
        <v>0</v>
      </c>
      <c r="V136" s="56">
        <f t="shared" si="52"/>
        <v>0</v>
      </c>
      <c r="W136" s="56">
        <f t="shared" si="52"/>
        <v>0</v>
      </c>
      <c r="X136" s="56">
        <f t="shared" si="52"/>
        <v>0</v>
      </c>
      <c r="Y136" s="56">
        <f t="shared" si="52"/>
        <v>0</v>
      </c>
      <c r="Z136" s="56">
        <f t="shared" si="52"/>
        <v>0</v>
      </c>
      <c r="AA136" s="56">
        <f t="shared" si="52"/>
        <v>0</v>
      </c>
      <c r="AB136" s="56">
        <f t="shared" si="52"/>
        <v>0</v>
      </c>
      <c r="AC136" s="56">
        <f t="shared" si="53"/>
        <v>0</v>
      </c>
      <c r="AD136" s="56">
        <f t="shared" si="53"/>
        <v>0</v>
      </c>
      <c r="AE136" s="56">
        <f t="shared" si="53"/>
        <v>0</v>
      </c>
      <c r="AF136" s="56">
        <f t="shared" si="53"/>
        <v>0</v>
      </c>
      <c r="AG136" s="56">
        <f t="shared" si="53"/>
        <v>0</v>
      </c>
      <c r="AH136" s="56">
        <f t="shared" si="53"/>
        <v>0</v>
      </c>
      <c r="AI136" s="56">
        <f t="shared" si="53"/>
        <v>0</v>
      </c>
      <c r="AJ136" s="56">
        <f t="shared" si="53"/>
        <v>0</v>
      </c>
      <c r="AK136" s="56">
        <f t="shared" si="53"/>
        <v>0</v>
      </c>
      <c r="AL136" s="56">
        <f t="shared" si="53"/>
        <v>0</v>
      </c>
      <c r="AM136" s="56">
        <f t="shared" si="54"/>
        <v>0</v>
      </c>
      <c r="AN136" s="56">
        <f t="shared" si="54"/>
        <v>1</v>
      </c>
      <c r="AO136" s="56">
        <f t="shared" si="54"/>
        <v>1</v>
      </c>
      <c r="AP136" s="56">
        <f t="shared" si="54"/>
        <v>1</v>
      </c>
      <c r="AQ136" s="56">
        <f t="shared" si="54"/>
        <v>1</v>
      </c>
      <c r="AR136" s="56">
        <f t="shared" si="54"/>
        <v>1</v>
      </c>
      <c r="AS136" s="56">
        <f t="shared" si="54"/>
        <v>1</v>
      </c>
      <c r="AT136" s="56">
        <f t="shared" si="54"/>
        <v>0</v>
      </c>
      <c r="AU136" s="56">
        <f t="shared" si="54"/>
        <v>0</v>
      </c>
      <c r="AV136" s="56">
        <f t="shared" si="54"/>
        <v>0</v>
      </c>
      <c r="AW136" s="56">
        <f t="shared" si="54"/>
        <v>0</v>
      </c>
      <c r="AX136" s="56">
        <f t="shared" si="54"/>
        <v>0</v>
      </c>
      <c r="AY136" s="56">
        <f t="shared" si="54"/>
        <v>0</v>
      </c>
      <c r="AZ136" s="56">
        <f t="shared" si="54"/>
        <v>0</v>
      </c>
    </row>
    <row r="137" spans="1:52">
      <c r="A137" s="56" t="s">
        <v>335</v>
      </c>
      <c r="B137" s="56">
        <v>7126</v>
      </c>
      <c r="C137" s="56" t="s">
        <v>665</v>
      </c>
      <c r="D137" s="56" t="s">
        <v>664</v>
      </c>
      <c r="E137" s="1">
        <v>42612</v>
      </c>
      <c r="F137" s="1">
        <v>43181</v>
      </c>
      <c r="G137" s="1">
        <f t="shared" si="55"/>
        <v>43181</v>
      </c>
      <c r="I137" s="56">
        <f t="shared" ref="I137:R146" si="56">IF(AND(I$5&gt;$E137,I$5&lt;$G137),1,0)</f>
        <v>0</v>
      </c>
      <c r="J137" s="56">
        <f t="shared" si="56"/>
        <v>0</v>
      </c>
      <c r="K137" s="56">
        <f t="shared" si="56"/>
        <v>0</v>
      </c>
      <c r="L137" s="56">
        <f t="shared" si="56"/>
        <v>0</v>
      </c>
      <c r="M137" s="56">
        <f t="shared" si="56"/>
        <v>0</v>
      </c>
      <c r="N137" s="56">
        <f t="shared" si="56"/>
        <v>0</v>
      </c>
      <c r="O137" s="56">
        <f t="shared" si="56"/>
        <v>0</v>
      </c>
      <c r="P137" s="56">
        <f t="shared" si="56"/>
        <v>0</v>
      </c>
      <c r="Q137" s="56">
        <f t="shared" si="56"/>
        <v>0</v>
      </c>
      <c r="R137" s="56">
        <f t="shared" si="56"/>
        <v>0</v>
      </c>
      <c r="S137" s="56">
        <f t="shared" ref="S137:AB146" si="57">IF(AND(S$5&gt;$E137,S$5&lt;$G137),1,0)</f>
        <v>0</v>
      </c>
      <c r="T137" s="56">
        <f t="shared" si="57"/>
        <v>0</v>
      </c>
      <c r="U137" s="56">
        <f t="shared" si="57"/>
        <v>0</v>
      </c>
      <c r="V137" s="56">
        <f t="shared" si="57"/>
        <v>0</v>
      </c>
      <c r="W137" s="56">
        <f t="shared" si="57"/>
        <v>0</v>
      </c>
      <c r="X137" s="56">
        <f t="shared" si="57"/>
        <v>0</v>
      </c>
      <c r="Y137" s="56">
        <f t="shared" si="57"/>
        <v>0</v>
      </c>
      <c r="Z137" s="56">
        <f t="shared" si="57"/>
        <v>0</v>
      </c>
      <c r="AA137" s="56">
        <f t="shared" si="57"/>
        <v>0</v>
      </c>
      <c r="AB137" s="56">
        <f t="shared" si="57"/>
        <v>0</v>
      </c>
      <c r="AC137" s="56">
        <f t="shared" ref="AC137:AL146" si="58">IF(AND(AC$5&gt;$E137,AC$5&lt;$G137),1,0)</f>
        <v>0</v>
      </c>
      <c r="AD137" s="56">
        <f t="shared" si="58"/>
        <v>0</v>
      </c>
      <c r="AE137" s="56">
        <f t="shared" si="58"/>
        <v>0</v>
      </c>
      <c r="AF137" s="56">
        <f t="shared" si="58"/>
        <v>0</v>
      </c>
      <c r="AG137" s="56">
        <f t="shared" si="58"/>
        <v>0</v>
      </c>
      <c r="AH137" s="56">
        <f t="shared" si="58"/>
        <v>0</v>
      </c>
      <c r="AI137" s="56">
        <f t="shared" si="58"/>
        <v>0</v>
      </c>
      <c r="AJ137" s="56">
        <f t="shared" si="58"/>
        <v>0</v>
      </c>
      <c r="AK137" s="56">
        <f t="shared" si="58"/>
        <v>0</v>
      </c>
      <c r="AL137" s="56">
        <f t="shared" si="58"/>
        <v>0</v>
      </c>
      <c r="AM137" s="56">
        <f t="shared" ref="AM137:AZ146" si="59">IF(AND(AM$5&gt;$E137,AM$5&lt;$G137),1,0)</f>
        <v>1</v>
      </c>
      <c r="AN137" s="56">
        <f t="shared" si="59"/>
        <v>1</v>
      </c>
      <c r="AO137" s="56">
        <f t="shared" si="59"/>
        <v>1</v>
      </c>
      <c r="AP137" s="56">
        <f t="shared" si="59"/>
        <v>1</v>
      </c>
      <c r="AQ137" s="56">
        <f t="shared" si="59"/>
        <v>1</v>
      </c>
      <c r="AR137" s="56">
        <f t="shared" si="59"/>
        <v>1</v>
      </c>
      <c r="AS137" s="56">
        <f t="shared" si="59"/>
        <v>0</v>
      </c>
      <c r="AT137" s="56">
        <f t="shared" si="59"/>
        <v>0</v>
      </c>
      <c r="AU137" s="56">
        <f t="shared" si="59"/>
        <v>0</v>
      </c>
      <c r="AV137" s="56">
        <f t="shared" si="59"/>
        <v>0</v>
      </c>
      <c r="AW137" s="56">
        <f t="shared" si="59"/>
        <v>0</v>
      </c>
      <c r="AX137" s="56">
        <f t="shared" si="59"/>
        <v>0</v>
      </c>
      <c r="AY137" s="56">
        <f t="shared" si="59"/>
        <v>0</v>
      </c>
      <c r="AZ137" s="56">
        <f t="shared" si="59"/>
        <v>0</v>
      </c>
    </row>
    <row r="138" spans="1:52">
      <c r="A138" s="56" t="s">
        <v>652</v>
      </c>
      <c r="B138" s="56">
        <v>3222</v>
      </c>
      <c r="C138" s="56" t="s">
        <v>483</v>
      </c>
      <c r="D138" s="56" t="s">
        <v>498</v>
      </c>
      <c r="E138" s="1">
        <v>42495</v>
      </c>
      <c r="F138" s="1"/>
      <c r="G138" s="1">
        <f t="shared" si="55"/>
        <v>44197</v>
      </c>
      <c r="I138" s="56">
        <f t="shared" si="56"/>
        <v>0</v>
      </c>
      <c r="J138" s="56">
        <f t="shared" si="56"/>
        <v>0</v>
      </c>
      <c r="K138" s="56">
        <f t="shared" si="56"/>
        <v>0</v>
      </c>
      <c r="L138" s="56">
        <f t="shared" si="56"/>
        <v>0</v>
      </c>
      <c r="M138" s="56">
        <f t="shared" si="56"/>
        <v>0</v>
      </c>
      <c r="N138" s="56">
        <f t="shared" si="56"/>
        <v>0</v>
      </c>
      <c r="O138" s="56">
        <f t="shared" si="56"/>
        <v>0</v>
      </c>
      <c r="P138" s="56">
        <f t="shared" si="56"/>
        <v>0</v>
      </c>
      <c r="Q138" s="56">
        <f t="shared" si="56"/>
        <v>0</v>
      </c>
      <c r="R138" s="56">
        <f t="shared" si="56"/>
        <v>0</v>
      </c>
      <c r="S138" s="56">
        <f t="shared" si="57"/>
        <v>0</v>
      </c>
      <c r="T138" s="56">
        <f t="shared" si="57"/>
        <v>0</v>
      </c>
      <c r="U138" s="56">
        <f t="shared" si="57"/>
        <v>0</v>
      </c>
      <c r="V138" s="56">
        <f t="shared" si="57"/>
        <v>0</v>
      </c>
      <c r="W138" s="56">
        <f t="shared" si="57"/>
        <v>0</v>
      </c>
      <c r="X138" s="56">
        <f t="shared" si="57"/>
        <v>0</v>
      </c>
      <c r="Y138" s="56">
        <f t="shared" si="57"/>
        <v>0</v>
      </c>
      <c r="Z138" s="56">
        <f t="shared" si="57"/>
        <v>0</v>
      </c>
      <c r="AA138" s="56">
        <f t="shared" si="57"/>
        <v>0</v>
      </c>
      <c r="AB138" s="56">
        <f t="shared" si="57"/>
        <v>0</v>
      </c>
      <c r="AC138" s="56">
        <f t="shared" si="58"/>
        <v>0</v>
      </c>
      <c r="AD138" s="56">
        <f t="shared" si="58"/>
        <v>0</v>
      </c>
      <c r="AE138" s="56">
        <f t="shared" si="58"/>
        <v>0</v>
      </c>
      <c r="AF138" s="56">
        <f t="shared" si="58"/>
        <v>0</v>
      </c>
      <c r="AG138" s="56">
        <f t="shared" si="58"/>
        <v>0</v>
      </c>
      <c r="AH138" s="56">
        <f t="shared" si="58"/>
        <v>0</v>
      </c>
      <c r="AI138" s="56">
        <f t="shared" si="58"/>
        <v>0</v>
      </c>
      <c r="AJ138" s="56">
        <f t="shared" si="58"/>
        <v>0</v>
      </c>
      <c r="AK138" s="56">
        <f t="shared" si="58"/>
        <v>0</v>
      </c>
      <c r="AL138" s="56">
        <f t="shared" si="58"/>
        <v>1</v>
      </c>
      <c r="AM138" s="56">
        <f t="shared" si="59"/>
        <v>1</v>
      </c>
      <c r="AN138" s="56">
        <f t="shared" si="59"/>
        <v>1</v>
      </c>
      <c r="AO138" s="56">
        <f t="shared" si="59"/>
        <v>1</v>
      </c>
      <c r="AP138" s="56">
        <f t="shared" si="59"/>
        <v>1</v>
      </c>
      <c r="AQ138" s="56">
        <f t="shared" si="59"/>
        <v>1</v>
      </c>
      <c r="AR138" s="56">
        <f t="shared" si="59"/>
        <v>1</v>
      </c>
      <c r="AS138" s="56">
        <f t="shared" si="59"/>
        <v>1</v>
      </c>
      <c r="AT138" s="56">
        <f t="shared" si="59"/>
        <v>1</v>
      </c>
      <c r="AU138" s="56">
        <f t="shared" si="59"/>
        <v>1</v>
      </c>
      <c r="AV138" s="56">
        <f t="shared" si="59"/>
        <v>1</v>
      </c>
      <c r="AW138" s="56">
        <f t="shared" si="59"/>
        <v>1</v>
      </c>
      <c r="AX138" s="56">
        <f t="shared" si="59"/>
        <v>1</v>
      </c>
      <c r="AY138" s="56">
        <f t="shared" si="59"/>
        <v>1</v>
      </c>
      <c r="AZ138" s="56">
        <f t="shared" si="59"/>
        <v>1</v>
      </c>
    </row>
    <row r="139" spans="1:52">
      <c r="A139" s="56" t="s">
        <v>652</v>
      </c>
      <c r="B139" s="56">
        <v>3229</v>
      </c>
      <c r="C139" s="56" t="s">
        <v>483</v>
      </c>
      <c r="D139" s="56" t="s">
        <v>497</v>
      </c>
      <c r="E139" s="1">
        <v>42495</v>
      </c>
      <c r="F139" s="1"/>
      <c r="G139" s="1">
        <f t="shared" si="55"/>
        <v>44197</v>
      </c>
      <c r="I139" s="56">
        <f t="shared" si="56"/>
        <v>0</v>
      </c>
      <c r="J139" s="56">
        <f t="shared" si="56"/>
        <v>0</v>
      </c>
      <c r="K139" s="56">
        <f t="shared" si="56"/>
        <v>0</v>
      </c>
      <c r="L139" s="56">
        <f t="shared" si="56"/>
        <v>0</v>
      </c>
      <c r="M139" s="56">
        <f t="shared" si="56"/>
        <v>0</v>
      </c>
      <c r="N139" s="56">
        <f t="shared" si="56"/>
        <v>0</v>
      </c>
      <c r="O139" s="56">
        <f t="shared" si="56"/>
        <v>0</v>
      </c>
      <c r="P139" s="56">
        <f t="shared" si="56"/>
        <v>0</v>
      </c>
      <c r="Q139" s="56">
        <f t="shared" si="56"/>
        <v>0</v>
      </c>
      <c r="R139" s="56">
        <f t="shared" si="56"/>
        <v>0</v>
      </c>
      <c r="S139" s="56">
        <f t="shared" si="57"/>
        <v>0</v>
      </c>
      <c r="T139" s="56">
        <f t="shared" si="57"/>
        <v>0</v>
      </c>
      <c r="U139" s="56">
        <f t="shared" si="57"/>
        <v>0</v>
      </c>
      <c r="V139" s="56">
        <f t="shared" si="57"/>
        <v>0</v>
      </c>
      <c r="W139" s="56">
        <f t="shared" si="57"/>
        <v>0</v>
      </c>
      <c r="X139" s="56">
        <f t="shared" si="57"/>
        <v>0</v>
      </c>
      <c r="Y139" s="56">
        <f t="shared" si="57"/>
        <v>0</v>
      </c>
      <c r="Z139" s="56">
        <f t="shared" si="57"/>
        <v>0</v>
      </c>
      <c r="AA139" s="56">
        <f t="shared" si="57"/>
        <v>0</v>
      </c>
      <c r="AB139" s="56">
        <f t="shared" si="57"/>
        <v>0</v>
      </c>
      <c r="AC139" s="56">
        <f t="shared" si="58"/>
        <v>0</v>
      </c>
      <c r="AD139" s="56">
        <f t="shared" si="58"/>
        <v>0</v>
      </c>
      <c r="AE139" s="56">
        <f t="shared" si="58"/>
        <v>0</v>
      </c>
      <c r="AF139" s="56">
        <f t="shared" si="58"/>
        <v>0</v>
      </c>
      <c r="AG139" s="56">
        <f t="shared" si="58"/>
        <v>0</v>
      </c>
      <c r="AH139" s="56">
        <f t="shared" si="58"/>
        <v>0</v>
      </c>
      <c r="AI139" s="56">
        <f t="shared" si="58"/>
        <v>0</v>
      </c>
      <c r="AJ139" s="56">
        <f t="shared" si="58"/>
        <v>0</v>
      </c>
      <c r="AK139" s="56">
        <f t="shared" si="58"/>
        <v>0</v>
      </c>
      <c r="AL139" s="56">
        <f t="shared" si="58"/>
        <v>1</v>
      </c>
      <c r="AM139" s="56">
        <f t="shared" si="59"/>
        <v>1</v>
      </c>
      <c r="AN139" s="56">
        <f t="shared" si="59"/>
        <v>1</v>
      </c>
      <c r="AO139" s="56">
        <f t="shared" si="59"/>
        <v>1</v>
      </c>
      <c r="AP139" s="56">
        <f t="shared" si="59"/>
        <v>1</v>
      </c>
      <c r="AQ139" s="56">
        <f t="shared" si="59"/>
        <v>1</v>
      </c>
      <c r="AR139" s="56">
        <f t="shared" si="59"/>
        <v>1</v>
      </c>
      <c r="AS139" s="56">
        <f t="shared" si="59"/>
        <v>1</v>
      </c>
      <c r="AT139" s="56">
        <f t="shared" si="59"/>
        <v>1</v>
      </c>
      <c r="AU139" s="56">
        <f t="shared" si="59"/>
        <v>1</v>
      </c>
      <c r="AV139" s="56">
        <f t="shared" si="59"/>
        <v>1</v>
      </c>
      <c r="AW139" s="56">
        <f t="shared" si="59"/>
        <v>1</v>
      </c>
      <c r="AX139" s="56">
        <f t="shared" si="59"/>
        <v>1</v>
      </c>
      <c r="AY139" s="56">
        <f t="shared" si="59"/>
        <v>1</v>
      </c>
      <c r="AZ139" s="56">
        <f t="shared" si="59"/>
        <v>1</v>
      </c>
    </row>
    <row r="140" spans="1:52">
      <c r="A140" s="56" t="s">
        <v>652</v>
      </c>
      <c r="B140" s="56">
        <v>3294</v>
      </c>
      <c r="C140" s="56" t="s">
        <v>483</v>
      </c>
      <c r="D140" s="56" t="s">
        <v>496</v>
      </c>
      <c r="E140" s="1">
        <v>42495</v>
      </c>
      <c r="F140" s="1"/>
      <c r="G140" s="1">
        <f t="shared" si="55"/>
        <v>44197</v>
      </c>
      <c r="I140" s="56">
        <f t="shared" si="56"/>
        <v>0</v>
      </c>
      <c r="J140" s="56">
        <f t="shared" si="56"/>
        <v>0</v>
      </c>
      <c r="K140" s="56">
        <f t="shared" si="56"/>
        <v>0</v>
      </c>
      <c r="L140" s="56">
        <f t="shared" si="56"/>
        <v>0</v>
      </c>
      <c r="M140" s="56">
        <f t="shared" si="56"/>
        <v>0</v>
      </c>
      <c r="N140" s="56">
        <f t="shared" si="56"/>
        <v>0</v>
      </c>
      <c r="O140" s="56">
        <f t="shared" si="56"/>
        <v>0</v>
      </c>
      <c r="P140" s="56">
        <f t="shared" si="56"/>
        <v>0</v>
      </c>
      <c r="Q140" s="56">
        <f t="shared" si="56"/>
        <v>0</v>
      </c>
      <c r="R140" s="56">
        <f t="shared" si="56"/>
        <v>0</v>
      </c>
      <c r="S140" s="56">
        <f t="shared" si="57"/>
        <v>0</v>
      </c>
      <c r="T140" s="56">
        <f t="shared" si="57"/>
        <v>0</v>
      </c>
      <c r="U140" s="56">
        <f t="shared" si="57"/>
        <v>0</v>
      </c>
      <c r="V140" s="56">
        <f t="shared" si="57"/>
        <v>0</v>
      </c>
      <c r="W140" s="56">
        <f t="shared" si="57"/>
        <v>0</v>
      </c>
      <c r="X140" s="56">
        <f t="shared" si="57"/>
        <v>0</v>
      </c>
      <c r="Y140" s="56">
        <f t="shared" si="57"/>
        <v>0</v>
      </c>
      <c r="Z140" s="56">
        <f t="shared" si="57"/>
        <v>0</v>
      </c>
      <c r="AA140" s="56">
        <f t="shared" si="57"/>
        <v>0</v>
      </c>
      <c r="AB140" s="56">
        <f t="shared" si="57"/>
        <v>0</v>
      </c>
      <c r="AC140" s="56">
        <f t="shared" si="58"/>
        <v>0</v>
      </c>
      <c r="AD140" s="56">
        <f t="shared" si="58"/>
        <v>0</v>
      </c>
      <c r="AE140" s="56">
        <f t="shared" si="58"/>
        <v>0</v>
      </c>
      <c r="AF140" s="56">
        <f t="shared" si="58"/>
        <v>0</v>
      </c>
      <c r="AG140" s="56">
        <f t="shared" si="58"/>
        <v>0</v>
      </c>
      <c r="AH140" s="56">
        <f t="shared" si="58"/>
        <v>0</v>
      </c>
      <c r="AI140" s="56">
        <f t="shared" si="58"/>
        <v>0</v>
      </c>
      <c r="AJ140" s="56">
        <f t="shared" si="58"/>
        <v>0</v>
      </c>
      <c r="AK140" s="56">
        <f t="shared" si="58"/>
        <v>0</v>
      </c>
      <c r="AL140" s="56">
        <f t="shared" si="58"/>
        <v>1</v>
      </c>
      <c r="AM140" s="56">
        <f t="shared" si="59"/>
        <v>1</v>
      </c>
      <c r="AN140" s="56">
        <f t="shared" si="59"/>
        <v>1</v>
      </c>
      <c r="AO140" s="56">
        <f t="shared" si="59"/>
        <v>1</v>
      </c>
      <c r="AP140" s="56">
        <f t="shared" si="59"/>
        <v>1</v>
      </c>
      <c r="AQ140" s="56">
        <f t="shared" si="59"/>
        <v>1</v>
      </c>
      <c r="AR140" s="56">
        <f t="shared" si="59"/>
        <v>1</v>
      </c>
      <c r="AS140" s="56">
        <f t="shared" si="59"/>
        <v>1</v>
      </c>
      <c r="AT140" s="56">
        <f t="shared" si="59"/>
        <v>1</v>
      </c>
      <c r="AU140" s="56">
        <f t="shared" si="59"/>
        <v>1</v>
      </c>
      <c r="AV140" s="56">
        <f t="shared" si="59"/>
        <v>1</v>
      </c>
      <c r="AW140" s="56">
        <f t="shared" si="59"/>
        <v>1</v>
      </c>
      <c r="AX140" s="56">
        <f t="shared" si="59"/>
        <v>1</v>
      </c>
      <c r="AY140" s="56">
        <f t="shared" si="59"/>
        <v>1</v>
      </c>
      <c r="AZ140" s="56">
        <f t="shared" si="59"/>
        <v>1</v>
      </c>
    </row>
    <row r="141" spans="1:52">
      <c r="A141" s="56" t="s">
        <v>652</v>
      </c>
      <c r="B141" s="56">
        <v>3761</v>
      </c>
      <c r="C141" s="56" t="s">
        <v>483</v>
      </c>
      <c r="D141" s="56" t="s">
        <v>495</v>
      </c>
      <c r="E141" s="1">
        <v>42495</v>
      </c>
      <c r="F141" s="1"/>
      <c r="G141" s="1">
        <f t="shared" si="55"/>
        <v>44197</v>
      </c>
      <c r="I141" s="56">
        <f t="shared" si="56"/>
        <v>0</v>
      </c>
      <c r="J141" s="56">
        <f t="shared" si="56"/>
        <v>0</v>
      </c>
      <c r="K141" s="56">
        <f t="shared" si="56"/>
        <v>0</v>
      </c>
      <c r="L141" s="56">
        <f t="shared" si="56"/>
        <v>0</v>
      </c>
      <c r="M141" s="56">
        <f t="shared" si="56"/>
        <v>0</v>
      </c>
      <c r="N141" s="56">
        <f t="shared" si="56"/>
        <v>0</v>
      </c>
      <c r="O141" s="56">
        <f t="shared" si="56"/>
        <v>0</v>
      </c>
      <c r="P141" s="56">
        <f t="shared" si="56"/>
        <v>0</v>
      </c>
      <c r="Q141" s="56">
        <f t="shared" si="56"/>
        <v>0</v>
      </c>
      <c r="R141" s="56">
        <f t="shared" si="56"/>
        <v>0</v>
      </c>
      <c r="S141" s="56">
        <f t="shared" si="57"/>
        <v>0</v>
      </c>
      <c r="T141" s="56">
        <f t="shared" si="57"/>
        <v>0</v>
      </c>
      <c r="U141" s="56">
        <f t="shared" si="57"/>
        <v>0</v>
      </c>
      <c r="V141" s="56">
        <f t="shared" si="57"/>
        <v>0</v>
      </c>
      <c r="W141" s="56">
        <f t="shared" si="57"/>
        <v>0</v>
      </c>
      <c r="X141" s="56">
        <f t="shared" si="57"/>
        <v>0</v>
      </c>
      <c r="Y141" s="56">
        <f t="shared" si="57"/>
        <v>0</v>
      </c>
      <c r="Z141" s="56">
        <f t="shared" si="57"/>
        <v>0</v>
      </c>
      <c r="AA141" s="56">
        <f t="shared" si="57"/>
        <v>0</v>
      </c>
      <c r="AB141" s="56">
        <f t="shared" si="57"/>
        <v>0</v>
      </c>
      <c r="AC141" s="56">
        <f t="shared" si="58"/>
        <v>0</v>
      </c>
      <c r="AD141" s="56">
        <f t="shared" si="58"/>
        <v>0</v>
      </c>
      <c r="AE141" s="56">
        <f t="shared" si="58"/>
        <v>0</v>
      </c>
      <c r="AF141" s="56">
        <f t="shared" si="58"/>
        <v>0</v>
      </c>
      <c r="AG141" s="56">
        <f t="shared" si="58"/>
        <v>0</v>
      </c>
      <c r="AH141" s="56">
        <f t="shared" si="58"/>
        <v>0</v>
      </c>
      <c r="AI141" s="56">
        <f t="shared" si="58"/>
        <v>0</v>
      </c>
      <c r="AJ141" s="56">
        <f t="shared" si="58"/>
        <v>0</v>
      </c>
      <c r="AK141" s="56">
        <f t="shared" si="58"/>
        <v>0</v>
      </c>
      <c r="AL141" s="56">
        <f t="shared" si="58"/>
        <v>1</v>
      </c>
      <c r="AM141" s="56">
        <f t="shared" si="59"/>
        <v>1</v>
      </c>
      <c r="AN141" s="56">
        <f t="shared" si="59"/>
        <v>1</v>
      </c>
      <c r="AO141" s="56">
        <f t="shared" si="59"/>
        <v>1</v>
      </c>
      <c r="AP141" s="56">
        <f t="shared" si="59"/>
        <v>1</v>
      </c>
      <c r="AQ141" s="56">
        <f t="shared" si="59"/>
        <v>1</v>
      </c>
      <c r="AR141" s="56">
        <f t="shared" si="59"/>
        <v>1</v>
      </c>
      <c r="AS141" s="56">
        <f t="shared" si="59"/>
        <v>1</v>
      </c>
      <c r="AT141" s="56">
        <f t="shared" si="59"/>
        <v>1</v>
      </c>
      <c r="AU141" s="56">
        <f t="shared" si="59"/>
        <v>1</v>
      </c>
      <c r="AV141" s="56">
        <f t="shared" si="59"/>
        <v>1</v>
      </c>
      <c r="AW141" s="56">
        <f t="shared" si="59"/>
        <v>1</v>
      </c>
      <c r="AX141" s="56">
        <f t="shared" si="59"/>
        <v>1</v>
      </c>
      <c r="AY141" s="56">
        <f t="shared" si="59"/>
        <v>1</v>
      </c>
      <c r="AZ141" s="56">
        <f t="shared" si="59"/>
        <v>1</v>
      </c>
    </row>
    <row r="142" spans="1:52">
      <c r="A142" s="56" t="s">
        <v>653</v>
      </c>
      <c r="B142" s="56">
        <v>3816</v>
      </c>
      <c r="C142" s="56" t="s">
        <v>483</v>
      </c>
      <c r="D142" s="56" t="s">
        <v>494</v>
      </c>
      <c r="E142" s="1">
        <v>42495</v>
      </c>
      <c r="F142" s="1">
        <v>44136</v>
      </c>
      <c r="G142" s="1">
        <f t="shared" si="55"/>
        <v>44136</v>
      </c>
      <c r="I142" s="56">
        <f t="shared" si="56"/>
        <v>0</v>
      </c>
      <c r="J142" s="56">
        <f t="shared" si="56"/>
        <v>0</v>
      </c>
      <c r="K142" s="56">
        <f t="shared" si="56"/>
        <v>0</v>
      </c>
      <c r="L142" s="56">
        <f t="shared" si="56"/>
        <v>0</v>
      </c>
      <c r="M142" s="56">
        <f t="shared" si="56"/>
        <v>0</v>
      </c>
      <c r="N142" s="56">
        <f t="shared" si="56"/>
        <v>0</v>
      </c>
      <c r="O142" s="56">
        <f t="shared" si="56"/>
        <v>0</v>
      </c>
      <c r="P142" s="56">
        <f t="shared" si="56"/>
        <v>0</v>
      </c>
      <c r="Q142" s="56">
        <f t="shared" si="56"/>
        <v>0</v>
      </c>
      <c r="R142" s="56">
        <f t="shared" si="56"/>
        <v>0</v>
      </c>
      <c r="S142" s="56">
        <f t="shared" si="57"/>
        <v>0</v>
      </c>
      <c r="T142" s="56">
        <f t="shared" si="57"/>
        <v>0</v>
      </c>
      <c r="U142" s="56">
        <f t="shared" si="57"/>
        <v>0</v>
      </c>
      <c r="V142" s="56">
        <f t="shared" si="57"/>
        <v>0</v>
      </c>
      <c r="W142" s="56">
        <f t="shared" si="57"/>
        <v>0</v>
      </c>
      <c r="X142" s="56">
        <f t="shared" si="57"/>
        <v>0</v>
      </c>
      <c r="Y142" s="56">
        <f t="shared" si="57"/>
        <v>0</v>
      </c>
      <c r="Z142" s="56">
        <f t="shared" si="57"/>
        <v>0</v>
      </c>
      <c r="AA142" s="56">
        <f t="shared" si="57"/>
        <v>0</v>
      </c>
      <c r="AB142" s="56">
        <f t="shared" si="57"/>
        <v>0</v>
      </c>
      <c r="AC142" s="56">
        <f t="shared" si="58"/>
        <v>0</v>
      </c>
      <c r="AD142" s="56">
        <f t="shared" si="58"/>
        <v>0</v>
      </c>
      <c r="AE142" s="56">
        <f t="shared" si="58"/>
        <v>0</v>
      </c>
      <c r="AF142" s="56">
        <f t="shared" si="58"/>
        <v>0</v>
      </c>
      <c r="AG142" s="56">
        <f t="shared" si="58"/>
        <v>0</v>
      </c>
      <c r="AH142" s="56">
        <f t="shared" si="58"/>
        <v>0</v>
      </c>
      <c r="AI142" s="56">
        <f t="shared" si="58"/>
        <v>0</v>
      </c>
      <c r="AJ142" s="56">
        <f t="shared" si="58"/>
        <v>0</v>
      </c>
      <c r="AK142" s="56">
        <f t="shared" si="58"/>
        <v>0</v>
      </c>
      <c r="AL142" s="56">
        <f t="shared" si="58"/>
        <v>1</v>
      </c>
      <c r="AM142" s="56">
        <f t="shared" si="59"/>
        <v>1</v>
      </c>
      <c r="AN142" s="56">
        <f t="shared" si="59"/>
        <v>1</v>
      </c>
      <c r="AO142" s="56">
        <f t="shared" si="59"/>
        <v>1</v>
      </c>
      <c r="AP142" s="56">
        <f t="shared" si="59"/>
        <v>1</v>
      </c>
      <c r="AQ142" s="56">
        <f t="shared" si="59"/>
        <v>1</v>
      </c>
      <c r="AR142" s="56">
        <f t="shared" si="59"/>
        <v>1</v>
      </c>
      <c r="AS142" s="56">
        <f t="shared" si="59"/>
        <v>1</v>
      </c>
      <c r="AT142" s="56">
        <f t="shared" si="59"/>
        <v>1</v>
      </c>
      <c r="AU142" s="56">
        <f t="shared" si="59"/>
        <v>1</v>
      </c>
      <c r="AV142" s="56">
        <f t="shared" si="59"/>
        <v>1</v>
      </c>
      <c r="AW142" s="56">
        <f t="shared" si="59"/>
        <v>1</v>
      </c>
      <c r="AX142" s="56">
        <f t="shared" si="59"/>
        <v>1</v>
      </c>
      <c r="AY142" s="56">
        <f t="shared" si="59"/>
        <v>1</v>
      </c>
      <c r="AZ142" s="56">
        <f t="shared" si="59"/>
        <v>1</v>
      </c>
    </row>
    <row r="143" spans="1:52">
      <c r="A143" s="56" t="s">
        <v>652</v>
      </c>
      <c r="B143" s="56">
        <v>4352</v>
      </c>
      <c r="C143" s="56" t="s">
        <v>483</v>
      </c>
      <c r="D143" s="56" t="s">
        <v>493</v>
      </c>
      <c r="E143" s="1">
        <v>42495</v>
      </c>
      <c r="F143" s="1"/>
      <c r="G143" s="1">
        <f t="shared" si="55"/>
        <v>44197</v>
      </c>
      <c r="I143" s="56">
        <f t="shared" si="56"/>
        <v>0</v>
      </c>
      <c r="J143" s="56">
        <f t="shared" si="56"/>
        <v>0</v>
      </c>
      <c r="K143" s="56">
        <f t="shared" si="56"/>
        <v>0</v>
      </c>
      <c r="L143" s="56">
        <f t="shared" si="56"/>
        <v>0</v>
      </c>
      <c r="M143" s="56">
        <f t="shared" si="56"/>
        <v>0</v>
      </c>
      <c r="N143" s="56">
        <f t="shared" si="56"/>
        <v>0</v>
      </c>
      <c r="O143" s="56">
        <f t="shared" si="56"/>
        <v>0</v>
      </c>
      <c r="P143" s="56">
        <f t="shared" si="56"/>
        <v>0</v>
      </c>
      <c r="Q143" s="56">
        <f t="shared" si="56"/>
        <v>0</v>
      </c>
      <c r="R143" s="56">
        <f t="shared" si="56"/>
        <v>0</v>
      </c>
      <c r="S143" s="56">
        <f t="shared" si="57"/>
        <v>0</v>
      </c>
      <c r="T143" s="56">
        <f t="shared" si="57"/>
        <v>0</v>
      </c>
      <c r="U143" s="56">
        <f t="shared" si="57"/>
        <v>0</v>
      </c>
      <c r="V143" s="56">
        <f t="shared" si="57"/>
        <v>0</v>
      </c>
      <c r="W143" s="56">
        <f t="shared" si="57"/>
        <v>0</v>
      </c>
      <c r="X143" s="56">
        <f t="shared" si="57"/>
        <v>0</v>
      </c>
      <c r="Y143" s="56">
        <f t="shared" si="57"/>
        <v>0</v>
      </c>
      <c r="Z143" s="56">
        <f t="shared" si="57"/>
        <v>0</v>
      </c>
      <c r="AA143" s="56">
        <f t="shared" si="57"/>
        <v>0</v>
      </c>
      <c r="AB143" s="56">
        <f t="shared" si="57"/>
        <v>0</v>
      </c>
      <c r="AC143" s="56">
        <f t="shared" si="58"/>
        <v>0</v>
      </c>
      <c r="AD143" s="56">
        <f t="shared" si="58"/>
        <v>0</v>
      </c>
      <c r="AE143" s="56">
        <f t="shared" si="58"/>
        <v>0</v>
      </c>
      <c r="AF143" s="56">
        <f t="shared" si="58"/>
        <v>0</v>
      </c>
      <c r="AG143" s="56">
        <f t="shared" si="58"/>
        <v>0</v>
      </c>
      <c r="AH143" s="56">
        <f t="shared" si="58"/>
        <v>0</v>
      </c>
      <c r="AI143" s="56">
        <f t="shared" si="58"/>
        <v>0</v>
      </c>
      <c r="AJ143" s="56">
        <f t="shared" si="58"/>
        <v>0</v>
      </c>
      <c r="AK143" s="56">
        <f t="shared" si="58"/>
        <v>0</v>
      </c>
      <c r="AL143" s="56">
        <f t="shared" si="58"/>
        <v>1</v>
      </c>
      <c r="AM143" s="56">
        <f t="shared" si="59"/>
        <v>1</v>
      </c>
      <c r="AN143" s="56">
        <f t="shared" si="59"/>
        <v>1</v>
      </c>
      <c r="AO143" s="56">
        <f t="shared" si="59"/>
        <v>1</v>
      </c>
      <c r="AP143" s="56">
        <f t="shared" si="59"/>
        <v>1</v>
      </c>
      <c r="AQ143" s="56">
        <f t="shared" si="59"/>
        <v>1</v>
      </c>
      <c r="AR143" s="56">
        <f t="shared" si="59"/>
        <v>1</v>
      </c>
      <c r="AS143" s="56">
        <f t="shared" si="59"/>
        <v>1</v>
      </c>
      <c r="AT143" s="56">
        <f t="shared" si="59"/>
        <v>1</v>
      </c>
      <c r="AU143" s="56">
        <f t="shared" si="59"/>
        <v>1</v>
      </c>
      <c r="AV143" s="56">
        <f t="shared" si="59"/>
        <v>1</v>
      </c>
      <c r="AW143" s="56">
        <f t="shared" si="59"/>
        <v>1</v>
      </c>
      <c r="AX143" s="56">
        <f t="shared" si="59"/>
        <v>1</v>
      </c>
      <c r="AY143" s="56">
        <f t="shared" si="59"/>
        <v>1</v>
      </c>
      <c r="AZ143" s="56">
        <f t="shared" si="59"/>
        <v>1</v>
      </c>
    </row>
    <row r="144" spans="1:52">
      <c r="A144" s="56" t="s">
        <v>653</v>
      </c>
      <c r="B144" s="56">
        <v>4358</v>
      </c>
      <c r="C144" s="56" t="s">
        <v>483</v>
      </c>
      <c r="D144" s="56" t="s">
        <v>492</v>
      </c>
      <c r="E144" s="1">
        <v>42495</v>
      </c>
      <c r="F144" s="1">
        <v>43862</v>
      </c>
      <c r="G144" s="1">
        <f t="shared" si="55"/>
        <v>43862</v>
      </c>
      <c r="I144" s="56">
        <f t="shared" si="56"/>
        <v>0</v>
      </c>
      <c r="J144" s="56">
        <f t="shared" si="56"/>
        <v>0</v>
      </c>
      <c r="K144" s="56">
        <f t="shared" si="56"/>
        <v>0</v>
      </c>
      <c r="L144" s="56">
        <f t="shared" si="56"/>
        <v>0</v>
      </c>
      <c r="M144" s="56">
        <f t="shared" si="56"/>
        <v>0</v>
      </c>
      <c r="N144" s="56">
        <f t="shared" si="56"/>
        <v>0</v>
      </c>
      <c r="O144" s="56">
        <f t="shared" si="56"/>
        <v>0</v>
      </c>
      <c r="P144" s="56">
        <f t="shared" si="56"/>
        <v>0</v>
      </c>
      <c r="Q144" s="56">
        <f t="shared" si="56"/>
        <v>0</v>
      </c>
      <c r="R144" s="56">
        <f t="shared" si="56"/>
        <v>0</v>
      </c>
      <c r="S144" s="56">
        <f t="shared" si="57"/>
        <v>0</v>
      </c>
      <c r="T144" s="56">
        <f t="shared" si="57"/>
        <v>0</v>
      </c>
      <c r="U144" s="56">
        <f t="shared" si="57"/>
        <v>0</v>
      </c>
      <c r="V144" s="56">
        <f t="shared" si="57"/>
        <v>0</v>
      </c>
      <c r="W144" s="56">
        <f t="shared" si="57"/>
        <v>0</v>
      </c>
      <c r="X144" s="56">
        <f t="shared" si="57"/>
        <v>0</v>
      </c>
      <c r="Y144" s="56">
        <f t="shared" si="57"/>
        <v>0</v>
      </c>
      <c r="Z144" s="56">
        <f t="shared" si="57"/>
        <v>0</v>
      </c>
      <c r="AA144" s="56">
        <f t="shared" si="57"/>
        <v>0</v>
      </c>
      <c r="AB144" s="56">
        <f t="shared" si="57"/>
        <v>0</v>
      </c>
      <c r="AC144" s="56">
        <f t="shared" si="58"/>
        <v>0</v>
      </c>
      <c r="AD144" s="56">
        <f t="shared" si="58"/>
        <v>0</v>
      </c>
      <c r="AE144" s="56">
        <f t="shared" si="58"/>
        <v>0</v>
      </c>
      <c r="AF144" s="56">
        <f t="shared" si="58"/>
        <v>0</v>
      </c>
      <c r="AG144" s="56">
        <f t="shared" si="58"/>
        <v>0</v>
      </c>
      <c r="AH144" s="56">
        <f t="shared" si="58"/>
        <v>0</v>
      </c>
      <c r="AI144" s="56">
        <f t="shared" si="58"/>
        <v>0</v>
      </c>
      <c r="AJ144" s="56">
        <f t="shared" si="58"/>
        <v>0</v>
      </c>
      <c r="AK144" s="56">
        <f t="shared" si="58"/>
        <v>0</v>
      </c>
      <c r="AL144" s="56">
        <f t="shared" si="58"/>
        <v>1</v>
      </c>
      <c r="AM144" s="56">
        <f t="shared" si="59"/>
        <v>1</v>
      </c>
      <c r="AN144" s="56">
        <f t="shared" si="59"/>
        <v>1</v>
      </c>
      <c r="AO144" s="56">
        <f t="shared" si="59"/>
        <v>1</v>
      </c>
      <c r="AP144" s="56">
        <f t="shared" si="59"/>
        <v>1</v>
      </c>
      <c r="AQ144" s="56">
        <f t="shared" si="59"/>
        <v>1</v>
      </c>
      <c r="AR144" s="56">
        <f t="shared" si="59"/>
        <v>1</v>
      </c>
      <c r="AS144" s="56">
        <f t="shared" si="59"/>
        <v>1</v>
      </c>
      <c r="AT144" s="56">
        <f t="shared" si="59"/>
        <v>1</v>
      </c>
      <c r="AU144" s="56">
        <f t="shared" si="59"/>
        <v>1</v>
      </c>
      <c r="AV144" s="56">
        <f t="shared" si="59"/>
        <v>1</v>
      </c>
      <c r="AW144" s="56">
        <f t="shared" si="59"/>
        <v>1</v>
      </c>
      <c r="AX144" s="56">
        <f t="shared" si="59"/>
        <v>1</v>
      </c>
      <c r="AY144" s="56">
        <f t="shared" si="59"/>
        <v>1</v>
      </c>
      <c r="AZ144" s="56">
        <f t="shared" si="59"/>
        <v>1</v>
      </c>
    </row>
    <row r="145" spans="1:52">
      <c r="A145" s="56" t="s">
        <v>652</v>
      </c>
      <c r="B145" s="56">
        <v>4570</v>
      </c>
      <c r="C145" s="56" t="s">
        <v>483</v>
      </c>
      <c r="D145" s="56" t="s">
        <v>491</v>
      </c>
      <c r="E145" s="1">
        <v>42495</v>
      </c>
      <c r="F145" s="1"/>
      <c r="G145" s="1">
        <f t="shared" si="55"/>
        <v>44197</v>
      </c>
      <c r="I145" s="56">
        <f t="shared" si="56"/>
        <v>0</v>
      </c>
      <c r="J145" s="56">
        <f t="shared" si="56"/>
        <v>0</v>
      </c>
      <c r="K145" s="56">
        <f t="shared" si="56"/>
        <v>0</v>
      </c>
      <c r="L145" s="56">
        <f t="shared" si="56"/>
        <v>0</v>
      </c>
      <c r="M145" s="56">
        <f t="shared" si="56"/>
        <v>0</v>
      </c>
      <c r="N145" s="56">
        <f t="shared" si="56"/>
        <v>0</v>
      </c>
      <c r="O145" s="56">
        <f t="shared" si="56"/>
        <v>0</v>
      </c>
      <c r="P145" s="56">
        <f t="shared" si="56"/>
        <v>0</v>
      </c>
      <c r="Q145" s="56">
        <f t="shared" si="56"/>
        <v>0</v>
      </c>
      <c r="R145" s="56">
        <f t="shared" si="56"/>
        <v>0</v>
      </c>
      <c r="S145" s="56">
        <f t="shared" si="57"/>
        <v>0</v>
      </c>
      <c r="T145" s="56">
        <f t="shared" si="57"/>
        <v>0</v>
      </c>
      <c r="U145" s="56">
        <f t="shared" si="57"/>
        <v>0</v>
      </c>
      <c r="V145" s="56">
        <f t="shared" si="57"/>
        <v>0</v>
      </c>
      <c r="W145" s="56">
        <f t="shared" si="57"/>
        <v>0</v>
      </c>
      <c r="X145" s="56">
        <f t="shared" si="57"/>
        <v>0</v>
      </c>
      <c r="Y145" s="56">
        <f t="shared" si="57"/>
        <v>0</v>
      </c>
      <c r="Z145" s="56">
        <f t="shared" si="57"/>
        <v>0</v>
      </c>
      <c r="AA145" s="56">
        <f t="shared" si="57"/>
        <v>0</v>
      </c>
      <c r="AB145" s="56">
        <f t="shared" si="57"/>
        <v>0</v>
      </c>
      <c r="AC145" s="56">
        <f t="shared" si="58"/>
        <v>0</v>
      </c>
      <c r="AD145" s="56">
        <f t="shared" si="58"/>
        <v>0</v>
      </c>
      <c r="AE145" s="56">
        <f t="shared" si="58"/>
        <v>0</v>
      </c>
      <c r="AF145" s="56">
        <f t="shared" si="58"/>
        <v>0</v>
      </c>
      <c r="AG145" s="56">
        <f t="shared" si="58"/>
        <v>0</v>
      </c>
      <c r="AH145" s="56">
        <f t="shared" si="58"/>
        <v>0</v>
      </c>
      <c r="AI145" s="56">
        <f t="shared" si="58"/>
        <v>0</v>
      </c>
      <c r="AJ145" s="56">
        <f t="shared" si="58"/>
        <v>0</v>
      </c>
      <c r="AK145" s="56">
        <f t="shared" si="58"/>
        <v>0</v>
      </c>
      <c r="AL145" s="56">
        <f t="shared" si="58"/>
        <v>1</v>
      </c>
      <c r="AM145" s="56">
        <f t="shared" si="59"/>
        <v>1</v>
      </c>
      <c r="AN145" s="56">
        <f t="shared" si="59"/>
        <v>1</v>
      </c>
      <c r="AO145" s="56">
        <f t="shared" si="59"/>
        <v>1</v>
      </c>
      <c r="AP145" s="56">
        <f t="shared" si="59"/>
        <v>1</v>
      </c>
      <c r="AQ145" s="56">
        <f t="shared" si="59"/>
        <v>1</v>
      </c>
      <c r="AR145" s="56">
        <f t="shared" si="59"/>
        <v>1</v>
      </c>
      <c r="AS145" s="56">
        <f t="shared" si="59"/>
        <v>1</v>
      </c>
      <c r="AT145" s="56">
        <f t="shared" si="59"/>
        <v>1</v>
      </c>
      <c r="AU145" s="56">
        <f t="shared" si="59"/>
        <v>1</v>
      </c>
      <c r="AV145" s="56">
        <f t="shared" si="59"/>
        <v>1</v>
      </c>
      <c r="AW145" s="56">
        <f t="shared" si="59"/>
        <v>1</v>
      </c>
      <c r="AX145" s="56">
        <f t="shared" si="59"/>
        <v>1</v>
      </c>
      <c r="AY145" s="56">
        <f t="shared" si="59"/>
        <v>1</v>
      </c>
      <c r="AZ145" s="56">
        <f t="shared" si="59"/>
        <v>1</v>
      </c>
    </row>
    <row r="146" spans="1:52">
      <c r="A146" s="56" t="s">
        <v>652</v>
      </c>
      <c r="B146" s="56">
        <v>4662</v>
      </c>
      <c r="C146" s="56" t="s">
        <v>483</v>
      </c>
      <c r="D146" s="56" t="s">
        <v>490</v>
      </c>
      <c r="E146" s="1">
        <v>42495</v>
      </c>
      <c r="F146" s="1"/>
      <c r="G146" s="1">
        <f t="shared" si="55"/>
        <v>44197</v>
      </c>
      <c r="I146" s="56">
        <f t="shared" si="56"/>
        <v>0</v>
      </c>
      <c r="J146" s="56">
        <f t="shared" si="56"/>
        <v>0</v>
      </c>
      <c r="K146" s="56">
        <f t="shared" si="56"/>
        <v>0</v>
      </c>
      <c r="L146" s="56">
        <f t="shared" si="56"/>
        <v>0</v>
      </c>
      <c r="M146" s="56">
        <f t="shared" si="56"/>
        <v>0</v>
      </c>
      <c r="N146" s="56">
        <f t="shared" si="56"/>
        <v>0</v>
      </c>
      <c r="O146" s="56">
        <f t="shared" si="56"/>
        <v>0</v>
      </c>
      <c r="P146" s="56">
        <f t="shared" si="56"/>
        <v>0</v>
      </c>
      <c r="Q146" s="56">
        <f t="shared" si="56"/>
        <v>0</v>
      </c>
      <c r="R146" s="56">
        <f t="shared" si="56"/>
        <v>0</v>
      </c>
      <c r="S146" s="56">
        <f t="shared" si="57"/>
        <v>0</v>
      </c>
      <c r="T146" s="56">
        <f t="shared" si="57"/>
        <v>0</v>
      </c>
      <c r="U146" s="56">
        <f t="shared" si="57"/>
        <v>0</v>
      </c>
      <c r="V146" s="56">
        <f t="shared" si="57"/>
        <v>0</v>
      </c>
      <c r="W146" s="56">
        <f t="shared" si="57"/>
        <v>0</v>
      </c>
      <c r="X146" s="56">
        <f t="shared" si="57"/>
        <v>0</v>
      </c>
      <c r="Y146" s="56">
        <f t="shared" si="57"/>
        <v>0</v>
      </c>
      <c r="Z146" s="56">
        <f t="shared" si="57"/>
        <v>0</v>
      </c>
      <c r="AA146" s="56">
        <f t="shared" si="57"/>
        <v>0</v>
      </c>
      <c r="AB146" s="56">
        <f t="shared" si="57"/>
        <v>0</v>
      </c>
      <c r="AC146" s="56">
        <f t="shared" si="58"/>
        <v>0</v>
      </c>
      <c r="AD146" s="56">
        <f t="shared" si="58"/>
        <v>0</v>
      </c>
      <c r="AE146" s="56">
        <f t="shared" si="58"/>
        <v>0</v>
      </c>
      <c r="AF146" s="56">
        <f t="shared" si="58"/>
        <v>0</v>
      </c>
      <c r="AG146" s="56">
        <f t="shared" si="58"/>
        <v>0</v>
      </c>
      <c r="AH146" s="56">
        <f t="shared" si="58"/>
        <v>0</v>
      </c>
      <c r="AI146" s="56">
        <f t="shared" si="58"/>
        <v>0</v>
      </c>
      <c r="AJ146" s="56">
        <f t="shared" si="58"/>
        <v>0</v>
      </c>
      <c r="AK146" s="56">
        <f t="shared" si="58"/>
        <v>0</v>
      </c>
      <c r="AL146" s="56">
        <f t="shared" si="58"/>
        <v>1</v>
      </c>
      <c r="AM146" s="56">
        <f t="shared" si="59"/>
        <v>1</v>
      </c>
      <c r="AN146" s="56">
        <f t="shared" si="59"/>
        <v>1</v>
      </c>
      <c r="AO146" s="56">
        <f t="shared" si="59"/>
        <v>1</v>
      </c>
      <c r="AP146" s="56">
        <f t="shared" si="59"/>
        <v>1</v>
      </c>
      <c r="AQ146" s="56">
        <f t="shared" si="59"/>
        <v>1</v>
      </c>
      <c r="AR146" s="56">
        <f t="shared" si="59"/>
        <v>1</v>
      </c>
      <c r="AS146" s="56">
        <f t="shared" si="59"/>
        <v>1</v>
      </c>
      <c r="AT146" s="56">
        <f t="shared" si="59"/>
        <v>1</v>
      </c>
      <c r="AU146" s="56">
        <f t="shared" si="59"/>
        <v>1</v>
      </c>
      <c r="AV146" s="56">
        <f t="shared" si="59"/>
        <v>1</v>
      </c>
      <c r="AW146" s="56">
        <f t="shared" si="59"/>
        <v>1</v>
      </c>
      <c r="AX146" s="56">
        <f t="shared" si="59"/>
        <v>1</v>
      </c>
      <c r="AY146" s="56">
        <f t="shared" si="59"/>
        <v>1</v>
      </c>
      <c r="AZ146" s="56">
        <f t="shared" si="59"/>
        <v>1</v>
      </c>
    </row>
    <row r="147" spans="1:52">
      <c r="A147" s="56" t="s">
        <v>652</v>
      </c>
      <c r="B147" s="56">
        <v>5528</v>
      </c>
      <c r="C147" s="56" t="s">
        <v>483</v>
      </c>
      <c r="D147" s="56" t="s">
        <v>489</v>
      </c>
      <c r="E147" s="1">
        <v>42495</v>
      </c>
      <c r="F147" s="1"/>
      <c r="G147" s="1">
        <f t="shared" si="55"/>
        <v>44197</v>
      </c>
      <c r="I147" s="56">
        <f t="shared" ref="I147:R156" si="60">IF(AND(I$5&gt;$E147,I$5&lt;$G147),1,0)</f>
        <v>0</v>
      </c>
      <c r="J147" s="56">
        <f t="shared" si="60"/>
        <v>0</v>
      </c>
      <c r="K147" s="56">
        <f t="shared" si="60"/>
        <v>0</v>
      </c>
      <c r="L147" s="56">
        <f t="shared" si="60"/>
        <v>0</v>
      </c>
      <c r="M147" s="56">
        <f t="shared" si="60"/>
        <v>0</v>
      </c>
      <c r="N147" s="56">
        <f t="shared" si="60"/>
        <v>0</v>
      </c>
      <c r="O147" s="56">
        <f t="shared" si="60"/>
        <v>0</v>
      </c>
      <c r="P147" s="56">
        <f t="shared" si="60"/>
        <v>0</v>
      </c>
      <c r="Q147" s="56">
        <f t="shared" si="60"/>
        <v>0</v>
      </c>
      <c r="R147" s="56">
        <f t="shared" si="60"/>
        <v>0</v>
      </c>
      <c r="S147" s="56">
        <f t="shared" ref="S147:AB156" si="61">IF(AND(S$5&gt;$E147,S$5&lt;$G147),1,0)</f>
        <v>0</v>
      </c>
      <c r="T147" s="56">
        <f t="shared" si="61"/>
        <v>0</v>
      </c>
      <c r="U147" s="56">
        <f t="shared" si="61"/>
        <v>0</v>
      </c>
      <c r="V147" s="56">
        <f t="shared" si="61"/>
        <v>0</v>
      </c>
      <c r="W147" s="56">
        <f t="shared" si="61"/>
        <v>0</v>
      </c>
      <c r="X147" s="56">
        <f t="shared" si="61"/>
        <v>0</v>
      </c>
      <c r="Y147" s="56">
        <f t="shared" si="61"/>
        <v>0</v>
      </c>
      <c r="Z147" s="56">
        <f t="shared" si="61"/>
        <v>0</v>
      </c>
      <c r="AA147" s="56">
        <f t="shared" si="61"/>
        <v>0</v>
      </c>
      <c r="AB147" s="56">
        <f t="shared" si="61"/>
        <v>0</v>
      </c>
      <c r="AC147" s="56">
        <f t="shared" ref="AC147:AL156" si="62">IF(AND(AC$5&gt;$E147,AC$5&lt;$G147),1,0)</f>
        <v>0</v>
      </c>
      <c r="AD147" s="56">
        <f t="shared" si="62"/>
        <v>0</v>
      </c>
      <c r="AE147" s="56">
        <f t="shared" si="62"/>
        <v>0</v>
      </c>
      <c r="AF147" s="56">
        <f t="shared" si="62"/>
        <v>0</v>
      </c>
      <c r="AG147" s="56">
        <f t="shared" si="62"/>
        <v>0</v>
      </c>
      <c r="AH147" s="56">
        <f t="shared" si="62"/>
        <v>0</v>
      </c>
      <c r="AI147" s="56">
        <f t="shared" si="62"/>
        <v>0</v>
      </c>
      <c r="AJ147" s="56">
        <f t="shared" si="62"/>
        <v>0</v>
      </c>
      <c r="AK147" s="56">
        <f t="shared" si="62"/>
        <v>0</v>
      </c>
      <c r="AL147" s="56">
        <f t="shared" si="62"/>
        <v>1</v>
      </c>
      <c r="AM147" s="56">
        <f t="shared" ref="AM147:AZ156" si="63">IF(AND(AM$5&gt;$E147,AM$5&lt;$G147),1,0)</f>
        <v>1</v>
      </c>
      <c r="AN147" s="56">
        <f t="shared" si="63"/>
        <v>1</v>
      </c>
      <c r="AO147" s="56">
        <f t="shared" si="63"/>
        <v>1</v>
      </c>
      <c r="AP147" s="56">
        <f t="shared" si="63"/>
        <v>1</v>
      </c>
      <c r="AQ147" s="56">
        <f t="shared" si="63"/>
        <v>1</v>
      </c>
      <c r="AR147" s="56">
        <f t="shared" si="63"/>
        <v>1</v>
      </c>
      <c r="AS147" s="56">
        <f t="shared" si="63"/>
        <v>1</v>
      </c>
      <c r="AT147" s="56">
        <f t="shared" si="63"/>
        <v>1</v>
      </c>
      <c r="AU147" s="56">
        <f t="shared" si="63"/>
        <v>1</v>
      </c>
      <c r="AV147" s="56">
        <f t="shared" si="63"/>
        <v>1</v>
      </c>
      <c r="AW147" s="56">
        <f t="shared" si="63"/>
        <v>1</v>
      </c>
      <c r="AX147" s="56">
        <f t="shared" si="63"/>
        <v>1</v>
      </c>
      <c r="AY147" s="56">
        <f t="shared" si="63"/>
        <v>1</v>
      </c>
      <c r="AZ147" s="56">
        <f t="shared" si="63"/>
        <v>1</v>
      </c>
    </row>
    <row r="148" spans="1:52">
      <c r="A148" s="56" t="s">
        <v>653</v>
      </c>
      <c r="B148" s="56">
        <v>5947</v>
      </c>
      <c r="C148" s="56" t="s">
        <v>483</v>
      </c>
      <c r="D148" s="56" t="s">
        <v>488</v>
      </c>
      <c r="E148" s="1">
        <v>42495</v>
      </c>
      <c r="F148" s="1">
        <v>44075</v>
      </c>
      <c r="G148" s="1">
        <f t="shared" si="55"/>
        <v>44075</v>
      </c>
      <c r="I148" s="56">
        <f t="shared" si="60"/>
        <v>0</v>
      </c>
      <c r="J148" s="56">
        <f t="shared" si="60"/>
        <v>0</v>
      </c>
      <c r="K148" s="56">
        <f t="shared" si="60"/>
        <v>0</v>
      </c>
      <c r="L148" s="56">
        <f t="shared" si="60"/>
        <v>0</v>
      </c>
      <c r="M148" s="56">
        <f t="shared" si="60"/>
        <v>0</v>
      </c>
      <c r="N148" s="56">
        <f t="shared" si="60"/>
        <v>0</v>
      </c>
      <c r="O148" s="56">
        <f t="shared" si="60"/>
        <v>0</v>
      </c>
      <c r="P148" s="56">
        <f t="shared" si="60"/>
        <v>0</v>
      </c>
      <c r="Q148" s="56">
        <f t="shared" si="60"/>
        <v>0</v>
      </c>
      <c r="R148" s="56">
        <f t="shared" si="60"/>
        <v>0</v>
      </c>
      <c r="S148" s="56">
        <f t="shared" si="61"/>
        <v>0</v>
      </c>
      <c r="T148" s="56">
        <f t="shared" si="61"/>
        <v>0</v>
      </c>
      <c r="U148" s="56">
        <f t="shared" si="61"/>
        <v>0</v>
      </c>
      <c r="V148" s="56">
        <f t="shared" si="61"/>
        <v>0</v>
      </c>
      <c r="W148" s="56">
        <f t="shared" si="61"/>
        <v>0</v>
      </c>
      <c r="X148" s="56">
        <f t="shared" si="61"/>
        <v>0</v>
      </c>
      <c r="Y148" s="56">
        <f t="shared" si="61"/>
        <v>0</v>
      </c>
      <c r="Z148" s="56">
        <f t="shared" si="61"/>
        <v>0</v>
      </c>
      <c r="AA148" s="56">
        <f t="shared" si="61"/>
        <v>0</v>
      </c>
      <c r="AB148" s="56">
        <f t="shared" si="61"/>
        <v>0</v>
      </c>
      <c r="AC148" s="56">
        <f t="shared" si="62"/>
        <v>0</v>
      </c>
      <c r="AD148" s="56">
        <f t="shared" si="62"/>
        <v>0</v>
      </c>
      <c r="AE148" s="56">
        <f t="shared" si="62"/>
        <v>0</v>
      </c>
      <c r="AF148" s="56">
        <f t="shared" si="62"/>
        <v>0</v>
      </c>
      <c r="AG148" s="56">
        <f t="shared" si="62"/>
        <v>0</v>
      </c>
      <c r="AH148" s="56">
        <f t="shared" si="62"/>
        <v>0</v>
      </c>
      <c r="AI148" s="56">
        <f t="shared" si="62"/>
        <v>0</v>
      </c>
      <c r="AJ148" s="56">
        <f t="shared" si="62"/>
        <v>0</v>
      </c>
      <c r="AK148" s="56">
        <f t="shared" si="62"/>
        <v>0</v>
      </c>
      <c r="AL148" s="56">
        <f t="shared" si="62"/>
        <v>1</v>
      </c>
      <c r="AM148" s="56">
        <f t="shared" si="63"/>
        <v>1</v>
      </c>
      <c r="AN148" s="56">
        <f t="shared" si="63"/>
        <v>1</v>
      </c>
      <c r="AO148" s="56">
        <f t="shared" si="63"/>
        <v>1</v>
      </c>
      <c r="AP148" s="56">
        <f t="shared" si="63"/>
        <v>1</v>
      </c>
      <c r="AQ148" s="56">
        <f t="shared" si="63"/>
        <v>1</v>
      </c>
      <c r="AR148" s="56">
        <f t="shared" si="63"/>
        <v>1</v>
      </c>
      <c r="AS148" s="56">
        <f t="shared" si="63"/>
        <v>1</v>
      </c>
      <c r="AT148" s="56">
        <f t="shared" si="63"/>
        <v>1</v>
      </c>
      <c r="AU148" s="56">
        <f t="shared" si="63"/>
        <v>1</v>
      </c>
      <c r="AV148" s="56">
        <f t="shared" si="63"/>
        <v>1</v>
      </c>
      <c r="AW148" s="56">
        <f t="shared" si="63"/>
        <v>1</v>
      </c>
      <c r="AX148" s="56">
        <f t="shared" si="63"/>
        <v>1</v>
      </c>
      <c r="AY148" s="56">
        <f t="shared" si="63"/>
        <v>1</v>
      </c>
      <c r="AZ148" s="56">
        <f t="shared" si="63"/>
        <v>1</v>
      </c>
    </row>
    <row r="149" spans="1:52">
      <c r="A149" s="56" t="s">
        <v>653</v>
      </c>
      <c r="B149" s="56">
        <v>5987</v>
      </c>
      <c r="C149" s="56" t="s">
        <v>483</v>
      </c>
      <c r="D149" s="56" t="s">
        <v>487</v>
      </c>
      <c r="E149" s="1">
        <v>42495</v>
      </c>
      <c r="F149" s="1">
        <v>43891</v>
      </c>
      <c r="G149" s="1">
        <f t="shared" si="55"/>
        <v>43891</v>
      </c>
      <c r="I149" s="56">
        <f t="shared" si="60"/>
        <v>0</v>
      </c>
      <c r="J149" s="56">
        <f t="shared" si="60"/>
        <v>0</v>
      </c>
      <c r="K149" s="56">
        <f t="shared" si="60"/>
        <v>0</v>
      </c>
      <c r="L149" s="56">
        <f t="shared" si="60"/>
        <v>0</v>
      </c>
      <c r="M149" s="56">
        <f t="shared" si="60"/>
        <v>0</v>
      </c>
      <c r="N149" s="56">
        <f t="shared" si="60"/>
        <v>0</v>
      </c>
      <c r="O149" s="56">
        <f t="shared" si="60"/>
        <v>0</v>
      </c>
      <c r="P149" s="56">
        <f t="shared" si="60"/>
        <v>0</v>
      </c>
      <c r="Q149" s="56">
        <f t="shared" si="60"/>
        <v>0</v>
      </c>
      <c r="R149" s="56">
        <f t="shared" si="60"/>
        <v>0</v>
      </c>
      <c r="S149" s="56">
        <f t="shared" si="61"/>
        <v>0</v>
      </c>
      <c r="T149" s="56">
        <f t="shared" si="61"/>
        <v>0</v>
      </c>
      <c r="U149" s="56">
        <f t="shared" si="61"/>
        <v>0</v>
      </c>
      <c r="V149" s="56">
        <f t="shared" si="61"/>
        <v>0</v>
      </c>
      <c r="W149" s="56">
        <f t="shared" si="61"/>
        <v>0</v>
      </c>
      <c r="X149" s="56">
        <f t="shared" si="61"/>
        <v>0</v>
      </c>
      <c r="Y149" s="56">
        <f t="shared" si="61"/>
        <v>0</v>
      </c>
      <c r="Z149" s="56">
        <f t="shared" si="61"/>
        <v>0</v>
      </c>
      <c r="AA149" s="56">
        <f t="shared" si="61"/>
        <v>0</v>
      </c>
      <c r="AB149" s="56">
        <f t="shared" si="61"/>
        <v>0</v>
      </c>
      <c r="AC149" s="56">
        <f t="shared" si="62"/>
        <v>0</v>
      </c>
      <c r="AD149" s="56">
        <f t="shared" si="62"/>
        <v>0</v>
      </c>
      <c r="AE149" s="56">
        <f t="shared" si="62"/>
        <v>0</v>
      </c>
      <c r="AF149" s="56">
        <f t="shared" si="62"/>
        <v>0</v>
      </c>
      <c r="AG149" s="56">
        <f t="shared" si="62"/>
        <v>0</v>
      </c>
      <c r="AH149" s="56">
        <f t="shared" si="62"/>
        <v>0</v>
      </c>
      <c r="AI149" s="56">
        <f t="shared" si="62"/>
        <v>0</v>
      </c>
      <c r="AJ149" s="56">
        <f t="shared" si="62"/>
        <v>0</v>
      </c>
      <c r="AK149" s="56">
        <f t="shared" si="62"/>
        <v>0</v>
      </c>
      <c r="AL149" s="56">
        <f t="shared" si="62"/>
        <v>1</v>
      </c>
      <c r="AM149" s="56">
        <f t="shared" si="63"/>
        <v>1</v>
      </c>
      <c r="AN149" s="56">
        <f t="shared" si="63"/>
        <v>1</v>
      </c>
      <c r="AO149" s="56">
        <f t="shared" si="63"/>
        <v>1</v>
      </c>
      <c r="AP149" s="56">
        <f t="shared" si="63"/>
        <v>1</v>
      </c>
      <c r="AQ149" s="56">
        <f t="shared" si="63"/>
        <v>1</v>
      </c>
      <c r="AR149" s="56">
        <f t="shared" si="63"/>
        <v>1</v>
      </c>
      <c r="AS149" s="56">
        <f t="shared" si="63"/>
        <v>1</v>
      </c>
      <c r="AT149" s="56">
        <f t="shared" si="63"/>
        <v>1</v>
      </c>
      <c r="AU149" s="56">
        <f t="shared" si="63"/>
        <v>1</v>
      </c>
      <c r="AV149" s="56">
        <f t="shared" si="63"/>
        <v>1</v>
      </c>
      <c r="AW149" s="56">
        <f t="shared" si="63"/>
        <v>1</v>
      </c>
      <c r="AX149" s="56">
        <f t="shared" si="63"/>
        <v>1</v>
      </c>
      <c r="AY149" s="56">
        <f t="shared" si="63"/>
        <v>1</v>
      </c>
      <c r="AZ149" s="56">
        <f t="shared" si="63"/>
        <v>1</v>
      </c>
    </row>
    <row r="150" spans="1:52">
      <c r="A150" s="56" t="s">
        <v>652</v>
      </c>
      <c r="B150" s="56">
        <v>6097</v>
      </c>
      <c r="C150" s="56" t="s">
        <v>483</v>
      </c>
      <c r="D150" s="56" t="s">
        <v>486</v>
      </c>
      <c r="E150" s="1">
        <v>42495</v>
      </c>
      <c r="F150" s="1"/>
      <c r="G150" s="1">
        <f t="shared" si="55"/>
        <v>44197</v>
      </c>
      <c r="I150" s="56">
        <f t="shared" si="60"/>
        <v>0</v>
      </c>
      <c r="J150" s="56">
        <f t="shared" si="60"/>
        <v>0</v>
      </c>
      <c r="K150" s="56">
        <f t="shared" si="60"/>
        <v>0</v>
      </c>
      <c r="L150" s="56">
        <f t="shared" si="60"/>
        <v>0</v>
      </c>
      <c r="M150" s="56">
        <f t="shared" si="60"/>
        <v>0</v>
      </c>
      <c r="N150" s="56">
        <f t="shared" si="60"/>
        <v>0</v>
      </c>
      <c r="O150" s="56">
        <f t="shared" si="60"/>
        <v>0</v>
      </c>
      <c r="P150" s="56">
        <f t="shared" si="60"/>
        <v>0</v>
      </c>
      <c r="Q150" s="56">
        <f t="shared" si="60"/>
        <v>0</v>
      </c>
      <c r="R150" s="56">
        <f t="shared" si="60"/>
        <v>0</v>
      </c>
      <c r="S150" s="56">
        <f t="shared" si="61"/>
        <v>0</v>
      </c>
      <c r="T150" s="56">
        <f t="shared" si="61"/>
        <v>0</v>
      </c>
      <c r="U150" s="56">
        <f t="shared" si="61"/>
        <v>0</v>
      </c>
      <c r="V150" s="56">
        <f t="shared" si="61"/>
        <v>0</v>
      </c>
      <c r="W150" s="56">
        <f t="shared" si="61"/>
        <v>0</v>
      </c>
      <c r="X150" s="56">
        <f t="shared" si="61"/>
        <v>0</v>
      </c>
      <c r="Y150" s="56">
        <f t="shared" si="61"/>
        <v>0</v>
      </c>
      <c r="Z150" s="56">
        <f t="shared" si="61"/>
        <v>0</v>
      </c>
      <c r="AA150" s="56">
        <f t="shared" si="61"/>
        <v>0</v>
      </c>
      <c r="AB150" s="56">
        <f t="shared" si="61"/>
        <v>0</v>
      </c>
      <c r="AC150" s="56">
        <f t="shared" si="62"/>
        <v>0</v>
      </c>
      <c r="AD150" s="56">
        <f t="shared" si="62"/>
        <v>0</v>
      </c>
      <c r="AE150" s="56">
        <f t="shared" si="62"/>
        <v>0</v>
      </c>
      <c r="AF150" s="56">
        <f t="shared" si="62"/>
        <v>0</v>
      </c>
      <c r="AG150" s="56">
        <f t="shared" si="62"/>
        <v>0</v>
      </c>
      <c r="AH150" s="56">
        <f t="shared" si="62"/>
        <v>0</v>
      </c>
      <c r="AI150" s="56">
        <f t="shared" si="62"/>
        <v>0</v>
      </c>
      <c r="AJ150" s="56">
        <f t="shared" si="62"/>
        <v>0</v>
      </c>
      <c r="AK150" s="56">
        <f t="shared" si="62"/>
        <v>0</v>
      </c>
      <c r="AL150" s="56">
        <f t="shared" si="62"/>
        <v>1</v>
      </c>
      <c r="AM150" s="56">
        <f t="shared" si="63"/>
        <v>1</v>
      </c>
      <c r="AN150" s="56">
        <f t="shared" si="63"/>
        <v>1</v>
      </c>
      <c r="AO150" s="56">
        <f t="shared" si="63"/>
        <v>1</v>
      </c>
      <c r="AP150" s="56">
        <f t="shared" si="63"/>
        <v>1</v>
      </c>
      <c r="AQ150" s="56">
        <f t="shared" si="63"/>
        <v>1</v>
      </c>
      <c r="AR150" s="56">
        <f t="shared" si="63"/>
        <v>1</v>
      </c>
      <c r="AS150" s="56">
        <f t="shared" si="63"/>
        <v>1</v>
      </c>
      <c r="AT150" s="56">
        <f t="shared" si="63"/>
        <v>1</v>
      </c>
      <c r="AU150" s="56">
        <f t="shared" si="63"/>
        <v>1</v>
      </c>
      <c r="AV150" s="56">
        <f t="shared" si="63"/>
        <v>1</v>
      </c>
      <c r="AW150" s="56">
        <f t="shared" si="63"/>
        <v>1</v>
      </c>
      <c r="AX150" s="56">
        <f t="shared" si="63"/>
        <v>1</v>
      </c>
      <c r="AY150" s="56">
        <f t="shared" si="63"/>
        <v>1</v>
      </c>
      <c r="AZ150" s="56">
        <f t="shared" si="63"/>
        <v>1</v>
      </c>
    </row>
    <row r="151" spans="1:52">
      <c r="A151" s="56" t="s">
        <v>653</v>
      </c>
      <c r="B151" s="56">
        <v>6121</v>
      </c>
      <c r="C151" s="56" t="s">
        <v>483</v>
      </c>
      <c r="D151" s="56" t="s">
        <v>485</v>
      </c>
      <c r="E151" s="1">
        <v>42495</v>
      </c>
      <c r="F151" s="1">
        <v>44136</v>
      </c>
      <c r="G151" s="1">
        <f t="shared" si="55"/>
        <v>44136</v>
      </c>
      <c r="I151" s="56">
        <f t="shared" si="60"/>
        <v>0</v>
      </c>
      <c r="J151" s="56">
        <f t="shared" si="60"/>
        <v>0</v>
      </c>
      <c r="K151" s="56">
        <f t="shared" si="60"/>
        <v>0</v>
      </c>
      <c r="L151" s="56">
        <f t="shared" si="60"/>
        <v>0</v>
      </c>
      <c r="M151" s="56">
        <f t="shared" si="60"/>
        <v>0</v>
      </c>
      <c r="N151" s="56">
        <f t="shared" si="60"/>
        <v>0</v>
      </c>
      <c r="O151" s="56">
        <f t="shared" si="60"/>
        <v>0</v>
      </c>
      <c r="P151" s="56">
        <f t="shared" si="60"/>
        <v>0</v>
      </c>
      <c r="Q151" s="56">
        <f t="shared" si="60"/>
        <v>0</v>
      </c>
      <c r="R151" s="56">
        <f t="shared" si="60"/>
        <v>0</v>
      </c>
      <c r="S151" s="56">
        <f t="shared" si="61"/>
        <v>0</v>
      </c>
      <c r="T151" s="56">
        <f t="shared" si="61"/>
        <v>0</v>
      </c>
      <c r="U151" s="56">
        <f t="shared" si="61"/>
        <v>0</v>
      </c>
      <c r="V151" s="56">
        <f t="shared" si="61"/>
        <v>0</v>
      </c>
      <c r="W151" s="56">
        <f t="shared" si="61"/>
        <v>0</v>
      </c>
      <c r="X151" s="56">
        <f t="shared" si="61"/>
        <v>0</v>
      </c>
      <c r="Y151" s="56">
        <f t="shared" si="61"/>
        <v>0</v>
      </c>
      <c r="Z151" s="56">
        <f t="shared" si="61"/>
        <v>0</v>
      </c>
      <c r="AA151" s="56">
        <f t="shared" si="61"/>
        <v>0</v>
      </c>
      <c r="AB151" s="56">
        <f t="shared" si="61"/>
        <v>0</v>
      </c>
      <c r="AC151" s="56">
        <f t="shared" si="62"/>
        <v>0</v>
      </c>
      <c r="AD151" s="56">
        <f t="shared" si="62"/>
        <v>0</v>
      </c>
      <c r="AE151" s="56">
        <f t="shared" si="62"/>
        <v>0</v>
      </c>
      <c r="AF151" s="56">
        <f t="shared" si="62"/>
        <v>0</v>
      </c>
      <c r="AG151" s="56">
        <f t="shared" si="62"/>
        <v>0</v>
      </c>
      <c r="AH151" s="56">
        <f t="shared" si="62"/>
        <v>0</v>
      </c>
      <c r="AI151" s="56">
        <f t="shared" si="62"/>
        <v>0</v>
      </c>
      <c r="AJ151" s="56">
        <f t="shared" si="62"/>
        <v>0</v>
      </c>
      <c r="AK151" s="56">
        <f t="shared" si="62"/>
        <v>0</v>
      </c>
      <c r="AL151" s="56">
        <f t="shared" si="62"/>
        <v>1</v>
      </c>
      <c r="AM151" s="56">
        <f t="shared" si="63"/>
        <v>1</v>
      </c>
      <c r="AN151" s="56">
        <f t="shared" si="63"/>
        <v>1</v>
      </c>
      <c r="AO151" s="56">
        <f t="shared" si="63"/>
        <v>1</v>
      </c>
      <c r="AP151" s="56">
        <f t="shared" si="63"/>
        <v>1</v>
      </c>
      <c r="AQ151" s="56">
        <f t="shared" si="63"/>
        <v>1</v>
      </c>
      <c r="AR151" s="56">
        <f t="shared" si="63"/>
        <v>1</v>
      </c>
      <c r="AS151" s="56">
        <f t="shared" si="63"/>
        <v>1</v>
      </c>
      <c r="AT151" s="56">
        <f t="shared" si="63"/>
        <v>1</v>
      </c>
      <c r="AU151" s="56">
        <f t="shared" si="63"/>
        <v>1</v>
      </c>
      <c r="AV151" s="56">
        <f t="shared" si="63"/>
        <v>1</v>
      </c>
      <c r="AW151" s="56">
        <f t="shared" si="63"/>
        <v>1</v>
      </c>
      <c r="AX151" s="56">
        <f t="shared" si="63"/>
        <v>1</v>
      </c>
      <c r="AY151" s="56">
        <f t="shared" si="63"/>
        <v>1</v>
      </c>
      <c r="AZ151" s="56">
        <f t="shared" si="63"/>
        <v>1</v>
      </c>
    </row>
    <row r="152" spans="1:52">
      <c r="A152" s="56" t="s">
        <v>652</v>
      </c>
      <c r="B152" s="56">
        <v>6163</v>
      </c>
      <c r="C152" s="56" t="s">
        <v>483</v>
      </c>
      <c r="D152" s="56" t="s">
        <v>484</v>
      </c>
      <c r="E152" s="1">
        <v>42495</v>
      </c>
      <c r="F152" s="1"/>
      <c r="G152" s="1">
        <f t="shared" si="55"/>
        <v>44197</v>
      </c>
      <c r="I152" s="56">
        <f t="shared" si="60"/>
        <v>0</v>
      </c>
      <c r="J152" s="56">
        <f t="shared" si="60"/>
        <v>0</v>
      </c>
      <c r="K152" s="56">
        <f t="shared" si="60"/>
        <v>0</v>
      </c>
      <c r="L152" s="56">
        <f t="shared" si="60"/>
        <v>0</v>
      </c>
      <c r="M152" s="56">
        <f t="shared" si="60"/>
        <v>0</v>
      </c>
      <c r="N152" s="56">
        <f t="shared" si="60"/>
        <v>0</v>
      </c>
      <c r="O152" s="56">
        <f t="shared" si="60"/>
        <v>0</v>
      </c>
      <c r="P152" s="56">
        <f t="shared" si="60"/>
        <v>0</v>
      </c>
      <c r="Q152" s="56">
        <f t="shared" si="60"/>
        <v>0</v>
      </c>
      <c r="R152" s="56">
        <f t="shared" si="60"/>
        <v>0</v>
      </c>
      <c r="S152" s="56">
        <f t="shared" si="61"/>
        <v>0</v>
      </c>
      <c r="T152" s="56">
        <f t="shared" si="61"/>
        <v>0</v>
      </c>
      <c r="U152" s="56">
        <f t="shared" si="61"/>
        <v>0</v>
      </c>
      <c r="V152" s="56">
        <f t="shared" si="61"/>
        <v>0</v>
      </c>
      <c r="W152" s="56">
        <f t="shared" si="61"/>
        <v>0</v>
      </c>
      <c r="X152" s="56">
        <f t="shared" si="61"/>
        <v>0</v>
      </c>
      <c r="Y152" s="56">
        <f t="shared" si="61"/>
        <v>0</v>
      </c>
      <c r="Z152" s="56">
        <f t="shared" si="61"/>
        <v>0</v>
      </c>
      <c r="AA152" s="56">
        <f t="shared" si="61"/>
        <v>0</v>
      </c>
      <c r="AB152" s="56">
        <f t="shared" si="61"/>
        <v>0</v>
      </c>
      <c r="AC152" s="56">
        <f t="shared" si="62"/>
        <v>0</v>
      </c>
      <c r="AD152" s="56">
        <f t="shared" si="62"/>
        <v>0</v>
      </c>
      <c r="AE152" s="56">
        <f t="shared" si="62"/>
        <v>0</v>
      </c>
      <c r="AF152" s="56">
        <f t="shared" si="62"/>
        <v>0</v>
      </c>
      <c r="AG152" s="56">
        <f t="shared" si="62"/>
        <v>0</v>
      </c>
      <c r="AH152" s="56">
        <f t="shared" si="62"/>
        <v>0</v>
      </c>
      <c r="AI152" s="56">
        <f t="shared" si="62"/>
        <v>0</v>
      </c>
      <c r="AJ152" s="56">
        <f t="shared" si="62"/>
        <v>0</v>
      </c>
      <c r="AK152" s="56">
        <f t="shared" si="62"/>
        <v>0</v>
      </c>
      <c r="AL152" s="56">
        <f t="shared" si="62"/>
        <v>1</v>
      </c>
      <c r="AM152" s="56">
        <f t="shared" si="63"/>
        <v>1</v>
      </c>
      <c r="AN152" s="56">
        <f t="shared" si="63"/>
        <v>1</v>
      </c>
      <c r="AO152" s="56">
        <f t="shared" si="63"/>
        <v>1</v>
      </c>
      <c r="AP152" s="56">
        <f t="shared" si="63"/>
        <v>1</v>
      </c>
      <c r="AQ152" s="56">
        <f t="shared" si="63"/>
        <v>1</v>
      </c>
      <c r="AR152" s="56">
        <f t="shared" si="63"/>
        <v>1</v>
      </c>
      <c r="AS152" s="56">
        <f t="shared" si="63"/>
        <v>1</v>
      </c>
      <c r="AT152" s="56">
        <f t="shared" si="63"/>
        <v>1</v>
      </c>
      <c r="AU152" s="56">
        <f t="shared" si="63"/>
        <v>1</v>
      </c>
      <c r="AV152" s="56">
        <f t="shared" si="63"/>
        <v>1</v>
      </c>
      <c r="AW152" s="56">
        <f t="shared" si="63"/>
        <v>1</v>
      </c>
      <c r="AX152" s="56">
        <f t="shared" si="63"/>
        <v>1</v>
      </c>
      <c r="AY152" s="56">
        <f t="shared" si="63"/>
        <v>1</v>
      </c>
      <c r="AZ152" s="56">
        <f t="shared" si="63"/>
        <v>1</v>
      </c>
    </row>
    <row r="153" spans="1:52">
      <c r="A153" s="56" t="s">
        <v>652</v>
      </c>
      <c r="B153" s="56">
        <v>6165</v>
      </c>
      <c r="C153" s="56" t="s">
        <v>483</v>
      </c>
      <c r="D153" s="56" t="s">
        <v>482</v>
      </c>
      <c r="E153" s="1">
        <v>42495</v>
      </c>
      <c r="F153" s="1"/>
      <c r="G153" s="1">
        <f t="shared" si="55"/>
        <v>44197</v>
      </c>
      <c r="I153" s="56">
        <f t="shared" si="60"/>
        <v>0</v>
      </c>
      <c r="J153" s="56">
        <f t="shared" si="60"/>
        <v>0</v>
      </c>
      <c r="K153" s="56">
        <f t="shared" si="60"/>
        <v>0</v>
      </c>
      <c r="L153" s="56">
        <f t="shared" si="60"/>
        <v>0</v>
      </c>
      <c r="M153" s="56">
        <f t="shared" si="60"/>
        <v>0</v>
      </c>
      <c r="N153" s="56">
        <f t="shared" si="60"/>
        <v>0</v>
      </c>
      <c r="O153" s="56">
        <f t="shared" si="60"/>
        <v>0</v>
      </c>
      <c r="P153" s="56">
        <f t="shared" si="60"/>
        <v>0</v>
      </c>
      <c r="Q153" s="56">
        <f t="shared" si="60"/>
        <v>0</v>
      </c>
      <c r="R153" s="56">
        <f t="shared" si="60"/>
        <v>0</v>
      </c>
      <c r="S153" s="56">
        <f t="shared" si="61"/>
        <v>0</v>
      </c>
      <c r="T153" s="56">
        <f t="shared" si="61"/>
        <v>0</v>
      </c>
      <c r="U153" s="56">
        <f t="shared" si="61"/>
        <v>0</v>
      </c>
      <c r="V153" s="56">
        <f t="shared" si="61"/>
        <v>0</v>
      </c>
      <c r="W153" s="56">
        <f t="shared" si="61"/>
        <v>0</v>
      </c>
      <c r="X153" s="56">
        <f t="shared" si="61"/>
        <v>0</v>
      </c>
      <c r="Y153" s="56">
        <f t="shared" si="61"/>
        <v>0</v>
      </c>
      <c r="Z153" s="56">
        <f t="shared" si="61"/>
        <v>0</v>
      </c>
      <c r="AA153" s="56">
        <f t="shared" si="61"/>
        <v>0</v>
      </c>
      <c r="AB153" s="56">
        <f t="shared" si="61"/>
        <v>0</v>
      </c>
      <c r="AC153" s="56">
        <f t="shared" si="62"/>
        <v>0</v>
      </c>
      <c r="AD153" s="56">
        <f t="shared" si="62"/>
        <v>0</v>
      </c>
      <c r="AE153" s="56">
        <f t="shared" si="62"/>
        <v>0</v>
      </c>
      <c r="AF153" s="56">
        <f t="shared" si="62"/>
        <v>0</v>
      </c>
      <c r="AG153" s="56">
        <f t="shared" si="62"/>
        <v>0</v>
      </c>
      <c r="AH153" s="56">
        <f t="shared" si="62"/>
        <v>0</v>
      </c>
      <c r="AI153" s="56">
        <f t="shared" si="62"/>
        <v>0</v>
      </c>
      <c r="AJ153" s="56">
        <f t="shared" si="62"/>
        <v>0</v>
      </c>
      <c r="AK153" s="56">
        <f t="shared" si="62"/>
        <v>0</v>
      </c>
      <c r="AL153" s="56">
        <f t="shared" si="62"/>
        <v>1</v>
      </c>
      <c r="AM153" s="56">
        <f t="shared" si="63"/>
        <v>1</v>
      </c>
      <c r="AN153" s="56">
        <f t="shared" si="63"/>
        <v>1</v>
      </c>
      <c r="AO153" s="56">
        <f t="shared" si="63"/>
        <v>1</v>
      </c>
      <c r="AP153" s="56">
        <f t="shared" si="63"/>
        <v>1</v>
      </c>
      <c r="AQ153" s="56">
        <f t="shared" si="63"/>
        <v>1</v>
      </c>
      <c r="AR153" s="56">
        <f t="shared" si="63"/>
        <v>1</v>
      </c>
      <c r="AS153" s="56">
        <f t="shared" si="63"/>
        <v>1</v>
      </c>
      <c r="AT153" s="56">
        <f t="shared" si="63"/>
        <v>1</v>
      </c>
      <c r="AU153" s="56">
        <f t="shared" si="63"/>
        <v>1</v>
      </c>
      <c r="AV153" s="56">
        <f t="shared" si="63"/>
        <v>1</v>
      </c>
      <c r="AW153" s="56">
        <f t="shared" si="63"/>
        <v>1</v>
      </c>
      <c r="AX153" s="56">
        <f t="shared" si="63"/>
        <v>1</v>
      </c>
      <c r="AY153" s="56">
        <f t="shared" si="63"/>
        <v>1</v>
      </c>
      <c r="AZ153" s="56">
        <f t="shared" si="63"/>
        <v>1</v>
      </c>
    </row>
    <row r="154" spans="1:52">
      <c r="A154" s="56" t="s">
        <v>653</v>
      </c>
      <c r="B154" s="56">
        <v>6409</v>
      </c>
      <c r="C154" s="56" t="s">
        <v>468</v>
      </c>
      <c r="D154" s="56" t="s">
        <v>481</v>
      </c>
      <c r="E154" s="1">
        <v>42495</v>
      </c>
      <c r="F154" s="1">
        <v>43709</v>
      </c>
      <c r="G154" s="1">
        <f t="shared" si="55"/>
        <v>43709</v>
      </c>
      <c r="I154" s="56">
        <f t="shared" si="60"/>
        <v>0</v>
      </c>
      <c r="J154" s="56">
        <f t="shared" si="60"/>
        <v>0</v>
      </c>
      <c r="K154" s="56">
        <f t="shared" si="60"/>
        <v>0</v>
      </c>
      <c r="L154" s="56">
        <f t="shared" si="60"/>
        <v>0</v>
      </c>
      <c r="M154" s="56">
        <f t="shared" si="60"/>
        <v>0</v>
      </c>
      <c r="N154" s="56">
        <f t="shared" si="60"/>
        <v>0</v>
      </c>
      <c r="O154" s="56">
        <f t="shared" si="60"/>
        <v>0</v>
      </c>
      <c r="P154" s="56">
        <f t="shared" si="60"/>
        <v>0</v>
      </c>
      <c r="Q154" s="56">
        <f t="shared" si="60"/>
        <v>0</v>
      </c>
      <c r="R154" s="56">
        <f t="shared" si="60"/>
        <v>0</v>
      </c>
      <c r="S154" s="56">
        <f t="shared" si="61"/>
        <v>0</v>
      </c>
      <c r="T154" s="56">
        <f t="shared" si="61"/>
        <v>0</v>
      </c>
      <c r="U154" s="56">
        <f t="shared" si="61"/>
        <v>0</v>
      </c>
      <c r="V154" s="56">
        <f t="shared" si="61"/>
        <v>0</v>
      </c>
      <c r="W154" s="56">
        <f t="shared" si="61"/>
        <v>0</v>
      </c>
      <c r="X154" s="56">
        <f t="shared" si="61"/>
        <v>0</v>
      </c>
      <c r="Y154" s="56">
        <f t="shared" si="61"/>
        <v>0</v>
      </c>
      <c r="Z154" s="56">
        <f t="shared" si="61"/>
        <v>0</v>
      </c>
      <c r="AA154" s="56">
        <f t="shared" si="61"/>
        <v>0</v>
      </c>
      <c r="AB154" s="56">
        <f t="shared" si="61"/>
        <v>0</v>
      </c>
      <c r="AC154" s="56">
        <f t="shared" si="62"/>
        <v>0</v>
      </c>
      <c r="AD154" s="56">
        <f t="shared" si="62"/>
        <v>0</v>
      </c>
      <c r="AE154" s="56">
        <f t="shared" si="62"/>
        <v>0</v>
      </c>
      <c r="AF154" s="56">
        <f t="shared" si="62"/>
        <v>0</v>
      </c>
      <c r="AG154" s="56">
        <f t="shared" si="62"/>
        <v>0</v>
      </c>
      <c r="AH154" s="56">
        <f t="shared" si="62"/>
        <v>0</v>
      </c>
      <c r="AI154" s="56">
        <f t="shared" si="62"/>
        <v>0</v>
      </c>
      <c r="AJ154" s="56">
        <f t="shared" si="62"/>
        <v>0</v>
      </c>
      <c r="AK154" s="56">
        <f t="shared" si="62"/>
        <v>0</v>
      </c>
      <c r="AL154" s="56">
        <f t="shared" si="62"/>
        <v>1</v>
      </c>
      <c r="AM154" s="56">
        <f t="shared" si="63"/>
        <v>1</v>
      </c>
      <c r="AN154" s="56">
        <f t="shared" si="63"/>
        <v>1</v>
      </c>
      <c r="AO154" s="56">
        <f t="shared" si="63"/>
        <v>1</v>
      </c>
      <c r="AP154" s="56">
        <f t="shared" si="63"/>
        <v>1</v>
      </c>
      <c r="AQ154" s="56">
        <f t="shared" si="63"/>
        <v>1</v>
      </c>
      <c r="AR154" s="56">
        <f t="shared" si="63"/>
        <v>1</v>
      </c>
      <c r="AS154" s="56">
        <f t="shared" si="63"/>
        <v>1</v>
      </c>
      <c r="AT154" s="56">
        <f t="shared" si="63"/>
        <v>1</v>
      </c>
      <c r="AU154" s="56">
        <f t="shared" si="63"/>
        <v>1</v>
      </c>
      <c r="AV154" s="56">
        <f t="shared" si="63"/>
        <v>1</v>
      </c>
      <c r="AW154" s="56">
        <f t="shared" si="63"/>
        <v>1</v>
      </c>
      <c r="AX154" s="56">
        <f t="shared" si="63"/>
        <v>1</v>
      </c>
      <c r="AY154" s="56">
        <f t="shared" si="63"/>
        <v>0</v>
      </c>
      <c r="AZ154" s="56">
        <f t="shared" si="63"/>
        <v>0</v>
      </c>
    </row>
    <row r="155" spans="1:52">
      <c r="A155" s="56" t="s">
        <v>652</v>
      </c>
      <c r="B155" s="56">
        <v>6409</v>
      </c>
      <c r="C155" s="56" t="s">
        <v>468</v>
      </c>
      <c r="D155" s="56" t="s">
        <v>481</v>
      </c>
      <c r="E155" s="1">
        <v>43831</v>
      </c>
      <c r="F155" s="1"/>
      <c r="G155" s="1">
        <f t="shared" si="55"/>
        <v>44197</v>
      </c>
      <c r="I155" s="56">
        <f t="shared" si="60"/>
        <v>0</v>
      </c>
      <c r="J155" s="56">
        <f t="shared" si="60"/>
        <v>0</v>
      </c>
      <c r="K155" s="56">
        <f t="shared" si="60"/>
        <v>0</v>
      </c>
      <c r="L155" s="56">
        <f t="shared" si="60"/>
        <v>0</v>
      </c>
      <c r="M155" s="56">
        <f t="shared" si="60"/>
        <v>0</v>
      </c>
      <c r="N155" s="56">
        <f t="shared" si="60"/>
        <v>0</v>
      </c>
      <c r="O155" s="56">
        <f t="shared" si="60"/>
        <v>0</v>
      </c>
      <c r="P155" s="56">
        <f t="shared" si="60"/>
        <v>0</v>
      </c>
      <c r="Q155" s="56">
        <f t="shared" si="60"/>
        <v>0</v>
      </c>
      <c r="R155" s="56">
        <f t="shared" si="60"/>
        <v>0</v>
      </c>
      <c r="S155" s="56">
        <f t="shared" si="61"/>
        <v>0</v>
      </c>
      <c r="T155" s="56">
        <f t="shared" si="61"/>
        <v>0</v>
      </c>
      <c r="U155" s="56">
        <f t="shared" si="61"/>
        <v>0</v>
      </c>
      <c r="V155" s="56">
        <f t="shared" si="61"/>
        <v>0</v>
      </c>
      <c r="W155" s="56">
        <f t="shared" si="61"/>
        <v>0</v>
      </c>
      <c r="X155" s="56">
        <f t="shared" si="61"/>
        <v>0</v>
      </c>
      <c r="Y155" s="56">
        <f t="shared" si="61"/>
        <v>0</v>
      </c>
      <c r="Z155" s="56">
        <f t="shared" si="61"/>
        <v>0</v>
      </c>
      <c r="AA155" s="56">
        <f t="shared" si="61"/>
        <v>0</v>
      </c>
      <c r="AB155" s="56">
        <f t="shared" si="61"/>
        <v>0</v>
      </c>
      <c r="AC155" s="56">
        <f t="shared" si="62"/>
        <v>0</v>
      </c>
      <c r="AD155" s="56">
        <f t="shared" si="62"/>
        <v>0</v>
      </c>
      <c r="AE155" s="56">
        <f t="shared" si="62"/>
        <v>0</v>
      </c>
      <c r="AF155" s="56">
        <f t="shared" si="62"/>
        <v>0</v>
      </c>
      <c r="AG155" s="56">
        <f t="shared" si="62"/>
        <v>0</v>
      </c>
      <c r="AH155" s="56">
        <f t="shared" si="62"/>
        <v>0</v>
      </c>
      <c r="AI155" s="56">
        <f t="shared" si="62"/>
        <v>0</v>
      </c>
      <c r="AJ155" s="56">
        <f t="shared" si="62"/>
        <v>0</v>
      </c>
      <c r="AK155" s="56">
        <f t="shared" si="62"/>
        <v>0</v>
      </c>
      <c r="AL155" s="56">
        <f t="shared" si="62"/>
        <v>0</v>
      </c>
      <c r="AM155" s="56">
        <f t="shared" si="63"/>
        <v>0</v>
      </c>
      <c r="AN155" s="56">
        <f t="shared" si="63"/>
        <v>0</v>
      </c>
      <c r="AO155" s="56">
        <f t="shared" si="63"/>
        <v>0</v>
      </c>
      <c r="AP155" s="56">
        <f t="shared" si="63"/>
        <v>0</v>
      </c>
      <c r="AQ155" s="56">
        <f t="shared" si="63"/>
        <v>0</v>
      </c>
      <c r="AR155" s="56">
        <f t="shared" si="63"/>
        <v>0</v>
      </c>
      <c r="AS155" s="56">
        <f t="shared" si="63"/>
        <v>0</v>
      </c>
      <c r="AT155" s="56">
        <f t="shared" si="63"/>
        <v>0</v>
      </c>
      <c r="AU155" s="56">
        <f t="shared" si="63"/>
        <v>0</v>
      </c>
      <c r="AV155" s="56">
        <f t="shared" si="63"/>
        <v>0</v>
      </c>
      <c r="AW155" s="56">
        <f t="shared" si="63"/>
        <v>0</v>
      </c>
      <c r="AX155" s="56">
        <f t="shared" si="63"/>
        <v>0</v>
      </c>
      <c r="AY155" s="56">
        <f t="shared" si="63"/>
        <v>0</v>
      </c>
      <c r="AZ155" s="56">
        <f t="shared" si="63"/>
        <v>0</v>
      </c>
    </row>
    <row r="156" spans="1:52">
      <c r="A156" s="56" t="s">
        <v>652</v>
      </c>
      <c r="B156" s="56">
        <v>6414</v>
      </c>
      <c r="C156" s="56" t="s">
        <v>468</v>
      </c>
      <c r="D156" s="56" t="s">
        <v>480</v>
      </c>
      <c r="E156" s="1">
        <v>42495</v>
      </c>
      <c r="F156" s="1"/>
      <c r="G156" s="1">
        <f t="shared" si="55"/>
        <v>44197</v>
      </c>
      <c r="I156" s="56">
        <f t="shared" si="60"/>
        <v>0</v>
      </c>
      <c r="J156" s="56">
        <f t="shared" si="60"/>
        <v>0</v>
      </c>
      <c r="K156" s="56">
        <f t="shared" si="60"/>
        <v>0</v>
      </c>
      <c r="L156" s="56">
        <f t="shared" si="60"/>
        <v>0</v>
      </c>
      <c r="M156" s="56">
        <f t="shared" si="60"/>
        <v>0</v>
      </c>
      <c r="N156" s="56">
        <f t="shared" si="60"/>
        <v>0</v>
      </c>
      <c r="O156" s="56">
        <f t="shared" si="60"/>
        <v>0</v>
      </c>
      <c r="P156" s="56">
        <f t="shared" si="60"/>
        <v>0</v>
      </c>
      <c r="Q156" s="56">
        <f t="shared" si="60"/>
        <v>0</v>
      </c>
      <c r="R156" s="56">
        <f t="shared" si="60"/>
        <v>0</v>
      </c>
      <c r="S156" s="56">
        <f t="shared" si="61"/>
        <v>0</v>
      </c>
      <c r="T156" s="56">
        <f t="shared" si="61"/>
        <v>0</v>
      </c>
      <c r="U156" s="56">
        <f t="shared" si="61"/>
        <v>0</v>
      </c>
      <c r="V156" s="56">
        <f t="shared" si="61"/>
        <v>0</v>
      </c>
      <c r="W156" s="56">
        <f t="shared" si="61"/>
        <v>0</v>
      </c>
      <c r="X156" s="56">
        <f t="shared" si="61"/>
        <v>0</v>
      </c>
      <c r="Y156" s="56">
        <f t="shared" si="61"/>
        <v>0</v>
      </c>
      <c r="Z156" s="56">
        <f t="shared" si="61"/>
        <v>0</v>
      </c>
      <c r="AA156" s="56">
        <f t="shared" si="61"/>
        <v>0</v>
      </c>
      <c r="AB156" s="56">
        <f t="shared" si="61"/>
        <v>0</v>
      </c>
      <c r="AC156" s="56">
        <f t="shared" si="62"/>
        <v>0</v>
      </c>
      <c r="AD156" s="56">
        <f t="shared" si="62"/>
        <v>0</v>
      </c>
      <c r="AE156" s="56">
        <f t="shared" si="62"/>
        <v>0</v>
      </c>
      <c r="AF156" s="56">
        <f t="shared" si="62"/>
        <v>0</v>
      </c>
      <c r="AG156" s="56">
        <f t="shared" si="62"/>
        <v>0</v>
      </c>
      <c r="AH156" s="56">
        <f t="shared" si="62"/>
        <v>0</v>
      </c>
      <c r="AI156" s="56">
        <f t="shared" si="62"/>
        <v>0</v>
      </c>
      <c r="AJ156" s="56">
        <f t="shared" si="62"/>
        <v>0</v>
      </c>
      <c r="AK156" s="56">
        <f t="shared" si="62"/>
        <v>0</v>
      </c>
      <c r="AL156" s="56">
        <f t="shared" si="62"/>
        <v>1</v>
      </c>
      <c r="AM156" s="56">
        <f t="shared" si="63"/>
        <v>1</v>
      </c>
      <c r="AN156" s="56">
        <f t="shared" si="63"/>
        <v>1</v>
      </c>
      <c r="AO156" s="56">
        <f t="shared" si="63"/>
        <v>1</v>
      </c>
      <c r="AP156" s="56">
        <f t="shared" si="63"/>
        <v>1</v>
      </c>
      <c r="AQ156" s="56">
        <f t="shared" si="63"/>
        <v>1</v>
      </c>
      <c r="AR156" s="56">
        <f t="shared" si="63"/>
        <v>1</v>
      </c>
      <c r="AS156" s="56">
        <f t="shared" si="63"/>
        <v>1</v>
      </c>
      <c r="AT156" s="56">
        <f t="shared" si="63"/>
        <v>1</v>
      </c>
      <c r="AU156" s="56">
        <f t="shared" si="63"/>
        <v>1</v>
      </c>
      <c r="AV156" s="56">
        <f t="shared" si="63"/>
        <v>1</v>
      </c>
      <c r="AW156" s="56">
        <f t="shared" si="63"/>
        <v>1</v>
      </c>
      <c r="AX156" s="56">
        <f t="shared" si="63"/>
        <v>1</v>
      </c>
      <c r="AY156" s="56">
        <f t="shared" si="63"/>
        <v>1</v>
      </c>
      <c r="AZ156" s="56">
        <f t="shared" si="63"/>
        <v>1</v>
      </c>
    </row>
    <row r="157" spans="1:52">
      <c r="A157" s="56" t="s">
        <v>653</v>
      </c>
      <c r="B157" s="56">
        <v>6592</v>
      </c>
      <c r="C157" s="56" t="s">
        <v>468</v>
      </c>
      <c r="D157" s="56" t="s">
        <v>479</v>
      </c>
      <c r="E157" s="1">
        <v>42495</v>
      </c>
      <c r="F157" s="1">
        <v>43952</v>
      </c>
      <c r="G157" s="1">
        <f t="shared" si="55"/>
        <v>43952</v>
      </c>
      <c r="I157" s="56">
        <f t="shared" ref="I157:R166" si="64">IF(AND(I$5&gt;$E157,I$5&lt;$G157),1,0)</f>
        <v>0</v>
      </c>
      <c r="J157" s="56">
        <f t="shared" si="64"/>
        <v>0</v>
      </c>
      <c r="K157" s="56">
        <f t="shared" si="64"/>
        <v>0</v>
      </c>
      <c r="L157" s="56">
        <f t="shared" si="64"/>
        <v>0</v>
      </c>
      <c r="M157" s="56">
        <f t="shared" si="64"/>
        <v>0</v>
      </c>
      <c r="N157" s="56">
        <f t="shared" si="64"/>
        <v>0</v>
      </c>
      <c r="O157" s="56">
        <f t="shared" si="64"/>
        <v>0</v>
      </c>
      <c r="P157" s="56">
        <f t="shared" si="64"/>
        <v>0</v>
      </c>
      <c r="Q157" s="56">
        <f t="shared" si="64"/>
        <v>0</v>
      </c>
      <c r="R157" s="56">
        <f t="shared" si="64"/>
        <v>0</v>
      </c>
      <c r="S157" s="56">
        <f t="shared" ref="S157:AB166" si="65">IF(AND(S$5&gt;$E157,S$5&lt;$G157),1,0)</f>
        <v>0</v>
      </c>
      <c r="T157" s="56">
        <f t="shared" si="65"/>
        <v>0</v>
      </c>
      <c r="U157" s="56">
        <f t="shared" si="65"/>
        <v>0</v>
      </c>
      <c r="V157" s="56">
        <f t="shared" si="65"/>
        <v>0</v>
      </c>
      <c r="W157" s="56">
        <f t="shared" si="65"/>
        <v>0</v>
      </c>
      <c r="X157" s="56">
        <f t="shared" si="65"/>
        <v>0</v>
      </c>
      <c r="Y157" s="56">
        <f t="shared" si="65"/>
        <v>0</v>
      </c>
      <c r="Z157" s="56">
        <f t="shared" si="65"/>
        <v>0</v>
      </c>
      <c r="AA157" s="56">
        <f t="shared" si="65"/>
        <v>0</v>
      </c>
      <c r="AB157" s="56">
        <f t="shared" si="65"/>
        <v>0</v>
      </c>
      <c r="AC157" s="56">
        <f t="shared" ref="AC157:AL166" si="66">IF(AND(AC$5&gt;$E157,AC$5&lt;$G157),1,0)</f>
        <v>0</v>
      </c>
      <c r="AD157" s="56">
        <f t="shared" si="66"/>
        <v>0</v>
      </c>
      <c r="AE157" s="56">
        <f t="shared" si="66"/>
        <v>0</v>
      </c>
      <c r="AF157" s="56">
        <f t="shared" si="66"/>
        <v>0</v>
      </c>
      <c r="AG157" s="56">
        <f t="shared" si="66"/>
        <v>0</v>
      </c>
      <c r="AH157" s="56">
        <f t="shared" si="66"/>
        <v>0</v>
      </c>
      <c r="AI157" s="56">
        <f t="shared" si="66"/>
        <v>0</v>
      </c>
      <c r="AJ157" s="56">
        <f t="shared" si="66"/>
        <v>0</v>
      </c>
      <c r="AK157" s="56">
        <f t="shared" si="66"/>
        <v>0</v>
      </c>
      <c r="AL157" s="56">
        <f t="shared" si="66"/>
        <v>1</v>
      </c>
      <c r="AM157" s="56">
        <f t="shared" ref="AM157:AZ166" si="67">IF(AND(AM$5&gt;$E157,AM$5&lt;$G157),1,0)</f>
        <v>1</v>
      </c>
      <c r="AN157" s="56">
        <f t="shared" si="67"/>
        <v>1</v>
      </c>
      <c r="AO157" s="56">
        <f t="shared" si="67"/>
        <v>1</v>
      </c>
      <c r="AP157" s="56">
        <f t="shared" si="67"/>
        <v>1</v>
      </c>
      <c r="AQ157" s="56">
        <f t="shared" si="67"/>
        <v>1</v>
      </c>
      <c r="AR157" s="56">
        <f t="shared" si="67"/>
        <v>1</v>
      </c>
      <c r="AS157" s="56">
        <f t="shared" si="67"/>
        <v>1</v>
      </c>
      <c r="AT157" s="56">
        <f t="shared" si="67"/>
        <v>1</v>
      </c>
      <c r="AU157" s="56">
        <f t="shared" si="67"/>
        <v>1</v>
      </c>
      <c r="AV157" s="56">
        <f t="shared" si="67"/>
        <v>1</v>
      </c>
      <c r="AW157" s="56">
        <f t="shared" si="67"/>
        <v>1</v>
      </c>
      <c r="AX157" s="56">
        <f t="shared" si="67"/>
        <v>1</v>
      </c>
      <c r="AY157" s="56">
        <f t="shared" si="67"/>
        <v>1</v>
      </c>
      <c r="AZ157" s="56">
        <f t="shared" si="67"/>
        <v>1</v>
      </c>
    </row>
    <row r="158" spans="1:52">
      <c r="A158" s="56" t="s">
        <v>653</v>
      </c>
      <c r="B158" s="56">
        <v>6632</v>
      </c>
      <c r="C158" s="56" t="s">
        <v>468</v>
      </c>
      <c r="D158" s="56" t="s">
        <v>478</v>
      </c>
      <c r="E158" s="1">
        <v>42495</v>
      </c>
      <c r="F158" s="1">
        <v>43891</v>
      </c>
      <c r="G158" s="1">
        <f t="shared" si="55"/>
        <v>43891</v>
      </c>
      <c r="I158" s="56">
        <f t="shared" si="64"/>
        <v>0</v>
      </c>
      <c r="J158" s="56">
        <f t="shared" si="64"/>
        <v>0</v>
      </c>
      <c r="K158" s="56">
        <f t="shared" si="64"/>
        <v>0</v>
      </c>
      <c r="L158" s="56">
        <f t="shared" si="64"/>
        <v>0</v>
      </c>
      <c r="M158" s="56">
        <f t="shared" si="64"/>
        <v>0</v>
      </c>
      <c r="N158" s="56">
        <f t="shared" si="64"/>
        <v>0</v>
      </c>
      <c r="O158" s="56">
        <f t="shared" si="64"/>
        <v>0</v>
      </c>
      <c r="P158" s="56">
        <f t="shared" si="64"/>
        <v>0</v>
      </c>
      <c r="Q158" s="56">
        <f t="shared" si="64"/>
        <v>0</v>
      </c>
      <c r="R158" s="56">
        <f t="shared" si="64"/>
        <v>0</v>
      </c>
      <c r="S158" s="56">
        <f t="shared" si="65"/>
        <v>0</v>
      </c>
      <c r="T158" s="56">
        <f t="shared" si="65"/>
        <v>0</v>
      </c>
      <c r="U158" s="56">
        <f t="shared" si="65"/>
        <v>0</v>
      </c>
      <c r="V158" s="56">
        <f t="shared" si="65"/>
        <v>0</v>
      </c>
      <c r="W158" s="56">
        <f t="shared" si="65"/>
        <v>0</v>
      </c>
      <c r="X158" s="56">
        <f t="shared" si="65"/>
        <v>0</v>
      </c>
      <c r="Y158" s="56">
        <f t="shared" si="65"/>
        <v>0</v>
      </c>
      <c r="Z158" s="56">
        <f t="shared" si="65"/>
        <v>0</v>
      </c>
      <c r="AA158" s="56">
        <f t="shared" si="65"/>
        <v>0</v>
      </c>
      <c r="AB158" s="56">
        <f t="shared" si="65"/>
        <v>0</v>
      </c>
      <c r="AC158" s="56">
        <f t="shared" si="66"/>
        <v>0</v>
      </c>
      <c r="AD158" s="56">
        <f t="shared" si="66"/>
        <v>0</v>
      </c>
      <c r="AE158" s="56">
        <f t="shared" si="66"/>
        <v>0</v>
      </c>
      <c r="AF158" s="56">
        <f t="shared" si="66"/>
        <v>0</v>
      </c>
      <c r="AG158" s="56">
        <f t="shared" si="66"/>
        <v>0</v>
      </c>
      <c r="AH158" s="56">
        <f t="shared" si="66"/>
        <v>0</v>
      </c>
      <c r="AI158" s="56">
        <f t="shared" si="66"/>
        <v>0</v>
      </c>
      <c r="AJ158" s="56">
        <f t="shared" si="66"/>
        <v>0</v>
      </c>
      <c r="AK158" s="56">
        <f t="shared" si="66"/>
        <v>0</v>
      </c>
      <c r="AL158" s="56">
        <f t="shared" si="66"/>
        <v>1</v>
      </c>
      <c r="AM158" s="56">
        <f t="shared" si="67"/>
        <v>1</v>
      </c>
      <c r="AN158" s="56">
        <f t="shared" si="67"/>
        <v>1</v>
      </c>
      <c r="AO158" s="56">
        <f t="shared" si="67"/>
        <v>1</v>
      </c>
      <c r="AP158" s="56">
        <f t="shared" si="67"/>
        <v>1</v>
      </c>
      <c r="AQ158" s="56">
        <f t="shared" si="67"/>
        <v>1</v>
      </c>
      <c r="AR158" s="56">
        <f t="shared" si="67"/>
        <v>1</v>
      </c>
      <c r="AS158" s="56">
        <f t="shared" si="67"/>
        <v>1</v>
      </c>
      <c r="AT158" s="56">
        <f t="shared" si="67"/>
        <v>1</v>
      </c>
      <c r="AU158" s="56">
        <f t="shared" si="67"/>
        <v>1</v>
      </c>
      <c r="AV158" s="56">
        <f t="shared" si="67"/>
        <v>1</v>
      </c>
      <c r="AW158" s="56">
        <f t="shared" si="67"/>
        <v>1</v>
      </c>
      <c r="AX158" s="56">
        <f t="shared" si="67"/>
        <v>1</v>
      </c>
      <c r="AY158" s="56">
        <f t="shared" si="67"/>
        <v>1</v>
      </c>
      <c r="AZ158" s="56">
        <f t="shared" si="67"/>
        <v>1</v>
      </c>
    </row>
    <row r="159" spans="1:52">
      <c r="A159" s="56" t="s">
        <v>653</v>
      </c>
      <c r="B159" s="56">
        <v>6658</v>
      </c>
      <c r="C159" s="56" t="s">
        <v>468</v>
      </c>
      <c r="D159" s="56" t="s">
        <v>477</v>
      </c>
      <c r="E159" s="1">
        <v>42495</v>
      </c>
      <c r="F159" s="1">
        <v>43891</v>
      </c>
      <c r="G159" s="1">
        <f t="shared" si="55"/>
        <v>43891</v>
      </c>
      <c r="I159" s="56">
        <f t="shared" si="64"/>
        <v>0</v>
      </c>
      <c r="J159" s="56">
        <f t="shared" si="64"/>
        <v>0</v>
      </c>
      <c r="K159" s="56">
        <f t="shared" si="64"/>
        <v>0</v>
      </c>
      <c r="L159" s="56">
        <f t="shared" si="64"/>
        <v>0</v>
      </c>
      <c r="M159" s="56">
        <f t="shared" si="64"/>
        <v>0</v>
      </c>
      <c r="N159" s="56">
        <f t="shared" si="64"/>
        <v>0</v>
      </c>
      <c r="O159" s="56">
        <f t="shared" si="64"/>
        <v>0</v>
      </c>
      <c r="P159" s="56">
        <f t="shared" si="64"/>
        <v>0</v>
      </c>
      <c r="Q159" s="56">
        <f t="shared" si="64"/>
        <v>0</v>
      </c>
      <c r="R159" s="56">
        <f t="shared" si="64"/>
        <v>0</v>
      </c>
      <c r="S159" s="56">
        <f t="shared" si="65"/>
        <v>0</v>
      </c>
      <c r="T159" s="56">
        <f t="shared" si="65"/>
        <v>0</v>
      </c>
      <c r="U159" s="56">
        <f t="shared" si="65"/>
        <v>0</v>
      </c>
      <c r="V159" s="56">
        <f t="shared" si="65"/>
        <v>0</v>
      </c>
      <c r="W159" s="56">
        <f t="shared" si="65"/>
        <v>0</v>
      </c>
      <c r="X159" s="56">
        <f t="shared" si="65"/>
        <v>0</v>
      </c>
      <c r="Y159" s="56">
        <f t="shared" si="65"/>
        <v>0</v>
      </c>
      <c r="Z159" s="56">
        <f t="shared" si="65"/>
        <v>0</v>
      </c>
      <c r="AA159" s="56">
        <f t="shared" si="65"/>
        <v>0</v>
      </c>
      <c r="AB159" s="56">
        <f t="shared" si="65"/>
        <v>0</v>
      </c>
      <c r="AC159" s="56">
        <f t="shared" si="66"/>
        <v>0</v>
      </c>
      <c r="AD159" s="56">
        <f t="shared" si="66"/>
        <v>0</v>
      </c>
      <c r="AE159" s="56">
        <f t="shared" si="66"/>
        <v>0</v>
      </c>
      <c r="AF159" s="56">
        <f t="shared" si="66"/>
        <v>0</v>
      </c>
      <c r="AG159" s="56">
        <f t="shared" si="66"/>
        <v>0</v>
      </c>
      <c r="AH159" s="56">
        <f t="shared" si="66"/>
        <v>0</v>
      </c>
      <c r="AI159" s="56">
        <f t="shared" si="66"/>
        <v>0</v>
      </c>
      <c r="AJ159" s="56">
        <f t="shared" si="66"/>
        <v>0</v>
      </c>
      <c r="AK159" s="56">
        <f t="shared" si="66"/>
        <v>0</v>
      </c>
      <c r="AL159" s="56">
        <f t="shared" si="66"/>
        <v>1</v>
      </c>
      <c r="AM159" s="56">
        <f t="shared" si="67"/>
        <v>1</v>
      </c>
      <c r="AN159" s="56">
        <f t="shared" si="67"/>
        <v>1</v>
      </c>
      <c r="AO159" s="56">
        <f t="shared" si="67"/>
        <v>1</v>
      </c>
      <c r="AP159" s="56">
        <f t="shared" si="67"/>
        <v>1</v>
      </c>
      <c r="AQ159" s="56">
        <f t="shared" si="67"/>
        <v>1</v>
      </c>
      <c r="AR159" s="56">
        <f t="shared" si="67"/>
        <v>1</v>
      </c>
      <c r="AS159" s="56">
        <f t="shared" si="67"/>
        <v>1</v>
      </c>
      <c r="AT159" s="56">
        <f t="shared" si="67"/>
        <v>1</v>
      </c>
      <c r="AU159" s="56">
        <f t="shared" si="67"/>
        <v>1</v>
      </c>
      <c r="AV159" s="56">
        <f t="shared" si="67"/>
        <v>1</v>
      </c>
      <c r="AW159" s="56">
        <f t="shared" si="67"/>
        <v>1</v>
      </c>
      <c r="AX159" s="56">
        <f t="shared" si="67"/>
        <v>1</v>
      </c>
      <c r="AY159" s="56">
        <f t="shared" si="67"/>
        <v>1</v>
      </c>
      <c r="AZ159" s="56">
        <f t="shared" si="67"/>
        <v>1</v>
      </c>
    </row>
    <row r="160" spans="1:52">
      <c r="A160" s="56" t="s">
        <v>653</v>
      </c>
      <c r="B160" s="56">
        <v>6670</v>
      </c>
      <c r="C160" s="56" t="s">
        <v>468</v>
      </c>
      <c r="D160" s="56" t="s">
        <v>476</v>
      </c>
      <c r="E160" s="1">
        <v>42495</v>
      </c>
      <c r="F160" s="1">
        <v>43891</v>
      </c>
      <c r="G160" s="1">
        <f t="shared" si="55"/>
        <v>43891</v>
      </c>
      <c r="I160" s="56">
        <f t="shared" si="64"/>
        <v>0</v>
      </c>
      <c r="J160" s="56">
        <f t="shared" si="64"/>
        <v>0</v>
      </c>
      <c r="K160" s="56">
        <f t="shared" si="64"/>
        <v>0</v>
      </c>
      <c r="L160" s="56">
        <f t="shared" si="64"/>
        <v>0</v>
      </c>
      <c r="M160" s="56">
        <f t="shared" si="64"/>
        <v>0</v>
      </c>
      <c r="N160" s="56">
        <f t="shared" si="64"/>
        <v>0</v>
      </c>
      <c r="O160" s="56">
        <f t="shared" si="64"/>
        <v>0</v>
      </c>
      <c r="P160" s="56">
        <f t="shared" si="64"/>
        <v>0</v>
      </c>
      <c r="Q160" s="56">
        <f t="shared" si="64"/>
        <v>0</v>
      </c>
      <c r="R160" s="56">
        <f t="shared" si="64"/>
        <v>0</v>
      </c>
      <c r="S160" s="56">
        <f t="shared" si="65"/>
        <v>0</v>
      </c>
      <c r="T160" s="56">
        <f t="shared" si="65"/>
        <v>0</v>
      </c>
      <c r="U160" s="56">
        <f t="shared" si="65"/>
        <v>0</v>
      </c>
      <c r="V160" s="56">
        <f t="shared" si="65"/>
        <v>0</v>
      </c>
      <c r="W160" s="56">
        <f t="shared" si="65"/>
        <v>0</v>
      </c>
      <c r="X160" s="56">
        <f t="shared" si="65"/>
        <v>0</v>
      </c>
      <c r="Y160" s="56">
        <f t="shared" si="65"/>
        <v>0</v>
      </c>
      <c r="Z160" s="56">
        <f t="shared" si="65"/>
        <v>0</v>
      </c>
      <c r="AA160" s="56">
        <f t="shared" si="65"/>
        <v>0</v>
      </c>
      <c r="AB160" s="56">
        <f t="shared" si="65"/>
        <v>0</v>
      </c>
      <c r="AC160" s="56">
        <f t="shared" si="66"/>
        <v>0</v>
      </c>
      <c r="AD160" s="56">
        <f t="shared" si="66"/>
        <v>0</v>
      </c>
      <c r="AE160" s="56">
        <f t="shared" si="66"/>
        <v>0</v>
      </c>
      <c r="AF160" s="56">
        <f t="shared" si="66"/>
        <v>0</v>
      </c>
      <c r="AG160" s="56">
        <f t="shared" si="66"/>
        <v>0</v>
      </c>
      <c r="AH160" s="56">
        <f t="shared" si="66"/>
        <v>0</v>
      </c>
      <c r="AI160" s="56">
        <f t="shared" si="66"/>
        <v>0</v>
      </c>
      <c r="AJ160" s="56">
        <f t="shared" si="66"/>
        <v>0</v>
      </c>
      <c r="AK160" s="56">
        <f t="shared" si="66"/>
        <v>0</v>
      </c>
      <c r="AL160" s="56">
        <f t="shared" si="66"/>
        <v>1</v>
      </c>
      <c r="AM160" s="56">
        <f t="shared" si="67"/>
        <v>1</v>
      </c>
      <c r="AN160" s="56">
        <f t="shared" si="67"/>
        <v>1</v>
      </c>
      <c r="AO160" s="56">
        <f t="shared" si="67"/>
        <v>1</v>
      </c>
      <c r="AP160" s="56">
        <f t="shared" si="67"/>
        <v>1</v>
      </c>
      <c r="AQ160" s="56">
        <f t="shared" si="67"/>
        <v>1</v>
      </c>
      <c r="AR160" s="56">
        <f t="shared" si="67"/>
        <v>1</v>
      </c>
      <c r="AS160" s="56">
        <f t="shared" si="67"/>
        <v>1</v>
      </c>
      <c r="AT160" s="56">
        <f t="shared" si="67"/>
        <v>1</v>
      </c>
      <c r="AU160" s="56">
        <f t="shared" si="67"/>
        <v>1</v>
      </c>
      <c r="AV160" s="56">
        <f t="shared" si="67"/>
        <v>1</v>
      </c>
      <c r="AW160" s="56">
        <f t="shared" si="67"/>
        <v>1</v>
      </c>
      <c r="AX160" s="56">
        <f t="shared" si="67"/>
        <v>1</v>
      </c>
      <c r="AY160" s="56">
        <f t="shared" si="67"/>
        <v>1</v>
      </c>
      <c r="AZ160" s="56">
        <f t="shared" si="67"/>
        <v>1</v>
      </c>
    </row>
    <row r="161" spans="1:52">
      <c r="A161" s="56" t="s">
        <v>653</v>
      </c>
      <c r="B161" s="56">
        <v>6685</v>
      </c>
      <c r="C161" s="56" t="s">
        <v>468</v>
      </c>
      <c r="D161" s="56" t="s">
        <v>475</v>
      </c>
      <c r="E161" s="1">
        <v>42495</v>
      </c>
      <c r="F161" s="1">
        <v>43891</v>
      </c>
      <c r="G161" s="1">
        <f t="shared" si="55"/>
        <v>43891</v>
      </c>
      <c r="I161" s="56">
        <f t="shared" si="64"/>
        <v>0</v>
      </c>
      <c r="J161" s="56">
        <f t="shared" si="64"/>
        <v>0</v>
      </c>
      <c r="K161" s="56">
        <f t="shared" si="64"/>
        <v>0</v>
      </c>
      <c r="L161" s="56">
        <f t="shared" si="64"/>
        <v>0</v>
      </c>
      <c r="M161" s="56">
        <f t="shared" si="64"/>
        <v>0</v>
      </c>
      <c r="N161" s="56">
        <f t="shared" si="64"/>
        <v>0</v>
      </c>
      <c r="O161" s="56">
        <f t="shared" si="64"/>
        <v>0</v>
      </c>
      <c r="P161" s="56">
        <f t="shared" si="64"/>
        <v>0</v>
      </c>
      <c r="Q161" s="56">
        <f t="shared" si="64"/>
        <v>0</v>
      </c>
      <c r="R161" s="56">
        <f t="shared" si="64"/>
        <v>0</v>
      </c>
      <c r="S161" s="56">
        <f t="shared" si="65"/>
        <v>0</v>
      </c>
      <c r="T161" s="56">
        <f t="shared" si="65"/>
        <v>0</v>
      </c>
      <c r="U161" s="56">
        <f t="shared" si="65"/>
        <v>0</v>
      </c>
      <c r="V161" s="56">
        <f t="shared" si="65"/>
        <v>0</v>
      </c>
      <c r="W161" s="56">
        <f t="shared" si="65"/>
        <v>0</v>
      </c>
      <c r="X161" s="56">
        <f t="shared" si="65"/>
        <v>0</v>
      </c>
      <c r="Y161" s="56">
        <f t="shared" si="65"/>
        <v>0</v>
      </c>
      <c r="Z161" s="56">
        <f t="shared" si="65"/>
        <v>0</v>
      </c>
      <c r="AA161" s="56">
        <f t="shared" si="65"/>
        <v>0</v>
      </c>
      <c r="AB161" s="56">
        <f t="shared" si="65"/>
        <v>0</v>
      </c>
      <c r="AC161" s="56">
        <f t="shared" si="66"/>
        <v>0</v>
      </c>
      <c r="AD161" s="56">
        <f t="shared" si="66"/>
        <v>0</v>
      </c>
      <c r="AE161" s="56">
        <f t="shared" si="66"/>
        <v>0</v>
      </c>
      <c r="AF161" s="56">
        <f t="shared" si="66"/>
        <v>0</v>
      </c>
      <c r="AG161" s="56">
        <f t="shared" si="66"/>
        <v>0</v>
      </c>
      <c r="AH161" s="56">
        <f t="shared" si="66"/>
        <v>0</v>
      </c>
      <c r="AI161" s="56">
        <f t="shared" si="66"/>
        <v>0</v>
      </c>
      <c r="AJ161" s="56">
        <f t="shared" si="66"/>
        <v>0</v>
      </c>
      <c r="AK161" s="56">
        <f t="shared" si="66"/>
        <v>0</v>
      </c>
      <c r="AL161" s="56">
        <f t="shared" si="66"/>
        <v>1</v>
      </c>
      <c r="AM161" s="56">
        <f t="shared" si="67"/>
        <v>1</v>
      </c>
      <c r="AN161" s="56">
        <f t="shared" si="67"/>
        <v>1</v>
      </c>
      <c r="AO161" s="56">
        <f t="shared" si="67"/>
        <v>1</v>
      </c>
      <c r="AP161" s="56">
        <f t="shared" si="67"/>
        <v>1</v>
      </c>
      <c r="AQ161" s="56">
        <f t="shared" si="67"/>
        <v>1</v>
      </c>
      <c r="AR161" s="56">
        <f t="shared" si="67"/>
        <v>1</v>
      </c>
      <c r="AS161" s="56">
        <f t="shared" si="67"/>
        <v>1</v>
      </c>
      <c r="AT161" s="56">
        <f t="shared" si="67"/>
        <v>1</v>
      </c>
      <c r="AU161" s="56">
        <f t="shared" si="67"/>
        <v>1</v>
      </c>
      <c r="AV161" s="56">
        <f t="shared" si="67"/>
        <v>1</v>
      </c>
      <c r="AW161" s="56">
        <f t="shared" si="67"/>
        <v>1</v>
      </c>
      <c r="AX161" s="56">
        <f t="shared" si="67"/>
        <v>1</v>
      </c>
      <c r="AY161" s="56">
        <f t="shared" si="67"/>
        <v>1</v>
      </c>
      <c r="AZ161" s="56">
        <f t="shared" si="67"/>
        <v>1</v>
      </c>
    </row>
    <row r="162" spans="1:52">
      <c r="A162" s="56" t="s">
        <v>652</v>
      </c>
      <c r="B162" s="56">
        <v>6718</v>
      </c>
      <c r="C162" s="56" t="s">
        <v>468</v>
      </c>
      <c r="D162" s="56" t="s">
        <v>474</v>
      </c>
      <c r="E162" s="1">
        <v>42495</v>
      </c>
      <c r="F162" s="1"/>
      <c r="G162" s="1">
        <f t="shared" si="55"/>
        <v>44197</v>
      </c>
      <c r="I162" s="56">
        <f t="shared" si="64"/>
        <v>0</v>
      </c>
      <c r="J162" s="56">
        <f t="shared" si="64"/>
        <v>0</v>
      </c>
      <c r="K162" s="56">
        <f t="shared" si="64"/>
        <v>0</v>
      </c>
      <c r="L162" s="56">
        <f t="shared" si="64"/>
        <v>0</v>
      </c>
      <c r="M162" s="56">
        <f t="shared" si="64"/>
        <v>0</v>
      </c>
      <c r="N162" s="56">
        <f t="shared" si="64"/>
        <v>0</v>
      </c>
      <c r="O162" s="56">
        <f t="shared" si="64"/>
        <v>0</v>
      </c>
      <c r="P162" s="56">
        <f t="shared" si="64"/>
        <v>0</v>
      </c>
      <c r="Q162" s="56">
        <f t="shared" si="64"/>
        <v>0</v>
      </c>
      <c r="R162" s="56">
        <f t="shared" si="64"/>
        <v>0</v>
      </c>
      <c r="S162" s="56">
        <f t="shared" si="65"/>
        <v>0</v>
      </c>
      <c r="T162" s="56">
        <f t="shared" si="65"/>
        <v>0</v>
      </c>
      <c r="U162" s="56">
        <f t="shared" si="65"/>
        <v>0</v>
      </c>
      <c r="V162" s="56">
        <f t="shared" si="65"/>
        <v>0</v>
      </c>
      <c r="W162" s="56">
        <f t="shared" si="65"/>
        <v>0</v>
      </c>
      <c r="X162" s="56">
        <f t="shared" si="65"/>
        <v>0</v>
      </c>
      <c r="Y162" s="56">
        <f t="shared" si="65"/>
        <v>0</v>
      </c>
      <c r="Z162" s="56">
        <f t="shared" si="65"/>
        <v>0</v>
      </c>
      <c r="AA162" s="56">
        <f t="shared" si="65"/>
        <v>0</v>
      </c>
      <c r="AB162" s="56">
        <f t="shared" si="65"/>
        <v>0</v>
      </c>
      <c r="AC162" s="56">
        <f t="shared" si="66"/>
        <v>0</v>
      </c>
      <c r="AD162" s="56">
        <f t="shared" si="66"/>
        <v>0</v>
      </c>
      <c r="AE162" s="56">
        <f t="shared" si="66"/>
        <v>0</v>
      </c>
      <c r="AF162" s="56">
        <f t="shared" si="66"/>
        <v>0</v>
      </c>
      <c r="AG162" s="56">
        <f t="shared" si="66"/>
        <v>0</v>
      </c>
      <c r="AH162" s="56">
        <f t="shared" si="66"/>
        <v>0</v>
      </c>
      <c r="AI162" s="56">
        <f t="shared" si="66"/>
        <v>0</v>
      </c>
      <c r="AJ162" s="56">
        <f t="shared" si="66"/>
        <v>0</v>
      </c>
      <c r="AK162" s="56">
        <f t="shared" si="66"/>
        <v>0</v>
      </c>
      <c r="AL162" s="56">
        <f t="shared" si="66"/>
        <v>1</v>
      </c>
      <c r="AM162" s="56">
        <f t="shared" si="67"/>
        <v>1</v>
      </c>
      <c r="AN162" s="56">
        <f t="shared" si="67"/>
        <v>1</v>
      </c>
      <c r="AO162" s="56">
        <f t="shared" si="67"/>
        <v>1</v>
      </c>
      <c r="AP162" s="56">
        <f t="shared" si="67"/>
        <v>1</v>
      </c>
      <c r="AQ162" s="56">
        <f t="shared" si="67"/>
        <v>1</v>
      </c>
      <c r="AR162" s="56">
        <f t="shared" si="67"/>
        <v>1</v>
      </c>
      <c r="AS162" s="56">
        <f t="shared" si="67"/>
        <v>1</v>
      </c>
      <c r="AT162" s="56">
        <f t="shared" si="67"/>
        <v>1</v>
      </c>
      <c r="AU162" s="56">
        <f t="shared" si="67"/>
        <v>1</v>
      </c>
      <c r="AV162" s="56">
        <f t="shared" si="67"/>
        <v>1</v>
      </c>
      <c r="AW162" s="56">
        <f t="shared" si="67"/>
        <v>1</v>
      </c>
      <c r="AX162" s="56">
        <f t="shared" si="67"/>
        <v>1</v>
      </c>
      <c r="AY162" s="56">
        <f t="shared" si="67"/>
        <v>1</v>
      </c>
      <c r="AZ162" s="56">
        <f t="shared" si="67"/>
        <v>1</v>
      </c>
    </row>
    <row r="163" spans="1:52">
      <c r="A163" s="56" t="s">
        <v>652</v>
      </c>
      <c r="B163" s="56">
        <v>6729</v>
      </c>
      <c r="C163" s="56" t="s">
        <v>468</v>
      </c>
      <c r="D163" s="56" t="s">
        <v>473</v>
      </c>
      <c r="E163" s="1">
        <v>42495</v>
      </c>
      <c r="F163" s="1"/>
      <c r="G163" s="1">
        <f t="shared" si="55"/>
        <v>44197</v>
      </c>
      <c r="I163" s="56">
        <f t="shared" si="64"/>
        <v>0</v>
      </c>
      <c r="J163" s="56">
        <f t="shared" si="64"/>
        <v>0</v>
      </c>
      <c r="K163" s="56">
        <f t="shared" si="64"/>
        <v>0</v>
      </c>
      <c r="L163" s="56">
        <f t="shared" si="64"/>
        <v>0</v>
      </c>
      <c r="M163" s="56">
        <f t="shared" si="64"/>
        <v>0</v>
      </c>
      <c r="N163" s="56">
        <f t="shared" si="64"/>
        <v>0</v>
      </c>
      <c r="O163" s="56">
        <f t="shared" si="64"/>
        <v>0</v>
      </c>
      <c r="P163" s="56">
        <f t="shared" si="64"/>
        <v>0</v>
      </c>
      <c r="Q163" s="56">
        <f t="shared" si="64"/>
        <v>0</v>
      </c>
      <c r="R163" s="56">
        <f t="shared" si="64"/>
        <v>0</v>
      </c>
      <c r="S163" s="56">
        <f t="shared" si="65"/>
        <v>0</v>
      </c>
      <c r="T163" s="56">
        <f t="shared" si="65"/>
        <v>0</v>
      </c>
      <c r="U163" s="56">
        <f t="shared" si="65"/>
        <v>0</v>
      </c>
      <c r="V163" s="56">
        <f t="shared" si="65"/>
        <v>0</v>
      </c>
      <c r="W163" s="56">
        <f t="shared" si="65"/>
        <v>0</v>
      </c>
      <c r="X163" s="56">
        <f t="shared" si="65"/>
        <v>0</v>
      </c>
      <c r="Y163" s="56">
        <f t="shared" si="65"/>
        <v>0</v>
      </c>
      <c r="Z163" s="56">
        <f t="shared" si="65"/>
        <v>0</v>
      </c>
      <c r="AA163" s="56">
        <f t="shared" si="65"/>
        <v>0</v>
      </c>
      <c r="AB163" s="56">
        <f t="shared" si="65"/>
        <v>0</v>
      </c>
      <c r="AC163" s="56">
        <f t="shared" si="66"/>
        <v>0</v>
      </c>
      <c r="AD163" s="56">
        <f t="shared" si="66"/>
        <v>0</v>
      </c>
      <c r="AE163" s="56">
        <f t="shared" si="66"/>
        <v>0</v>
      </c>
      <c r="AF163" s="56">
        <f t="shared" si="66"/>
        <v>0</v>
      </c>
      <c r="AG163" s="56">
        <f t="shared" si="66"/>
        <v>0</v>
      </c>
      <c r="AH163" s="56">
        <f t="shared" si="66"/>
        <v>0</v>
      </c>
      <c r="AI163" s="56">
        <f t="shared" si="66"/>
        <v>0</v>
      </c>
      <c r="AJ163" s="56">
        <f t="shared" si="66"/>
        <v>0</v>
      </c>
      <c r="AK163" s="56">
        <f t="shared" si="66"/>
        <v>0</v>
      </c>
      <c r="AL163" s="56">
        <f t="shared" si="66"/>
        <v>1</v>
      </c>
      <c r="AM163" s="56">
        <f t="shared" si="67"/>
        <v>1</v>
      </c>
      <c r="AN163" s="56">
        <f t="shared" si="67"/>
        <v>1</v>
      </c>
      <c r="AO163" s="56">
        <f t="shared" si="67"/>
        <v>1</v>
      </c>
      <c r="AP163" s="56">
        <f t="shared" si="67"/>
        <v>1</v>
      </c>
      <c r="AQ163" s="56">
        <f t="shared" si="67"/>
        <v>1</v>
      </c>
      <c r="AR163" s="56">
        <f t="shared" si="67"/>
        <v>1</v>
      </c>
      <c r="AS163" s="56">
        <f t="shared" si="67"/>
        <v>1</v>
      </c>
      <c r="AT163" s="56">
        <f t="shared" si="67"/>
        <v>1</v>
      </c>
      <c r="AU163" s="56">
        <f t="shared" si="67"/>
        <v>1</v>
      </c>
      <c r="AV163" s="56">
        <f t="shared" si="67"/>
        <v>1</v>
      </c>
      <c r="AW163" s="56">
        <f t="shared" si="67"/>
        <v>1</v>
      </c>
      <c r="AX163" s="56">
        <f t="shared" si="67"/>
        <v>1</v>
      </c>
      <c r="AY163" s="56">
        <f t="shared" si="67"/>
        <v>1</v>
      </c>
      <c r="AZ163" s="56">
        <f t="shared" si="67"/>
        <v>1</v>
      </c>
    </row>
    <row r="164" spans="1:52">
      <c r="A164" s="56" t="s">
        <v>652</v>
      </c>
      <c r="B164" s="56">
        <v>7098</v>
      </c>
      <c r="C164" s="56" t="s">
        <v>468</v>
      </c>
      <c r="D164" s="56" t="s">
        <v>663</v>
      </c>
      <c r="E164" s="1">
        <v>42516</v>
      </c>
      <c r="F164" s="1"/>
      <c r="G164" s="1">
        <f t="shared" si="55"/>
        <v>44197</v>
      </c>
      <c r="I164" s="56">
        <f t="shared" si="64"/>
        <v>0</v>
      </c>
      <c r="J164" s="56">
        <f t="shared" si="64"/>
        <v>0</v>
      </c>
      <c r="K164" s="56">
        <f t="shared" si="64"/>
        <v>0</v>
      </c>
      <c r="L164" s="56">
        <f t="shared" si="64"/>
        <v>0</v>
      </c>
      <c r="M164" s="56">
        <f t="shared" si="64"/>
        <v>0</v>
      </c>
      <c r="N164" s="56">
        <f t="shared" si="64"/>
        <v>0</v>
      </c>
      <c r="O164" s="56">
        <f t="shared" si="64"/>
        <v>0</v>
      </c>
      <c r="P164" s="56">
        <f t="shared" si="64"/>
        <v>0</v>
      </c>
      <c r="Q164" s="56">
        <f t="shared" si="64"/>
        <v>0</v>
      </c>
      <c r="R164" s="56">
        <f t="shared" si="64"/>
        <v>0</v>
      </c>
      <c r="S164" s="56">
        <f t="shared" si="65"/>
        <v>0</v>
      </c>
      <c r="T164" s="56">
        <f t="shared" si="65"/>
        <v>0</v>
      </c>
      <c r="U164" s="56">
        <f t="shared" si="65"/>
        <v>0</v>
      </c>
      <c r="V164" s="56">
        <f t="shared" si="65"/>
        <v>0</v>
      </c>
      <c r="W164" s="56">
        <f t="shared" si="65"/>
        <v>0</v>
      </c>
      <c r="X164" s="56">
        <f t="shared" si="65"/>
        <v>0</v>
      </c>
      <c r="Y164" s="56">
        <f t="shared" si="65"/>
        <v>0</v>
      </c>
      <c r="Z164" s="56">
        <f t="shared" si="65"/>
        <v>0</v>
      </c>
      <c r="AA164" s="56">
        <f t="shared" si="65"/>
        <v>0</v>
      </c>
      <c r="AB164" s="56">
        <f t="shared" si="65"/>
        <v>0</v>
      </c>
      <c r="AC164" s="56">
        <f t="shared" si="66"/>
        <v>0</v>
      </c>
      <c r="AD164" s="56">
        <f t="shared" si="66"/>
        <v>0</v>
      </c>
      <c r="AE164" s="56">
        <f t="shared" si="66"/>
        <v>0</v>
      </c>
      <c r="AF164" s="56">
        <f t="shared" si="66"/>
        <v>0</v>
      </c>
      <c r="AG164" s="56">
        <f t="shared" si="66"/>
        <v>0</v>
      </c>
      <c r="AH164" s="56">
        <f t="shared" si="66"/>
        <v>0</v>
      </c>
      <c r="AI164" s="56">
        <f t="shared" si="66"/>
        <v>0</v>
      </c>
      <c r="AJ164" s="56">
        <f t="shared" si="66"/>
        <v>0</v>
      </c>
      <c r="AK164" s="56">
        <f t="shared" si="66"/>
        <v>0</v>
      </c>
      <c r="AL164" s="56">
        <f t="shared" si="66"/>
        <v>1</v>
      </c>
      <c r="AM164" s="56">
        <f t="shared" si="67"/>
        <v>1</v>
      </c>
      <c r="AN164" s="56">
        <f t="shared" si="67"/>
        <v>1</v>
      </c>
      <c r="AO164" s="56">
        <f t="shared" si="67"/>
        <v>1</v>
      </c>
      <c r="AP164" s="56">
        <f t="shared" si="67"/>
        <v>1</v>
      </c>
      <c r="AQ164" s="56">
        <f t="shared" si="67"/>
        <v>1</v>
      </c>
      <c r="AR164" s="56">
        <f t="shared" si="67"/>
        <v>1</v>
      </c>
      <c r="AS164" s="56">
        <f t="shared" si="67"/>
        <v>1</v>
      </c>
      <c r="AT164" s="56">
        <f t="shared" si="67"/>
        <v>1</v>
      </c>
      <c r="AU164" s="56">
        <f t="shared" si="67"/>
        <v>1</v>
      </c>
      <c r="AV164" s="56">
        <f t="shared" si="67"/>
        <v>1</v>
      </c>
      <c r="AW164" s="56">
        <f t="shared" si="67"/>
        <v>1</v>
      </c>
      <c r="AX164" s="56">
        <f t="shared" si="67"/>
        <v>1</v>
      </c>
      <c r="AY164" s="56">
        <f t="shared" si="67"/>
        <v>1</v>
      </c>
      <c r="AZ164" s="56">
        <f t="shared" si="67"/>
        <v>1</v>
      </c>
    </row>
    <row r="165" spans="1:52">
      <c r="A165" s="56" t="s">
        <v>352</v>
      </c>
      <c r="B165" s="56">
        <v>6798</v>
      </c>
      <c r="C165" s="56" t="s">
        <v>468</v>
      </c>
      <c r="D165" s="56" t="s">
        <v>472</v>
      </c>
      <c r="E165" s="1">
        <v>42495</v>
      </c>
      <c r="F165" s="1">
        <v>44013</v>
      </c>
      <c r="G165" s="1">
        <f t="shared" si="55"/>
        <v>44013</v>
      </c>
      <c r="I165" s="56">
        <f t="shared" si="64"/>
        <v>0</v>
      </c>
      <c r="J165" s="56">
        <f t="shared" si="64"/>
        <v>0</v>
      </c>
      <c r="K165" s="56">
        <f t="shared" si="64"/>
        <v>0</v>
      </c>
      <c r="L165" s="56">
        <f t="shared" si="64"/>
        <v>0</v>
      </c>
      <c r="M165" s="56">
        <f t="shared" si="64"/>
        <v>0</v>
      </c>
      <c r="N165" s="56">
        <f t="shared" si="64"/>
        <v>0</v>
      </c>
      <c r="O165" s="56">
        <f t="shared" si="64"/>
        <v>0</v>
      </c>
      <c r="P165" s="56">
        <f t="shared" si="64"/>
        <v>0</v>
      </c>
      <c r="Q165" s="56">
        <f t="shared" si="64"/>
        <v>0</v>
      </c>
      <c r="R165" s="56">
        <f t="shared" si="64"/>
        <v>0</v>
      </c>
      <c r="S165" s="56">
        <f t="shared" si="65"/>
        <v>0</v>
      </c>
      <c r="T165" s="56">
        <f t="shared" si="65"/>
        <v>0</v>
      </c>
      <c r="U165" s="56">
        <f t="shared" si="65"/>
        <v>0</v>
      </c>
      <c r="V165" s="56">
        <f t="shared" si="65"/>
        <v>0</v>
      </c>
      <c r="W165" s="56">
        <f t="shared" si="65"/>
        <v>0</v>
      </c>
      <c r="X165" s="56">
        <f t="shared" si="65"/>
        <v>0</v>
      </c>
      <c r="Y165" s="56">
        <f t="shared" si="65"/>
        <v>0</v>
      </c>
      <c r="Z165" s="56">
        <f t="shared" si="65"/>
        <v>0</v>
      </c>
      <c r="AA165" s="56">
        <f t="shared" si="65"/>
        <v>0</v>
      </c>
      <c r="AB165" s="56">
        <f t="shared" si="65"/>
        <v>0</v>
      </c>
      <c r="AC165" s="56">
        <f t="shared" si="66"/>
        <v>0</v>
      </c>
      <c r="AD165" s="56">
        <f t="shared" si="66"/>
        <v>0</v>
      </c>
      <c r="AE165" s="56">
        <f t="shared" si="66"/>
        <v>0</v>
      </c>
      <c r="AF165" s="56">
        <f t="shared" si="66"/>
        <v>0</v>
      </c>
      <c r="AG165" s="56">
        <f t="shared" si="66"/>
        <v>0</v>
      </c>
      <c r="AH165" s="56">
        <f t="shared" si="66"/>
        <v>0</v>
      </c>
      <c r="AI165" s="56">
        <f t="shared" si="66"/>
        <v>0</v>
      </c>
      <c r="AJ165" s="56">
        <f t="shared" si="66"/>
        <v>0</v>
      </c>
      <c r="AK165" s="56">
        <f t="shared" si="66"/>
        <v>0</v>
      </c>
      <c r="AL165" s="56">
        <f t="shared" si="66"/>
        <v>1</v>
      </c>
      <c r="AM165" s="56">
        <f t="shared" si="67"/>
        <v>1</v>
      </c>
      <c r="AN165" s="56">
        <f t="shared" si="67"/>
        <v>1</v>
      </c>
      <c r="AO165" s="56">
        <f t="shared" si="67"/>
        <v>1</v>
      </c>
      <c r="AP165" s="56">
        <f t="shared" si="67"/>
        <v>1</v>
      </c>
      <c r="AQ165" s="56">
        <f t="shared" si="67"/>
        <v>1</v>
      </c>
      <c r="AR165" s="56">
        <f t="shared" si="67"/>
        <v>1</v>
      </c>
      <c r="AS165" s="56">
        <f t="shared" si="67"/>
        <v>1</v>
      </c>
      <c r="AT165" s="56">
        <f t="shared" si="67"/>
        <v>1</v>
      </c>
      <c r="AU165" s="56">
        <f t="shared" si="67"/>
        <v>1</v>
      </c>
      <c r="AV165" s="56">
        <f t="shared" si="67"/>
        <v>1</v>
      </c>
      <c r="AW165" s="56">
        <f t="shared" si="67"/>
        <v>1</v>
      </c>
      <c r="AX165" s="56">
        <f t="shared" si="67"/>
        <v>1</v>
      </c>
      <c r="AY165" s="56">
        <f t="shared" si="67"/>
        <v>1</v>
      </c>
      <c r="AZ165" s="56">
        <f t="shared" si="67"/>
        <v>1</v>
      </c>
    </row>
    <row r="166" spans="1:52">
      <c r="A166" s="56" t="s">
        <v>352</v>
      </c>
      <c r="B166" s="56">
        <v>6895</v>
      </c>
      <c r="C166" s="56" t="s">
        <v>468</v>
      </c>
      <c r="D166" s="56" t="s">
        <v>471</v>
      </c>
      <c r="E166" s="1">
        <v>42495</v>
      </c>
      <c r="F166" s="1">
        <v>44013</v>
      </c>
      <c r="G166" s="1">
        <f t="shared" si="55"/>
        <v>44013</v>
      </c>
      <c r="I166" s="56">
        <f t="shared" si="64"/>
        <v>0</v>
      </c>
      <c r="J166" s="56">
        <f t="shared" si="64"/>
        <v>0</v>
      </c>
      <c r="K166" s="56">
        <f t="shared" si="64"/>
        <v>0</v>
      </c>
      <c r="L166" s="56">
        <f t="shared" si="64"/>
        <v>0</v>
      </c>
      <c r="M166" s="56">
        <f t="shared" si="64"/>
        <v>0</v>
      </c>
      <c r="N166" s="56">
        <f t="shared" si="64"/>
        <v>0</v>
      </c>
      <c r="O166" s="56">
        <f t="shared" si="64"/>
        <v>0</v>
      </c>
      <c r="P166" s="56">
        <f t="shared" si="64"/>
        <v>0</v>
      </c>
      <c r="Q166" s="56">
        <f t="shared" si="64"/>
        <v>0</v>
      </c>
      <c r="R166" s="56">
        <f t="shared" si="64"/>
        <v>0</v>
      </c>
      <c r="S166" s="56">
        <f t="shared" si="65"/>
        <v>0</v>
      </c>
      <c r="T166" s="56">
        <f t="shared" si="65"/>
        <v>0</v>
      </c>
      <c r="U166" s="56">
        <f t="shared" si="65"/>
        <v>0</v>
      </c>
      <c r="V166" s="56">
        <f t="shared" si="65"/>
        <v>0</v>
      </c>
      <c r="W166" s="56">
        <f t="shared" si="65"/>
        <v>0</v>
      </c>
      <c r="X166" s="56">
        <f t="shared" si="65"/>
        <v>0</v>
      </c>
      <c r="Y166" s="56">
        <f t="shared" si="65"/>
        <v>0</v>
      </c>
      <c r="Z166" s="56">
        <f t="shared" si="65"/>
        <v>0</v>
      </c>
      <c r="AA166" s="56">
        <f t="shared" si="65"/>
        <v>0</v>
      </c>
      <c r="AB166" s="56">
        <f t="shared" si="65"/>
        <v>0</v>
      </c>
      <c r="AC166" s="56">
        <f t="shared" si="66"/>
        <v>0</v>
      </c>
      <c r="AD166" s="56">
        <f t="shared" si="66"/>
        <v>0</v>
      </c>
      <c r="AE166" s="56">
        <f t="shared" si="66"/>
        <v>0</v>
      </c>
      <c r="AF166" s="56">
        <f t="shared" si="66"/>
        <v>0</v>
      </c>
      <c r="AG166" s="56">
        <f t="shared" si="66"/>
        <v>0</v>
      </c>
      <c r="AH166" s="56">
        <f t="shared" si="66"/>
        <v>0</v>
      </c>
      <c r="AI166" s="56">
        <f t="shared" si="66"/>
        <v>0</v>
      </c>
      <c r="AJ166" s="56">
        <f t="shared" si="66"/>
        <v>0</v>
      </c>
      <c r="AK166" s="56">
        <f t="shared" si="66"/>
        <v>0</v>
      </c>
      <c r="AL166" s="56">
        <f t="shared" si="66"/>
        <v>1</v>
      </c>
      <c r="AM166" s="56">
        <f t="shared" si="67"/>
        <v>1</v>
      </c>
      <c r="AN166" s="56">
        <f t="shared" si="67"/>
        <v>1</v>
      </c>
      <c r="AO166" s="56">
        <f t="shared" si="67"/>
        <v>1</v>
      </c>
      <c r="AP166" s="56">
        <f t="shared" si="67"/>
        <v>1</v>
      </c>
      <c r="AQ166" s="56">
        <f t="shared" si="67"/>
        <v>1</v>
      </c>
      <c r="AR166" s="56">
        <f t="shared" si="67"/>
        <v>1</v>
      </c>
      <c r="AS166" s="56">
        <f t="shared" si="67"/>
        <v>1</v>
      </c>
      <c r="AT166" s="56">
        <f t="shared" si="67"/>
        <v>1</v>
      </c>
      <c r="AU166" s="56">
        <f t="shared" si="67"/>
        <v>1</v>
      </c>
      <c r="AV166" s="56">
        <f t="shared" si="67"/>
        <v>1</v>
      </c>
      <c r="AW166" s="56">
        <f t="shared" si="67"/>
        <v>1</v>
      </c>
      <c r="AX166" s="56">
        <f t="shared" si="67"/>
        <v>1</v>
      </c>
      <c r="AY166" s="56">
        <f t="shared" si="67"/>
        <v>1</v>
      </c>
      <c r="AZ166" s="56">
        <f t="shared" si="67"/>
        <v>1</v>
      </c>
    </row>
    <row r="167" spans="1:52">
      <c r="A167" s="56" t="s">
        <v>352</v>
      </c>
      <c r="B167" s="56">
        <v>6949</v>
      </c>
      <c r="C167" s="56" t="s">
        <v>468</v>
      </c>
      <c r="D167" s="56" t="s">
        <v>470</v>
      </c>
      <c r="E167" s="1">
        <v>42495</v>
      </c>
      <c r="F167" s="1">
        <v>44013</v>
      </c>
      <c r="G167" s="1">
        <f t="shared" si="55"/>
        <v>44013</v>
      </c>
      <c r="I167" s="56">
        <f t="shared" ref="I167:R176" si="68">IF(AND(I$5&gt;$E167,I$5&lt;$G167),1,0)</f>
        <v>0</v>
      </c>
      <c r="J167" s="56">
        <f t="shared" si="68"/>
        <v>0</v>
      </c>
      <c r="K167" s="56">
        <f t="shared" si="68"/>
        <v>0</v>
      </c>
      <c r="L167" s="56">
        <f t="shared" si="68"/>
        <v>0</v>
      </c>
      <c r="M167" s="56">
        <f t="shared" si="68"/>
        <v>0</v>
      </c>
      <c r="N167" s="56">
        <f t="shared" si="68"/>
        <v>0</v>
      </c>
      <c r="O167" s="56">
        <f t="shared" si="68"/>
        <v>0</v>
      </c>
      <c r="P167" s="56">
        <f t="shared" si="68"/>
        <v>0</v>
      </c>
      <c r="Q167" s="56">
        <f t="shared" si="68"/>
        <v>0</v>
      </c>
      <c r="R167" s="56">
        <f t="shared" si="68"/>
        <v>0</v>
      </c>
      <c r="S167" s="56">
        <f t="shared" ref="S167:AB176" si="69">IF(AND(S$5&gt;$E167,S$5&lt;$G167),1,0)</f>
        <v>0</v>
      </c>
      <c r="T167" s="56">
        <f t="shared" si="69"/>
        <v>0</v>
      </c>
      <c r="U167" s="56">
        <f t="shared" si="69"/>
        <v>0</v>
      </c>
      <c r="V167" s="56">
        <f t="shared" si="69"/>
        <v>0</v>
      </c>
      <c r="W167" s="56">
        <f t="shared" si="69"/>
        <v>0</v>
      </c>
      <c r="X167" s="56">
        <f t="shared" si="69"/>
        <v>0</v>
      </c>
      <c r="Y167" s="56">
        <f t="shared" si="69"/>
        <v>0</v>
      </c>
      <c r="Z167" s="56">
        <f t="shared" si="69"/>
        <v>0</v>
      </c>
      <c r="AA167" s="56">
        <f t="shared" si="69"/>
        <v>0</v>
      </c>
      <c r="AB167" s="56">
        <f t="shared" si="69"/>
        <v>0</v>
      </c>
      <c r="AC167" s="56">
        <f t="shared" ref="AC167:AL176" si="70">IF(AND(AC$5&gt;$E167,AC$5&lt;$G167),1,0)</f>
        <v>0</v>
      </c>
      <c r="AD167" s="56">
        <f t="shared" si="70"/>
        <v>0</v>
      </c>
      <c r="AE167" s="56">
        <f t="shared" si="70"/>
        <v>0</v>
      </c>
      <c r="AF167" s="56">
        <f t="shared" si="70"/>
        <v>0</v>
      </c>
      <c r="AG167" s="56">
        <f t="shared" si="70"/>
        <v>0</v>
      </c>
      <c r="AH167" s="56">
        <f t="shared" si="70"/>
        <v>0</v>
      </c>
      <c r="AI167" s="56">
        <f t="shared" si="70"/>
        <v>0</v>
      </c>
      <c r="AJ167" s="56">
        <f t="shared" si="70"/>
        <v>0</v>
      </c>
      <c r="AK167" s="56">
        <f t="shared" si="70"/>
        <v>0</v>
      </c>
      <c r="AL167" s="56">
        <f t="shared" si="70"/>
        <v>1</v>
      </c>
      <c r="AM167" s="56">
        <f t="shared" ref="AM167:AZ176" si="71">IF(AND(AM$5&gt;$E167,AM$5&lt;$G167),1,0)</f>
        <v>1</v>
      </c>
      <c r="AN167" s="56">
        <f t="shared" si="71"/>
        <v>1</v>
      </c>
      <c r="AO167" s="56">
        <f t="shared" si="71"/>
        <v>1</v>
      </c>
      <c r="AP167" s="56">
        <f t="shared" si="71"/>
        <v>1</v>
      </c>
      <c r="AQ167" s="56">
        <f t="shared" si="71"/>
        <v>1</v>
      </c>
      <c r="AR167" s="56">
        <f t="shared" si="71"/>
        <v>1</v>
      </c>
      <c r="AS167" s="56">
        <f t="shared" si="71"/>
        <v>1</v>
      </c>
      <c r="AT167" s="56">
        <f t="shared" si="71"/>
        <v>1</v>
      </c>
      <c r="AU167" s="56">
        <f t="shared" si="71"/>
        <v>1</v>
      </c>
      <c r="AV167" s="56">
        <f t="shared" si="71"/>
        <v>1</v>
      </c>
      <c r="AW167" s="56">
        <f t="shared" si="71"/>
        <v>1</v>
      </c>
      <c r="AX167" s="56">
        <f t="shared" si="71"/>
        <v>1</v>
      </c>
      <c r="AY167" s="56">
        <f t="shared" si="71"/>
        <v>1</v>
      </c>
      <c r="AZ167" s="56">
        <f t="shared" si="71"/>
        <v>1</v>
      </c>
    </row>
    <row r="168" spans="1:52">
      <c r="A168" s="56" t="s">
        <v>352</v>
      </c>
      <c r="B168" s="56">
        <v>7005</v>
      </c>
      <c r="C168" s="56" t="s">
        <v>468</v>
      </c>
      <c r="D168" s="56" t="s">
        <v>469</v>
      </c>
      <c r="E168" s="1">
        <v>42495</v>
      </c>
      <c r="F168" s="1">
        <v>44013</v>
      </c>
      <c r="G168" s="1">
        <f t="shared" si="55"/>
        <v>44013</v>
      </c>
      <c r="I168" s="56">
        <f t="shared" si="68"/>
        <v>0</v>
      </c>
      <c r="J168" s="56">
        <f t="shared" si="68"/>
        <v>0</v>
      </c>
      <c r="K168" s="56">
        <f t="shared" si="68"/>
        <v>0</v>
      </c>
      <c r="L168" s="56">
        <f t="shared" si="68"/>
        <v>0</v>
      </c>
      <c r="M168" s="56">
        <f t="shared" si="68"/>
        <v>0</v>
      </c>
      <c r="N168" s="56">
        <f t="shared" si="68"/>
        <v>0</v>
      </c>
      <c r="O168" s="56">
        <f t="shared" si="68"/>
        <v>0</v>
      </c>
      <c r="P168" s="56">
        <f t="shared" si="68"/>
        <v>0</v>
      </c>
      <c r="Q168" s="56">
        <f t="shared" si="68"/>
        <v>0</v>
      </c>
      <c r="R168" s="56">
        <f t="shared" si="68"/>
        <v>0</v>
      </c>
      <c r="S168" s="56">
        <f t="shared" si="69"/>
        <v>0</v>
      </c>
      <c r="T168" s="56">
        <f t="shared" si="69"/>
        <v>0</v>
      </c>
      <c r="U168" s="56">
        <f t="shared" si="69"/>
        <v>0</v>
      </c>
      <c r="V168" s="56">
        <f t="shared" si="69"/>
        <v>0</v>
      </c>
      <c r="W168" s="56">
        <f t="shared" si="69"/>
        <v>0</v>
      </c>
      <c r="X168" s="56">
        <f t="shared" si="69"/>
        <v>0</v>
      </c>
      <c r="Y168" s="56">
        <f t="shared" si="69"/>
        <v>0</v>
      </c>
      <c r="Z168" s="56">
        <f t="shared" si="69"/>
        <v>0</v>
      </c>
      <c r="AA168" s="56">
        <f t="shared" si="69"/>
        <v>0</v>
      </c>
      <c r="AB168" s="56">
        <f t="shared" si="69"/>
        <v>0</v>
      </c>
      <c r="AC168" s="56">
        <f t="shared" si="70"/>
        <v>0</v>
      </c>
      <c r="AD168" s="56">
        <f t="shared" si="70"/>
        <v>0</v>
      </c>
      <c r="AE168" s="56">
        <f t="shared" si="70"/>
        <v>0</v>
      </c>
      <c r="AF168" s="56">
        <f t="shared" si="70"/>
        <v>0</v>
      </c>
      <c r="AG168" s="56">
        <f t="shared" si="70"/>
        <v>0</v>
      </c>
      <c r="AH168" s="56">
        <f t="shared" si="70"/>
        <v>0</v>
      </c>
      <c r="AI168" s="56">
        <f t="shared" si="70"/>
        <v>0</v>
      </c>
      <c r="AJ168" s="56">
        <f t="shared" si="70"/>
        <v>0</v>
      </c>
      <c r="AK168" s="56">
        <f t="shared" si="70"/>
        <v>0</v>
      </c>
      <c r="AL168" s="56">
        <f t="shared" si="70"/>
        <v>1</v>
      </c>
      <c r="AM168" s="56">
        <f t="shared" si="71"/>
        <v>1</v>
      </c>
      <c r="AN168" s="56">
        <f t="shared" si="71"/>
        <v>1</v>
      </c>
      <c r="AO168" s="56">
        <f t="shared" si="71"/>
        <v>1</v>
      </c>
      <c r="AP168" s="56">
        <f t="shared" si="71"/>
        <v>1</v>
      </c>
      <c r="AQ168" s="56">
        <f t="shared" si="71"/>
        <v>1</v>
      </c>
      <c r="AR168" s="56">
        <f t="shared" si="71"/>
        <v>1</v>
      </c>
      <c r="AS168" s="56">
        <f t="shared" si="71"/>
        <v>1</v>
      </c>
      <c r="AT168" s="56">
        <f t="shared" si="71"/>
        <v>1</v>
      </c>
      <c r="AU168" s="56">
        <f t="shared" si="71"/>
        <v>1</v>
      </c>
      <c r="AV168" s="56">
        <f t="shared" si="71"/>
        <v>1</v>
      </c>
      <c r="AW168" s="56">
        <f t="shared" si="71"/>
        <v>1</v>
      </c>
      <c r="AX168" s="56">
        <f t="shared" si="71"/>
        <v>1</v>
      </c>
      <c r="AY168" s="56">
        <f t="shared" si="71"/>
        <v>1</v>
      </c>
      <c r="AZ168" s="56">
        <f t="shared" si="71"/>
        <v>1</v>
      </c>
    </row>
    <row r="169" spans="1:52">
      <c r="A169" s="56" t="s">
        <v>352</v>
      </c>
      <c r="B169" s="56">
        <v>7081</v>
      </c>
      <c r="C169" s="56" t="s">
        <v>468</v>
      </c>
      <c r="D169" s="56" t="s">
        <v>467</v>
      </c>
      <c r="E169" s="1">
        <v>42495</v>
      </c>
      <c r="F169" s="1">
        <v>44013</v>
      </c>
      <c r="G169" s="1">
        <f t="shared" si="55"/>
        <v>44013</v>
      </c>
      <c r="I169" s="56">
        <f t="shared" si="68"/>
        <v>0</v>
      </c>
      <c r="J169" s="56">
        <f t="shared" si="68"/>
        <v>0</v>
      </c>
      <c r="K169" s="56">
        <f t="shared" si="68"/>
        <v>0</v>
      </c>
      <c r="L169" s="56">
        <f t="shared" si="68"/>
        <v>0</v>
      </c>
      <c r="M169" s="56">
        <f t="shared" si="68"/>
        <v>0</v>
      </c>
      <c r="N169" s="56">
        <f t="shared" si="68"/>
        <v>0</v>
      </c>
      <c r="O169" s="56">
        <f t="shared" si="68"/>
        <v>0</v>
      </c>
      <c r="P169" s="56">
        <f t="shared" si="68"/>
        <v>0</v>
      </c>
      <c r="Q169" s="56">
        <f t="shared" si="68"/>
        <v>0</v>
      </c>
      <c r="R169" s="56">
        <f t="shared" si="68"/>
        <v>0</v>
      </c>
      <c r="S169" s="56">
        <f t="shared" si="69"/>
        <v>0</v>
      </c>
      <c r="T169" s="56">
        <f t="shared" si="69"/>
        <v>0</v>
      </c>
      <c r="U169" s="56">
        <f t="shared" si="69"/>
        <v>0</v>
      </c>
      <c r="V169" s="56">
        <f t="shared" si="69"/>
        <v>0</v>
      </c>
      <c r="W169" s="56">
        <f t="shared" si="69"/>
        <v>0</v>
      </c>
      <c r="X169" s="56">
        <f t="shared" si="69"/>
        <v>0</v>
      </c>
      <c r="Y169" s="56">
        <f t="shared" si="69"/>
        <v>0</v>
      </c>
      <c r="Z169" s="56">
        <f t="shared" si="69"/>
        <v>0</v>
      </c>
      <c r="AA169" s="56">
        <f t="shared" si="69"/>
        <v>0</v>
      </c>
      <c r="AB169" s="56">
        <f t="shared" si="69"/>
        <v>0</v>
      </c>
      <c r="AC169" s="56">
        <f t="shared" si="70"/>
        <v>0</v>
      </c>
      <c r="AD169" s="56">
        <f t="shared" si="70"/>
        <v>0</v>
      </c>
      <c r="AE169" s="56">
        <f t="shared" si="70"/>
        <v>0</v>
      </c>
      <c r="AF169" s="56">
        <f t="shared" si="70"/>
        <v>0</v>
      </c>
      <c r="AG169" s="56">
        <f t="shared" si="70"/>
        <v>0</v>
      </c>
      <c r="AH169" s="56">
        <f t="shared" si="70"/>
        <v>0</v>
      </c>
      <c r="AI169" s="56">
        <f t="shared" si="70"/>
        <v>0</v>
      </c>
      <c r="AJ169" s="56">
        <f t="shared" si="70"/>
        <v>0</v>
      </c>
      <c r="AK169" s="56">
        <f t="shared" si="70"/>
        <v>0</v>
      </c>
      <c r="AL169" s="56">
        <f t="shared" si="70"/>
        <v>1</v>
      </c>
      <c r="AM169" s="56">
        <f t="shared" si="71"/>
        <v>1</v>
      </c>
      <c r="AN169" s="56">
        <f t="shared" si="71"/>
        <v>1</v>
      </c>
      <c r="AO169" s="56">
        <f t="shared" si="71"/>
        <v>1</v>
      </c>
      <c r="AP169" s="56">
        <f t="shared" si="71"/>
        <v>1</v>
      </c>
      <c r="AQ169" s="56">
        <f t="shared" si="71"/>
        <v>1</v>
      </c>
      <c r="AR169" s="56">
        <f t="shared" si="71"/>
        <v>1</v>
      </c>
      <c r="AS169" s="56">
        <f t="shared" si="71"/>
        <v>1</v>
      </c>
      <c r="AT169" s="56">
        <f t="shared" si="71"/>
        <v>1</v>
      </c>
      <c r="AU169" s="56">
        <f t="shared" si="71"/>
        <v>1</v>
      </c>
      <c r="AV169" s="56">
        <f t="shared" si="71"/>
        <v>1</v>
      </c>
      <c r="AW169" s="56">
        <f t="shared" si="71"/>
        <v>1</v>
      </c>
      <c r="AX169" s="56">
        <f t="shared" si="71"/>
        <v>1</v>
      </c>
      <c r="AY169" s="56">
        <f t="shared" si="71"/>
        <v>1</v>
      </c>
      <c r="AZ169" s="56">
        <f t="shared" si="71"/>
        <v>1</v>
      </c>
    </row>
    <row r="170" spans="1:52">
      <c r="A170" s="56" t="s">
        <v>652</v>
      </c>
      <c r="B170" s="56">
        <v>35</v>
      </c>
      <c r="C170" s="56" t="s">
        <v>437</v>
      </c>
      <c r="D170" s="56" t="s">
        <v>662</v>
      </c>
      <c r="E170" s="1">
        <v>42509</v>
      </c>
      <c r="F170" s="1"/>
      <c r="G170" s="1">
        <f t="shared" si="55"/>
        <v>44197</v>
      </c>
      <c r="I170" s="56">
        <f t="shared" si="68"/>
        <v>0</v>
      </c>
      <c r="J170" s="56">
        <f t="shared" si="68"/>
        <v>0</v>
      </c>
      <c r="K170" s="56">
        <f t="shared" si="68"/>
        <v>0</v>
      </c>
      <c r="L170" s="56">
        <f t="shared" si="68"/>
        <v>0</v>
      </c>
      <c r="M170" s="56">
        <f t="shared" si="68"/>
        <v>0</v>
      </c>
      <c r="N170" s="56">
        <f t="shared" si="68"/>
        <v>0</v>
      </c>
      <c r="O170" s="56">
        <f t="shared" si="68"/>
        <v>0</v>
      </c>
      <c r="P170" s="56">
        <f t="shared" si="68"/>
        <v>0</v>
      </c>
      <c r="Q170" s="56">
        <f t="shared" si="68"/>
        <v>0</v>
      </c>
      <c r="R170" s="56">
        <f t="shared" si="68"/>
        <v>0</v>
      </c>
      <c r="S170" s="56">
        <f t="shared" si="69"/>
        <v>0</v>
      </c>
      <c r="T170" s="56">
        <f t="shared" si="69"/>
        <v>0</v>
      </c>
      <c r="U170" s="56">
        <f t="shared" si="69"/>
        <v>0</v>
      </c>
      <c r="V170" s="56">
        <f t="shared" si="69"/>
        <v>0</v>
      </c>
      <c r="W170" s="56">
        <f t="shared" si="69"/>
        <v>0</v>
      </c>
      <c r="X170" s="56">
        <f t="shared" si="69"/>
        <v>0</v>
      </c>
      <c r="Y170" s="56">
        <f t="shared" si="69"/>
        <v>0</v>
      </c>
      <c r="Z170" s="56">
        <f t="shared" si="69"/>
        <v>0</v>
      </c>
      <c r="AA170" s="56">
        <f t="shared" si="69"/>
        <v>0</v>
      </c>
      <c r="AB170" s="56">
        <f t="shared" si="69"/>
        <v>0</v>
      </c>
      <c r="AC170" s="56">
        <f t="shared" si="70"/>
        <v>0</v>
      </c>
      <c r="AD170" s="56">
        <f t="shared" si="70"/>
        <v>0</v>
      </c>
      <c r="AE170" s="56">
        <f t="shared" si="70"/>
        <v>0</v>
      </c>
      <c r="AF170" s="56">
        <f t="shared" si="70"/>
        <v>0</v>
      </c>
      <c r="AG170" s="56">
        <f t="shared" si="70"/>
        <v>0</v>
      </c>
      <c r="AH170" s="56">
        <f t="shared" si="70"/>
        <v>0</v>
      </c>
      <c r="AI170" s="56">
        <f t="shared" si="70"/>
        <v>0</v>
      </c>
      <c r="AJ170" s="56">
        <f t="shared" si="70"/>
        <v>0</v>
      </c>
      <c r="AK170" s="56">
        <f t="shared" si="70"/>
        <v>0</v>
      </c>
      <c r="AL170" s="56">
        <f t="shared" si="70"/>
        <v>1</v>
      </c>
      <c r="AM170" s="56">
        <f t="shared" si="71"/>
        <v>1</v>
      </c>
      <c r="AN170" s="56">
        <f t="shared" si="71"/>
        <v>1</v>
      </c>
      <c r="AO170" s="56">
        <f t="shared" si="71"/>
        <v>1</v>
      </c>
      <c r="AP170" s="56">
        <f t="shared" si="71"/>
        <v>1</v>
      </c>
      <c r="AQ170" s="56">
        <f t="shared" si="71"/>
        <v>1</v>
      </c>
      <c r="AR170" s="56">
        <f t="shared" si="71"/>
        <v>1</v>
      </c>
      <c r="AS170" s="56">
        <f t="shared" si="71"/>
        <v>1</v>
      </c>
      <c r="AT170" s="56">
        <f t="shared" si="71"/>
        <v>1</v>
      </c>
      <c r="AU170" s="56">
        <f t="shared" si="71"/>
        <v>1</v>
      </c>
      <c r="AV170" s="56">
        <f t="shared" si="71"/>
        <v>1</v>
      </c>
      <c r="AW170" s="56">
        <f t="shared" si="71"/>
        <v>1</v>
      </c>
      <c r="AX170" s="56">
        <f t="shared" si="71"/>
        <v>1</v>
      </c>
      <c r="AY170" s="56">
        <f t="shared" si="71"/>
        <v>1</v>
      </c>
      <c r="AZ170" s="56">
        <f t="shared" si="71"/>
        <v>1</v>
      </c>
    </row>
    <row r="171" spans="1:52">
      <c r="A171" s="56" t="s">
        <v>652</v>
      </c>
      <c r="B171" s="56">
        <v>45</v>
      </c>
      <c r="C171" s="56" t="s">
        <v>437</v>
      </c>
      <c r="D171" s="56" t="s">
        <v>658</v>
      </c>
      <c r="E171" s="1">
        <v>43070</v>
      </c>
      <c r="F171" s="1"/>
      <c r="G171" s="1">
        <f t="shared" si="55"/>
        <v>44197</v>
      </c>
      <c r="I171" s="56">
        <f t="shared" si="68"/>
        <v>0</v>
      </c>
      <c r="J171" s="56">
        <f t="shared" si="68"/>
        <v>0</v>
      </c>
      <c r="K171" s="56">
        <f t="shared" si="68"/>
        <v>0</v>
      </c>
      <c r="L171" s="56">
        <f t="shared" si="68"/>
        <v>0</v>
      </c>
      <c r="M171" s="56">
        <f t="shared" si="68"/>
        <v>0</v>
      </c>
      <c r="N171" s="56">
        <f t="shared" si="68"/>
        <v>0</v>
      </c>
      <c r="O171" s="56">
        <f t="shared" si="68"/>
        <v>0</v>
      </c>
      <c r="P171" s="56">
        <f t="shared" si="68"/>
        <v>0</v>
      </c>
      <c r="Q171" s="56">
        <f t="shared" si="68"/>
        <v>0</v>
      </c>
      <c r="R171" s="56">
        <f t="shared" si="68"/>
        <v>0</v>
      </c>
      <c r="S171" s="56">
        <f t="shared" si="69"/>
        <v>0</v>
      </c>
      <c r="T171" s="56">
        <f t="shared" si="69"/>
        <v>0</v>
      </c>
      <c r="U171" s="56">
        <f t="shared" si="69"/>
        <v>0</v>
      </c>
      <c r="V171" s="56">
        <f t="shared" si="69"/>
        <v>0</v>
      </c>
      <c r="W171" s="56">
        <f t="shared" si="69"/>
        <v>0</v>
      </c>
      <c r="X171" s="56">
        <f t="shared" si="69"/>
        <v>0</v>
      </c>
      <c r="Y171" s="56">
        <f t="shared" si="69"/>
        <v>0</v>
      </c>
      <c r="Z171" s="56">
        <f t="shared" si="69"/>
        <v>0</v>
      </c>
      <c r="AA171" s="56">
        <f t="shared" si="69"/>
        <v>0</v>
      </c>
      <c r="AB171" s="56">
        <f t="shared" si="69"/>
        <v>0</v>
      </c>
      <c r="AC171" s="56">
        <f t="shared" si="70"/>
        <v>0</v>
      </c>
      <c r="AD171" s="56">
        <f t="shared" si="70"/>
        <v>0</v>
      </c>
      <c r="AE171" s="56">
        <f t="shared" si="70"/>
        <v>0</v>
      </c>
      <c r="AF171" s="56">
        <f t="shared" si="70"/>
        <v>0</v>
      </c>
      <c r="AG171" s="56">
        <f t="shared" si="70"/>
        <v>0</v>
      </c>
      <c r="AH171" s="56">
        <f t="shared" si="70"/>
        <v>0</v>
      </c>
      <c r="AI171" s="56">
        <f t="shared" si="70"/>
        <v>0</v>
      </c>
      <c r="AJ171" s="56">
        <f t="shared" si="70"/>
        <v>0</v>
      </c>
      <c r="AK171" s="56">
        <f t="shared" si="70"/>
        <v>0</v>
      </c>
      <c r="AL171" s="56">
        <f t="shared" si="70"/>
        <v>0</v>
      </c>
      <c r="AM171" s="56">
        <f t="shared" si="71"/>
        <v>0</v>
      </c>
      <c r="AN171" s="56">
        <f t="shared" si="71"/>
        <v>0</v>
      </c>
      <c r="AO171" s="56">
        <f t="shared" si="71"/>
        <v>0</v>
      </c>
      <c r="AP171" s="56">
        <f t="shared" si="71"/>
        <v>0</v>
      </c>
      <c r="AQ171" s="56">
        <f t="shared" si="71"/>
        <v>0</v>
      </c>
      <c r="AR171" s="56">
        <f t="shared" si="71"/>
        <v>1</v>
      </c>
      <c r="AS171" s="56">
        <f t="shared" si="71"/>
        <v>1</v>
      </c>
      <c r="AT171" s="56">
        <f t="shared" si="71"/>
        <v>1</v>
      </c>
      <c r="AU171" s="56">
        <f t="shared" si="71"/>
        <v>1</v>
      </c>
      <c r="AV171" s="56">
        <f t="shared" si="71"/>
        <v>1</v>
      </c>
      <c r="AW171" s="56">
        <f t="shared" si="71"/>
        <v>1</v>
      </c>
      <c r="AX171" s="56">
        <f t="shared" si="71"/>
        <v>1</v>
      </c>
      <c r="AY171" s="56">
        <f t="shared" si="71"/>
        <v>1</v>
      </c>
      <c r="AZ171" s="56">
        <f t="shared" si="71"/>
        <v>1</v>
      </c>
    </row>
    <row r="172" spans="1:52">
      <c r="A172" s="56" t="s">
        <v>653</v>
      </c>
      <c r="B172" s="56">
        <v>48</v>
      </c>
      <c r="C172" s="56" t="s">
        <v>437</v>
      </c>
      <c r="D172" s="56" t="s">
        <v>657</v>
      </c>
      <c r="E172" s="1">
        <v>43063</v>
      </c>
      <c r="F172" s="1">
        <v>44075</v>
      </c>
      <c r="G172" s="1">
        <f t="shared" si="55"/>
        <v>44075</v>
      </c>
      <c r="I172" s="56">
        <f t="shared" si="68"/>
        <v>0</v>
      </c>
      <c r="J172" s="56">
        <f t="shared" si="68"/>
        <v>0</v>
      </c>
      <c r="K172" s="56">
        <f t="shared" si="68"/>
        <v>0</v>
      </c>
      <c r="L172" s="56">
        <f t="shared" si="68"/>
        <v>0</v>
      </c>
      <c r="M172" s="56">
        <f t="shared" si="68"/>
        <v>0</v>
      </c>
      <c r="N172" s="56">
        <f t="shared" si="68"/>
        <v>0</v>
      </c>
      <c r="O172" s="56">
        <f t="shared" si="68"/>
        <v>0</v>
      </c>
      <c r="P172" s="56">
        <f t="shared" si="68"/>
        <v>0</v>
      </c>
      <c r="Q172" s="56">
        <f t="shared" si="68"/>
        <v>0</v>
      </c>
      <c r="R172" s="56">
        <f t="shared" si="68"/>
        <v>0</v>
      </c>
      <c r="S172" s="56">
        <f t="shared" si="69"/>
        <v>0</v>
      </c>
      <c r="T172" s="56">
        <f t="shared" si="69"/>
        <v>0</v>
      </c>
      <c r="U172" s="56">
        <f t="shared" si="69"/>
        <v>0</v>
      </c>
      <c r="V172" s="56">
        <f t="shared" si="69"/>
        <v>0</v>
      </c>
      <c r="W172" s="56">
        <f t="shared" si="69"/>
        <v>0</v>
      </c>
      <c r="X172" s="56">
        <f t="shared" si="69"/>
        <v>0</v>
      </c>
      <c r="Y172" s="56">
        <f t="shared" si="69"/>
        <v>0</v>
      </c>
      <c r="Z172" s="56">
        <f t="shared" si="69"/>
        <v>0</v>
      </c>
      <c r="AA172" s="56">
        <f t="shared" si="69"/>
        <v>0</v>
      </c>
      <c r="AB172" s="56">
        <f t="shared" si="69"/>
        <v>0</v>
      </c>
      <c r="AC172" s="56">
        <f t="shared" si="70"/>
        <v>0</v>
      </c>
      <c r="AD172" s="56">
        <f t="shared" si="70"/>
        <v>0</v>
      </c>
      <c r="AE172" s="56">
        <f t="shared" si="70"/>
        <v>0</v>
      </c>
      <c r="AF172" s="56">
        <f t="shared" si="70"/>
        <v>0</v>
      </c>
      <c r="AG172" s="56">
        <f t="shared" si="70"/>
        <v>0</v>
      </c>
      <c r="AH172" s="56">
        <f t="shared" si="70"/>
        <v>0</v>
      </c>
      <c r="AI172" s="56">
        <f t="shared" si="70"/>
        <v>0</v>
      </c>
      <c r="AJ172" s="56">
        <f t="shared" si="70"/>
        <v>0</v>
      </c>
      <c r="AK172" s="56">
        <f t="shared" si="70"/>
        <v>0</v>
      </c>
      <c r="AL172" s="56">
        <f t="shared" si="70"/>
        <v>0</v>
      </c>
      <c r="AM172" s="56">
        <f t="shared" si="71"/>
        <v>0</v>
      </c>
      <c r="AN172" s="56">
        <f t="shared" si="71"/>
        <v>0</v>
      </c>
      <c r="AO172" s="56">
        <f t="shared" si="71"/>
        <v>0</v>
      </c>
      <c r="AP172" s="56">
        <f t="shared" si="71"/>
        <v>0</v>
      </c>
      <c r="AQ172" s="56">
        <f t="shared" si="71"/>
        <v>0</v>
      </c>
      <c r="AR172" s="56">
        <f t="shared" si="71"/>
        <v>1</v>
      </c>
      <c r="AS172" s="56">
        <f t="shared" si="71"/>
        <v>1</v>
      </c>
      <c r="AT172" s="56">
        <f t="shared" si="71"/>
        <v>1</v>
      </c>
      <c r="AU172" s="56">
        <f t="shared" si="71"/>
        <v>1</v>
      </c>
      <c r="AV172" s="56">
        <f t="shared" si="71"/>
        <v>1</v>
      </c>
      <c r="AW172" s="56">
        <f t="shared" si="71"/>
        <v>1</v>
      </c>
      <c r="AX172" s="56">
        <f t="shared" si="71"/>
        <v>1</v>
      </c>
      <c r="AY172" s="56">
        <f t="shared" si="71"/>
        <v>1</v>
      </c>
      <c r="AZ172" s="56">
        <f t="shared" si="71"/>
        <v>1</v>
      </c>
    </row>
    <row r="173" spans="1:52">
      <c r="A173" s="56" t="s">
        <v>653</v>
      </c>
      <c r="B173" s="56">
        <v>200</v>
      </c>
      <c r="C173" s="56" t="s">
        <v>437</v>
      </c>
      <c r="D173" s="56" t="s">
        <v>661</v>
      </c>
      <c r="E173" s="1">
        <v>43220</v>
      </c>
      <c r="F173" s="1">
        <v>43891</v>
      </c>
      <c r="G173" s="1">
        <f t="shared" si="55"/>
        <v>43891</v>
      </c>
      <c r="I173" s="56">
        <f t="shared" si="68"/>
        <v>0</v>
      </c>
      <c r="J173" s="56">
        <f t="shared" si="68"/>
        <v>0</v>
      </c>
      <c r="K173" s="56">
        <f t="shared" si="68"/>
        <v>0</v>
      </c>
      <c r="L173" s="56">
        <f t="shared" si="68"/>
        <v>0</v>
      </c>
      <c r="M173" s="56">
        <f t="shared" si="68"/>
        <v>0</v>
      </c>
      <c r="N173" s="56">
        <f t="shared" si="68"/>
        <v>0</v>
      </c>
      <c r="O173" s="56">
        <f t="shared" si="68"/>
        <v>0</v>
      </c>
      <c r="P173" s="56">
        <f t="shared" si="68"/>
        <v>0</v>
      </c>
      <c r="Q173" s="56">
        <f t="shared" si="68"/>
        <v>0</v>
      </c>
      <c r="R173" s="56">
        <f t="shared" si="68"/>
        <v>0</v>
      </c>
      <c r="S173" s="56">
        <f t="shared" si="69"/>
        <v>0</v>
      </c>
      <c r="T173" s="56">
        <f t="shared" si="69"/>
        <v>0</v>
      </c>
      <c r="U173" s="56">
        <f t="shared" si="69"/>
        <v>0</v>
      </c>
      <c r="V173" s="56">
        <f t="shared" si="69"/>
        <v>0</v>
      </c>
      <c r="W173" s="56">
        <f t="shared" si="69"/>
        <v>0</v>
      </c>
      <c r="X173" s="56">
        <f t="shared" si="69"/>
        <v>0</v>
      </c>
      <c r="Y173" s="56">
        <f t="shared" si="69"/>
        <v>0</v>
      </c>
      <c r="Z173" s="56">
        <f t="shared" si="69"/>
        <v>0</v>
      </c>
      <c r="AA173" s="56">
        <f t="shared" si="69"/>
        <v>0</v>
      </c>
      <c r="AB173" s="56">
        <f t="shared" si="69"/>
        <v>0</v>
      </c>
      <c r="AC173" s="56">
        <f t="shared" si="70"/>
        <v>0</v>
      </c>
      <c r="AD173" s="56">
        <f t="shared" si="70"/>
        <v>0</v>
      </c>
      <c r="AE173" s="56">
        <f t="shared" si="70"/>
        <v>0</v>
      </c>
      <c r="AF173" s="56">
        <f t="shared" si="70"/>
        <v>0</v>
      </c>
      <c r="AG173" s="56">
        <f t="shared" si="70"/>
        <v>0</v>
      </c>
      <c r="AH173" s="56">
        <f t="shared" si="70"/>
        <v>0</v>
      </c>
      <c r="AI173" s="56">
        <f t="shared" si="70"/>
        <v>0</v>
      </c>
      <c r="AJ173" s="56">
        <f t="shared" si="70"/>
        <v>0</v>
      </c>
      <c r="AK173" s="56">
        <f t="shared" si="70"/>
        <v>0</v>
      </c>
      <c r="AL173" s="56">
        <f t="shared" si="70"/>
        <v>0</v>
      </c>
      <c r="AM173" s="56">
        <f t="shared" si="71"/>
        <v>0</v>
      </c>
      <c r="AN173" s="56">
        <f t="shared" si="71"/>
        <v>0</v>
      </c>
      <c r="AO173" s="56">
        <f t="shared" si="71"/>
        <v>0</v>
      </c>
      <c r="AP173" s="56">
        <f t="shared" si="71"/>
        <v>0</v>
      </c>
      <c r="AQ173" s="56">
        <f t="shared" si="71"/>
        <v>0</v>
      </c>
      <c r="AR173" s="56">
        <f t="shared" si="71"/>
        <v>0</v>
      </c>
      <c r="AS173" s="56">
        <f t="shared" si="71"/>
        <v>0</v>
      </c>
      <c r="AT173" s="56">
        <f t="shared" si="71"/>
        <v>1</v>
      </c>
      <c r="AU173" s="56">
        <f t="shared" si="71"/>
        <v>1</v>
      </c>
      <c r="AV173" s="56">
        <f t="shared" si="71"/>
        <v>1</v>
      </c>
      <c r="AW173" s="56">
        <f t="shared" si="71"/>
        <v>1</v>
      </c>
      <c r="AX173" s="56">
        <f t="shared" si="71"/>
        <v>1</v>
      </c>
      <c r="AY173" s="56">
        <f t="shared" si="71"/>
        <v>1</v>
      </c>
      <c r="AZ173" s="56">
        <f t="shared" si="71"/>
        <v>1</v>
      </c>
    </row>
    <row r="174" spans="1:52">
      <c r="A174" s="56" t="s">
        <v>653</v>
      </c>
      <c r="B174" s="56">
        <v>250</v>
      </c>
      <c r="C174" s="56" t="s">
        <v>437</v>
      </c>
      <c r="D174" s="56" t="s">
        <v>660</v>
      </c>
      <c r="E174" s="1">
        <v>43455</v>
      </c>
      <c r="F174" s="1">
        <v>43983</v>
      </c>
      <c r="G174" s="1">
        <f t="shared" si="55"/>
        <v>43983</v>
      </c>
      <c r="I174" s="56">
        <f t="shared" si="68"/>
        <v>0</v>
      </c>
      <c r="J174" s="56">
        <f t="shared" si="68"/>
        <v>0</v>
      </c>
      <c r="K174" s="56">
        <f t="shared" si="68"/>
        <v>0</v>
      </c>
      <c r="L174" s="56">
        <f t="shared" si="68"/>
        <v>0</v>
      </c>
      <c r="M174" s="56">
        <f t="shared" si="68"/>
        <v>0</v>
      </c>
      <c r="N174" s="56">
        <f t="shared" si="68"/>
        <v>0</v>
      </c>
      <c r="O174" s="56">
        <f t="shared" si="68"/>
        <v>0</v>
      </c>
      <c r="P174" s="56">
        <f t="shared" si="68"/>
        <v>0</v>
      </c>
      <c r="Q174" s="56">
        <f t="shared" si="68"/>
        <v>0</v>
      </c>
      <c r="R174" s="56">
        <f t="shared" si="68"/>
        <v>0</v>
      </c>
      <c r="S174" s="56">
        <f t="shared" si="69"/>
        <v>0</v>
      </c>
      <c r="T174" s="56">
        <f t="shared" si="69"/>
        <v>0</v>
      </c>
      <c r="U174" s="56">
        <f t="shared" si="69"/>
        <v>0</v>
      </c>
      <c r="V174" s="56">
        <f t="shared" si="69"/>
        <v>0</v>
      </c>
      <c r="W174" s="56">
        <f t="shared" si="69"/>
        <v>0</v>
      </c>
      <c r="X174" s="56">
        <f t="shared" si="69"/>
        <v>0</v>
      </c>
      <c r="Y174" s="56">
        <f t="shared" si="69"/>
        <v>0</v>
      </c>
      <c r="Z174" s="56">
        <f t="shared" si="69"/>
        <v>0</v>
      </c>
      <c r="AA174" s="56">
        <f t="shared" si="69"/>
        <v>0</v>
      </c>
      <c r="AB174" s="56">
        <f t="shared" si="69"/>
        <v>0</v>
      </c>
      <c r="AC174" s="56">
        <f t="shared" si="70"/>
        <v>0</v>
      </c>
      <c r="AD174" s="56">
        <f t="shared" si="70"/>
        <v>0</v>
      </c>
      <c r="AE174" s="56">
        <f t="shared" si="70"/>
        <v>0</v>
      </c>
      <c r="AF174" s="56">
        <f t="shared" si="70"/>
        <v>0</v>
      </c>
      <c r="AG174" s="56">
        <f t="shared" si="70"/>
        <v>0</v>
      </c>
      <c r="AH174" s="56">
        <f t="shared" si="70"/>
        <v>0</v>
      </c>
      <c r="AI174" s="56">
        <f t="shared" si="70"/>
        <v>0</v>
      </c>
      <c r="AJ174" s="56">
        <f t="shared" si="70"/>
        <v>0</v>
      </c>
      <c r="AK174" s="56">
        <f t="shared" si="70"/>
        <v>0</v>
      </c>
      <c r="AL174" s="56">
        <f t="shared" si="70"/>
        <v>0</v>
      </c>
      <c r="AM174" s="56">
        <f t="shared" si="71"/>
        <v>0</v>
      </c>
      <c r="AN174" s="56">
        <f t="shared" si="71"/>
        <v>0</v>
      </c>
      <c r="AO174" s="56">
        <f t="shared" si="71"/>
        <v>0</v>
      </c>
      <c r="AP174" s="56">
        <f t="shared" si="71"/>
        <v>0</v>
      </c>
      <c r="AQ174" s="56">
        <f t="shared" si="71"/>
        <v>0</v>
      </c>
      <c r="AR174" s="56">
        <f t="shared" si="71"/>
        <v>0</v>
      </c>
      <c r="AS174" s="56">
        <f t="shared" si="71"/>
        <v>0</v>
      </c>
      <c r="AT174" s="56">
        <f t="shared" si="71"/>
        <v>0</v>
      </c>
      <c r="AU174" s="56">
        <f t="shared" si="71"/>
        <v>0</v>
      </c>
      <c r="AV174" s="56">
        <f t="shared" si="71"/>
        <v>1</v>
      </c>
      <c r="AW174" s="56">
        <f t="shared" si="71"/>
        <v>1</v>
      </c>
      <c r="AX174" s="56">
        <f t="shared" si="71"/>
        <v>1</v>
      </c>
      <c r="AY174" s="56">
        <f t="shared" si="71"/>
        <v>1</v>
      </c>
      <c r="AZ174" s="56">
        <f t="shared" si="71"/>
        <v>1</v>
      </c>
    </row>
    <row r="175" spans="1:52">
      <c r="A175" s="56" t="s">
        <v>652</v>
      </c>
      <c r="B175" s="56">
        <v>363</v>
      </c>
      <c r="C175" s="56" t="s">
        <v>437</v>
      </c>
      <c r="D175" s="56" t="s">
        <v>659</v>
      </c>
      <c r="E175" s="1">
        <v>43813</v>
      </c>
      <c r="F175" s="1"/>
      <c r="G175" s="1">
        <f t="shared" si="55"/>
        <v>44197</v>
      </c>
      <c r="I175" s="56">
        <f t="shared" si="68"/>
        <v>0</v>
      </c>
      <c r="J175" s="56">
        <f t="shared" si="68"/>
        <v>0</v>
      </c>
      <c r="K175" s="56">
        <f t="shared" si="68"/>
        <v>0</v>
      </c>
      <c r="L175" s="56">
        <f t="shared" si="68"/>
        <v>0</v>
      </c>
      <c r="M175" s="56">
        <f t="shared" si="68"/>
        <v>0</v>
      </c>
      <c r="N175" s="56">
        <f t="shared" si="68"/>
        <v>0</v>
      </c>
      <c r="O175" s="56">
        <f t="shared" si="68"/>
        <v>0</v>
      </c>
      <c r="P175" s="56">
        <f t="shared" si="68"/>
        <v>0</v>
      </c>
      <c r="Q175" s="56">
        <f t="shared" si="68"/>
        <v>0</v>
      </c>
      <c r="R175" s="56">
        <f t="shared" si="68"/>
        <v>0</v>
      </c>
      <c r="S175" s="56">
        <f t="shared" si="69"/>
        <v>0</v>
      </c>
      <c r="T175" s="56">
        <f t="shared" si="69"/>
        <v>0</v>
      </c>
      <c r="U175" s="56">
        <f t="shared" si="69"/>
        <v>0</v>
      </c>
      <c r="V175" s="56">
        <f t="shared" si="69"/>
        <v>0</v>
      </c>
      <c r="W175" s="56">
        <f t="shared" si="69"/>
        <v>0</v>
      </c>
      <c r="X175" s="56">
        <f t="shared" si="69"/>
        <v>0</v>
      </c>
      <c r="Y175" s="56">
        <f t="shared" si="69"/>
        <v>0</v>
      </c>
      <c r="Z175" s="56">
        <f t="shared" si="69"/>
        <v>0</v>
      </c>
      <c r="AA175" s="56">
        <f t="shared" si="69"/>
        <v>0</v>
      </c>
      <c r="AB175" s="56">
        <f t="shared" si="69"/>
        <v>0</v>
      </c>
      <c r="AC175" s="56">
        <f t="shared" si="70"/>
        <v>0</v>
      </c>
      <c r="AD175" s="56">
        <f t="shared" si="70"/>
        <v>0</v>
      </c>
      <c r="AE175" s="56">
        <f t="shared" si="70"/>
        <v>0</v>
      </c>
      <c r="AF175" s="56">
        <f t="shared" si="70"/>
        <v>0</v>
      </c>
      <c r="AG175" s="56">
        <f t="shared" si="70"/>
        <v>0</v>
      </c>
      <c r="AH175" s="56">
        <f t="shared" si="70"/>
        <v>0</v>
      </c>
      <c r="AI175" s="56">
        <f t="shared" si="70"/>
        <v>0</v>
      </c>
      <c r="AJ175" s="56">
        <f t="shared" si="70"/>
        <v>0</v>
      </c>
      <c r="AK175" s="56">
        <f t="shared" si="70"/>
        <v>0</v>
      </c>
      <c r="AL175" s="56">
        <f t="shared" si="70"/>
        <v>0</v>
      </c>
      <c r="AM175" s="56">
        <f t="shared" si="71"/>
        <v>0</v>
      </c>
      <c r="AN175" s="56">
        <f t="shared" si="71"/>
        <v>0</v>
      </c>
      <c r="AO175" s="56">
        <f t="shared" si="71"/>
        <v>0</v>
      </c>
      <c r="AP175" s="56">
        <f t="shared" si="71"/>
        <v>0</v>
      </c>
      <c r="AQ175" s="56">
        <f t="shared" si="71"/>
        <v>0</v>
      </c>
      <c r="AR175" s="56">
        <f t="shared" si="71"/>
        <v>0</v>
      </c>
      <c r="AS175" s="56">
        <f t="shared" si="71"/>
        <v>0</v>
      </c>
      <c r="AT175" s="56">
        <f t="shared" si="71"/>
        <v>0</v>
      </c>
      <c r="AU175" s="56">
        <f t="shared" si="71"/>
        <v>0</v>
      </c>
      <c r="AV175" s="56">
        <f t="shared" si="71"/>
        <v>0</v>
      </c>
      <c r="AW175" s="56">
        <f t="shared" si="71"/>
        <v>0</v>
      </c>
      <c r="AX175" s="56">
        <f t="shared" si="71"/>
        <v>0</v>
      </c>
      <c r="AY175" s="56">
        <f t="shared" si="71"/>
        <v>0</v>
      </c>
      <c r="AZ175" s="56">
        <f t="shared" si="71"/>
        <v>1</v>
      </c>
    </row>
    <row r="176" spans="1:52">
      <c r="A176" s="56" t="s">
        <v>352</v>
      </c>
      <c r="B176" s="56">
        <v>24</v>
      </c>
      <c r="C176" s="56" t="s">
        <v>437</v>
      </c>
      <c r="D176" s="56" t="s">
        <v>438</v>
      </c>
      <c r="E176" s="1">
        <v>42495</v>
      </c>
      <c r="F176" s="1">
        <v>43435</v>
      </c>
      <c r="G176" s="1">
        <f t="shared" si="55"/>
        <v>43435</v>
      </c>
      <c r="I176" s="56">
        <f t="shared" si="68"/>
        <v>0</v>
      </c>
      <c r="J176" s="56">
        <f t="shared" si="68"/>
        <v>0</v>
      </c>
      <c r="K176" s="56">
        <f t="shared" si="68"/>
        <v>0</v>
      </c>
      <c r="L176" s="56">
        <f t="shared" si="68"/>
        <v>0</v>
      </c>
      <c r="M176" s="56">
        <f t="shared" si="68"/>
        <v>0</v>
      </c>
      <c r="N176" s="56">
        <f t="shared" si="68"/>
        <v>0</v>
      </c>
      <c r="O176" s="56">
        <f t="shared" si="68"/>
        <v>0</v>
      </c>
      <c r="P176" s="56">
        <f t="shared" si="68"/>
        <v>0</v>
      </c>
      <c r="Q176" s="56">
        <f t="shared" si="68"/>
        <v>0</v>
      </c>
      <c r="R176" s="56">
        <f t="shared" si="68"/>
        <v>0</v>
      </c>
      <c r="S176" s="56">
        <f t="shared" si="69"/>
        <v>0</v>
      </c>
      <c r="T176" s="56">
        <f t="shared" si="69"/>
        <v>0</v>
      </c>
      <c r="U176" s="56">
        <f t="shared" si="69"/>
        <v>0</v>
      </c>
      <c r="V176" s="56">
        <f t="shared" si="69"/>
        <v>0</v>
      </c>
      <c r="W176" s="56">
        <f t="shared" si="69"/>
        <v>0</v>
      </c>
      <c r="X176" s="56">
        <f t="shared" si="69"/>
        <v>0</v>
      </c>
      <c r="Y176" s="56">
        <f t="shared" si="69"/>
        <v>0</v>
      </c>
      <c r="Z176" s="56">
        <f t="shared" si="69"/>
        <v>0</v>
      </c>
      <c r="AA176" s="56">
        <f t="shared" si="69"/>
        <v>0</v>
      </c>
      <c r="AB176" s="56">
        <f t="shared" si="69"/>
        <v>0</v>
      </c>
      <c r="AC176" s="56">
        <f t="shared" si="70"/>
        <v>0</v>
      </c>
      <c r="AD176" s="56">
        <f t="shared" si="70"/>
        <v>0</v>
      </c>
      <c r="AE176" s="56">
        <f t="shared" si="70"/>
        <v>0</v>
      </c>
      <c r="AF176" s="56">
        <f t="shared" si="70"/>
        <v>0</v>
      </c>
      <c r="AG176" s="56">
        <f t="shared" si="70"/>
        <v>0</v>
      </c>
      <c r="AH176" s="56">
        <f t="shared" si="70"/>
        <v>0</v>
      </c>
      <c r="AI176" s="56">
        <f t="shared" si="70"/>
        <v>0</v>
      </c>
      <c r="AJ176" s="56">
        <f t="shared" si="70"/>
        <v>0</v>
      </c>
      <c r="AK176" s="56">
        <f t="shared" si="70"/>
        <v>0</v>
      </c>
      <c r="AL176" s="56">
        <f t="shared" si="70"/>
        <v>1</v>
      </c>
      <c r="AM176" s="56">
        <f t="shared" si="71"/>
        <v>1</v>
      </c>
      <c r="AN176" s="56">
        <f t="shared" si="71"/>
        <v>1</v>
      </c>
      <c r="AO176" s="56">
        <f t="shared" si="71"/>
        <v>1</v>
      </c>
      <c r="AP176" s="56">
        <f t="shared" si="71"/>
        <v>1</v>
      </c>
      <c r="AQ176" s="56">
        <f t="shared" si="71"/>
        <v>1</v>
      </c>
      <c r="AR176" s="56">
        <f t="shared" si="71"/>
        <v>1</v>
      </c>
      <c r="AS176" s="56">
        <f t="shared" si="71"/>
        <v>1</v>
      </c>
      <c r="AT176" s="56">
        <f t="shared" si="71"/>
        <v>1</v>
      </c>
      <c r="AU176" s="56">
        <f t="shared" si="71"/>
        <v>1</v>
      </c>
      <c r="AV176" s="56">
        <f t="shared" si="71"/>
        <v>0</v>
      </c>
      <c r="AW176" s="56">
        <f t="shared" si="71"/>
        <v>0</v>
      </c>
      <c r="AX176" s="56">
        <f t="shared" si="71"/>
        <v>0</v>
      </c>
      <c r="AY176" s="56">
        <f t="shared" si="71"/>
        <v>0</v>
      </c>
      <c r="AZ176" s="56">
        <f t="shared" si="71"/>
        <v>0</v>
      </c>
    </row>
    <row r="177" spans="1:52">
      <c r="A177" s="56" t="s">
        <v>352</v>
      </c>
      <c r="B177" s="56">
        <v>24</v>
      </c>
      <c r="C177" s="56" t="s">
        <v>437</v>
      </c>
      <c r="D177" s="56" t="s">
        <v>438</v>
      </c>
      <c r="E177" s="1">
        <v>43466</v>
      </c>
      <c r="F177" s="1">
        <v>44075</v>
      </c>
      <c r="G177" s="1">
        <f t="shared" si="55"/>
        <v>44075</v>
      </c>
      <c r="I177" s="56">
        <f t="shared" ref="I177:R186" si="72">IF(AND(I$5&gt;$E177,I$5&lt;$G177),1,0)</f>
        <v>0</v>
      </c>
      <c r="J177" s="56">
        <f t="shared" si="72"/>
        <v>0</v>
      </c>
      <c r="K177" s="56">
        <f t="shared" si="72"/>
        <v>0</v>
      </c>
      <c r="L177" s="56">
        <f t="shared" si="72"/>
        <v>0</v>
      </c>
      <c r="M177" s="56">
        <f t="shared" si="72"/>
        <v>0</v>
      </c>
      <c r="N177" s="56">
        <f t="shared" si="72"/>
        <v>0</v>
      </c>
      <c r="O177" s="56">
        <f t="shared" si="72"/>
        <v>0</v>
      </c>
      <c r="P177" s="56">
        <f t="shared" si="72"/>
        <v>0</v>
      </c>
      <c r="Q177" s="56">
        <f t="shared" si="72"/>
        <v>0</v>
      </c>
      <c r="R177" s="56">
        <f t="shared" si="72"/>
        <v>0</v>
      </c>
      <c r="S177" s="56">
        <f t="shared" ref="S177:AB186" si="73">IF(AND(S$5&gt;$E177,S$5&lt;$G177),1,0)</f>
        <v>0</v>
      </c>
      <c r="T177" s="56">
        <f t="shared" si="73"/>
        <v>0</v>
      </c>
      <c r="U177" s="56">
        <f t="shared" si="73"/>
        <v>0</v>
      </c>
      <c r="V177" s="56">
        <f t="shared" si="73"/>
        <v>0</v>
      </c>
      <c r="W177" s="56">
        <f t="shared" si="73"/>
        <v>0</v>
      </c>
      <c r="X177" s="56">
        <f t="shared" si="73"/>
        <v>0</v>
      </c>
      <c r="Y177" s="56">
        <f t="shared" si="73"/>
        <v>0</v>
      </c>
      <c r="Z177" s="56">
        <f t="shared" si="73"/>
        <v>0</v>
      </c>
      <c r="AA177" s="56">
        <f t="shared" si="73"/>
        <v>0</v>
      </c>
      <c r="AB177" s="56">
        <f t="shared" si="73"/>
        <v>0</v>
      </c>
      <c r="AC177" s="56">
        <f t="shared" ref="AC177:AL186" si="74">IF(AND(AC$5&gt;$E177,AC$5&lt;$G177),1,0)</f>
        <v>0</v>
      </c>
      <c r="AD177" s="56">
        <f t="shared" si="74"/>
        <v>0</v>
      </c>
      <c r="AE177" s="56">
        <f t="shared" si="74"/>
        <v>0</v>
      </c>
      <c r="AF177" s="56">
        <f t="shared" si="74"/>
        <v>0</v>
      </c>
      <c r="AG177" s="56">
        <f t="shared" si="74"/>
        <v>0</v>
      </c>
      <c r="AH177" s="56">
        <f t="shared" si="74"/>
        <v>0</v>
      </c>
      <c r="AI177" s="56">
        <f t="shared" si="74"/>
        <v>0</v>
      </c>
      <c r="AJ177" s="56">
        <f t="shared" si="74"/>
        <v>0</v>
      </c>
      <c r="AK177" s="56">
        <f t="shared" si="74"/>
        <v>0</v>
      </c>
      <c r="AL177" s="56">
        <f t="shared" si="74"/>
        <v>0</v>
      </c>
      <c r="AM177" s="56">
        <f t="shared" ref="AM177:AZ186" si="75">IF(AND(AM$5&gt;$E177,AM$5&lt;$G177),1,0)</f>
        <v>0</v>
      </c>
      <c r="AN177" s="56">
        <f t="shared" si="75"/>
        <v>0</v>
      </c>
      <c r="AO177" s="56">
        <f t="shared" si="75"/>
        <v>0</v>
      </c>
      <c r="AP177" s="56">
        <f t="shared" si="75"/>
        <v>0</v>
      </c>
      <c r="AQ177" s="56">
        <f t="shared" si="75"/>
        <v>0</v>
      </c>
      <c r="AR177" s="56">
        <f t="shared" si="75"/>
        <v>0</v>
      </c>
      <c r="AS177" s="56">
        <f t="shared" si="75"/>
        <v>0</v>
      </c>
      <c r="AT177" s="56">
        <f t="shared" si="75"/>
        <v>0</v>
      </c>
      <c r="AU177" s="56">
        <f t="shared" si="75"/>
        <v>0</v>
      </c>
      <c r="AV177" s="56">
        <f t="shared" si="75"/>
        <v>0</v>
      </c>
      <c r="AW177" s="56">
        <f t="shared" si="75"/>
        <v>1</v>
      </c>
      <c r="AX177" s="56">
        <f t="shared" si="75"/>
        <v>1</v>
      </c>
      <c r="AY177" s="56">
        <f t="shared" si="75"/>
        <v>1</v>
      </c>
      <c r="AZ177" s="56">
        <f t="shared" si="75"/>
        <v>1</v>
      </c>
    </row>
    <row r="178" spans="1:52">
      <c r="A178" s="56" t="s">
        <v>352</v>
      </c>
      <c r="B178" s="56">
        <v>27</v>
      </c>
      <c r="C178" s="56" t="s">
        <v>437</v>
      </c>
      <c r="D178" s="56" t="s">
        <v>436</v>
      </c>
      <c r="E178" s="1">
        <v>42495</v>
      </c>
      <c r="F178" s="1">
        <v>44013</v>
      </c>
      <c r="G178" s="1">
        <f t="shared" si="55"/>
        <v>44013</v>
      </c>
      <c r="I178" s="56">
        <f t="shared" si="72"/>
        <v>0</v>
      </c>
      <c r="J178" s="56">
        <f t="shared" si="72"/>
        <v>0</v>
      </c>
      <c r="K178" s="56">
        <f t="shared" si="72"/>
        <v>0</v>
      </c>
      <c r="L178" s="56">
        <f t="shared" si="72"/>
        <v>0</v>
      </c>
      <c r="M178" s="56">
        <f t="shared" si="72"/>
        <v>0</v>
      </c>
      <c r="N178" s="56">
        <f t="shared" si="72"/>
        <v>0</v>
      </c>
      <c r="O178" s="56">
        <f t="shared" si="72"/>
        <v>0</v>
      </c>
      <c r="P178" s="56">
        <f t="shared" si="72"/>
        <v>0</v>
      </c>
      <c r="Q178" s="56">
        <f t="shared" si="72"/>
        <v>0</v>
      </c>
      <c r="R178" s="56">
        <f t="shared" si="72"/>
        <v>0</v>
      </c>
      <c r="S178" s="56">
        <f t="shared" si="73"/>
        <v>0</v>
      </c>
      <c r="T178" s="56">
        <f t="shared" si="73"/>
        <v>0</v>
      </c>
      <c r="U178" s="56">
        <f t="shared" si="73"/>
        <v>0</v>
      </c>
      <c r="V178" s="56">
        <f t="shared" si="73"/>
        <v>0</v>
      </c>
      <c r="W178" s="56">
        <f t="shared" si="73"/>
        <v>0</v>
      </c>
      <c r="X178" s="56">
        <f t="shared" si="73"/>
        <v>0</v>
      </c>
      <c r="Y178" s="56">
        <f t="shared" si="73"/>
        <v>0</v>
      </c>
      <c r="Z178" s="56">
        <f t="shared" si="73"/>
        <v>0</v>
      </c>
      <c r="AA178" s="56">
        <f t="shared" si="73"/>
        <v>0</v>
      </c>
      <c r="AB178" s="56">
        <f t="shared" si="73"/>
        <v>0</v>
      </c>
      <c r="AC178" s="56">
        <f t="shared" si="74"/>
        <v>0</v>
      </c>
      <c r="AD178" s="56">
        <f t="shared" si="74"/>
        <v>0</v>
      </c>
      <c r="AE178" s="56">
        <f t="shared" si="74"/>
        <v>0</v>
      </c>
      <c r="AF178" s="56">
        <f t="shared" si="74"/>
        <v>0</v>
      </c>
      <c r="AG178" s="56">
        <f t="shared" si="74"/>
        <v>0</v>
      </c>
      <c r="AH178" s="56">
        <f t="shared" si="74"/>
        <v>0</v>
      </c>
      <c r="AI178" s="56">
        <f t="shared" si="74"/>
        <v>0</v>
      </c>
      <c r="AJ178" s="56">
        <f t="shared" si="74"/>
        <v>0</v>
      </c>
      <c r="AK178" s="56">
        <f t="shared" si="74"/>
        <v>0</v>
      </c>
      <c r="AL178" s="56">
        <f t="shared" si="74"/>
        <v>1</v>
      </c>
      <c r="AM178" s="56">
        <f t="shared" si="75"/>
        <v>1</v>
      </c>
      <c r="AN178" s="56">
        <f t="shared" si="75"/>
        <v>1</v>
      </c>
      <c r="AO178" s="56">
        <f t="shared" si="75"/>
        <v>1</v>
      </c>
      <c r="AP178" s="56">
        <f t="shared" si="75"/>
        <v>1</v>
      </c>
      <c r="AQ178" s="56">
        <f t="shared" si="75"/>
        <v>1</v>
      </c>
      <c r="AR178" s="56">
        <f t="shared" si="75"/>
        <v>1</v>
      </c>
      <c r="AS178" s="56">
        <f t="shared" si="75"/>
        <v>1</v>
      </c>
      <c r="AT178" s="56">
        <f t="shared" si="75"/>
        <v>1</v>
      </c>
      <c r="AU178" s="56">
        <f t="shared" si="75"/>
        <v>1</v>
      </c>
      <c r="AV178" s="56">
        <f t="shared" si="75"/>
        <v>1</v>
      </c>
      <c r="AW178" s="56">
        <f t="shared" si="75"/>
        <v>1</v>
      </c>
      <c r="AX178" s="56">
        <f t="shared" si="75"/>
        <v>1</v>
      </c>
      <c r="AY178" s="56">
        <f t="shared" si="75"/>
        <v>1</v>
      </c>
      <c r="AZ178" s="56">
        <f t="shared" si="75"/>
        <v>1</v>
      </c>
    </row>
    <row r="179" spans="1:52">
      <c r="A179" s="56" t="s">
        <v>335</v>
      </c>
      <c r="B179" s="56">
        <v>45</v>
      </c>
      <c r="C179" s="56" t="s">
        <v>437</v>
      </c>
      <c r="D179" s="56" t="s">
        <v>658</v>
      </c>
      <c r="E179" s="1">
        <v>42612</v>
      </c>
      <c r="F179" s="1">
        <v>42846</v>
      </c>
      <c r="G179" s="1">
        <f t="shared" si="55"/>
        <v>42846</v>
      </c>
      <c r="I179" s="56">
        <f t="shared" si="72"/>
        <v>0</v>
      </c>
      <c r="J179" s="56">
        <f t="shared" si="72"/>
        <v>0</v>
      </c>
      <c r="K179" s="56">
        <f t="shared" si="72"/>
        <v>0</v>
      </c>
      <c r="L179" s="56">
        <f t="shared" si="72"/>
        <v>0</v>
      </c>
      <c r="M179" s="56">
        <f t="shared" si="72"/>
        <v>0</v>
      </c>
      <c r="N179" s="56">
        <f t="shared" si="72"/>
        <v>0</v>
      </c>
      <c r="O179" s="56">
        <f t="shared" si="72"/>
        <v>0</v>
      </c>
      <c r="P179" s="56">
        <f t="shared" si="72"/>
        <v>0</v>
      </c>
      <c r="Q179" s="56">
        <f t="shared" si="72"/>
        <v>0</v>
      </c>
      <c r="R179" s="56">
        <f t="shared" si="72"/>
        <v>0</v>
      </c>
      <c r="S179" s="56">
        <f t="shared" si="73"/>
        <v>0</v>
      </c>
      <c r="T179" s="56">
        <f t="shared" si="73"/>
        <v>0</v>
      </c>
      <c r="U179" s="56">
        <f t="shared" si="73"/>
        <v>0</v>
      </c>
      <c r="V179" s="56">
        <f t="shared" si="73"/>
        <v>0</v>
      </c>
      <c r="W179" s="56">
        <f t="shared" si="73"/>
        <v>0</v>
      </c>
      <c r="X179" s="56">
        <f t="shared" si="73"/>
        <v>0</v>
      </c>
      <c r="Y179" s="56">
        <f t="shared" si="73"/>
        <v>0</v>
      </c>
      <c r="Z179" s="56">
        <f t="shared" si="73"/>
        <v>0</v>
      </c>
      <c r="AA179" s="56">
        <f t="shared" si="73"/>
        <v>0</v>
      </c>
      <c r="AB179" s="56">
        <f t="shared" si="73"/>
        <v>0</v>
      </c>
      <c r="AC179" s="56">
        <f t="shared" si="74"/>
        <v>0</v>
      </c>
      <c r="AD179" s="56">
        <f t="shared" si="74"/>
        <v>0</v>
      </c>
      <c r="AE179" s="56">
        <f t="shared" si="74"/>
        <v>0</v>
      </c>
      <c r="AF179" s="56">
        <f t="shared" si="74"/>
        <v>0</v>
      </c>
      <c r="AG179" s="56">
        <f t="shared" si="74"/>
        <v>0</v>
      </c>
      <c r="AH179" s="56">
        <f t="shared" si="74"/>
        <v>0</v>
      </c>
      <c r="AI179" s="56">
        <f t="shared" si="74"/>
        <v>0</v>
      </c>
      <c r="AJ179" s="56">
        <f t="shared" si="74"/>
        <v>0</v>
      </c>
      <c r="AK179" s="56">
        <f t="shared" si="74"/>
        <v>0</v>
      </c>
      <c r="AL179" s="56">
        <f t="shared" si="74"/>
        <v>0</v>
      </c>
      <c r="AM179" s="56">
        <f t="shared" si="75"/>
        <v>1</v>
      </c>
      <c r="AN179" s="56">
        <f t="shared" si="75"/>
        <v>1</v>
      </c>
      <c r="AO179" s="56">
        <f t="shared" si="75"/>
        <v>1</v>
      </c>
      <c r="AP179" s="56">
        <f t="shared" si="75"/>
        <v>0</v>
      </c>
      <c r="AQ179" s="56">
        <f t="shared" si="75"/>
        <v>0</v>
      </c>
      <c r="AR179" s="56">
        <f t="shared" si="75"/>
        <v>0</v>
      </c>
      <c r="AS179" s="56">
        <f t="shared" si="75"/>
        <v>0</v>
      </c>
      <c r="AT179" s="56">
        <f t="shared" si="75"/>
        <v>0</v>
      </c>
      <c r="AU179" s="56">
        <f t="shared" si="75"/>
        <v>0</v>
      </c>
      <c r="AV179" s="56">
        <f t="shared" si="75"/>
        <v>0</v>
      </c>
      <c r="AW179" s="56">
        <f t="shared" si="75"/>
        <v>0</v>
      </c>
      <c r="AX179" s="56">
        <f t="shared" si="75"/>
        <v>0</v>
      </c>
      <c r="AY179" s="56">
        <f t="shared" si="75"/>
        <v>0</v>
      </c>
      <c r="AZ179" s="56">
        <f t="shared" si="75"/>
        <v>0</v>
      </c>
    </row>
    <row r="180" spans="1:52">
      <c r="A180" s="56" t="s">
        <v>335</v>
      </c>
      <c r="B180" s="56">
        <v>48</v>
      </c>
      <c r="C180" s="56" t="s">
        <v>437</v>
      </c>
      <c r="D180" s="56" t="s">
        <v>657</v>
      </c>
      <c r="E180" s="1">
        <v>42646</v>
      </c>
      <c r="F180" s="1">
        <v>42826</v>
      </c>
      <c r="G180" s="1">
        <f t="shared" si="55"/>
        <v>42826</v>
      </c>
      <c r="I180" s="56">
        <f t="shared" si="72"/>
        <v>0</v>
      </c>
      <c r="J180" s="56">
        <f t="shared" si="72"/>
        <v>0</v>
      </c>
      <c r="K180" s="56">
        <f t="shared" si="72"/>
        <v>0</v>
      </c>
      <c r="L180" s="56">
        <f t="shared" si="72"/>
        <v>0</v>
      </c>
      <c r="M180" s="56">
        <f t="shared" si="72"/>
        <v>0</v>
      </c>
      <c r="N180" s="56">
        <f t="shared" si="72"/>
        <v>0</v>
      </c>
      <c r="O180" s="56">
        <f t="shared" si="72"/>
        <v>0</v>
      </c>
      <c r="P180" s="56">
        <f t="shared" si="72"/>
        <v>0</v>
      </c>
      <c r="Q180" s="56">
        <f t="shared" si="72"/>
        <v>0</v>
      </c>
      <c r="R180" s="56">
        <f t="shared" si="72"/>
        <v>0</v>
      </c>
      <c r="S180" s="56">
        <f t="shared" si="73"/>
        <v>0</v>
      </c>
      <c r="T180" s="56">
        <f t="shared" si="73"/>
        <v>0</v>
      </c>
      <c r="U180" s="56">
        <f t="shared" si="73"/>
        <v>0</v>
      </c>
      <c r="V180" s="56">
        <f t="shared" si="73"/>
        <v>0</v>
      </c>
      <c r="W180" s="56">
        <f t="shared" si="73"/>
        <v>0</v>
      </c>
      <c r="X180" s="56">
        <f t="shared" si="73"/>
        <v>0</v>
      </c>
      <c r="Y180" s="56">
        <f t="shared" si="73"/>
        <v>0</v>
      </c>
      <c r="Z180" s="56">
        <f t="shared" si="73"/>
        <v>0</v>
      </c>
      <c r="AA180" s="56">
        <f t="shared" si="73"/>
        <v>0</v>
      </c>
      <c r="AB180" s="56">
        <f t="shared" si="73"/>
        <v>0</v>
      </c>
      <c r="AC180" s="56">
        <f t="shared" si="74"/>
        <v>0</v>
      </c>
      <c r="AD180" s="56">
        <f t="shared" si="74"/>
        <v>0</v>
      </c>
      <c r="AE180" s="56">
        <f t="shared" si="74"/>
        <v>0</v>
      </c>
      <c r="AF180" s="56">
        <f t="shared" si="74"/>
        <v>0</v>
      </c>
      <c r="AG180" s="56">
        <f t="shared" si="74"/>
        <v>0</v>
      </c>
      <c r="AH180" s="56">
        <f t="shared" si="74"/>
        <v>0</v>
      </c>
      <c r="AI180" s="56">
        <f t="shared" si="74"/>
        <v>0</v>
      </c>
      <c r="AJ180" s="56">
        <f t="shared" si="74"/>
        <v>0</v>
      </c>
      <c r="AK180" s="56">
        <f t="shared" si="74"/>
        <v>0</v>
      </c>
      <c r="AL180" s="56">
        <f t="shared" si="74"/>
        <v>0</v>
      </c>
      <c r="AM180" s="56">
        <f t="shared" si="75"/>
        <v>0</v>
      </c>
      <c r="AN180" s="56">
        <f t="shared" si="75"/>
        <v>1</v>
      </c>
      <c r="AO180" s="56">
        <f t="shared" si="75"/>
        <v>1</v>
      </c>
      <c r="AP180" s="56">
        <f t="shared" si="75"/>
        <v>0</v>
      </c>
      <c r="AQ180" s="56">
        <f t="shared" si="75"/>
        <v>0</v>
      </c>
      <c r="AR180" s="56">
        <f t="shared" si="75"/>
        <v>0</v>
      </c>
      <c r="AS180" s="56">
        <f t="shared" si="75"/>
        <v>0</v>
      </c>
      <c r="AT180" s="56">
        <f t="shared" si="75"/>
        <v>0</v>
      </c>
      <c r="AU180" s="56">
        <f t="shared" si="75"/>
        <v>0</v>
      </c>
      <c r="AV180" s="56">
        <f t="shared" si="75"/>
        <v>0</v>
      </c>
      <c r="AW180" s="56">
        <f t="shared" si="75"/>
        <v>0</v>
      </c>
      <c r="AX180" s="56">
        <f t="shared" si="75"/>
        <v>0</v>
      </c>
      <c r="AY180" s="56">
        <f t="shared" si="75"/>
        <v>0</v>
      </c>
      <c r="AZ180" s="56">
        <f t="shared" si="75"/>
        <v>0</v>
      </c>
    </row>
    <row r="181" spans="1:52">
      <c r="A181" s="56" t="s">
        <v>335</v>
      </c>
      <c r="B181" s="56">
        <v>64</v>
      </c>
      <c r="C181" s="56" t="s">
        <v>437</v>
      </c>
      <c r="D181" s="56" t="s">
        <v>656</v>
      </c>
      <c r="E181" s="1">
        <v>42690</v>
      </c>
      <c r="F181" s="1">
        <v>42814</v>
      </c>
      <c r="G181" s="1">
        <f t="shared" si="55"/>
        <v>42814</v>
      </c>
      <c r="I181" s="56">
        <f t="shared" si="72"/>
        <v>0</v>
      </c>
      <c r="J181" s="56">
        <f t="shared" si="72"/>
        <v>0</v>
      </c>
      <c r="K181" s="56">
        <f t="shared" si="72"/>
        <v>0</v>
      </c>
      <c r="L181" s="56">
        <f t="shared" si="72"/>
        <v>0</v>
      </c>
      <c r="M181" s="56">
        <f t="shared" si="72"/>
        <v>0</v>
      </c>
      <c r="N181" s="56">
        <f t="shared" si="72"/>
        <v>0</v>
      </c>
      <c r="O181" s="56">
        <f t="shared" si="72"/>
        <v>0</v>
      </c>
      <c r="P181" s="56">
        <f t="shared" si="72"/>
        <v>0</v>
      </c>
      <c r="Q181" s="56">
        <f t="shared" si="72"/>
        <v>0</v>
      </c>
      <c r="R181" s="56">
        <f t="shared" si="72"/>
        <v>0</v>
      </c>
      <c r="S181" s="56">
        <f t="shared" si="73"/>
        <v>0</v>
      </c>
      <c r="T181" s="56">
        <f t="shared" si="73"/>
        <v>0</v>
      </c>
      <c r="U181" s="56">
        <f t="shared" si="73"/>
        <v>0</v>
      </c>
      <c r="V181" s="56">
        <f t="shared" si="73"/>
        <v>0</v>
      </c>
      <c r="W181" s="56">
        <f t="shared" si="73"/>
        <v>0</v>
      </c>
      <c r="X181" s="56">
        <f t="shared" si="73"/>
        <v>0</v>
      </c>
      <c r="Y181" s="56">
        <f t="shared" si="73"/>
        <v>0</v>
      </c>
      <c r="Z181" s="56">
        <f t="shared" si="73"/>
        <v>0</v>
      </c>
      <c r="AA181" s="56">
        <f t="shared" si="73"/>
        <v>0</v>
      </c>
      <c r="AB181" s="56">
        <f t="shared" si="73"/>
        <v>0</v>
      </c>
      <c r="AC181" s="56">
        <f t="shared" si="74"/>
        <v>0</v>
      </c>
      <c r="AD181" s="56">
        <f t="shared" si="74"/>
        <v>0</v>
      </c>
      <c r="AE181" s="56">
        <f t="shared" si="74"/>
        <v>0</v>
      </c>
      <c r="AF181" s="56">
        <f t="shared" si="74"/>
        <v>0</v>
      </c>
      <c r="AG181" s="56">
        <f t="shared" si="74"/>
        <v>0</v>
      </c>
      <c r="AH181" s="56">
        <f t="shared" si="74"/>
        <v>0</v>
      </c>
      <c r="AI181" s="56">
        <f t="shared" si="74"/>
        <v>0</v>
      </c>
      <c r="AJ181" s="56">
        <f t="shared" si="74"/>
        <v>0</v>
      </c>
      <c r="AK181" s="56">
        <f t="shared" si="74"/>
        <v>0</v>
      </c>
      <c r="AL181" s="56">
        <f t="shared" si="74"/>
        <v>0</v>
      </c>
      <c r="AM181" s="56">
        <f t="shared" si="75"/>
        <v>0</v>
      </c>
      <c r="AN181" s="56">
        <f t="shared" si="75"/>
        <v>1</v>
      </c>
      <c r="AO181" s="56">
        <f t="shared" si="75"/>
        <v>0</v>
      </c>
      <c r="AP181" s="56">
        <f t="shared" si="75"/>
        <v>0</v>
      </c>
      <c r="AQ181" s="56">
        <f t="shared" si="75"/>
        <v>0</v>
      </c>
      <c r="AR181" s="56">
        <f t="shared" si="75"/>
        <v>0</v>
      </c>
      <c r="AS181" s="56">
        <f t="shared" si="75"/>
        <v>0</v>
      </c>
      <c r="AT181" s="56">
        <f t="shared" si="75"/>
        <v>0</v>
      </c>
      <c r="AU181" s="56">
        <f t="shared" si="75"/>
        <v>0</v>
      </c>
      <c r="AV181" s="56">
        <f t="shared" si="75"/>
        <v>0</v>
      </c>
      <c r="AW181" s="56">
        <f t="shared" si="75"/>
        <v>0</v>
      </c>
      <c r="AX181" s="56">
        <f t="shared" si="75"/>
        <v>0</v>
      </c>
      <c r="AY181" s="56">
        <f t="shared" si="75"/>
        <v>0</v>
      </c>
      <c r="AZ181" s="56">
        <f t="shared" si="75"/>
        <v>0</v>
      </c>
    </row>
    <row r="182" spans="1:52">
      <c r="A182" s="56" t="s">
        <v>335</v>
      </c>
      <c r="B182" s="56">
        <v>64</v>
      </c>
      <c r="C182" s="56" t="s">
        <v>437</v>
      </c>
      <c r="D182" s="56" t="s">
        <v>656</v>
      </c>
      <c r="E182" s="1">
        <v>38494</v>
      </c>
      <c r="F182" s="1">
        <v>42690</v>
      </c>
      <c r="G182" s="1">
        <f t="shared" si="55"/>
        <v>42690</v>
      </c>
      <c r="I182" s="56">
        <f t="shared" si="72"/>
        <v>1</v>
      </c>
      <c r="J182" s="56">
        <f t="shared" si="72"/>
        <v>1</v>
      </c>
      <c r="K182" s="56">
        <f t="shared" si="72"/>
        <v>1</v>
      </c>
      <c r="L182" s="56">
        <f t="shared" si="72"/>
        <v>1</v>
      </c>
      <c r="M182" s="56">
        <f t="shared" si="72"/>
        <v>1</v>
      </c>
      <c r="N182" s="56">
        <f t="shared" si="72"/>
        <v>1</v>
      </c>
      <c r="O182" s="56">
        <f t="shared" si="72"/>
        <v>1</v>
      </c>
      <c r="P182" s="56">
        <f t="shared" si="72"/>
        <v>1</v>
      </c>
      <c r="Q182" s="56">
        <f t="shared" si="72"/>
        <v>1</v>
      </c>
      <c r="R182" s="56">
        <f t="shared" si="72"/>
        <v>1</v>
      </c>
      <c r="S182" s="56">
        <f t="shared" si="73"/>
        <v>1</v>
      </c>
      <c r="T182" s="56">
        <f t="shared" si="73"/>
        <v>1</v>
      </c>
      <c r="U182" s="56">
        <f t="shared" si="73"/>
        <v>1</v>
      </c>
      <c r="V182" s="56">
        <f t="shared" si="73"/>
        <v>1</v>
      </c>
      <c r="W182" s="56">
        <f t="shared" si="73"/>
        <v>1</v>
      </c>
      <c r="X182" s="56">
        <f t="shared" si="73"/>
        <v>1</v>
      </c>
      <c r="Y182" s="56">
        <f t="shared" si="73"/>
        <v>1</v>
      </c>
      <c r="Z182" s="56">
        <f t="shared" si="73"/>
        <v>1</v>
      </c>
      <c r="AA182" s="56">
        <f t="shared" si="73"/>
        <v>1</v>
      </c>
      <c r="AB182" s="56">
        <f t="shared" si="73"/>
        <v>1</v>
      </c>
      <c r="AC182" s="56">
        <f t="shared" si="74"/>
        <v>1</v>
      </c>
      <c r="AD182" s="56">
        <f t="shared" si="74"/>
        <v>1</v>
      </c>
      <c r="AE182" s="56">
        <f t="shared" si="74"/>
        <v>1</v>
      </c>
      <c r="AF182" s="56">
        <f t="shared" si="74"/>
        <v>1</v>
      </c>
      <c r="AG182" s="56">
        <f t="shared" si="74"/>
        <v>1</v>
      </c>
      <c r="AH182" s="56">
        <f t="shared" si="74"/>
        <v>1</v>
      </c>
      <c r="AI182" s="56">
        <f t="shared" si="74"/>
        <v>1</v>
      </c>
      <c r="AJ182" s="56">
        <f t="shared" si="74"/>
        <v>1</v>
      </c>
      <c r="AK182" s="56">
        <f t="shared" si="74"/>
        <v>1</v>
      </c>
      <c r="AL182" s="56">
        <f t="shared" si="74"/>
        <v>1</v>
      </c>
      <c r="AM182" s="56">
        <f t="shared" si="75"/>
        <v>1</v>
      </c>
      <c r="AN182" s="56">
        <f t="shared" si="75"/>
        <v>0</v>
      </c>
      <c r="AO182" s="56">
        <f t="shared" si="75"/>
        <v>0</v>
      </c>
      <c r="AP182" s="56">
        <f t="shared" si="75"/>
        <v>0</v>
      </c>
      <c r="AQ182" s="56">
        <f t="shared" si="75"/>
        <v>0</v>
      </c>
      <c r="AR182" s="56">
        <f t="shared" si="75"/>
        <v>0</v>
      </c>
      <c r="AS182" s="56">
        <f t="shared" si="75"/>
        <v>0</v>
      </c>
      <c r="AT182" s="56">
        <f t="shared" si="75"/>
        <v>0</v>
      </c>
      <c r="AU182" s="56">
        <f t="shared" si="75"/>
        <v>0</v>
      </c>
      <c r="AV182" s="56">
        <f t="shared" si="75"/>
        <v>0</v>
      </c>
      <c r="AW182" s="56">
        <f t="shared" si="75"/>
        <v>0</v>
      </c>
      <c r="AX182" s="56">
        <f t="shared" si="75"/>
        <v>0</v>
      </c>
      <c r="AY182" s="56">
        <f t="shared" si="75"/>
        <v>0</v>
      </c>
      <c r="AZ182" s="56">
        <f t="shared" si="75"/>
        <v>0</v>
      </c>
    </row>
    <row r="183" spans="1:52">
      <c r="A183" s="56" t="s">
        <v>335</v>
      </c>
      <c r="B183" s="56">
        <v>79</v>
      </c>
      <c r="C183" s="56" t="s">
        <v>437</v>
      </c>
      <c r="D183" s="56" t="s">
        <v>655</v>
      </c>
      <c r="E183" s="1">
        <v>42733</v>
      </c>
      <c r="F183" s="1">
        <v>42787</v>
      </c>
      <c r="G183" s="1">
        <f t="shared" si="55"/>
        <v>42787</v>
      </c>
      <c r="I183" s="56">
        <f t="shared" si="72"/>
        <v>0</v>
      </c>
      <c r="J183" s="56">
        <f t="shared" si="72"/>
        <v>0</v>
      </c>
      <c r="K183" s="56">
        <f t="shared" si="72"/>
        <v>0</v>
      </c>
      <c r="L183" s="56">
        <f t="shared" si="72"/>
        <v>0</v>
      </c>
      <c r="M183" s="56">
        <f t="shared" si="72"/>
        <v>0</v>
      </c>
      <c r="N183" s="56">
        <f t="shared" si="72"/>
        <v>0</v>
      </c>
      <c r="O183" s="56">
        <f t="shared" si="72"/>
        <v>0</v>
      </c>
      <c r="P183" s="56">
        <f t="shared" si="72"/>
        <v>0</v>
      </c>
      <c r="Q183" s="56">
        <f t="shared" si="72"/>
        <v>0</v>
      </c>
      <c r="R183" s="56">
        <f t="shared" si="72"/>
        <v>0</v>
      </c>
      <c r="S183" s="56">
        <f t="shared" si="73"/>
        <v>0</v>
      </c>
      <c r="T183" s="56">
        <f t="shared" si="73"/>
        <v>0</v>
      </c>
      <c r="U183" s="56">
        <f t="shared" si="73"/>
        <v>0</v>
      </c>
      <c r="V183" s="56">
        <f t="shared" si="73"/>
        <v>0</v>
      </c>
      <c r="W183" s="56">
        <f t="shared" si="73"/>
        <v>0</v>
      </c>
      <c r="X183" s="56">
        <f t="shared" si="73"/>
        <v>0</v>
      </c>
      <c r="Y183" s="56">
        <f t="shared" si="73"/>
        <v>0</v>
      </c>
      <c r="Z183" s="56">
        <f t="shared" si="73"/>
        <v>0</v>
      </c>
      <c r="AA183" s="56">
        <f t="shared" si="73"/>
        <v>0</v>
      </c>
      <c r="AB183" s="56">
        <f t="shared" si="73"/>
        <v>0</v>
      </c>
      <c r="AC183" s="56">
        <f t="shared" si="74"/>
        <v>0</v>
      </c>
      <c r="AD183" s="56">
        <f t="shared" si="74"/>
        <v>0</v>
      </c>
      <c r="AE183" s="56">
        <f t="shared" si="74"/>
        <v>0</v>
      </c>
      <c r="AF183" s="56">
        <f t="shared" si="74"/>
        <v>0</v>
      </c>
      <c r="AG183" s="56">
        <f t="shared" si="74"/>
        <v>0</v>
      </c>
      <c r="AH183" s="56">
        <f t="shared" si="74"/>
        <v>0</v>
      </c>
      <c r="AI183" s="56">
        <f t="shared" si="74"/>
        <v>0</v>
      </c>
      <c r="AJ183" s="56">
        <f t="shared" si="74"/>
        <v>0</v>
      </c>
      <c r="AK183" s="56">
        <f t="shared" si="74"/>
        <v>0</v>
      </c>
      <c r="AL183" s="56">
        <f t="shared" si="74"/>
        <v>0</v>
      </c>
      <c r="AM183" s="56">
        <f t="shared" si="75"/>
        <v>0</v>
      </c>
      <c r="AN183" s="56">
        <f t="shared" si="75"/>
        <v>1</v>
      </c>
      <c r="AO183" s="56">
        <f t="shared" si="75"/>
        <v>0</v>
      </c>
      <c r="AP183" s="56">
        <f t="shared" si="75"/>
        <v>0</v>
      </c>
      <c r="AQ183" s="56">
        <f t="shared" si="75"/>
        <v>0</v>
      </c>
      <c r="AR183" s="56">
        <f t="shared" si="75"/>
        <v>0</v>
      </c>
      <c r="AS183" s="56">
        <f t="shared" si="75"/>
        <v>0</v>
      </c>
      <c r="AT183" s="56">
        <f t="shared" si="75"/>
        <v>0</v>
      </c>
      <c r="AU183" s="56">
        <f t="shared" si="75"/>
        <v>0</v>
      </c>
      <c r="AV183" s="56">
        <f t="shared" si="75"/>
        <v>0</v>
      </c>
      <c r="AW183" s="56">
        <f t="shared" si="75"/>
        <v>0</v>
      </c>
      <c r="AX183" s="56">
        <f t="shared" si="75"/>
        <v>0</v>
      </c>
      <c r="AY183" s="56">
        <f t="shared" si="75"/>
        <v>0</v>
      </c>
      <c r="AZ183" s="56">
        <f t="shared" si="75"/>
        <v>0</v>
      </c>
    </row>
    <row r="184" spans="1:52">
      <c r="A184" s="56" t="s">
        <v>652</v>
      </c>
      <c r="B184" s="56">
        <v>40592</v>
      </c>
      <c r="C184" s="56" t="s">
        <v>417</v>
      </c>
      <c r="D184" s="56" t="s">
        <v>428</v>
      </c>
      <c r="E184" s="1">
        <v>42495</v>
      </c>
      <c r="F184" s="1"/>
      <c r="G184" s="1">
        <f t="shared" si="55"/>
        <v>44197</v>
      </c>
      <c r="I184" s="56">
        <f t="shared" si="72"/>
        <v>0</v>
      </c>
      <c r="J184" s="56">
        <f t="shared" si="72"/>
        <v>0</v>
      </c>
      <c r="K184" s="56">
        <f t="shared" si="72"/>
        <v>0</v>
      </c>
      <c r="L184" s="56">
        <f t="shared" si="72"/>
        <v>0</v>
      </c>
      <c r="M184" s="56">
        <f t="shared" si="72"/>
        <v>0</v>
      </c>
      <c r="N184" s="56">
        <f t="shared" si="72"/>
        <v>0</v>
      </c>
      <c r="O184" s="56">
        <f t="shared" si="72"/>
        <v>0</v>
      </c>
      <c r="P184" s="56">
        <f t="shared" si="72"/>
        <v>0</v>
      </c>
      <c r="Q184" s="56">
        <f t="shared" si="72"/>
        <v>0</v>
      </c>
      <c r="R184" s="56">
        <f t="shared" si="72"/>
        <v>0</v>
      </c>
      <c r="S184" s="56">
        <f t="shared" si="73"/>
        <v>0</v>
      </c>
      <c r="T184" s="56">
        <f t="shared" si="73"/>
        <v>0</v>
      </c>
      <c r="U184" s="56">
        <f t="shared" si="73"/>
        <v>0</v>
      </c>
      <c r="V184" s="56">
        <f t="shared" si="73"/>
        <v>0</v>
      </c>
      <c r="W184" s="56">
        <f t="shared" si="73"/>
        <v>0</v>
      </c>
      <c r="X184" s="56">
        <f t="shared" si="73"/>
        <v>0</v>
      </c>
      <c r="Y184" s="56">
        <f t="shared" si="73"/>
        <v>0</v>
      </c>
      <c r="Z184" s="56">
        <f t="shared" si="73"/>
        <v>0</v>
      </c>
      <c r="AA184" s="56">
        <f t="shared" si="73"/>
        <v>0</v>
      </c>
      <c r="AB184" s="56">
        <f t="shared" si="73"/>
        <v>0</v>
      </c>
      <c r="AC184" s="56">
        <f t="shared" si="74"/>
        <v>0</v>
      </c>
      <c r="AD184" s="56">
        <f t="shared" si="74"/>
        <v>0</v>
      </c>
      <c r="AE184" s="56">
        <f t="shared" si="74"/>
        <v>0</v>
      </c>
      <c r="AF184" s="56">
        <f t="shared" si="74"/>
        <v>0</v>
      </c>
      <c r="AG184" s="56">
        <f t="shared" si="74"/>
        <v>0</v>
      </c>
      <c r="AH184" s="56">
        <f t="shared" si="74"/>
        <v>0</v>
      </c>
      <c r="AI184" s="56">
        <f t="shared" si="74"/>
        <v>0</v>
      </c>
      <c r="AJ184" s="56">
        <f t="shared" si="74"/>
        <v>0</v>
      </c>
      <c r="AK184" s="56">
        <f t="shared" si="74"/>
        <v>0</v>
      </c>
      <c r="AL184" s="56">
        <f t="shared" si="74"/>
        <v>1</v>
      </c>
      <c r="AM184" s="56">
        <f t="shared" si="75"/>
        <v>1</v>
      </c>
      <c r="AN184" s="56">
        <f t="shared" si="75"/>
        <v>1</v>
      </c>
      <c r="AO184" s="56">
        <f t="shared" si="75"/>
        <v>1</v>
      </c>
      <c r="AP184" s="56">
        <f t="shared" si="75"/>
        <v>1</v>
      </c>
      <c r="AQ184" s="56">
        <f t="shared" si="75"/>
        <v>1</v>
      </c>
      <c r="AR184" s="56">
        <f t="shared" si="75"/>
        <v>1</v>
      </c>
      <c r="AS184" s="56">
        <f t="shared" si="75"/>
        <v>1</v>
      </c>
      <c r="AT184" s="56">
        <f t="shared" si="75"/>
        <v>1</v>
      </c>
      <c r="AU184" s="56">
        <f t="shared" si="75"/>
        <v>1</v>
      </c>
      <c r="AV184" s="56">
        <f t="shared" si="75"/>
        <v>1</v>
      </c>
      <c r="AW184" s="56">
        <f t="shared" si="75"/>
        <v>1</v>
      </c>
      <c r="AX184" s="56">
        <f t="shared" si="75"/>
        <v>1</v>
      </c>
      <c r="AY184" s="56">
        <f t="shared" si="75"/>
        <v>1</v>
      </c>
      <c r="AZ184" s="56">
        <f t="shared" si="75"/>
        <v>1</v>
      </c>
    </row>
    <row r="185" spans="1:52">
      <c r="A185" s="56" t="s">
        <v>652</v>
      </c>
      <c r="B185" s="56">
        <v>40593</v>
      </c>
      <c r="C185" s="56" t="s">
        <v>417</v>
      </c>
      <c r="D185" s="56" t="s">
        <v>427</v>
      </c>
      <c r="E185" s="1">
        <v>42495</v>
      </c>
      <c r="F185" s="1"/>
      <c r="G185" s="1">
        <f t="shared" si="55"/>
        <v>44197</v>
      </c>
      <c r="I185" s="56">
        <f t="shared" si="72"/>
        <v>0</v>
      </c>
      <c r="J185" s="56">
        <f t="shared" si="72"/>
        <v>0</v>
      </c>
      <c r="K185" s="56">
        <f t="shared" si="72"/>
        <v>0</v>
      </c>
      <c r="L185" s="56">
        <f t="shared" si="72"/>
        <v>0</v>
      </c>
      <c r="M185" s="56">
        <f t="shared" si="72"/>
        <v>0</v>
      </c>
      <c r="N185" s="56">
        <f t="shared" si="72"/>
        <v>0</v>
      </c>
      <c r="O185" s="56">
        <f t="shared" si="72"/>
        <v>0</v>
      </c>
      <c r="P185" s="56">
        <f t="shared" si="72"/>
        <v>0</v>
      </c>
      <c r="Q185" s="56">
        <f t="shared" si="72"/>
        <v>0</v>
      </c>
      <c r="R185" s="56">
        <f t="shared" si="72"/>
        <v>0</v>
      </c>
      <c r="S185" s="56">
        <f t="shared" si="73"/>
        <v>0</v>
      </c>
      <c r="T185" s="56">
        <f t="shared" si="73"/>
        <v>0</v>
      </c>
      <c r="U185" s="56">
        <f t="shared" si="73"/>
        <v>0</v>
      </c>
      <c r="V185" s="56">
        <f t="shared" si="73"/>
        <v>0</v>
      </c>
      <c r="W185" s="56">
        <f t="shared" si="73"/>
        <v>0</v>
      </c>
      <c r="X185" s="56">
        <f t="shared" si="73"/>
        <v>0</v>
      </c>
      <c r="Y185" s="56">
        <f t="shared" si="73"/>
        <v>0</v>
      </c>
      <c r="Z185" s="56">
        <f t="shared" si="73"/>
        <v>0</v>
      </c>
      <c r="AA185" s="56">
        <f t="shared" si="73"/>
        <v>0</v>
      </c>
      <c r="AB185" s="56">
        <f t="shared" si="73"/>
        <v>0</v>
      </c>
      <c r="AC185" s="56">
        <f t="shared" si="74"/>
        <v>0</v>
      </c>
      <c r="AD185" s="56">
        <f t="shared" si="74"/>
        <v>0</v>
      </c>
      <c r="AE185" s="56">
        <f t="shared" si="74"/>
        <v>0</v>
      </c>
      <c r="AF185" s="56">
        <f t="shared" si="74"/>
        <v>0</v>
      </c>
      <c r="AG185" s="56">
        <f t="shared" si="74"/>
        <v>0</v>
      </c>
      <c r="AH185" s="56">
        <f t="shared" si="74"/>
        <v>0</v>
      </c>
      <c r="AI185" s="56">
        <f t="shared" si="74"/>
        <v>0</v>
      </c>
      <c r="AJ185" s="56">
        <f t="shared" si="74"/>
        <v>0</v>
      </c>
      <c r="AK185" s="56">
        <f t="shared" si="74"/>
        <v>0</v>
      </c>
      <c r="AL185" s="56">
        <f t="shared" si="74"/>
        <v>1</v>
      </c>
      <c r="AM185" s="56">
        <f t="shared" si="75"/>
        <v>1</v>
      </c>
      <c r="AN185" s="56">
        <f t="shared" si="75"/>
        <v>1</v>
      </c>
      <c r="AO185" s="56">
        <f t="shared" si="75"/>
        <v>1</v>
      </c>
      <c r="AP185" s="56">
        <f t="shared" si="75"/>
        <v>1</v>
      </c>
      <c r="AQ185" s="56">
        <f t="shared" si="75"/>
        <v>1</v>
      </c>
      <c r="AR185" s="56">
        <f t="shared" si="75"/>
        <v>1</v>
      </c>
      <c r="AS185" s="56">
        <f t="shared" si="75"/>
        <v>1</v>
      </c>
      <c r="AT185" s="56">
        <f t="shared" si="75"/>
        <v>1</v>
      </c>
      <c r="AU185" s="56">
        <f t="shared" si="75"/>
        <v>1</v>
      </c>
      <c r="AV185" s="56">
        <f t="shared" si="75"/>
        <v>1</v>
      </c>
      <c r="AW185" s="56">
        <f t="shared" si="75"/>
        <v>1</v>
      </c>
      <c r="AX185" s="56">
        <f t="shared" si="75"/>
        <v>1</v>
      </c>
      <c r="AY185" s="56">
        <f t="shared" si="75"/>
        <v>1</v>
      </c>
      <c r="AZ185" s="56">
        <f t="shared" si="75"/>
        <v>1</v>
      </c>
    </row>
    <row r="186" spans="1:52">
      <c r="A186" s="56" t="s">
        <v>652</v>
      </c>
      <c r="B186" s="56">
        <v>40799</v>
      </c>
      <c r="C186" s="56" t="s">
        <v>417</v>
      </c>
      <c r="D186" s="56" t="s">
        <v>654</v>
      </c>
      <c r="E186" s="1">
        <v>42860</v>
      </c>
      <c r="F186" s="1"/>
      <c r="G186" s="1">
        <f t="shared" si="55"/>
        <v>44197</v>
      </c>
      <c r="I186" s="56">
        <f t="shared" si="72"/>
        <v>0</v>
      </c>
      <c r="J186" s="56">
        <f t="shared" si="72"/>
        <v>0</v>
      </c>
      <c r="K186" s="56">
        <f t="shared" si="72"/>
        <v>0</v>
      </c>
      <c r="L186" s="56">
        <f t="shared" si="72"/>
        <v>0</v>
      </c>
      <c r="M186" s="56">
        <f t="shared" si="72"/>
        <v>0</v>
      </c>
      <c r="N186" s="56">
        <f t="shared" si="72"/>
        <v>0</v>
      </c>
      <c r="O186" s="56">
        <f t="shared" si="72"/>
        <v>0</v>
      </c>
      <c r="P186" s="56">
        <f t="shared" si="72"/>
        <v>0</v>
      </c>
      <c r="Q186" s="56">
        <f t="shared" si="72"/>
        <v>0</v>
      </c>
      <c r="R186" s="56">
        <f t="shared" si="72"/>
        <v>0</v>
      </c>
      <c r="S186" s="56">
        <f t="shared" si="73"/>
        <v>0</v>
      </c>
      <c r="T186" s="56">
        <f t="shared" si="73"/>
        <v>0</v>
      </c>
      <c r="U186" s="56">
        <f t="shared" si="73"/>
        <v>0</v>
      </c>
      <c r="V186" s="56">
        <f t="shared" si="73"/>
        <v>0</v>
      </c>
      <c r="W186" s="56">
        <f t="shared" si="73"/>
        <v>0</v>
      </c>
      <c r="X186" s="56">
        <f t="shared" si="73"/>
        <v>0</v>
      </c>
      <c r="Y186" s="56">
        <f t="shared" si="73"/>
        <v>0</v>
      </c>
      <c r="Z186" s="56">
        <f t="shared" si="73"/>
        <v>0</v>
      </c>
      <c r="AA186" s="56">
        <f t="shared" si="73"/>
        <v>0</v>
      </c>
      <c r="AB186" s="56">
        <f t="shared" si="73"/>
        <v>0</v>
      </c>
      <c r="AC186" s="56">
        <f t="shared" si="74"/>
        <v>0</v>
      </c>
      <c r="AD186" s="56">
        <f t="shared" si="74"/>
        <v>0</v>
      </c>
      <c r="AE186" s="56">
        <f t="shared" si="74"/>
        <v>0</v>
      </c>
      <c r="AF186" s="56">
        <f t="shared" si="74"/>
        <v>0</v>
      </c>
      <c r="AG186" s="56">
        <f t="shared" si="74"/>
        <v>0</v>
      </c>
      <c r="AH186" s="56">
        <f t="shared" si="74"/>
        <v>0</v>
      </c>
      <c r="AI186" s="56">
        <f t="shared" si="74"/>
        <v>0</v>
      </c>
      <c r="AJ186" s="56">
        <f t="shared" si="74"/>
        <v>0</v>
      </c>
      <c r="AK186" s="56">
        <f t="shared" si="74"/>
        <v>0</v>
      </c>
      <c r="AL186" s="56">
        <f t="shared" si="74"/>
        <v>0</v>
      </c>
      <c r="AM186" s="56">
        <f t="shared" si="75"/>
        <v>0</v>
      </c>
      <c r="AN186" s="56">
        <f t="shared" si="75"/>
        <v>0</v>
      </c>
      <c r="AO186" s="56">
        <f t="shared" si="75"/>
        <v>0</v>
      </c>
      <c r="AP186" s="56">
        <f t="shared" si="75"/>
        <v>1</v>
      </c>
      <c r="AQ186" s="56">
        <f t="shared" si="75"/>
        <v>1</v>
      </c>
      <c r="AR186" s="56">
        <f t="shared" si="75"/>
        <v>1</v>
      </c>
      <c r="AS186" s="56">
        <f t="shared" si="75"/>
        <v>1</v>
      </c>
      <c r="AT186" s="56">
        <f t="shared" si="75"/>
        <v>1</v>
      </c>
      <c r="AU186" s="56">
        <f t="shared" si="75"/>
        <v>1</v>
      </c>
      <c r="AV186" s="56">
        <f t="shared" si="75"/>
        <v>1</v>
      </c>
      <c r="AW186" s="56">
        <f t="shared" si="75"/>
        <v>1</v>
      </c>
      <c r="AX186" s="56">
        <f t="shared" si="75"/>
        <v>1</v>
      </c>
      <c r="AY186" s="56">
        <f t="shared" si="75"/>
        <v>1</v>
      </c>
      <c r="AZ186" s="56">
        <f t="shared" si="75"/>
        <v>1</v>
      </c>
    </row>
    <row r="187" spans="1:52">
      <c r="A187" s="56" t="s">
        <v>653</v>
      </c>
      <c r="B187" s="56">
        <v>41746</v>
      </c>
      <c r="C187" s="56" t="s">
        <v>417</v>
      </c>
      <c r="D187" s="56" t="s">
        <v>426</v>
      </c>
      <c r="E187" s="1">
        <v>42495</v>
      </c>
      <c r="F187" s="1">
        <v>43891</v>
      </c>
      <c r="G187" s="1">
        <f t="shared" si="55"/>
        <v>43891</v>
      </c>
      <c r="I187" s="56">
        <f t="shared" ref="I187:R196" si="76">IF(AND(I$5&gt;$E187,I$5&lt;$G187),1,0)</f>
        <v>0</v>
      </c>
      <c r="J187" s="56">
        <f t="shared" si="76"/>
        <v>0</v>
      </c>
      <c r="K187" s="56">
        <f t="shared" si="76"/>
        <v>0</v>
      </c>
      <c r="L187" s="56">
        <f t="shared" si="76"/>
        <v>0</v>
      </c>
      <c r="M187" s="56">
        <f t="shared" si="76"/>
        <v>0</v>
      </c>
      <c r="N187" s="56">
        <f t="shared" si="76"/>
        <v>0</v>
      </c>
      <c r="O187" s="56">
        <f t="shared" si="76"/>
        <v>0</v>
      </c>
      <c r="P187" s="56">
        <f t="shared" si="76"/>
        <v>0</v>
      </c>
      <c r="Q187" s="56">
        <f t="shared" si="76"/>
        <v>0</v>
      </c>
      <c r="R187" s="56">
        <f t="shared" si="76"/>
        <v>0</v>
      </c>
      <c r="S187" s="56">
        <f t="shared" ref="S187:AB196" si="77">IF(AND(S$5&gt;$E187,S$5&lt;$G187),1,0)</f>
        <v>0</v>
      </c>
      <c r="T187" s="56">
        <f t="shared" si="77"/>
        <v>0</v>
      </c>
      <c r="U187" s="56">
        <f t="shared" si="77"/>
        <v>0</v>
      </c>
      <c r="V187" s="56">
        <f t="shared" si="77"/>
        <v>0</v>
      </c>
      <c r="W187" s="56">
        <f t="shared" si="77"/>
        <v>0</v>
      </c>
      <c r="X187" s="56">
        <f t="shared" si="77"/>
        <v>0</v>
      </c>
      <c r="Y187" s="56">
        <f t="shared" si="77"/>
        <v>0</v>
      </c>
      <c r="Z187" s="56">
        <f t="shared" si="77"/>
        <v>0</v>
      </c>
      <c r="AA187" s="56">
        <f t="shared" si="77"/>
        <v>0</v>
      </c>
      <c r="AB187" s="56">
        <f t="shared" si="77"/>
        <v>0</v>
      </c>
      <c r="AC187" s="56">
        <f t="shared" ref="AC187:AL196" si="78">IF(AND(AC$5&gt;$E187,AC$5&lt;$G187),1,0)</f>
        <v>0</v>
      </c>
      <c r="AD187" s="56">
        <f t="shared" si="78"/>
        <v>0</v>
      </c>
      <c r="AE187" s="56">
        <f t="shared" si="78"/>
        <v>0</v>
      </c>
      <c r="AF187" s="56">
        <f t="shared" si="78"/>
        <v>0</v>
      </c>
      <c r="AG187" s="56">
        <f t="shared" si="78"/>
        <v>0</v>
      </c>
      <c r="AH187" s="56">
        <f t="shared" si="78"/>
        <v>0</v>
      </c>
      <c r="AI187" s="56">
        <f t="shared" si="78"/>
        <v>0</v>
      </c>
      <c r="AJ187" s="56">
        <f t="shared" si="78"/>
        <v>0</v>
      </c>
      <c r="AK187" s="56">
        <f t="shared" si="78"/>
        <v>0</v>
      </c>
      <c r="AL187" s="56">
        <f t="shared" si="78"/>
        <v>1</v>
      </c>
      <c r="AM187" s="56">
        <f t="shared" ref="AM187:AZ196" si="79">IF(AND(AM$5&gt;$E187,AM$5&lt;$G187),1,0)</f>
        <v>1</v>
      </c>
      <c r="AN187" s="56">
        <f t="shared" si="79"/>
        <v>1</v>
      </c>
      <c r="AO187" s="56">
        <f t="shared" si="79"/>
        <v>1</v>
      </c>
      <c r="AP187" s="56">
        <f t="shared" si="79"/>
        <v>1</v>
      </c>
      <c r="AQ187" s="56">
        <f t="shared" si="79"/>
        <v>1</v>
      </c>
      <c r="AR187" s="56">
        <f t="shared" si="79"/>
        <v>1</v>
      </c>
      <c r="AS187" s="56">
        <f t="shared" si="79"/>
        <v>1</v>
      </c>
      <c r="AT187" s="56">
        <f t="shared" si="79"/>
        <v>1</v>
      </c>
      <c r="AU187" s="56">
        <f t="shared" si="79"/>
        <v>1</v>
      </c>
      <c r="AV187" s="56">
        <f t="shared" si="79"/>
        <v>1</v>
      </c>
      <c r="AW187" s="56">
        <f t="shared" si="79"/>
        <v>1</v>
      </c>
      <c r="AX187" s="56">
        <f t="shared" si="79"/>
        <v>1</v>
      </c>
      <c r="AY187" s="56">
        <f t="shared" si="79"/>
        <v>1</v>
      </c>
      <c r="AZ187" s="56">
        <f t="shared" si="79"/>
        <v>1</v>
      </c>
    </row>
    <row r="188" spans="1:52">
      <c r="A188" s="56" t="s">
        <v>652</v>
      </c>
      <c r="B188" s="56">
        <v>41747</v>
      </c>
      <c r="C188" s="56" t="s">
        <v>417</v>
      </c>
      <c r="D188" s="56" t="s">
        <v>425</v>
      </c>
      <c r="E188" s="1">
        <v>42495</v>
      </c>
      <c r="F188" s="1"/>
      <c r="G188" s="1">
        <f t="shared" si="55"/>
        <v>44197</v>
      </c>
      <c r="I188" s="56">
        <f t="shared" si="76"/>
        <v>0</v>
      </c>
      <c r="J188" s="56">
        <f t="shared" si="76"/>
        <v>0</v>
      </c>
      <c r="K188" s="56">
        <f t="shared" si="76"/>
        <v>0</v>
      </c>
      <c r="L188" s="56">
        <f t="shared" si="76"/>
        <v>0</v>
      </c>
      <c r="M188" s="56">
        <f t="shared" si="76"/>
        <v>0</v>
      </c>
      <c r="N188" s="56">
        <f t="shared" si="76"/>
        <v>0</v>
      </c>
      <c r="O188" s="56">
        <f t="shared" si="76"/>
        <v>0</v>
      </c>
      <c r="P188" s="56">
        <f t="shared" si="76"/>
        <v>0</v>
      </c>
      <c r="Q188" s="56">
        <f t="shared" si="76"/>
        <v>0</v>
      </c>
      <c r="R188" s="56">
        <f t="shared" si="76"/>
        <v>0</v>
      </c>
      <c r="S188" s="56">
        <f t="shared" si="77"/>
        <v>0</v>
      </c>
      <c r="T188" s="56">
        <f t="shared" si="77"/>
        <v>0</v>
      </c>
      <c r="U188" s="56">
        <f t="shared" si="77"/>
        <v>0</v>
      </c>
      <c r="V188" s="56">
        <f t="shared" si="77"/>
        <v>0</v>
      </c>
      <c r="W188" s="56">
        <f t="shared" si="77"/>
        <v>0</v>
      </c>
      <c r="X188" s="56">
        <f t="shared" si="77"/>
        <v>0</v>
      </c>
      <c r="Y188" s="56">
        <f t="shared" si="77"/>
        <v>0</v>
      </c>
      <c r="Z188" s="56">
        <f t="shared" si="77"/>
        <v>0</v>
      </c>
      <c r="AA188" s="56">
        <f t="shared" si="77"/>
        <v>0</v>
      </c>
      <c r="AB188" s="56">
        <f t="shared" si="77"/>
        <v>0</v>
      </c>
      <c r="AC188" s="56">
        <f t="shared" si="78"/>
        <v>0</v>
      </c>
      <c r="AD188" s="56">
        <f t="shared" si="78"/>
        <v>0</v>
      </c>
      <c r="AE188" s="56">
        <f t="shared" si="78"/>
        <v>0</v>
      </c>
      <c r="AF188" s="56">
        <f t="shared" si="78"/>
        <v>0</v>
      </c>
      <c r="AG188" s="56">
        <f t="shared" si="78"/>
        <v>0</v>
      </c>
      <c r="AH188" s="56">
        <f t="shared" si="78"/>
        <v>0</v>
      </c>
      <c r="AI188" s="56">
        <f t="shared" si="78"/>
        <v>0</v>
      </c>
      <c r="AJ188" s="56">
        <f t="shared" si="78"/>
        <v>0</v>
      </c>
      <c r="AK188" s="56">
        <f t="shared" si="78"/>
        <v>0</v>
      </c>
      <c r="AL188" s="56">
        <f t="shared" si="78"/>
        <v>1</v>
      </c>
      <c r="AM188" s="56">
        <f t="shared" si="79"/>
        <v>1</v>
      </c>
      <c r="AN188" s="56">
        <f t="shared" si="79"/>
        <v>1</v>
      </c>
      <c r="AO188" s="56">
        <f t="shared" si="79"/>
        <v>1</v>
      </c>
      <c r="AP188" s="56">
        <f t="shared" si="79"/>
        <v>1</v>
      </c>
      <c r="AQ188" s="56">
        <f t="shared" si="79"/>
        <v>1</v>
      </c>
      <c r="AR188" s="56">
        <f t="shared" si="79"/>
        <v>1</v>
      </c>
      <c r="AS188" s="56">
        <f t="shared" si="79"/>
        <v>1</v>
      </c>
      <c r="AT188" s="56">
        <f t="shared" si="79"/>
        <v>1</v>
      </c>
      <c r="AU188" s="56">
        <f t="shared" si="79"/>
        <v>1</v>
      </c>
      <c r="AV188" s="56">
        <f t="shared" si="79"/>
        <v>1</v>
      </c>
      <c r="AW188" s="56">
        <f t="shared" si="79"/>
        <v>1</v>
      </c>
      <c r="AX188" s="56">
        <f t="shared" si="79"/>
        <v>1</v>
      </c>
      <c r="AY188" s="56">
        <f t="shared" si="79"/>
        <v>1</v>
      </c>
      <c r="AZ188" s="56">
        <f t="shared" si="79"/>
        <v>1</v>
      </c>
    </row>
    <row r="189" spans="1:52">
      <c r="A189" s="56" t="s">
        <v>652</v>
      </c>
      <c r="B189" s="56">
        <v>41748</v>
      </c>
      <c r="C189" s="56" t="s">
        <v>417</v>
      </c>
      <c r="D189" s="56" t="s">
        <v>424</v>
      </c>
      <c r="E189" s="1">
        <v>42495</v>
      </c>
      <c r="F189" s="1"/>
      <c r="G189" s="1">
        <f t="shared" si="55"/>
        <v>44197</v>
      </c>
      <c r="I189" s="56">
        <f t="shared" si="76"/>
        <v>0</v>
      </c>
      <c r="J189" s="56">
        <f t="shared" si="76"/>
        <v>0</v>
      </c>
      <c r="K189" s="56">
        <f t="shared" si="76"/>
        <v>0</v>
      </c>
      <c r="L189" s="56">
        <f t="shared" si="76"/>
        <v>0</v>
      </c>
      <c r="M189" s="56">
        <f t="shared" si="76"/>
        <v>0</v>
      </c>
      <c r="N189" s="56">
        <f t="shared" si="76"/>
        <v>0</v>
      </c>
      <c r="O189" s="56">
        <f t="shared" si="76"/>
        <v>0</v>
      </c>
      <c r="P189" s="56">
        <f t="shared" si="76"/>
        <v>0</v>
      </c>
      <c r="Q189" s="56">
        <f t="shared" si="76"/>
        <v>0</v>
      </c>
      <c r="R189" s="56">
        <f t="shared" si="76"/>
        <v>0</v>
      </c>
      <c r="S189" s="56">
        <f t="shared" si="77"/>
        <v>0</v>
      </c>
      <c r="T189" s="56">
        <f t="shared" si="77"/>
        <v>0</v>
      </c>
      <c r="U189" s="56">
        <f t="shared" si="77"/>
        <v>0</v>
      </c>
      <c r="V189" s="56">
        <f t="shared" si="77"/>
        <v>0</v>
      </c>
      <c r="W189" s="56">
        <f t="shared" si="77"/>
        <v>0</v>
      </c>
      <c r="X189" s="56">
        <f t="shared" si="77"/>
        <v>0</v>
      </c>
      <c r="Y189" s="56">
        <f t="shared" si="77"/>
        <v>0</v>
      </c>
      <c r="Z189" s="56">
        <f t="shared" si="77"/>
        <v>0</v>
      </c>
      <c r="AA189" s="56">
        <f t="shared" si="77"/>
        <v>0</v>
      </c>
      <c r="AB189" s="56">
        <f t="shared" si="77"/>
        <v>0</v>
      </c>
      <c r="AC189" s="56">
        <f t="shared" si="78"/>
        <v>0</v>
      </c>
      <c r="AD189" s="56">
        <f t="shared" si="78"/>
        <v>0</v>
      </c>
      <c r="AE189" s="56">
        <f t="shared" si="78"/>
        <v>0</v>
      </c>
      <c r="AF189" s="56">
        <f t="shared" si="78"/>
        <v>0</v>
      </c>
      <c r="AG189" s="56">
        <f t="shared" si="78"/>
        <v>0</v>
      </c>
      <c r="AH189" s="56">
        <f t="shared" si="78"/>
        <v>0</v>
      </c>
      <c r="AI189" s="56">
        <f t="shared" si="78"/>
        <v>0</v>
      </c>
      <c r="AJ189" s="56">
        <f t="shared" si="78"/>
        <v>0</v>
      </c>
      <c r="AK189" s="56">
        <f t="shared" si="78"/>
        <v>0</v>
      </c>
      <c r="AL189" s="56">
        <f t="shared" si="78"/>
        <v>1</v>
      </c>
      <c r="AM189" s="56">
        <f t="shared" si="79"/>
        <v>1</v>
      </c>
      <c r="AN189" s="56">
        <f t="shared" si="79"/>
        <v>1</v>
      </c>
      <c r="AO189" s="56">
        <f t="shared" si="79"/>
        <v>1</v>
      </c>
      <c r="AP189" s="56">
        <f t="shared" si="79"/>
        <v>1</v>
      </c>
      <c r="AQ189" s="56">
        <f t="shared" si="79"/>
        <v>1</v>
      </c>
      <c r="AR189" s="56">
        <f t="shared" si="79"/>
        <v>1</v>
      </c>
      <c r="AS189" s="56">
        <f t="shared" si="79"/>
        <v>1</v>
      </c>
      <c r="AT189" s="56">
        <f t="shared" si="79"/>
        <v>1</v>
      </c>
      <c r="AU189" s="56">
        <f t="shared" si="79"/>
        <v>1</v>
      </c>
      <c r="AV189" s="56">
        <f t="shared" si="79"/>
        <v>1</v>
      </c>
      <c r="AW189" s="56">
        <f t="shared" si="79"/>
        <v>1</v>
      </c>
      <c r="AX189" s="56">
        <f t="shared" si="79"/>
        <v>1</v>
      </c>
      <c r="AY189" s="56">
        <f t="shared" si="79"/>
        <v>1</v>
      </c>
      <c r="AZ189" s="56">
        <f t="shared" si="79"/>
        <v>1</v>
      </c>
    </row>
    <row r="190" spans="1:52">
      <c r="A190" s="56" t="s">
        <v>652</v>
      </c>
      <c r="B190" s="56">
        <v>41993</v>
      </c>
      <c r="C190" s="56" t="s">
        <v>417</v>
      </c>
      <c r="D190" s="56" t="s">
        <v>423</v>
      </c>
      <c r="E190" s="1">
        <v>42495</v>
      </c>
      <c r="F190" s="1"/>
      <c r="G190" s="1">
        <f t="shared" si="55"/>
        <v>44197</v>
      </c>
      <c r="I190" s="56">
        <f t="shared" si="76"/>
        <v>0</v>
      </c>
      <c r="J190" s="56">
        <f t="shared" si="76"/>
        <v>0</v>
      </c>
      <c r="K190" s="56">
        <f t="shared" si="76"/>
        <v>0</v>
      </c>
      <c r="L190" s="56">
        <f t="shared" si="76"/>
        <v>0</v>
      </c>
      <c r="M190" s="56">
        <f t="shared" si="76"/>
        <v>0</v>
      </c>
      <c r="N190" s="56">
        <f t="shared" si="76"/>
        <v>0</v>
      </c>
      <c r="O190" s="56">
        <f t="shared" si="76"/>
        <v>0</v>
      </c>
      <c r="P190" s="56">
        <f t="shared" si="76"/>
        <v>0</v>
      </c>
      <c r="Q190" s="56">
        <f t="shared" si="76"/>
        <v>0</v>
      </c>
      <c r="R190" s="56">
        <f t="shared" si="76"/>
        <v>0</v>
      </c>
      <c r="S190" s="56">
        <f t="shared" si="77"/>
        <v>0</v>
      </c>
      <c r="T190" s="56">
        <f t="shared" si="77"/>
        <v>0</v>
      </c>
      <c r="U190" s="56">
        <f t="shared" si="77"/>
        <v>0</v>
      </c>
      <c r="V190" s="56">
        <f t="shared" si="77"/>
        <v>0</v>
      </c>
      <c r="W190" s="56">
        <f t="shared" si="77"/>
        <v>0</v>
      </c>
      <c r="X190" s="56">
        <f t="shared" si="77"/>
        <v>0</v>
      </c>
      <c r="Y190" s="56">
        <f t="shared" si="77"/>
        <v>0</v>
      </c>
      <c r="Z190" s="56">
        <f t="shared" si="77"/>
        <v>0</v>
      </c>
      <c r="AA190" s="56">
        <f t="shared" si="77"/>
        <v>0</v>
      </c>
      <c r="AB190" s="56">
        <f t="shared" si="77"/>
        <v>0</v>
      </c>
      <c r="AC190" s="56">
        <f t="shared" si="78"/>
        <v>0</v>
      </c>
      <c r="AD190" s="56">
        <f t="shared" si="78"/>
        <v>0</v>
      </c>
      <c r="AE190" s="56">
        <f t="shared" si="78"/>
        <v>0</v>
      </c>
      <c r="AF190" s="56">
        <f t="shared" si="78"/>
        <v>0</v>
      </c>
      <c r="AG190" s="56">
        <f t="shared" si="78"/>
        <v>0</v>
      </c>
      <c r="AH190" s="56">
        <f t="shared" si="78"/>
        <v>0</v>
      </c>
      <c r="AI190" s="56">
        <f t="shared" si="78"/>
        <v>0</v>
      </c>
      <c r="AJ190" s="56">
        <f t="shared" si="78"/>
        <v>0</v>
      </c>
      <c r="AK190" s="56">
        <f t="shared" si="78"/>
        <v>0</v>
      </c>
      <c r="AL190" s="56">
        <f t="shared" si="78"/>
        <v>1</v>
      </c>
      <c r="AM190" s="56">
        <f t="shared" si="79"/>
        <v>1</v>
      </c>
      <c r="AN190" s="56">
        <f t="shared" si="79"/>
        <v>1</v>
      </c>
      <c r="AO190" s="56">
        <f t="shared" si="79"/>
        <v>1</v>
      </c>
      <c r="AP190" s="56">
        <f t="shared" si="79"/>
        <v>1</v>
      </c>
      <c r="AQ190" s="56">
        <f t="shared" si="79"/>
        <v>1</v>
      </c>
      <c r="AR190" s="56">
        <f t="shared" si="79"/>
        <v>1</v>
      </c>
      <c r="AS190" s="56">
        <f t="shared" si="79"/>
        <v>1</v>
      </c>
      <c r="AT190" s="56">
        <f t="shared" si="79"/>
        <v>1</v>
      </c>
      <c r="AU190" s="56">
        <f t="shared" si="79"/>
        <v>1</v>
      </c>
      <c r="AV190" s="56">
        <f t="shared" si="79"/>
        <v>1</v>
      </c>
      <c r="AW190" s="56">
        <f t="shared" si="79"/>
        <v>1</v>
      </c>
      <c r="AX190" s="56">
        <f t="shared" si="79"/>
        <v>1</v>
      </c>
      <c r="AY190" s="56">
        <f t="shared" si="79"/>
        <v>1</v>
      </c>
      <c r="AZ190" s="56">
        <f t="shared" si="79"/>
        <v>1</v>
      </c>
    </row>
    <row r="191" spans="1:52">
      <c r="A191" s="56" t="s">
        <v>652</v>
      </c>
      <c r="B191" s="56">
        <v>41994</v>
      </c>
      <c r="C191" s="56" t="s">
        <v>417</v>
      </c>
      <c r="D191" s="56" t="s">
        <v>422</v>
      </c>
      <c r="E191" s="1">
        <v>42495</v>
      </c>
      <c r="F191" s="1"/>
      <c r="G191" s="1">
        <f t="shared" si="55"/>
        <v>44197</v>
      </c>
      <c r="I191" s="56">
        <f t="shared" si="76"/>
        <v>0</v>
      </c>
      <c r="J191" s="56">
        <f t="shared" si="76"/>
        <v>0</v>
      </c>
      <c r="K191" s="56">
        <f t="shared" si="76"/>
        <v>0</v>
      </c>
      <c r="L191" s="56">
        <f t="shared" si="76"/>
        <v>0</v>
      </c>
      <c r="M191" s="56">
        <f t="shared" si="76"/>
        <v>0</v>
      </c>
      <c r="N191" s="56">
        <f t="shared" si="76"/>
        <v>0</v>
      </c>
      <c r="O191" s="56">
        <f t="shared" si="76"/>
        <v>0</v>
      </c>
      <c r="P191" s="56">
        <f t="shared" si="76"/>
        <v>0</v>
      </c>
      <c r="Q191" s="56">
        <f t="shared" si="76"/>
        <v>0</v>
      </c>
      <c r="R191" s="56">
        <f t="shared" si="76"/>
        <v>0</v>
      </c>
      <c r="S191" s="56">
        <f t="shared" si="77"/>
        <v>0</v>
      </c>
      <c r="T191" s="56">
        <f t="shared" si="77"/>
        <v>0</v>
      </c>
      <c r="U191" s="56">
        <f t="shared" si="77"/>
        <v>0</v>
      </c>
      <c r="V191" s="56">
        <f t="shared" si="77"/>
        <v>0</v>
      </c>
      <c r="W191" s="56">
        <f t="shared" si="77"/>
        <v>0</v>
      </c>
      <c r="X191" s="56">
        <f t="shared" si="77"/>
        <v>0</v>
      </c>
      <c r="Y191" s="56">
        <f t="shared" si="77"/>
        <v>0</v>
      </c>
      <c r="Z191" s="56">
        <f t="shared" si="77"/>
        <v>0</v>
      </c>
      <c r="AA191" s="56">
        <f t="shared" si="77"/>
        <v>0</v>
      </c>
      <c r="AB191" s="56">
        <f t="shared" si="77"/>
        <v>0</v>
      </c>
      <c r="AC191" s="56">
        <f t="shared" si="78"/>
        <v>0</v>
      </c>
      <c r="AD191" s="56">
        <f t="shared" si="78"/>
        <v>0</v>
      </c>
      <c r="AE191" s="56">
        <f t="shared" si="78"/>
        <v>0</v>
      </c>
      <c r="AF191" s="56">
        <f t="shared" si="78"/>
        <v>0</v>
      </c>
      <c r="AG191" s="56">
        <f t="shared" si="78"/>
        <v>0</v>
      </c>
      <c r="AH191" s="56">
        <f t="shared" si="78"/>
        <v>0</v>
      </c>
      <c r="AI191" s="56">
        <f t="shared" si="78"/>
        <v>0</v>
      </c>
      <c r="AJ191" s="56">
        <f t="shared" si="78"/>
        <v>0</v>
      </c>
      <c r="AK191" s="56">
        <f t="shared" si="78"/>
        <v>0</v>
      </c>
      <c r="AL191" s="56">
        <f t="shared" si="78"/>
        <v>1</v>
      </c>
      <c r="AM191" s="56">
        <f t="shared" si="79"/>
        <v>1</v>
      </c>
      <c r="AN191" s="56">
        <f t="shared" si="79"/>
        <v>1</v>
      </c>
      <c r="AO191" s="56">
        <f t="shared" si="79"/>
        <v>1</v>
      </c>
      <c r="AP191" s="56">
        <f t="shared" si="79"/>
        <v>1</v>
      </c>
      <c r="AQ191" s="56">
        <f t="shared" si="79"/>
        <v>1</v>
      </c>
      <c r="AR191" s="56">
        <f t="shared" si="79"/>
        <v>1</v>
      </c>
      <c r="AS191" s="56">
        <f t="shared" si="79"/>
        <v>1</v>
      </c>
      <c r="AT191" s="56">
        <f t="shared" si="79"/>
        <v>1</v>
      </c>
      <c r="AU191" s="56">
        <f t="shared" si="79"/>
        <v>1</v>
      </c>
      <c r="AV191" s="56">
        <f t="shared" si="79"/>
        <v>1</v>
      </c>
      <c r="AW191" s="56">
        <f t="shared" si="79"/>
        <v>1</v>
      </c>
      <c r="AX191" s="56">
        <f t="shared" si="79"/>
        <v>1</v>
      </c>
      <c r="AY191" s="56">
        <f t="shared" si="79"/>
        <v>1</v>
      </c>
      <c r="AZ191" s="56">
        <f t="shared" si="79"/>
        <v>1</v>
      </c>
    </row>
    <row r="192" spans="1:52">
      <c r="A192" s="56" t="s">
        <v>653</v>
      </c>
      <c r="B192" s="56">
        <v>41995</v>
      </c>
      <c r="C192" s="56" t="s">
        <v>417</v>
      </c>
      <c r="D192" s="56" t="s">
        <v>421</v>
      </c>
      <c r="E192" s="1">
        <v>42495</v>
      </c>
      <c r="F192" s="1">
        <v>43891</v>
      </c>
      <c r="G192" s="1">
        <f t="shared" si="55"/>
        <v>43891</v>
      </c>
      <c r="I192" s="56">
        <f t="shared" si="76"/>
        <v>0</v>
      </c>
      <c r="J192" s="56">
        <f t="shared" si="76"/>
        <v>0</v>
      </c>
      <c r="K192" s="56">
        <f t="shared" si="76"/>
        <v>0</v>
      </c>
      <c r="L192" s="56">
        <f t="shared" si="76"/>
        <v>0</v>
      </c>
      <c r="M192" s="56">
        <f t="shared" si="76"/>
        <v>0</v>
      </c>
      <c r="N192" s="56">
        <f t="shared" si="76"/>
        <v>0</v>
      </c>
      <c r="O192" s="56">
        <f t="shared" si="76"/>
        <v>0</v>
      </c>
      <c r="P192" s="56">
        <f t="shared" si="76"/>
        <v>0</v>
      </c>
      <c r="Q192" s="56">
        <f t="shared" si="76"/>
        <v>0</v>
      </c>
      <c r="R192" s="56">
        <f t="shared" si="76"/>
        <v>0</v>
      </c>
      <c r="S192" s="56">
        <f t="shared" si="77"/>
        <v>0</v>
      </c>
      <c r="T192" s="56">
        <f t="shared" si="77"/>
        <v>0</v>
      </c>
      <c r="U192" s="56">
        <f t="shared" si="77"/>
        <v>0</v>
      </c>
      <c r="V192" s="56">
        <f t="shared" si="77"/>
        <v>0</v>
      </c>
      <c r="W192" s="56">
        <f t="shared" si="77"/>
        <v>0</v>
      </c>
      <c r="X192" s="56">
        <f t="shared" si="77"/>
        <v>0</v>
      </c>
      <c r="Y192" s="56">
        <f t="shared" si="77"/>
        <v>0</v>
      </c>
      <c r="Z192" s="56">
        <f t="shared" si="77"/>
        <v>0</v>
      </c>
      <c r="AA192" s="56">
        <f t="shared" si="77"/>
        <v>0</v>
      </c>
      <c r="AB192" s="56">
        <f t="shared" si="77"/>
        <v>0</v>
      </c>
      <c r="AC192" s="56">
        <f t="shared" si="78"/>
        <v>0</v>
      </c>
      <c r="AD192" s="56">
        <f t="shared" si="78"/>
        <v>0</v>
      </c>
      <c r="AE192" s="56">
        <f t="shared" si="78"/>
        <v>0</v>
      </c>
      <c r="AF192" s="56">
        <f t="shared" si="78"/>
        <v>0</v>
      </c>
      <c r="AG192" s="56">
        <f t="shared" si="78"/>
        <v>0</v>
      </c>
      <c r="AH192" s="56">
        <f t="shared" si="78"/>
        <v>0</v>
      </c>
      <c r="AI192" s="56">
        <f t="shared" si="78"/>
        <v>0</v>
      </c>
      <c r="AJ192" s="56">
        <f t="shared" si="78"/>
        <v>0</v>
      </c>
      <c r="AK192" s="56">
        <f t="shared" si="78"/>
        <v>0</v>
      </c>
      <c r="AL192" s="56">
        <f t="shared" si="78"/>
        <v>1</v>
      </c>
      <c r="AM192" s="56">
        <f t="shared" si="79"/>
        <v>1</v>
      </c>
      <c r="AN192" s="56">
        <f t="shared" si="79"/>
        <v>1</v>
      </c>
      <c r="AO192" s="56">
        <f t="shared" si="79"/>
        <v>1</v>
      </c>
      <c r="AP192" s="56">
        <f t="shared" si="79"/>
        <v>1</v>
      </c>
      <c r="AQ192" s="56">
        <f t="shared" si="79"/>
        <v>1</v>
      </c>
      <c r="AR192" s="56">
        <f t="shared" si="79"/>
        <v>1</v>
      </c>
      <c r="AS192" s="56">
        <f t="shared" si="79"/>
        <v>1</v>
      </c>
      <c r="AT192" s="56">
        <f t="shared" si="79"/>
        <v>1</v>
      </c>
      <c r="AU192" s="56">
        <f t="shared" si="79"/>
        <v>1</v>
      </c>
      <c r="AV192" s="56">
        <f t="shared" si="79"/>
        <v>1</v>
      </c>
      <c r="AW192" s="56">
        <f t="shared" si="79"/>
        <v>1</v>
      </c>
      <c r="AX192" s="56">
        <f t="shared" si="79"/>
        <v>1</v>
      </c>
      <c r="AY192" s="56">
        <f t="shared" si="79"/>
        <v>1</v>
      </c>
      <c r="AZ192" s="56">
        <f t="shared" si="79"/>
        <v>1</v>
      </c>
    </row>
    <row r="193" spans="1:52">
      <c r="A193" s="56" t="s">
        <v>653</v>
      </c>
      <c r="B193" s="56">
        <v>41996</v>
      </c>
      <c r="C193" s="56" t="s">
        <v>417</v>
      </c>
      <c r="D193" s="56" t="s">
        <v>420</v>
      </c>
      <c r="E193" s="1">
        <v>42495</v>
      </c>
      <c r="F193" s="1">
        <v>43891</v>
      </c>
      <c r="G193" s="1">
        <f t="shared" si="55"/>
        <v>43891</v>
      </c>
      <c r="I193" s="56">
        <f t="shared" si="76"/>
        <v>0</v>
      </c>
      <c r="J193" s="56">
        <f t="shared" si="76"/>
        <v>0</v>
      </c>
      <c r="K193" s="56">
        <f t="shared" si="76"/>
        <v>0</v>
      </c>
      <c r="L193" s="56">
        <f t="shared" si="76"/>
        <v>0</v>
      </c>
      <c r="M193" s="56">
        <f t="shared" si="76"/>
        <v>0</v>
      </c>
      <c r="N193" s="56">
        <f t="shared" si="76"/>
        <v>0</v>
      </c>
      <c r="O193" s="56">
        <f t="shared" si="76"/>
        <v>0</v>
      </c>
      <c r="P193" s="56">
        <f t="shared" si="76"/>
        <v>0</v>
      </c>
      <c r="Q193" s="56">
        <f t="shared" si="76"/>
        <v>0</v>
      </c>
      <c r="R193" s="56">
        <f t="shared" si="76"/>
        <v>0</v>
      </c>
      <c r="S193" s="56">
        <f t="shared" si="77"/>
        <v>0</v>
      </c>
      <c r="T193" s="56">
        <f t="shared" si="77"/>
        <v>0</v>
      </c>
      <c r="U193" s="56">
        <f t="shared" si="77"/>
        <v>0</v>
      </c>
      <c r="V193" s="56">
        <f t="shared" si="77"/>
        <v>0</v>
      </c>
      <c r="W193" s="56">
        <f t="shared" si="77"/>
        <v>0</v>
      </c>
      <c r="X193" s="56">
        <f t="shared" si="77"/>
        <v>0</v>
      </c>
      <c r="Y193" s="56">
        <f t="shared" si="77"/>
        <v>0</v>
      </c>
      <c r="Z193" s="56">
        <f t="shared" si="77"/>
        <v>0</v>
      </c>
      <c r="AA193" s="56">
        <f t="shared" si="77"/>
        <v>0</v>
      </c>
      <c r="AB193" s="56">
        <f t="shared" si="77"/>
        <v>0</v>
      </c>
      <c r="AC193" s="56">
        <f t="shared" si="78"/>
        <v>0</v>
      </c>
      <c r="AD193" s="56">
        <f t="shared" si="78"/>
        <v>0</v>
      </c>
      <c r="AE193" s="56">
        <f t="shared" si="78"/>
        <v>0</v>
      </c>
      <c r="AF193" s="56">
        <f t="shared" si="78"/>
        <v>0</v>
      </c>
      <c r="AG193" s="56">
        <f t="shared" si="78"/>
        <v>0</v>
      </c>
      <c r="AH193" s="56">
        <f t="shared" si="78"/>
        <v>0</v>
      </c>
      <c r="AI193" s="56">
        <f t="shared" si="78"/>
        <v>0</v>
      </c>
      <c r="AJ193" s="56">
        <f t="shared" si="78"/>
        <v>0</v>
      </c>
      <c r="AK193" s="56">
        <f t="shared" si="78"/>
        <v>0</v>
      </c>
      <c r="AL193" s="56">
        <f t="shared" si="78"/>
        <v>1</v>
      </c>
      <c r="AM193" s="56">
        <f t="shared" si="79"/>
        <v>1</v>
      </c>
      <c r="AN193" s="56">
        <f t="shared" si="79"/>
        <v>1</v>
      </c>
      <c r="AO193" s="56">
        <f t="shared" si="79"/>
        <v>1</v>
      </c>
      <c r="AP193" s="56">
        <f t="shared" si="79"/>
        <v>1</v>
      </c>
      <c r="AQ193" s="56">
        <f t="shared" si="79"/>
        <v>1</v>
      </c>
      <c r="AR193" s="56">
        <f t="shared" si="79"/>
        <v>1</v>
      </c>
      <c r="AS193" s="56">
        <f t="shared" si="79"/>
        <v>1</v>
      </c>
      <c r="AT193" s="56">
        <f t="shared" si="79"/>
        <v>1</v>
      </c>
      <c r="AU193" s="56">
        <f t="shared" si="79"/>
        <v>1</v>
      </c>
      <c r="AV193" s="56">
        <f t="shared" si="79"/>
        <v>1</v>
      </c>
      <c r="AW193" s="56">
        <f t="shared" si="79"/>
        <v>1</v>
      </c>
      <c r="AX193" s="56">
        <f t="shared" si="79"/>
        <v>1</v>
      </c>
      <c r="AY193" s="56">
        <f t="shared" si="79"/>
        <v>1</v>
      </c>
      <c r="AZ193" s="56">
        <f t="shared" si="79"/>
        <v>1</v>
      </c>
    </row>
    <row r="194" spans="1:52">
      <c r="A194" s="56" t="s">
        <v>652</v>
      </c>
      <c r="B194" s="56">
        <v>41997</v>
      </c>
      <c r="C194" s="56" t="s">
        <v>417</v>
      </c>
      <c r="D194" s="56" t="s">
        <v>419</v>
      </c>
      <c r="E194" s="1">
        <v>42495</v>
      </c>
      <c r="F194" s="1"/>
      <c r="G194" s="1">
        <f t="shared" si="55"/>
        <v>44197</v>
      </c>
      <c r="I194" s="56">
        <f t="shared" si="76"/>
        <v>0</v>
      </c>
      <c r="J194" s="56">
        <f t="shared" si="76"/>
        <v>0</v>
      </c>
      <c r="K194" s="56">
        <f t="shared" si="76"/>
        <v>0</v>
      </c>
      <c r="L194" s="56">
        <f t="shared" si="76"/>
        <v>0</v>
      </c>
      <c r="M194" s="56">
        <f t="shared" si="76"/>
        <v>0</v>
      </c>
      <c r="N194" s="56">
        <f t="shared" si="76"/>
        <v>0</v>
      </c>
      <c r="O194" s="56">
        <f t="shared" si="76"/>
        <v>0</v>
      </c>
      <c r="P194" s="56">
        <f t="shared" si="76"/>
        <v>0</v>
      </c>
      <c r="Q194" s="56">
        <f t="shared" si="76"/>
        <v>0</v>
      </c>
      <c r="R194" s="56">
        <f t="shared" si="76"/>
        <v>0</v>
      </c>
      <c r="S194" s="56">
        <f t="shared" si="77"/>
        <v>0</v>
      </c>
      <c r="T194" s="56">
        <f t="shared" si="77"/>
        <v>0</v>
      </c>
      <c r="U194" s="56">
        <f t="shared" si="77"/>
        <v>0</v>
      </c>
      <c r="V194" s="56">
        <f t="shared" si="77"/>
        <v>0</v>
      </c>
      <c r="W194" s="56">
        <f t="shared" si="77"/>
        <v>0</v>
      </c>
      <c r="X194" s="56">
        <f t="shared" si="77"/>
        <v>0</v>
      </c>
      <c r="Y194" s="56">
        <f t="shared" si="77"/>
        <v>0</v>
      </c>
      <c r="Z194" s="56">
        <f t="shared" si="77"/>
        <v>0</v>
      </c>
      <c r="AA194" s="56">
        <f t="shared" si="77"/>
        <v>0</v>
      </c>
      <c r="AB194" s="56">
        <f t="shared" si="77"/>
        <v>0</v>
      </c>
      <c r="AC194" s="56">
        <f t="shared" si="78"/>
        <v>0</v>
      </c>
      <c r="AD194" s="56">
        <f t="shared" si="78"/>
        <v>0</v>
      </c>
      <c r="AE194" s="56">
        <f t="shared" si="78"/>
        <v>0</v>
      </c>
      <c r="AF194" s="56">
        <f t="shared" si="78"/>
        <v>0</v>
      </c>
      <c r="AG194" s="56">
        <f t="shared" si="78"/>
        <v>0</v>
      </c>
      <c r="AH194" s="56">
        <f t="shared" si="78"/>
        <v>0</v>
      </c>
      <c r="AI194" s="56">
        <f t="shared" si="78"/>
        <v>0</v>
      </c>
      <c r="AJ194" s="56">
        <f t="shared" si="78"/>
        <v>0</v>
      </c>
      <c r="AK194" s="56">
        <f t="shared" si="78"/>
        <v>0</v>
      </c>
      <c r="AL194" s="56">
        <f t="shared" si="78"/>
        <v>1</v>
      </c>
      <c r="AM194" s="56">
        <f t="shared" si="79"/>
        <v>1</v>
      </c>
      <c r="AN194" s="56">
        <f t="shared" si="79"/>
        <v>1</v>
      </c>
      <c r="AO194" s="56">
        <f t="shared" si="79"/>
        <v>1</v>
      </c>
      <c r="AP194" s="56">
        <f t="shared" si="79"/>
        <v>1</v>
      </c>
      <c r="AQ194" s="56">
        <f t="shared" si="79"/>
        <v>1</v>
      </c>
      <c r="AR194" s="56">
        <f t="shared" si="79"/>
        <v>1</v>
      </c>
      <c r="AS194" s="56">
        <f t="shared" si="79"/>
        <v>1</v>
      </c>
      <c r="AT194" s="56">
        <f t="shared" si="79"/>
        <v>1</v>
      </c>
      <c r="AU194" s="56">
        <f t="shared" si="79"/>
        <v>1</v>
      </c>
      <c r="AV194" s="56">
        <f t="shared" si="79"/>
        <v>1</v>
      </c>
      <c r="AW194" s="56">
        <f t="shared" si="79"/>
        <v>1</v>
      </c>
      <c r="AX194" s="56">
        <f t="shared" si="79"/>
        <v>1</v>
      </c>
      <c r="AY194" s="56">
        <f t="shared" si="79"/>
        <v>1</v>
      </c>
      <c r="AZ194" s="56">
        <f t="shared" si="79"/>
        <v>1</v>
      </c>
    </row>
    <row r="195" spans="1:52">
      <c r="A195" s="56" t="s">
        <v>652</v>
      </c>
      <c r="B195" s="56">
        <v>42213</v>
      </c>
      <c r="C195" s="56" t="s">
        <v>417</v>
      </c>
      <c r="D195" s="56" t="s">
        <v>418</v>
      </c>
      <c r="E195" s="1">
        <v>42495</v>
      </c>
      <c r="F195" s="1"/>
      <c r="G195" s="1">
        <f t="shared" si="55"/>
        <v>44197</v>
      </c>
      <c r="I195" s="56">
        <f t="shared" si="76"/>
        <v>0</v>
      </c>
      <c r="J195" s="56">
        <f t="shared" si="76"/>
        <v>0</v>
      </c>
      <c r="K195" s="56">
        <f t="shared" si="76"/>
        <v>0</v>
      </c>
      <c r="L195" s="56">
        <f t="shared" si="76"/>
        <v>0</v>
      </c>
      <c r="M195" s="56">
        <f t="shared" si="76"/>
        <v>0</v>
      </c>
      <c r="N195" s="56">
        <f t="shared" si="76"/>
        <v>0</v>
      </c>
      <c r="O195" s="56">
        <f t="shared" si="76"/>
        <v>0</v>
      </c>
      <c r="P195" s="56">
        <f t="shared" si="76"/>
        <v>0</v>
      </c>
      <c r="Q195" s="56">
        <f t="shared" si="76"/>
        <v>0</v>
      </c>
      <c r="R195" s="56">
        <f t="shared" si="76"/>
        <v>0</v>
      </c>
      <c r="S195" s="56">
        <f t="shared" si="77"/>
        <v>0</v>
      </c>
      <c r="T195" s="56">
        <f t="shared" si="77"/>
        <v>0</v>
      </c>
      <c r="U195" s="56">
        <f t="shared" si="77"/>
        <v>0</v>
      </c>
      <c r="V195" s="56">
        <f t="shared" si="77"/>
        <v>0</v>
      </c>
      <c r="W195" s="56">
        <f t="shared" si="77"/>
        <v>0</v>
      </c>
      <c r="X195" s="56">
        <f t="shared" si="77"/>
        <v>0</v>
      </c>
      <c r="Y195" s="56">
        <f t="shared" si="77"/>
        <v>0</v>
      </c>
      <c r="Z195" s="56">
        <f t="shared" si="77"/>
        <v>0</v>
      </c>
      <c r="AA195" s="56">
        <f t="shared" si="77"/>
        <v>0</v>
      </c>
      <c r="AB195" s="56">
        <f t="shared" si="77"/>
        <v>0</v>
      </c>
      <c r="AC195" s="56">
        <f t="shared" si="78"/>
        <v>0</v>
      </c>
      <c r="AD195" s="56">
        <f t="shared" si="78"/>
        <v>0</v>
      </c>
      <c r="AE195" s="56">
        <f t="shared" si="78"/>
        <v>0</v>
      </c>
      <c r="AF195" s="56">
        <f t="shared" si="78"/>
        <v>0</v>
      </c>
      <c r="AG195" s="56">
        <f t="shared" si="78"/>
        <v>0</v>
      </c>
      <c r="AH195" s="56">
        <f t="shared" si="78"/>
        <v>0</v>
      </c>
      <c r="AI195" s="56">
        <f t="shared" si="78"/>
        <v>0</v>
      </c>
      <c r="AJ195" s="56">
        <f t="shared" si="78"/>
        <v>0</v>
      </c>
      <c r="AK195" s="56">
        <f t="shared" si="78"/>
        <v>0</v>
      </c>
      <c r="AL195" s="56">
        <f t="shared" si="78"/>
        <v>1</v>
      </c>
      <c r="AM195" s="56">
        <f t="shared" si="79"/>
        <v>1</v>
      </c>
      <c r="AN195" s="56">
        <f t="shared" si="79"/>
        <v>1</v>
      </c>
      <c r="AO195" s="56">
        <f t="shared" si="79"/>
        <v>1</v>
      </c>
      <c r="AP195" s="56">
        <f t="shared" si="79"/>
        <v>1</v>
      </c>
      <c r="AQ195" s="56">
        <f t="shared" si="79"/>
        <v>1</v>
      </c>
      <c r="AR195" s="56">
        <f t="shared" si="79"/>
        <v>1</v>
      </c>
      <c r="AS195" s="56">
        <f t="shared" si="79"/>
        <v>1</v>
      </c>
      <c r="AT195" s="56">
        <f t="shared" si="79"/>
        <v>1</v>
      </c>
      <c r="AU195" s="56">
        <f t="shared" si="79"/>
        <v>1</v>
      </c>
      <c r="AV195" s="56">
        <f t="shared" si="79"/>
        <v>1</v>
      </c>
      <c r="AW195" s="56">
        <f t="shared" si="79"/>
        <v>1</v>
      </c>
      <c r="AX195" s="56">
        <f t="shared" si="79"/>
        <v>1</v>
      </c>
      <c r="AY195" s="56">
        <f t="shared" si="79"/>
        <v>1</v>
      </c>
      <c r="AZ195" s="56">
        <f t="shared" si="79"/>
        <v>1</v>
      </c>
    </row>
    <row r="196" spans="1:52">
      <c r="A196" s="56" t="s">
        <v>652</v>
      </c>
      <c r="B196" s="56">
        <v>42214</v>
      </c>
      <c r="C196" s="56" t="s">
        <v>417</v>
      </c>
      <c r="D196" s="56" t="s">
        <v>416</v>
      </c>
      <c r="E196" s="1">
        <v>42495</v>
      </c>
      <c r="F196" s="1"/>
      <c r="G196" s="1">
        <f t="shared" si="55"/>
        <v>44197</v>
      </c>
      <c r="I196" s="56">
        <f t="shared" si="76"/>
        <v>0</v>
      </c>
      <c r="J196" s="56">
        <f t="shared" si="76"/>
        <v>0</v>
      </c>
      <c r="K196" s="56">
        <f t="shared" si="76"/>
        <v>0</v>
      </c>
      <c r="L196" s="56">
        <f t="shared" si="76"/>
        <v>0</v>
      </c>
      <c r="M196" s="56">
        <f t="shared" si="76"/>
        <v>0</v>
      </c>
      <c r="N196" s="56">
        <f t="shared" si="76"/>
        <v>0</v>
      </c>
      <c r="O196" s="56">
        <f t="shared" si="76"/>
        <v>0</v>
      </c>
      <c r="P196" s="56">
        <f t="shared" si="76"/>
        <v>0</v>
      </c>
      <c r="Q196" s="56">
        <f t="shared" si="76"/>
        <v>0</v>
      </c>
      <c r="R196" s="56">
        <f t="shared" si="76"/>
        <v>0</v>
      </c>
      <c r="S196" s="56">
        <f t="shared" si="77"/>
        <v>0</v>
      </c>
      <c r="T196" s="56">
        <f t="shared" si="77"/>
        <v>0</v>
      </c>
      <c r="U196" s="56">
        <f t="shared" si="77"/>
        <v>0</v>
      </c>
      <c r="V196" s="56">
        <f t="shared" si="77"/>
        <v>0</v>
      </c>
      <c r="W196" s="56">
        <f t="shared" si="77"/>
        <v>0</v>
      </c>
      <c r="X196" s="56">
        <f t="shared" si="77"/>
        <v>0</v>
      </c>
      <c r="Y196" s="56">
        <f t="shared" si="77"/>
        <v>0</v>
      </c>
      <c r="Z196" s="56">
        <f t="shared" si="77"/>
        <v>0</v>
      </c>
      <c r="AA196" s="56">
        <f t="shared" si="77"/>
        <v>0</v>
      </c>
      <c r="AB196" s="56">
        <f t="shared" si="77"/>
        <v>0</v>
      </c>
      <c r="AC196" s="56">
        <f t="shared" si="78"/>
        <v>0</v>
      </c>
      <c r="AD196" s="56">
        <f t="shared" si="78"/>
        <v>0</v>
      </c>
      <c r="AE196" s="56">
        <f t="shared" si="78"/>
        <v>0</v>
      </c>
      <c r="AF196" s="56">
        <f t="shared" si="78"/>
        <v>0</v>
      </c>
      <c r="AG196" s="56">
        <f t="shared" si="78"/>
        <v>0</v>
      </c>
      <c r="AH196" s="56">
        <f t="shared" si="78"/>
        <v>0</v>
      </c>
      <c r="AI196" s="56">
        <f t="shared" si="78"/>
        <v>0</v>
      </c>
      <c r="AJ196" s="56">
        <f t="shared" si="78"/>
        <v>0</v>
      </c>
      <c r="AK196" s="56">
        <f t="shared" si="78"/>
        <v>0</v>
      </c>
      <c r="AL196" s="56">
        <f t="shared" si="78"/>
        <v>1</v>
      </c>
      <c r="AM196" s="56">
        <f t="shared" si="79"/>
        <v>1</v>
      </c>
      <c r="AN196" s="56">
        <f t="shared" si="79"/>
        <v>1</v>
      </c>
      <c r="AO196" s="56">
        <f t="shared" si="79"/>
        <v>1</v>
      </c>
      <c r="AP196" s="56">
        <f t="shared" si="79"/>
        <v>1</v>
      </c>
      <c r="AQ196" s="56">
        <f t="shared" si="79"/>
        <v>1</v>
      </c>
      <c r="AR196" s="56">
        <f t="shared" si="79"/>
        <v>1</v>
      </c>
      <c r="AS196" s="56">
        <f t="shared" si="79"/>
        <v>1</v>
      </c>
      <c r="AT196" s="56">
        <f t="shared" si="79"/>
        <v>1</v>
      </c>
      <c r="AU196" s="56">
        <f t="shared" si="79"/>
        <v>1</v>
      </c>
      <c r="AV196" s="56">
        <f t="shared" si="79"/>
        <v>1</v>
      </c>
      <c r="AW196" s="56">
        <f t="shared" si="79"/>
        <v>1</v>
      </c>
      <c r="AX196" s="56">
        <f t="shared" si="79"/>
        <v>1</v>
      </c>
      <c r="AY196" s="56">
        <f t="shared" si="79"/>
        <v>1</v>
      </c>
      <c r="AZ196" s="56">
        <f t="shared" si="79"/>
        <v>1</v>
      </c>
    </row>
    <row r="197" spans="1:52">
      <c r="A197" s="56" t="s">
        <v>335</v>
      </c>
      <c r="B197" s="56">
        <v>27615</v>
      </c>
      <c r="C197" s="56" t="s">
        <v>432</v>
      </c>
      <c r="D197" s="56" t="s">
        <v>431</v>
      </c>
      <c r="E197" s="1">
        <v>42495</v>
      </c>
      <c r="F197" s="1">
        <v>43084</v>
      </c>
      <c r="G197" s="1">
        <f t="shared" si="55"/>
        <v>43084</v>
      </c>
      <c r="I197" s="56">
        <f t="shared" ref="I197:R206" si="80">IF(AND(I$5&gt;$E197,I$5&lt;$G197),1,0)</f>
        <v>0</v>
      </c>
      <c r="J197" s="56">
        <f t="shared" si="80"/>
        <v>0</v>
      </c>
      <c r="K197" s="56">
        <f t="shared" si="80"/>
        <v>0</v>
      </c>
      <c r="L197" s="56">
        <f t="shared" si="80"/>
        <v>0</v>
      </c>
      <c r="M197" s="56">
        <f t="shared" si="80"/>
        <v>0</v>
      </c>
      <c r="N197" s="56">
        <f t="shared" si="80"/>
        <v>0</v>
      </c>
      <c r="O197" s="56">
        <f t="shared" si="80"/>
        <v>0</v>
      </c>
      <c r="P197" s="56">
        <f t="shared" si="80"/>
        <v>0</v>
      </c>
      <c r="Q197" s="56">
        <f t="shared" si="80"/>
        <v>0</v>
      </c>
      <c r="R197" s="56">
        <f t="shared" si="80"/>
        <v>0</v>
      </c>
      <c r="S197" s="56">
        <f t="shared" ref="S197:AB206" si="81">IF(AND(S$5&gt;$E197,S$5&lt;$G197),1,0)</f>
        <v>0</v>
      </c>
      <c r="T197" s="56">
        <f t="shared" si="81"/>
        <v>0</v>
      </c>
      <c r="U197" s="56">
        <f t="shared" si="81"/>
        <v>0</v>
      </c>
      <c r="V197" s="56">
        <f t="shared" si="81"/>
        <v>0</v>
      </c>
      <c r="W197" s="56">
        <f t="shared" si="81"/>
        <v>0</v>
      </c>
      <c r="X197" s="56">
        <f t="shared" si="81"/>
        <v>0</v>
      </c>
      <c r="Y197" s="56">
        <f t="shared" si="81"/>
        <v>0</v>
      </c>
      <c r="Z197" s="56">
        <f t="shared" si="81"/>
        <v>0</v>
      </c>
      <c r="AA197" s="56">
        <f t="shared" si="81"/>
        <v>0</v>
      </c>
      <c r="AB197" s="56">
        <f t="shared" si="81"/>
        <v>0</v>
      </c>
      <c r="AC197" s="56">
        <f t="shared" ref="AC197:AL206" si="82">IF(AND(AC$5&gt;$E197,AC$5&lt;$G197),1,0)</f>
        <v>0</v>
      </c>
      <c r="AD197" s="56">
        <f t="shared" si="82"/>
        <v>0</v>
      </c>
      <c r="AE197" s="56">
        <f t="shared" si="82"/>
        <v>0</v>
      </c>
      <c r="AF197" s="56">
        <f t="shared" si="82"/>
        <v>0</v>
      </c>
      <c r="AG197" s="56">
        <f t="shared" si="82"/>
        <v>0</v>
      </c>
      <c r="AH197" s="56">
        <f t="shared" si="82"/>
        <v>0</v>
      </c>
      <c r="AI197" s="56">
        <f t="shared" si="82"/>
        <v>0</v>
      </c>
      <c r="AJ197" s="56">
        <f t="shared" si="82"/>
        <v>0</v>
      </c>
      <c r="AK197" s="56">
        <f t="shared" si="82"/>
        <v>0</v>
      </c>
      <c r="AL197" s="56">
        <f t="shared" si="82"/>
        <v>1</v>
      </c>
      <c r="AM197" s="56">
        <f t="shared" ref="AM197:AZ206" si="83">IF(AND(AM$5&gt;$E197,AM$5&lt;$G197),1,0)</f>
        <v>1</v>
      </c>
      <c r="AN197" s="56">
        <f t="shared" si="83"/>
        <v>1</v>
      </c>
      <c r="AO197" s="56">
        <f t="shared" si="83"/>
        <v>1</v>
      </c>
      <c r="AP197" s="56">
        <f t="shared" si="83"/>
        <v>1</v>
      </c>
      <c r="AQ197" s="56">
        <f t="shared" si="83"/>
        <v>1</v>
      </c>
      <c r="AR197" s="56">
        <f t="shared" si="83"/>
        <v>0</v>
      </c>
      <c r="AS197" s="56">
        <f t="shared" si="83"/>
        <v>0</v>
      </c>
      <c r="AT197" s="56">
        <f t="shared" si="83"/>
        <v>0</v>
      </c>
      <c r="AU197" s="56">
        <f t="shared" si="83"/>
        <v>0</v>
      </c>
      <c r="AV197" s="56">
        <f t="shared" si="83"/>
        <v>0</v>
      </c>
      <c r="AW197" s="56">
        <f t="shared" si="83"/>
        <v>0</v>
      </c>
      <c r="AX197" s="56">
        <f t="shared" si="83"/>
        <v>0</v>
      </c>
      <c r="AY197" s="56">
        <f t="shared" si="83"/>
        <v>0</v>
      </c>
      <c r="AZ197" s="56">
        <f t="shared" si="83"/>
        <v>0</v>
      </c>
    </row>
    <row r="198" spans="1:52">
      <c r="A198" s="56" t="s">
        <v>335</v>
      </c>
      <c r="B198" s="56">
        <v>29227</v>
      </c>
      <c r="C198" s="56" t="s">
        <v>430</v>
      </c>
      <c r="D198" s="56" t="s">
        <v>429</v>
      </c>
      <c r="E198" s="1">
        <v>42495</v>
      </c>
      <c r="F198" s="1">
        <v>43458</v>
      </c>
      <c r="G198" s="1">
        <f t="shared" si="55"/>
        <v>43458</v>
      </c>
      <c r="I198" s="56">
        <f t="shared" si="80"/>
        <v>0</v>
      </c>
      <c r="J198" s="56">
        <f t="shared" si="80"/>
        <v>0</v>
      </c>
      <c r="K198" s="56">
        <f t="shared" si="80"/>
        <v>0</v>
      </c>
      <c r="L198" s="56">
        <f t="shared" si="80"/>
        <v>0</v>
      </c>
      <c r="M198" s="56">
        <f t="shared" si="80"/>
        <v>0</v>
      </c>
      <c r="N198" s="56">
        <f t="shared" si="80"/>
        <v>0</v>
      </c>
      <c r="O198" s="56">
        <f t="shared" si="80"/>
        <v>0</v>
      </c>
      <c r="P198" s="56">
        <f t="shared" si="80"/>
        <v>0</v>
      </c>
      <c r="Q198" s="56">
        <f t="shared" si="80"/>
        <v>0</v>
      </c>
      <c r="R198" s="56">
        <f t="shared" si="80"/>
        <v>0</v>
      </c>
      <c r="S198" s="56">
        <f t="shared" si="81"/>
        <v>0</v>
      </c>
      <c r="T198" s="56">
        <f t="shared" si="81"/>
        <v>0</v>
      </c>
      <c r="U198" s="56">
        <f t="shared" si="81"/>
        <v>0</v>
      </c>
      <c r="V198" s="56">
        <f t="shared" si="81"/>
        <v>0</v>
      </c>
      <c r="W198" s="56">
        <f t="shared" si="81"/>
        <v>0</v>
      </c>
      <c r="X198" s="56">
        <f t="shared" si="81"/>
        <v>0</v>
      </c>
      <c r="Y198" s="56">
        <f t="shared" si="81"/>
        <v>0</v>
      </c>
      <c r="Z198" s="56">
        <f t="shared" si="81"/>
        <v>0</v>
      </c>
      <c r="AA198" s="56">
        <f t="shared" si="81"/>
        <v>0</v>
      </c>
      <c r="AB198" s="56">
        <f t="shared" si="81"/>
        <v>0</v>
      </c>
      <c r="AC198" s="56">
        <f t="shared" si="82"/>
        <v>0</v>
      </c>
      <c r="AD198" s="56">
        <f t="shared" si="82"/>
        <v>0</v>
      </c>
      <c r="AE198" s="56">
        <f t="shared" si="82"/>
        <v>0</v>
      </c>
      <c r="AF198" s="56">
        <f t="shared" si="82"/>
        <v>0</v>
      </c>
      <c r="AG198" s="56">
        <f t="shared" si="82"/>
        <v>0</v>
      </c>
      <c r="AH198" s="56">
        <f t="shared" si="82"/>
        <v>0</v>
      </c>
      <c r="AI198" s="56">
        <f t="shared" si="82"/>
        <v>0</v>
      </c>
      <c r="AJ198" s="56">
        <f t="shared" si="82"/>
        <v>0</v>
      </c>
      <c r="AK198" s="56">
        <f t="shared" si="82"/>
        <v>0</v>
      </c>
      <c r="AL198" s="56">
        <f t="shared" si="82"/>
        <v>1</v>
      </c>
      <c r="AM198" s="56">
        <f t="shared" si="83"/>
        <v>1</v>
      </c>
      <c r="AN198" s="56">
        <f t="shared" si="83"/>
        <v>1</v>
      </c>
      <c r="AO198" s="56">
        <f t="shared" si="83"/>
        <v>1</v>
      </c>
      <c r="AP198" s="56">
        <f t="shared" si="83"/>
        <v>1</v>
      </c>
      <c r="AQ198" s="56">
        <f t="shared" si="83"/>
        <v>1</v>
      </c>
      <c r="AR198" s="56">
        <f t="shared" si="83"/>
        <v>1</v>
      </c>
      <c r="AS198" s="56">
        <f t="shared" si="83"/>
        <v>1</v>
      </c>
      <c r="AT198" s="56">
        <f t="shared" si="83"/>
        <v>1</v>
      </c>
      <c r="AU198" s="56">
        <f t="shared" si="83"/>
        <v>1</v>
      </c>
      <c r="AV198" s="56">
        <f t="shared" si="83"/>
        <v>0</v>
      </c>
      <c r="AW198" s="56">
        <f t="shared" si="83"/>
        <v>0</v>
      </c>
      <c r="AX198" s="56">
        <f t="shared" si="83"/>
        <v>0</v>
      </c>
      <c r="AY198" s="56">
        <f t="shared" si="83"/>
        <v>0</v>
      </c>
      <c r="AZ198" s="56">
        <f t="shared" si="83"/>
        <v>0</v>
      </c>
    </row>
    <row r="199" spans="1:52">
      <c r="A199" s="56" t="s">
        <v>652</v>
      </c>
      <c r="B199" s="56">
        <v>37664</v>
      </c>
      <c r="C199" s="56" t="s">
        <v>404</v>
      </c>
      <c r="D199" s="56" t="s">
        <v>413</v>
      </c>
      <c r="E199" s="1">
        <v>42495</v>
      </c>
      <c r="F199" s="1"/>
      <c r="G199" s="1">
        <f t="shared" ref="G199:G262" si="84">IF(F199="",DATE(2021,1,1),F199)</f>
        <v>44197</v>
      </c>
      <c r="I199" s="56">
        <f t="shared" si="80"/>
        <v>0</v>
      </c>
      <c r="J199" s="56">
        <f t="shared" si="80"/>
        <v>0</v>
      </c>
      <c r="K199" s="56">
        <f t="shared" si="80"/>
        <v>0</v>
      </c>
      <c r="L199" s="56">
        <f t="shared" si="80"/>
        <v>0</v>
      </c>
      <c r="M199" s="56">
        <f t="shared" si="80"/>
        <v>0</v>
      </c>
      <c r="N199" s="56">
        <f t="shared" si="80"/>
        <v>0</v>
      </c>
      <c r="O199" s="56">
        <f t="shared" si="80"/>
        <v>0</v>
      </c>
      <c r="P199" s="56">
        <f t="shared" si="80"/>
        <v>0</v>
      </c>
      <c r="Q199" s="56">
        <f t="shared" si="80"/>
        <v>0</v>
      </c>
      <c r="R199" s="56">
        <f t="shared" si="80"/>
        <v>0</v>
      </c>
      <c r="S199" s="56">
        <f t="shared" si="81"/>
        <v>0</v>
      </c>
      <c r="T199" s="56">
        <f t="shared" si="81"/>
        <v>0</v>
      </c>
      <c r="U199" s="56">
        <f t="shared" si="81"/>
        <v>0</v>
      </c>
      <c r="V199" s="56">
        <f t="shared" si="81"/>
        <v>0</v>
      </c>
      <c r="W199" s="56">
        <f t="shared" si="81"/>
        <v>0</v>
      </c>
      <c r="X199" s="56">
        <f t="shared" si="81"/>
        <v>0</v>
      </c>
      <c r="Y199" s="56">
        <f t="shared" si="81"/>
        <v>0</v>
      </c>
      <c r="Z199" s="56">
        <f t="shared" si="81"/>
        <v>0</v>
      </c>
      <c r="AA199" s="56">
        <f t="shared" si="81"/>
        <v>0</v>
      </c>
      <c r="AB199" s="56">
        <f t="shared" si="81"/>
        <v>0</v>
      </c>
      <c r="AC199" s="56">
        <f t="shared" si="82"/>
        <v>0</v>
      </c>
      <c r="AD199" s="56">
        <f t="shared" si="82"/>
        <v>0</v>
      </c>
      <c r="AE199" s="56">
        <f t="shared" si="82"/>
        <v>0</v>
      </c>
      <c r="AF199" s="56">
        <f t="shared" si="82"/>
        <v>0</v>
      </c>
      <c r="AG199" s="56">
        <f t="shared" si="82"/>
        <v>0</v>
      </c>
      <c r="AH199" s="56">
        <f t="shared" si="82"/>
        <v>0</v>
      </c>
      <c r="AI199" s="56">
        <f t="shared" si="82"/>
        <v>0</v>
      </c>
      <c r="AJ199" s="56">
        <f t="shared" si="82"/>
        <v>0</v>
      </c>
      <c r="AK199" s="56">
        <f t="shared" si="82"/>
        <v>0</v>
      </c>
      <c r="AL199" s="56">
        <f t="shared" si="82"/>
        <v>1</v>
      </c>
      <c r="AM199" s="56">
        <f t="shared" si="83"/>
        <v>1</v>
      </c>
      <c r="AN199" s="56">
        <f t="shared" si="83"/>
        <v>1</v>
      </c>
      <c r="AO199" s="56">
        <f t="shared" si="83"/>
        <v>1</v>
      </c>
      <c r="AP199" s="56">
        <f t="shared" si="83"/>
        <v>1</v>
      </c>
      <c r="AQ199" s="56">
        <f t="shared" si="83"/>
        <v>1</v>
      </c>
      <c r="AR199" s="56">
        <f t="shared" si="83"/>
        <v>1</v>
      </c>
      <c r="AS199" s="56">
        <f t="shared" si="83"/>
        <v>1</v>
      </c>
      <c r="AT199" s="56">
        <f t="shared" si="83"/>
        <v>1</v>
      </c>
      <c r="AU199" s="56">
        <f t="shared" si="83"/>
        <v>1</v>
      </c>
      <c r="AV199" s="56">
        <f t="shared" si="83"/>
        <v>1</v>
      </c>
      <c r="AW199" s="56">
        <f t="shared" si="83"/>
        <v>1</v>
      </c>
      <c r="AX199" s="56">
        <f t="shared" si="83"/>
        <v>1</v>
      </c>
      <c r="AY199" s="56">
        <f t="shared" si="83"/>
        <v>1</v>
      </c>
      <c r="AZ199" s="56">
        <f t="shared" si="83"/>
        <v>1</v>
      </c>
    </row>
    <row r="200" spans="1:52">
      <c r="A200" s="56" t="s">
        <v>652</v>
      </c>
      <c r="B200" s="56">
        <v>37665</v>
      </c>
      <c r="C200" s="56" t="s">
        <v>404</v>
      </c>
      <c r="D200" s="56" t="s">
        <v>412</v>
      </c>
      <c r="E200" s="1">
        <v>42495</v>
      </c>
      <c r="F200" s="1"/>
      <c r="G200" s="1">
        <f t="shared" si="84"/>
        <v>44197</v>
      </c>
      <c r="I200" s="56">
        <f t="shared" si="80"/>
        <v>0</v>
      </c>
      <c r="J200" s="56">
        <f t="shared" si="80"/>
        <v>0</v>
      </c>
      <c r="K200" s="56">
        <f t="shared" si="80"/>
        <v>0</v>
      </c>
      <c r="L200" s="56">
        <f t="shared" si="80"/>
        <v>0</v>
      </c>
      <c r="M200" s="56">
        <f t="shared" si="80"/>
        <v>0</v>
      </c>
      <c r="N200" s="56">
        <f t="shared" si="80"/>
        <v>0</v>
      </c>
      <c r="O200" s="56">
        <f t="shared" si="80"/>
        <v>0</v>
      </c>
      <c r="P200" s="56">
        <f t="shared" si="80"/>
        <v>0</v>
      </c>
      <c r="Q200" s="56">
        <f t="shared" si="80"/>
        <v>0</v>
      </c>
      <c r="R200" s="56">
        <f t="shared" si="80"/>
        <v>0</v>
      </c>
      <c r="S200" s="56">
        <f t="shared" si="81"/>
        <v>0</v>
      </c>
      <c r="T200" s="56">
        <f t="shared" si="81"/>
        <v>0</v>
      </c>
      <c r="U200" s="56">
        <f t="shared" si="81"/>
        <v>0</v>
      </c>
      <c r="V200" s="56">
        <f t="shared" si="81"/>
        <v>0</v>
      </c>
      <c r="W200" s="56">
        <f t="shared" si="81"/>
        <v>0</v>
      </c>
      <c r="X200" s="56">
        <f t="shared" si="81"/>
        <v>0</v>
      </c>
      <c r="Y200" s="56">
        <f t="shared" si="81"/>
        <v>0</v>
      </c>
      <c r="Z200" s="56">
        <f t="shared" si="81"/>
        <v>0</v>
      </c>
      <c r="AA200" s="56">
        <f t="shared" si="81"/>
        <v>0</v>
      </c>
      <c r="AB200" s="56">
        <f t="shared" si="81"/>
        <v>0</v>
      </c>
      <c r="AC200" s="56">
        <f t="shared" si="82"/>
        <v>0</v>
      </c>
      <c r="AD200" s="56">
        <f t="shared" si="82"/>
        <v>0</v>
      </c>
      <c r="AE200" s="56">
        <f t="shared" si="82"/>
        <v>0</v>
      </c>
      <c r="AF200" s="56">
        <f t="shared" si="82"/>
        <v>0</v>
      </c>
      <c r="AG200" s="56">
        <f t="shared" si="82"/>
        <v>0</v>
      </c>
      <c r="AH200" s="56">
        <f t="shared" si="82"/>
        <v>0</v>
      </c>
      <c r="AI200" s="56">
        <f t="shared" si="82"/>
        <v>0</v>
      </c>
      <c r="AJ200" s="56">
        <f t="shared" si="82"/>
        <v>0</v>
      </c>
      <c r="AK200" s="56">
        <f t="shared" si="82"/>
        <v>0</v>
      </c>
      <c r="AL200" s="56">
        <f t="shared" si="82"/>
        <v>1</v>
      </c>
      <c r="AM200" s="56">
        <f t="shared" si="83"/>
        <v>1</v>
      </c>
      <c r="AN200" s="56">
        <f t="shared" si="83"/>
        <v>1</v>
      </c>
      <c r="AO200" s="56">
        <f t="shared" si="83"/>
        <v>1</v>
      </c>
      <c r="AP200" s="56">
        <f t="shared" si="83"/>
        <v>1</v>
      </c>
      <c r="AQ200" s="56">
        <f t="shared" si="83"/>
        <v>1</v>
      </c>
      <c r="AR200" s="56">
        <f t="shared" si="83"/>
        <v>1</v>
      </c>
      <c r="AS200" s="56">
        <f t="shared" si="83"/>
        <v>1</v>
      </c>
      <c r="AT200" s="56">
        <f t="shared" si="83"/>
        <v>1</v>
      </c>
      <c r="AU200" s="56">
        <f t="shared" si="83"/>
        <v>1</v>
      </c>
      <c r="AV200" s="56">
        <f t="shared" si="83"/>
        <v>1</v>
      </c>
      <c r="AW200" s="56">
        <f t="shared" si="83"/>
        <v>1</v>
      </c>
      <c r="AX200" s="56">
        <f t="shared" si="83"/>
        <v>1</v>
      </c>
      <c r="AY200" s="56">
        <f t="shared" si="83"/>
        <v>1</v>
      </c>
      <c r="AZ200" s="56">
        <f t="shared" si="83"/>
        <v>1</v>
      </c>
    </row>
    <row r="201" spans="1:52">
      <c r="A201" s="56" t="s">
        <v>652</v>
      </c>
      <c r="B201" s="56">
        <v>37666</v>
      </c>
      <c r="C201" s="56" t="s">
        <v>404</v>
      </c>
      <c r="D201" s="56" t="s">
        <v>411</v>
      </c>
      <c r="E201" s="1">
        <v>42495</v>
      </c>
      <c r="F201" s="1"/>
      <c r="G201" s="1">
        <f t="shared" si="84"/>
        <v>44197</v>
      </c>
      <c r="I201" s="56">
        <f t="shared" si="80"/>
        <v>0</v>
      </c>
      <c r="J201" s="56">
        <f t="shared" si="80"/>
        <v>0</v>
      </c>
      <c r="K201" s="56">
        <f t="shared" si="80"/>
        <v>0</v>
      </c>
      <c r="L201" s="56">
        <f t="shared" si="80"/>
        <v>0</v>
      </c>
      <c r="M201" s="56">
        <f t="shared" si="80"/>
        <v>0</v>
      </c>
      <c r="N201" s="56">
        <f t="shared" si="80"/>
        <v>0</v>
      </c>
      <c r="O201" s="56">
        <f t="shared" si="80"/>
        <v>0</v>
      </c>
      <c r="P201" s="56">
        <f t="shared" si="80"/>
        <v>0</v>
      </c>
      <c r="Q201" s="56">
        <f t="shared" si="80"/>
        <v>0</v>
      </c>
      <c r="R201" s="56">
        <f t="shared" si="80"/>
        <v>0</v>
      </c>
      <c r="S201" s="56">
        <f t="shared" si="81"/>
        <v>0</v>
      </c>
      <c r="T201" s="56">
        <f t="shared" si="81"/>
        <v>0</v>
      </c>
      <c r="U201" s="56">
        <f t="shared" si="81"/>
        <v>0</v>
      </c>
      <c r="V201" s="56">
        <f t="shared" si="81"/>
        <v>0</v>
      </c>
      <c r="W201" s="56">
        <f t="shared" si="81"/>
        <v>0</v>
      </c>
      <c r="X201" s="56">
        <f t="shared" si="81"/>
        <v>0</v>
      </c>
      <c r="Y201" s="56">
        <f t="shared" si="81"/>
        <v>0</v>
      </c>
      <c r="Z201" s="56">
        <f t="shared" si="81"/>
        <v>0</v>
      </c>
      <c r="AA201" s="56">
        <f t="shared" si="81"/>
        <v>0</v>
      </c>
      <c r="AB201" s="56">
        <f t="shared" si="81"/>
        <v>0</v>
      </c>
      <c r="AC201" s="56">
        <f t="shared" si="82"/>
        <v>0</v>
      </c>
      <c r="AD201" s="56">
        <f t="shared" si="82"/>
        <v>0</v>
      </c>
      <c r="AE201" s="56">
        <f t="shared" si="82"/>
        <v>0</v>
      </c>
      <c r="AF201" s="56">
        <f t="shared" si="82"/>
        <v>0</v>
      </c>
      <c r="AG201" s="56">
        <f t="shared" si="82"/>
        <v>0</v>
      </c>
      <c r="AH201" s="56">
        <f t="shared" si="82"/>
        <v>0</v>
      </c>
      <c r="AI201" s="56">
        <f t="shared" si="82"/>
        <v>0</v>
      </c>
      <c r="AJ201" s="56">
        <f t="shared" si="82"/>
        <v>0</v>
      </c>
      <c r="AK201" s="56">
        <f t="shared" si="82"/>
        <v>0</v>
      </c>
      <c r="AL201" s="56">
        <f t="shared" si="82"/>
        <v>1</v>
      </c>
      <c r="AM201" s="56">
        <f t="shared" si="83"/>
        <v>1</v>
      </c>
      <c r="AN201" s="56">
        <f t="shared" si="83"/>
        <v>1</v>
      </c>
      <c r="AO201" s="56">
        <f t="shared" si="83"/>
        <v>1</v>
      </c>
      <c r="AP201" s="56">
        <f t="shared" si="83"/>
        <v>1</v>
      </c>
      <c r="AQ201" s="56">
        <f t="shared" si="83"/>
        <v>1</v>
      </c>
      <c r="AR201" s="56">
        <f t="shared" si="83"/>
        <v>1</v>
      </c>
      <c r="AS201" s="56">
        <f t="shared" si="83"/>
        <v>1</v>
      </c>
      <c r="AT201" s="56">
        <f t="shared" si="83"/>
        <v>1</v>
      </c>
      <c r="AU201" s="56">
        <f t="shared" si="83"/>
        <v>1</v>
      </c>
      <c r="AV201" s="56">
        <f t="shared" si="83"/>
        <v>1</v>
      </c>
      <c r="AW201" s="56">
        <f t="shared" si="83"/>
        <v>1</v>
      </c>
      <c r="AX201" s="56">
        <f t="shared" si="83"/>
        <v>1</v>
      </c>
      <c r="AY201" s="56">
        <f t="shared" si="83"/>
        <v>1</v>
      </c>
      <c r="AZ201" s="56">
        <f t="shared" si="83"/>
        <v>1</v>
      </c>
    </row>
    <row r="202" spans="1:52">
      <c r="A202" s="56" t="s">
        <v>652</v>
      </c>
      <c r="B202" s="56">
        <v>37667</v>
      </c>
      <c r="C202" s="56" t="s">
        <v>404</v>
      </c>
      <c r="D202" s="56" t="s">
        <v>410</v>
      </c>
      <c r="E202" s="1">
        <v>42495</v>
      </c>
      <c r="F202" s="1"/>
      <c r="G202" s="1">
        <f t="shared" si="84"/>
        <v>44197</v>
      </c>
      <c r="I202" s="56">
        <f t="shared" si="80"/>
        <v>0</v>
      </c>
      <c r="J202" s="56">
        <f t="shared" si="80"/>
        <v>0</v>
      </c>
      <c r="K202" s="56">
        <f t="shared" si="80"/>
        <v>0</v>
      </c>
      <c r="L202" s="56">
        <f t="shared" si="80"/>
        <v>0</v>
      </c>
      <c r="M202" s="56">
        <f t="shared" si="80"/>
        <v>0</v>
      </c>
      <c r="N202" s="56">
        <f t="shared" si="80"/>
        <v>0</v>
      </c>
      <c r="O202" s="56">
        <f t="shared" si="80"/>
        <v>0</v>
      </c>
      <c r="P202" s="56">
        <f t="shared" si="80"/>
        <v>0</v>
      </c>
      <c r="Q202" s="56">
        <f t="shared" si="80"/>
        <v>0</v>
      </c>
      <c r="R202" s="56">
        <f t="shared" si="80"/>
        <v>0</v>
      </c>
      <c r="S202" s="56">
        <f t="shared" si="81"/>
        <v>0</v>
      </c>
      <c r="T202" s="56">
        <f t="shared" si="81"/>
        <v>0</v>
      </c>
      <c r="U202" s="56">
        <f t="shared" si="81"/>
        <v>0</v>
      </c>
      <c r="V202" s="56">
        <f t="shared" si="81"/>
        <v>0</v>
      </c>
      <c r="W202" s="56">
        <f t="shared" si="81"/>
        <v>0</v>
      </c>
      <c r="X202" s="56">
        <f t="shared" si="81"/>
        <v>0</v>
      </c>
      <c r="Y202" s="56">
        <f t="shared" si="81"/>
        <v>0</v>
      </c>
      <c r="Z202" s="56">
        <f t="shared" si="81"/>
        <v>0</v>
      </c>
      <c r="AA202" s="56">
        <f t="shared" si="81"/>
        <v>0</v>
      </c>
      <c r="AB202" s="56">
        <f t="shared" si="81"/>
        <v>0</v>
      </c>
      <c r="AC202" s="56">
        <f t="shared" si="82"/>
        <v>0</v>
      </c>
      <c r="AD202" s="56">
        <f t="shared" si="82"/>
        <v>0</v>
      </c>
      <c r="AE202" s="56">
        <f t="shared" si="82"/>
        <v>0</v>
      </c>
      <c r="AF202" s="56">
        <f t="shared" si="82"/>
        <v>0</v>
      </c>
      <c r="AG202" s="56">
        <f t="shared" si="82"/>
        <v>0</v>
      </c>
      <c r="AH202" s="56">
        <f t="shared" si="82"/>
        <v>0</v>
      </c>
      <c r="AI202" s="56">
        <f t="shared" si="82"/>
        <v>0</v>
      </c>
      <c r="AJ202" s="56">
        <f t="shared" si="82"/>
        <v>0</v>
      </c>
      <c r="AK202" s="56">
        <f t="shared" si="82"/>
        <v>0</v>
      </c>
      <c r="AL202" s="56">
        <f t="shared" si="82"/>
        <v>1</v>
      </c>
      <c r="AM202" s="56">
        <f t="shared" si="83"/>
        <v>1</v>
      </c>
      <c r="AN202" s="56">
        <f t="shared" si="83"/>
        <v>1</v>
      </c>
      <c r="AO202" s="56">
        <f t="shared" si="83"/>
        <v>1</v>
      </c>
      <c r="AP202" s="56">
        <f t="shared" si="83"/>
        <v>1</v>
      </c>
      <c r="AQ202" s="56">
        <f t="shared" si="83"/>
        <v>1</v>
      </c>
      <c r="AR202" s="56">
        <f t="shared" si="83"/>
        <v>1</v>
      </c>
      <c r="AS202" s="56">
        <f t="shared" si="83"/>
        <v>1</v>
      </c>
      <c r="AT202" s="56">
        <f t="shared" si="83"/>
        <v>1</v>
      </c>
      <c r="AU202" s="56">
        <f t="shared" si="83"/>
        <v>1</v>
      </c>
      <c r="AV202" s="56">
        <f t="shared" si="83"/>
        <v>1</v>
      </c>
      <c r="AW202" s="56">
        <f t="shared" si="83"/>
        <v>1</v>
      </c>
      <c r="AX202" s="56">
        <f t="shared" si="83"/>
        <v>1</v>
      </c>
      <c r="AY202" s="56">
        <f t="shared" si="83"/>
        <v>1</v>
      </c>
      <c r="AZ202" s="56">
        <f t="shared" si="83"/>
        <v>1</v>
      </c>
    </row>
    <row r="203" spans="1:52">
      <c r="A203" s="56" t="s">
        <v>652</v>
      </c>
      <c r="B203" s="56">
        <v>38886</v>
      </c>
      <c r="C203" s="56" t="s">
        <v>404</v>
      </c>
      <c r="D203" s="56" t="s">
        <v>409</v>
      </c>
      <c r="E203" s="1">
        <v>42495</v>
      </c>
      <c r="F203" s="1"/>
      <c r="G203" s="1">
        <f t="shared" si="84"/>
        <v>44197</v>
      </c>
      <c r="I203" s="56">
        <f t="shared" si="80"/>
        <v>0</v>
      </c>
      <c r="J203" s="56">
        <f t="shared" si="80"/>
        <v>0</v>
      </c>
      <c r="K203" s="56">
        <f t="shared" si="80"/>
        <v>0</v>
      </c>
      <c r="L203" s="56">
        <f t="shared" si="80"/>
        <v>0</v>
      </c>
      <c r="M203" s="56">
        <f t="shared" si="80"/>
        <v>0</v>
      </c>
      <c r="N203" s="56">
        <f t="shared" si="80"/>
        <v>0</v>
      </c>
      <c r="O203" s="56">
        <f t="shared" si="80"/>
        <v>0</v>
      </c>
      <c r="P203" s="56">
        <f t="shared" si="80"/>
        <v>0</v>
      </c>
      <c r="Q203" s="56">
        <f t="shared" si="80"/>
        <v>0</v>
      </c>
      <c r="R203" s="56">
        <f t="shared" si="80"/>
        <v>0</v>
      </c>
      <c r="S203" s="56">
        <f t="shared" si="81"/>
        <v>0</v>
      </c>
      <c r="T203" s="56">
        <f t="shared" si="81"/>
        <v>0</v>
      </c>
      <c r="U203" s="56">
        <f t="shared" si="81"/>
        <v>0</v>
      </c>
      <c r="V203" s="56">
        <f t="shared" si="81"/>
        <v>0</v>
      </c>
      <c r="W203" s="56">
        <f t="shared" si="81"/>
        <v>0</v>
      </c>
      <c r="X203" s="56">
        <f t="shared" si="81"/>
        <v>0</v>
      </c>
      <c r="Y203" s="56">
        <f t="shared" si="81"/>
        <v>0</v>
      </c>
      <c r="Z203" s="56">
        <f t="shared" si="81"/>
        <v>0</v>
      </c>
      <c r="AA203" s="56">
        <f t="shared" si="81"/>
        <v>0</v>
      </c>
      <c r="AB203" s="56">
        <f t="shared" si="81"/>
        <v>0</v>
      </c>
      <c r="AC203" s="56">
        <f t="shared" si="82"/>
        <v>0</v>
      </c>
      <c r="AD203" s="56">
        <f t="shared" si="82"/>
        <v>0</v>
      </c>
      <c r="AE203" s="56">
        <f t="shared" si="82"/>
        <v>0</v>
      </c>
      <c r="AF203" s="56">
        <f t="shared" si="82"/>
        <v>0</v>
      </c>
      <c r="AG203" s="56">
        <f t="shared" si="82"/>
        <v>0</v>
      </c>
      <c r="AH203" s="56">
        <f t="shared" si="82"/>
        <v>0</v>
      </c>
      <c r="AI203" s="56">
        <f t="shared" si="82"/>
        <v>0</v>
      </c>
      <c r="AJ203" s="56">
        <f t="shared" si="82"/>
        <v>0</v>
      </c>
      <c r="AK203" s="56">
        <f t="shared" si="82"/>
        <v>0</v>
      </c>
      <c r="AL203" s="56">
        <f t="shared" si="82"/>
        <v>1</v>
      </c>
      <c r="AM203" s="56">
        <f t="shared" si="83"/>
        <v>1</v>
      </c>
      <c r="AN203" s="56">
        <f t="shared" si="83"/>
        <v>1</v>
      </c>
      <c r="AO203" s="56">
        <f t="shared" si="83"/>
        <v>1</v>
      </c>
      <c r="AP203" s="56">
        <f t="shared" si="83"/>
        <v>1</v>
      </c>
      <c r="AQ203" s="56">
        <f t="shared" si="83"/>
        <v>1</v>
      </c>
      <c r="AR203" s="56">
        <f t="shared" si="83"/>
        <v>1</v>
      </c>
      <c r="AS203" s="56">
        <f t="shared" si="83"/>
        <v>1</v>
      </c>
      <c r="AT203" s="56">
        <f t="shared" si="83"/>
        <v>1</v>
      </c>
      <c r="AU203" s="56">
        <f t="shared" si="83"/>
        <v>1</v>
      </c>
      <c r="AV203" s="56">
        <f t="shared" si="83"/>
        <v>1</v>
      </c>
      <c r="AW203" s="56">
        <f t="shared" si="83"/>
        <v>1</v>
      </c>
      <c r="AX203" s="56">
        <f t="shared" si="83"/>
        <v>1</v>
      </c>
      <c r="AY203" s="56">
        <f t="shared" si="83"/>
        <v>1</v>
      </c>
      <c r="AZ203" s="56">
        <f t="shared" si="83"/>
        <v>1</v>
      </c>
    </row>
    <row r="204" spans="1:52">
      <c r="A204" s="56" t="s">
        <v>652</v>
      </c>
      <c r="B204" s="56">
        <v>38887</v>
      </c>
      <c r="C204" s="56" t="s">
        <v>404</v>
      </c>
      <c r="D204" s="56" t="s">
        <v>408</v>
      </c>
      <c r="E204" s="1">
        <v>42495</v>
      </c>
      <c r="F204" s="1"/>
      <c r="G204" s="1">
        <f t="shared" si="84"/>
        <v>44197</v>
      </c>
      <c r="I204" s="56">
        <f t="shared" si="80"/>
        <v>0</v>
      </c>
      <c r="J204" s="56">
        <f t="shared" si="80"/>
        <v>0</v>
      </c>
      <c r="K204" s="56">
        <f t="shared" si="80"/>
        <v>0</v>
      </c>
      <c r="L204" s="56">
        <f t="shared" si="80"/>
        <v>0</v>
      </c>
      <c r="M204" s="56">
        <f t="shared" si="80"/>
        <v>0</v>
      </c>
      <c r="N204" s="56">
        <f t="shared" si="80"/>
        <v>0</v>
      </c>
      <c r="O204" s="56">
        <f t="shared" si="80"/>
        <v>0</v>
      </c>
      <c r="P204" s="56">
        <f t="shared" si="80"/>
        <v>0</v>
      </c>
      <c r="Q204" s="56">
        <f t="shared" si="80"/>
        <v>0</v>
      </c>
      <c r="R204" s="56">
        <f t="shared" si="80"/>
        <v>0</v>
      </c>
      <c r="S204" s="56">
        <f t="shared" si="81"/>
        <v>0</v>
      </c>
      <c r="T204" s="56">
        <f t="shared" si="81"/>
        <v>0</v>
      </c>
      <c r="U204" s="56">
        <f t="shared" si="81"/>
        <v>0</v>
      </c>
      <c r="V204" s="56">
        <f t="shared" si="81"/>
        <v>0</v>
      </c>
      <c r="W204" s="56">
        <f t="shared" si="81"/>
        <v>0</v>
      </c>
      <c r="X204" s="56">
        <f t="shared" si="81"/>
        <v>0</v>
      </c>
      <c r="Y204" s="56">
        <f t="shared" si="81"/>
        <v>0</v>
      </c>
      <c r="Z204" s="56">
        <f t="shared" si="81"/>
        <v>0</v>
      </c>
      <c r="AA204" s="56">
        <f t="shared" si="81"/>
        <v>0</v>
      </c>
      <c r="AB204" s="56">
        <f t="shared" si="81"/>
        <v>0</v>
      </c>
      <c r="AC204" s="56">
        <f t="shared" si="82"/>
        <v>0</v>
      </c>
      <c r="AD204" s="56">
        <f t="shared" si="82"/>
        <v>0</v>
      </c>
      <c r="AE204" s="56">
        <f t="shared" si="82"/>
        <v>0</v>
      </c>
      <c r="AF204" s="56">
        <f t="shared" si="82"/>
        <v>0</v>
      </c>
      <c r="AG204" s="56">
        <f t="shared" si="82"/>
        <v>0</v>
      </c>
      <c r="AH204" s="56">
        <f t="shared" si="82"/>
        <v>0</v>
      </c>
      <c r="AI204" s="56">
        <f t="shared" si="82"/>
        <v>0</v>
      </c>
      <c r="AJ204" s="56">
        <f t="shared" si="82"/>
        <v>0</v>
      </c>
      <c r="AK204" s="56">
        <f t="shared" si="82"/>
        <v>0</v>
      </c>
      <c r="AL204" s="56">
        <f t="shared" si="82"/>
        <v>1</v>
      </c>
      <c r="AM204" s="56">
        <f t="shared" si="83"/>
        <v>1</v>
      </c>
      <c r="AN204" s="56">
        <f t="shared" si="83"/>
        <v>1</v>
      </c>
      <c r="AO204" s="56">
        <f t="shared" si="83"/>
        <v>1</v>
      </c>
      <c r="AP204" s="56">
        <f t="shared" si="83"/>
        <v>1</v>
      </c>
      <c r="AQ204" s="56">
        <f t="shared" si="83"/>
        <v>1</v>
      </c>
      <c r="AR204" s="56">
        <f t="shared" si="83"/>
        <v>1</v>
      </c>
      <c r="AS204" s="56">
        <f t="shared" si="83"/>
        <v>1</v>
      </c>
      <c r="AT204" s="56">
        <f t="shared" si="83"/>
        <v>1</v>
      </c>
      <c r="AU204" s="56">
        <f t="shared" si="83"/>
        <v>1</v>
      </c>
      <c r="AV204" s="56">
        <f t="shared" si="83"/>
        <v>1</v>
      </c>
      <c r="AW204" s="56">
        <f t="shared" si="83"/>
        <v>1</v>
      </c>
      <c r="AX204" s="56">
        <f t="shared" si="83"/>
        <v>1</v>
      </c>
      <c r="AY204" s="56">
        <f t="shared" si="83"/>
        <v>1</v>
      </c>
      <c r="AZ204" s="56">
        <f t="shared" si="83"/>
        <v>1</v>
      </c>
    </row>
    <row r="205" spans="1:52">
      <c r="A205" s="56" t="s">
        <v>652</v>
      </c>
      <c r="B205" s="56">
        <v>38888</v>
      </c>
      <c r="C205" s="56" t="s">
        <v>404</v>
      </c>
      <c r="D205" s="56" t="s">
        <v>407</v>
      </c>
      <c r="E205" s="1">
        <v>42495</v>
      </c>
      <c r="F205" s="1"/>
      <c r="G205" s="1">
        <f t="shared" si="84"/>
        <v>44197</v>
      </c>
      <c r="I205" s="56">
        <f t="shared" si="80"/>
        <v>0</v>
      </c>
      <c r="J205" s="56">
        <f t="shared" si="80"/>
        <v>0</v>
      </c>
      <c r="K205" s="56">
        <f t="shared" si="80"/>
        <v>0</v>
      </c>
      <c r="L205" s="56">
        <f t="shared" si="80"/>
        <v>0</v>
      </c>
      <c r="M205" s="56">
        <f t="shared" si="80"/>
        <v>0</v>
      </c>
      <c r="N205" s="56">
        <f t="shared" si="80"/>
        <v>0</v>
      </c>
      <c r="O205" s="56">
        <f t="shared" si="80"/>
        <v>0</v>
      </c>
      <c r="P205" s="56">
        <f t="shared" si="80"/>
        <v>0</v>
      </c>
      <c r="Q205" s="56">
        <f t="shared" si="80"/>
        <v>0</v>
      </c>
      <c r="R205" s="56">
        <f t="shared" si="80"/>
        <v>0</v>
      </c>
      <c r="S205" s="56">
        <f t="shared" si="81"/>
        <v>0</v>
      </c>
      <c r="T205" s="56">
        <f t="shared" si="81"/>
        <v>0</v>
      </c>
      <c r="U205" s="56">
        <f t="shared" si="81"/>
        <v>0</v>
      </c>
      <c r="V205" s="56">
        <f t="shared" si="81"/>
        <v>0</v>
      </c>
      <c r="W205" s="56">
        <f t="shared" si="81"/>
        <v>0</v>
      </c>
      <c r="X205" s="56">
        <f t="shared" si="81"/>
        <v>0</v>
      </c>
      <c r="Y205" s="56">
        <f t="shared" si="81"/>
        <v>0</v>
      </c>
      <c r="Z205" s="56">
        <f t="shared" si="81"/>
        <v>0</v>
      </c>
      <c r="AA205" s="56">
        <f t="shared" si="81"/>
        <v>0</v>
      </c>
      <c r="AB205" s="56">
        <f t="shared" si="81"/>
        <v>0</v>
      </c>
      <c r="AC205" s="56">
        <f t="shared" si="82"/>
        <v>0</v>
      </c>
      <c r="AD205" s="56">
        <f t="shared" si="82"/>
        <v>0</v>
      </c>
      <c r="AE205" s="56">
        <f t="shared" si="82"/>
        <v>0</v>
      </c>
      <c r="AF205" s="56">
        <f t="shared" si="82"/>
        <v>0</v>
      </c>
      <c r="AG205" s="56">
        <f t="shared" si="82"/>
        <v>0</v>
      </c>
      <c r="AH205" s="56">
        <f t="shared" si="82"/>
        <v>0</v>
      </c>
      <c r="AI205" s="56">
        <f t="shared" si="82"/>
        <v>0</v>
      </c>
      <c r="AJ205" s="56">
        <f t="shared" si="82"/>
        <v>0</v>
      </c>
      <c r="AK205" s="56">
        <f t="shared" si="82"/>
        <v>0</v>
      </c>
      <c r="AL205" s="56">
        <f t="shared" si="82"/>
        <v>1</v>
      </c>
      <c r="AM205" s="56">
        <f t="shared" si="83"/>
        <v>1</v>
      </c>
      <c r="AN205" s="56">
        <f t="shared" si="83"/>
        <v>1</v>
      </c>
      <c r="AO205" s="56">
        <f t="shared" si="83"/>
        <v>1</v>
      </c>
      <c r="AP205" s="56">
        <f t="shared" si="83"/>
        <v>1</v>
      </c>
      <c r="AQ205" s="56">
        <f t="shared" si="83"/>
        <v>1</v>
      </c>
      <c r="AR205" s="56">
        <f t="shared" si="83"/>
        <v>1</v>
      </c>
      <c r="AS205" s="56">
        <f t="shared" si="83"/>
        <v>1</v>
      </c>
      <c r="AT205" s="56">
        <f t="shared" si="83"/>
        <v>1</v>
      </c>
      <c r="AU205" s="56">
        <f t="shared" si="83"/>
        <v>1</v>
      </c>
      <c r="AV205" s="56">
        <f t="shared" si="83"/>
        <v>1</v>
      </c>
      <c r="AW205" s="56">
        <f t="shared" si="83"/>
        <v>1</v>
      </c>
      <c r="AX205" s="56">
        <f t="shared" si="83"/>
        <v>1</v>
      </c>
      <c r="AY205" s="56">
        <f t="shared" si="83"/>
        <v>1</v>
      </c>
      <c r="AZ205" s="56">
        <f t="shared" si="83"/>
        <v>1</v>
      </c>
    </row>
    <row r="206" spans="1:52">
      <c r="A206" s="56" t="s">
        <v>653</v>
      </c>
      <c r="B206" s="56">
        <v>38889</v>
      </c>
      <c r="C206" s="56" t="s">
        <v>404</v>
      </c>
      <c r="D206" s="56" t="s">
        <v>406</v>
      </c>
      <c r="E206" s="1">
        <v>42495</v>
      </c>
      <c r="F206" s="1">
        <v>44136</v>
      </c>
      <c r="G206" s="1">
        <f t="shared" si="84"/>
        <v>44136</v>
      </c>
      <c r="I206" s="56">
        <f t="shared" si="80"/>
        <v>0</v>
      </c>
      <c r="J206" s="56">
        <f t="shared" si="80"/>
        <v>0</v>
      </c>
      <c r="K206" s="56">
        <f t="shared" si="80"/>
        <v>0</v>
      </c>
      <c r="L206" s="56">
        <f t="shared" si="80"/>
        <v>0</v>
      </c>
      <c r="M206" s="56">
        <f t="shared" si="80"/>
        <v>0</v>
      </c>
      <c r="N206" s="56">
        <f t="shared" si="80"/>
        <v>0</v>
      </c>
      <c r="O206" s="56">
        <f t="shared" si="80"/>
        <v>0</v>
      </c>
      <c r="P206" s="56">
        <f t="shared" si="80"/>
        <v>0</v>
      </c>
      <c r="Q206" s="56">
        <f t="shared" si="80"/>
        <v>0</v>
      </c>
      <c r="R206" s="56">
        <f t="shared" si="80"/>
        <v>0</v>
      </c>
      <c r="S206" s="56">
        <f t="shared" si="81"/>
        <v>0</v>
      </c>
      <c r="T206" s="56">
        <f t="shared" si="81"/>
        <v>0</v>
      </c>
      <c r="U206" s="56">
        <f t="shared" si="81"/>
        <v>0</v>
      </c>
      <c r="V206" s="56">
        <f t="shared" si="81"/>
        <v>0</v>
      </c>
      <c r="W206" s="56">
        <f t="shared" si="81"/>
        <v>0</v>
      </c>
      <c r="X206" s="56">
        <f t="shared" si="81"/>
        <v>0</v>
      </c>
      <c r="Y206" s="56">
        <f t="shared" si="81"/>
        <v>0</v>
      </c>
      <c r="Z206" s="56">
        <f t="shared" si="81"/>
        <v>0</v>
      </c>
      <c r="AA206" s="56">
        <f t="shared" si="81"/>
        <v>0</v>
      </c>
      <c r="AB206" s="56">
        <f t="shared" si="81"/>
        <v>0</v>
      </c>
      <c r="AC206" s="56">
        <f t="shared" si="82"/>
        <v>0</v>
      </c>
      <c r="AD206" s="56">
        <f t="shared" si="82"/>
        <v>0</v>
      </c>
      <c r="AE206" s="56">
        <f t="shared" si="82"/>
        <v>0</v>
      </c>
      <c r="AF206" s="56">
        <f t="shared" si="82"/>
        <v>0</v>
      </c>
      <c r="AG206" s="56">
        <f t="shared" si="82"/>
        <v>0</v>
      </c>
      <c r="AH206" s="56">
        <f t="shared" si="82"/>
        <v>0</v>
      </c>
      <c r="AI206" s="56">
        <f t="shared" si="82"/>
        <v>0</v>
      </c>
      <c r="AJ206" s="56">
        <f t="shared" si="82"/>
        <v>0</v>
      </c>
      <c r="AK206" s="56">
        <f t="shared" si="82"/>
        <v>0</v>
      </c>
      <c r="AL206" s="56">
        <f t="shared" si="82"/>
        <v>1</v>
      </c>
      <c r="AM206" s="56">
        <f t="shared" si="83"/>
        <v>1</v>
      </c>
      <c r="AN206" s="56">
        <f t="shared" si="83"/>
        <v>1</v>
      </c>
      <c r="AO206" s="56">
        <f t="shared" si="83"/>
        <v>1</v>
      </c>
      <c r="AP206" s="56">
        <f t="shared" si="83"/>
        <v>1</v>
      </c>
      <c r="AQ206" s="56">
        <f t="shared" si="83"/>
        <v>1</v>
      </c>
      <c r="AR206" s="56">
        <f t="shared" si="83"/>
        <v>1</v>
      </c>
      <c r="AS206" s="56">
        <f t="shared" si="83"/>
        <v>1</v>
      </c>
      <c r="AT206" s="56">
        <f t="shared" si="83"/>
        <v>1</v>
      </c>
      <c r="AU206" s="56">
        <f t="shared" si="83"/>
        <v>1</v>
      </c>
      <c r="AV206" s="56">
        <f t="shared" si="83"/>
        <v>1</v>
      </c>
      <c r="AW206" s="56">
        <f t="shared" si="83"/>
        <v>1</v>
      </c>
      <c r="AX206" s="56">
        <f t="shared" si="83"/>
        <v>1</v>
      </c>
      <c r="AY206" s="56">
        <f t="shared" si="83"/>
        <v>1</v>
      </c>
      <c r="AZ206" s="56">
        <f t="shared" si="83"/>
        <v>1</v>
      </c>
    </row>
    <row r="207" spans="1:52">
      <c r="A207" s="56" t="s">
        <v>652</v>
      </c>
      <c r="B207" s="56">
        <v>40588</v>
      </c>
      <c r="C207" s="56" t="s">
        <v>404</v>
      </c>
      <c r="D207" s="56" t="s">
        <v>405</v>
      </c>
      <c r="E207" s="1">
        <v>42495</v>
      </c>
      <c r="F207" s="1"/>
      <c r="G207" s="1">
        <f t="shared" si="84"/>
        <v>44197</v>
      </c>
      <c r="I207" s="56">
        <f t="shared" ref="I207:R216" si="85">IF(AND(I$5&gt;$E207,I$5&lt;$G207),1,0)</f>
        <v>0</v>
      </c>
      <c r="J207" s="56">
        <f t="shared" si="85"/>
        <v>0</v>
      </c>
      <c r="K207" s="56">
        <f t="shared" si="85"/>
        <v>0</v>
      </c>
      <c r="L207" s="56">
        <f t="shared" si="85"/>
        <v>0</v>
      </c>
      <c r="M207" s="56">
        <f t="shared" si="85"/>
        <v>0</v>
      </c>
      <c r="N207" s="56">
        <f t="shared" si="85"/>
        <v>0</v>
      </c>
      <c r="O207" s="56">
        <f t="shared" si="85"/>
        <v>0</v>
      </c>
      <c r="P207" s="56">
        <f t="shared" si="85"/>
        <v>0</v>
      </c>
      <c r="Q207" s="56">
        <f t="shared" si="85"/>
        <v>0</v>
      </c>
      <c r="R207" s="56">
        <f t="shared" si="85"/>
        <v>0</v>
      </c>
      <c r="S207" s="56">
        <f t="shared" ref="S207:AB216" si="86">IF(AND(S$5&gt;$E207,S$5&lt;$G207),1,0)</f>
        <v>0</v>
      </c>
      <c r="T207" s="56">
        <f t="shared" si="86"/>
        <v>0</v>
      </c>
      <c r="U207" s="56">
        <f t="shared" si="86"/>
        <v>0</v>
      </c>
      <c r="V207" s="56">
        <f t="shared" si="86"/>
        <v>0</v>
      </c>
      <c r="W207" s="56">
        <f t="shared" si="86"/>
        <v>0</v>
      </c>
      <c r="X207" s="56">
        <f t="shared" si="86"/>
        <v>0</v>
      </c>
      <c r="Y207" s="56">
        <f t="shared" si="86"/>
        <v>0</v>
      </c>
      <c r="Z207" s="56">
        <f t="shared" si="86"/>
        <v>0</v>
      </c>
      <c r="AA207" s="56">
        <f t="shared" si="86"/>
        <v>0</v>
      </c>
      <c r="AB207" s="56">
        <f t="shared" si="86"/>
        <v>0</v>
      </c>
      <c r="AC207" s="56">
        <f t="shared" ref="AC207:AL216" si="87">IF(AND(AC$5&gt;$E207,AC$5&lt;$G207),1,0)</f>
        <v>0</v>
      </c>
      <c r="AD207" s="56">
        <f t="shared" si="87"/>
        <v>0</v>
      </c>
      <c r="AE207" s="56">
        <f t="shared" si="87"/>
        <v>0</v>
      </c>
      <c r="AF207" s="56">
        <f t="shared" si="87"/>
        <v>0</v>
      </c>
      <c r="AG207" s="56">
        <f t="shared" si="87"/>
        <v>0</v>
      </c>
      <c r="AH207" s="56">
        <f t="shared" si="87"/>
        <v>0</v>
      </c>
      <c r="AI207" s="56">
        <f t="shared" si="87"/>
        <v>0</v>
      </c>
      <c r="AJ207" s="56">
        <f t="shared" si="87"/>
        <v>0</v>
      </c>
      <c r="AK207" s="56">
        <f t="shared" si="87"/>
        <v>0</v>
      </c>
      <c r="AL207" s="56">
        <f t="shared" si="87"/>
        <v>1</v>
      </c>
      <c r="AM207" s="56">
        <f t="shared" ref="AM207:AZ216" si="88">IF(AND(AM$5&gt;$E207,AM$5&lt;$G207),1,0)</f>
        <v>1</v>
      </c>
      <c r="AN207" s="56">
        <f t="shared" si="88"/>
        <v>1</v>
      </c>
      <c r="AO207" s="56">
        <f t="shared" si="88"/>
        <v>1</v>
      </c>
      <c r="AP207" s="56">
        <f t="shared" si="88"/>
        <v>1</v>
      </c>
      <c r="AQ207" s="56">
        <f t="shared" si="88"/>
        <v>1</v>
      </c>
      <c r="AR207" s="56">
        <f t="shared" si="88"/>
        <v>1</v>
      </c>
      <c r="AS207" s="56">
        <f t="shared" si="88"/>
        <v>1</v>
      </c>
      <c r="AT207" s="56">
        <f t="shared" si="88"/>
        <v>1</v>
      </c>
      <c r="AU207" s="56">
        <f t="shared" si="88"/>
        <v>1</v>
      </c>
      <c r="AV207" s="56">
        <f t="shared" si="88"/>
        <v>1</v>
      </c>
      <c r="AW207" s="56">
        <f t="shared" si="88"/>
        <v>1</v>
      </c>
      <c r="AX207" s="56">
        <f t="shared" si="88"/>
        <v>1</v>
      </c>
      <c r="AY207" s="56">
        <f t="shared" si="88"/>
        <v>1</v>
      </c>
      <c r="AZ207" s="56">
        <f t="shared" si="88"/>
        <v>1</v>
      </c>
    </row>
    <row r="208" spans="1:52">
      <c r="A208" s="56" t="s">
        <v>352</v>
      </c>
      <c r="B208" s="56">
        <v>40589</v>
      </c>
      <c r="C208" s="56" t="s">
        <v>404</v>
      </c>
      <c r="D208" s="56" t="s">
        <v>403</v>
      </c>
      <c r="E208" s="1">
        <v>42495</v>
      </c>
      <c r="F208" s="1">
        <v>43191</v>
      </c>
      <c r="G208" s="1">
        <f t="shared" si="84"/>
        <v>43191</v>
      </c>
      <c r="I208" s="56">
        <f t="shared" si="85"/>
        <v>0</v>
      </c>
      <c r="J208" s="56">
        <f t="shared" si="85"/>
        <v>0</v>
      </c>
      <c r="K208" s="56">
        <f t="shared" si="85"/>
        <v>0</v>
      </c>
      <c r="L208" s="56">
        <f t="shared" si="85"/>
        <v>0</v>
      </c>
      <c r="M208" s="56">
        <f t="shared" si="85"/>
        <v>0</v>
      </c>
      <c r="N208" s="56">
        <f t="shared" si="85"/>
        <v>0</v>
      </c>
      <c r="O208" s="56">
        <f t="shared" si="85"/>
        <v>0</v>
      </c>
      <c r="P208" s="56">
        <f t="shared" si="85"/>
        <v>0</v>
      </c>
      <c r="Q208" s="56">
        <f t="shared" si="85"/>
        <v>0</v>
      </c>
      <c r="R208" s="56">
        <f t="shared" si="85"/>
        <v>0</v>
      </c>
      <c r="S208" s="56">
        <f t="shared" si="86"/>
        <v>0</v>
      </c>
      <c r="T208" s="56">
        <f t="shared" si="86"/>
        <v>0</v>
      </c>
      <c r="U208" s="56">
        <f t="shared" si="86"/>
        <v>0</v>
      </c>
      <c r="V208" s="56">
        <f t="shared" si="86"/>
        <v>0</v>
      </c>
      <c r="W208" s="56">
        <f t="shared" si="86"/>
        <v>0</v>
      </c>
      <c r="X208" s="56">
        <f t="shared" si="86"/>
        <v>0</v>
      </c>
      <c r="Y208" s="56">
        <f t="shared" si="86"/>
        <v>0</v>
      </c>
      <c r="Z208" s="56">
        <f t="shared" si="86"/>
        <v>0</v>
      </c>
      <c r="AA208" s="56">
        <f t="shared" si="86"/>
        <v>0</v>
      </c>
      <c r="AB208" s="56">
        <f t="shared" si="86"/>
        <v>0</v>
      </c>
      <c r="AC208" s="56">
        <f t="shared" si="87"/>
        <v>0</v>
      </c>
      <c r="AD208" s="56">
        <f t="shared" si="87"/>
        <v>0</v>
      </c>
      <c r="AE208" s="56">
        <f t="shared" si="87"/>
        <v>0</v>
      </c>
      <c r="AF208" s="56">
        <f t="shared" si="87"/>
        <v>0</v>
      </c>
      <c r="AG208" s="56">
        <f t="shared" si="87"/>
        <v>0</v>
      </c>
      <c r="AH208" s="56">
        <f t="shared" si="87"/>
        <v>0</v>
      </c>
      <c r="AI208" s="56">
        <f t="shared" si="87"/>
        <v>0</v>
      </c>
      <c r="AJ208" s="56">
        <f t="shared" si="87"/>
        <v>0</v>
      </c>
      <c r="AK208" s="56">
        <f t="shared" si="87"/>
        <v>0</v>
      </c>
      <c r="AL208" s="56">
        <f t="shared" si="87"/>
        <v>1</v>
      </c>
      <c r="AM208" s="56">
        <f t="shared" si="88"/>
        <v>1</v>
      </c>
      <c r="AN208" s="56">
        <f t="shared" si="88"/>
        <v>1</v>
      </c>
      <c r="AO208" s="56">
        <f t="shared" si="88"/>
        <v>1</v>
      </c>
      <c r="AP208" s="56">
        <f t="shared" si="88"/>
        <v>1</v>
      </c>
      <c r="AQ208" s="56">
        <f t="shared" si="88"/>
        <v>1</v>
      </c>
      <c r="AR208" s="56">
        <f t="shared" si="88"/>
        <v>1</v>
      </c>
      <c r="AS208" s="56">
        <f t="shared" si="88"/>
        <v>1</v>
      </c>
      <c r="AT208" s="56">
        <f t="shared" si="88"/>
        <v>0</v>
      </c>
      <c r="AU208" s="56">
        <f t="shared" si="88"/>
        <v>0</v>
      </c>
      <c r="AV208" s="56">
        <f t="shared" si="88"/>
        <v>0</v>
      </c>
      <c r="AW208" s="56">
        <f t="shared" si="88"/>
        <v>0</v>
      </c>
      <c r="AX208" s="56">
        <f t="shared" si="88"/>
        <v>0</v>
      </c>
      <c r="AY208" s="56">
        <f t="shared" si="88"/>
        <v>0</v>
      </c>
      <c r="AZ208" s="56">
        <f t="shared" si="88"/>
        <v>0</v>
      </c>
    </row>
    <row r="209" spans="1:52">
      <c r="A209" s="56" t="s">
        <v>652</v>
      </c>
      <c r="B209" s="56">
        <v>40589</v>
      </c>
      <c r="C209" s="56" t="s">
        <v>404</v>
      </c>
      <c r="D209" s="56" t="s">
        <v>403</v>
      </c>
      <c r="E209" s="1">
        <v>43405</v>
      </c>
      <c r="F209" s="1"/>
      <c r="G209" s="1">
        <f t="shared" si="84"/>
        <v>44197</v>
      </c>
      <c r="I209" s="56">
        <f t="shared" si="85"/>
        <v>0</v>
      </c>
      <c r="J209" s="56">
        <f t="shared" si="85"/>
        <v>0</v>
      </c>
      <c r="K209" s="56">
        <f t="shared" si="85"/>
        <v>0</v>
      </c>
      <c r="L209" s="56">
        <f t="shared" si="85"/>
        <v>0</v>
      </c>
      <c r="M209" s="56">
        <f t="shared" si="85"/>
        <v>0</v>
      </c>
      <c r="N209" s="56">
        <f t="shared" si="85"/>
        <v>0</v>
      </c>
      <c r="O209" s="56">
        <f t="shared" si="85"/>
        <v>0</v>
      </c>
      <c r="P209" s="56">
        <f t="shared" si="85"/>
        <v>0</v>
      </c>
      <c r="Q209" s="56">
        <f t="shared" si="85"/>
        <v>0</v>
      </c>
      <c r="R209" s="56">
        <f t="shared" si="85"/>
        <v>0</v>
      </c>
      <c r="S209" s="56">
        <f t="shared" si="86"/>
        <v>0</v>
      </c>
      <c r="T209" s="56">
        <f t="shared" si="86"/>
        <v>0</v>
      </c>
      <c r="U209" s="56">
        <f t="shared" si="86"/>
        <v>0</v>
      </c>
      <c r="V209" s="56">
        <f t="shared" si="86"/>
        <v>0</v>
      </c>
      <c r="W209" s="56">
        <f t="shared" si="86"/>
        <v>0</v>
      </c>
      <c r="X209" s="56">
        <f t="shared" si="86"/>
        <v>0</v>
      </c>
      <c r="Y209" s="56">
        <f t="shared" si="86"/>
        <v>0</v>
      </c>
      <c r="Z209" s="56">
        <f t="shared" si="86"/>
        <v>0</v>
      </c>
      <c r="AA209" s="56">
        <f t="shared" si="86"/>
        <v>0</v>
      </c>
      <c r="AB209" s="56">
        <f t="shared" si="86"/>
        <v>0</v>
      </c>
      <c r="AC209" s="56">
        <f t="shared" si="87"/>
        <v>0</v>
      </c>
      <c r="AD209" s="56">
        <f t="shared" si="87"/>
        <v>0</v>
      </c>
      <c r="AE209" s="56">
        <f t="shared" si="87"/>
        <v>0</v>
      </c>
      <c r="AF209" s="56">
        <f t="shared" si="87"/>
        <v>0</v>
      </c>
      <c r="AG209" s="56">
        <f t="shared" si="87"/>
        <v>0</v>
      </c>
      <c r="AH209" s="56">
        <f t="shared" si="87"/>
        <v>0</v>
      </c>
      <c r="AI209" s="56">
        <f t="shared" si="87"/>
        <v>0</v>
      </c>
      <c r="AJ209" s="56">
        <f t="shared" si="87"/>
        <v>0</v>
      </c>
      <c r="AK209" s="56">
        <f t="shared" si="87"/>
        <v>0</v>
      </c>
      <c r="AL209" s="56">
        <f t="shared" si="87"/>
        <v>0</v>
      </c>
      <c r="AM209" s="56">
        <f t="shared" si="88"/>
        <v>0</v>
      </c>
      <c r="AN209" s="56">
        <f t="shared" si="88"/>
        <v>0</v>
      </c>
      <c r="AO209" s="56">
        <f t="shared" si="88"/>
        <v>0</v>
      </c>
      <c r="AP209" s="56">
        <f t="shared" si="88"/>
        <v>0</v>
      </c>
      <c r="AQ209" s="56">
        <f t="shared" si="88"/>
        <v>0</v>
      </c>
      <c r="AR209" s="56">
        <f t="shared" si="88"/>
        <v>0</v>
      </c>
      <c r="AS209" s="56">
        <f t="shared" si="88"/>
        <v>0</v>
      </c>
      <c r="AT209" s="56">
        <f t="shared" si="88"/>
        <v>0</v>
      </c>
      <c r="AU209" s="56">
        <f t="shared" si="88"/>
        <v>0</v>
      </c>
      <c r="AV209" s="56">
        <f t="shared" si="88"/>
        <v>1</v>
      </c>
      <c r="AW209" s="56">
        <f t="shared" si="88"/>
        <v>1</v>
      </c>
      <c r="AX209" s="56">
        <f t="shared" si="88"/>
        <v>1</v>
      </c>
      <c r="AY209" s="56">
        <f t="shared" si="88"/>
        <v>1</v>
      </c>
      <c r="AZ209" s="56">
        <f t="shared" si="88"/>
        <v>1</v>
      </c>
    </row>
    <row r="210" spans="1:52">
      <c r="A210" s="56" t="s">
        <v>335</v>
      </c>
      <c r="B210" s="56">
        <v>1092</v>
      </c>
      <c r="C210" s="56" t="s">
        <v>619</v>
      </c>
      <c r="D210" s="56" t="s">
        <v>651</v>
      </c>
      <c r="E210" s="1">
        <v>36481</v>
      </c>
      <c r="F210" s="1">
        <v>42495</v>
      </c>
      <c r="G210" s="1">
        <f t="shared" si="84"/>
        <v>42495</v>
      </c>
      <c r="I210" s="56">
        <f t="shared" si="85"/>
        <v>1</v>
      </c>
      <c r="J210" s="56">
        <f t="shared" si="85"/>
        <v>1</v>
      </c>
      <c r="K210" s="56">
        <f t="shared" si="85"/>
        <v>1</v>
      </c>
      <c r="L210" s="56">
        <f t="shared" si="85"/>
        <v>1</v>
      </c>
      <c r="M210" s="56">
        <f t="shared" si="85"/>
        <v>1</v>
      </c>
      <c r="N210" s="56">
        <f t="shared" si="85"/>
        <v>1</v>
      </c>
      <c r="O210" s="56">
        <f t="shared" si="85"/>
        <v>1</v>
      </c>
      <c r="P210" s="56">
        <f t="shared" si="85"/>
        <v>1</v>
      </c>
      <c r="Q210" s="56">
        <f t="shared" si="85"/>
        <v>1</v>
      </c>
      <c r="R210" s="56">
        <f t="shared" si="85"/>
        <v>1</v>
      </c>
      <c r="S210" s="56">
        <f t="shared" si="86"/>
        <v>1</v>
      </c>
      <c r="T210" s="56">
        <f t="shared" si="86"/>
        <v>1</v>
      </c>
      <c r="U210" s="56">
        <f t="shared" si="86"/>
        <v>1</v>
      </c>
      <c r="V210" s="56">
        <f t="shared" si="86"/>
        <v>1</v>
      </c>
      <c r="W210" s="56">
        <f t="shared" si="86"/>
        <v>1</v>
      </c>
      <c r="X210" s="56">
        <f t="shared" si="86"/>
        <v>1</v>
      </c>
      <c r="Y210" s="56">
        <f t="shared" si="86"/>
        <v>1</v>
      </c>
      <c r="Z210" s="56">
        <f t="shared" si="86"/>
        <v>1</v>
      </c>
      <c r="AA210" s="56">
        <f t="shared" si="86"/>
        <v>1</v>
      </c>
      <c r="AB210" s="56">
        <f t="shared" si="86"/>
        <v>1</v>
      </c>
      <c r="AC210" s="56">
        <f t="shared" si="87"/>
        <v>1</v>
      </c>
      <c r="AD210" s="56">
        <f t="shared" si="87"/>
        <v>1</v>
      </c>
      <c r="AE210" s="56">
        <f t="shared" si="87"/>
        <v>1</v>
      </c>
      <c r="AF210" s="56">
        <f t="shared" si="87"/>
        <v>1</v>
      </c>
      <c r="AG210" s="56">
        <f t="shared" si="87"/>
        <v>1</v>
      </c>
      <c r="AH210" s="56">
        <f t="shared" si="87"/>
        <v>1</v>
      </c>
      <c r="AI210" s="56">
        <f t="shared" si="87"/>
        <v>1</v>
      </c>
      <c r="AJ210" s="56">
        <f t="shared" si="87"/>
        <v>1</v>
      </c>
      <c r="AK210" s="56">
        <f t="shared" si="87"/>
        <v>1</v>
      </c>
      <c r="AL210" s="56">
        <f t="shared" si="87"/>
        <v>0</v>
      </c>
      <c r="AM210" s="56">
        <f t="shared" si="88"/>
        <v>0</v>
      </c>
      <c r="AN210" s="56">
        <f t="shared" si="88"/>
        <v>0</v>
      </c>
      <c r="AO210" s="56">
        <f t="shared" si="88"/>
        <v>0</v>
      </c>
      <c r="AP210" s="56">
        <f t="shared" si="88"/>
        <v>0</v>
      </c>
      <c r="AQ210" s="56">
        <f t="shared" si="88"/>
        <v>0</v>
      </c>
      <c r="AR210" s="56">
        <f t="shared" si="88"/>
        <v>0</v>
      </c>
      <c r="AS210" s="56">
        <f t="shared" si="88"/>
        <v>0</v>
      </c>
      <c r="AT210" s="56">
        <f t="shared" si="88"/>
        <v>0</v>
      </c>
      <c r="AU210" s="56">
        <f t="shared" si="88"/>
        <v>0</v>
      </c>
      <c r="AV210" s="56">
        <f t="shared" si="88"/>
        <v>0</v>
      </c>
      <c r="AW210" s="56">
        <f t="shared" si="88"/>
        <v>0</v>
      </c>
      <c r="AX210" s="56">
        <f t="shared" si="88"/>
        <v>0</v>
      </c>
      <c r="AY210" s="56">
        <f t="shared" si="88"/>
        <v>0</v>
      </c>
      <c r="AZ210" s="56">
        <f t="shared" si="88"/>
        <v>0</v>
      </c>
    </row>
    <row r="211" spans="1:52">
      <c r="A211" s="56" t="s">
        <v>335</v>
      </c>
      <c r="B211" s="56">
        <v>1096</v>
      </c>
      <c r="C211" s="56" t="s">
        <v>619</v>
      </c>
      <c r="D211" s="56" t="s">
        <v>622</v>
      </c>
      <c r="E211" s="1">
        <v>36481</v>
      </c>
      <c r="F211" s="1">
        <v>40391</v>
      </c>
      <c r="G211" s="1">
        <f t="shared" si="84"/>
        <v>40391</v>
      </c>
      <c r="I211" s="56">
        <f t="shared" si="85"/>
        <v>1</v>
      </c>
      <c r="J211" s="56">
        <f t="shared" si="85"/>
        <v>1</v>
      </c>
      <c r="K211" s="56">
        <f t="shared" si="85"/>
        <v>1</v>
      </c>
      <c r="L211" s="56">
        <f t="shared" si="85"/>
        <v>1</v>
      </c>
      <c r="M211" s="56">
        <f t="shared" si="85"/>
        <v>1</v>
      </c>
      <c r="N211" s="56">
        <f t="shared" si="85"/>
        <v>1</v>
      </c>
      <c r="O211" s="56">
        <f t="shared" si="85"/>
        <v>0</v>
      </c>
      <c r="P211" s="56">
        <f t="shared" si="85"/>
        <v>0</v>
      </c>
      <c r="Q211" s="56">
        <f t="shared" si="85"/>
        <v>0</v>
      </c>
      <c r="R211" s="56">
        <f t="shared" si="85"/>
        <v>0</v>
      </c>
      <c r="S211" s="56">
        <f t="shared" si="86"/>
        <v>0</v>
      </c>
      <c r="T211" s="56">
        <f t="shared" si="86"/>
        <v>0</v>
      </c>
      <c r="U211" s="56">
        <f t="shared" si="86"/>
        <v>0</v>
      </c>
      <c r="V211" s="56">
        <f t="shared" si="86"/>
        <v>0</v>
      </c>
      <c r="W211" s="56">
        <f t="shared" si="86"/>
        <v>0</v>
      </c>
      <c r="X211" s="56">
        <f t="shared" si="86"/>
        <v>0</v>
      </c>
      <c r="Y211" s="56">
        <f t="shared" si="86"/>
        <v>0</v>
      </c>
      <c r="Z211" s="56">
        <f t="shared" si="86"/>
        <v>0</v>
      </c>
      <c r="AA211" s="56">
        <f t="shared" si="86"/>
        <v>0</v>
      </c>
      <c r="AB211" s="56">
        <f t="shared" si="86"/>
        <v>0</v>
      </c>
      <c r="AC211" s="56">
        <f t="shared" si="87"/>
        <v>0</v>
      </c>
      <c r="AD211" s="56">
        <f t="shared" si="87"/>
        <v>0</v>
      </c>
      <c r="AE211" s="56">
        <f t="shared" si="87"/>
        <v>0</v>
      </c>
      <c r="AF211" s="56">
        <f t="shared" si="87"/>
        <v>0</v>
      </c>
      <c r="AG211" s="56">
        <f t="shared" si="87"/>
        <v>0</v>
      </c>
      <c r="AH211" s="56">
        <f t="shared" si="87"/>
        <v>0</v>
      </c>
      <c r="AI211" s="56">
        <f t="shared" si="87"/>
        <v>0</v>
      </c>
      <c r="AJ211" s="56">
        <f t="shared" si="87"/>
        <v>0</v>
      </c>
      <c r="AK211" s="56">
        <f t="shared" si="87"/>
        <v>0</v>
      </c>
      <c r="AL211" s="56">
        <f t="shared" si="87"/>
        <v>0</v>
      </c>
      <c r="AM211" s="56">
        <f t="shared" si="88"/>
        <v>0</v>
      </c>
      <c r="AN211" s="56">
        <f t="shared" si="88"/>
        <v>0</v>
      </c>
      <c r="AO211" s="56">
        <f t="shared" si="88"/>
        <v>0</v>
      </c>
      <c r="AP211" s="56">
        <f t="shared" si="88"/>
        <v>0</v>
      </c>
      <c r="AQ211" s="56">
        <f t="shared" si="88"/>
        <v>0</v>
      </c>
      <c r="AR211" s="56">
        <f t="shared" si="88"/>
        <v>0</v>
      </c>
      <c r="AS211" s="56">
        <f t="shared" si="88"/>
        <v>0</v>
      </c>
      <c r="AT211" s="56">
        <f t="shared" si="88"/>
        <v>0</v>
      </c>
      <c r="AU211" s="56">
        <f t="shared" si="88"/>
        <v>0</v>
      </c>
      <c r="AV211" s="56">
        <f t="shared" si="88"/>
        <v>0</v>
      </c>
      <c r="AW211" s="56">
        <f t="shared" si="88"/>
        <v>0</v>
      </c>
      <c r="AX211" s="56">
        <f t="shared" si="88"/>
        <v>0</v>
      </c>
      <c r="AY211" s="56">
        <f t="shared" si="88"/>
        <v>0</v>
      </c>
      <c r="AZ211" s="56">
        <f t="shared" si="88"/>
        <v>0</v>
      </c>
    </row>
    <row r="212" spans="1:52">
      <c r="A212" s="56" t="s">
        <v>335</v>
      </c>
      <c r="B212" s="56">
        <v>1103</v>
      </c>
      <c r="C212" s="56" t="s">
        <v>619</v>
      </c>
      <c r="D212" s="56" t="s">
        <v>650</v>
      </c>
      <c r="E212" s="1">
        <v>36482</v>
      </c>
      <c r="F212" s="1">
        <v>40391</v>
      </c>
      <c r="G212" s="1">
        <f t="shared" si="84"/>
        <v>40391</v>
      </c>
      <c r="I212" s="56">
        <f t="shared" si="85"/>
        <v>1</v>
      </c>
      <c r="J212" s="56">
        <f t="shared" si="85"/>
        <v>1</v>
      </c>
      <c r="K212" s="56">
        <f t="shared" si="85"/>
        <v>1</v>
      </c>
      <c r="L212" s="56">
        <f t="shared" si="85"/>
        <v>1</v>
      </c>
      <c r="M212" s="56">
        <f t="shared" si="85"/>
        <v>1</v>
      </c>
      <c r="N212" s="56">
        <f t="shared" si="85"/>
        <v>1</v>
      </c>
      <c r="O212" s="56">
        <f t="shared" si="85"/>
        <v>0</v>
      </c>
      <c r="P212" s="56">
        <f t="shared" si="85"/>
        <v>0</v>
      </c>
      <c r="Q212" s="56">
        <f t="shared" si="85"/>
        <v>0</v>
      </c>
      <c r="R212" s="56">
        <f t="shared" si="85"/>
        <v>0</v>
      </c>
      <c r="S212" s="56">
        <f t="shared" si="86"/>
        <v>0</v>
      </c>
      <c r="T212" s="56">
        <f t="shared" si="86"/>
        <v>0</v>
      </c>
      <c r="U212" s="56">
        <f t="shared" si="86"/>
        <v>0</v>
      </c>
      <c r="V212" s="56">
        <f t="shared" si="86"/>
        <v>0</v>
      </c>
      <c r="W212" s="56">
        <f t="shared" si="86"/>
        <v>0</v>
      </c>
      <c r="X212" s="56">
        <f t="shared" si="86"/>
        <v>0</v>
      </c>
      <c r="Y212" s="56">
        <f t="shared" si="86"/>
        <v>0</v>
      </c>
      <c r="Z212" s="56">
        <f t="shared" si="86"/>
        <v>0</v>
      </c>
      <c r="AA212" s="56">
        <f t="shared" si="86"/>
        <v>0</v>
      </c>
      <c r="AB212" s="56">
        <f t="shared" si="86"/>
        <v>0</v>
      </c>
      <c r="AC212" s="56">
        <f t="shared" si="87"/>
        <v>0</v>
      </c>
      <c r="AD212" s="56">
        <f t="shared" si="87"/>
        <v>0</v>
      </c>
      <c r="AE212" s="56">
        <f t="shared" si="87"/>
        <v>0</v>
      </c>
      <c r="AF212" s="56">
        <f t="shared" si="87"/>
        <v>0</v>
      </c>
      <c r="AG212" s="56">
        <f t="shared" si="87"/>
        <v>0</v>
      </c>
      <c r="AH212" s="56">
        <f t="shared" si="87"/>
        <v>0</v>
      </c>
      <c r="AI212" s="56">
        <f t="shared" si="87"/>
        <v>0</v>
      </c>
      <c r="AJ212" s="56">
        <f t="shared" si="87"/>
        <v>0</v>
      </c>
      <c r="AK212" s="56">
        <f t="shared" si="87"/>
        <v>0</v>
      </c>
      <c r="AL212" s="56">
        <f t="shared" si="87"/>
        <v>0</v>
      </c>
      <c r="AM212" s="56">
        <f t="shared" si="88"/>
        <v>0</v>
      </c>
      <c r="AN212" s="56">
        <f t="shared" si="88"/>
        <v>0</v>
      </c>
      <c r="AO212" s="56">
        <f t="shared" si="88"/>
        <v>0</v>
      </c>
      <c r="AP212" s="56">
        <f t="shared" si="88"/>
        <v>0</v>
      </c>
      <c r="AQ212" s="56">
        <f t="shared" si="88"/>
        <v>0</v>
      </c>
      <c r="AR212" s="56">
        <f t="shared" si="88"/>
        <v>0</v>
      </c>
      <c r="AS212" s="56">
        <f t="shared" si="88"/>
        <v>0</v>
      </c>
      <c r="AT212" s="56">
        <f t="shared" si="88"/>
        <v>0</v>
      </c>
      <c r="AU212" s="56">
        <f t="shared" si="88"/>
        <v>0</v>
      </c>
      <c r="AV212" s="56">
        <f t="shared" si="88"/>
        <v>0</v>
      </c>
      <c r="AW212" s="56">
        <f t="shared" si="88"/>
        <v>0</v>
      </c>
      <c r="AX212" s="56">
        <f t="shared" si="88"/>
        <v>0</v>
      </c>
      <c r="AY212" s="56">
        <f t="shared" si="88"/>
        <v>0</v>
      </c>
      <c r="AZ212" s="56">
        <f t="shared" si="88"/>
        <v>0</v>
      </c>
    </row>
    <row r="213" spans="1:52">
      <c r="A213" s="56" t="s">
        <v>335</v>
      </c>
      <c r="B213" s="56">
        <v>1103</v>
      </c>
      <c r="C213" s="56" t="s">
        <v>619</v>
      </c>
      <c r="D213" s="56" t="s">
        <v>650</v>
      </c>
      <c r="E213" s="1">
        <v>40756</v>
      </c>
      <c r="F213" s="1">
        <v>42495</v>
      </c>
      <c r="G213" s="1">
        <f t="shared" si="84"/>
        <v>42495</v>
      </c>
      <c r="I213" s="56">
        <f t="shared" si="85"/>
        <v>0</v>
      </c>
      <c r="J213" s="56">
        <f t="shared" si="85"/>
        <v>0</v>
      </c>
      <c r="K213" s="56">
        <f t="shared" si="85"/>
        <v>0</v>
      </c>
      <c r="L213" s="56">
        <f t="shared" si="85"/>
        <v>0</v>
      </c>
      <c r="M213" s="56">
        <f t="shared" si="85"/>
        <v>0</v>
      </c>
      <c r="N213" s="56">
        <f t="shared" si="85"/>
        <v>0</v>
      </c>
      <c r="O213" s="56">
        <f t="shared" si="85"/>
        <v>0</v>
      </c>
      <c r="P213" s="56">
        <f t="shared" si="85"/>
        <v>0</v>
      </c>
      <c r="Q213" s="56">
        <f t="shared" si="85"/>
        <v>0</v>
      </c>
      <c r="R213" s="56">
        <f t="shared" si="85"/>
        <v>0</v>
      </c>
      <c r="S213" s="56">
        <f t="shared" si="86"/>
        <v>1</v>
      </c>
      <c r="T213" s="56">
        <f t="shared" si="86"/>
        <v>1</v>
      </c>
      <c r="U213" s="56">
        <f t="shared" si="86"/>
        <v>1</v>
      </c>
      <c r="V213" s="56">
        <f t="shared" si="86"/>
        <v>1</v>
      </c>
      <c r="W213" s="56">
        <f t="shared" si="86"/>
        <v>1</v>
      </c>
      <c r="X213" s="56">
        <f t="shared" si="86"/>
        <v>1</v>
      </c>
      <c r="Y213" s="56">
        <f t="shared" si="86"/>
        <v>1</v>
      </c>
      <c r="Z213" s="56">
        <f t="shared" si="86"/>
        <v>1</v>
      </c>
      <c r="AA213" s="56">
        <f t="shared" si="86"/>
        <v>1</v>
      </c>
      <c r="AB213" s="56">
        <f t="shared" si="86"/>
        <v>1</v>
      </c>
      <c r="AC213" s="56">
        <f t="shared" si="87"/>
        <v>1</v>
      </c>
      <c r="AD213" s="56">
        <f t="shared" si="87"/>
        <v>1</v>
      </c>
      <c r="AE213" s="56">
        <f t="shared" si="87"/>
        <v>1</v>
      </c>
      <c r="AF213" s="56">
        <f t="shared" si="87"/>
        <v>1</v>
      </c>
      <c r="AG213" s="56">
        <f t="shared" si="87"/>
        <v>1</v>
      </c>
      <c r="AH213" s="56">
        <f t="shared" si="87"/>
        <v>1</v>
      </c>
      <c r="AI213" s="56">
        <f t="shared" si="87"/>
        <v>1</v>
      </c>
      <c r="AJ213" s="56">
        <f t="shared" si="87"/>
        <v>1</v>
      </c>
      <c r="AK213" s="56">
        <f t="shared" si="87"/>
        <v>1</v>
      </c>
      <c r="AL213" s="56">
        <f t="shared" si="87"/>
        <v>0</v>
      </c>
      <c r="AM213" s="56">
        <f t="shared" si="88"/>
        <v>0</v>
      </c>
      <c r="AN213" s="56">
        <f t="shared" si="88"/>
        <v>0</v>
      </c>
      <c r="AO213" s="56">
        <f t="shared" si="88"/>
        <v>0</v>
      </c>
      <c r="AP213" s="56">
        <f t="shared" si="88"/>
        <v>0</v>
      </c>
      <c r="AQ213" s="56">
        <f t="shared" si="88"/>
        <v>0</v>
      </c>
      <c r="AR213" s="56">
        <f t="shared" si="88"/>
        <v>0</v>
      </c>
      <c r="AS213" s="56">
        <f t="shared" si="88"/>
        <v>0</v>
      </c>
      <c r="AT213" s="56">
        <f t="shared" si="88"/>
        <v>0</v>
      </c>
      <c r="AU213" s="56">
        <f t="shared" si="88"/>
        <v>0</v>
      </c>
      <c r="AV213" s="56">
        <f t="shared" si="88"/>
        <v>0</v>
      </c>
      <c r="AW213" s="56">
        <f t="shared" si="88"/>
        <v>0</v>
      </c>
      <c r="AX213" s="56">
        <f t="shared" si="88"/>
        <v>0</v>
      </c>
      <c r="AY213" s="56">
        <f t="shared" si="88"/>
        <v>0</v>
      </c>
      <c r="AZ213" s="56">
        <f t="shared" si="88"/>
        <v>0</v>
      </c>
    </row>
    <row r="214" spans="1:52">
      <c r="A214" s="56" t="s">
        <v>335</v>
      </c>
      <c r="B214" s="56">
        <v>1703</v>
      </c>
      <c r="C214" s="56" t="s">
        <v>619</v>
      </c>
      <c r="D214" s="56" t="s">
        <v>649</v>
      </c>
      <c r="E214" s="1">
        <v>37407</v>
      </c>
      <c r="F214" s="1">
        <v>41769</v>
      </c>
      <c r="G214" s="1">
        <f t="shared" si="84"/>
        <v>41769</v>
      </c>
      <c r="I214" s="56">
        <f t="shared" si="85"/>
        <v>1</v>
      </c>
      <c r="J214" s="56">
        <f t="shared" si="85"/>
        <v>1</v>
      </c>
      <c r="K214" s="56">
        <f t="shared" si="85"/>
        <v>1</v>
      </c>
      <c r="L214" s="56">
        <f t="shared" si="85"/>
        <v>1</v>
      </c>
      <c r="M214" s="56">
        <f t="shared" si="85"/>
        <v>1</v>
      </c>
      <c r="N214" s="56">
        <f t="shared" si="85"/>
        <v>1</v>
      </c>
      <c r="O214" s="56">
        <f t="shared" si="85"/>
        <v>1</v>
      </c>
      <c r="P214" s="56">
        <f t="shared" si="85"/>
        <v>1</v>
      </c>
      <c r="Q214" s="56">
        <f t="shared" si="85"/>
        <v>1</v>
      </c>
      <c r="R214" s="56">
        <f t="shared" si="85"/>
        <v>1</v>
      </c>
      <c r="S214" s="56">
        <f t="shared" si="86"/>
        <v>1</v>
      </c>
      <c r="T214" s="56">
        <f t="shared" si="86"/>
        <v>1</v>
      </c>
      <c r="U214" s="56">
        <f t="shared" si="86"/>
        <v>1</v>
      </c>
      <c r="V214" s="56">
        <f t="shared" si="86"/>
        <v>1</v>
      </c>
      <c r="W214" s="56">
        <f t="shared" si="86"/>
        <v>1</v>
      </c>
      <c r="X214" s="56">
        <f t="shared" si="86"/>
        <v>1</v>
      </c>
      <c r="Y214" s="56">
        <f t="shared" si="86"/>
        <v>1</v>
      </c>
      <c r="Z214" s="56">
        <f t="shared" si="86"/>
        <v>1</v>
      </c>
      <c r="AA214" s="56">
        <f t="shared" si="86"/>
        <v>1</v>
      </c>
      <c r="AB214" s="56">
        <f t="shared" si="86"/>
        <v>1</v>
      </c>
      <c r="AC214" s="56">
        <f t="shared" si="87"/>
        <v>1</v>
      </c>
      <c r="AD214" s="56">
        <f t="shared" si="87"/>
        <v>0</v>
      </c>
      <c r="AE214" s="56">
        <f t="shared" si="87"/>
        <v>0</v>
      </c>
      <c r="AF214" s="56">
        <f t="shared" si="87"/>
        <v>0</v>
      </c>
      <c r="AG214" s="56">
        <f t="shared" si="87"/>
        <v>0</v>
      </c>
      <c r="AH214" s="56">
        <f t="shared" si="87"/>
        <v>0</v>
      </c>
      <c r="AI214" s="56">
        <f t="shared" si="87"/>
        <v>0</v>
      </c>
      <c r="AJ214" s="56">
        <f t="shared" si="87"/>
        <v>0</v>
      </c>
      <c r="AK214" s="56">
        <f t="shared" si="87"/>
        <v>0</v>
      </c>
      <c r="AL214" s="56">
        <f t="shared" si="87"/>
        <v>0</v>
      </c>
      <c r="AM214" s="56">
        <f t="shared" si="88"/>
        <v>0</v>
      </c>
      <c r="AN214" s="56">
        <f t="shared" si="88"/>
        <v>0</v>
      </c>
      <c r="AO214" s="56">
        <f t="shared" si="88"/>
        <v>0</v>
      </c>
      <c r="AP214" s="56">
        <f t="shared" si="88"/>
        <v>0</v>
      </c>
      <c r="AQ214" s="56">
        <f t="shared" si="88"/>
        <v>0</v>
      </c>
      <c r="AR214" s="56">
        <f t="shared" si="88"/>
        <v>0</v>
      </c>
      <c r="AS214" s="56">
        <f t="shared" si="88"/>
        <v>0</v>
      </c>
      <c r="AT214" s="56">
        <f t="shared" si="88"/>
        <v>0</v>
      </c>
      <c r="AU214" s="56">
        <f t="shared" si="88"/>
        <v>0</v>
      </c>
      <c r="AV214" s="56">
        <f t="shared" si="88"/>
        <v>0</v>
      </c>
      <c r="AW214" s="56">
        <f t="shared" si="88"/>
        <v>0</v>
      </c>
      <c r="AX214" s="56">
        <f t="shared" si="88"/>
        <v>0</v>
      </c>
      <c r="AY214" s="56">
        <f t="shared" si="88"/>
        <v>0</v>
      </c>
      <c r="AZ214" s="56">
        <f t="shared" si="88"/>
        <v>0</v>
      </c>
    </row>
    <row r="215" spans="1:52">
      <c r="A215" s="56" t="s">
        <v>335</v>
      </c>
      <c r="B215" s="56">
        <v>1801</v>
      </c>
      <c r="C215" s="56" t="s">
        <v>619</v>
      </c>
      <c r="D215" s="56" t="s">
        <v>648</v>
      </c>
      <c r="E215" s="1">
        <v>37518</v>
      </c>
      <c r="F215" s="1">
        <v>42495</v>
      </c>
      <c r="G215" s="1">
        <f t="shared" si="84"/>
        <v>42495</v>
      </c>
      <c r="I215" s="56">
        <f t="shared" si="85"/>
        <v>1</v>
      </c>
      <c r="J215" s="56">
        <f t="shared" si="85"/>
        <v>1</v>
      </c>
      <c r="K215" s="56">
        <f t="shared" si="85"/>
        <v>1</v>
      </c>
      <c r="L215" s="56">
        <f t="shared" si="85"/>
        <v>1</v>
      </c>
      <c r="M215" s="56">
        <f t="shared" si="85"/>
        <v>1</v>
      </c>
      <c r="N215" s="56">
        <f t="shared" si="85"/>
        <v>1</v>
      </c>
      <c r="O215" s="56">
        <f t="shared" si="85"/>
        <v>1</v>
      </c>
      <c r="P215" s="56">
        <f t="shared" si="85"/>
        <v>1</v>
      </c>
      <c r="Q215" s="56">
        <f t="shared" si="85"/>
        <v>1</v>
      </c>
      <c r="R215" s="56">
        <f t="shared" si="85"/>
        <v>1</v>
      </c>
      <c r="S215" s="56">
        <f t="shared" si="86"/>
        <v>1</v>
      </c>
      <c r="T215" s="56">
        <f t="shared" si="86"/>
        <v>1</v>
      </c>
      <c r="U215" s="56">
        <f t="shared" si="86"/>
        <v>1</v>
      </c>
      <c r="V215" s="56">
        <f t="shared" si="86"/>
        <v>1</v>
      </c>
      <c r="W215" s="56">
        <f t="shared" si="86"/>
        <v>1</v>
      </c>
      <c r="X215" s="56">
        <f t="shared" si="86"/>
        <v>1</v>
      </c>
      <c r="Y215" s="56">
        <f t="shared" si="86"/>
        <v>1</v>
      </c>
      <c r="Z215" s="56">
        <f t="shared" si="86"/>
        <v>1</v>
      </c>
      <c r="AA215" s="56">
        <f t="shared" si="86"/>
        <v>1</v>
      </c>
      <c r="AB215" s="56">
        <f t="shared" si="86"/>
        <v>1</v>
      </c>
      <c r="AC215" s="56">
        <f t="shared" si="87"/>
        <v>1</v>
      </c>
      <c r="AD215" s="56">
        <f t="shared" si="87"/>
        <v>1</v>
      </c>
      <c r="AE215" s="56">
        <f t="shared" si="87"/>
        <v>1</v>
      </c>
      <c r="AF215" s="56">
        <f t="shared" si="87"/>
        <v>1</v>
      </c>
      <c r="AG215" s="56">
        <f t="shared" si="87"/>
        <v>1</v>
      </c>
      <c r="AH215" s="56">
        <f t="shared" si="87"/>
        <v>1</v>
      </c>
      <c r="AI215" s="56">
        <f t="shared" si="87"/>
        <v>1</v>
      </c>
      <c r="AJ215" s="56">
        <f t="shared" si="87"/>
        <v>1</v>
      </c>
      <c r="AK215" s="56">
        <f t="shared" si="87"/>
        <v>1</v>
      </c>
      <c r="AL215" s="56">
        <f t="shared" si="87"/>
        <v>0</v>
      </c>
      <c r="AM215" s="56">
        <f t="shared" si="88"/>
        <v>0</v>
      </c>
      <c r="AN215" s="56">
        <f t="shared" si="88"/>
        <v>0</v>
      </c>
      <c r="AO215" s="56">
        <f t="shared" si="88"/>
        <v>0</v>
      </c>
      <c r="AP215" s="56">
        <f t="shared" si="88"/>
        <v>0</v>
      </c>
      <c r="AQ215" s="56">
        <f t="shared" si="88"/>
        <v>0</v>
      </c>
      <c r="AR215" s="56">
        <f t="shared" si="88"/>
        <v>0</v>
      </c>
      <c r="AS215" s="56">
        <f t="shared" si="88"/>
        <v>0</v>
      </c>
      <c r="AT215" s="56">
        <f t="shared" si="88"/>
        <v>0</v>
      </c>
      <c r="AU215" s="56">
        <f t="shared" si="88"/>
        <v>0</v>
      </c>
      <c r="AV215" s="56">
        <f t="shared" si="88"/>
        <v>0</v>
      </c>
      <c r="AW215" s="56">
        <f t="shared" si="88"/>
        <v>0</v>
      </c>
      <c r="AX215" s="56">
        <f t="shared" si="88"/>
        <v>0</v>
      </c>
      <c r="AY215" s="56">
        <f t="shared" si="88"/>
        <v>0</v>
      </c>
      <c r="AZ215" s="56">
        <f t="shared" si="88"/>
        <v>0</v>
      </c>
    </row>
    <row r="216" spans="1:52">
      <c r="A216" s="56" t="s">
        <v>335</v>
      </c>
      <c r="B216" s="56">
        <v>1826</v>
      </c>
      <c r="C216" s="56" t="s">
        <v>619</v>
      </c>
      <c r="D216" s="56" t="s">
        <v>647</v>
      </c>
      <c r="E216" s="1">
        <v>37567</v>
      </c>
      <c r="F216" s="1">
        <v>42495</v>
      </c>
      <c r="G216" s="1">
        <f t="shared" si="84"/>
        <v>42495</v>
      </c>
      <c r="I216" s="56">
        <f t="shared" si="85"/>
        <v>1</v>
      </c>
      <c r="J216" s="56">
        <f t="shared" si="85"/>
        <v>1</v>
      </c>
      <c r="K216" s="56">
        <f t="shared" si="85"/>
        <v>1</v>
      </c>
      <c r="L216" s="56">
        <f t="shared" si="85"/>
        <v>1</v>
      </c>
      <c r="M216" s="56">
        <f t="shared" si="85"/>
        <v>1</v>
      </c>
      <c r="N216" s="56">
        <f t="shared" si="85"/>
        <v>1</v>
      </c>
      <c r="O216" s="56">
        <f t="shared" si="85"/>
        <v>1</v>
      </c>
      <c r="P216" s="56">
        <f t="shared" si="85"/>
        <v>1</v>
      </c>
      <c r="Q216" s="56">
        <f t="shared" si="85"/>
        <v>1</v>
      </c>
      <c r="R216" s="56">
        <f t="shared" si="85"/>
        <v>1</v>
      </c>
      <c r="S216" s="56">
        <f t="shared" si="86"/>
        <v>1</v>
      </c>
      <c r="T216" s="56">
        <f t="shared" si="86"/>
        <v>1</v>
      </c>
      <c r="U216" s="56">
        <f t="shared" si="86"/>
        <v>1</v>
      </c>
      <c r="V216" s="56">
        <f t="shared" si="86"/>
        <v>1</v>
      </c>
      <c r="W216" s="56">
        <f t="shared" si="86"/>
        <v>1</v>
      </c>
      <c r="X216" s="56">
        <f t="shared" si="86"/>
        <v>1</v>
      </c>
      <c r="Y216" s="56">
        <f t="shared" si="86"/>
        <v>1</v>
      </c>
      <c r="Z216" s="56">
        <f t="shared" si="86"/>
        <v>1</v>
      </c>
      <c r="AA216" s="56">
        <f t="shared" si="86"/>
        <v>1</v>
      </c>
      <c r="AB216" s="56">
        <f t="shared" si="86"/>
        <v>1</v>
      </c>
      <c r="AC216" s="56">
        <f t="shared" si="87"/>
        <v>1</v>
      </c>
      <c r="AD216" s="56">
        <f t="shared" si="87"/>
        <v>1</v>
      </c>
      <c r="AE216" s="56">
        <f t="shared" si="87"/>
        <v>1</v>
      </c>
      <c r="AF216" s="56">
        <f t="shared" si="87"/>
        <v>1</v>
      </c>
      <c r="AG216" s="56">
        <f t="shared" si="87"/>
        <v>1</v>
      </c>
      <c r="AH216" s="56">
        <f t="shared" si="87"/>
        <v>1</v>
      </c>
      <c r="AI216" s="56">
        <f t="shared" si="87"/>
        <v>1</v>
      </c>
      <c r="AJ216" s="56">
        <f t="shared" si="87"/>
        <v>1</v>
      </c>
      <c r="AK216" s="56">
        <f t="shared" si="87"/>
        <v>1</v>
      </c>
      <c r="AL216" s="56">
        <f t="shared" si="87"/>
        <v>0</v>
      </c>
      <c r="AM216" s="56">
        <f t="shared" si="88"/>
        <v>0</v>
      </c>
      <c r="AN216" s="56">
        <f t="shared" si="88"/>
        <v>0</v>
      </c>
      <c r="AO216" s="56">
        <f t="shared" si="88"/>
        <v>0</v>
      </c>
      <c r="AP216" s="56">
        <f t="shared" si="88"/>
        <v>0</v>
      </c>
      <c r="AQ216" s="56">
        <f t="shared" si="88"/>
        <v>0</v>
      </c>
      <c r="AR216" s="56">
        <f t="shared" si="88"/>
        <v>0</v>
      </c>
      <c r="AS216" s="56">
        <f t="shared" si="88"/>
        <v>0</v>
      </c>
      <c r="AT216" s="56">
        <f t="shared" si="88"/>
        <v>0</v>
      </c>
      <c r="AU216" s="56">
        <f t="shared" si="88"/>
        <v>0</v>
      </c>
      <c r="AV216" s="56">
        <f t="shared" si="88"/>
        <v>0</v>
      </c>
      <c r="AW216" s="56">
        <f t="shared" si="88"/>
        <v>0</v>
      </c>
      <c r="AX216" s="56">
        <f t="shared" si="88"/>
        <v>0</v>
      </c>
      <c r="AY216" s="56">
        <f t="shared" si="88"/>
        <v>0</v>
      </c>
      <c r="AZ216" s="56">
        <f t="shared" si="88"/>
        <v>0</v>
      </c>
    </row>
    <row r="217" spans="1:52">
      <c r="A217" s="56" t="s">
        <v>335</v>
      </c>
      <c r="B217" s="56">
        <v>1831</v>
      </c>
      <c r="C217" s="56" t="s">
        <v>619</v>
      </c>
      <c r="D217" s="56" t="s">
        <v>646</v>
      </c>
      <c r="E217" s="1">
        <v>37567</v>
      </c>
      <c r="F217" s="1">
        <v>42495</v>
      </c>
      <c r="G217" s="1">
        <f t="shared" si="84"/>
        <v>42495</v>
      </c>
      <c r="I217" s="56">
        <f t="shared" ref="I217:R226" si="89">IF(AND(I$5&gt;$E217,I$5&lt;$G217),1,0)</f>
        <v>1</v>
      </c>
      <c r="J217" s="56">
        <f t="shared" si="89"/>
        <v>1</v>
      </c>
      <c r="K217" s="56">
        <f t="shared" si="89"/>
        <v>1</v>
      </c>
      <c r="L217" s="56">
        <f t="shared" si="89"/>
        <v>1</v>
      </c>
      <c r="M217" s="56">
        <f t="shared" si="89"/>
        <v>1</v>
      </c>
      <c r="N217" s="56">
        <f t="shared" si="89"/>
        <v>1</v>
      </c>
      <c r="O217" s="56">
        <f t="shared" si="89"/>
        <v>1</v>
      </c>
      <c r="P217" s="56">
        <f t="shared" si="89"/>
        <v>1</v>
      </c>
      <c r="Q217" s="56">
        <f t="shared" si="89"/>
        <v>1</v>
      </c>
      <c r="R217" s="56">
        <f t="shared" si="89"/>
        <v>1</v>
      </c>
      <c r="S217" s="56">
        <f t="shared" ref="S217:AB226" si="90">IF(AND(S$5&gt;$E217,S$5&lt;$G217),1,0)</f>
        <v>1</v>
      </c>
      <c r="T217" s="56">
        <f t="shared" si="90"/>
        <v>1</v>
      </c>
      <c r="U217" s="56">
        <f t="shared" si="90"/>
        <v>1</v>
      </c>
      <c r="V217" s="56">
        <f t="shared" si="90"/>
        <v>1</v>
      </c>
      <c r="W217" s="56">
        <f t="shared" si="90"/>
        <v>1</v>
      </c>
      <c r="X217" s="56">
        <f t="shared" si="90"/>
        <v>1</v>
      </c>
      <c r="Y217" s="56">
        <f t="shared" si="90"/>
        <v>1</v>
      </c>
      <c r="Z217" s="56">
        <f t="shared" si="90"/>
        <v>1</v>
      </c>
      <c r="AA217" s="56">
        <f t="shared" si="90"/>
        <v>1</v>
      </c>
      <c r="AB217" s="56">
        <f t="shared" si="90"/>
        <v>1</v>
      </c>
      <c r="AC217" s="56">
        <f t="shared" ref="AC217:AL226" si="91">IF(AND(AC$5&gt;$E217,AC$5&lt;$G217),1,0)</f>
        <v>1</v>
      </c>
      <c r="AD217" s="56">
        <f t="shared" si="91"/>
        <v>1</v>
      </c>
      <c r="AE217" s="56">
        <f t="shared" si="91"/>
        <v>1</v>
      </c>
      <c r="AF217" s="56">
        <f t="shared" si="91"/>
        <v>1</v>
      </c>
      <c r="AG217" s="56">
        <f t="shared" si="91"/>
        <v>1</v>
      </c>
      <c r="AH217" s="56">
        <f t="shared" si="91"/>
        <v>1</v>
      </c>
      <c r="AI217" s="56">
        <f t="shared" si="91"/>
        <v>1</v>
      </c>
      <c r="AJ217" s="56">
        <f t="shared" si="91"/>
        <v>1</v>
      </c>
      <c r="AK217" s="56">
        <f t="shared" si="91"/>
        <v>1</v>
      </c>
      <c r="AL217" s="56">
        <f t="shared" si="91"/>
        <v>0</v>
      </c>
      <c r="AM217" s="56">
        <f t="shared" ref="AM217:AZ226" si="92">IF(AND(AM$5&gt;$E217,AM$5&lt;$G217),1,0)</f>
        <v>0</v>
      </c>
      <c r="AN217" s="56">
        <f t="shared" si="92"/>
        <v>0</v>
      </c>
      <c r="AO217" s="56">
        <f t="shared" si="92"/>
        <v>0</v>
      </c>
      <c r="AP217" s="56">
        <f t="shared" si="92"/>
        <v>0</v>
      </c>
      <c r="AQ217" s="56">
        <f t="shared" si="92"/>
        <v>0</v>
      </c>
      <c r="AR217" s="56">
        <f t="shared" si="92"/>
        <v>0</v>
      </c>
      <c r="AS217" s="56">
        <f t="shared" si="92"/>
        <v>0</v>
      </c>
      <c r="AT217" s="56">
        <f t="shared" si="92"/>
        <v>0</v>
      </c>
      <c r="AU217" s="56">
        <f t="shared" si="92"/>
        <v>0</v>
      </c>
      <c r="AV217" s="56">
        <f t="shared" si="92"/>
        <v>0</v>
      </c>
      <c r="AW217" s="56">
        <f t="shared" si="92"/>
        <v>0</v>
      </c>
      <c r="AX217" s="56">
        <f t="shared" si="92"/>
        <v>0</v>
      </c>
      <c r="AY217" s="56">
        <f t="shared" si="92"/>
        <v>0</v>
      </c>
      <c r="AZ217" s="56">
        <f t="shared" si="92"/>
        <v>0</v>
      </c>
    </row>
    <row r="218" spans="1:52">
      <c r="A218" s="56" t="s">
        <v>335</v>
      </c>
      <c r="B218" s="56">
        <v>1837</v>
      </c>
      <c r="C218" s="56" t="s">
        <v>619</v>
      </c>
      <c r="D218" s="56" t="s">
        <v>645</v>
      </c>
      <c r="E218" s="1">
        <v>37601</v>
      </c>
      <c r="F218" s="1">
        <v>42495</v>
      </c>
      <c r="G218" s="1">
        <f t="shared" si="84"/>
        <v>42495</v>
      </c>
      <c r="I218" s="56">
        <f t="shared" si="89"/>
        <v>1</v>
      </c>
      <c r="J218" s="56">
        <f t="shared" si="89"/>
        <v>1</v>
      </c>
      <c r="K218" s="56">
        <f t="shared" si="89"/>
        <v>1</v>
      </c>
      <c r="L218" s="56">
        <f t="shared" si="89"/>
        <v>1</v>
      </c>
      <c r="M218" s="56">
        <f t="shared" si="89"/>
        <v>1</v>
      </c>
      <c r="N218" s="56">
        <f t="shared" si="89"/>
        <v>1</v>
      </c>
      <c r="O218" s="56">
        <f t="shared" si="89"/>
        <v>1</v>
      </c>
      <c r="P218" s="56">
        <f t="shared" si="89"/>
        <v>1</v>
      </c>
      <c r="Q218" s="56">
        <f t="shared" si="89"/>
        <v>1</v>
      </c>
      <c r="R218" s="56">
        <f t="shared" si="89"/>
        <v>1</v>
      </c>
      <c r="S218" s="56">
        <f t="shared" si="90"/>
        <v>1</v>
      </c>
      <c r="T218" s="56">
        <f t="shared" si="90"/>
        <v>1</v>
      </c>
      <c r="U218" s="56">
        <f t="shared" si="90"/>
        <v>1</v>
      </c>
      <c r="V218" s="56">
        <f t="shared" si="90"/>
        <v>1</v>
      </c>
      <c r="W218" s="56">
        <f t="shared" si="90"/>
        <v>1</v>
      </c>
      <c r="X218" s="56">
        <f t="shared" si="90"/>
        <v>1</v>
      </c>
      <c r="Y218" s="56">
        <f t="shared" si="90"/>
        <v>1</v>
      </c>
      <c r="Z218" s="56">
        <f t="shared" si="90"/>
        <v>1</v>
      </c>
      <c r="AA218" s="56">
        <f t="shared" si="90"/>
        <v>1</v>
      </c>
      <c r="AB218" s="56">
        <f t="shared" si="90"/>
        <v>1</v>
      </c>
      <c r="AC218" s="56">
        <f t="shared" si="91"/>
        <v>1</v>
      </c>
      <c r="AD218" s="56">
        <f t="shared" si="91"/>
        <v>1</v>
      </c>
      <c r="AE218" s="56">
        <f t="shared" si="91"/>
        <v>1</v>
      </c>
      <c r="AF218" s="56">
        <f t="shared" si="91"/>
        <v>1</v>
      </c>
      <c r="AG218" s="56">
        <f t="shared" si="91"/>
        <v>1</v>
      </c>
      <c r="AH218" s="56">
        <f t="shared" si="91"/>
        <v>1</v>
      </c>
      <c r="AI218" s="56">
        <f t="shared" si="91"/>
        <v>1</v>
      </c>
      <c r="AJ218" s="56">
        <f t="shared" si="91"/>
        <v>1</v>
      </c>
      <c r="AK218" s="56">
        <f t="shared" si="91"/>
        <v>1</v>
      </c>
      <c r="AL218" s="56">
        <f t="shared" si="91"/>
        <v>0</v>
      </c>
      <c r="AM218" s="56">
        <f t="shared" si="92"/>
        <v>0</v>
      </c>
      <c r="AN218" s="56">
        <f t="shared" si="92"/>
        <v>0</v>
      </c>
      <c r="AO218" s="56">
        <f t="shared" si="92"/>
        <v>0</v>
      </c>
      <c r="AP218" s="56">
        <f t="shared" si="92"/>
        <v>0</v>
      </c>
      <c r="AQ218" s="56">
        <f t="shared" si="92"/>
        <v>0</v>
      </c>
      <c r="AR218" s="56">
        <f t="shared" si="92"/>
        <v>0</v>
      </c>
      <c r="AS218" s="56">
        <f t="shared" si="92"/>
        <v>0</v>
      </c>
      <c r="AT218" s="56">
        <f t="shared" si="92"/>
        <v>0</v>
      </c>
      <c r="AU218" s="56">
        <f t="shared" si="92"/>
        <v>0</v>
      </c>
      <c r="AV218" s="56">
        <f t="shared" si="92"/>
        <v>0</v>
      </c>
      <c r="AW218" s="56">
        <f t="shared" si="92"/>
        <v>0</v>
      </c>
      <c r="AX218" s="56">
        <f t="shared" si="92"/>
        <v>0</v>
      </c>
      <c r="AY218" s="56">
        <f t="shared" si="92"/>
        <v>0</v>
      </c>
      <c r="AZ218" s="56">
        <f t="shared" si="92"/>
        <v>0</v>
      </c>
    </row>
    <row r="219" spans="1:52">
      <c r="A219" s="56" t="s">
        <v>335</v>
      </c>
      <c r="B219" s="56">
        <v>1855</v>
      </c>
      <c r="C219" s="56" t="s">
        <v>619</v>
      </c>
      <c r="D219" s="56" t="s">
        <v>644</v>
      </c>
      <c r="E219" s="1">
        <v>37601</v>
      </c>
      <c r="F219" s="1">
        <v>42495</v>
      </c>
      <c r="G219" s="1">
        <f t="shared" si="84"/>
        <v>42495</v>
      </c>
      <c r="I219" s="56">
        <f t="shared" si="89"/>
        <v>1</v>
      </c>
      <c r="J219" s="56">
        <f t="shared" si="89"/>
        <v>1</v>
      </c>
      <c r="K219" s="56">
        <f t="shared" si="89"/>
        <v>1</v>
      </c>
      <c r="L219" s="56">
        <f t="shared" si="89"/>
        <v>1</v>
      </c>
      <c r="M219" s="56">
        <f t="shared" si="89"/>
        <v>1</v>
      </c>
      <c r="N219" s="56">
        <f t="shared" si="89"/>
        <v>1</v>
      </c>
      <c r="O219" s="56">
        <f t="shared" si="89"/>
        <v>1</v>
      </c>
      <c r="P219" s="56">
        <f t="shared" si="89"/>
        <v>1</v>
      </c>
      <c r="Q219" s="56">
        <f t="shared" si="89"/>
        <v>1</v>
      </c>
      <c r="R219" s="56">
        <f t="shared" si="89"/>
        <v>1</v>
      </c>
      <c r="S219" s="56">
        <f t="shared" si="90"/>
        <v>1</v>
      </c>
      <c r="T219" s="56">
        <f t="shared" si="90"/>
        <v>1</v>
      </c>
      <c r="U219" s="56">
        <f t="shared" si="90"/>
        <v>1</v>
      </c>
      <c r="V219" s="56">
        <f t="shared" si="90"/>
        <v>1</v>
      </c>
      <c r="W219" s="56">
        <f t="shared" si="90"/>
        <v>1</v>
      </c>
      <c r="X219" s="56">
        <f t="shared" si="90"/>
        <v>1</v>
      </c>
      <c r="Y219" s="56">
        <f t="shared" si="90"/>
        <v>1</v>
      </c>
      <c r="Z219" s="56">
        <f t="shared" si="90"/>
        <v>1</v>
      </c>
      <c r="AA219" s="56">
        <f t="shared" si="90"/>
        <v>1</v>
      </c>
      <c r="AB219" s="56">
        <f t="shared" si="90"/>
        <v>1</v>
      </c>
      <c r="AC219" s="56">
        <f t="shared" si="91"/>
        <v>1</v>
      </c>
      <c r="AD219" s="56">
        <f t="shared" si="91"/>
        <v>1</v>
      </c>
      <c r="AE219" s="56">
        <f t="shared" si="91"/>
        <v>1</v>
      </c>
      <c r="AF219" s="56">
        <f t="shared" si="91"/>
        <v>1</v>
      </c>
      <c r="AG219" s="56">
        <f t="shared" si="91"/>
        <v>1</v>
      </c>
      <c r="AH219" s="56">
        <f t="shared" si="91"/>
        <v>1</v>
      </c>
      <c r="AI219" s="56">
        <f t="shared" si="91"/>
        <v>1</v>
      </c>
      <c r="AJ219" s="56">
        <f t="shared" si="91"/>
        <v>1</v>
      </c>
      <c r="AK219" s="56">
        <f t="shared" si="91"/>
        <v>1</v>
      </c>
      <c r="AL219" s="56">
        <f t="shared" si="91"/>
        <v>0</v>
      </c>
      <c r="AM219" s="56">
        <f t="shared" si="92"/>
        <v>0</v>
      </c>
      <c r="AN219" s="56">
        <f t="shared" si="92"/>
        <v>0</v>
      </c>
      <c r="AO219" s="56">
        <f t="shared" si="92"/>
        <v>0</v>
      </c>
      <c r="AP219" s="56">
        <f t="shared" si="92"/>
        <v>0</v>
      </c>
      <c r="AQ219" s="56">
        <f t="shared" si="92"/>
        <v>0</v>
      </c>
      <c r="AR219" s="56">
        <f t="shared" si="92"/>
        <v>0</v>
      </c>
      <c r="AS219" s="56">
        <f t="shared" si="92"/>
        <v>0</v>
      </c>
      <c r="AT219" s="56">
        <f t="shared" si="92"/>
        <v>0</v>
      </c>
      <c r="AU219" s="56">
        <f t="shared" si="92"/>
        <v>0</v>
      </c>
      <c r="AV219" s="56">
        <f t="shared" si="92"/>
        <v>0</v>
      </c>
      <c r="AW219" s="56">
        <f t="shared" si="92"/>
        <v>0</v>
      </c>
      <c r="AX219" s="56">
        <f t="shared" si="92"/>
        <v>0</v>
      </c>
      <c r="AY219" s="56">
        <f t="shared" si="92"/>
        <v>0</v>
      </c>
      <c r="AZ219" s="56">
        <f t="shared" si="92"/>
        <v>0</v>
      </c>
    </row>
    <row r="220" spans="1:52">
      <c r="A220" s="56" t="s">
        <v>335</v>
      </c>
      <c r="B220" s="56">
        <v>2467</v>
      </c>
      <c r="C220" s="56" t="s">
        <v>619</v>
      </c>
      <c r="D220" s="56" t="s">
        <v>643</v>
      </c>
      <c r="E220" s="1">
        <v>40415</v>
      </c>
      <c r="F220" s="1">
        <v>42495</v>
      </c>
      <c r="G220" s="1">
        <f t="shared" si="84"/>
        <v>42495</v>
      </c>
      <c r="I220" s="56">
        <f t="shared" si="89"/>
        <v>0</v>
      </c>
      <c r="J220" s="56">
        <f t="shared" si="89"/>
        <v>0</v>
      </c>
      <c r="K220" s="56">
        <f t="shared" si="89"/>
        <v>0</v>
      </c>
      <c r="L220" s="56">
        <f t="shared" si="89"/>
        <v>0</v>
      </c>
      <c r="M220" s="56">
        <f t="shared" si="89"/>
        <v>0</v>
      </c>
      <c r="N220" s="56">
        <f t="shared" si="89"/>
        <v>0</v>
      </c>
      <c r="O220" s="56">
        <f t="shared" si="89"/>
        <v>1</v>
      </c>
      <c r="P220" s="56">
        <f t="shared" si="89"/>
        <v>1</v>
      </c>
      <c r="Q220" s="56">
        <f t="shared" si="89"/>
        <v>1</v>
      </c>
      <c r="R220" s="56">
        <f t="shared" si="89"/>
        <v>1</v>
      </c>
      <c r="S220" s="56">
        <f t="shared" si="90"/>
        <v>1</v>
      </c>
      <c r="T220" s="56">
        <f t="shared" si="90"/>
        <v>1</v>
      </c>
      <c r="U220" s="56">
        <f t="shared" si="90"/>
        <v>1</v>
      </c>
      <c r="V220" s="56">
        <f t="shared" si="90"/>
        <v>1</v>
      </c>
      <c r="W220" s="56">
        <f t="shared" si="90"/>
        <v>1</v>
      </c>
      <c r="X220" s="56">
        <f t="shared" si="90"/>
        <v>1</v>
      </c>
      <c r="Y220" s="56">
        <f t="shared" si="90"/>
        <v>1</v>
      </c>
      <c r="Z220" s="56">
        <f t="shared" si="90"/>
        <v>1</v>
      </c>
      <c r="AA220" s="56">
        <f t="shared" si="90"/>
        <v>1</v>
      </c>
      <c r="AB220" s="56">
        <f t="shared" si="90"/>
        <v>1</v>
      </c>
      <c r="AC220" s="56">
        <f t="shared" si="91"/>
        <v>1</v>
      </c>
      <c r="AD220" s="56">
        <f t="shared" si="91"/>
        <v>1</v>
      </c>
      <c r="AE220" s="56">
        <f t="shared" si="91"/>
        <v>1</v>
      </c>
      <c r="AF220" s="56">
        <f t="shared" si="91"/>
        <v>1</v>
      </c>
      <c r="AG220" s="56">
        <f t="shared" si="91"/>
        <v>1</v>
      </c>
      <c r="AH220" s="56">
        <f t="shared" si="91"/>
        <v>1</v>
      </c>
      <c r="AI220" s="56">
        <f t="shared" si="91"/>
        <v>1</v>
      </c>
      <c r="AJ220" s="56">
        <f t="shared" si="91"/>
        <v>1</v>
      </c>
      <c r="AK220" s="56">
        <f t="shared" si="91"/>
        <v>1</v>
      </c>
      <c r="AL220" s="56">
        <f t="shared" si="91"/>
        <v>0</v>
      </c>
      <c r="AM220" s="56">
        <f t="shared" si="92"/>
        <v>0</v>
      </c>
      <c r="AN220" s="56">
        <f t="shared" si="92"/>
        <v>0</v>
      </c>
      <c r="AO220" s="56">
        <f t="shared" si="92"/>
        <v>0</v>
      </c>
      <c r="AP220" s="56">
        <f t="shared" si="92"/>
        <v>0</v>
      </c>
      <c r="AQ220" s="56">
        <f t="shared" si="92"/>
        <v>0</v>
      </c>
      <c r="AR220" s="56">
        <f t="shared" si="92"/>
        <v>0</v>
      </c>
      <c r="AS220" s="56">
        <f t="shared" si="92"/>
        <v>0</v>
      </c>
      <c r="AT220" s="56">
        <f t="shared" si="92"/>
        <v>0</v>
      </c>
      <c r="AU220" s="56">
        <f t="shared" si="92"/>
        <v>0</v>
      </c>
      <c r="AV220" s="56">
        <f t="shared" si="92"/>
        <v>0</v>
      </c>
      <c r="AW220" s="56">
        <f t="shared" si="92"/>
        <v>0</v>
      </c>
      <c r="AX220" s="56">
        <f t="shared" si="92"/>
        <v>0</v>
      </c>
      <c r="AY220" s="56">
        <f t="shared" si="92"/>
        <v>0</v>
      </c>
      <c r="AZ220" s="56">
        <f t="shared" si="92"/>
        <v>0</v>
      </c>
    </row>
    <row r="221" spans="1:52">
      <c r="A221" s="56" t="s">
        <v>335</v>
      </c>
      <c r="B221" s="56">
        <v>2784</v>
      </c>
      <c r="C221" s="56" t="s">
        <v>619</v>
      </c>
      <c r="D221" s="56" t="s">
        <v>642</v>
      </c>
      <c r="E221" s="1">
        <v>40823</v>
      </c>
      <c r="F221" s="1">
        <v>42495</v>
      </c>
      <c r="G221" s="1">
        <f t="shared" si="84"/>
        <v>42495</v>
      </c>
      <c r="I221" s="56">
        <f t="shared" si="89"/>
        <v>0</v>
      </c>
      <c r="J221" s="56">
        <f t="shared" si="89"/>
        <v>0</v>
      </c>
      <c r="K221" s="56">
        <f t="shared" si="89"/>
        <v>0</v>
      </c>
      <c r="L221" s="56">
        <f t="shared" si="89"/>
        <v>0</v>
      </c>
      <c r="M221" s="56">
        <f t="shared" si="89"/>
        <v>0</v>
      </c>
      <c r="N221" s="56">
        <f t="shared" si="89"/>
        <v>0</v>
      </c>
      <c r="O221" s="56">
        <f t="shared" si="89"/>
        <v>0</v>
      </c>
      <c r="P221" s="56">
        <f t="shared" si="89"/>
        <v>0</v>
      </c>
      <c r="Q221" s="56">
        <f t="shared" si="89"/>
        <v>0</v>
      </c>
      <c r="R221" s="56">
        <f t="shared" si="89"/>
        <v>0</v>
      </c>
      <c r="S221" s="56">
        <f t="shared" si="90"/>
        <v>0</v>
      </c>
      <c r="T221" s="56">
        <f t="shared" si="90"/>
        <v>1</v>
      </c>
      <c r="U221" s="56">
        <f t="shared" si="90"/>
        <v>1</v>
      </c>
      <c r="V221" s="56">
        <f t="shared" si="90"/>
        <v>1</v>
      </c>
      <c r="W221" s="56">
        <f t="shared" si="90"/>
        <v>1</v>
      </c>
      <c r="X221" s="56">
        <f t="shared" si="90"/>
        <v>1</v>
      </c>
      <c r="Y221" s="56">
        <f t="shared" si="90"/>
        <v>1</v>
      </c>
      <c r="Z221" s="56">
        <f t="shared" si="90"/>
        <v>1</v>
      </c>
      <c r="AA221" s="56">
        <f t="shared" si="90"/>
        <v>1</v>
      </c>
      <c r="AB221" s="56">
        <f t="shared" si="90"/>
        <v>1</v>
      </c>
      <c r="AC221" s="56">
        <f t="shared" si="91"/>
        <v>1</v>
      </c>
      <c r="AD221" s="56">
        <f t="shared" si="91"/>
        <v>1</v>
      </c>
      <c r="AE221" s="56">
        <f t="shared" si="91"/>
        <v>1</v>
      </c>
      <c r="AF221" s="56">
        <f t="shared" si="91"/>
        <v>1</v>
      </c>
      <c r="AG221" s="56">
        <f t="shared" si="91"/>
        <v>1</v>
      </c>
      <c r="AH221" s="56">
        <f t="shared" si="91"/>
        <v>1</v>
      </c>
      <c r="AI221" s="56">
        <f t="shared" si="91"/>
        <v>1</v>
      </c>
      <c r="AJ221" s="56">
        <f t="shared" si="91"/>
        <v>1</v>
      </c>
      <c r="AK221" s="56">
        <f t="shared" si="91"/>
        <v>1</v>
      </c>
      <c r="AL221" s="56">
        <f t="shared" si="91"/>
        <v>0</v>
      </c>
      <c r="AM221" s="56">
        <f t="shared" si="92"/>
        <v>0</v>
      </c>
      <c r="AN221" s="56">
        <f t="shared" si="92"/>
        <v>0</v>
      </c>
      <c r="AO221" s="56">
        <f t="shared" si="92"/>
        <v>0</v>
      </c>
      <c r="AP221" s="56">
        <f t="shared" si="92"/>
        <v>0</v>
      </c>
      <c r="AQ221" s="56">
        <f t="shared" si="92"/>
        <v>0</v>
      </c>
      <c r="AR221" s="56">
        <f t="shared" si="92"/>
        <v>0</v>
      </c>
      <c r="AS221" s="56">
        <f t="shared" si="92"/>
        <v>0</v>
      </c>
      <c r="AT221" s="56">
        <f t="shared" si="92"/>
        <v>0</v>
      </c>
      <c r="AU221" s="56">
        <f t="shared" si="92"/>
        <v>0</v>
      </c>
      <c r="AV221" s="56">
        <f t="shared" si="92"/>
        <v>0</v>
      </c>
      <c r="AW221" s="56">
        <f t="shared" si="92"/>
        <v>0</v>
      </c>
      <c r="AX221" s="56">
        <f t="shared" si="92"/>
        <v>0</v>
      </c>
      <c r="AY221" s="56">
        <f t="shared" si="92"/>
        <v>0</v>
      </c>
      <c r="AZ221" s="56">
        <f t="shared" si="92"/>
        <v>0</v>
      </c>
    </row>
    <row r="222" spans="1:52">
      <c r="A222" s="56" t="s">
        <v>335</v>
      </c>
      <c r="B222" s="56">
        <v>2887</v>
      </c>
      <c r="C222" s="56" t="s">
        <v>619</v>
      </c>
      <c r="D222" s="56" t="s">
        <v>641</v>
      </c>
      <c r="E222" s="1">
        <v>42136</v>
      </c>
      <c r="F222" s="1">
        <v>42495</v>
      </c>
      <c r="G222" s="1">
        <f t="shared" si="84"/>
        <v>42495</v>
      </c>
      <c r="I222" s="56">
        <f t="shared" si="89"/>
        <v>0</v>
      </c>
      <c r="J222" s="56">
        <f t="shared" si="89"/>
        <v>0</v>
      </c>
      <c r="K222" s="56">
        <f t="shared" si="89"/>
        <v>0</v>
      </c>
      <c r="L222" s="56">
        <f t="shared" si="89"/>
        <v>0</v>
      </c>
      <c r="M222" s="56">
        <f t="shared" si="89"/>
        <v>0</v>
      </c>
      <c r="N222" s="56">
        <f t="shared" si="89"/>
        <v>0</v>
      </c>
      <c r="O222" s="56">
        <f t="shared" si="89"/>
        <v>0</v>
      </c>
      <c r="P222" s="56">
        <f t="shared" si="89"/>
        <v>0</v>
      </c>
      <c r="Q222" s="56">
        <f t="shared" si="89"/>
        <v>0</v>
      </c>
      <c r="R222" s="56">
        <f t="shared" si="89"/>
        <v>0</v>
      </c>
      <c r="S222" s="56">
        <f t="shared" si="90"/>
        <v>0</v>
      </c>
      <c r="T222" s="56">
        <f t="shared" si="90"/>
        <v>0</v>
      </c>
      <c r="U222" s="56">
        <f t="shared" si="90"/>
        <v>0</v>
      </c>
      <c r="V222" s="56">
        <f t="shared" si="90"/>
        <v>0</v>
      </c>
      <c r="W222" s="56">
        <f t="shared" si="90"/>
        <v>0</v>
      </c>
      <c r="X222" s="56">
        <f t="shared" si="90"/>
        <v>0</v>
      </c>
      <c r="Y222" s="56">
        <f t="shared" si="90"/>
        <v>0</v>
      </c>
      <c r="Z222" s="56">
        <f t="shared" si="90"/>
        <v>0</v>
      </c>
      <c r="AA222" s="56">
        <f t="shared" si="90"/>
        <v>0</v>
      </c>
      <c r="AB222" s="56">
        <f t="shared" si="90"/>
        <v>0</v>
      </c>
      <c r="AC222" s="56">
        <f t="shared" si="91"/>
        <v>0</v>
      </c>
      <c r="AD222" s="56">
        <f t="shared" si="91"/>
        <v>0</v>
      </c>
      <c r="AE222" s="56">
        <f t="shared" si="91"/>
        <v>0</v>
      </c>
      <c r="AF222" s="56">
        <f t="shared" si="91"/>
        <v>0</v>
      </c>
      <c r="AG222" s="56">
        <f t="shared" si="91"/>
        <v>0</v>
      </c>
      <c r="AH222" s="56">
        <f t="shared" si="91"/>
        <v>1</v>
      </c>
      <c r="AI222" s="56">
        <f t="shared" si="91"/>
        <v>1</v>
      </c>
      <c r="AJ222" s="56">
        <f t="shared" si="91"/>
        <v>1</v>
      </c>
      <c r="AK222" s="56">
        <f t="shared" si="91"/>
        <v>1</v>
      </c>
      <c r="AL222" s="56">
        <f t="shared" si="91"/>
        <v>0</v>
      </c>
      <c r="AM222" s="56">
        <f t="shared" si="92"/>
        <v>0</v>
      </c>
      <c r="AN222" s="56">
        <f t="shared" si="92"/>
        <v>0</v>
      </c>
      <c r="AO222" s="56">
        <f t="shared" si="92"/>
        <v>0</v>
      </c>
      <c r="AP222" s="56">
        <f t="shared" si="92"/>
        <v>0</v>
      </c>
      <c r="AQ222" s="56">
        <f t="shared" si="92"/>
        <v>0</v>
      </c>
      <c r="AR222" s="56">
        <f t="shared" si="92"/>
        <v>0</v>
      </c>
      <c r="AS222" s="56">
        <f t="shared" si="92"/>
        <v>0</v>
      </c>
      <c r="AT222" s="56">
        <f t="shared" si="92"/>
        <v>0</v>
      </c>
      <c r="AU222" s="56">
        <f t="shared" si="92"/>
        <v>0</v>
      </c>
      <c r="AV222" s="56">
        <f t="shared" si="92"/>
        <v>0</v>
      </c>
      <c r="AW222" s="56">
        <f t="shared" si="92"/>
        <v>0</v>
      </c>
      <c r="AX222" s="56">
        <f t="shared" si="92"/>
        <v>0</v>
      </c>
      <c r="AY222" s="56">
        <f t="shared" si="92"/>
        <v>0</v>
      </c>
      <c r="AZ222" s="56">
        <f t="shared" si="92"/>
        <v>0</v>
      </c>
    </row>
    <row r="223" spans="1:52">
      <c r="A223" s="56" t="s">
        <v>335</v>
      </c>
      <c r="B223" s="56">
        <v>3032</v>
      </c>
      <c r="C223" s="56" t="s">
        <v>619</v>
      </c>
      <c r="D223" s="56" t="s">
        <v>640</v>
      </c>
      <c r="E223" s="1">
        <v>39128</v>
      </c>
      <c r="F223" s="1">
        <v>42495</v>
      </c>
      <c r="G223" s="1">
        <f t="shared" si="84"/>
        <v>42495</v>
      </c>
      <c r="I223" s="56">
        <f t="shared" si="89"/>
        <v>1</v>
      </c>
      <c r="J223" s="56">
        <f t="shared" si="89"/>
        <v>1</v>
      </c>
      <c r="K223" s="56">
        <f t="shared" si="89"/>
        <v>1</v>
      </c>
      <c r="L223" s="56">
        <f t="shared" si="89"/>
        <v>1</v>
      </c>
      <c r="M223" s="56">
        <f t="shared" si="89"/>
        <v>1</v>
      </c>
      <c r="N223" s="56">
        <f t="shared" si="89"/>
        <v>1</v>
      </c>
      <c r="O223" s="56">
        <f t="shared" si="89"/>
        <v>1</v>
      </c>
      <c r="P223" s="56">
        <f t="shared" si="89"/>
        <v>1</v>
      </c>
      <c r="Q223" s="56">
        <f t="shared" si="89"/>
        <v>1</v>
      </c>
      <c r="R223" s="56">
        <f t="shared" si="89"/>
        <v>1</v>
      </c>
      <c r="S223" s="56">
        <f t="shared" si="90"/>
        <v>1</v>
      </c>
      <c r="T223" s="56">
        <f t="shared" si="90"/>
        <v>1</v>
      </c>
      <c r="U223" s="56">
        <f t="shared" si="90"/>
        <v>1</v>
      </c>
      <c r="V223" s="56">
        <f t="shared" si="90"/>
        <v>1</v>
      </c>
      <c r="W223" s="56">
        <f t="shared" si="90"/>
        <v>1</v>
      </c>
      <c r="X223" s="56">
        <f t="shared" si="90"/>
        <v>1</v>
      </c>
      <c r="Y223" s="56">
        <f t="shared" si="90"/>
        <v>1</v>
      </c>
      <c r="Z223" s="56">
        <f t="shared" si="90"/>
        <v>1</v>
      </c>
      <c r="AA223" s="56">
        <f t="shared" si="90"/>
        <v>1</v>
      </c>
      <c r="AB223" s="56">
        <f t="shared" si="90"/>
        <v>1</v>
      </c>
      <c r="AC223" s="56">
        <f t="shared" si="91"/>
        <v>1</v>
      </c>
      <c r="AD223" s="56">
        <f t="shared" si="91"/>
        <v>1</v>
      </c>
      <c r="AE223" s="56">
        <f t="shared" si="91"/>
        <v>1</v>
      </c>
      <c r="AF223" s="56">
        <f t="shared" si="91"/>
        <v>1</v>
      </c>
      <c r="AG223" s="56">
        <f t="shared" si="91"/>
        <v>1</v>
      </c>
      <c r="AH223" s="56">
        <f t="shared" si="91"/>
        <v>1</v>
      </c>
      <c r="AI223" s="56">
        <f t="shared" si="91"/>
        <v>1</v>
      </c>
      <c r="AJ223" s="56">
        <f t="shared" si="91"/>
        <v>1</v>
      </c>
      <c r="AK223" s="56">
        <f t="shared" si="91"/>
        <v>1</v>
      </c>
      <c r="AL223" s="56">
        <f t="shared" si="91"/>
        <v>0</v>
      </c>
      <c r="AM223" s="56">
        <f t="shared" si="92"/>
        <v>0</v>
      </c>
      <c r="AN223" s="56">
        <f t="shared" si="92"/>
        <v>0</v>
      </c>
      <c r="AO223" s="56">
        <f t="shared" si="92"/>
        <v>0</v>
      </c>
      <c r="AP223" s="56">
        <f t="shared" si="92"/>
        <v>0</v>
      </c>
      <c r="AQ223" s="56">
        <f t="shared" si="92"/>
        <v>0</v>
      </c>
      <c r="AR223" s="56">
        <f t="shared" si="92"/>
        <v>0</v>
      </c>
      <c r="AS223" s="56">
        <f t="shared" si="92"/>
        <v>0</v>
      </c>
      <c r="AT223" s="56">
        <f t="shared" si="92"/>
        <v>0</v>
      </c>
      <c r="AU223" s="56">
        <f t="shared" si="92"/>
        <v>0</v>
      </c>
      <c r="AV223" s="56">
        <f t="shared" si="92"/>
        <v>0</v>
      </c>
      <c r="AW223" s="56">
        <f t="shared" si="92"/>
        <v>0</v>
      </c>
      <c r="AX223" s="56">
        <f t="shared" si="92"/>
        <v>0</v>
      </c>
      <c r="AY223" s="56">
        <f t="shared" si="92"/>
        <v>0</v>
      </c>
      <c r="AZ223" s="56">
        <f t="shared" si="92"/>
        <v>0</v>
      </c>
    </row>
    <row r="224" spans="1:52">
      <c r="A224" s="56" t="s">
        <v>335</v>
      </c>
      <c r="B224" s="56">
        <v>3588</v>
      </c>
      <c r="C224" s="56" t="s">
        <v>619</v>
      </c>
      <c r="D224" s="56" t="s">
        <v>639</v>
      </c>
      <c r="E224" s="1">
        <v>39660</v>
      </c>
      <c r="F224" s="1">
        <v>42495</v>
      </c>
      <c r="G224" s="1">
        <f t="shared" si="84"/>
        <v>42495</v>
      </c>
      <c r="I224" s="56">
        <f t="shared" si="89"/>
        <v>1</v>
      </c>
      <c r="J224" s="56">
        <f t="shared" si="89"/>
        <v>1</v>
      </c>
      <c r="K224" s="56">
        <f t="shared" si="89"/>
        <v>1</v>
      </c>
      <c r="L224" s="56">
        <f t="shared" si="89"/>
        <v>1</v>
      </c>
      <c r="M224" s="56">
        <f t="shared" si="89"/>
        <v>1</v>
      </c>
      <c r="N224" s="56">
        <f t="shared" si="89"/>
        <v>1</v>
      </c>
      <c r="O224" s="56">
        <f t="shared" si="89"/>
        <v>1</v>
      </c>
      <c r="P224" s="56">
        <f t="shared" si="89"/>
        <v>1</v>
      </c>
      <c r="Q224" s="56">
        <f t="shared" si="89"/>
        <v>1</v>
      </c>
      <c r="R224" s="56">
        <f t="shared" si="89"/>
        <v>1</v>
      </c>
      <c r="S224" s="56">
        <f t="shared" si="90"/>
        <v>1</v>
      </c>
      <c r="T224" s="56">
        <f t="shared" si="90"/>
        <v>1</v>
      </c>
      <c r="U224" s="56">
        <f t="shared" si="90"/>
        <v>1</v>
      </c>
      <c r="V224" s="56">
        <f t="shared" si="90"/>
        <v>1</v>
      </c>
      <c r="W224" s="56">
        <f t="shared" si="90"/>
        <v>1</v>
      </c>
      <c r="X224" s="56">
        <f t="shared" si="90"/>
        <v>1</v>
      </c>
      <c r="Y224" s="56">
        <f t="shared" si="90"/>
        <v>1</v>
      </c>
      <c r="Z224" s="56">
        <f t="shared" si="90"/>
        <v>1</v>
      </c>
      <c r="AA224" s="56">
        <f t="shared" si="90"/>
        <v>1</v>
      </c>
      <c r="AB224" s="56">
        <f t="shared" si="90"/>
        <v>1</v>
      </c>
      <c r="AC224" s="56">
        <f t="shared" si="91"/>
        <v>1</v>
      </c>
      <c r="AD224" s="56">
        <f t="shared" si="91"/>
        <v>1</v>
      </c>
      <c r="AE224" s="56">
        <f t="shared" si="91"/>
        <v>1</v>
      </c>
      <c r="AF224" s="56">
        <f t="shared" si="91"/>
        <v>1</v>
      </c>
      <c r="AG224" s="56">
        <f t="shared" si="91"/>
        <v>1</v>
      </c>
      <c r="AH224" s="56">
        <f t="shared" si="91"/>
        <v>1</v>
      </c>
      <c r="AI224" s="56">
        <f t="shared" si="91"/>
        <v>1</v>
      </c>
      <c r="AJ224" s="56">
        <f t="shared" si="91"/>
        <v>1</v>
      </c>
      <c r="AK224" s="56">
        <f t="shared" si="91"/>
        <v>1</v>
      </c>
      <c r="AL224" s="56">
        <f t="shared" si="91"/>
        <v>0</v>
      </c>
      <c r="AM224" s="56">
        <f t="shared" si="92"/>
        <v>0</v>
      </c>
      <c r="AN224" s="56">
        <f t="shared" si="92"/>
        <v>0</v>
      </c>
      <c r="AO224" s="56">
        <f t="shared" si="92"/>
        <v>0</v>
      </c>
      <c r="AP224" s="56">
        <f t="shared" si="92"/>
        <v>0</v>
      </c>
      <c r="AQ224" s="56">
        <f t="shared" si="92"/>
        <v>0</v>
      </c>
      <c r="AR224" s="56">
        <f t="shared" si="92"/>
        <v>0</v>
      </c>
      <c r="AS224" s="56">
        <f t="shared" si="92"/>
        <v>0</v>
      </c>
      <c r="AT224" s="56">
        <f t="shared" si="92"/>
        <v>0</v>
      </c>
      <c r="AU224" s="56">
        <f t="shared" si="92"/>
        <v>0</v>
      </c>
      <c r="AV224" s="56">
        <f t="shared" si="92"/>
        <v>0</v>
      </c>
      <c r="AW224" s="56">
        <f t="shared" si="92"/>
        <v>0</v>
      </c>
      <c r="AX224" s="56">
        <f t="shared" si="92"/>
        <v>0</v>
      </c>
      <c r="AY224" s="56">
        <f t="shared" si="92"/>
        <v>0</v>
      </c>
      <c r="AZ224" s="56">
        <f t="shared" si="92"/>
        <v>0</v>
      </c>
    </row>
    <row r="225" spans="1:52">
      <c r="A225" s="56" t="s">
        <v>335</v>
      </c>
      <c r="B225" s="56">
        <v>3595</v>
      </c>
      <c r="C225" s="56" t="s">
        <v>619</v>
      </c>
      <c r="D225" s="56" t="s">
        <v>638</v>
      </c>
      <c r="E225" s="1">
        <v>39660</v>
      </c>
      <c r="F225" s="1">
        <v>42495</v>
      </c>
      <c r="G225" s="1">
        <f t="shared" si="84"/>
        <v>42495</v>
      </c>
      <c r="I225" s="56">
        <f t="shared" si="89"/>
        <v>1</v>
      </c>
      <c r="J225" s="56">
        <f t="shared" si="89"/>
        <v>1</v>
      </c>
      <c r="K225" s="56">
        <f t="shared" si="89"/>
        <v>1</v>
      </c>
      <c r="L225" s="56">
        <f t="shared" si="89"/>
        <v>1</v>
      </c>
      <c r="M225" s="56">
        <f t="shared" si="89"/>
        <v>1</v>
      </c>
      <c r="N225" s="56">
        <f t="shared" si="89"/>
        <v>1</v>
      </c>
      <c r="O225" s="56">
        <f t="shared" si="89"/>
        <v>1</v>
      </c>
      <c r="P225" s="56">
        <f t="shared" si="89"/>
        <v>1</v>
      </c>
      <c r="Q225" s="56">
        <f t="shared" si="89"/>
        <v>1</v>
      </c>
      <c r="R225" s="56">
        <f t="shared" si="89"/>
        <v>1</v>
      </c>
      <c r="S225" s="56">
        <f t="shared" si="90"/>
        <v>1</v>
      </c>
      <c r="T225" s="56">
        <f t="shared" si="90"/>
        <v>1</v>
      </c>
      <c r="U225" s="56">
        <f t="shared" si="90"/>
        <v>1</v>
      </c>
      <c r="V225" s="56">
        <f t="shared" si="90"/>
        <v>1</v>
      </c>
      <c r="W225" s="56">
        <f t="shared" si="90"/>
        <v>1</v>
      </c>
      <c r="X225" s="56">
        <f t="shared" si="90"/>
        <v>1</v>
      </c>
      <c r="Y225" s="56">
        <f t="shared" si="90"/>
        <v>1</v>
      </c>
      <c r="Z225" s="56">
        <f t="shared" si="90"/>
        <v>1</v>
      </c>
      <c r="AA225" s="56">
        <f t="shared" si="90"/>
        <v>1</v>
      </c>
      <c r="AB225" s="56">
        <f t="shared" si="90"/>
        <v>1</v>
      </c>
      <c r="AC225" s="56">
        <f t="shared" si="91"/>
        <v>1</v>
      </c>
      <c r="AD225" s="56">
        <f t="shared" si="91"/>
        <v>1</v>
      </c>
      <c r="AE225" s="56">
        <f t="shared" si="91"/>
        <v>1</v>
      </c>
      <c r="AF225" s="56">
        <f t="shared" si="91"/>
        <v>1</v>
      </c>
      <c r="AG225" s="56">
        <f t="shared" si="91"/>
        <v>1</v>
      </c>
      <c r="AH225" s="56">
        <f t="shared" si="91"/>
        <v>1</v>
      </c>
      <c r="AI225" s="56">
        <f t="shared" si="91"/>
        <v>1</v>
      </c>
      <c r="AJ225" s="56">
        <f t="shared" si="91"/>
        <v>1</v>
      </c>
      <c r="AK225" s="56">
        <f t="shared" si="91"/>
        <v>1</v>
      </c>
      <c r="AL225" s="56">
        <f t="shared" si="91"/>
        <v>0</v>
      </c>
      <c r="AM225" s="56">
        <f t="shared" si="92"/>
        <v>0</v>
      </c>
      <c r="AN225" s="56">
        <f t="shared" si="92"/>
        <v>0</v>
      </c>
      <c r="AO225" s="56">
        <f t="shared" si="92"/>
        <v>0</v>
      </c>
      <c r="AP225" s="56">
        <f t="shared" si="92"/>
        <v>0</v>
      </c>
      <c r="AQ225" s="56">
        <f t="shared" si="92"/>
        <v>0</v>
      </c>
      <c r="AR225" s="56">
        <f t="shared" si="92"/>
        <v>0</v>
      </c>
      <c r="AS225" s="56">
        <f t="shared" si="92"/>
        <v>0</v>
      </c>
      <c r="AT225" s="56">
        <f t="shared" si="92"/>
        <v>0</v>
      </c>
      <c r="AU225" s="56">
        <f t="shared" si="92"/>
        <v>0</v>
      </c>
      <c r="AV225" s="56">
        <f t="shared" si="92"/>
        <v>0</v>
      </c>
      <c r="AW225" s="56">
        <f t="shared" si="92"/>
        <v>0</v>
      </c>
      <c r="AX225" s="56">
        <f t="shared" si="92"/>
        <v>0</v>
      </c>
      <c r="AY225" s="56">
        <f t="shared" si="92"/>
        <v>0</v>
      </c>
      <c r="AZ225" s="56">
        <f t="shared" si="92"/>
        <v>0</v>
      </c>
    </row>
    <row r="226" spans="1:52">
      <c r="A226" s="56" t="s">
        <v>335</v>
      </c>
      <c r="B226" s="56">
        <v>3710</v>
      </c>
      <c r="C226" s="56" t="s">
        <v>619</v>
      </c>
      <c r="D226" s="56" t="s">
        <v>637</v>
      </c>
      <c r="E226" s="1">
        <v>39770</v>
      </c>
      <c r="F226" s="1">
        <v>42495</v>
      </c>
      <c r="G226" s="1">
        <f t="shared" si="84"/>
        <v>42495</v>
      </c>
      <c r="I226" s="56">
        <f t="shared" si="89"/>
        <v>1</v>
      </c>
      <c r="J226" s="56">
        <f t="shared" si="89"/>
        <v>1</v>
      </c>
      <c r="K226" s="56">
        <f t="shared" si="89"/>
        <v>1</v>
      </c>
      <c r="L226" s="56">
        <f t="shared" si="89"/>
        <v>1</v>
      </c>
      <c r="M226" s="56">
        <f t="shared" si="89"/>
        <v>1</v>
      </c>
      <c r="N226" s="56">
        <f t="shared" si="89"/>
        <v>1</v>
      </c>
      <c r="O226" s="56">
        <f t="shared" si="89"/>
        <v>1</v>
      </c>
      <c r="P226" s="56">
        <f t="shared" si="89"/>
        <v>1</v>
      </c>
      <c r="Q226" s="56">
        <f t="shared" si="89"/>
        <v>1</v>
      </c>
      <c r="R226" s="56">
        <f t="shared" si="89"/>
        <v>1</v>
      </c>
      <c r="S226" s="56">
        <f t="shared" si="90"/>
        <v>1</v>
      </c>
      <c r="T226" s="56">
        <f t="shared" si="90"/>
        <v>1</v>
      </c>
      <c r="U226" s="56">
        <f t="shared" si="90"/>
        <v>1</v>
      </c>
      <c r="V226" s="56">
        <f t="shared" si="90"/>
        <v>1</v>
      </c>
      <c r="W226" s="56">
        <f t="shared" si="90"/>
        <v>1</v>
      </c>
      <c r="X226" s="56">
        <f t="shared" si="90"/>
        <v>1</v>
      </c>
      <c r="Y226" s="56">
        <f t="shared" si="90"/>
        <v>1</v>
      </c>
      <c r="Z226" s="56">
        <f t="shared" si="90"/>
        <v>1</v>
      </c>
      <c r="AA226" s="56">
        <f t="shared" si="90"/>
        <v>1</v>
      </c>
      <c r="AB226" s="56">
        <f t="shared" si="90"/>
        <v>1</v>
      </c>
      <c r="AC226" s="56">
        <f t="shared" si="91"/>
        <v>1</v>
      </c>
      <c r="AD226" s="56">
        <f t="shared" si="91"/>
        <v>1</v>
      </c>
      <c r="AE226" s="56">
        <f t="shared" si="91"/>
        <v>1</v>
      </c>
      <c r="AF226" s="56">
        <f t="shared" si="91"/>
        <v>1</v>
      </c>
      <c r="AG226" s="56">
        <f t="shared" si="91"/>
        <v>1</v>
      </c>
      <c r="AH226" s="56">
        <f t="shared" si="91"/>
        <v>1</v>
      </c>
      <c r="AI226" s="56">
        <f t="shared" si="91"/>
        <v>1</v>
      </c>
      <c r="AJ226" s="56">
        <f t="shared" si="91"/>
        <v>1</v>
      </c>
      <c r="AK226" s="56">
        <f t="shared" si="91"/>
        <v>1</v>
      </c>
      <c r="AL226" s="56">
        <f t="shared" si="91"/>
        <v>0</v>
      </c>
      <c r="AM226" s="56">
        <f t="shared" si="92"/>
        <v>0</v>
      </c>
      <c r="AN226" s="56">
        <f t="shared" si="92"/>
        <v>0</v>
      </c>
      <c r="AO226" s="56">
        <f t="shared" si="92"/>
        <v>0</v>
      </c>
      <c r="AP226" s="56">
        <f t="shared" si="92"/>
        <v>0</v>
      </c>
      <c r="AQ226" s="56">
        <f t="shared" si="92"/>
        <v>0</v>
      </c>
      <c r="AR226" s="56">
        <f t="shared" si="92"/>
        <v>0</v>
      </c>
      <c r="AS226" s="56">
        <f t="shared" si="92"/>
        <v>0</v>
      </c>
      <c r="AT226" s="56">
        <f t="shared" si="92"/>
        <v>0</v>
      </c>
      <c r="AU226" s="56">
        <f t="shared" si="92"/>
        <v>0</v>
      </c>
      <c r="AV226" s="56">
        <f t="shared" si="92"/>
        <v>0</v>
      </c>
      <c r="AW226" s="56">
        <f t="shared" si="92"/>
        <v>0</v>
      </c>
      <c r="AX226" s="56">
        <f t="shared" si="92"/>
        <v>0</v>
      </c>
      <c r="AY226" s="56">
        <f t="shared" si="92"/>
        <v>0</v>
      </c>
      <c r="AZ226" s="56">
        <f t="shared" si="92"/>
        <v>0</v>
      </c>
    </row>
    <row r="227" spans="1:52">
      <c r="A227" s="56" t="s">
        <v>335</v>
      </c>
      <c r="B227" s="56">
        <v>3727</v>
      </c>
      <c r="C227" s="56" t="s">
        <v>628</v>
      </c>
      <c r="D227" s="56" t="s">
        <v>636</v>
      </c>
      <c r="E227" s="1">
        <v>39786</v>
      </c>
      <c r="F227" s="1">
        <v>42495</v>
      </c>
      <c r="G227" s="1">
        <f t="shared" si="84"/>
        <v>42495</v>
      </c>
      <c r="I227" s="56">
        <f t="shared" ref="I227:R236" si="93">IF(AND(I$5&gt;$E227,I$5&lt;$G227),1,0)</f>
        <v>1</v>
      </c>
      <c r="J227" s="56">
        <f t="shared" si="93"/>
        <v>1</v>
      </c>
      <c r="K227" s="56">
        <f t="shared" si="93"/>
        <v>1</v>
      </c>
      <c r="L227" s="56">
        <f t="shared" si="93"/>
        <v>1</v>
      </c>
      <c r="M227" s="56">
        <f t="shared" si="93"/>
        <v>1</v>
      </c>
      <c r="N227" s="56">
        <f t="shared" si="93"/>
        <v>1</v>
      </c>
      <c r="O227" s="56">
        <f t="shared" si="93"/>
        <v>1</v>
      </c>
      <c r="P227" s="56">
        <f t="shared" si="93"/>
        <v>1</v>
      </c>
      <c r="Q227" s="56">
        <f t="shared" si="93"/>
        <v>1</v>
      </c>
      <c r="R227" s="56">
        <f t="shared" si="93"/>
        <v>1</v>
      </c>
      <c r="S227" s="56">
        <f t="shared" ref="S227:AB236" si="94">IF(AND(S$5&gt;$E227,S$5&lt;$G227),1,0)</f>
        <v>1</v>
      </c>
      <c r="T227" s="56">
        <f t="shared" si="94"/>
        <v>1</v>
      </c>
      <c r="U227" s="56">
        <f t="shared" si="94"/>
        <v>1</v>
      </c>
      <c r="V227" s="56">
        <f t="shared" si="94"/>
        <v>1</v>
      </c>
      <c r="W227" s="56">
        <f t="shared" si="94"/>
        <v>1</v>
      </c>
      <c r="X227" s="56">
        <f t="shared" si="94"/>
        <v>1</v>
      </c>
      <c r="Y227" s="56">
        <f t="shared" si="94"/>
        <v>1</v>
      </c>
      <c r="Z227" s="56">
        <f t="shared" si="94"/>
        <v>1</v>
      </c>
      <c r="AA227" s="56">
        <f t="shared" si="94"/>
        <v>1</v>
      </c>
      <c r="AB227" s="56">
        <f t="shared" si="94"/>
        <v>1</v>
      </c>
      <c r="AC227" s="56">
        <f t="shared" ref="AC227:AL236" si="95">IF(AND(AC$5&gt;$E227,AC$5&lt;$G227),1,0)</f>
        <v>1</v>
      </c>
      <c r="AD227" s="56">
        <f t="shared" si="95"/>
        <v>1</v>
      </c>
      <c r="AE227" s="56">
        <f t="shared" si="95"/>
        <v>1</v>
      </c>
      <c r="AF227" s="56">
        <f t="shared" si="95"/>
        <v>1</v>
      </c>
      <c r="AG227" s="56">
        <f t="shared" si="95"/>
        <v>1</v>
      </c>
      <c r="AH227" s="56">
        <f t="shared" si="95"/>
        <v>1</v>
      </c>
      <c r="AI227" s="56">
        <f t="shared" si="95"/>
        <v>1</v>
      </c>
      <c r="AJ227" s="56">
        <f t="shared" si="95"/>
        <v>1</v>
      </c>
      <c r="AK227" s="56">
        <f t="shared" si="95"/>
        <v>1</v>
      </c>
      <c r="AL227" s="56">
        <f t="shared" si="95"/>
        <v>0</v>
      </c>
      <c r="AM227" s="56">
        <f t="shared" ref="AM227:AZ236" si="96">IF(AND(AM$5&gt;$E227,AM$5&lt;$G227),1,0)</f>
        <v>0</v>
      </c>
      <c r="AN227" s="56">
        <f t="shared" si="96"/>
        <v>0</v>
      </c>
      <c r="AO227" s="56">
        <f t="shared" si="96"/>
        <v>0</v>
      </c>
      <c r="AP227" s="56">
        <f t="shared" si="96"/>
        <v>0</v>
      </c>
      <c r="AQ227" s="56">
        <f t="shared" si="96"/>
        <v>0</v>
      </c>
      <c r="AR227" s="56">
        <f t="shared" si="96"/>
        <v>0</v>
      </c>
      <c r="AS227" s="56">
        <f t="shared" si="96"/>
        <v>0</v>
      </c>
      <c r="AT227" s="56">
        <f t="shared" si="96"/>
        <v>0</v>
      </c>
      <c r="AU227" s="56">
        <f t="shared" si="96"/>
        <v>0</v>
      </c>
      <c r="AV227" s="56">
        <f t="shared" si="96"/>
        <v>0</v>
      </c>
      <c r="AW227" s="56">
        <f t="shared" si="96"/>
        <v>0</v>
      </c>
      <c r="AX227" s="56">
        <f t="shared" si="96"/>
        <v>0</v>
      </c>
      <c r="AY227" s="56">
        <f t="shared" si="96"/>
        <v>0</v>
      </c>
      <c r="AZ227" s="56">
        <f t="shared" si="96"/>
        <v>0</v>
      </c>
    </row>
    <row r="228" spans="1:52">
      <c r="A228" s="56" t="s">
        <v>335</v>
      </c>
      <c r="B228" s="56">
        <v>3733</v>
      </c>
      <c r="C228" s="56" t="s">
        <v>628</v>
      </c>
      <c r="D228" s="56" t="s">
        <v>635</v>
      </c>
      <c r="E228" s="1">
        <v>39793</v>
      </c>
      <c r="F228" s="1">
        <v>42495</v>
      </c>
      <c r="G228" s="1">
        <f t="shared" si="84"/>
        <v>42495</v>
      </c>
      <c r="I228" s="56">
        <f t="shared" si="93"/>
        <v>1</v>
      </c>
      <c r="J228" s="56">
        <f t="shared" si="93"/>
        <v>1</v>
      </c>
      <c r="K228" s="56">
        <f t="shared" si="93"/>
        <v>1</v>
      </c>
      <c r="L228" s="56">
        <f t="shared" si="93"/>
        <v>1</v>
      </c>
      <c r="M228" s="56">
        <f t="shared" si="93"/>
        <v>1</v>
      </c>
      <c r="N228" s="56">
        <f t="shared" si="93"/>
        <v>1</v>
      </c>
      <c r="O228" s="56">
        <f t="shared" si="93"/>
        <v>1</v>
      </c>
      <c r="P228" s="56">
        <f t="shared" si="93"/>
        <v>1</v>
      </c>
      <c r="Q228" s="56">
        <f t="shared" si="93"/>
        <v>1</v>
      </c>
      <c r="R228" s="56">
        <f t="shared" si="93"/>
        <v>1</v>
      </c>
      <c r="S228" s="56">
        <f t="shared" si="94"/>
        <v>1</v>
      </c>
      <c r="T228" s="56">
        <f t="shared" si="94"/>
        <v>1</v>
      </c>
      <c r="U228" s="56">
        <f t="shared" si="94"/>
        <v>1</v>
      </c>
      <c r="V228" s="56">
        <f t="shared" si="94"/>
        <v>1</v>
      </c>
      <c r="W228" s="56">
        <f t="shared" si="94"/>
        <v>1</v>
      </c>
      <c r="X228" s="56">
        <f t="shared" si="94"/>
        <v>1</v>
      </c>
      <c r="Y228" s="56">
        <f t="shared" si="94"/>
        <v>1</v>
      </c>
      <c r="Z228" s="56">
        <f t="shared" si="94"/>
        <v>1</v>
      </c>
      <c r="AA228" s="56">
        <f t="shared" si="94"/>
        <v>1</v>
      </c>
      <c r="AB228" s="56">
        <f t="shared" si="94"/>
        <v>1</v>
      </c>
      <c r="AC228" s="56">
        <f t="shared" si="95"/>
        <v>1</v>
      </c>
      <c r="AD228" s="56">
        <f t="shared" si="95"/>
        <v>1</v>
      </c>
      <c r="AE228" s="56">
        <f t="shared" si="95"/>
        <v>1</v>
      </c>
      <c r="AF228" s="56">
        <f t="shared" si="95"/>
        <v>1</v>
      </c>
      <c r="AG228" s="56">
        <f t="shared" si="95"/>
        <v>1</v>
      </c>
      <c r="AH228" s="56">
        <f t="shared" si="95"/>
        <v>1</v>
      </c>
      <c r="AI228" s="56">
        <f t="shared" si="95"/>
        <v>1</v>
      </c>
      <c r="AJ228" s="56">
        <f t="shared" si="95"/>
        <v>1</v>
      </c>
      <c r="AK228" s="56">
        <f t="shared" si="95"/>
        <v>1</v>
      </c>
      <c r="AL228" s="56">
        <f t="shared" si="95"/>
        <v>0</v>
      </c>
      <c r="AM228" s="56">
        <f t="shared" si="96"/>
        <v>0</v>
      </c>
      <c r="AN228" s="56">
        <f t="shared" si="96"/>
        <v>0</v>
      </c>
      <c r="AO228" s="56">
        <f t="shared" si="96"/>
        <v>0</v>
      </c>
      <c r="AP228" s="56">
        <f t="shared" si="96"/>
        <v>0</v>
      </c>
      <c r="AQ228" s="56">
        <f t="shared" si="96"/>
        <v>0</v>
      </c>
      <c r="AR228" s="56">
        <f t="shared" si="96"/>
        <v>0</v>
      </c>
      <c r="AS228" s="56">
        <f t="shared" si="96"/>
        <v>0</v>
      </c>
      <c r="AT228" s="56">
        <f t="shared" si="96"/>
        <v>0</v>
      </c>
      <c r="AU228" s="56">
        <f t="shared" si="96"/>
        <v>0</v>
      </c>
      <c r="AV228" s="56">
        <f t="shared" si="96"/>
        <v>0</v>
      </c>
      <c r="AW228" s="56">
        <f t="shared" si="96"/>
        <v>0</v>
      </c>
      <c r="AX228" s="56">
        <f t="shared" si="96"/>
        <v>0</v>
      </c>
      <c r="AY228" s="56">
        <f t="shared" si="96"/>
        <v>0</v>
      </c>
      <c r="AZ228" s="56">
        <f t="shared" si="96"/>
        <v>0</v>
      </c>
    </row>
    <row r="229" spans="1:52">
      <c r="A229" s="56" t="s">
        <v>335</v>
      </c>
      <c r="B229" s="56">
        <v>4000</v>
      </c>
      <c r="C229" s="56" t="s">
        <v>619</v>
      </c>
      <c r="D229" s="56" t="s">
        <v>634</v>
      </c>
      <c r="E229" s="1">
        <v>40053</v>
      </c>
      <c r="F229" s="1">
        <v>42495</v>
      </c>
      <c r="G229" s="1">
        <f t="shared" si="84"/>
        <v>42495</v>
      </c>
      <c r="I229" s="56">
        <f t="shared" si="93"/>
        <v>0</v>
      </c>
      <c r="J229" s="56">
        <f t="shared" si="93"/>
        <v>0</v>
      </c>
      <c r="K229" s="56">
        <f t="shared" si="93"/>
        <v>1</v>
      </c>
      <c r="L229" s="56">
        <f t="shared" si="93"/>
        <v>1</v>
      </c>
      <c r="M229" s="56">
        <f t="shared" si="93"/>
        <v>1</v>
      </c>
      <c r="N229" s="56">
        <f t="shared" si="93"/>
        <v>1</v>
      </c>
      <c r="O229" s="56">
        <f t="shared" si="93"/>
        <v>1</v>
      </c>
      <c r="P229" s="56">
        <f t="shared" si="93"/>
        <v>1</v>
      </c>
      <c r="Q229" s="56">
        <f t="shared" si="93"/>
        <v>1</v>
      </c>
      <c r="R229" s="56">
        <f t="shared" si="93"/>
        <v>1</v>
      </c>
      <c r="S229" s="56">
        <f t="shared" si="94"/>
        <v>1</v>
      </c>
      <c r="T229" s="56">
        <f t="shared" si="94"/>
        <v>1</v>
      </c>
      <c r="U229" s="56">
        <f t="shared" si="94"/>
        <v>1</v>
      </c>
      <c r="V229" s="56">
        <f t="shared" si="94"/>
        <v>1</v>
      </c>
      <c r="W229" s="56">
        <f t="shared" si="94"/>
        <v>1</v>
      </c>
      <c r="X229" s="56">
        <f t="shared" si="94"/>
        <v>1</v>
      </c>
      <c r="Y229" s="56">
        <f t="shared" si="94"/>
        <v>1</v>
      </c>
      <c r="Z229" s="56">
        <f t="shared" si="94"/>
        <v>1</v>
      </c>
      <c r="AA229" s="56">
        <f t="shared" si="94"/>
        <v>1</v>
      </c>
      <c r="AB229" s="56">
        <f t="shared" si="94"/>
        <v>1</v>
      </c>
      <c r="AC229" s="56">
        <f t="shared" si="95"/>
        <v>1</v>
      </c>
      <c r="AD229" s="56">
        <f t="shared" si="95"/>
        <v>1</v>
      </c>
      <c r="AE229" s="56">
        <f t="shared" si="95"/>
        <v>1</v>
      </c>
      <c r="AF229" s="56">
        <f t="shared" si="95"/>
        <v>1</v>
      </c>
      <c r="AG229" s="56">
        <f t="shared" si="95"/>
        <v>1</v>
      </c>
      <c r="AH229" s="56">
        <f t="shared" si="95"/>
        <v>1</v>
      </c>
      <c r="AI229" s="56">
        <f t="shared" si="95"/>
        <v>1</v>
      </c>
      <c r="AJ229" s="56">
        <f t="shared" si="95"/>
        <v>1</v>
      </c>
      <c r="AK229" s="56">
        <f t="shared" si="95"/>
        <v>1</v>
      </c>
      <c r="AL229" s="56">
        <f t="shared" si="95"/>
        <v>0</v>
      </c>
      <c r="AM229" s="56">
        <f t="shared" si="96"/>
        <v>0</v>
      </c>
      <c r="AN229" s="56">
        <f t="shared" si="96"/>
        <v>0</v>
      </c>
      <c r="AO229" s="56">
        <f t="shared" si="96"/>
        <v>0</v>
      </c>
      <c r="AP229" s="56">
        <f t="shared" si="96"/>
        <v>0</v>
      </c>
      <c r="AQ229" s="56">
        <f t="shared" si="96"/>
        <v>0</v>
      </c>
      <c r="AR229" s="56">
        <f t="shared" si="96"/>
        <v>0</v>
      </c>
      <c r="AS229" s="56">
        <f t="shared" si="96"/>
        <v>0</v>
      </c>
      <c r="AT229" s="56">
        <f t="shared" si="96"/>
        <v>0</v>
      </c>
      <c r="AU229" s="56">
        <f t="shared" si="96"/>
        <v>0</v>
      </c>
      <c r="AV229" s="56">
        <f t="shared" si="96"/>
        <v>0</v>
      </c>
      <c r="AW229" s="56">
        <f t="shared" si="96"/>
        <v>0</v>
      </c>
      <c r="AX229" s="56">
        <f t="shared" si="96"/>
        <v>0</v>
      </c>
      <c r="AY229" s="56">
        <f t="shared" si="96"/>
        <v>0</v>
      </c>
      <c r="AZ229" s="56">
        <f t="shared" si="96"/>
        <v>0</v>
      </c>
    </row>
    <row r="230" spans="1:52">
      <c r="A230" s="56" t="s">
        <v>335</v>
      </c>
      <c r="B230" s="56">
        <v>4163</v>
      </c>
      <c r="C230" s="56" t="s">
        <v>619</v>
      </c>
      <c r="D230" s="56" t="s">
        <v>633</v>
      </c>
      <c r="E230" s="1">
        <v>40218</v>
      </c>
      <c r="F230" s="1">
        <v>42495</v>
      </c>
      <c r="G230" s="1">
        <f t="shared" si="84"/>
        <v>42495</v>
      </c>
      <c r="I230" s="56">
        <f t="shared" si="93"/>
        <v>0</v>
      </c>
      <c r="J230" s="56">
        <f t="shared" si="93"/>
        <v>0</v>
      </c>
      <c r="K230" s="56">
        <f t="shared" si="93"/>
        <v>0</v>
      </c>
      <c r="L230" s="56">
        <f t="shared" si="93"/>
        <v>0</v>
      </c>
      <c r="M230" s="56">
        <f t="shared" si="93"/>
        <v>1</v>
      </c>
      <c r="N230" s="56">
        <f t="shared" si="93"/>
        <v>1</v>
      </c>
      <c r="O230" s="56">
        <f t="shared" si="93"/>
        <v>1</v>
      </c>
      <c r="P230" s="56">
        <f t="shared" si="93"/>
        <v>1</v>
      </c>
      <c r="Q230" s="56">
        <f t="shared" si="93"/>
        <v>1</v>
      </c>
      <c r="R230" s="56">
        <f t="shared" si="93"/>
        <v>1</v>
      </c>
      <c r="S230" s="56">
        <f t="shared" si="94"/>
        <v>1</v>
      </c>
      <c r="T230" s="56">
        <f t="shared" si="94"/>
        <v>1</v>
      </c>
      <c r="U230" s="56">
        <f t="shared" si="94"/>
        <v>1</v>
      </c>
      <c r="V230" s="56">
        <f t="shared" si="94"/>
        <v>1</v>
      </c>
      <c r="W230" s="56">
        <f t="shared" si="94"/>
        <v>1</v>
      </c>
      <c r="X230" s="56">
        <f t="shared" si="94"/>
        <v>1</v>
      </c>
      <c r="Y230" s="56">
        <f t="shared" si="94"/>
        <v>1</v>
      </c>
      <c r="Z230" s="56">
        <f t="shared" si="94"/>
        <v>1</v>
      </c>
      <c r="AA230" s="56">
        <f t="shared" si="94"/>
        <v>1</v>
      </c>
      <c r="AB230" s="56">
        <f t="shared" si="94"/>
        <v>1</v>
      </c>
      <c r="AC230" s="56">
        <f t="shared" si="95"/>
        <v>1</v>
      </c>
      <c r="AD230" s="56">
        <f t="shared" si="95"/>
        <v>1</v>
      </c>
      <c r="AE230" s="56">
        <f t="shared" si="95"/>
        <v>1</v>
      </c>
      <c r="AF230" s="56">
        <f t="shared" si="95"/>
        <v>1</v>
      </c>
      <c r="AG230" s="56">
        <f t="shared" si="95"/>
        <v>1</v>
      </c>
      <c r="AH230" s="56">
        <f t="shared" si="95"/>
        <v>1</v>
      </c>
      <c r="AI230" s="56">
        <f t="shared" si="95"/>
        <v>1</v>
      </c>
      <c r="AJ230" s="56">
        <f t="shared" si="95"/>
        <v>1</v>
      </c>
      <c r="AK230" s="56">
        <f t="shared" si="95"/>
        <v>1</v>
      </c>
      <c r="AL230" s="56">
        <f t="shared" si="95"/>
        <v>0</v>
      </c>
      <c r="AM230" s="56">
        <f t="shared" si="96"/>
        <v>0</v>
      </c>
      <c r="AN230" s="56">
        <f t="shared" si="96"/>
        <v>0</v>
      </c>
      <c r="AO230" s="56">
        <f t="shared" si="96"/>
        <v>0</v>
      </c>
      <c r="AP230" s="56">
        <f t="shared" si="96"/>
        <v>0</v>
      </c>
      <c r="AQ230" s="56">
        <f t="shared" si="96"/>
        <v>0</v>
      </c>
      <c r="AR230" s="56">
        <f t="shared" si="96"/>
        <v>0</v>
      </c>
      <c r="AS230" s="56">
        <f t="shared" si="96"/>
        <v>0</v>
      </c>
      <c r="AT230" s="56">
        <f t="shared" si="96"/>
        <v>0</v>
      </c>
      <c r="AU230" s="56">
        <f t="shared" si="96"/>
        <v>0</v>
      </c>
      <c r="AV230" s="56">
        <f t="shared" si="96"/>
        <v>0</v>
      </c>
      <c r="AW230" s="56">
        <f t="shared" si="96"/>
        <v>0</v>
      </c>
      <c r="AX230" s="56">
        <f t="shared" si="96"/>
        <v>0</v>
      </c>
      <c r="AY230" s="56">
        <f t="shared" si="96"/>
        <v>0</v>
      </c>
      <c r="AZ230" s="56">
        <f t="shared" si="96"/>
        <v>0</v>
      </c>
    </row>
    <row r="231" spans="1:52">
      <c r="A231" s="56" t="s">
        <v>335</v>
      </c>
      <c r="B231" s="56">
        <v>4171</v>
      </c>
      <c r="C231" s="56" t="s">
        <v>619</v>
      </c>
      <c r="D231" s="56" t="s">
        <v>632</v>
      </c>
      <c r="E231" s="1">
        <v>40218</v>
      </c>
      <c r="F231" s="1">
        <v>42495</v>
      </c>
      <c r="G231" s="1">
        <f t="shared" si="84"/>
        <v>42495</v>
      </c>
      <c r="I231" s="56">
        <f t="shared" si="93"/>
        <v>0</v>
      </c>
      <c r="J231" s="56">
        <f t="shared" si="93"/>
        <v>0</v>
      </c>
      <c r="K231" s="56">
        <f t="shared" si="93"/>
        <v>0</v>
      </c>
      <c r="L231" s="56">
        <f t="shared" si="93"/>
        <v>0</v>
      </c>
      <c r="M231" s="56">
        <f t="shared" si="93"/>
        <v>1</v>
      </c>
      <c r="N231" s="56">
        <f t="shared" si="93"/>
        <v>1</v>
      </c>
      <c r="O231" s="56">
        <f t="shared" si="93"/>
        <v>1</v>
      </c>
      <c r="P231" s="56">
        <f t="shared" si="93"/>
        <v>1</v>
      </c>
      <c r="Q231" s="56">
        <f t="shared" si="93"/>
        <v>1</v>
      </c>
      <c r="R231" s="56">
        <f t="shared" si="93"/>
        <v>1</v>
      </c>
      <c r="S231" s="56">
        <f t="shared" si="94"/>
        <v>1</v>
      </c>
      <c r="T231" s="56">
        <f t="shared" si="94"/>
        <v>1</v>
      </c>
      <c r="U231" s="56">
        <f t="shared" si="94"/>
        <v>1</v>
      </c>
      <c r="V231" s="56">
        <f t="shared" si="94"/>
        <v>1</v>
      </c>
      <c r="W231" s="56">
        <f t="shared" si="94"/>
        <v>1</v>
      </c>
      <c r="X231" s="56">
        <f t="shared" si="94"/>
        <v>1</v>
      </c>
      <c r="Y231" s="56">
        <f t="shared" si="94"/>
        <v>1</v>
      </c>
      <c r="Z231" s="56">
        <f t="shared" si="94"/>
        <v>1</v>
      </c>
      <c r="AA231" s="56">
        <f t="shared" si="94"/>
        <v>1</v>
      </c>
      <c r="AB231" s="56">
        <f t="shared" si="94"/>
        <v>1</v>
      </c>
      <c r="AC231" s="56">
        <f t="shared" si="95"/>
        <v>1</v>
      </c>
      <c r="AD231" s="56">
        <f t="shared" si="95"/>
        <v>1</v>
      </c>
      <c r="AE231" s="56">
        <f t="shared" si="95"/>
        <v>1</v>
      </c>
      <c r="AF231" s="56">
        <f t="shared" si="95"/>
        <v>1</v>
      </c>
      <c r="AG231" s="56">
        <f t="shared" si="95"/>
        <v>1</v>
      </c>
      <c r="AH231" s="56">
        <f t="shared" si="95"/>
        <v>1</v>
      </c>
      <c r="AI231" s="56">
        <f t="shared" si="95"/>
        <v>1</v>
      </c>
      <c r="AJ231" s="56">
        <f t="shared" si="95"/>
        <v>1</v>
      </c>
      <c r="AK231" s="56">
        <f t="shared" si="95"/>
        <v>1</v>
      </c>
      <c r="AL231" s="56">
        <f t="shared" si="95"/>
        <v>0</v>
      </c>
      <c r="AM231" s="56">
        <f t="shared" si="96"/>
        <v>0</v>
      </c>
      <c r="AN231" s="56">
        <f t="shared" si="96"/>
        <v>0</v>
      </c>
      <c r="AO231" s="56">
        <f t="shared" si="96"/>
        <v>0</v>
      </c>
      <c r="AP231" s="56">
        <f t="shared" si="96"/>
        <v>0</v>
      </c>
      <c r="AQ231" s="56">
        <f t="shared" si="96"/>
        <v>0</v>
      </c>
      <c r="AR231" s="56">
        <f t="shared" si="96"/>
        <v>0</v>
      </c>
      <c r="AS231" s="56">
        <f t="shared" si="96"/>
        <v>0</v>
      </c>
      <c r="AT231" s="56">
        <f t="shared" si="96"/>
        <v>0</v>
      </c>
      <c r="AU231" s="56">
        <f t="shared" si="96"/>
        <v>0</v>
      </c>
      <c r="AV231" s="56">
        <f t="shared" si="96"/>
        <v>0</v>
      </c>
      <c r="AW231" s="56">
        <f t="shared" si="96"/>
        <v>0</v>
      </c>
      <c r="AX231" s="56">
        <f t="shared" si="96"/>
        <v>0</v>
      </c>
      <c r="AY231" s="56">
        <f t="shared" si="96"/>
        <v>0</v>
      </c>
      <c r="AZ231" s="56">
        <f t="shared" si="96"/>
        <v>0</v>
      </c>
    </row>
    <row r="232" spans="1:52">
      <c r="A232" s="56" t="s">
        <v>335</v>
      </c>
      <c r="B232" s="56">
        <v>4192</v>
      </c>
      <c r="C232" s="56" t="s">
        <v>619</v>
      </c>
      <c r="D232" s="56" t="s">
        <v>631</v>
      </c>
      <c r="E232" s="1">
        <v>40246</v>
      </c>
      <c r="F232" s="1">
        <v>42495</v>
      </c>
      <c r="G232" s="1">
        <f t="shared" si="84"/>
        <v>42495</v>
      </c>
      <c r="I232" s="56">
        <f t="shared" si="93"/>
        <v>0</v>
      </c>
      <c r="J232" s="56">
        <f t="shared" si="93"/>
        <v>0</v>
      </c>
      <c r="K232" s="56">
        <f t="shared" si="93"/>
        <v>0</v>
      </c>
      <c r="L232" s="56">
        <f t="shared" si="93"/>
        <v>0</v>
      </c>
      <c r="M232" s="56">
        <f t="shared" si="93"/>
        <v>1</v>
      </c>
      <c r="N232" s="56">
        <f t="shared" si="93"/>
        <v>1</v>
      </c>
      <c r="O232" s="56">
        <f t="shared" si="93"/>
        <v>1</v>
      </c>
      <c r="P232" s="56">
        <f t="shared" si="93"/>
        <v>1</v>
      </c>
      <c r="Q232" s="56">
        <f t="shared" si="93"/>
        <v>1</v>
      </c>
      <c r="R232" s="56">
        <f t="shared" si="93"/>
        <v>1</v>
      </c>
      <c r="S232" s="56">
        <f t="shared" si="94"/>
        <v>1</v>
      </c>
      <c r="T232" s="56">
        <f t="shared" si="94"/>
        <v>1</v>
      </c>
      <c r="U232" s="56">
        <f t="shared" si="94"/>
        <v>1</v>
      </c>
      <c r="V232" s="56">
        <f t="shared" si="94"/>
        <v>1</v>
      </c>
      <c r="W232" s="56">
        <f t="shared" si="94"/>
        <v>1</v>
      </c>
      <c r="X232" s="56">
        <f t="shared" si="94"/>
        <v>1</v>
      </c>
      <c r="Y232" s="56">
        <f t="shared" si="94"/>
        <v>1</v>
      </c>
      <c r="Z232" s="56">
        <f t="shared" si="94"/>
        <v>1</v>
      </c>
      <c r="AA232" s="56">
        <f t="shared" si="94"/>
        <v>1</v>
      </c>
      <c r="AB232" s="56">
        <f t="shared" si="94"/>
        <v>1</v>
      </c>
      <c r="AC232" s="56">
        <f t="shared" si="95"/>
        <v>1</v>
      </c>
      <c r="AD232" s="56">
        <f t="shared" si="95"/>
        <v>1</v>
      </c>
      <c r="AE232" s="56">
        <f t="shared" si="95"/>
        <v>1</v>
      </c>
      <c r="AF232" s="56">
        <f t="shared" si="95"/>
        <v>1</v>
      </c>
      <c r="AG232" s="56">
        <f t="shared" si="95"/>
        <v>1</v>
      </c>
      <c r="AH232" s="56">
        <f t="shared" si="95"/>
        <v>1</v>
      </c>
      <c r="AI232" s="56">
        <f t="shared" si="95"/>
        <v>1</v>
      </c>
      <c r="AJ232" s="56">
        <f t="shared" si="95"/>
        <v>1</v>
      </c>
      <c r="AK232" s="56">
        <f t="shared" si="95"/>
        <v>1</v>
      </c>
      <c r="AL232" s="56">
        <f t="shared" si="95"/>
        <v>0</v>
      </c>
      <c r="AM232" s="56">
        <f t="shared" si="96"/>
        <v>0</v>
      </c>
      <c r="AN232" s="56">
        <f t="shared" si="96"/>
        <v>0</v>
      </c>
      <c r="AO232" s="56">
        <f t="shared" si="96"/>
        <v>0</v>
      </c>
      <c r="AP232" s="56">
        <f t="shared" si="96"/>
        <v>0</v>
      </c>
      <c r="AQ232" s="56">
        <f t="shared" si="96"/>
        <v>0</v>
      </c>
      <c r="AR232" s="56">
        <f t="shared" si="96"/>
        <v>0</v>
      </c>
      <c r="AS232" s="56">
        <f t="shared" si="96"/>
        <v>0</v>
      </c>
      <c r="AT232" s="56">
        <f t="shared" si="96"/>
        <v>0</v>
      </c>
      <c r="AU232" s="56">
        <f t="shared" si="96"/>
        <v>0</v>
      </c>
      <c r="AV232" s="56">
        <f t="shared" si="96"/>
        <v>0</v>
      </c>
      <c r="AW232" s="56">
        <f t="shared" si="96"/>
        <v>0</v>
      </c>
      <c r="AX232" s="56">
        <f t="shared" si="96"/>
        <v>0</v>
      </c>
      <c r="AY232" s="56">
        <f t="shared" si="96"/>
        <v>0</v>
      </c>
      <c r="AZ232" s="56">
        <f t="shared" si="96"/>
        <v>0</v>
      </c>
    </row>
    <row r="233" spans="1:52">
      <c r="A233" s="56" t="s">
        <v>335</v>
      </c>
      <c r="B233" s="56">
        <v>4389</v>
      </c>
      <c r="C233" s="56" t="s">
        <v>619</v>
      </c>
      <c r="D233" s="56" t="s">
        <v>630</v>
      </c>
      <c r="E233" s="1">
        <v>40387</v>
      </c>
      <c r="F233" s="1">
        <v>42495</v>
      </c>
      <c r="G233" s="1">
        <f t="shared" si="84"/>
        <v>42495</v>
      </c>
      <c r="I233" s="56">
        <f t="shared" si="93"/>
        <v>0</v>
      </c>
      <c r="J233" s="56">
        <f t="shared" si="93"/>
        <v>0</v>
      </c>
      <c r="K233" s="56">
        <f t="shared" si="93"/>
        <v>0</v>
      </c>
      <c r="L233" s="56">
        <f t="shared" si="93"/>
        <v>0</v>
      </c>
      <c r="M233" s="56">
        <f t="shared" si="93"/>
        <v>0</v>
      </c>
      <c r="N233" s="56">
        <f t="shared" si="93"/>
        <v>0</v>
      </c>
      <c r="O233" s="56">
        <f t="shared" si="93"/>
        <v>1</v>
      </c>
      <c r="P233" s="56">
        <f t="shared" si="93"/>
        <v>1</v>
      </c>
      <c r="Q233" s="56">
        <f t="shared" si="93"/>
        <v>1</v>
      </c>
      <c r="R233" s="56">
        <f t="shared" si="93"/>
        <v>1</v>
      </c>
      <c r="S233" s="56">
        <f t="shared" si="94"/>
        <v>1</v>
      </c>
      <c r="T233" s="56">
        <f t="shared" si="94"/>
        <v>1</v>
      </c>
      <c r="U233" s="56">
        <f t="shared" si="94"/>
        <v>1</v>
      </c>
      <c r="V233" s="56">
        <f t="shared" si="94"/>
        <v>1</v>
      </c>
      <c r="W233" s="56">
        <f t="shared" si="94"/>
        <v>1</v>
      </c>
      <c r="X233" s="56">
        <f t="shared" si="94"/>
        <v>1</v>
      </c>
      <c r="Y233" s="56">
        <f t="shared" si="94"/>
        <v>1</v>
      </c>
      <c r="Z233" s="56">
        <f t="shared" si="94"/>
        <v>1</v>
      </c>
      <c r="AA233" s="56">
        <f t="shared" si="94"/>
        <v>1</v>
      </c>
      <c r="AB233" s="56">
        <f t="shared" si="94"/>
        <v>1</v>
      </c>
      <c r="AC233" s="56">
        <f t="shared" si="95"/>
        <v>1</v>
      </c>
      <c r="AD233" s="56">
        <f t="shared" si="95"/>
        <v>1</v>
      </c>
      <c r="AE233" s="56">
        <f t="shared" si="95"/>
        <v>1</v>
      </c>
      <c r="AF233" s="56">
        <f t="shared" si="95"/>
        <v>1</v>
      </c>
      <c r="AG233" s="56">
        <f t="shared" si="95"/>
        <v>1</v>
      </c>
      <c r="AH233" s="56">
        <f t="shared" si="95"/>
        <v>1</v>
      </c>
      <c r="AI233" s="56">
        <f t="shared" si="95"/>
        <v>1</v>
      </c>
      <c r="AJ233" s="56">
        <f t="shared" si="95"/>
        <v>1</v>
      </c>
      <c r="AK233" s="56">
        <f t="shared" si="95"/>
        <v>1</v>
      </c>
      <c r="AL233" s="56">
        <f t="shared" si="95"/>
        <v>0</v>
      </c>
      <c r="AM233" s="56">
        <f t="shared" si="96"/>
        <v>0</v>
      </c>
      <c r="AN233" s="56">
        <f t="shared" si="96"/>
        <v>0</v>
      </c>
      <c r="AO233" s="56">
        <f t="shared" si="96"/>
        <v>0</v>
      </c>
      <c r="AP233" s="56">
        <f t="shared" si="96"/>
        <v>0</v>
      </c>
      <c r="AQ233" s="56">
        <f t="shared" si="96"/>
        <v>0</v>
      </c>
      <c r="AR233" s="56">
        <f t="shared" si="96"/>
        <v>0</v>
      </c>
      <c r="AS233" s="56">
        <f t="shared" si="96"/>
        <v>0</v>
      </c>
      <c r="AT233" s="56">
        <f t="shared" si="96"/>
        <v>0</v>
      </c>
      <c r="AU233" s="56">
        <f t="shared" si="96"/>
        <v>0</v>
      </c>
      <c r="AV233" s="56">
        <f t="shared" si="96"/>
        <v>0</v>
      </c>
      <c r="AW233" s="56">
        <f t="shared" si="96"/>
        <v>0</v>
      </c>
      <c r="AX233" s="56">
        <f t="shared" si="96"/>
        <v>0</v>
      </c>
      <c r="AY233" s="56">
        <f t="shared" si="96"/>
        <v>0</v>
      </c>
      <c r="AZ233" s="56">
        <f t="shared" si="96"/>
        <v>0</v>
      </c>
    </row>
    <row r="234" spans="1:52">
      <c r="A234" s="56" t="s">
        <v>335</v>
      </c>
      <c r="B234" s="56">
        <v>4734</v>
      </c>
      <c r="C234" s="56" t="s">
        <v>628</v>
      </c>
      <c r="D234" s="56" t="s">
        <v>629</v>
      </c>
      <c r="E234" s="1">
        <v>40701</v>
      </c>
      <c r="F234" s="1">
        <v>42495</v>
      </c>
      <c r="G234" s="1">
        <f t="shared" si="84"/>
        <v>42495</v>
      </c>
      <c r="I234" s="56">
        <f t="shared" si="93"/>
        <v>0</v>
      </c>
      <c r="J234" s="56">
        <f t="shared" si="93"/>
        <v>0</v>
      </c>
      <c r="K234" s="56">
        <f t="shared" si="93"/>
        <v>0</v>
      </c>
      <c r="L234" s="56">
        <f t="shared" si="93"/>
        <v>0</v>
      </c>
      <c r="M234" s="56">
        <f t="shared" si="93"/>
        <v>0</v>
      </c>
      <c r="N234" s="56">
        <f t="shared" si="93"/>
        <v>0</v>
      </c>
      <c r="O234" s="56">
        <f t="shared" si="93"/>
        <v>0</v>
      </c>
      <c r="P234" s="56">
        <f t="shared" si="93"/>
        <v>0</v>
      </c>
      <c r="Q234" s="56">
        <f t="shared" si="93"/>
        <v>0</v>
      </c>
      <c r="R234" s="56">
        <f t="shared" si="93"/>
        <v>1</v>
      </c>
      <c r="S234" s="56">
        <f t="shared" si="94"/>
        <v>1</v>
      </c>
      <c r="T234" s="56">
        <f t="shared" si="94"/>
        <v>1</v>
      </c>
      <c r="U234" s="56">
        <f t="shared" si="94"/>
        <v>1</v>
      </c>
      <c r="V234" s="56">
        <f t="shared" si="94"/>
        <v>1</v>
      </c>
      <c r="W234" s="56">
        <f t="shared" si="94"/>
        <v>1</v>
      </c>
      <c r="X234" s="56">
        <f t="shared" si="94"/>
        <v>1</v>
      </c>
      <c r="Y234" s="56">
        <f t="shared" si="94"/>
        <v>1</v>
      </c>
      <c r="Z234" s="56">
        <f t="shared" si="94"/>
        <v>1</v>
      </c>
      <c r="AA234" s="56">
        <f t="shared" si="94"/>
        <v>1</v>
      </c>
      <c r="AB234" s="56">
        <f t="shared" si="94"/>
        <v>1</v>
      </c>
      <c r="AC234" s="56">
        <f t="shared" si="95"/>
        <v>1</v>
      </c>
      <c r="AD234" s="56">
        <f t="shared" si="95"/>
        <v>1</v>
      </c>
      <c r="AE234" s="56">
        <f t="shared" si="95"/>
        <v>1</v>
      </c>
      <c r="AF234" s="56">
        <f t="shared" si="95"/>
        <v>1</v>
      </c>
      <c r="AG234" s="56">
        <f t="shared" si="95"/>
        <v>1</v>
      </c>
      <c r="AH234" s="56">
        <f t="shared" si="95"/>
        <v>1</v>
      </c>
      <c r="AI234" s="56">
        <f t="shared" si="95"/>
        <v>1</v>
      </c>
      <c r="AJ234" s="56">
        <f t="shared" si="95"/>
        <v>1</v>
      </c>
      <c r="AK234" s="56">
        <f t="shared" si="95"/>
        <v>1</v>
      </c>
      <c r="AL234" s="56">
        <f t="shared" si="95"/>
        <v>0</v>
      </c>
      <c r="AM234" s="56">
        <f t="shared" si="96"/>
        <v>0</v>
      </c>
      <c r="AN234" s="56">
        <f t="shared" si="96"/>
        <v>0</v>
      </c>
      <c r="AO234" s="56">
        <f t="shared" si="96"/>
        <v>0</v>
      </c>
      <c r="AP234" s="56">
        <f t="shared" si="96"/>
        <v>0</v>
      </c>
      <c r="AQ234" s="56">
        <f t="shared" si="96"/>
        <v>0</v>
      </c>
      <c r="AR234" s="56">
        <f t="shared" si="96"/>
        <v>0</v>
      </c>
      <c r="AS234" s="56">
        <f t="shared" si="96"/>
        <v>0</v>
      </c>
      <c r="AT234" s="56">
        <f t="shared" si="96"/>
        <v>0</v>
      </c>
      <c r="AU234" s="56">
        <f t="shared" si="96"/>
        <v>0</v>
      </c>
      <c r="AV234" s="56">
        <f t="shared" si="96"/>
        <v>0</v>
      </c>
      <c r="AW234" s="56">
        <f t="shared" si="96"/>
        <v>0</v>
      </c>
      <c r="AX234" s="56">
        <f t="shared" si="96"/>
        <v>0</v>
      </c>
      <c r="AY234" s="56">
        <f t="shared" si="96"/>
        <v>0</v>
      </c>
      <c r="AZ234" s="56">
        <f t="shared" si="96"/>
        <v>0</v>
      </c>
    </row>
    <row r="235" spans="1:52">
      <c r="A235" s="56" t="s">
        <v>335</v>
      </c>
      <c r="B235" s="56">
        <v>4756</v>
      </c>
      <c r="C235" s="56" t="s">
        <v>628</v>
      </c>
      <c r="D235" s="56" t="s">
        <v>627</v>
      </c>
      <c r="E235" s="1">
        <v>40730</v>
      </c>
      <c r="F235" s="1">
        <v>42495</v>
      </c>
      <c r="G235" s="1">
        <f t="shared" si="84"/>
        <v>42495</v>
      </c>
      <c r="I235" s="56">
        <f t="shared" si="93"/>
        <v>0</v>
      </c>
      <c r="J235" s="56">
        <f t="shared" si="93"/>
        <v>0</v>
      </c>
      <c r="K235" s="56">
        <f t="shared" si="93"/>
        <v>0</v>
      </c>
      <c r="L235" s="56">
        <f t="shared" si="93"/>
        <v>0</v>
      </c>
      <c r="M235" s="56">
        <f t="shared" si="93"/>
        <v>0</v>
      </c>
      <c r="N235" s="56">
        <f t="shared" si="93"/>
        <v>0</v>
      </c>
      <c r="O235" s="56">
        <f t="shared" si="93"/>
        <v>0</v>
      </c>
      <c r="P235" s="56">
        <f t="shared" si="93"/>
        <v>0</v>
      </c>
      <c r="Q235" s="56">
        <f t="shared" si="93"/>
        <v>0</v>
      </c>
      <c r="R235" s="56">
        <f t="shared" si="93"/>
        <v>0</v>
      </c>
      <c r="S235" s="56">
        <f t="shared" si="94"/>
        <v>1</v>
      </c>
      <c r="T235" s="56">
        <f t="shared" si="94"/>
        <v>1</v>
      </c>
      <c r="U235" s="56">
        <f t="shared" si="94"/>
        <v>1</v>
      </c>
      <c r="V235" s="56">
        <f t="shared" si="94"/>
        <v>1</v>
      </c>
      <c r="W235" s="56">
        <f t="shared" si="94"/>
        <v>1</v>
      </c>
      <c r="X235" s="56">
        <f t="shared" si="94"/>
        <v>1</v>
      </c>
      <c r="Y235" s="56">
        <f t="shared" si="94"/>
        <v>1</v>
      </c>
      <c r="Z235" s="56">
        <f t="shared" si="94"/>
        <v>1</v>
      </c>
      <c r="AA235" s="56">
        <f t="shared" si="94"/>
        <v>1</v>
      </c>
      <c r="AB235" s="56">
        <f t="shared" si="94"/>
        <v>1</v>
      </c>
      <c r="AC235" s="56">
        <f t="shared" si="95"/>
        <v>1</v>
      </c>
      <c r="AD235" s="56">
        <f t="shared" si="95"/>
        <v>1</v>
      </c>
      <c r="AE235" s="56">
        <f t="shared" si="95"/>
        <v>1</v>
      </c>
      <c r="AF235" s="56">
        <f t="shared" si="95"/>
        <v>1</v>
      </c>
      <c r="AG235" s="56">
        <f t="shared" si="95"/>
        <v>1</v>
      </c>
      <c r="AH235" s="56">
        <f t="shared" si="95"/>
        <v>1</v>
      </c>
      <c r="AI235" s="56">
        <f t="shared" si="95"/>
        <v>1</v>
      </c>
      <c r="AJ235" s="56">
        <f t="shared" si="95"/>
        <v>1</v>
      </c>
      <c r="AK235" s="56">
        <f t="shared" si="95"/>
        <v>1</v>
      </c>
      <c r="AL235" s="56">
        <f t="shared" si="95"/>
        <v>0</v>
      </c>
      <c r="AM235" s="56">
        <f t="shared" si="96"/>
        <v>0</v>
      </c>
      <c r="AN235" s="56">
        <f t="shared" si="96"/>
        <v>0</v>
      </c>
      <c r="AO235" s="56">
        <f t="shared" si="96"/>
        <v>0</v>
      </c>
      <c r="AP235" s="56">
        <f t="shared" si="96"/>
        <v>0</v>
      </c>
      <c r="AQ235" s="56">
        <f t="shared" si="96"/>
        <v>0</v>
      </c>
      <c r="AR235" s="56">
        <f t="shared" si="96"/>
        <v>0</v>
      </c>
      <c r="AS235" s="56">
        <f t="shared" si="96"/>
        <v>0</v>
      </c>
      <c r="AT235" s="56">
        <f t="shared" si="96"/>
        <v>0</v>
      </c>
      <c r="AU235" s="56">
        <f t="shared" si="96"/>
        <v>0</v>
      </c>
      <c r="AV235" s="56">
        <f t="shared" si="96"/>
        <v>0</v>
      </c>
      <c r="AW235" s="56">
        <f t="shared" si="96"/>
        <v>0</v>
      </c>
      <c r="AX235" s="56">
        <f t="shared" si="96"/>
        <v>0</v>
      </c>
      <c r="AY235" s="56">
        <f t="shared" si="96"/>
        <v>0</v>
      </c>
      <c r="AZ235" s="56">
        <f t="shared" si="96"/>
        <v>0</v>
      </c>
    </row>
    <row r="236" spans="1:52">
      <c r="A236" s="56" t="s">
        <v>335</v>
      </c>
      <c r="B236" s="56">
        <v>4773</v>
      </c>
      <c r="C236" s="56" t="s">
        <v>619</v>
      </c>
      <c r="D236" s="56" t="s">
        <v>626</v>
      </c>
      <c r="E236" s="1">
        <v>40737</v>
      </c>
      <c r="F236" s="1">
        <v>42495</v>
      </c>
      <c r="G236" s="1">
        <f t="shared" si="84"/>
        <v>42495</v>
      </c>
      <c r="I236" s="56">
        <f t="shared" si="93"/>
        <v>0</v>
      </c>
      <c r="J236" s="56">
        <f t="shared" si="93"/>
        <v>0</v>
      </c>
      <c r="K236" s="56">
        <f t="shared" si="93"/>
        <v>0</v>
      </c>
      <c r="L236" s="56">
        <f t="shared" si="93"/>
        <v>0</v>
      </c>
      <c r="M236" s="56">
        <f t="shared" si="93"/>
        <v>0</v>
      </c>
      <c r="N236" s="56">
        <f t="shared" si="93"/>
        <v>0</v>
      </c>
      <c r="O236" s="56">
        <f t="shared" si="93"/>
        <v>0</v>
      </c>
      <c r="P236" s="56">
        <f t="shared" si="93"/>
        <v>0</v>
      </c>
      <c r="Q236" s="56">
        <f t="shared" si="93"/>
        <v>0</v>
      </c>
      <c r="R236" s="56">
        <f t="shared" si="93"/>
        <v>0</v>
      </c>
      <c r="S236" s="56">
        <f t="shared" si="94"/>
        <v>1</v>
      </c>
      <c r="T236" s="56">
        <f t="shared" si="94"/>
        <v>1</v>
      </c>
      <c r="U236" s="56">
        <f t="shared" si="94"/>
        <v>1</v>
      </c>
      <c r="V236" s="56">
        <f t="shared" si="94"/>
        <v>1</v>
      </c>
      <c r="W236" s="56">
        <f t="shared" si="94"/>
        <v>1</v>
      </c>
      <c r="X236" s="56">
        <f t="shared" si="94"/>
        <v>1</v>
      </c>
      <c r="Y236" s="56">
        <f t="shared" si="94"/>
        <v>1</v>
      </c>
      <c r="Z236" s="56">
        <f t="shared" si="94"/>
        <v>1</v>
      </c>
      <c r="AA236" s="56">
        <f t="shared" si="94"/>
        <v>1</v>
      </c>
      <c r="AB236" s="56">
        <f t="shared" si="94"/>
        <v>1</v>
      </c>
      <c r="AC236" s="56">
        <f t="shared" si="95"/>
        <v>1</v>
      </c>
      <c r="AD236" s="56">
        <f t="shared" si="95"/>
        <v>1</v>
      </c>
      <c r="AE236" s="56">
        <f t="shared" si="95"/>
        <v>1</v>
      </c>
      <c r="AF236" s="56">
        <f t="shared" si="95"/>
        <v>1</v>
      </c>
      <c r="AG236" s="56">
        <f t="shared" si="95"/>
        <v>1</v>
      </c>
      <c r="AH236" s="56">
        <f t="shared" si="95"/>
        <v>1</v>
      </c>
      <c r="AI236" s="56">
        <f t="shared" si="95"/>
        <v>1</v>
      </c>
      <c r="AJ236" s="56">
        <f t="shared" si="95"/>
        <v>1</v>
      </c>
      <c r="AK236" s="56">
        <f t="shared" si="95"/>
        <v>1</v>
      </c>
      <c r="AL236" s="56">
        <f t="shared" si="95"/>
        <v>0</v>
      </c>
      <c r="AM236" s="56">
        <f t="shared" si="96"/>
        <v>0</v>
      </c>
      <c r="AN236" s="56">
        <f t="shared" si="96"/>
        <v>0</v>
      </c>
      <c r="AO236" s="56">
        <f t="shared" si="96"/>
        <v>0</v>
      </c>
      <c r="AP236" s="56">
        <f t="shared" si="96"/>
        <v>0</v>
      </c>
      <c r="AQ236" s="56">
        <f t="shared" si="96"/>
        <v>0</v>
      </c>
      <c r="AR236" s="56">
        <f t="shared" si="96"/>
        <v>0</v>
      </c>
      <c r="AS236" s="56">
        <f t="shared" si="96"/>
        <v>0</v>
      </c>
      <c r="AT236" s="56">
        <f t="shared" si="96"/>
        <v>0</v>
      </c>
      <c r="AU236" s="56">
        <f t="shared" si="96"/>
        <v>0</v>
      </c>
      <c r="AV236" s="56">
        <f t="shared" si="96"/>
        <v>0</v>
      </c>
      <c r="AW236" s="56">
        <f t="shared" si="96"/>
        <v>0</v>
      </c>
      <c r="AX236" s="56">
        <f t="shared" si="96"/>
        <v>0</v>
      </c>
      <c r="AY236" s="56">
        <f t="shared" si="96"/>
        <v>0</v>
      </c>
      <c r="AZ236" s="56">
        <f t="shared" si="96"/>
        <v>0</v>
      </c>
    </row>
    <row r="237" spans="1:52">
      <c r="A237" s="56" t="s">
        <v>335</v>
      </c>
      <c r="B237" s="56">
        <v>5345</v>
      </c>
      <c r="C237" s="56" t="s">
        <v>619</v>
      </c>
      <c r="D237" s="56" t="s">
        <v>625</v>
      </c>
      <c r="E237" s="1">
        <v>41221</v>
      </c>
      <c r="F237" s="1">
        <v>42495</v>
      </c>
      <c r="G237" s="1">
        <f t="shared" si="84"/>
        <v>42495</v>
      </c>
      <c r="I237" s="56">
        <f t="shared" ref="I237:R246" si="97">IF(AND(I$5&gt;$E237,I$5&lt;$G237),1,0)</f>
        <v>0</v>
      </c>
      <c r="J237" s="56">
        <f t="shared" si="97"/>
        <v>0</v>
      </c>
      <c r="K237" s="56">
        <f t="shared" si="97"/>
        <v>0</v>
      </c>
      <c r="L237" s="56">
        <f t="shared" si="97"/>
        <v>0</v>
      </c>
      <c r="M237" s="56">
        <f t="shared" si="97"/>
        <v>0</v>
      </c>
      <c r="N237" s="56">
        <f t="shared" si="97"/>
        <v>0</v>
      </c>
      <c r="O237" s="56">
        <f t="shared" si="97"/>
        <v>0</v>
      </c>
      <c r="P237" s="56">
        <f t="shared" si="97"/>
        <v>0</v>
      </c>
      <c r="Q237" s="56">
        <f t="shared" si="97"/>
        <v>0</v>
      </c>
      <c r="R237" s="56">
        <f t="shared" si="97"/>
        <v>0</v>
      </c>
      <c r="S237" s="56">
        <f t="shared" ref="S237:AB246" si="98">IF(AND(S$5&gt;$E237,S$5&lt;$G237),1,0)</f>
        <v>0</v>
      </c>
      <c r="T237" s="56">
        <f t="shared" si="98"/>
        <v>0</v>
      </c>
      <c r="U237" s="56">
        <f t="shared" si="98"/>
        <v>0</v>
      </c>
      <c r="V237" s="56">
        <f t="shared" si="98"/>
        <v>0</v>
      </c>
      <c r="W237" s="56">
        <f t="shared" si="98"/>
        <v>0</v>
      </c>
      <c r="X237" s="56">
        <f t="shared" si="98"/>
        <v>1</v>
      </c>
      <c r="Y237" s="56">
        <f t="shared" si="98"/>
        <v>1</v>
      </c>
      <c r="Z237" s="56">
        <f t="shared" si="98"/>
        <v>1</v>
      </c>
      <c r="AA237" s="56">
        <f t="shared" si="98"/>
        <v>1</v>
      </c>
      <c r="AB237" s="56">
        <f t="shared" si="98"/>
        <v>1</v>
      </c>
      <c r="AC237" s="56">
        <f t="shared" ref="AC237:AL246" si="99">IF(AND(AC$5&gt;$E237,AC$5&lt;$G237),1,0)</f>
        <v>1</v>
      </c>
      <c r="AD237" s="56">
        <f t="shared" si="99"/>
        <v>1</v>
      </c>
      <c r="AE237" s="56">
        <f t="shared" si="99"/>
        <v>1</v>
      </c>
      <c r="AF237" s="56">
        <f t="shared" si="99"/>
        <v>1</v>
      </c>
      <c r="AG237" s="56">
        <f t="shared" si="99"/>
        <v>1</v>
      </c>
      <c r="AH237" s="56">
        <f t="shared" si="99"/>
        <v>1</v>
      </c>
      <c r="AI237" s="56">
        <f t="shared" si="99"/>
        <v>1</v>
      </c>
      <c r="AJ237" s="56">
        <f t="shared" si="99"/>
        <v>1</v>
      </c>
      <c r="AK237" s="56">
        <f t="shared" si="99"/>
        <v>1</v>
      </c>
      <c r="AL237" s="56">
        <f t="shared" si="99"/>
        <v>0</v>
      </c>
      <c r="AM237" s="56">
        <f t="shared" ref="AM237:AZ246" si="100">IF(AND(AM$5&gt;$E237,AM$5&lt;$G237),1,0)</f>
        <v>0</v>
      </c>
      <c r="AN237" s="56">
        <f t="shared" si="100"/>
        <v>0</v>
      </c>
      <c r="AO237" s="56">
        <f t="shared" si="100"/>
        <v>0</v>
      </c>
      <c r="AP237" s="56">
        <f t="shared" si="100"/>
        <v>0</v>
      </c>
      <c r="AQ237" s="56">
        <f t="shared" si="100"/>
        <v>0</v>
      </c>
      <c r="AR237" s="56">
        <f t="shared" si="100"/>
        <v>0</v>
      </c>
      <c r="AS237" s="56">
        <f t="shared" si="100"/>
        <v>0</v>
      </c>
      <c r="AT237" s="56">
        <f t="shared" si="100"/>
        <v>0</v>
      </c>
      <c r="AU237" s="56">
        <f t="shared" si="100"/>
        <v>0</v>
      </c>
      <c r="AV237" s="56">
        <f t="shared" si="100"/>
        <v>0</v>
      </c>
      <c r="AW237" s="56">
        <f t="shared" si="100"/>
        <v>0</v>
      </c>
      <c r="AX237" s="56">
        <f t="shared" si="100"/>
        <v>0</v>
      </c>
      <c r="AY237" s="56">
        <f t="shared" si="100"/>
        <v>0</v>
      </c>
      <c r="AZ237" s="56">
        <f t="shared" si="100"/>
        <v>0</v>
      </c>
    </row>
    <row r="238" spans="1:52">
      <c r="A238" s="56" t="s">
        <v>352</v>
      </c>
      <c r="B238" s="56">
        <v>976</v>
      </c>
      <c r="C238" s="56" t="s">
        <v>619</v>
      </c>
      <c r="D238" s="56" t="s">
        <v>624</v>
      </c>
      <c r="E238" s="1">
        <v>36349</v>
      </c>
      <c r="F238" s="1">
        <v>41244</v>
      </c>
      <c r="G238" s="1">
        <f t="shared" si="84"/>
        <v>41244</v>
      </c>
      <c r="I238" s="56">
        <f t="shared" si="97"/>
        <v>1</v>
      </c>
      <c r="J238" s="56">
        <f t="shared" si="97"/>
        <v>1</v>
      </c>
      <c r="K238" s="56">
        <f t="shared" si="97"/>
        <v>1</v>
      </c>
      <c r="L238" s="56">
        <f t="shared" si="97"/>
        <v>1</v>
      </c>
      <c r="M238" s="56">
        <f t="shared" si="97"/>
        <v>1</v>
      </c>
      <c r="N238" s="56">
        <f t="shared" si="97"/>
        <v>1</v>
      </c>
      <c r="O238" s="56">
        <f t="shared" si="97"/>
        <v>1</v>
      </c>
      <c r="P238" s="56">
        <f t="shared" si="97"/>
        <v>1</v>
      </c>
      <c r="Q238" s="56">
        <f t="shared" si="97"/>
        <v>1</v>
      </c>
      <c r="R238" s="56">
        <f t="shared" si="97"/>
        <v>1</v>
      </c>
      <c r="S238" s="56">
        <f t="shared" si="98"/>
        <v>1</v>
      </c>
      <c r="T238" s="56">
        <f t="shared" si="98"/>
        <v>1</v>
      </c>
      <c r="U238" s="56">
        <f t="shared" si="98"/>
        <v>1</v>
      </c>
      <c r="V238" s="56">
        <f t="shared" si="98"/>
        <v>1</v>
      </c>
      <c r="W238" s="56">
        <f t="shared" si="98"/>
        <v>1</v>
      </c>
      <c r="X238" s="56">
        <f t="shared" si="98"/>
        <v>0</v>
      </c>
      <c r="Y238" s="56">
        <f t="shared" si="98"/>
        <v>0</v>
      </c>
      <c r="Z238" s="56">
        <f t="shared" si="98"/>
        <v>0</v>
      </c>
      <c r="AA238" s="56">
        <f t="shared" si="98"/>
        <v>0</v>
      </c>
      <c r="AB238" s="56">
        <f t="shared" si="98"/>
        <v>0</v>
      </c>
      <c r="AC238" s="56">
        <f t="shared" si="99"/>
        <v>0</v>
      </c>
      <c r="AD238" s="56">
        <f t="shared" si="99"/>
        <v>0</v>
      </c>
      <c r="AE238" s="56">
        <f t="shared" si="99"/>
        <v>0</v>
      </c>
      <c r="AF238" s="56">
        <f t="shared" si="99"/>
        <v>0</v>
      </c>
      <c r="AG238" s="56">
        <f t="shared" si="99"/>
        <v>0</v>
      </c>
      <c r="AH238" s="56">
        <f t="shared" si="99"/>
        <v>0</v>
      </c>
      <c r="AI238" s="56">
        <f t="shared" si="99"/>
        <v>0</v>
      </c>
      <c r="AJ238" s="56">
        <f t="shared" si="99"/>
        <v>0</v>
      </c>
      <c r="AK238" s="56">
        <f t="shared" si="99"/>
        <v>0</v>
      </c>
      <c r="AL238" s="56">
        <f t="shared" si="99"/>
        <v>0</v>
      </c>
      <c r="AM238" s="56">
        <f t="shared" si="100"/>
        <v>0</v>
      </c>
      <c r="AN238" s="56">
        <f t="shared" si="100"/>
        <v>0</v>
      </c>
      <c r="AO238" s="56">
        <f t="shared" si="100"/>
        <v>0</v>
      </c>
      <c r="AP238" s="56">
        <f t="shared" si="100"/>
        <v>0</v>
      </c>
      <c r="AQ238" s="56">
        <f t="shared" si="100"/>
        <v>0</v>
      </c>
      <c r="AR238" s="56">
        <f t="shared" si="100"/>
        <v>0</v>
      </c>
      <c r="AS238" s="56">
        <f t="shared" si="100"/>
        <v>0</v>
      </c>
      <c r="AT238" s="56">
        <f t="shared" si="100"/>
        <v>0</v>
      </c>
      <c r="AU238" s="56">
        <f t="shared" si="100"/>
        <v>0</v>
      </c>
      <c r="AV238" s="56">
        <f t="shared" si="100"/>
        <v>0</v>
      </c>
      <c r="AW238" s="56">
        <f t="shared" si="100"/>
        <v>0</v>
      </c>
      <c r="AX238" s="56">
        <f t="shared" si="100"/>
        <v>0</v>
      </c>
      <c r="AY238" s="56">
        <f t="shared" si="100"/>
        <v>0</v>
      </c>
      <c r="AZ238" s="56">
        <f t="shared" si="100"/>
        <v>0</v>
      </c>
    </row>
    <row r="239" spans="1:52">
      <c r="A239" s="56" t="s">
        <v>352</v>
      </c>
      <c r="B239" s="56">
        <v>1010</v>
      </c>
      <c r="C239" s="56" t="s">
        <v>619</v>
      </c>
      <c r="D239" s="56" t="s">
        <v>623</v>
      </c>
      <c r="E239" s="1">
        <v>36349</v>
      </c>
      <c r="F239" s="1">
        <v>41244</v>
      </c>
      <c r="G239" s="1">
        <f t="shared" si="84"/>
        <v>41244</v>
      </c>
      <c r="I239" s="56">
        <f t="shared" si="97"/>
        <v>1</v>
      </c>
      <c r="J239" s="56">
        <f t="shared" si="97"/>
        <v>1</v>
      </c>
      <c r="K239" s="56">
        <f t="shared" si="97"/>
        <v>1</v>
      </c>
      <c r="L239" s="56">
        <f t="shared" si="97"/>
        <v>1</v>
      </c>
      <c r="M239" s="56">
        <f t="shared" si="97"/>
        <v>1</v>
      </c>
      <c r="N239" s="56">
        <f t="shared" si="97"/>
        <v>1</v>
      </c>
      <c r="O239" s="56">
        <f t="shared" si="97"/>
        <v>1</v>
      </c>
      <c r="P239" s="56">
        <f t="shared" si="97"/>
        <v>1</v>
      </c>
      <c r="Q239" s="56">
        <f t="shared" si="97"/>
        <v>1</v>
      </c>
      <c r="R239" s="56">
        <f t="shared" si="97"/>
        <v>1</v>
      </c>
      <c r="S239" s="56">
        <f t="shared" si="98"/>
        <v>1</v>
      </c>
      <c r="T239" s="56">
        <f t="shared" si="98"/>
        <v>1</v>
      </c>
      <c r="U239" s="56">
        <f t="shared" si="98"/>
        <v>1</v>
      </c>
      <c r="V239" s="56">
        <f t="shared" si="98"/>
        <v>1</v>
      </c>
      <c r="W239" s="56">
        <f t="shared" si="98"/>
        <v>1</v>
      </c>
      <c r="X239" s="56">
        <f t="shared" si="98"/>
        <v>0</v>
      </c>
      <c r="Y239" s="56">
        <f t="shared" si="98"/>
        <v>0</v>
      </c>
      <c r="Z239" s="56">
        <f t="shared" si="98"/>
        <v>0</v>
      </c>
      <c r="AA239" s="56">
        <f t="shared" si="98"/>
        <v>0</v>
      </c>
      <c r="AB239" s="56">
        <f t="shared" si="98"/>
        <v>0</v>
      </c>
      <c r="AC239" s="56">
        <f t="shared" si="99"/>
        <v>0</v>
      </c>
      <c r="AD239" s="56">
        <f t="shared" si="99"/>
        <v>0</v>
      </c>
      <c r="AE239" s="56">
        <f t="shared" si="99"/>
        <v>0</v>
      </c>
      <c r="AF239" s="56">
        <f t="shared" si="99"/>
        <v>0</v>
      </c>
      <c r="AG239" s="56">
        <f t="shared" si="99"/>
        <v>0</v>
      </c>
      <c r="AH239" s="56">
        <f t="shared" si="99"/>
        <v>0</v>
      </c>
      <c r="AI239" s="56">
        <f t="shared" si="99"/>
        <v>0</v>
      </c>
      <c r="AJ239" s="56">
        <f t="shared" si="99"/>
        <v>0</v>
      </c>
      <c r="AK239" s="56">
        <f t="shared" si="99"/>
        <v>0</v>
      </c>
      <c r="AL239" s="56">
        <f t="shared" si="99"/>
        <v>0</v>
      </c>
      <c r="AM239" s="56">
        <f t="shared" si="100"/>
        <v>0</v>
      </c>
      <c r="AN239" s="56">
        <f t="shared" si="100"/>
        <v>0</v>
      </c>
      <c r="AO239" s="56">
        <f t="shared" si="100"/>
        <v>0</v>
      </c>
      <c r="AP239" s="56">
        <f t="shared" si="100"/>
        <v>0</v>
      </c>
      <c r="AQ239" s="56">
        <f t="shared" si="100"/>
        <v>0</v>
      </c>
      <c r="AR239" s="56">
        <f t="shared" si="100"/>
        <v>0</v>
      </c>
      <c r="AS239" s="56">
        <f t="shared" si="100"/>
        <v>0</v>
      </c>
      <c r="AT239" s="56">
        <f t="shared" si="100"/>
        <v>0</v>
      </c>
      <c r="AU239" s="56">
        <f t="shared" si="100"/>
        <v>0</v>
      </c>
      <c r="AV239" s="56">
        <f t="shared" si="100"/>
        <v>0</v>
      </c>
      <c r="AW239" s="56">
        <f t="shared" si="100"/>
        <v>0</v>
      </c>
      <c r="AX239" s="56">
        <f t="shared" si="100"/>
        <v>0</v>
      </c>
      <c r="AY239" s="56">
        <f t="shared" si="100"/>
        <v>0</v>
      </c>
      <c r="AZ239" s="56">
        <f t="shared" si="100"/>
        <v>0</v>
      </c>
    </row>
    <row r="240" spans="1:52">
      <c r="A240" s="56" t="s">
        <v>352</v>
      </c>
      <c r="B240" s="56">
        <v>1096</v>
      </c>
      <c r="C240" s="56" t="s">
        <v>619</v>
      </c>
      <c r="D240" s="56" t="s">
        <v>622</v>
      </c>
      <c r="E240" s="1">
        <v>40756</v>
      </c>
      <c r="F240" s="1">
        <v>42278</v>
      </c>
      <c r="G240" s="1">
        <f t="shared" si="84"/>
        <v>42278</v>
      </c>
      <c r="I240" s="56">
        <f t="shared" si="97"/>
        <v>0</v>
      </c>
      <c r="J240" s="56">
        <f t="shared" si="97"/>
        <v>0</v>
      </c>
      <c r="K240" s="56">
        <f t="shared" si="97"/>
        <v>0</v>
      </c>
      <c r="L240" s="56">
        <f t="shared" si="97"/>
        <v>0</v>
      </c>
      <c r="M240" s="56">
        <f t="shared" si="97"/>
        <v>0</v>
      </c>
      <c r="N240" s="56">
        <f t="shared" si="97"/>
        <v>0</v>
      </c>
      <c r="O240" s="56">
        <f t="shared" si="97"/>
        <v>0</v>
      </c>
      <c r="P240" s="56">
        <f t="shared" si="97"/>
        <v>0</v>
      </c>
      <c r="Q240" s="56">
        <f t="shared" si="97"/>
        <v>0</v>
      </c>
      <c r="R240" s="56">
        <f t="shared" si="97"/>
        <v>0</v>
      </c>
      <c r="S240" s="56">
        <f t="shared" si="98"/>
        <v>1</v>
      </c>
      <c r="T240" s="56">
        <f t="shared" si="98"/>
        <v>1</v>
      </c>
      <c r="U240" s="56">
        <f t="shared" si="98"/>
        <v>1</v>
      </c>
      <c r="V240" s="56">
        <f t="shared" si="98"/>
        <v>1</v>
      </c>
      <c r="W240" s="56">
        <f t="shared" si="98"/>
        <v>1</v>
      </c>
      <c r="X240" s="56">
        <f t="shared" si="98"/>
        <v>1</v>
      </c>
      <c r="Y240" s="56">
        <f t="shared" si="98"/>
        <v>1</v>
      </c>
      <c r="Z240" s="56">
        <f t="shared" si="98"/>
        <v>1</v>
      </c>
      <c r="AA240" s="56">
        <f t="shared" si="98"/>
        <v>1</v>
      </c>
      <c r="AB240" s="56">
        <f t="shared" si="98"/>
        <v>1</v>
      </c>
      <c r="AC240" s="56">
        <f t="shared" si="99"/>
        <v>1</v>
      </c>
      <c r="AD240" s="56">
        <f t="shared" si="99"/>
        <v>1</v>
      </c>
      <c r="AE240" s="56">
        <f t="shared" si="99"/>
        <v>1</v>
      </c>
      <c r="AF240" s="56">
        <f t="shared" si="99"/>
        <v>1</v>
      </c>
      <c r="AG240" s="56">
        <f t="shared" si="99"/>
        <v>1</v>
      </c>
      <c r="AH240" s="56">
        <f t="shared" si="99"/>
        <v>1</v>
      </c>
      <c r="AI240" s="56">
        <f t="shared" si="99"/>
        <v>1</v>
      </c>
      <c r="AJ240" s="56">
        <f t="shared" si="99"/>
        <v>0</v>
      </c>
      <c r="AK240" s="56">
        <f t="shared" si="99"/>
        <v>0</v>
      </c>
      <c r="AL240" s="56">
        <f t="shared" si="99"/>
        <v>0</v>
      </c>
      <c r="AM240" s="56">
        <f t="shared" si="100"/>
        <v>0</v>
      </c>
      <c r="AN240" s="56">
        <f t="shared" si="100"/>
        <v>0</v>
      </c>
      <c r="AO240" s="56">
        <f t="shared" si="100"/>
        <v>0</v>
      </c>
      <c r="AP240" s="56">
        <f t="shared" si="100"/>
        <v>0</v>
      </c>
      <c r="AQ240" s="56">
        <f t="shared" si="100"/>
        <v>0</v>
      </c>
      <c r="AR240" s="56">
        <f t="shared" si="100"/>
        <v>0</v>
      </c>
      <c r="AS240" s="56">
        <f t="shared" si="100"/>
        <v>0</v>
      </c>
      <c r="AT240" s="56">
        <f t="shared" si="100"/>
        <v>0</v>
      </c>
      <c r="AU240" s="56">
        <f t="shared" si="100"/>
        <v>0</v>
      </c>
      <c r="AV240" s="56">
        <f t="shared" si="100"/>
        <v>0</v>
      </c>
      <c r="AW240" s="56">
        <f t="shared" si="100"/>
        <v>0</v>
      </c>
      <c r="AX240" s="56">
        <f t="shared" si="100"/>
        <v>0</v>
      </c>
      <c r="AY240" s="56">
        <f t="shared" si="100"/>
        <v>0</v>
      </c>
      <c r="AZ240" s="56">
        <f t="shared" si="100"/>
        <v>0</v>
      </c>
    </row>
    <row r="241" spans="1:52">
      <c r="A241" s="56" t="s">
        <v>352</v>
      </c>
      <c r="B241" s="56">
        <v>1139</v>
      </c>
      <c r="C241" s="56" t="s">
        <v>619</v>
      </c>
      <c r="D241" s="56" t="s">
        <v>621</v>
      </c>
      <c r="E241" s="1">
        <v>36510</v>
      </c>
      <c r="F241" s="1">
        <v>42248</v>
      </c>
      <c r="G241" s="1">
        <f t="shared" si="84"/>
        <v>42248</v>
      </c>
      <c r="I241" s="56">
        <f t="shared" si="97"/>
        <v>1</v>
      </c>
      <c r="J241" s="56">
        <f t="shared" si="97"/>
        <v>1</v>
      </c>
      <c r="K241" s="56">
        <f t="shared" si="97"/>
        <v>1</v>
      </c>
      <c r="L241" s="56">
        <f t="shared" si="97"/>
        <v>1</v>
      </c>
      <c r="M241" s="56">
        <f t="shared" si="97"/>
        <v>1</v>
      </c>
      <c r="N241" s="56">
        <f t="shared" si="97"/>
        <v>1</v>
      </c>
      <c r="O241" s="56">
        <f t="shared" si="97"/>
        <v>1</v>
      </c>
      <c r="P241" s="56">
        <f t="shared" si="97"/>
        <v>1</v>
      </c>
      <c r="Q241" s="56">
        <f t="shared" si="97"/>
        <v>1</v>
      </c>
      <c r="R241" s="56">
        <f t="shared" si="97"/>
        <v>1</v>
      </c>
      <c r="S241" s="56">
        <f t="shared" si="98"/>
        <v>1</v>
      </c>
      <c r="T241" s="56">
        <f t="shared" si="98"/>
        <v>1</v>
      </c>
      <c r="U241" s="56">
        <f t="shared" si="98"/>
        <v>1</v>
      </c>
      <c r="V241" s="56">
        <f t="shared" si="98"/>
        <v>1</v>
      </c>
      <c r="W241" s="56">
        <f t="shared" si="98"/>
        <v>1</v>
      </c>
      <c r="X241" s="56">
        <f t="shared" si="98"/>
        <v>1</v>
      </c>
      <c r="Y241" s="56">
        <f t="shared" si="98"/>
        <v>1</v>
      </c>
      <c r="Z241" s="56">
        <f t="shared" si="98"/>
        <v>1</v>
      </c>
      <c r="AA241" s="56">
        <f t="shared" si="98"/>
        <v>1</v>
      </c>
      <c r="AB241" s="56">
        <f t="shared" si="98"/>
        <v>1</v>
      </c>
      <c r="AC241" s="56">
        <f t="shared" si="99"/>
        <v>1</v>
      </c>
      <c r="AD241" s="56">
        <f t="shared" si="99"/>
        <v>1</v>
      </c>
      <c r="AE241" s="56">
        <f t="shared" si="99"/>
        <v>1</v>
      </c>
      <c r="AF241" s="56">
        <f t="shared" si="99"/>
        <v>1</v>
      </c>
      <c r="AG241" s="56">
        <f t="shared" si="99"/>
        <v>1</v>
      </c>
      <c r="AH241" s="56">
        <f t="shared" si="99"/>
        <v>1</v>
      </c>
      <c r="AI241" s="56">
        <f t="shared" si="99"/>
        <v>0</v>
      </c>
      <c r="AJ241" s="56">
        <f t="shared" si="99"/>
        <v>0</v>
      </c>
      <c r="AK241" s="56">
        <f t="shared" si="99"/>
        <v>0</v>
      </c>
      <c r="AL241" s="56">
        <f t="shared" si="99"/>
        <v>0</v>
      </c>
      <c r="AM241" s="56">
        <f t="shared" si="100"/>
        <v>0</v>
      </c>
      <c r="AN241" s="56">
        <f t="shared" si="100"/>
        <v>0</v>
      </c>
      <c r="AO241" s="56">
        <f t="shared" si="100"/>
        <v>0</v>
      </c>
      <c r="AP241" s="56">
        <f t="shared" si="100"/>
        <v>0</v>
      </c>
      <c r="AQ241" s="56">
        <f t="shared" si="100"/>
        <v>0</v>
      </c>
      <c r="AR241" s="56">
        <f t="shared" si="100"/>
        <v>0</v>
      </c>
      <c r="AS241" s="56">
        <f t="shared" si="100"/>
        <v>0</v>
      </c>
      <c r="AT241" s="56">
        <f t="shared" si="100"/>
        <v>0</v>
      </c>
      <c r="AU241" s="56">
        <f t="shared" si="100"/>
        <v>0</v>
      </c>
      <c r="AV241" s="56">
        <f t="shared" si="100"/>
        <v>0</v>
      </c>
      <c r="AW241" s="56">
        <f t="shared" si="100"/>
        <v>0</v>
      </c>
      <c r="AX241" s="56">
        <f t="shared" si="100"/>
        <v>0</v>
      </c>
      <c r="AY241" s="56">
        <f t="shared" si="100"/>
        <v>0</v>
      </c>
      <c r="AZ241" s="56">
        <f t="shared" si="100"/>
        <v>0</v>
      </c>
    </row>
    <row r="242" spans="1:52">
      <c r="A242" s="56" t="s">
        <v>352</v>
      </c>
      <c r="B242" s="56">
        <v>1575</v>
      </c>
      <c r="C242" s="56" t="s">
        <v>619</v>
      </c>
      <c r="D242" s="56" t="s">
        <v>620</v>
      </c>
      <c r="E242" s="1">
        <v>39022</v>
      </c>
      <c r="F242" s="1">
        <v>41913</v>
      </c>
      <c r="G242" s="1">
        <f t="shared" si="84"/>
        <v>41913</v>
      </c>
      <c r="I242" s="56">
        <f t="shared" si="97"/>
        <v>1</v>
      </c>
      <c r="J242" s="56">
        <f t="shared" si="97"/>
        <v>1</v>
      </c>
      <c r="K242" s="56">
        <f t="shared" si="97"/>
        <v>1</v>
      </c>
      <c r="L242" s="56">
        <f t="shared" si="97"/>
        <v>1</v>
      </c>
      <c r="M242" s="56">
        <f t="shared" si="97"/>
        <v>1</v>
      </c>
      <c r="N242" s="56">
        <f t="shared" si="97"/>
        <v>1</v>
      </c>
      <c r="O242" s="56">
        <f t="shared" si="97"/>
        <v>1</v>
      </c>
      <c r="P242" s="56">
        <f t="shared" si="97"/>
        <v>1</v>
      </c>
      <c r="Q242" s="56">
        <f t="shared" si="97"/>
        <v>1</v>
      </c>
      <c r="R242" s="56">
        <f t="shared" si="97"/>
        <v>1</v>
      </c>
      <c r="S242" s="56">
        <f t="shared" si="98"/>
        <v>1</v>
      </c>
      <c r="T242" s="56">
        <f t="shared" si="98"/>
        <v>1</v>
      </c>
      <c r="U242" s="56">
        <f t="shared" si="98"/>
        <v>1</v>
      </c>
      <c r="V242" s="56">
        <f t="shared" si="98"/>
        <v>1</v>
      </c>
      <c r="W242" s="56">
        <f t="shared" si="98"/>
        <v>1</v>
      </c>
      <c r="X242" s="56">
        <f t="shared" si="98"/>
        <v>1</v>
      </c>
      <c r="Y242" s="56">
        <f t="shared" si="98"/>
        <v>1</v>
      </c>
      <c r="Z242" s="56">
        <f t="shared" si="98"/>
        <v>1</v>
      </c>
      <c r="AA242" s="56">
        <f t="shared" si="98"/>
        <v>1</v>
      </c>
      <c r="AB242" s="56">
        <f t="shared" si="98"/>
        <v>1</v>
      </c>
      <c r="AC242" s="56">
        <f t="shared" si="99"/>
        <v>1</v>
      </c>
      <c r="AD242" s="56">
        <f t="shared" si="99"/>
        <v>1</v>
      </c>
      <c r="AE242" s="56">
        <f t="shared" si="99"/>
        <v>1</v>
      </c>
      <c r="AF242" s="56">
        <f t="shared" si="99"/>
        <v>0</v>
      </c>
      <c r="AG242" s="56">
        <f t="shared" si="99"/>
        <v>0</v>
      </c>
      <c r="AH242" s="56">
        <f t="shared" si="99"/>
        <v>0</v>
      </c>
      <c r="AI242" s="56">
        <f t="shared" si="99"/>
        <v>0</v>
      </c>
      <c r="AJ242" s="56">
        <f t="shared" si="99"/>
        <v>0</v>
      </c>
      <c r="AK242" s="56">
        <f t="shared" si="99"/>
        <v>0</v>
      </c>
      <c r="AL242" s="56">
        <f t="shared" si="99"/>
        <v>0</v>
      </c>
      <c r="AM242" s="56">
        <f t="shared" si="100"/>
        <v>0</v>
      </c>
      <c r="AN242" s="56">
        <f t="shared" si="100"/>
        <v>0</v>
      </c>
      <c r="AO242" s="56">
        <f t="shared" si="100"/>
        <v>0</v>
      </c>
      <c r="AP242" s="56">
        <f t="shared" si="100"/>
        <v>0</v>
      </c>
      <c r="AQ242" s="56">
        <f t="shared" si="100"/>
        <v>0</v>
      </c>
      <c r="AR242" s="56">
        <f t="shared" si="100"/>
        <v>0</v>
      </c>
      <c r="AS242" s="56">
        <f t="shared" si="100"/>
        <v>0</v>
      </c>
      <c r="AT242" s="56">
        <f t="shared" si="100"/>
        <v>0</v>
      </c>
      <c r="AU242" s="56">
        <f t="shared" si="100"/>
        <v>0</v>
      </c>
      <c r="AV242" s="56">
        <f t="shared" si="100"/>
        <v>0</v>
      </c>
      <c r="AW242" s="56">
        <f t="shared" si="100"/>
        <v>0</v>
      </c>
      <c r="AX242" s="56">
        <f t="shared" si="100"/>
        <v>0</v>
      </c>
      <c r="AY242" s="56">
        <f t="shared" si="100"/>
        <v>0</v>
      </c>
      <c r="AZ242" s="56">
        <f t="shared" si="100"/>
        <v>0</v>
      </c>
    </row>
    <row r="243" spans="1:52">
      <c r="A243" s="56" t="s">
        <v>352</v>
      </c>
      <c r="B243" s="56">
        <v>1608</v>
      </c>
      <c r="C243" s="56" t="s">
        <v>619</v>
      </c>
      <c r="D243" s="56" t="s">
        <v>618</v>
      </c>
      <c r="E243" s="1">
        <v>37417</v>
      </c>
      <c r="F243" s="1">
        <v>41365</v>
      </c>
      <c r="G243" s="1">
        <f t="shared" si="84"/>
        <v>41365</v>
      </c>
      <c r="I243" s="56">
        <f t="shared" si="97"/>
        <v>1</v>
      </c>
      <c r="J243" s="56">
        <f t="shared" si="97"/>
        <v>1</v>
      </c>
      <c r="K243" s="56">
        <f t="shared" si="97"/>
        <v>1</v>
      </c>
      <c r="L243" s="56">
        <f t="shared" si="97"/>
        <v>1</v>
      </c>
      <c r="M243" s="56">
        <f t="shared" si="97"/>
        <v>1</v>
      </c>
      <c r="N243" s="56">
        <f t="shared" si="97"/>
        <v>1</v>
      </c>
      <c r="O243" s="56">
        <f t="shared" si="97"/>
        <v>1</v>
      </c>
      <c r="P243" s="56">
        <f t="shared" si="97"/>
        <v>1</v>
      </c>
      <c r="Q243" s="56">
        <f t="shared" si="97"/>
        <v>1</v>
      </c>
      <c r="R243" s="56">
        <f t="shared" si="97"/>
        <v>1</v>
      </c>
      <c r="S243" s="56">
        <f t="shared" si="98"/>
        <v>1</v>
      </c>
      <c r="T243" s="56">
        <f t="shared" si="98"/>
        <v>1</v>
      </c>
      <c r="U243" s="56">
        <f t="shared" si="98"/>
        <v>1</v>
      </c>
      <c r="V243" s="56">
        <f t="shared" si="98"/>
        <v>1</v>
      </c>
      <c r="W243" s="56">
        <f t="shared" si="98"/>
        <v>1</v>
      </c>
      <c r="X243" s="56">
        <f t="shared" si="98"/>
        <v>1</v>
      </c>
      <c r="Y243" s="56">
        <f t="shared" si="98"/>
        <v>1</v>
      </c>
      <c r="Z243" s="56">
        <f t="shared" si="98"/>
        <v>0</v>
      </c>
      <c r="AA243" s="56">
        <f t="shared" si="98"/>
        <v>0</v>
      </c>
      <c r="AB243" s="56">
        <f t="shared" si="98"/>
        <v>0</v>
      </c>
      <c r="AC243" s="56">
        <f t="shared" si="99"/>
        <v>0</v>
      </c>
      <c r="AD243" s="56">
        <f t="shared" si="99"/>
        <v>0</v>
      </c>
      <c r="AE243" s="56">
        <f t="shared" si="99"/>
        <v>0</v>
      </c>
      <c r="AF243" s="56">
        <f t="shared" si="99"/>
        <v>0</v>
      </c>
      <c r="AG243" s="56">
        <f t="shared" si="99"/>
        <v>0</v>
      </c>
      <c r="AH243" s="56">
        <f t="shared" si="99"/>
        <v>0</v>
      </c>
      <c r="AI243" s="56">
        <f t="shared" si="99"/>
        <v>0</v>
      </c>
      <c r="AJ243" s="56">
        <f t="shared" si="99"/>
        <v>0</v>
      </c>
      <c r="AK243" s="56">
        <f t="shared" si="99"/>
        <v>0</v>
      </c>
      <c r="AL243" s="56">
        <f t="shared" si="99"/>
        <v>0</v>
      </c>
      <c r="AM243" s="56">
        <f t="shared" si="100"/>
        <v>0</v>
      </c>
      <c r="AN243" s="56">
        <f t="shared" si="100"/>
        <v>0</v>
      </c>
      <c r="AO243" s="56">
        <f t="shared" si="100"/>
        <v>0</v>
      </c>
      <c r="AP243" s="56">
        <f t="shared" si="100"/>
        <v>0</v>
      </c>
      <c r="AQ243" s="56">
        <f t="shared" si="100"/>
        <v>0</v>
      </c>
      <c r="AR243" s="56">
        <f t="shared" si="100"/>
        <v>0</v>
      </c>
      <c r="AS243" s="56">
        <f t="shared" si="100"/>
        <v>0</v>
      </c>
      <c r="AT243" s="56">
        <f t="shared" si="100"/>
        <v>0</v>
      </c>
      <c r="AU243" s="56">
        <f t="shared" si="100"/>
        <v>0</v>
      </c>
      <c r="AV243" s="56">
        <f t="shared" si="100"/>
        <v>0</v>
      </c>
      <c r="AW243" s="56">
        <f t="shared" si="100"/>
        <v>0</v>
      </c>
      <c r="AX243" s="56">
        <f t="shared" si="100"/>
        <v>0</v>
      </c>
      <c r="AY243" s="56">
        <f t="shared" si="100"/>
        <v>0</v>
      </c>
      <c r="AZ243" s="56">
        <f t="shared" si="100"/>
        <v>0</v>
      </c>
    </row>
    <row r="244" spans="1:52">
      <c r="A244" s="56" t="s">
        <v>335</v>
      </c>
      <c r="B244" s="56">
        <v>249</v>
      </c>
      <c r="C244" s="56" t="s">
        <v>505</v>
      </c>
      <c r="D244" s="56" t="s">
        <v>617</v>
      </c>
      <c r="E244" s="1">
        <v>37347</v>
      </c>
      <c r="F244" s="1">
        <v>39345</v>
      </c>
      <c r="G244" s="1">
        <f t="shared" si="84"/>
        <v>39345</v>
      </c>
      <c r="I244" s="56">
        <f t="shared" si="97"/>
        <v>0</v>
      </c>
      <c r="J244" s="56">
        <f t="shared" si="97"/>
        <v>0</v>
      </c>
      <c r="K244" s="56">
        <f t="shared" si="97"/>
        <v>0</v>
      </c>
      <c r="L244" s="56">
        <f t="shared" si="97"/>
        <v>0</v>
      </c>
      <c r="M244" s="56">
        <f t="shared" si="97"/>
        <v>0</v>
      </c>
      <c r="N244" s="56">
        <f t="shared" si="97"/>
        <v>0</v>
      </c>
      <c r="O244" s="56">
        <f t="shared" si="97"/>
        <v>0</v>
      </c>
      <c r="P244" s="56">
        <f t="shared" si="97"/>
        <v>0</v>
      </c>
      <c r="Q244" s="56">
        <f t="shared" si="97"/>
        <v>0</v>
      </c>
      <c r="R244" s="56">
        <f t="shared" si="97"/>
        <v>0</v>
      </c>
      <c r="S244" s="56">
        <f t="shared" si="98"/>
        <v>0</v>
      </c>
      <c r="T244" s="56">
        <f t="shared" si="98"/>
        <v>0</v>
      </c>
      <c r="U244" s="56">
        <f t="shared" si="98"/>
        <v>0</v>
      </c>
      <c r="V244" s="56">
        <f t="shared" si="98"/>
        <v>0</v>
      </c>
      <c r="W244" s="56">
        <f t="shared" si="98"/>
        <v>0</v>
      </c>
      <c r="X244" s="56">
        <f t="shared" si="98"/>
        <v>0</v>
      </c>
      <c r="Y244" s="56">
        <f t="shared" si="98"/>
        <v>0</v>
      </c>
      <c r="Z244" s="56">
        <f t="shared" si="98"/>
        <v>0</v>
      </c>
      <c r="AA244" s="56">
        <f t="shared" si="98"/>
        <v>0</v>
      </c>
      <c r="AB244" s="56">
        <f t="shared" si="98"/>
        <v>0</v>
      </c>
      <c r="AC244" s="56">
        <f t="shared" si="99"/>
        <v>0</v>
      </c>
      <c r="AD244" s="56">
        <f t="shared" si="99"/>
        <v>0</v>
      </c>
      <c r="AE244" s="56">
        <f t="shared" si="99"/>
        <v>0</v>
      </c>
      <c r="AF244" s="56">
        <f t="shared" si="99"/>
        <v>0</v>
      </c>
      <c r="AG244" s="56">
        <f t="shared" si="99"/>
        <v>0</v>
      </c>
      <c r="AH244" s="56">
        <f t="shared" si="99"/>
        <v>0</v>
      </c>
      <c r="AI244" s="56">
        <f t="shared" si="99"/>
        <v>0</v>
      </c>
      <c r="AJ244" s="56">
        <f t="shared" si="99"/>
        <v>0</v>
      </c>
      <c r="AK244" s="56">
        <f t="shared" si="99"/>
        <v>0</v>
      </c>
      <c r="AL244" s="56">
        <f t="shared" si="99"/>
        <v>0</v>
      </c>
      <c r="AM244" s="56">
        <f t="shared" si="100"/>
        <v>0</v>
      </c>
      <c r="AN244" s="56">
        <f t="shared" si="100"/>
        <v>0</v>
      </c>
      <c r="AO244" s="56">
        <f t="shared" si="100"/>
        <v>0</v>
      </c>
      <c r="AP244" s="56">
        <f t="shared" si="100"/>
        <v>0</v>
      </c>
      <c r="AQ244" s="56">
        <f t="shared" si="100"/>
        <v>0</v>
      </c>
      <c r="AR244" s="56">
        <f t="shared" si="100"/>
        <v>0</v>
      </c>
      <c r="AS244" s="56">
        <f t="shared" si="100"/>
        <v>0</v>
      </c>
      <c r="AT244" s="56">
        <f t="shared" si="100"/>
        <v>0</v>
      </c>
      <c r="AU244" s="56">
        <f t="shared" si="100"/>
        <v>0</v>
      </c>
      <c r="AV244" s="56">
        <f t="shared" si="100"/>
        <v>0</v>
      </c>
      <c r="AW244" s="56">
        <f t="shared" si="100"/>
        <v>0</v>
      </c>
      <c r="AX244" s="56">
        <f t="shared" si="100"/>
        <v>0</v>
      </c>
      <c r="AY244" s="56">
        <f t="shared" si="100"/>
        <v>0</v>
      </c>
      <c r="AZ244" s="56">
        <f t="shared" si="100"/>
        <v>0</v>
      </c>
    </row>
    <row r="245" spans="1:52">
      <c r="A245" s="56" t="s">
        <v>335</v>
      </c>
      <c r="B245" s="56">
        <v>453</v>
      </c>
      <c r="C245" s="56" t="s">
        <v>500</v>
      </c>
      <c r="D245" s="56" t="s">
        <v>616</v>
      </c>
      <c r="E245" s="1">
        <v>37056</v>
      </c>
      <c r="F245" s="1">
        <v>39968</v>
      </c>
      <c r="G245" s="1">
        <f t="shared" si="84"/>
        <v>39968</v>
      </c>
      <c r="I245" s="56">
        <f t="shared" si="97"/>
        <v>1</v>
      </c>
      <c r="J245" s="56">
        <f t="shared" si="97"/>
        <v>0</v>
      </c>
      <c r="K245" s="56">
        <f t="shared" si="97"/>
        <v>0</v>
      </c>
      <c r="L245" s="56">
        <f t="shared" si="97"/>
        <v>0</v>
      </c>
      <c r="M245" s="56">
        <f t="shared" si="97"/>
        <v>0</v>
      </c>
      <c r="N245" s="56">
        <f t="shared" si="97"/>
        <v>0</v>
      </c>
      <c r="O245" s="56">
        <f t="shared" si="97"/>
        <v>0</v>
      </c>
      <c r="P245" s="56">
        <f t="shared" si="97"/>
        <v>0</v>
      </c>
      <c r="Q245" s="56">
        <f t="shared" si="97"/>
        <v>0</v>
      </c>
      <c r="R245" s="56">
        <f t="shared" si="97"/>
        <v>0</v>
      </c>
      <c r="S245" s="56">
        <f t="shared" si="98"/>
        <v>0</v>
      </c>
      <c r="T245" s="56">
        <f t="shared" si="98"/>
        <v>0</v>
      </c>
      <c r="U245" s="56">
        <f t="shared" si="98"/>
        <v>0</v>
      </c>
      <c r="V245" s="56">
        <f t="shared" si="98"/>
        <v>0</v>
      </c>
      <c r="W245" s="56">
        <f t="shared" si="98"/>
        <v>0</v>
      </c>
      <c r="X245" s="56">
        <f t="shared" si="98"/>
        <v>0</v>
      </c>
      <c r="Y245" s="56">
        <f t="shared" si="98"/>
        <v>0</v>
      </c>
      <c r="Z245" s="56">
        <f t="shared" si="98"/>
        <v>0</v>
      </c>
      <c r="AA245" s="56">
        <f t="shared" si="98"/>
        <v>0</v>
      </c>
      <c r="AB245" s="56">
        <f t="shared" si="98"/>
        <v>0</v>
      </c>
      <c r="AC245" s="56">
        <f t="shared" si="99"/>
        <v>0</v>
      </c>
      <c r="AD245" s="56">
        <f t="shared" si="99"/>
        <v>0</v>
      </c>
      <c r="AE245" s="56">
        <f t="shared" si="99"/>
        <v>0</v>
      </c>
      <c r="AF245" s="56">
        <f t="shared" si="99"/>
        <v>0</v>
      </c>
      <c r="AG245" s="56">
        <f t="shared" si="99"/>
        <v>0</v>
      </c>
      <c r="AH245" s="56">
        <f t="shared" si="99"/>
        <v>0</v>
      </c>
      <c r="AI245" s="56">
        <f t="shared" si="99"/>
        <v>0</v>
      </c>
      <c r="AJ245" s="56">
        <f t="shared" si="99"/>
        <v>0</v>
      </c>
      <c r="AK245" s="56">
        <f t="shared" si="99"/>
        <v>0</v>
      </c>
      <c r="AL245" s="56">
        <f t="shared" si="99"/>
        <v>0</v>
      </c>
      <c r="AM245" s="56">
        <f t="shared" si="100"/>
        <v>0</v>
      </c>
      <c r="AN245" s="56">
        <f t="shared" si="100"/>
        <v>0</v>
      </c>
      <c r="AO245" s="56">
        <f t="shared" si="100"/>
        <v>0</v>
      </c>
      <c r="AP245" s="56">
        <f t="shared" si="100"/>
        <v>0</v>
      </c>
      <c r="AQ245" s="56">
        <f t="shared" si="100"/>
        <v>0</v>
      </c>
      <c r="AR245" s="56">
        <f t="shared" si="100"/>
        <v>0</v>
      </c>
      <c r="AS245" s="56">
        <f t="shared" si="100"/>
        <v>0</v>
      </c>
      <c r="AT245" s="56">
        <f t="shared" si="100"/>
        <v>0</v>
      </c>
      <c r="AU245" s="56">
        <f t="shared" si="100"/>
        <v>0</v>
      </c>
      <c r="AV245" s="56">
        <f t="shared" si="100"/>
        <v>0</v>
      </c>
      <c r="AW245" s="56">
        <f t="shared" si="100"/>
        <v>0</v>
      </c>
      <c r="AX245" s="56">
        <f t="shared" si="100"/>
        <v>0</v>
      </c>
      <c r="AY245" s="56">
        <f t="shared" si="100"/>
        <v>0</v>
      </c>
      <c r="AZ245" s="56">
        <f t="shared" si="100"/>
        <v>0</v>
      </c>
    </row>
    <row r="246" spans="1:52">
      <c r="A246" s="56" t="s">
        <v>335</v>
      </c>
      <c r="B246" s="56">
        <v>1143</v>
      </c>
      <c r="C246" s="56" t="s">
        <v>500</v>
      </c>
      <c r="D246" s="56" t="s">
        <v>615</v>
      </c>
      <c r="E246" s="1">
        <v>36574</v>
      </c>
      <c r="F246" s="1">
        <v>42495</v>
      </c>
      <c r="G246" s="1">
        <f t="shared" si="84"/>
        <v>42495</v>
      </c>
      <c r="I246" s="56">
        <f t="shared" si="97"/>
        <v>1</v>
      </c>
      <c r="J246" s="56">
        <f t="shared" si="97"/>
        <v>1</v>
      </c>
      <c r="K246" s="56">
        <f t="shared" si="97"/>
        <v>1</v>
      </c>
      <c r="L246" s="56">
        <f t="shared" si="97"/>
        <v>1</v>
      </c>
      <c r="M246" s="56">
        <f t="shared" si="97"/>
        <v>1</v>
      </c>
      <c r="N246" s="56">
        <f t="shared" si="97"/>
        <v>1</v>
      </c>
      <c r="O246" s="56">
        <f t="shared" si="97"/>
        <v>1</v>
      </c>
      <c r="P246" s="56">
        <f t="shared" si="97"/>
        <v>1</v>
      </c>
      <c r="Q246" s="56">
        <f t="shared" si="97"/>
        <v>1</v>
      </c>
      <c r="R246" s="56">
        <f t="shared" si="97"/>
        <v>1</v>
      </c>
      <c r="S246" s="56">
        <f t="shared" si="98"/>
        <v>1</v>
      </c>
      <c r="T246" s="56">
        <f t="shared" si="98"/>
        <v>1</v>
      </c>
      <c r="U246" s="56">
        <f t="shared" si="98"/>
        <v>1</v>
      </c>
      <c r="V246" s="56">
        <f t="shared" si="98"/>
        <v>1</v>
      </c>
      <c r="W246" s="56">
        <f t="shared" si="98"/>
        <v>1</v>
      </c>
      <c r="X246" s="56">
        <f t="shared" si="98"/>
        <v>1</v>
      </c>
      <c r="Y246" s="56">
        <f t="shared" si="98"/>
        <v>1</v>
      </c>
      <c r="Z246" s="56">
        <f t="shared" si="98"/>
        <v>1</v>
      </c>
      <c r="AA246" s="56">
        <f t="shared" si="98"/>
        <v>1</v>
      </c>
      <c r="AB246" s="56">
        <f t="shared" si="98"/>
        <v>1</v>
      </c>
      <c r="AC246" s="56">
        <f t="shared" si="99"/>
        <v>1</v>
      </c>
      <c r="AD246" s="56">
        <f t="shared" si="99"/>
        <v>1</v>
      </c>
      <c r="AE246" s="56">
        <f t="shared" si="99"/>
        <v>1</v>
      </c>
      <c r="AF246" s="56">
        <f t="shared" si="99"/>
        <v>1</v>
      </c>
      <c r="AG246" s="56">
        <f t="shared" si="99"/>
        <v>1</v>
      </c>
      <c r="AH246" s="56">
        <f t="shared" si="99"/>
        <v>1</v>
      </c>
      <c r="AI246" s="56">
        <f t="shared" si="99"/>
        <v>1</v>
      </c>
      <c r="AJ246" s="56">
        <f t="shared" si="99"/>
        <v>1</v>
      </c>
      <c r="AK246" s="56">
        <f t="shared" si="99"/>
        <v>1</v>
      </c>
      <c r="AL246" s="56">
        <f t="shared" si="99"/>
        <v>0</v>
      </c>
      <c r="AM246" s="56">
        <f t="shared" si="100"/>
        <v>0</v>
      </c>
      <c r="AN246" s="56">
        <f t="shared" si="100"/>
        <v>0</v>
      </c>
      <c r="AO246" s="56">
        <f t="shared" si="100"/>
        <v>0</v>
      </c>
      <c r="AP246" s="56">
        <f t="shared" si="100"/>
        <v>0</v>
      </c>
      <c r="AQ246" s="56">
        <f t="shared" si="100"/>
        <v>0</v>
      </c>
      <c r="AR246" s="56">
        <f t="shared" si="100"/>
        <v>0</v>
      </c>
      <c r="AS246" s="56">
        <f t="shared" si="100"/>
        <v>0</v>
      </c>
      <c r="AT246" s="56">
        <f t="shared" si="100"/>
        <v>0</v>
      </c>
      <c r="AU246" s="56">
        <f t="shared" si="100"/>
        <v>0</v>
      </c>
      <c r="AV246" s="56">
        <f t="shared" si="100"/>
        <v>0</v>
      </c>
      <c r="AW246" s="56">
        <f t="shared" si="100"/>
        <v>0</v>
      </c>
      <c r="AX246" s="56">
        <f t="shared" si="100"/>
        <v>0</v>
      </c>
      <c r="AY246" s="56">
        <f t="shared" si="100"/>
        <v>0</v>
      </c>
      <c r="AZ246" s="56">
        <f t="shared" si="100"/>
        <v>0</v>
      </c>
    </row>
    <row r="247" spans="1:52">
      <c r="A247" s="56" t="s">
        <v>335</v>
      </c>
      <c r="B247" s="56">
        <v>1158</v>
      </c>
      <c r="C247" s="56" t="s">
        <v>500</v>
      </c>
      <c r="D247" s="56" t="s">
        <v>614</v>
      </c>
      <c r="E247" s="1">
        <v>36574</v>
      </c>
      <c r="F247" s="1">
        <v>42495</v>
      </c>
      <c r="G247" s="1">
        <f t="shared" si="84"/>
        <v>42495</v>
      </c>
      <c r="I247" s="56">
        <f t="shared" ref="I247:R256" si="101">IF(AND(I$5&gt;$E247,I$5&lt;$G247),1,0)</f>
        <v>1</v>
      </c>
      <c r="J247" s="56">
        <f t="shared" si="101"/>
        <v>1</v>
      </c>
      <c r="K247" s="56">
        <f t="shared" si="101"/>
        <v>1</v>
      </c>
      <c r="L247" s="56">
        <f t="shared" si="101"/>
        <v>1</v>
      </c>
      <c r="M247" s="56">
        <f t="shared" si="101"/>
        <v>1</v>
      </c>
      <c r="N247" s="56">
        <f t="shared" si="101"/>
        <v>1</v>
      </c>
      <c r="O247" s="56">
        <f t="shared" si="101"/>
        <v>1</v>
      </c>
      <c r="P247" s="56">
        <f t="shared" si="101"/>
        <v>1</v>
      </c>
      <c r="Q247" s="56">
        <f t="shared" si="101"/>
        <v>1</v>
      </c>
      <c r="R247" s="56">
        <f t="shared" si="101"/>
        <v>1</v>
      </c>
      <c r="S247" s="56">
        <f t="shared" ref="S247:AB256" si="102">IF(AND(S$5&gt;$E247,S$5&lt;$G247),1,0)</f>
        <v>1</v>
      </c>
      <c r="T247" s="56">
        <f t="shared" si="102"/>
        <v>1</v>
      </c>
      <c r="U247" s="56">
        <f t="shared" si="102"/>
        <v>1</v>
      </c>
      <c r="V247" s="56">
        <f t="shared" si="102"/>
        <v>1</v>
      </c>
      <c r="W247" s="56">
        <f t="shared" si="102"/>
        <v>1</v>
      </c>
      <c r="X247" s="56">
        <f t="shared" si="102"/>
        <v>1</v>
      </c>
      <c r="Y247" s="56">
        <f t="shared" si="102"/>
        <v>1</v>
      </c>
      <c r="Z247" s="56">
        <f t="shared" si="102"/>
        <v>1</v>
      </c>
      <c r="AA247" s="56">
        <f t="shared" si="102"/>
        <v>1</v>
      </c>
      <c r="AB247" s="56">
        <f t="shared" si="102"/>
        <v>1</v>
      </c>
      <c r="AC247" s="56">
        <f t="shared" ref="AC247:AL256" si="103">IF(AND(AC$5&gt;$E247,AC$5&lt;$G247),1,0)</f>
        <v>1</v>
      </c>
      <c r="AD247" s="56">
        <f t="shared" si="103"/>
        <v>1</v>
      </c>
      <c r="AE247" s="56">
        <f t="shared" si="103"/>
        <v>1</v>
      </c>
      <c r="AF247" s="56">
        <f t="shared" si="103"/>
        <v>1</v>
      </c>
      <c r="AG247" s="56">
        <f t="shared" si="103"/>
        <v>1</v>
      </c>
      <c r="AH247" s="56">
        <f t="shared" si="103"/>
        <v>1</v>
      </c>
      <c r="AI247" s="56">
        <f t="shared" si="103"/>
        <v>1</v>
      </c>
      <c r="AJ247" s="56">
        <f t="shared" si="103"/>
        <v>1</v>
      </c>
      <c r="AK247" s="56">
        <f t="shared" si="103"/>
        <v>1</v>
      </c>
      <c r="AL247" s="56">
        <f t="shared" si="103"/>
        <v>0</v>
      </c>
      <c r="AM247" s="56">
        <f t="shared" ref="AM247:AZ256" si="104">IF(AND(AM$5&gt;$E247,AM$5&lt;$G247),1,0)</f>
        <v>0</v>
      </c>
      <c r="AN247" s="56">
        <f t="shared" si="104"/>
        <v>0</v>
      </c>
      <c r="AO247" s="56">
        <f t="shared" si="104"/>
        <v>0</v>
      </c>
      <c r="AP247" s="56">
        <f t="shared" si="104"/>
        <v>0</v>
      </c>
      <c r="AQ247" s="56">
        <f t="shared" si="104"/>
        <v>0</v>
      </c>
      <c r="AR247" s="56">
        <f t="shared" si="104"/>
        <v>0</v>
      </c>
      <c r="AS247" s="56">
        <f t="shared" si="104"/>
        <v>0</v>
      </c>
      <c r="AT247" s="56">
        <f t="shared" si="104"/>
        <v>0</v>
      </c>
      <c r="AU247" s="56">
        <f t="shared" si="104"/>
        <v>0</v>
      </c>
      <c r="AV247" s="56">
        <f t="shared" si="104"/>
        <v>0</v>
      </c>
      <c r="AW247" s="56">
        <f t="shared" si="104"/>
        <v>0</v>
      </c>
      <c r="AX247" s="56">
        <f t="shared" si="104"/>
        <v>0</v>
      </c>
      <c r="AY247" s="56">
        <f t="shared" si="104"/>
        <v>0</v>
      </c>
      <c r="AZ247" s="56">
        <f t="shared" si="104"/>
        <v>0</v>
      </c>
    </row>
    <row r="248" spans="1:52">
      <c r="A248" s="56" t="s">
        <v>335</v>
      </c>
      <c r="B248" s="56">
        <v>1215</v>
      </c>
      <c r="C248" s="56" t="s">
        <v>500</v>
      </c>
      <c r="D248" s="56" t="s">
        <v>613</v>
      </c>
      <c r="E248" s="1">
        <v>39225</v>
      </c>
      <c r="F248" s="1">
        <v>42495</v>
      </c>
      <c r="G248" s="1">
        <f t="shared" si="84"/>
        <v>42495</v>
      </c>
      <c r="I248" s="56">
        <f t="shared" si="101"/>
        <v>1</v>
      </c>
      <c r="J248" s="56">
        <f t="shared" si="101"/>
        <v>1</v>
      </c>
      <c r="K248" s="56">
        <f t="shared" si="101"/>
        <v>1</v>
      </c>
      <c r="L248" s="56">
        <f t="shared" si="101"/>
        <v>1</v>
      </c>
      <c r="M248" s="56">
        <f t="shared" si="101"/>
        <v>1</v>
      </c>
      <c r="N248" s="56">
        <f t="shared" si="101"/>
        <v>1</v>
      </c>
      <c r="O248" s="56">
        <f t="shared" si="101"/>
        <v>1</v>
      </c>
      <c r="P248" s="56">
        <f t="shared" si="101"/>
        <v>1</v>
      </c>
      <c r="Q248" s="56">
        <f t="shared" si="101"/>
        <v>1</v>
      </c>
      <c r="R248" s="56">
        <f t="shared" si="101"/>
        <v>1</v>
      </c>
      <c r="S248" s="56">
        <f t="shared" si="102"/>
        <v>1</v>
      </c>
      <c r="T248" s="56">
        <f t="shared" si="102"/>
        <v>1</v>
      </c>
      <c r="U248" s="56">
        <f t="shared" si="102"/>
        <v>1</v>
      </c>
      <c r="V248" s="56">
        <f t="shared" si="102"/>
        <v>1</v>
      </c>
      <c r="W248" s="56">
        <f t="shared" si="102"/>
        <v>1</v>
      </c>
      <c r="X248" s="56">
        <f t="shared" si="102"/>
        <v>1</v>
      </c>
      <c r="Y248" s="56">
        <f t="shared" si="102"/>
        <v>1</v>
      </c>
      <c r="Z248" s="56">
        <f t="shared" si="102"/>
        <v>1</v>
      </c>
      <c r="AA248" s="56">
        <f t="shared" si="102"/>
        <v>1</v>
      </c>
      <c r="AB248" s="56">
        <f t="shared" si="102"/>
        <v>1</v>
      </c>
      <c r="AC248" s="56">
        <f t="shared" si="103"/>
        <v>1</v>
      </c>
      <c r="AD248" s="56">
        <f t="shared" si="103"/>
        <v>1</v>
      </c>
      <c r="AE248" s="56">
        <f t="shared" si="103"/>
        <v>1</v>
      </c>
      <c r="AF248" s="56">
        <f t="shared" si="103"/>
        <v>1</v>
      </c>
      <c r="AG248" s="56">
        <f t="shared" si="103"/>
        <v>1</v>
      </c>
      <c r="AH248" s="56">
        <f t="shared" si="103"/>
        <v>1</v>
      </c>
      <c r="AI248" s="56">
        <f t="shared" si="103"/>
        <v>1</v>
      </c>
      <c r="AJ248" s="56">
        <f t="shared" si="103"/>
        <v>1</v>
      </c>
      <c r="AK248" s="56">
        <f t="shared" si="103"/>
        <v>1</v>
      </c>
      <c r="AL248" s="56">
        <f t="shared" si="103"/>
        <v>0</v>
      </c>
      <c r="AM248" s="56">
        <f t="shared" si="104"/>
        <v>0</v>
      </c>
      <c r="AN248" s="56">
        <f t="shared" si="104"/>
        <v>0</v>
      </c>
      <c r="AO248" s="56">
        <f t="shared" si="104"/>
        <v>0</v>
      </c>
      <c r="AP248" s="56">
        <f t="shared" si="104"/>
        <v>0</v>
      </c>
      <c r="AQ248" s="56">
        <f t="shared" si="104"/>
        <v>0</v>
      </c>
      <c r="AR248" s="56">
        <f t="shared" si="104"/>
        <v>0</v>
      </c>
      <c r="AS248" s="56">
        <f t="shared" si="104"/>
        <v>0</v>
      </c>
      <c r="AT248" s="56">
        <f t="shared" si="104"/>
        <v>0</v>
      </c>
      <c r="AU248" s="56">
        <f t="shared" si="104"/>
        <v>0</v>
      </c>
      <c r="AV248" s="56">
        <f t="shared" si="104"/>
        <v>0</v>
      </c>
      <c r="AW248" s="56">
        <f t="shared" si="104"/>
        <v>0</v>
      </c>
      <c r="AX248" s="56">
        <f t="shared" si="104"/>
        <v>0</v>
      </c>
      <c r="AY248" s="56">
        <f t="shared" si="104"/>
        <v>0</v>
      </c>
      <c r="AZ248" s="56">
        <f t="shared" si="104"/>
        <v>0</v>
      </c>
    </row>
    <row r="249" spans="1:52">
      <c r="A249" s="56" t="s">
        <v>335</v>
      </c>
      <c r="B249" s="56">
        <v>1246</v>
      </c>
      <c r="C249" s="56" t="s">
        <v>500</v>
      </c>
      <c r="D249" s="56" t="s">
        <v>612</v>
      </c>
      <c r="E249" s="1">
        <v>36759</v>
      </c>
      <c r="F249" s="1">
        <v>42495</v>
      </c>
      <c r="G249" s="1">
        <f t="shared" si="84"/>
        <v>42495</v>
      </c>
      <c r="I249" s="56">
        <f t="shared" si="101"/>
        <v>1</v>
      </c>
      <c r="J249" s="56">
        <f t="shared" si="101"/>
        <v>1</v>
      </c>
      <c r="K249" s="56">
        <f t="shared" si="101"/>
        <v>1</v>
      </c>
      <c r="L249" s="56">
        <f t="shared" si="101"/>
        <v>1</v>
      </c>
      <c r="M249" s="56">
        <f t="shared" si="101"/>
        <v>1</v>
      </c>
      <c r="N249" s="56">
        <f t="shared" si="101"/>
        <v>1</v>
      </c>
      <c r="O249" s="56">
        <f t="shared" si="101"/>
        <v>1</v>
      </c>
      <c r="P249" s="56">
        <f t="shared" si="101"/>
        <v>1</v>
      </c>
      <c r="Q249" s="56">
        <f t="shared" si="101"/>
        <v>1</v>
      </c>
      <c r="R249" s="56">
        <f t="shared" si="101"/>
        <v>1</v>
      </c>
      <c r="S249" s="56">
        <f t="shared" si="102"/>
        <v>1</v>
      </c>
      <c r="T249" s="56">
        <f t="shared" si="102"/>
        <v>1</v>
      </c>
      <c r="U249" s="56">
        <f t="shared" si="102"/>
        <v>1</v>
      </c>
      <c r="V249" s="56">
        <f t="shared" si="102"/>
        <v>1</v>
      </c>
      <c r="W249" s="56">
        <f t="shared" si="102"/>
        <v>1</v>
      </c>
      <c r="X249" s="56">
        <f t="shared" si="102"/>
        <v>1</v>
      </c>
      <c r="Y249" s="56">
        <f t="shared" si="102"/>
        <v>1</v>
      </c>
      <c r="Z249" s="56">
        <f t="shared" si="102"/>
        <v>1</v>
      </c>
      <c r="AA249" s="56">
        <f t="shared" si="102"/>
        <v>1</v>
      </c>
      <c r="AB249" s="56">
        <f t="shared" si="102"/>
        <v>1</v>
      </c>
      <c r="AC249" s="56">
        <f t="shared" si="103"/>
        <v>1</v>
      </c>
      <c r="AD249" s="56">
        <f t="shared" si="103"/>
        <v>1</v>
      </c>
      <c r="AE249" s="56">
        <f t="shared" si="103"/>
        <v>1</v>
      </c>
      <c r="AF249" s="56">
        <f t="shared" si="103"/>
        <v>1</v>
      </c>
      <c r="AG249" s="56">
        <f t="shared" si="103"/>
        <v>1</v>
      </c>
      <c r="AH249" s="56">
        <f t="shared" si="103"/>
        <v>1</v>
      </c>
      <c r="AI249" s="56">
        <f t="shared" si="103"/>
        <v>1</v>
      </c>
      <c r="AJ249" s="56">
        <f t="shared" si="103"/>
        <v>1</v>
      </c>
      <c r="AK249" s="56">
        <f t="shared" si="103"/>
        <v>1</v>
      </c>
      <c r="AL249" s="56">
        <f t="shared" si="103"/>
        <v>0</v>
      </c>
      <c r="AM249" s="56">
        <f t="shared" si="104"/>
        <v>0</v>
      </c>
      <c r="AN249" s="56">
        <f t="shared" si="104"/>
        <v>0</v>
      </c>
      <c r="AO249" s="56">
        <f t="shared" si="104"/>
        <v>0</v>
      </c>
      <c r="AP249" s="56">
        <f t="shared" si="104"/>
        <v>0</v>
      </c>
      <c r="AQ249" s="56">
        <f t="shared" si="104"/>
        <v>0</v>
      </c>
      <c r="AR249" s="56">
        <f t="shared" si="104"/>
        <v>0</v>
      </c>
      <c r="AS249" s="56">
        <f t="shared" si="104"/>
        <v>0</v>
      </c>
      <c r="AT249" s="56">
        <f t="shared" si="104"/>
        <v>0</v>
      </c>
      <c r="AU249" s="56">
        <f t="shared" si="104"/>
        <v>0</v>
      </c>
      <c r="AV249" s="56">
        <f t="shared" si="104"/>
        <v>0</v>
      </c>
      <c r="AW249" s="56">
        <f t="shared" si="104"/>
        <v>0</v>
      </c>
      <c r="AX249" s="56">
        <f t="shared" si="104"/>
        <v>0</v>
      </c>
      <c r="AY249" s="56">
        <f t="shared" si="104"/>
        <v>0</v>
      </c>
      <c r="AZ249" s="56">
        <f t="shared" si="104"/>
        <v>0</v>
      </c>
    </row>
    <row r="250" spans="1:52">
      <c r="A250" s="56" t="s">
        <v>335</v>
      </c>
      <c r="B250" s="56">
        <v>1251</v>
      </c>
      <c r="C250" s="56" t="s">
        <v>500</v>
      </c>
      <c r="D250" s="56" t="s">
        <v>611</v>
      </c>
      <c r="E250" s="1">
        <v>36759</v>
      </c>
      <c r="F250" s="1">
        <v>40391</v>
      </c>
      <c r="G250" s="1">
        <f t="shared" si="84"/>
        <v>40391</v>
      </c>
      <c r="I250" s="56">
        <f t="shared" si="101"/>
        <v>1</v>
      </c>
      <c r="J250" s="56">
        <f t="shared" si="101"/>
        <v>1</v>
      </c>
      <c r="K250" s="56">
        <f t="shared" si="101"/>
        <v>1</v>
      </c>
      <c r="L250" s="56">
        <f t="shared" si="101"/>
        <v>1</v>
      </c>
      <c r="M250" s="56">
        <f t="shared" si="101"/>
        <v>1</v>
      </c>
      <c r="N250" s="56">
        <f t="shared" si="101"/>
        <v>1</v>
      </c>
      <c r="O250" s="56">
        <f t="shared" si="101"/>
        <v>0</v>
      </c>
      <c r="P250" s="56">
        <f t="shared" si="101"/>
        <v>0</v>
      </c>
      <c r="Q250" s="56">
        <f t="shared" si="101"/>
        <v>0</v>
      </c>
      <c r="R250" s="56">
        <f t="shared" si="101"/>
        <v>0</v>
      </c>
      <c r="S250" s="56">
        <f t="shared" si="102"/>
        <v>0</v>
      </c>
      <c r="T250" s="56">
        <f t="shared" si="102"/>
        <v>0</v>
      </c>
      <c r="U250" s="56">
        <f t="shared" si="102"/>
        <v>0</v>
      </c>
      <c r="V250" s="56">
        <f t="shared" si="102"/>
        <v>0</v>
      </c>
      <c r="W250" s="56">
        <f t="shared" si="102"/>
        <v>0</v>
      </c>
      <c r="X250" s="56">
        <f t="shared" si="102"/>
        <v>0</v>
      </c>
      <c r="Y250" s="56">
        <f t="shared" si="102"/>
        <v>0</v>
      </c>
      <c r="Z250" s="56">
        <f t="shared" si="102"/>
        <v>0</v>
      </c>
      <c r="AA250" s="56">
        <f t="shared" si="102"/>
        <v>0</v>
      </c>
      <c r="AB250" s="56">
        <f t="shared" si="102"/>
        <v>0</v>
      </c>
      <c r="AC250" s="56">
        <f t="shared" si="103"/>
        <v>0</v>
      </c>
      <c r="AD250" s="56">
        <f t="shared" si="103"/>
        <v>0</v>
      </c>
      <c r="AE250" s="56">
        <f t="shared" si="103"/>
        <v>0</v>
      </c>
      <c r="AF250" s="56">
        <f t="shared" si="103"/>
        <v>0</v>
      </c>
      <c r="AG250" s="56">
        <f t="shared" si="103"/>
        <v>0</v>
      </c>
      <c r="AH250" s="56">
        <f t="shared" si="103"/>
        <v>0</v>
      </c>
      <c r="AI250" s="56">
        <f t="shared" si="103"/>
        <v>0</v>
      </c>
      <c r="AJ250" s="56">
        <f t="shared" si="103"/>
        <v>0</v>
      </c>
      <c r="AK250" s="56">
        <f t="shared" si="103"/>
        <v>0</v>
      </c>
      <c r="AL250" s="56">
        <f t="shared" si="103"/>
        <v>0</v>
      </c>
      <c r="AM250" s="56">
        <f t="shared" si="104"/>
        <v>0</v>
      </c>
      <c r="AN250" s="56">
        <f t="shared" si="104"/>
        <v>0</v>
      </c>
      <c r="AO250" s="56">
        <f t="shared" si="104"/>
        <v>0</v>
      </c>
      <c r="AP250" s="56">
        <f t="shared" si="104"/>
        <v>0</v>
      </c>
      <c r="AQ250" s="56">
        <f t="shared" si="104"/>
        <v>0</v>
      </c>
      <c r="AR250" s="56">
        <f t="shared" si="104"/>
        <v>0</v>
      </c>
      <c r="AS250" s="56">
        <f t="shared" si="104"/>
        <v>0</v>
      </c>
      <c r="AT250" s="56">
        <f t="shared" si="104"/>
        <v>0</v>
      </c>
      <c r="AU250" s="56">
        <f t="shared" si="104"/>
        <v>0</v>
      </c>
      <c r="AV250" s="56">
        <f t="shared" si="104"/>
        <v>0</v>
      </c>
      <c r="AW250" s="56">
        <f t="shared" si="104"/>
        <v>0</v>
      </c>
      <c r="AX250" s="56">
        <f t="shared" si="104"/>
        <v>0</v>
      </c>
      <c r="AY250" s="56">
        <f t="shared" si="104"/>
        <v>0</v>
      </c>
      <c r="AZ250" s="56">
        <f t="shared" si="104"/>
        <v>0</v>
      </c>
    </row>
    <row r="251" spans="1:52">
      <c r="A251" s="56" t="s">
        <v>335</v>
      </c>
      <c r="B251" s="56">
        <v>1251</v>
      </c>
      <c r="C251" s="56" t="s">
        <v>500</v>
      </c>
      <c r="D251" s="56" t="s">
        <v>611</v>
      </c>
      <c r="E251" s="1">
        <v>40756</v>
      </c>
      <c r="F251" s="1">
        <v>42495</v>
      </c>
      <c r="G251" s="1">
        <f t="shared" si="84"/>
        <v>42495</v>
      </c>
      <c r="I251" s="56">
        <f t="shared" si="101"/>
        <v>0</v>
      </c>
      <c r="J251" s="56">
        <f t="shared" si="101"/>
        <v>0</v>
      </c>
      <c r="K251" s="56">
        <f t="shared" si="101"/>
        <v>0</v>
      </c>
      <c r="L251" s="56">
        <f t="shared" si="101"/>
        <v>0</v>
      </c>
      <c r="M251" s="56">
        <f t="shared" si="101"/>
        <v>0</v>
      </c>
      <c r="N251" s="56">
        <f t="shared" si="101"/>
        <v>0</v>
      </c>
      <c r="O251" s="56">
        <f t="shared" si="101"/>
        <v>0</v>
      </c>
      <c r="P251" s="56">
        <f t="shared" si="101"/>
        <v>0</v>
      </c>
      <c r="Q251" s="56">
        <f t="shared" si="101"/>
        <v>0</v>
      </c>
      <c r="R251" s="56">
        <f t="shared" si="101"/>
        <v>0</v>
      </c>
      <c r="S251" s="56">
        <f t="shared" si="102"/>
        <v>1</v>
      </c>
      <c r="T251" s="56">
        <f t="shared" si="102"/>
        <v>1</v>
      </c>
      <c r="U251" s="56">
        <f t="shared" si="102"/>
        <v>1</v>
      </c>
      <c r="V251" s="56">
        <f t="shared" si="102"/>
        <v>1</v>
      </c>
      <c r="W251" s="56">
        <f t="shared" si="102"/>
        <v>1</v>
      </c>
      <c r="X251" s="56">
        <f t="shared" si="102"/>
        <v>1</v>
      </c>
      <c r="Y251" s="56">
        <f t="shared" si="102"/>
        <v>1</v>
      </c>
      <c r="Z251" s="56">
        <f t="shared" si="102"/>
        <v>1</v>
      </c>
      <c r="AA251" s="56">
        <f t="shared" si="102"/>
        <v>1</v>
      </c>
      <c r="AB251" s="56">
        <f t="shared" si="102"/>
        <v>1</v>
      </c>
      <c r="AC251" s="56">
        <f t="shared" si="103"/>
        <v>1</v>
      </c>
      <c r="AD251" s="56">
        <f t="shared" si="103"/>
        <v>1</v>
      </c>
      <c r="AE251" s="56">
        <f t="shared" si="103"/>
        <v>1</v>
      </c>
      <c r="AF251" s="56">
        <f t="shared" si="103"/>
        <v>1</v>
      </c>
      <c r="AG251" s="56">
        <f t="shared" si="103"/>
        <v>1</v>
      </c>
      <c r="AH251" s="56">
        <f t="shared" si="103"/>
        <v>1</v>
      </c>
      <c r="AI251" s="56">
        <f t="shared" si="103"/>
        <v>1</v>
      </c>
      <c r="AJ251" s="56">
        <f t="shared" si="103"/>
        <v>1</v>
      </c>
      <c r="AK251" s="56">
        <f t="shared" si="103"/>
        <v>1</v>
      </c>
      <c r="AL251" s="56">
        <f t="shared" si="103"/>
        <v>0</v>
      </c>
      <c r="AM251" s="56">
        <f t="shared" si="104"/>
        <v>0</v>
      </c>
      <c r="AN251" s="56">
        <f t="shared" si="104"/>
        <v>0</v>
      </c>
      <c r="AO251" s="56">
        <f t="shared" si="104"/>
        <v>0</v>
      </c>
      <c r="AP251" s="56">
        <f t="shared" si="104"/>
        <v>0</v>
      </c>
      <c r="AQ251" s="56">
        <f t="shared" si="104"/>
        <v>0</v>
      </c>
      <c r="AR251" s="56">
        <f t="shared" si="104"/>
        <v>0</v>
      </c>
      <c r="AS251" s="56">
        <f t="shared" si="104"/>
        <v>0</v>
      </c>
      <c r="AT251" s="56">
        <f t="shared" si="104"/>
        <v>0</v>
      </c>
      <c r="AU251" s="56">
        <f t="shared" si="104"/>
        <v>0</v>
      </c>
      <c r="AV251" s="56">
        <f t="shared" si="104"/>
        <v>0</v>
      </c>
      <c r="AW251" s="56">
        <f t="shared" si="104"/>
        <v>0</v>
      </c>
      <c r="AX251" s="56">
        <f t="shared" si="104"/>
        <v>0</v>
      </c>
      <c r="AY251" s="56">
        <f t="shared" si="104"/>
        <v>0</v>
      </c>
      <c r="AZ251" s="56">
        <f t="shared" si="104"/>
        <v>0</v>
      </c>
    </row>
    <row r="252" spans="1:52">
      <c r="A252" s="56" t="s">
        <v>335</v>
      </c>
      <c r="B252" s="56">
        <v>1339</v>
      </c>
      <c r="C252" s="56" t="s">
        <v>502</v>
      </c>
      <c r="D252" s="56" t="s">
        <v>610</v>
      </c>
      <c r="E252" s="1">
        <v>39206</v>
      </c>
      <c r="F252" s="1">
        <v>41404</v>
      </c>
      <c r="G252" s="1">
        <f t="shared" si="84"/>
        <v>41404</v>
      </c>
      <c r="I252" s="56">
        <f t="shared" si="101"/>
        <v>1</v>
      </c>
      <c r="J252" s="56">
        <f t="shared" si="101"/>
        <v>1</v>
      </c>
      <c r="K252" s="56">
        <f t="shared" si="101"/>
        <v>1</v>
      </c>
      <c r="L252" s="56">
        <f t="shared" si="101"/>
        <v>1</v>
      </c>
      <c r="M252" s="56">
        <f t="shared" si="101"/>
        <v>1</v>
      </c>
      <c r="N252" s="56">
        <f t="shared" si="101"/>
        <v>1</v>
      </c>
      <c r="O252" s="56">
        <f t="shared" si="101"/>
        <v>1</v>
      </c>
      <c r="P252" s="56">
        <f t="shared" si="101"/>
        <v>1</v>
      </c>
      <c r="Q252" s="56">
        <f t="shared" si="101"/>
        <v>1</v>
      </c>
      <c r="R252" s="56">
        <f t="shared" si="101"/>
        <v>1</v>
      </c>
      <c r="S252" s="56">
        <f t="shared" si="102"/>
        <v>1</v>
      </c>
      <c r="T252" s="56">
        <f t="shared" si="102"/>
        <v>1</v>
      </c>
      <c r="U252" s="56">
        <f t="shared" si="102"/>
        <v>1</v>
      </c>
      <c r="V252" s="56">
        <f t="shared" si="102"/>
        <v>1</v>
      </c>
      <c r="W252" s="56">
        <f t="shared" si="102"/>
        <v>1</v>
      </c>
      <c r="X252" s="56">
        <f t="shared" si="102"/>
        <v>1</v>
      </c>
      <c r="Y252" s="56">
        <f t="shared" si="102"/>
        <v>1</v>
      </c>
      <c r="Z252" s="56">
        <f t="shared" si="102"/>
        <v>0</v>
      </c>
      <c r="AA252" s="56">
        <f t="shared" si="102"/>
        <v>0</v>
      </c>
      <c r="AB252" s="56">
        <f t="shared" si="102"/>
        <v>0</v>
      </c>
      <c r="AC252" s="56">
        <f t="shared" si="103"/>
        <v>0</v>
      </c>
      <c r="AD252" s="56">
        <f t="shared" si="103"/>
        <v>0</v>
      </c>
      <c r="AE252" s="56">
        <f t="shared" si="103"/>
        <v>0</v>
      </c>
      <c r="AF252" s="56">
        <f t="shared" si="103"/>
        <v>0</v>
      </c>
      <c r="AG252" s="56">
        <f t="shared" si="103"/>
        <v>0</v>
      </c>
      <c r="AH252" s="56">
        <f t="shared" si="103"/>
        <v>0</v>
      </c>
      <c r="AI252" s="56">
        <f t="shared" si="103"/>
        <v>0</v>
      </c>
      <c r="AJ252" s="56">
        <f t="shared" si="103"/>
        <v>0</v>
      </c>
      <c r="AK252" s="56">
        <f t="shared" si="103"/>
        <v>0</v>
      </c>
      <c r="AL252" s="56">
        <f t="shared" si="103"/>
        <v>0</v>
      </c>
      <c r="AM252" s="56">
        <f t="shared" si="104"/>
        <v>0</v>
      </c>
      <c r="AN252" s="56">
        <f t="shared" si="104"/>
        <v>0</v>
      </c>
      <c r="AO252" s="56">
        <f t="shared" si="104"/>
        <v>0</v>
      </c>
      <c r="AP252" s="56">
        <f t="shared" si="104"/>
        <v>0</v>
      </c>
      <c r="AQ252" s="56">
        <f t="shared" si="104"/>
        <v>0</v>
      </c>
      <c r="AR252" s="56">
        <f t="shared" si="104"/>
        <v>0</v>
      </c>
      <c r="AS252" s="56">
        <f t="shared" si="104"/>
        <v>0</v>
      </c>
      <c r="AT252" s="56">
        <f t="shared" si="104"/>
        <v>0</v>
      </c>
      <c r="AU252" s="56">
        <f t="shared" si="104"/>
        <v>0</v>
      </c>
      <c r="AV252" s="56">
        <f t="shared" si="104"/>
        <v>0</v>
      </c>
      <c r="AW252" s="56">
        <f t="shared" si="104"/>
        <v>0</v>
      </c>
      <c r="AX252" s="56">
        <f t="shared" si="104"/>
        <v>0</v>
      </c>
      <c r="AY252" s="56">
        <f t="shared" si="104"/>
        <v>0</v>
      </c>
      <c r="AZ252" s="56">
        <f t="shared" si="104"/>
        <v>0</v>
      </c>
    </row>
    <row r="253" spans="1:52">
      <c r="A253" s="56" t="s">
        <v>335</v>
      </c>
      <c r="B253" s="56">
        <v>1368</v>
      </c>
      <c r="C253" s="56" t="s">
        <v>500</v>
      </c>
      <c r="D253" s="56" t="s">
        <v>609</v>
      </c>
      <c r="E253" s="1">
        <v>36942</v>
      </c>
      <c r="F253" s="1">
        <v>41331</v>
      </c>
      <c r="G253" s="1">
        <f t="shared" si="84"/>
        <v>41331</v>
      </c>
      <c r="I253" s="56">
        <f t="shared" si="101"/>
        <v>1</v>
      </c>
      <c r="J253" s="56">
        <f t="shared" si="101"/>
        <v>1</v>
      </c>
      <c r="K253" s="56">
        <f t="shared" si="101"/>
        <v>1</v>
      </c>
      <c r="L253" s="56">
        <f t="shared" si="101"/>
        <v>1</v>
      </c>
      <c r="M253" s="56">
        <f t="shared" si="101"/>
        <v>1</v>
      </c>
      <c r="N253" s="56">
        <f t="shared" si="101"/>
        <v>1</v>
      </c>
      <c r="O253" s="56">
        <f t="shared" si="101"/>
        <v>1</v>
      </c>
      <c r="P253" s="56">
        <f t="shared" si="101"/>
        <v>1</v>
      </c>
      <c r="Q253" s="56">
        <f t="shared" si="101"/>
        <v>1</v>
      </c>
      <c r="R253" s="56">
        <f t="shared" si="101"/>
        <v>1</v>
      </c>
      <c r="S253" s="56">
        <f t="shared" si="102"/>
        <v>1</v>
      </c>
      <c r="T253" s="56">
        <f t="shared" si="102"/>
        <v>1</v>
      </c>
      <c r="U253" s="56">
        <f t="shared" si="102"/>
        <v>1</v>
      </c>
      <c r="V253" s="56">
        <f t="shared" si="102"/>
        <v>1</v>
      </c>
      <c r="W253" s="56">
        <f t="shared" si="102"/>
        <v>1</v>
      </c>
      <c r="X253" s="56">
        <f t="shared" si="102"/>
        <v>1</v>
      </c>
      <c r="Y253" s="56">
        <f t="shared" si="102"/>
        <v>0</v>
      </c>
      <c r="Z253" s="56">
        <f t="shared" si="102"/>
        <v>0</v>
      </c>
      <c r="AA253" s="56">
        <f t="shared" si="102"/>
        <v>0</v>
      </c>
      <c r="AB253" s="56">
        <f t="shared" si="102"/>
        <v>0</v>
      </c>
      <c r="AC253" s="56">
        <f t="shared" si="103"/>
        <v>0</v>
      </c>
      <c r="AD253" s="56">
        <f t="shared" si="103"/>
        <v>0</v>
      </c>
      <c r="AE253" s="56">
        <f t="shared" si="103"/>
        <v>0</v>
      </c>
      <c r="AF253" s="56">
        <f t="shared" si="103"/>
        <v>0</v>
      </c>
      <c r="AG253" s="56">
        <f t="shared" si="103"/>
        <v>0</v>
      </c>
      <c r="AH253" s="56">
        <f t="shared" si="103"/>
        <v>0</v>
      </c>
      <c r="AI253" s="56">
        <f t="shared" si="103"/>
        <v>0</v>
      </c>
      <c r="AJ253" s="56">
        <f t="shared" si="103"/>
        <v>0</v>
      </c>
      <c r="AK253" s="56">
        <f t="shared" si="103"/>
        <v>0</v>
      </c>
      <c r="AL253" s="56">
        <f t="shared" si="103"/>
        <v>0</v>
      </c>
      <c r="AM253" s="56">
        <f t="shared" si="104"/>
        <v>0</v>
      </c>
      <c r="AN253" s="56">
        <f t="shared" si="104"/>
        <v>0</v>
      </c>
      <c r="AO253" s="56">
        <f t="shared" si="104"/>
        <v>0</v>
      </c>
      <c r="AP253" s="56">
        <f t="shared" si="104"/>
        <v>0</v>
      </c>
      <c r="AQ253" s="56">
        <f t="shared" si="104"/>
        <v>0</v>
      </c>
      <c r="AR253" s="56">
        <f t="shared" si="104"/>
        <v>0</v>
      </c>
      <c r="AS253" s="56">
        <f t="shared" si="104"/>
        <v>0</v>
      </c>
      <c r="AT253" s="56">
        <f t="shared" si="104"/>
        <v>0</v>
      </c>
      <c r="AU253" s="56">
        <f t="shared" si="104"/>
        <v>0</v>
      </c>
      <c r="AV253" s="56">
        <f t="shared" si="104"/>
        <v>0</v>
      </c>
      <c r="AW253" s="56">
        <f t="shared" si="104"/>
        <v>0</v>
      </c>
      <c r="AX253" s="56">
        <f t="shared" si="104"/>
        <v>0</v>
      </c>
      <c r="AY253" s="56">
        <f t="shared" si="104"/>
        <v>0</v>
      </c>
      <c r="AZ253" s="56">
        <f t="shared" si="104"/>
        <v>0</v>
      </c>
    </row>
    <row r="254" spans="1:52">
      <c r="A254" s="56" t="s">
        <v>335</v>
      </c>
      <c r="B254" s="56">
        <v>1376</v>
      </c>
      <c r="C254" s="56" t="s">
        <v>500</v>
      </c>
      <c r="D254" s="56" t="s">
        <v>608</v>
      </c>
      <c r="E254" s="1">
        <v>36942</v>
      </c>
      <c r="F254" s="1">
        <v>42495</v>
      </c>
      <c r="G254" s="1">
        <f t="shared" si="84"/>
        <v>42495</v>
      </c>
      <c r="I254" s="56">
        <f t="shared" si="101"/>
        <v>1</v>
      </c>
      <c r="J254" s="56">
        <f t="shared" si="101"/>
        <v>1</v>
      </c>
      <c r="K254" s="56">
        <f t="shared" si="101"/>
        <v>1</v>
      </c>
      <c r="L254" s="56">
        <f t="shared" si="101"/>
        <v>1</v>
      </c>
      <c r="M254" s="56">
        <f t="shared" si="101"/>
        <v>1</v>
      </c>
      <c r="N254" s="56">
        <f t="shared" si="101"/>
        <v>1</v>
      </c>
      <c r="O254" s="56">
        <f t="shared" si="101"/>
        <v>1</v>
      </c>
      <c r="P254" s="56">
        <f t="shared" si="101"/>
        <v>1</v>
      </c>
      <c r="Q254" s="56">
        <f t="shared" si="101"/>
        <v>1</v>
      </c>
      <c r="R254" s="56">
        <f t="shared" si="101"/>
        <v>1</v>
      </c>
      <c r="S254" s="56">
        <f t="shared" si="102"/>
        <v>1</v>
      </c>
      <c r="T254" s="56">
        <f t="shared" si="102"/>
        <v>1</v>
      </c>
      <c r="U254" s="56">
        <f t="shared" si="102"/>
        <v>1</v>
      </c>
      <c r="V254" s="56">
        <f t="shared" si="102"/>
        <v>1</v>
      </c>
      <c r="W254" s="56">
        <f t="shared" si="102"/>
        <v>1</v>
      </c>
      <c r="X254" s="56">
        <f t="shared" si="102"/>
        <v>1</v>
      </c>
      <c r="Y254" s="56">
        <f t="shared" si="102"/>
        <v>1</v>
      </c>
      <c r="Z254" s="56">
        <f t="shared" si="102"/>
        <v>1</v>
      </c>
      <c r="AA254" s="56">
        <f t="shared" si="102"/>
        <v>1</v>
      </c>
      <c r="AB254" s="56">
        <f t="shared" si="102"/>
        <v>1</v>
      </c>
      <c r="AC254" s="56">
        <f t="shared" si="103"/>
        <v>1</v>
      </c>
      <c r="AD254" s="56">
        <f t="shared" si="103"/>
        <v>1</v>
      </c>
      <c r="AE254" s="56">
        <f t="shared" si="103"/>
        <v>1</v>
      </c>
      <c r="AF254" s="56">
        <f t="shared" si="103"/>
        <v>1</v>
      </c>
      <c r="AG254" s="56">
        <f t="shared" si="103"/>
        <v>1</v>
      </c>
      <c r="AH254" s="56">
        <f t="shared" si="103"/>
        <v>1</v>
      </c>
      <c r="AI254" s="56">
        <f t="shared" si="103"/>
        <v>1</v>
      </c>
      <c r="AJ254" s="56">
        <f t="shared" si="103"/>
        <v>1</v>
      </c>
      <c r="AK254" s="56">
        <f t="shared" si="103"/>
        <v>1</v>
      </c>
      <c r="AL254" s="56">
        <f t="shared" si="103"/>
        <v>0</v>
      </c>
      <c r="AM254" s="56">
        <f t="shared" si="104"/>
        <v>0</v>
      </c>
      <c r="AN254" s="56">
        <f t="shared" si="104"/>
        <v>0</v>
      </c>
      <c r="AO254" s="56">
        <f t="shared" si="104"/>
        <v>0</v>
      </c>
      <c r="AP254" s="56">
        <f t="shared" si="104"/>
        <v>0</v>
      </c>
      <c r="AQ254" s="56">
        <f t="shared" si="104"/>
        <v>0</v>
      </c>
      <c r="AR254" s="56">
        <f t="shared" si="104"/>
        <v>0</v>
      </c>
      <c r="AS254" s="56">
        <f t="shared" si="104"/>
        <v>0</v>
      </c>
      <c r="AT254" s="56">
        <f t="shared" si="104"/>
        <v>0</v>
      </c>
      <c r="AU254" s="56">
        <f t="shared" si="104"/>
        <v>0</v>
      </c>
      <c r="AV254" s="56">
        <f t="shared" si="104"/>
        <v>0</v>
      </c>
      <c r="AW254" s="56">
        <f t="shared" si="104"/>
        <v>0</v>
      </c>
      <c r="AX254" s="56">
        <f t="shared" si="104"/>
        <v>0</v>
      </c>
      <c r="AY254" s="56">
        <f t="shared" si="104"/>
        <v>0</v>
      </c>
      <c r="AZ254" s="56">
        <f t="shared" si="104"/>
        <v>0</v>
      </c>
    </row>
    <row r="255" spans="1:52">
      <c r="A255" s="56" t="s">
        <v>335</v>
      </c>
      <c r="B255" s="56">
        <v>1459</v>
      </c>
      <c r="C255" s="56" t="s">
        <v>500</v>
      </c>
      <c r="D255" s="56" t="s">
        <v>607</v>
      </c>
      <c r="E255" s="1">
        <v>38875</v>
      </c>
      <c r="F255" s="1">
        <v>42495</v>
      </c>
      <c r="G255" s="1">
        <f t="shared" si="84"/>
        <v>42495</v>
      </c>
      <c r="I255" s="56">
        <f t="shared" si="101"/>
        <v>1</v>
      </c>
      <c r="J255" s="56">
        <f t="shared" si="101"/>
        <v>1</v>
      </c>
      <c r="K255" s="56">
        <f t="shared" si="101"/>
        <v>1</v>
      </c>
      <c r="L255" s="56">
        <f t="shared" si="101"/>
        <v>1</v>
      </c>
      <c r="M255" s="56">
        <f t="shared" si="101"/>
        <v>1</v>
      </c>
      <c r="N255" s="56">
        <f t="shared" si="101"/>
        <v>1</v>
      </c>
      <c r="O255" s="56">
        <f t="shared" si="101"/>
        <v>1</v>
      </c>
      <c r="P255" s="56">
        <f t="shared" si="101"/>
        <v>1</v>
      </c>
      <c r="Q255" s="56">
        <f t="shared" si="101"/>
        <v>1</v>
      </c>
      <c r="R255" s="56">
        <f t="shared" si="101"/>
        <v>1</v>
      </c>
      <c r="S255" s="56">
        <f t="shared" si="102"/>
        <v>1</v>
      </c>
      <c r="T255" s="56">
        <f t="shared" si="102"/>
        <v>1</v>
      </c>
      <c r="U255" s="56">
        <f t="shared" si="102"/>
        <v>1</v>
      </c>
      <c r="V255" s="56">
        <f t="shared" si="102"/>
        <v>1</v>
      </c>
      <c r="W255" s="56">
        <f t="shared" si="102"/>
        <v>1</v>
      </c>
      <c r="X255" s="56">
        <f t="shared" si="102"/>
        <v>1</v>
      </c>
      <c r="Y255" s="56">
        <f t="shared" si="102"/>
        <v>1</v>
      </c>
      <c r="Z255" s="56">
        <f t="shared" si="102"/>
        <v>1</v>
      </c>
      <c r="AA255" s="56">
        <f t="shared" si="102"/>
        <v>1</v>
      </c>
      <c r="AB255" s="56">
        <f t="shared" si="102"/>
        <v>1</v>
      </c>
      <c r="AC255" s="56">
        <f t="shared" si="103"/>
        <v>1</v>
      </c>
      <c r="AD255" s="56">
        <f t="shared" si="103"/>
        <v>1</v>
      </c>
      <c r="AE255" s="56">
        <f t="shared" si="103"/>
        <v>1</v>
      </c>
      <c r="AF255" s="56">
        <f t="shared" si="103"/>
        <v>1</v>
      </c>
      <c r="AG255" s="56">
        <f t="shared" si="103"/>
        <v>1</v>
      </c>
      <c r="AH255" s="56">
        <f t="shared" si="103"/>
        <v>1</v>
      </c>
      <c r="AI255" s="56">
        <f t="shared" si="103"/>
        <v>1</v>
      </c>
      <c r="AJ255" s="56">
        <f t="shared" si="103"/>
        <v>1</v>
      </c>
      <c r="AK255" s="56">
        <f t="shared" si="103"/>
        <v>1</v>
      </c>
      <c r="AL255" s="56">
        <f t="shared" si="103"/>
        <v>0</v>
      </c>
      <c r="AM255" s="56">
        <f t="shared" si="104"/>
        <v>0</v>
      </c>
      <c r="AN255" s="56">
        <f t="shared" si="104"/>
        <v>0</v>
      </c>
      <c r="AO255" s="56">
        <f t="shared" si="104"/>
        <v>0</v>
      </c>
      <c r="AP255" s="56">
        <f t="shared" si="104"/>
        <v>0</v>
      </c>
      <c r="AQ255" s="56">
        <f t="shared" si="104"/>
        <v>0</v>
      </c>
      <c r="AR255" s="56">
        <f t="shared" si="104"/>
        <v>0</v>
      </c>
      <c r="AS255" s="56">
        <f t="shared" si="104"/>
        <v>0</v>
      </c>
      <c r="AT255" s="56">
        <f t="shared" si="104"/>
        <v>0</v>
      </c>
      <c r="AU255" s="56">
        <f t="shared" si="104"/>
        <v>0</v>
      </c>
      <c r="AV255" s="56">
        <f t="shared" si="104"/>
        <v>0</v>
      </c>
      <c r="AW255" s="56">
        <f t="shared" si="104"/>
        <v>0</v>
      </c>
      <c r="AX255" s="56">
        <f t="shared" si="104"/>
        <v>0</v>
      </c>
      <c r="AY255" s="56">
        <f t="shared" si="104"/>
        <v>0</v>
      </c>
      <c r="AZ255" s="56">
        <f t="shared" si="104"/>
        <v>0</v>
      </c>
    </row>
    <row r="256" spans="1:52">
      <c r="A256" s="56" t="s">
        <v>335</v>
      </c>
      <c r="B256" s="56">
        <v>1486</v>
      </c>
      <c r="C256" s="56" t="s">
        <v>500</v>
      </c>
      <c r="D256" s="56" t="s">
        <v>606</v>
      </c>
      <c r="E256" s="1">
        <v>37055</v>
      </c>
      <c r="F256" s="1">
        <v>42495</v>
      </c>
      <c r="G256" s="1">
        <f t="shared" si="84"/>
        <v>42495</v>
      </c>
      <c r="I256" s="56">
        <f t="shared" si="101"/>
        <v>1</v>
      </c>
      <c r="J256" s="56">
        <f t="shared" si="101"/>
        <v>1</v>
      </c>
      <c r="K256" s="56">
        <f t="shared" si="101"/>
        <v>1</v>
      </c>
      <c r="L256" s="56">
        <f t="shared" si="101"/>
        <v>1</v>
      </c>
      <c r="M256" s="56">
        <f t="shared" si="101"/>
        <v>1</v>
      </c>
      <c r="N256" s="56">
        <f t="shared" si="101"/>
        <v>1</v>
      </c>
      <c r="O256" s="56">
        <f t="shared" si="101"/>
        <v>1</v>
      </c>
      <c r="P256" s="56">
        <f t="shared" si="101"/>
        <v>1</v>
      </c>
      <c r="Q256" s="56">
        <f t="shared" si="101"/>
        <v>1</v>
      </c>
      <c r="R256" s="56">
        <f t="shared" si="101"/>
        <v>1</v>
      </c>
      <c r="S256" s="56">
        <f t="shared" si="102"/>
        <v>1</v>
      </c>
      <c r="T256" s="56">
        <f t="shared" si="102"/>
        <v>1</v>
      </c>
      <c r="U256" s="56">
        <f t="shared" si="102"/>
        <v>1</v>
      </c>
      <c r="V256" s="56">
        <f t="shared" si="102"/>
        <v>1</v>
      </c>
      <c r="W256" s="56">
        <f t="shared" si="102"/>
        <v>1</v>
      </c>
      <c r="X256" s="56">
        <f t="shared" si="102"/>
        <v>1</v>
      </c>
      <c r="Y256" s="56">
        <f t="shared" si="102"/>
        <v>1</v>
      </c>
      <c r="Z256" s="56">
        <f t="shared" si="102"/>
        <v>1</v>
      </c>
      <c r="AA256" s="56">
        <f t="shared" si="102"/>
        <v>1</v>
      </c>
      <c r="AB256" s="56">
        <f t="shared" si="102"/>
        <v>1</v>
      </c>
      <c r="AC256" s="56">
        <f t="shared" si="103"/>
        <v>1</v>
      </c>
      <c r="AD256" s="56">
        <f t="shared" si="103"/>
        <v>1</v>
      </c>
      <c r="AE256" s="56">
        <f t="shared" si="103"/>
        <v>1</v>
      </c>
      <c r="AF256" s="56">
        <f t="shared" si="103"/>
        <v>1</v>
      </c>
      <c r="AG256" s="56">
        <f t="shared" si="103"/>
        <v>1</v>
      </c>
      <c r="AH256" s="56">
        <f t="shared" si="103"/>
        <v>1</v>
      </c>
      <c r="AI256" s="56">
        <f t="shared" si="103"/>
        <v>1</v>
      </c>
      <c r="AJ256" s="56">
        <f t="shared" si="103"/>
        <v>1</v>
      </c>
      <c r="AK256" s="56">
        <f t="shared" si="103"/>
        <v>1</v>
      </c>
      <c r="AL256" s="56">
        <f t="shared" si="103"/>
        <v>0</v>
      </c>
      <c r="AM256" s="56">
        <f t="shared" si="104"/>
        <v>0</v>
      </c>
      <c r="AN256" s="56">
        <f t="shared" si="104"/>
        <v>0</v>
      </c>
      <c r="AO256" s="56">
        <f t="shared" si="104"/>
        <v>0</v>
      </c>
      <c r="AP256" s="56">
        <f t="shared" si="104"/>
        <v>0</v>
      </c>
      <c r="AQ256" s="56">
        <f t="shared" si="104"/>
        <v>0</v>
      </c>
      <c r="AR256" s="56">
        <f t="shared" si="104"/>
        <v>0</v>
      </c>
      <c r="AS256" s="56">
        <f t="shared" si="104"/>
        <v>0</v>
      </c>
      <c r="AT256" s="56">
        <f t="shared" si="104"/>
        <v>0</v>
      </c>
      <c r="AU256" s="56">
        <f t="shared" si="104"/>
        <v>0</v>
      </c>
      <c r="AV256" s="56">
        <f t="shared" si="104"/>
        <v>0</v>
      </c>
      <c r="AW256" s="56">
        <f t="shared" si="104"/>
        <v>0</v>
      </c>
      <c r="AX256" s="56">
        <f t="shared" si="104"/>
        <v>0</v>
      </c>
      <c r="AY256" s="56">
        <f t="shared" si="104"/>
        <v>0</v>
      </c>
      <c r="AZ256" s="56">
        <f t="shared" si="104"/>
        <v>0</v>
      </c>
    </row>
    <row r="257" spans="1:52">
      <c r="A257" s="56" t="s">
        <v>335</v>
      </c>
      <c r="B257" s="56">
        <v>1518</v>
      </c>
      <c r="C257" s="56" t="s">
        <v>500</v>
      </c>
      <c r="D257" s="56" t="s">
        <v>605</v>
      </c>
      <c r="E257" s="1">
        <v>37091</v>
      </c>
      <c r="F257" s="1">
        <v>42495</v>
      </c>
      <c r="G257" s="1">
        <f t="shared" si="84"/>
        <v>42495</v>
      </c>
      <c r="I257" s="56">
        <f t="shared" ref="I257:R266" si="105">IF(AND(I$5&gt;$E257,I$5&lt;$G257),1,0)</f>
        <v>1</v>
      </c>
      <c r="J257" s="56">
        <f t="shared" si="105"/>
        <v>1</v>
      </c>
      <c r="K257" s="56">
        <f t="shared" si="105"/>
        <v>1</v>
      </c>
      <c r="L257" s="56">
        <f t="shared" si="105"/>
        <v>1</v>
      </c>
      <c r="M257" s="56">
        <f t="shared" si="105"/>
        <v>1</v>
      </c>
      <c r="N257" s="56">
        <f t="shared" si="105"/>
        <v>1</v>
      </c>
      <c r="O257" s="56">
        <f t="shared" si="105"/>
        <v>1</v>
      </c>
      <c r="P257" s="56">
        <f t="shared" si="105"/>
        <v>1</v>
      </c>
      <c r="Q257" s="56">
        <f t="shared" si="105"/>
        <v>1</v>
      </c>
      <c r="R257" s="56">
        <f t="shared" si="105"/>
        <v>1</v>
      </c>
      <c r="S257" s="56">
        <f t="shared" ref="S257:AB266" si="106">IF(AND(S$5&gt;$E257,S$5&lt;$G257),1,0)</f>
        <v>1</v>
      </c>
      <c r="T257" s="56">
        <f t="shared" si="106"/>
        <v>1</v>
      </c>
      <c r="U257" s="56">
        <f t="shared" si="106"/>
        <v>1</v>
      </c>
      <c r="V257" s="56">
        <f t="shared" si="106"/>
        <v>1</v>
      </c>
      <c r="W257" s="56">
        <f t="shared" si="106"/>
        <v>1</v>
      </c>
      <c r="X257" s="56">
        <f t="shared" si="106"/>
        <v>1</v>
      </c>
      <c r="Y257" s="56">
        <f t="shared" si="106"/>
        <v>1</v>
      </c>
      <c r="Z257" s="56">
        <f t="shared" si="106"/>
        <v>1</v>
      </c>
      <c r="AA257" s="56">
        <f t="shared" si="106"/>
        <v>1</v>
      </c>
      <c r="AB257" s="56">
        <f t="shared" si="106"/>
        <v>1</v>
      </c>
      <c r="AC257" s="56">
        <f t="shared" ref="AC257:AL266" si="107">IF(AND(AC$5&gt;$E257,AC$5&lt;$G257),1,0)</f>
        <v>1</v>
      </c>
      <c r="AD257" s="56">
        <f t="shared" si="107"/>
        <v>1</v>
      </c>
      <c r="AE257" s="56">
        <f t="shared" si="107"/>
        <v>1</v>
      </c>
      <c r="AF257" s="56">
        <f t="shared" si="107"/>
        <v>1</v>
      </c>
      <c r="AG257" s="56">
        <f t="shared" si="107"/>
        <v>1</v>
      </c>
      <c r="AH257" s="56">
        <f t="shared" si="107"/>
        <v>1</v>
      </c>
      <c r="AI257" s="56">
        <f t="shared" si="107"/>
        <v>1</v>
      </c>
      <c r="AJ257" s="56">
        <f t="shared" si="107"/>
        <v>1</v>
      </c>
      <c r="AK257" s="56">
        <f t="shared" si="107"/>
        <v>1</v>
      </c>
      <c r="AL257" s="56">
        <f t="shared" si="107"/>
        <v>0</v>
      </c>
      <c r="AM257" s="56">
        <f t="shared" ref="AM257:AZ266" si="108">IF(AND(AM$5&gt;$E257,AM$5&lt;$G257),1,0)</f>
        <v>0</v>
      </c>
      <c r="AN257" s="56">
        <f t="shared" si="108"/>
        <v>0</v>
      </c>
      <c r="AO257" s="56">
        <f t="shared" si="108"/>
        <v>0</v>
      </c>
      <c r="AP257" s="56">
        <f t="shared" si="108"/>
        <v>0</v>
      </c>
      <c r="AQ257" s="56">
        <f t="shared" si="108"/>
        <v>0</v>
      </c>
      <c r="AR257" s="56">
        <f t="shared" si="108"/>
        <v>0</v>
      </c>
      <c r="AS257" s="56">
        <f t="shared" si="108"/>
        <v>0</v>
      </c>
      <c r="AT257" s="56">
        <f t="shared" si="108"/>
        <v>0</v>
      </c>
      <c r="AU257" s="56">
        <f t="shared" si="108"/>
        <v>0</v>
      </c>
      <c r="AV257" s="56">
        <f t="shared" si="108"/>
        <v>0</v>
      </c>
      <c r="AW257" s="56">
        <f t="shared" si="108"/>
        <v>0</v>
      </c>
      <c r="AX257" s="56">
        <f t="shared" si="108"/>
        <v>0</v>
      </c>
      <c r="AY257" s="56">
        <f t="shared" si="108"/>
        <v>0</v>
      </c>
      <c r="AZ257" s="56">
        <f t="shared" si="108"/>
        <v>0</v>
      </c>
    </row>
    <row r="258" spans="1:52">
      <c r="A258" s="56" t="s">
        <v>335</v>
      </c>
      <c r="B258" s="56">
        <v>1580</v>
      </c>
      <c r="C258" s="56" t="s">
        <v>500</v>
      </c>
      <c r="D258" s="56" t="s">
        <v>604</v>
      </c>
      <c r="E258" s="1">
        <v>37174</v>
      </c>
      <c r="F258" s="1">
        <v>42495</v>
      </c>
      <c r="G258" s="1">
        <f t="shared" si="84"/>
        <v>42495</v>
      </c>
      <c r="I258" s="56">
        <f t="shared" si="105"/>
        <v>1</v>
      </c>
      <c r="J258" s="56">
        <f t="shared" si="105"/>
        <v>1</v>
      </c>
      <c r="K258" s="56">
        <f t="shared" si="105"/>
        <v>1</v>
      </c>
      <c r="L258" s="56">
        <f t="shared" si="105"/>
        <v>1</v>
      </c>
      <c r="M258" s="56">
        <f t="shared" si="105"/>
        <v>1</v>
      </c>
      <c r="N258" s="56">
        <f t="shared" si="105"/>
        <v>1</v>
      </c>
      <c r="O258" s="56">
        <f t="shared" si="105"/>
        <v>1</v>
      </c>
      <c r="P258" s="56">
        <f t="shared" si="105"/>
        <v>1</v>
      </c>
      <c r="Q258" s="56">
        <f t="shared" si="105"/>
        <v>1</v>
      </c>
      <c r="R258" s="56">
        <f t="shared" si="105"/>
        <v>1</v>
      </c>
      <c r="S258" s="56">
        <f t="shared" si="106"/>
        <v>1</v>
      </c>
      <c r="T258" s="56">
        <f t="shared" si="106"/>
        <v>1</v>
      </c>
      <c r="U258" s="56">
        <f t="shared" si="106"/>
        <v>1</v>
      </c>
      <c r="V258" s="56">
        <f t="shared" si="106"/>
        <v>1</v>
      </c>
      <c r="W258" s="56">
        <f t="shared" si="106"/>
        <v>1</v>
      </c>
      <c r="X258" s="56">
        <f t="shared" si="106"/>
        <v>1</v>
      </c>
      <c r="Y258" s="56">
        <f t="shared" si="106"/>
        <v>1</v>
      </c>
      <c r="Z258" s="56">
        <f t="shared" si="106"/>
        <v>1</v>
      </c>
      <c r="AA258" s="56">
        <f t="shared" si="106"/>
        <v>1</v>
      </c>
      <c r="AB258" s="56">
        <f t="shared" si="106"/>
        <v>1</v>
      </c>
      <c r="AC258" s="56">
        <f t="shared" si="107"/>
        <v>1</v>
      </c>
      <c r="AD258" s="56">
        <f t="shared" si="107"/>
        <v>1</v>
      </c>
      <c r="AE258" s="56">
        <f t="shared" si="107"/>
        <v>1</v>
      </c>
      <c r="AF258" s="56">
        <f t="shared" si="107"/>
        <v>1</v>
      </c>
      <c r="AG258" s="56">
        <f t="shared" si="107"/>
        <v>1</v>
      </c>
      <c r="AH258" s="56">
        <f t="shared" si="107"/>
        <v>1</v>
      </c>
      <c r="AI258" s="56">
        <f t="shared" si="107"/>
        <v>1</v>
      </c>
      <c r="AJ258" s="56">
        <f t="shared" si="107"/>
        <v>1</v>
      </c>
      <c r="AK258" s="56">
        <f t="shared" si="107"/>
        <v>1</v>
      </c>
      <c r="AL258" s="56">
        <f t="shared" si="107"/>
        <v>0</v>
      </c>
      <c r="AM258" s="56">
        <f t="shared" si="108"/>
        <v>0</v>
      </c>
      <c r="AN258" s="56">
        <f t="shared" si="108"/>
        <v>0</v>
      </c>
      <c r="AO258" s="56">
        <f t="shared" si="108"/>
        <v>0</v>
      </c>
      <c r="AP258" s="56">
        <f t="shared" si="108"/>
        <v>0</v>
      </c>
      <c r="AQ258" s="56">
        <f t="shared" si="108"/>
        <v>0</v>
      </c>
      <c r="AR258" s="56">
        <f t="shared" si="108"/>
        <v>0</v>
      </c>
      <c r="AS258" s="56">
        <f t="shared" si="108"/>
        <v>0</v>
      </c>
      <c r="AT258" s="56">
        <f t="shared" si="108"/>
        <v>0</v>
      </c>
      <c r="AU258" s="56">
        <f t="shared" si="108"/>
        <v>0</v>
      </c>
      <c r="AV258" s="56">
        <f t="shared" si="108"/>
        <v>0</v>
      </c>
      <c r="AW258" s="56">
        <f t="shared" si="108"/>
        <v>0</v>
      </c>
      <c r="AX258" s="56">
        <f t="shared" si="108"/>
        <v>0</v>
      </c>
      <c r="AY258" s="56">
        <f t="shared" si="108"/>
        <v>0</v>
      </c>
      <c r="AZ258" s="56">
        <f t="shared" si="108"/>
        <v>0</v>
      </c>
    </row>
    <row r="259" spans="1:52">
      <c r="A259" s="56" t="s">
        <v>335</v>
      </c>
      <c r="B259" s="56">
        <v>1591</v>
      </c>
      <c r="C259" s="56" t="s">
        <v>500</v>
      </c>
      <c r="D259" s="56" t="s">
        <v>603</v>
      </c>
      <c r="E259" s="1">
        <v>39618</v>
      </c>
      <c r="F259" s="1">
        <v>42495</v>
      </c>
      <c r="G259" s="1">
        <f t="shared" si="84"/>
        <v>42495</v>
      </c>
      <c r="I259" s="56">
        <f t="shared" si="105"/>
        <v>1</v>
      </c>
      <c r="J259" s="56">
        <f t="shared" si="105"/>
        <v>1</v>
      </c>
      <c r="K259" s="56">
        <f t="shared" si="105"/>
        <v>1</v>
      </c>
      <c r="L259" s="56">
        <f t="shared" si="105"/>
        <v>1</v>
      </c>
      <c r="M259" s="56">
        <f t="shared" si="105"/>
        <v>1</v>
      </c>
      <c r="N259" s="56">
        <f t="shared" si="105"/>
        <v>1</v>
      </c>
      <c r="O259" s="56">
        <f t="shared" si="105"/>
        <v>1</v>
      </c>
      <c r="P259" s="56">
        <f t="shared" si="105"/>
        <v>1</v>
      </c>
      <c r="Q259" s="56">
        <f t="shared" si="105"/>
        <v>1</v>
      </c>
      <c r="R259" s="56">
        <f t="shared" si="105"/>
        <v>1</v>
      </c>
      <c r="S259" s="56">
        <f t="shared" si="106"/>
        <v>1</v>
      </c>
      <c r="T259" s="56">
        <f t="shared" si="106"/>
        <v>1</v>
      </c>
      <c r="U259" s="56">
        <f t="shared" si="106"/>
        <v>1</v>
      </c>
      <c r="V259" s="56">
        <f t="shared" si="106"/>
        <v>1</v>
      </c>
      <c r="W259" s="56">
        <f t="shared" si="106"/>
        <v>1</v>
      </c>
      <c r="X259" s="56">
        <f t="shared" si="106"/>
        <v>1</v>
      </c>
      <c r="Y259" s="56">
        <f t="shared" si="106"/>
        <v>1</v>
      </c>
      <c r="Z259" s="56">
        <f t="shared" si="106"/>
        <v>1</v>
      </c>
      <c r="AA259" s="56">
        <f t="shared" si="106"/>
        <v>1</v>
      </c>
      <c r="AB259" s="56">
        <f t="shared" si="106"/>
        <v>1</v>
      </c>
      <c r="AC259" s="56">
        <f t="shared" si="107"/>
        <v>1</v>
      </c>
      <c r="AD259" s="56">
        <f t="shared" si="107"/>
        <v>1</v>
      </c>
      <c r="AE259" s="56">
        <f t="shared" si="107"/>
        <v>1</v>
      </c>
      <c r="AF259" s="56">
        <f t="shared" si="107"/>
        <v>1</v>
      </c>
      <c r="AG259" s="56">
        <f t="shared" si="107"/>
        <v>1</v>
      </c>
      <c r="AH259" s="56">
        <f t="shared" si="107"/>
        <v>1</v>
      </c>
      <c r="AI259" s="56">
        <f t="shared" si="107"/>
        <v>1</v>
      </c>
      <c r="AJ259" s="56">
        <f t="shared" si="107"/>
        <v>1</v>
      </c>
      <c r="AK259" s="56">
        <f t="shared" si="107"/>
        <v>1</v>
      </c>
      <c r="AL259" s="56">
        <f t="shared" si="107"/>
        <v>0</v>
      </c>
      <c r="AM259" s="56">
        <f t="shared" si="108"/>
        <v>0</v>
      </c>
      <c r="AN259" s="56">
        <f t="shared" si="108"/>
        <v>0</v>
      </c>
      <c r="AO259" s="56">
        <f t="shared" si="108"/>
        <v>0</v>
      </c>
      <c r="AP259" s="56">
        <f t="shared" si="108"/>
        <v>0</v>
      </c>
      <c r="AQ259" s="56">
        <f t="shared" si="108"/>
        <v>0</v>
      </c>
      <c r="AR259" s="56">
        <f t="shared" si="108"/>
        <v>0</v>
      </c>
      <c r="AS259" s="56">
        <f t="shared" si="108"/>
        <v>0</v>
      </c>
      <c r="AT259" s="56">
        <f t="shared" si="108"/>
        <v>0</v>
      </c>
      <c r="AU259" s="56">
        <f t="shared" si="108"/>
        <v>0</v>
      </c>
      <c r="AV259" s="56">
        <f t="shared" si="108"/>
        <v>0</v>
      </c>
      <c r="AW259" s="56">
        <f t="shared" si="108"/>
        <v>0</v>
      </c>
      <c r="AX259" s="56">
        <f t="shared" si="108"/>
        <v>0</v>
      </c>
      <c r="AY259" s="56">
        <f t="shared" si="108"/>
        <v>0</v>
      </c>
      <c r="AZ259" s="56">
        <f t="shared" si="108"/>
        <v>0</v>
      </c>
    </row>
    <row r="260" spans="1:52">
      <c r="A260" s="56" t="s">
        <v>335</v>
      </c>
      <c r="B260" s="56">
        <v>1593</v>
      </c>
      <c r="C260" s="56" t="s">
        <v>500</v>
      </c>
      <c r="D260" s="56" t="s">
        <v>602</v>
      </c>
      <c r="E260" s="1">
        <v>37208</v>
      </c>
      <c r="F260" s="1">
        <v>42495</v>
      </c>
      <c r="G260" s="1">
        <f t="shared" si="84"/>
        <v>42495</v>
      </c>
      <c r="I260" s="56">
        <f t="shared" si="105"/>
        <v>1</v>
      </c>
      <c r="J260" s="56">
        <f t="shared" si="105"/>
        <v>1</v>
      </c>
      <c r="K260" s="56">
        <f t="shared" si="105"/>
        <v>1</v>
      </c>
      <c r="L260" s="56">
        <f t="shared" si="105"/>
        <v>1</v>
      </c>
      <c r="M260" s="56">
        <f t="shared" si="105"/>
        <v>1</v>
      </c>
      <c r="N260" s="56">
        <f t="shared" si="105"/>
        <v>1</v>
      </c>
      <c r="O260" s="56">
        <f t="shared" si="105"/>
        <v>1</v>
      </c>
      <c r="P260" s="56">
        <f t="shared" si="105"/>
        <v>1</v>
      </c>
      <c r="Q260" s="56">
        <f t="shared" si="105"/>
        <v>1</v>
      </c>
      <c r="R260" s="56">
        <f t="shared" si="105"/>
        <v>1</v>
      </c>
      <c r="S260" s="56">
        <f t="shared" si="106"/>
        <v>1</v>
      </c>
      <c r="T260" s="56">
        <f t="shared" si="106"/>
        <v>1</v>
      </c>
      <c r="U260" s="56">
        <f t="shared" si="106"/>
        <v>1</v>
      </c>
      <c r="V260" s="56">
        <f t="shared" si="106"/>
        <v>1</v>
      </c>
      <c r="W260" s="56">
        <f t="shared" si="106"/>
        <v>1</v>
      </c>
      <c r="X260" s="56">
        <f t="shared" si="106"/>
        <v>1</v>
      </c>
      <c r="Y260" s="56">
        <f t="shared" si="106"/>
        <v>1</v>
      </c>
      <c r="Z260" s="56">
        <f t="shared" si="106"/>
        <v>1</v>
      </c>
      <c r="AA260" s="56">
        <f t="shared" si="106"/>
        <v>1</v>
      </c>
      <c r="AB260" s="56">
        <f t="shared" si="106"/>
        <v>1</v>
      </c>
      <c r="AC260" s="56">
        <f t="shared" si="107"/>
        <v>1</v>
      </c>
      <c r="AD260" s="56">
        <f t="shared" si="107"/>
        <v>1</v>
      </c>
      <c r="AE260" s="56">
        <f t="shared" si="107"/>
        <v>1</v>
      </c>
      <c r="AF260" s="56">
        <f t="shared" si="107"/>
        <v>1</v>
      </c>
      <c r="AG260" s="56">
        <f t="shared" si="107"/>
        <v>1</v>
      </c>
      <c r="AH260" s="56">
        <f t="shared" si="107"/>
        <v>1</v>
      </c>
      <c r="AI260" s="56">
        <f t="shared" si="107"/>
        <v>1</v>
      </c>
      <c r="AJ260" s="56">
        <f t="shared" si="107"/>
        <v>1</v>
      </c>
      <c r="AK260" s="56">
        <f t="shared" si="107"/>
        <v>1</v>
      </c>
      <c r="AL260" s="56">
        <f t="shared" si="107"/>
        <v>0</v>
      </c>
      <c r="AM260" s="56">
        <f t="shared" si="108"/>
        <v>0</v>
      </c>
      <c r="AN260" s="56">
        <f t="shared" si="108"/>
        <v>0</v>
      </c>
      <c r="AO260" s="56">
        <f t="shared" si="108"/>
        <v>0</v>
      </c>
      <c r="AP260" s="56">
        <f t="shared" si="108"/>
        <v>0</v>
      </c>
      <c r="AQ260" s="56">
        <f t="shared" si="108"/>
        <v>0</v>
      </c>
      <c r="AR260" s="56">
        <f t="shared" si="108"/>
        <v>0</v>
      </c>
      <c r="AS260" s="56">
        <f t="shared" si="108"/>
        <v>0</v>
      </c>
      <c r="AT260" s="56">
        <f t="shared" si="108"/>
        <v>0</v>
      </c>
      <c r="AU260" s="56">
        <f t="shared" si="108"/>
        <v>0</v>
      </c>
      <c r="AV260" s="56">
        <f t="shared" si="108"/>
        <v>0</v>
      </c>
      <c r="AW260" s="56">
        <f t="shared" si="108"/>
        <v>0</v>
      </c>
      <c r="AX260" s="56">
        <f t="shared" si="108"/>
        <v>0</v>
      </c>
      <c r="AY260" s="56">
        <f t="shared" si="108"/>
        <v>0</v>
      </c>
      <c r="AZ260" s="56">
        <f t="shared" si="108"/>
        <v>0</v>
      </c>
    </row>
    <row r="261" spans="1:52">
      <c r="A261" s="56" t="s">
        <v>335</v>
      </c>
      <c r="B261" s="56">
        <v>1595</v>
      </c>
      <c r="C261" s="56" t="s">
        <v>500</v>
      </c>
      <c r="D261" s="56" t="s">
        <v>601</v>
      </c>
      <c r="E261" s="1">
        <v>37214</v>
      </c>
      <c r="F261" s="1">
        <v>42495</v>
      </c>
      <c r="G261" s="1">
        <f t="shared" si="84"/>
        <v>42495</v>
      </c>
      <c r="I261" s="56">
        <f t="shared" si="105"/>
        <v>1</v>
      </c>
      <c r="J261" s="56">
        <f t="shared" si="105"/>
        <v>1</v>
      </c>
      <c r="K261" s="56">
        <f t="shared" si="105"/>
        <v>1</v>
      </c>
      <c r="L261" s="56">
        <f t="shared" si="105"/>
        <v>1</v>
      </c>
      <c r="M261" s="56">
        <f t="shared" si="105"/>
        <v>1</v>
      </c>
      <c r="N261" s="56">
        <f t="shared" si="105"/>
        <v>1</v>
      </c>
      <c r="O261" s="56">
        <f t="shared" si="105"/>
        <v>1</v>
      </c>
      <c r="P261" s="56">
        <f t="shared" si="105"/>
        <v>1</v>
      </c>
      <c r="Q261" s="56">
        <f t="shared" si="105"/>
        <v>1</v>
      </c>
      <c r="R261" s="56">
        <f t="shared" si="105"/>
        <v>1</v>
      </c>
      <c r="S261" s="56">
        <f t="shared" si="106"/>
        <v>1</v>
      </c>
      <c r="T261" s="56">
        <f t="shared" si="106"/>
        <v>1</v>
      </c>
      <c r="U261" s="56">
        <f t="shared" si="106"/>
        <v>1</v>
      </c>
      <c r="V261" s="56">
        <f t="shared" si="106"/>
        <v>1</v>
      </c>
      <c r="W261" s="56">
        <f t="shared" si="106"/>
        <v>1</v>
      </c>
      <c r="X261" s="56">
        <f t="shared" si="106"/>
        <v>1</v>
      </c>
      <c r="Y261" s="56">
        <f t="shared" si="106"/>
        <v>1</v>
      </c>
      <c r="Z261" s="56">
        <f t="shared" si="106"/>
        <v>1</v>
      </c>
      <c r="AA261" s="56">
        <f t="shared" si="106"/>
        <v>1</v>
      </c>
      <c r="AB261" s="56">
        <f t="shared" si="106"/>
        <v>1</v>
      </c>
      <c r="AC261" s="56">
        <f t="shared" si="107"/>
        <v>1</v>
      </c>
      <c r="AD261" s="56">
        <f t="shared" si="107"/>
        <v>1</v>
      </c>
      <c r="AE261" s="56">
        <f t="shared" si="107"/>
        <v>1</v>
      </c>
      <c r="AF261" s="56">
        <f t="shared" si="107"/>
        <v>1</v>
      </c>
      <c r="AG261" s="56">
        <f t="shared" si="107"/>
        <v>1</v>
      </c>
      <c r="AH261" s="56">
        <f t="shared" si="107"/>
        <v>1</v>
      </c>
      <c r="AI261" s="56">
        <f t="shared" si="107"/>
        <v>1</v>
      </c>
      <c r="AJ261" s="56">
        <f t="shared" si="107"/>
        <v>1</v>
      </c>
      <c r="AK261" s="56">
        <f t="shared" si="107"/>
        <v>1</v>
      </c>
      <c r="AL261" s="56">
        <f t="shared" si="107"/>
        <v>0</v>
      </c>
      <c r="AM261" s="56">
        <f t="shared" si="108"/>
        <v>0</v>
      </c>
      <c r="AN261" s="56">
        <f t="shared" si="108"/>
        <v>0</v>
      </c>
      <c r="AO261" s="56">
        <f t="shared" si="108"/>
        <v>0</v>
      </c>
      <c r="AP261" s="56">
        <f t="shared" si="108"/>
        <v>0</v>
      </c>
      <c r="AQ261" s="56">
        <f t="shared" si="108"/>
        <v>0</v>
      </c>
      <c r="AR261" s="56">
        <f t="shared" si="108"/>
        <v>0</v>
      </c>
      <c r="AS261" s="56">
        <f t="shared" si="108"/>
        <v>0</v>
      </c>
      <c r="AT261" s="56">
        <f t="shared" si="108"/>
        <v>0</v>
      </c>
      <c r="AU261" s="56">
        <f t="shared" si="108"/>
        <v>0</v>
      </c>
      <c r="AV261" s="56">
        <f t="shared" si="108"/>
        <v>0</v>
      </c>
      <c r="AW261" s="56">
        <f t="shared" si="108"/>
        <v>0</v>
      </c>
      <c r="AX261" s="56">
        <f t="shared" si="108"/>
        <v>0</v>
      </c>
      <c r="AY261" s="56">
        <f t="shared" si="108"/>
        <v>0</v>
      </c>
      <c r="AZ261" s="56">
        <f t="shared" si="108"/>
        <v>0</v>
      </c>
    </row>
    <row r="262" spans="1:52">
      <c r="A262" s="56" t="s">
        <v>335</v>
      </c>
      <c r="B262" s="56">
        <v>1613</v>
      </c>
      <c r="C262" s="56" t="s">
        <v>500</v>
      </c>
      <c r="D262" s="56" t="s">
        <v>600</v>
      </c>
      <c r="E262" s="1">
        <v>37208</v>
      </c>
      <c r="F262" s="1">
        <v>42209</v>
      </c>
      <c r="G262" s="1">
        <f t="shared" si="84"/>
        <v>42209</v>
      </c>
      <c r="I262" s="56">
        <f t="shared" si="105"/>
        <v>1</v>
      </c>
      <c r="J262" s="56">
        <f t="shared" si="105"/>
        <v>1</v>
      </c>
      <c r="K262" s="56">
        <f t="shared" si="105"/>
        <v>1</v>
      </c>
      <c r="L262" s="56">
        <f t="shared" si="105"/>
        <v>1</v>
      </c>
      <c r="M262" s="56">
        <f t="shared" si="105"/>
        <v>1</v>
      </c>
      <c r="N262" s="56">
        <f t="shared" si="105"/>
        <v>1</v>
      </c>
      <c r="O262" s="56">
        <f t="shared" si="105"/>
        <v>1</v>
      </c>
      <c r="P262" s="56">
        <f t="shared" si="105"/>
        <v>1</v>
      </c>
      <c r="Q262" s="56">
        <f t="shared" si="105"/>
        <v>1</v>
      </c>
      <c r="R262" s="56">
        <f t="shared" si="105"/>
        <v>1</v>
      </c>
      <c r="S262" s="56">
        <f t="shared" si="106"/>
        <v>1</v>
      </c>
      <c r="T262" s="56">
        <f t="shared" si="106"/>
        <v>1</v>
      </c>
      <c r="U262" s="56">
        <f t="shared" si="106"/>
        <v>1</v>
      </c>
      <c r="V262" s="56">
        <f t="shared" si="106"/>
        <v>1</v>
      </c>
      <c r="W262" s="56">
        <f t="shared" si="106"/>
        <v>1</v>
      </c>
      <c r="X262" s="56">
        <f t="shared" si="106"/>
        <v>1</v>
      </c>
      <c r="Y262" s="56">
        <f t="shared" si="106"/>
        <v>1</v>
      </c>
      <c r="Z262" s="56">
        <f t="shared" si="106"/>
        <v>1</v>
      </c>
      <c r="AA262" s="56">
        <f t="shared" si="106"/>
        <v>1</v>
      </c>
      <c r="AB262" s="56">
        <f t="shared" si="106"/>
        <v>1</v>
      </c>
      <c r="AC262" s="56">
        <f t="shared" si="107"/>
        <v>1</v>
      </c>
      <c r="AD262" s="56">
        <f t="shared" si="107"/>
        <v>1</v>
      </c>
      <c r="AE262" s="56">
        <f t="shared" si="107"/>
        <v>1</v>
      </c>
      <c r="AF262" s="56">
        <f t="shared" si="107"/>
        <v>1</v>
      </c>
      <c r="AG262" s="56">
        <f t="shared" si="107"/>
        <v>1</v>
      </c>
      <c r="AH262" s="56">
        <f t="shared" si="107"/>
        <v>1</v>
      </c>
      <c r="AI262" s="56">
        <f t="shared" si="107"/>
        <v>0</v>
      </c>
      <c r="AJ262" s="56">
        <f t="shared" si="107"/>
        <v>0</v>
      </c>
      <c r="AK262" s="56">
        <f t="shared" si="107"/>
        <v>0</v>
      </c>
      <c r="AL262" s="56">
        <f t="shared" si="107"/>
        <v>0</v>
      </c>
      <c r="AM262" s="56">
        <f t="shared" si="108"/>
        <v>0</v>
      </c>
      <c r="AN262" s="56">
        <f t="shared" si="108"/>
        <v>0</v>
      </c>
      <c r="AO262" s="56">
        <f t="shared" si="108"/>
        <v>0</v>
      </c>
      <c r="AP262" s="56">
        <f t="shared" si="108"/>
        <v>0</v>
      </c>
      <c r="AQ262" s="56">
        <f t="shared" si="108"/>
        <v>0</v>
      </c>
      <c r="AR262" s="56">
        <f t="shared" si="108"/>
        <v>0</v>
      </c>
      <c r="AS262" s="56">
        <f t="shared" si="108"/>
        <v>0</v>
      </c>
      <c r="AT262" s="56">
        <f t="shared" si="108"/>
        <v>0</v>
      </c>
      <c r="AU262" s="56">
        <f t="shared" si="108"/>
        <v>0</v>
      </c>
      <c r="AV262" s="56">
        <f t="shared" si="108"/>
        <v>0</v>
      </c>
      <c r="AW262" s="56">
        <f t="shared" si="108"/>
        <v>0</v>
      </c>
      <c r="AX262" s="56">
        <f t="shared" si="108"/>
        <v>0</v>
      </c>
      <c r="AY262" s="56">
        <f t="shared" si="108"/>
        <v>0</v>
      </c>
      <c r="AZ262" s="56">
        <f t="shared" si="108"/>
        <v>0</v>
      </c>
    </row>
    <row r="263" spans="1:52">
      <c r="A263" s="56" t="s">
        <v>335</v>
      </c>
      <c r="B263" s="56">
        <v>1628</v>
      </c>
      <c r="C263" s="56" t="s">
        <v>500</v>
      </c>
      <c r="D263" s="56" t="s">
        <v>599</v>
      </c>
      <c r="E263" s="1">
        <v>37246</v>
      </c>
      <c r="F263" s="1">
        <v>42495</v>
      </c>
      <c r="G263" s="1">
        <f t="shared" ref="G263:G326" si="109">IF(F263="",DATE(2021,1,1),F263)</f>
        <v>42495</v>
      </c>
      <c r="I263" s="56">
        <f t="shared" si="105"/>
        <v>1</v>
      </c>
      <c r="J263" s="56">
        <f t="shared" si="105"/>
        <v>1</v>
      </c>
      <c r="K263" s="56">
        <f t="shared" si="105"/>
        <v>1</v>
      </c>
      <c r="L263" s="56">
        <f t="shared" si="105"/>
        <v>1</v>
      </c>
      <c r="M263" s="56">
        <f t="shared" si="105"/>
        <v>1</v>
      </c>
      <c r="N263" s="56">
        <f t="shared" si="105"/>
        <v>1</v>
      </c>
      <c r="O263" s="56">
        <f t="shared" si="105"/>
        <v>1</v>
      </c>
      <c r="P263" s="56">
        <f t="shared" si="105"/>
        <v>1</v>
      </c>
      <c r="Q263" s="56">
        <f t="shared" si="105"/>
        <v>1</v>
      </c>
      <c r="R263" s="56">
        <f t="shared" si="105"/>
        <v>1</v>
      </c>
      <c r="S263" s="56">
        <f t="shared" si="106"/>
        <v>1</v>
      </c>
      <c r="T263" s="56">
        <f t="shared" si="106"/>
        <v>1</v>
      </c>
      <c r="U263" s="56">
        <f t="shared" si="106"/>
        <v>1</v>
      </c>
      <c r="V263" s="56">
        <f t="shared" si="106"/>
        <v>1</v>
      </c>
      <c r="W263" s="56">
        <f t="shared" si="106"/>
        <v>1</v>
      </c>
      <c r="X263" s="56">
        <f t="shared" si="106"/>
        <v>1</v>
      </c>
      <c r="Y263" s="56">
        <f t="shared" si="106"/>
        <v>1</v>
      </c>
      <c r="Z263" s="56">
        <f t="shared" si="106"/>
        <v>1</v>
      </c>
      <c r="AA263" s="56">
        <f t="shared" si="106"/>
        <v>1</v>
      </c>
      <c r="AB263" s="56">
        <f t="shared" si="106"/>
        <v>1</v>
      </c>
      <c r="AC263" s="56">
        <f t="shared" si="107"/>
        <v>1</v>
      </c>
      <c r="AD263" s="56">
        <f t="shared" si="107"/>
        <v>1</v>
      </c>
      <c r="AE263" s="56">
        <f t="shared" si="107"/>
        <v>1</v>
      </c>
      <c r="AF263" s="56">
        <f t="shared" si="107"/>
        <v>1</v>
      </c>
      <c r="AG263" s="56">
        <f t="shared" si="107"/>
        <v>1</v>
      </c>
      <c r="AH263" s="56">
        <f t="shared" si="107"/>
        <v>1</v>
      </c>
      <c r="AI263" s="56">
        <f t="shared" si="107"/>
        <v>1</v>
      </c>
      <c r="AJ263" s="56">
        <f t="shared" si="107"/>
        <v>1</v>
      </c>
      <c r="AK263" s="56">
        <f t="shared" si="107"/>
        <v>1</v>
      </c>
      <c r="AL263" s="56">
        <f t="shared" si="107"/>
        <v>0</v>
      </c>
      <c r="AM263" s="56">
        <f t="shared" si="108"/>
        <v>0</v>
      </c>
      <c r="AN263" s="56">
        <f t="shared" si="108"/>
        <v>0</v>
      </c>
      <c r="AO263" s="56">
        <f t="shared" si="108"/>
        <v>0</v>
      </c>
      <c r="AP263" s="56">
        <f t="shared" si="108"/>
        <v>0</v>
      </c>
      <c r="AQ263" s="56">
        <f t="shared" si="108"/>
        <v>0</v>
      </c>
      <c r="AR263" s="56">
        <f t="shared" si="108"/>
        <v>0</v>
      </c>
      <c r="AS263" s="56">
        <f t="shared" si="108"/>
        <v>0</v>
      </c>
      <c r="AT263" s="56">
        <f t="shared" si="108"/>
        <v>0</v>
      </c>
      <c r="AU263" s="56">
        <f t="shared" si="108"/>
        <v>0</v>
      </c>
      <c r="AV263" s="56">
        <f t="shared" si="108"/>
        <v>0</v>
      </c>
      <c r="AW263" s="56">
        <f t="shared" si="108"/>
        <v>0</v>
      </c>
      <c r="AX263" s="56">
        <f t="shared" si="108"/>
        <v>0</v>
      </c>
      <c r="AY263" s="56">
        <f t="shared" si="108"/>
        <v>0</v>
      </c>
      <c r="AZ263" s="56">
        <f t="shared" si="108"/>
        <v>0</v>
      </c>
    </row>
    <row r="264" spans="1:52">
      <c r="A264" s="56" t="s">
        <v>335</v>
      </c>
      <c r="B264" s="56">
        <v>1652</v>
      </c>
      <c r="C264" s="56" t="s">
        <v>500</v>
      </c>
      <c r="D264" s="56" t="s">
        <v>598</v>
      </c>
      <c r="E264" s="1">
        <v>39339</v>
      </c>
      <c r="F264" s="1">
        <v>42495</v>
      </c>
      <c r="G264" s="1">
        <f t="shared" si="109"/>
        <v>42495</v>
      </c>
      <c r="I264" s="56">
        <f t="shared" si="105"/>
        <v>1</v>
      </c>
      <c r="J264" s="56">
        <f t="shared" si="105"/>
        <v>1</v>
      </c>
      <c r="K264" s="56">
        <f t="shared" si="105"/>
        <v>1</v>
      </c>
      <c r="L264" s="56">
        <f t="shared" si="105"/>
        <v>1</v>
      </c>
      <c r="M264" s="56">
        <f t="shared" si="105"/>
        <v>1</v>
      </c>
      <c r="N264" s="56">
        <f t="shared" si="105"/>
        <v>1</v>
      </c>
      <c r="O264" s="56">
        <f t="shared" si="105"/>
        <v>1</v>
      </c>
      <c r="P264" s="56">
        <f t="shared" si="105"/>
        <v>1</v>
      </c>
      <c r="Q264" s="56">
        <f t="shared" si="105"/>
        <v>1</v>
      </c>
      <c r="R264" s="56">
        <f t="shared" si="105"/>
        <v>1</v>
      </c>
      <c r="S264" s="56">
        <f t="shared" si="106"/>
        <v>1</v>
      </c>
      <c r="T264" s="56">
        <f t="shared" si="106"/>
        <v>1</v>
      </c>
      <c r="U264" s="56">
        <f t="shared" si="106"/>
        <v>1</v>
      </c>
      <c r="V264" s="56">
        <f t="shared" si="106"/>
        <v>1</v>
      </c>
      <c r="W264" s="56">
        <f t="shared" si="106"/>
        <v>1</v>
      </c>
      <c r="X264" s="56">
        <f t="shared" si="106"/>
        <v>1</v>
      </c>
      <c r="Y264" s="56">
        <f t="shared" si="106"/>
        <v>1</v>
      </c>
      <c r="Z264" s="56">
        <f t="shared" si="106"/>
        <v>1</v>
      </c>
      <c r="AA264" s="56">
        <f t="shared" si="106"/>
        <v>1</v>
      </c>
      <c r="AB264" s="56">
        <f t="shared" si="106"/>
        <v>1</v>
      </c>
      <c r="AC264" s="56">
        <f t="shared" si="107"/>
        <v>1</v>
      </c>
      <c r="AD264" s="56">
        <f t="shared" si="107"/>
        <v>1</v>
      </c>
      <c r="AE264" s="56">
        <f t="shared" si="107"/>
        <v>1</v>
      </c>
      <c r="AF264" s="56">
        <f t="shared" si="107"/>
        <v>1</v>
      </c>
      <c r="AG264" s="56">
        <f t="shared" si="107"/>
        <v>1</v>
      </c>
      <c r="AH264" s="56">
        <f t="shared" si="107"/>
        <v>1</v>
      </c>
      <c r="AI264" s="56">
        <f t="shared" si="107"/>
        <v>1</v>
      </c>
      <c r="AJ264" s="56">
        <f t="shared" si="107"/>
        <v>1</v>
      </c>
      <c r="AK264" s="56">
        <f t="shared" si="107"/>
        <v>1</v>
      </c>
      <c r="AL264" s="56">
        <f t="shared" si="107"/>
        <v>0</v>
      </c>
      <c r="AM264" s="56">
        <f t="shared" si="108"/>
        <v>0</v>
      </c>
      <c r="AN264" s="56">
        <f t="shared" si="108"/>
        <v>0</v>
      </c>
      <c r="AO264" s="56">
        <f t="shared" si="108"/>
        <v>0</v>
      </c>
      <c r="AP264" s="56">
        <f t="shared" si="108"/>
        <v>0</v>
      </c>
      <c r="AQ264" s="56">
        <f t="shared" si="108"/>
        <v>0</v>
      </c>
      <c r="AR264" s="56">
        <f t="shared" si="108"/>
        <v>0</v>
      </c>
      <c r="AS264" s="56">
        <f t="shared" si="108"/>
        <v>0</v>
      </c>
      <c r="AT264" s="56">
        <f t="shared" si="108"/>
        <v>0</v>
      </c>
      <c r="AU264" s="56">
        <f t="shared" si="108"/>
        <v>0</v>
      </c>
      <c r="AV264" s="56">
        <f t="shared" si="108"/>
        <v>0</v>
      </c>
      <c r="AW264" s="56">
        <f t="shared" si="108"/>
        <v>0</v>
      </c>
      <c r="AX264" s="56">
        <f t="shared" si="108"/>
        <v>0</v>
      </c>
      <c r="AY264" s="56">
        <f t="shared" si="108"/>
        <v>0</v>
      </c>
      <c r="AZ264" s="56">
        <f t="shared" si="108"/>
        <v>0</v>
      </c>
    </row>
    <row r="265" spans="1:52">
      <c r="A265" s="56" t="s">
        <v>335</v>
      </c>
      <c r="B265" s="56">
        <v>1663</v>
      </c>
      <c r="C265" s="56" t="s">
        <v>500</v>
      </c>
      <c r="D265" s="56" t="s">
        <v>597</v>
      </c>
      <c r="E265" s="1">
        <v>37349</v>
      </c>
      <c r="F265" s="1">
        <v>42517</v>
      </c>
      <c r="G265" s="1">
        <f t="shared" si="109"/>
        <v>42517</v>
      </c>
      <c r="I265" s="56">
        <f t="shared" si="105"/>
        <v>1</v>
      </c>
      <c r="J265" s="56">
        <f t="shared" si="105"/>
        <v>1</v>
      </c>
      <c r="K265" s="56">
        <f t="shared" si="105"/>
        <v>1</v>
      </c>
      <c r="L265" s="56">
        <f t="shared" si="105"/>
        <v>1</v>
      </c>
      <c r="M265" s="56">
        <f t="shared" si="105"/>
        <v>1</v>
      </c>
      <c r="N265" s="56">
        <f t="shared" si="105"/>
        <v>1</v>
      </c>
      <c r="O265" s="56">
        <f t="shared" si="105"/>
        <v>1</v>
      </c>
      <c r="P265" s="56">
        <f t="shared" si="105"/>
        <v>1</v>
      </c>
      <c r="Q265" s="56">
        <f t="shared" si="105"/>
        <v>1</v>
      </c>
      <c r="R265" s="56">
        <f t="shared" si="105"/>
        <v>1</v>
      </c>
      <c r="S265" s="56">
        <f t="shared" si="106"/>
        <v>1</v>
      </c>
      <c r="T265" s="56">
        <f t="shared" si="106"/>
        <v>1</v>
      </c>
      <c r="U265" s="56">
        <f t="shared" si="106"/>
        <v>1</v>
      </c>
      <c r="V265" s="56">
        <f t="shared" si="106"/>
        <v>1</v>
      </c>
      <c r="W265" s="56">
        <f t="shared" si="106"/>
        <v>1</v>
      </c>
      <c r="X265" s="56">
        <f t="shared" si="106"/>
        <v>1</v>
      </c>
      <c r="Y265" s="56">
        <f t="shared" si="106"/>
        <v>1</v>
      </c>
      <c r="Z265" s="56">
        <f t="shared" si="106"/>
        <v>1</v>
      </c>
      <c r="AA265" s="56">
        <f t="shared" si="106"/>
        <v>1</v>
      </c>
      <c r="AB265" s="56">
        <f t="shared" si="106"/>
        <v>1</v>
      </c>
      <c r="AC265" s="56">
        <f t="shared" si="107"/>
        <v>1</v>
      </c>
      <c r="AD265" s="56">
        <f t="shared" si="107"/>
        <v>1</v>
      </c>
      <c r="AE265" s="56">
        <f t="shared" si="107"/>
        <v>1</v>
      </c>
      <c r="AF265" s="56">
        <f t="shared" si="107"/>
        <v>1</v>
      </c>
      <c r="AG265" s="56">
        <f t="shared" si="107"/>
        <v>1</v>
      </c>
      <c r="AH265" s="56">
        <f t="shared" si="107"/>
        <v>1</v>
      </c>
      <c r="AI265" s="56">
        <f t="shared" si="107"/>
        <v>1</v>
      </c>
      <c r="AJ265" s="56">
        <f t="shared" si="107"/>
        <v>1</v>
      </c>
      <c r="AK265" s="56">
        <f t="shared" si="107"/>
        <v>1</v>
      </c>
      <c r="AL265" s="56">
        <f t="shared" si="107"/>
        <v>0</v>
      </c>
      <c r="AM265" s="56">
        <f t="shared" si="108"/>
        <v>0</v>
      </c>
      <c r="AN265" s="56">
        <f t="shared" si="108"/>
        <v>0</v>
      </c>
      <c r="AO265" s="56">
        <f t="shared" si="108"/>
        <v>0</v>
      </c>
      <c r="AP265" s="56">
        <f t="shared" si="108"/>
        <v>0</v>
      </c>
      <c r="AQ265" s="56">
        <f t="shared" si="108"/>
        <v>0</v>
      </c>
      <c r="AR265" s="56">
        <f t="shared" si="108"/>
        <v>0</v>
      </c>
      <c r="AS265" s="56">
        <f t="shared" si="108"/>
        <v>0</v>
      </c>
      <c r="AT265" s="56">
        <f t="shared" si="108"/>
        <v>0</v>
      </c>
      <c r="AU265" s="56">
        <f t="shared" si="108"/>
        <v>0</v>
      </c>
      <c r="AV265" s="56">
        <f t="shared" si="108"/>
        <v>0</v>
      </c>
      <c r="AW265" s="56">
        <f t="shared" si="108"/>
        <v>0</v>
      </c>
      <c r="AX265" s="56">
        <f t="shared" si="108"/>
        <v>0</v>
      </c>
      <c r="AY265" s="56">
        <f t="shared" si="108"/>
        <v>0</v>
      </c>
      <c r="AZ265" s="56">
        <f t="shared" si="108"/>
        <v>0</v>
      </c>
    </row>
    <row r="266" spans="1:52">
      <c r="A266" s="56" t="s">
        <v>335</v>
      </c>
      <c r="B266" s="56">
        <v>1672</v>
      </c>
      <c r="C266" s="56" t="s">
        <v>500</v>
      </c>
      <c r="D266" s="56" t="s">
        <v>596</v>
      </c>
      <c r="E266" s="1">
        <v>37349</v>
      </c>
      <c r="F266" s="1">
        <v>42251</v>
      </c>
      <c r="G266" s="1">
        <f t="shared" si="109"/>
        <v>42251</v>
      </c>
      <c r="I266" s="56">
        <f t="shared" si="105"/>
        <v>1</v>
      </c>
      <c r="J266" s="56">
        <f t="shared" si="105"/>
        <v>1</v>
      </c>
      <c r="K266" s="56">
        <f t="shared" si="105"/>
        <v>1</v>
      </c>
      <c r="L266" s="56">
        <f t="shared" si="105"/>
        <v>1</v>
      </c>
      <c r="M266" s="56">
        <f t="shared" si="105"/>
        <v>1</v>
      </c>
      <c r="N266" s="56">
        <f t="shared" si="105"/>
        <v>1</v>
      </c>
      <c r="O266" s="56">
        <f t="shared" si="105"/>
        <v>1</v>
      </c>
      <c r="P266" s="56">
        <f t="shared" si="105"/>
        <v>1</v>
      </c>
      <c r="Q266" s="56">
        <f t="shared" si="105"/>
        <v>1</v>
      </c>
      <c r="R266" s="56">
        <f t="shared" si="105"/>
        <v>1</v>
      </c>
      <c r="S266" s="56">
        <f t="shared" si="106"/>
        <v>1</v>
      </c>
      <c r="T266" s="56">
        <f t="shared" si="106"/>
        <v>1</v>
      </c>
      <c r="U266" s="56">
        <f t="shared" si="106"/>
        <v>1</v>
      </c>
      <c r="V266" s="56">
        <f t="shared" si="106"/>
        <v>1</v>
      </c>
      <c r="W266" s="56">
        <f t="shared" si="106"/>
        <v>1</v>
      </c>
      <c r="X266" s="56">
        <f t="shared" si="106"/>
        <v>1</v>
      </c>
      <c r="Y266" s="56">
        <f t="shared" si="106"/>
        <v>1</v>
      </c>
      <c r="Z266" s="56">
        <f t="shared" si="106"/>
        <v>1</v>
      </c>
      <c r="AA266" s="56">
        <f t="shared" si="106"/>
        <v>1</v>
      </c>
      <c r="AB266" s="56">
        <f t="shared" si="106"/>
        <v>1</v>
      </c>
      <c r="AC266" s="56">
        <f t="shared" si="107"/>
        <v>1</v>
      </c>
      <c r="AD266" s="56">
        <f t="shared" si="107"/>
        <v>1</v>
      </c>
      <c r="AE266" s="56">
        <f t="shared" si="107"/>
        <v>1</v>
      </c>
      <c r="AF266" s="56">
        <f t="shared" si="107"/>
        <v>1</v>
      </c>
      <c r="AG266" s="56">
        <f t="shared" si="107"/>
        <v>1</v>
      </c>
      <c r="AH266" s="56">
        <f t="shared" si="107"/>
        <v>1</v>
      </c>
      <c r="AI266" s="56">
        <f t="shared" si="107"/>
        <v>0</v>
      </c>
      <c r="AJ266" s="56">
        <f t="shared" si="107"/>
        <v>0</v>
      </c>
      <c r="AK266" s="56">
        <f t="shared" si="107"/>
        <v>0</v>
      </c>
      <c r="AL266" s="56">
        <f t="shared" si="107"/>
        <v>0</v>
      </c>
      <c r="AM266" s="56">
        <f t="shared" si="108"/>
        <v>0</v>
      </c>
      <c r="AN266" s="56">
        <f t="shared" si="108"/>
        <v>0</v>
      </c>
      <c r="AO266" s="56">
        <f t="shared" si="108"/>
        <v>0</v>
      </c>
      <c r="AP266" s="56">
        <f t="shared" si="108"/>
        <v>0</v>
      </c>
      <c r="AQ266" s="56">
        <f t="shared" si="108"/>
        <v>0</v>
      </c>
      <c r="AR266" s="56">
        <f t="shared" si="108"/>
        <v>0</v>
      </c>
      <c r="AS266" s="56">
        <f t="shared" si="108"/>
        <v>0</v>
      </c>
      <c r="AT266" s="56">
        <f t="shared" si="108"/>
        <v>0</v>
      </c>
      <c r="AU266" s="56">
        <f t="shared" si="108"/>
        <v>0</v>
      </c>
      <c r="AV266" s="56">
        <f t="shared" si="108"/>
        <v>0</v>
      </c>
      <c r="AW266" s="56">
        <f t="shared" si="108"/>
        <v>0</v>
      </c>
      <c r="AX266" s="56">
        <f t="shared" si="108"/>
        <v>0</v>
      </c>
      <c r="AY266" s="56">
        <f t="shared" si="108"/>
        <v>0</v>
      </c>
      <c r="AZ266" s="56">
        <f t="shared" si="108"/>
        <v>0</v>
      </c>
    </row>
    <row r="267" spans="1:52">
      <c r="A267" s="56" t="s">
        <v>335</v>
      </c>
      <c r="B267" s="56">
        <v>1692</v>
      </c>
      <c r="C267" s="56" t="s">
        <v>512</v>
      </c>
      <c r="D267" s="56" t="s">
        <v>595</v>
      </c>
      <c r="E267" s="1">
        <v>39057</v>
      </c>
      <c r="F267" s="1">
        <v>42495</v>
      </c>
      <c r="G267" s="1">
        <f t="shared" si="109"/>
        <v>42495</v>
      </c>
      <c r="I267" s="56">
        <f t="shared" ref="I267:R276" si="110">IF(AND(I$5&gt;$E267,I$5&lt;$G267),1,0)</f>
        <v>1</v>
      </c>
      <c r="J267" s="56">
        <f t="shared" si="110"/>
        <v>1</v>
      </c>
      <c r="K267" s="56">
        <f t="shared" si="110"/>
        <v>1</v>
      </c>
      <c r="L267" s="56">
        <f t="shared" si="110"/>
        <v>1</v>
      </c>
      <c r="M267" s="56">
        <f t="shared" si="110"/>
        <v>1</v>
      </c>
      <c r="N267" s="56">
        <f t="shared" si="110"/>
        <v>1</v>
      </c>
      <c r="O267" s="56">
        <f t="shared" si="110"/>
        <v>1</v>
      </c>
      <c r="P267" s="56">
        <f t="shared" si="110"/>
        <v>1</v>
      </c>
      <c r="Q267" s="56">
        <f t="shared" si="110"/>
        <v>1</v>
      </c>
      <c r="R267" s="56">
        <f t="shared" si="110"/>
        <v>1</v>
      </c>
      <c r="S267" s="56">
        <f t="shared" ref="S267:AB276" si="111">IF(AND(S$5&gt;$E267,S$5&lt;$G267),1,0)</f>
        <v>1</v>
      </c>
      <c r="T267" s="56">
        <f t="shared" si="111"/>
        <v>1</v>
      </c>
      <c r="U267" s="56">
        <f t="shared" si="111"/>
        <v>1</v>
      </c>
      <c r="V267" s="56">
        <f t="shared" si="111"/>
        <v>1</v>
      </c>
      <c r="W267" s="56">
        <f t="shared" si="111"/>
        <v>1</v>
      </c>
      <c r="X267" s="56">
        <f t="shared" si="111"/>
        <v>1</v>
      </c>
      <c r="Y267" s="56">
        <f t="shared" si="111"/>
        <v>1</v>
      </c>
      <c r="Z267" s="56">
        <f t="shared" si="111"/>
        <v>1</v>
      </c>
      <c r="AA267" s="56">
        <f t="shared" si="111"/>
        <v>1</v>
      </c>
      <c r="AB267" s="56">
        <f t="shared" si="111"/>
        <v>1</v>
      </c>
      <c r="AC267" s="56">
        <f t="shared" ref="AC267:AL276" si="112">IF(AND(AC$5&gt;$E267,AC$5&lt;$G267),1,0)</f>
        <v>1</v>
      </c>
      <c r="AD267" s="56">
        <f t="shared" si="112"/>
        <v>1</v>
      </c>
      <c r="AE267" s="56">
        <f t="shared" si="112"/>
        <v>1</v>
      </c>
      <c r="AF267" s="56">
        <f t="shared" si="112"/>
        <v>1</v>
      </c>
      <c r="AG267" s="56">
        <f t="shared" si="112"/>
        <v>1</v>
      </c>
      <c r="AH267" s="56">
        <f t="shared" si="112"/>
        <v>1</v>
      </c>
      <c r="AI267" s="56">
        <f t="shared" si="112"/>
        <v>1</v>
      </c>
      <c r="AJ267" s="56">
        <f t="shared" si="112"/>
        <v>1</v>
      </c>
      <c r="AK267" s="56">
        <f t="shared" si="112"/>
        <v>1</v>
      </c>
      <c r="AL267" s="56">
        <f t="shared" si="112"/>
        <v>0</v>
      </c>
      <c r="AM267" s="56">
        <f t="shared" ref="AM267:AZ276" si="113">IF(AND(AM$5&gt;$E267,AM$5&lt;$G267),1,0)</f>
        <v>0</v>
      </c>
      <c r="AN267" s="56">
        <f t="shared" si="113"/>
        <v>0</v>
      </c>
      <c r="AO267" s="56">
        <f t="shared" si="113"/>
        <v>0</v>
      </c>
      <c r="AP267" s="56">
        <f t="shared" si="113"/>
        <v>0</v>
      </c>
      <c r="AQ267" s="56">
        <f t="shared" si="113"/>
        <v>0</v>
      </c>
      <c r="AR267" s="56">
        <f t="shared" si="113"/>
        <v>0</v>
      </c>
      <c r="AS267" s="56">
        <f t="shared" si="113"/>
        <v>0</v>
      </c>
      <c r="AT267" s="56">
        <f t="shared" si="113"/>
        <v>0</v>
      </c>
      <c r="AU267" s="56">
        <f t="shared" si="113"/>
        <v>0</v>
      </c>
      <c r="AV267" s="56">
        <f t="shared" si="113"/>
        <v>0</v>
      </c>
      <c r="AW267" s="56">
        <f t="shared" si="113"/>
        <v>0</v>
      </c>
      <c r="AX267" s="56">
        <f t="shared" si="113"/>
        <v>0</v>
      </c>
      <c r="AY267" s="56">
        <f t="shared" si="113"/>
        <v>0</v>
      </c>
      <c r="AZ267" s="56">
        <f t="shared" si="113"/>
        <v>0</v>
      </c>
    </row>
    <row r="268" spans="1:52">
      <c r="A268" s="56" t="s">
        <v>335</v>
      </c>
      <c r="B268" s="56">
        <v>1717</v>
      </c>
      <c r="C268" s="56" t="s">
        <v>512</v>
      </c>
      <c r="D268" s="56" t="s">
        <v>594</v>
      </c>
      <c r="E268" s="1">
        <v>39061</v>
      </c>
      <c r="F268" s="1">
        <v>41870</v>
      </c>
      <c r="G268" s="1">
        <f t="shared" si="109"/>
        <v>41870</v>
      </c>
      <c r="I268" s="56">
        <f t="shared" si="110"/>
        <v>1</v>
      </c>
      <c r="J268" s="56">
        <f t="shared" si="110"/>
        <v>1</v>
      </c>
      <c r="K268" s="56">
        <f t="shared" si="110"/>
        <v>1</v>
      </c>
      <c r="L268" s="56">
        <f t="shared" si="110"/>
        <v>1</v>
      </c>
      <c r="M268" s="56">
        <f t="shared" si="110"/>
        <v>1</v>
      </c>
      <c r="N268" s="56">
        <f t="shared" si="110"/>
        <v>1</v>
      </c>
      <c r="O268" s="56">
        <f t="shared" si="110"/>
        <v>1</v>
      </c>
      <c r="P268" s="56">
        <f t="shared" si="110"/>
        <v>1</v>
      </c>
      <c r="Q268" s="56">
        <f t="shared" si="110"/>
        <v>1</v>
      </c>
      <c r="R268" s="56">
        <f t="shared" si="110"/>
        <v>1</v>
      </c>
      <c r="S268" s="56">
        <f t="shared" si="111"/>
        <v>1</v>
      </c>
      <c r="T268" s="56">
        <f t="shared" si="111"/>
        <v>1</v>
      </c>
      <c r="U268" s="56">
        <f t="shared" si="111"/>
        <v>1</v>
      </c>
      <c r="V268" s="56">
        <f t="shared" si="111"/>
        <v>1</v>
      </c>
      <c r="W268" s="56">
        <f t="shared" si="111"/>
        <v>1</v>
      </c>
      <c r="X268" s="56">
        <f t="shared" si="111"/>
        <v>1</v>
      </c>
      <c r="Y268" s="56">
        <f t="shared" si="111"/>
        <v>1</v>
      </c>
      <c r="Z268" s="56">
        <f t="shared" si="111"/>
        <v>1</v>
      </c>
      <c r="AA268" s="56">
        <f t="shared" si="111"/>
        <v>1</v>
      </c>
      <c r="AB268" s="56">
        <f t="shared" si="111"/>
        <v>1</v>
      </c>
      <c r="AC268" s="56">
        <f t="shared" si="112"/>
        <v>1</v>
      </c>
      <c r="AD268" s="56">
        <f t="shared" si="112"/>
        <v>1</v>
      </c>
      <c r="AE268" s="56">
        <f t="shared" si="112"/>
        <v>0</v>
      </c>
      <c r="AF268" s="56">
        <f t="shared" si="112"/>
        <v>0</v>
      </c>
      <c r="AG268" s="56">
        <f t="shared" si="112"/>
        <v>0</v>
      </c>
      <c r="AH268" s="56">
        <f t="shared" si="112"/>
        <v>0</v>
      </c>
      <c r="AI268" s="56">
        <f t="shared" si="112"/>
        <v>0</v>
      </c>
      <c r="AJ268" s="56">
        <f t="shared" si="112"/>
        <v>0</v>
      </c>
      <c r="AK268" s="56">
        <f t="shared" si="112"/>
        <v>0</v>
      </c>
      <c r="AL268" s="56">
        <f t="shared" si="112"/>
        <v>0</v>
      </c>
      <c r="AM268" s="56">
        <f t="shared" si="113"/>
        <v>0</v>
      </c>
      <c r="AN268" s="56">
        <f t="shared" si="113"/>
        <v>0</v>
      </c>
      <c r="AO268" s="56">
        <f t="shared" si="113"/>
        <v>0</v>
      </c>
      <c r="AP268" s="56">
        <f t="shared" si="113"/>
        <v>0</v>
      </c>
      <c r="AQ268" s="56">
        <f t="shared" si="113"/>
        <v>0</v>
      </c>
      <c r="AR268" s="56">
        <f t="shared" si="113"/>
        <v>0</v>
      </c>
      <c r="AS268" s="56">
        <f t="shared" si="113"/>
        <v>0</v>
      </c>
      <c r="AT268" s="56">
        <f t="shared" si="113"/>
        <v>0</v>
      </c>
      <c r="AU268" s="56">
        <f t="shared" si="113"/>
        <v>0</v>
      </c>
      <c r="AV268" s="56">
        <f t="shared" si="113"/>
        <v>0</v>
      </c>
      <c r="AW268" s="56">
        <f t="shared" si="113"/>
        <v>0</v>
      </c>
      <c r="AX268" s="56">
        <f t="shared" si="113"/>
        <v>0</v>
      </c>
      <c r="AY268" s="56">
        <f t="shared" si="113"/>
        <v>0</v>
      </c>
      <c r="AZ268" s="56">
        <f t="shared" si="113"/>
        <v>0</v>
      </c>
    </row>
    <row r="269" spans="1:52">
      <c r="A269" s="56" t="s">
        <v>335</v>
      </c>
      <c r="B269" s="56">
        <v>1757</v>
      </c>
      <c r="C269" s="56" t="s">
        <v>512</v>
      </c>
      <c r="D269" s="56" t="s">
        <v>593</v>
      </c>
      <c r="E269" s="1">
        <v>39598</v>
      </c>
      <c r="F269" s="1">
        <v>41803</v>
      </c>
      <c r="G269" s="1">
        <f t="shared" si="109"/>
        <v>41803</v>
      </c>
      <c r="I269" s="56">
        <f t="shared" si="110"/>
        <v>1</v>
      </c>
      <c r="J269" s="56">
        <f t="shared" si="110"/>
        <v>1</v>
      </c>
      <c r="K269" s="56">
        <f t="shared" si="110"/>
        <v>1</v>
      </c>
      <c r="L269" s="56">
        <f t="shared" si="110"/>
        <v>1</v>
      </c>
      <c r="M269" s="56">
        <f t="shared" si="110"/>
        <v>1</v>
      </c>
      <c r="N269" s="56">
        <f t="shared" si="110"/>
        <v>1</v>
      </c>
      <c r="O269" s="56">
        <f t="shared" si="110"/>
        <v>1</v>
      </c>
      <c r="P269" s="56">
        <f t="shared" si="110"/>
        <v>1</v>
      </c>
      <c r="Q269" s="56">
        <f t="shared" si="110"/>
        <v>1</v>
      </c>
      <c r="R269" s="56">
        <f t="shared" si="110"/>
        <v>1</v>
      </c>
      <c r="S269" s="56">
        <f t="shared" si="111"/>
        <v>1</v>
      </c>
      <c r="T269" s="56">
        <f t="shared" si="111"/>
        <v>1</v>
      </c>
      <c r="U269" s="56">
        <f t="shared" si="111"/>
        <v>1</v>
      </c>
      <c r="V269" s="56">
        <f t="shared" si="111"/>
        <v>1</v>
      </c>
      <c r="W269" s="56">
        <f t="shared" si="111"/>
        <v>1</v>
      </c>
      <c r="X269" s="56">
        <f t="shared" si="111"/>
        <v>1</v>
      </c>
      <c r="Y269" s="56">
        <f t="shared" si="111"/>
        <v>1</v>
      </c>
      <c r="Z269" s="56">
        <f t="shared" si="111"/>
        <v>1</v>
      </c>
      <c r="AA269" s="56">
        <f t="shared" si="111"/>
        <v>1</v>
      </c>
      <c r="AB269" s="56">
        <f t="shared" si="111"/>
        <v>1</v>
      </c>
      <c r="AC269" s="56">
        <f t="shared" si="112"/>
        <v>1</v>
      </c>
      <c r="AD269" s="56">
        <f t="shared" si="112"/>
        <v>0</v>
      </c>
      <c r="AE269" s="56">
        <f t="shared" si="112"/>
        <v>0</v>
      </c>
      <c r="AF269" s="56">
        <f t="shared" si="112"/>
        <v>0</v>
      </c>
      <c r="AG269" s="56">
        <f t="shared" si="112"/>
        <v>0</v>
      </c>
      <c r="AH269" s="56">
        <f t="shared" si="112"/>
        <v>0</v>
      </c>
      <c r="AI269" s="56">
        <f t="shared" si="112"/>
        <v>0</v>
      </c>
      <c r="AJ269" s="56">
        <f t="shared" si="112"/>
        <v>0</v>
      </c>
      <c r="AK269" s="56">
        <f t="shared" si="112"/>
        <v>0</v>
      </c>
      <c r="AL269" s="56">
        <f t="shared" si="112"/>
        <v>0</v>
      </c>
      <c r="AM269" s="56">
        <f t="shared" si="113"/>
        <v>0</v>
      </c>
      <c r="AN269" s="56">
        <f t="shared" si="113"/>
        <v>0</v>
      </c>
      <c r="AO269" s="56">
        <f t="shared" si="113"/>
        <v>0</v>
      </c>
      <c r="AP269" s="56">
        <f t="shared" si="113"/>
        <v>0</v>
      </c>
      <c r="AQ269" s="56">
        <f t="shared" si="113"/>
        <v>0</v>
      </c>
      <c r="AR269" s="56">
        <f t="shared" si="113"/>
        <v>0</v>
      </c>
      <c r="AS269" s="56">
        <f t="shared" si="113"/>
        <v>0</v>
      </c>
      <c r="AT269" s="56">
        <f t="shared" si="113"/>
        <v>0</v>
      </c>
      <c r="AU269" s="56">
        <f t="shared" si="113"/>
        <v>0</v>
      </c>
      <c r="AV269" s="56">
        <f t="shared" si="113"/>
        <v>0</v>
      </c>
      <c r="AW269" s="56">
        <f t="shared" si="113"/>
        <v>0</v>
      </c>
      <c r="AX269" s="56">
        <f t="shared" si="113"/>
        <v>0</v>
      </c>
      <c r="AY269" s="56">
        <f t="shared" si="113"/>
        <v>0</v>
      </c>
      <c r="AZ269" s="56">
        <f t="shared" si="113"/>
        <v>0</v>
      </c>
    </row>
    <row r="270" spans="1:52">
      <c r="A270" s="56" t="s">
        <v>335</v>
      </c>
      <c r="B270" s="56">
        <v>1771</v>
      </c>
      <c r="C270" s="56" t="s">
        <v>500</v>
      </c>
      <c r="D270" s="56" t="s">
        <v>592</v>
      </c>
      <c r="E270" s="1">
        <v>37405</v>
      </c>
      <c r="F270" s="1">
        <v>42342</v>
      </c>
      <c r="G270" s="1">
        <f t="shared" si="109"/>
        <v>42342</v>
      </c>
      <c r="I270" s="56">
        <f t="shared" si="110"/>
        <v>1</v>
      </c>
      <c r="J270" s="56">
        <f t="shared" si="110"/>
        <v>1</v>
      </c>
      <c r="K270" s="56">
        <f t="shared" si="110"/>
        <v>1</v>
      </c>
      <c r="L270" s="56">
        <f t="shared" si="110"/>
        <v>1</v>
      </c>
      <c r="M270" s="56">
        <f t="shared" si="110"/>
        <v>1</v>
      </c>
      <c r="N270" s="56">
        <f t="shared" si="110"/>
        <v>1</v>
      </c>
      <c r="O270" s="56">
        <f t="shared" si="110"/>
        <v>1</v>
      </c>
      <c r="P270" s="56">
        <f t="shared" si="110"/>
        <v>1</v>
      </c>
      <c r="Q270" s="56">
        <f t="shared" si="110"/>
        <v>1</v>
      </c>
      <c r="R270" s="56">
        <f t="shared" si="110"/>
        <v>1</v>
      </c>
      <c r="S270" s="56">
        <f t="shared" si="111"/>
        <v>1</v>
      </c>
      <c r="T270" s="56">
        <f t="shared" si="111"/>
        <v>1</v>
      </c>
      <c r="U270" s="56">
        <f t="shared" si="111"/>
        <v>1</v>
      </c>
      <c r="V270" s="56">
        <f t="shared" si="111"/>
        <v>1</v>
      </c>
      <c r="W270" s="56">
        <f t="shared" si="111"/>
        <v>1</v>
      </c>
      <c r="X270" s="56">
        <f t="shared" si="111"/>
        <v>1</v>
      </c>
      <c r="Y270" s="56">
        <f t="shared" si="111"/>
        <v>1</v>
      </c>
      <c r="Z270" s="56">
        <f t="shared" si="111"/>
        <v>1</v>
      </c>
      <c r="AA270" s="56">
        <f t="shared" si="111"/>
        <v>1</v>
      </c>
      <c r="AB270" s="56">
        <f t="shared" si="111"/>
        <v>1</v>
      </c>
      <c r="AC270" s="56">
        <f t="shared" si="112"/>
        <v>1</v>
      </c>
      <c r="AD270" s="56">
        <f t="shared" si="112"/>
        <v>1</v>
      </c>
      <c r="AE270" s="56">
        <f t="shared" si="112"/>
        <v>1</v>
      </c>
      <c r="AF270" s="56">
        <f t="shared" si="112"/>
        <v>1</v>
      </c>
      <c r="AG270" s="56">
        <f t="shared" si="112"/>
        <v>1</v>
      </c>
      <c r="AH270" s="56">
        <f t="shared" si="112"/>
        <v>1</v>
      </c>
      <c r="AI270" s="56">
        <f t="shared" si="112"/>
        <v>1</v>
      </c>
      <c r="AJ270" s="56">
        <f t="shared" si="112"/>
        <v>0</v>
      </c>
      <c r="AK270" s="56">
        <f t="shared" si="112"/>
        <v>0</v>
      </c>
      <c r="AL270" s="56">
        <f t="shared" si="112"/>
        <v>0</v>
      </c>
      <c r="AM270" s="56">
        <f t="shared" si="113"/>
        <v>0</v>
      </c>
      <c r="AN270" s="56">
        <f t="shared" si="113"/>
        <v>0</v>
      </c>
      <c r="AO270" s="56">
        <f t="shared" si="113"/>
        <v>0</v>
      </c>
      <c r="AP270" s="56">
        <f t="shared" si="113"/>
        <v>0</v>
      </c>
      <c r="AQ270" s="56">
        <f t="shared" si="113"/>
        <v>0</v>
      </c>
      <c r="AR270" s="56">
        <f t="shared" si="113"/>
        <v>0</v>
      </c>
      <c r="AS270" s="56">
        <f t="shared" si="113"/>
        <v>0</v>
      </c>
      <c r="AT270" s="56">
        <f t="shared" si="113"/>
        <v>0</v>
      </c>
      <c r="AU270" s="56">
        <f t="shared" si="113"/>
        <v>0</v>
      </c>
      <c r="AV270" s="56">
        <f t="shared" si="113"/>
        <v>0</v>
      </c>
      <c r="AW270" s="56">
        <f t="shared" si="113"/>
        <v>0</v>
      </c>
      <c r="AX270" s="56">
        <f t="shared" si="113"/>
        <v>0</v>
      </c>
      <c r="AY270" s="56">
        <f t="shared" si="113"/>
        <v>0</v>
      </c>
      <c r="AZ270" s="56">
        <f t="shared" si="113"/>
        <v>0</v>
      </c>
    </row>
    <row r="271" spans="1:52">
      <c r="A271" s="56" t="s">
        <v>335</v>
      </c>
      <c r="B271" s="56">
        <v>1775</v>
      </c>
      <c r="C271" s="56" t="s">
        <v>512</v>
      </c>
      <c r="D271" s="56" t="s">
        <v>591</v>
      </c>
      <c r="E271" s="1">
        <v>39034</v>
      </c>
      <c r="F271" s="1">
        <v>41824</v>
      </c>
      <c r="G271" s="1">
        <f t="shared" si="109"/>
        <v>41824</v>
      </c>
      <c r="I271" s="56">
        <f t="shared" si="110"/>
        <v>1</v>
      </c>
      <c r="J271" s="56">
        <f t="shared" si="110"/>
        <v>1</v>
      </c>
      <c r="K271" s="56">
        <f t="shared" si="110"/>
        <v>1</v>
      </c>
      <c r="L271" s="56">
        <f t="shared" si="110"/>
        <v>1</v>
      </c>
      <c r="M271" s="56">
        <f t="shared" si="110"/>
        <v>1</v>
      </c>
      <c r="N271" s="56">
        <f t="shared" si="110"/>
        <v>1</v>
      </c>
      <c r="O271" s="56">
        <f t="shared" si="110"/>
        <v>1</v>
      </c>
      <c r="P271" s="56">
        <f t="shared" si="110"/>
        <v>1</v>
      </c>
      <c r="Q271" s="56">
        <f t="shared" si="110"/>
        <v>1</v>
      </c>
      <c r="R271" s="56">
        <f t="shared" si="110"/>
        <v>1</v>
      </c>
      <c r="S271" s="56">
        <f t="shared" si="111"/>
        <v>1</v>
      </c>
      <c r="T271" s="56">
        <f t="shared" si="111"/>
        <v>1</v>
      </c>
      <c r="U271" s="56">
        <f t="shared" si="111"/>
        <v>1</v>
      </c>
      <c r="V271" s="56">
        <f t="shared" si="111"/>
        <v>1</v>
      </c>
      <c r="W271" s="56">
        <f t="shared" si="111"/>
        <v>1</v>
      </c>
      <c r="X271" s="56">
        <f t="shared" si="111"/>
        <v>1</v>
      </c>
      <c r="Y271" s="56">
        <f t="shared" si="111"/>
        <v>1</v>
      </c>
      <c r="Z271" s="56">
        <f t="shared" si="111"/>
        <v>1</v>
      </c>
      <c r="AA271" s="56">
        <f t="shared" si="111"/>
        <v>1</v>
      </c>
      <c r="AB271" s="56">
        <f t="shared" si="111"/>
        <v>1</v>
      </c>
      <c r="AC271" s="56">
        <f t="shared" si="112"/>
        <v>1</v>
      </c>
      <c r="AD271" s="56">
        <f t="shared" si="112"/>
        <v>1</v>
      </c>
      <c r="AE271" s="56">
        <f t="shared" si="112"/>
        <v>0</v>
      </c>
      <c r="AF271" s="56">
        <f t="shared" si="112"/>
        <v>0</v>
      </c>
      <c r="AG271" s="56">
        <f t="shared" si="112"/>
        <v>0</v>
      </c>
      <c r="AH271" s="56">
        <f t="shared" si="112"/>
        <v>0</v>
      </c>
      <c r="AI271" s="56">
        <f t="shared" si="112"/>
        <v>0</v>
      </c>
      <c r="AJ271" s="56">
        <f t="shared" si="112"/>
        <v>0</v>
      </c>
      <c r="AK271" s="56">
        <f t="shared" si="112"/>
        <v>0</v>
      </c>
      <c r="AL271" s="56">
        <f t="shared" si="112"/>
        <v>0</v>
      </c>
      <c r="AM271" s="56">
        <f t="shared" si="113"/>
        <v>0</v>
      </c>
      <c r="AN271" s="56">
        <f t="shared" si="113"/>
        <v>0</v>
      </c>
      <c r="AO271" s="56">
        <f t="shared" si="113"/>
        <v>0</v>
      </c>
      <c r="AP271" s="56">
        <f t="shared" si="113"/>
        <v>0</v>
      </c>
      <c r="AQ271" s="56">
        <f t="shared" si="113"/>
        <v>0</v>
      </c>
      <c r="AR271" s="56">
        <f t="shared" si="113"/>
        <v>0</v>
      </c>
      <c r="AS271" s="56">
        <f t="shared" si="113"/>
        <v>0</v>
      </c>
      <c r="AT271" s="56">
        <f t="shared" si="113"/>
        <v>0</v>
      </c>
      <c r="AU271" s="56">
        <f t="shared" si="113"/>
        <v>0</v>
      </c>
      <c r="AV271" s="56">
        <f t="shared" si="113"/>
        <v>0</v>
      </c>
      <c r="AW271" s="56">
        <f t="shared" si="113"/>
        <v>0</v>
      </c>
      <c r="AX271" s="56">
        <f t="shared" si="113"/>
        <v>0</v>
      </c>
      <c r="AY271" s="56">
        <f t="shared" si="113"/>
        <v>0</v>
      </c>
      <c r="AZ271" s="56">
        <f t="shared" si="113"/>
        <v>0</v>
      </c>
    </row>
    <row r="272" spans="1:52">
      <c r="A272" s="56" t="s">
        <v>335</v>
      </c>
      <c r="B272" s="56">
        <v>1802</v>
      </c>
      <c r="C272" s="56" t="s">
        <v>500</v>
      </c>
      <c r="D272" s="56" t="s">
        <v>590</v>
      </c>
      <c r="E272" s="1">
        <v>39364</v>
      </c>
      <c r="F272" s="1">
        <v>42495</v>
      </c>
      <c r="G272" s="1">
        <f t="shared" si="109"/>
        <v>42495</v>
      </c>
      <c r="I272" s="56">
        <f t="shared" si="110"/>
        <v>1</v>
      </c>
      <c r="J272" s="56">
        <f t="shared" si="110"/>
        <v>1</v>
      </c>
      <c r="K272" s="56">
        <f t="shared" si="110"/>
        <v>1</v>
      </c>
      <c r="L272" s="56">
        <f t="shared" si="110"/>
        <v>1</v>
      </c>
      <c r="M272" s="56">
        <f t="shared" si="110"/>
        <v>1</v>
      </c>
      <c r="N272" s="56">
        <f t="shared" si="110"/>
        <v>1</v>
      </c>
      <c r="O272" s="56">
        <f t="shared" si="110"/>
        <v>1</v>
      </c>
      <c r="P272" s="56">
        <f t="shared" si="110"/>
        <v>1</v>
      </c>
      <c r="Q272" s="56">
        <f t="shared" si="110"/>
        <v>1</v>
      </c>
      <c r="R272" s="56">
        <f t="shared" si="110"/>
        <v>1</v>
      </c>
      <c r="S272" s="56">
        <f t="shared" si="111"/>
        <v>1</v>
      </c>
      <c r="T272" s="56">
        <f t="shared" si="111"/>
        <v>1</v>
      </c>
      <c r="U272" s="56">
        <f t="shared" si="111"/>
        <v>1</v>
      </c>
      <c r="V272" s="56">
        <f t="shared" si="111"/>
        <v>1</v>
      </c>
      <c r="W272" s="56">
        <f t="shared" si="111"/>
        <v>1</v>
      </c>
      <c r="X272" s="56">
        <f t="shared" si="111"/>
        <v>1</v>
      </c>
      <c r="Y272" s="56">
        <f t="shared" si="111"/>
        <v>1</v>
      </c>
      <c r="Z272" s="56">
        <f t="shared" si="111"/>
        <v>1</v>
      </c>
      <c r="AA272" s="56">
        <f t="shared" si="111"/>
        <v>1</v>
      </c>
      <c r="AB272" s="56">
        <f t="shared" si="111"/>
        <v>1</v>
      </c>
      <c r="AC272" s="56">
        <f t="shared" si="112"/>
        <v>1</v>
      </c>
      <c r="AD272" s="56">
        <f t="shared" si="112"/>
        <v>1</v>
      </c>
      <c r="AE272" s="56">
        <f t="shared" si="112"/>
        <v>1</v>
      </c>
      <c r="AF272" s="56">
        <f t="shared" si="112"/>
        <v>1</v>
      </c>
      <c r="AG272" s="56">
        <f t="shared" si="112"/>
        <v>1</v>
      </c>
      <c r="AH272" s="56">
        <f t="shared" si="112"/>
        <v>1</v>
      </c>
      <c r="AI272" s="56">
        <f t="shared" si="112"/>
        <v>1</v>
      </c>
      <c r="AJ272" s="56">
        <f t="shared" si="112"/>
        <v>1</v>
      </c>
      <c r="AK272" s="56">
        <f t="shared" si="112"/>
        <v>1</v>
      </c>
      <c r="AL272" s="56">
        <f t="shared" si="112"/>
        <v>0</v>
      </c>
      <c r="AM272" s="56">
        <f t="shared" si="113"/>
        <v>0</v>
      </c>
      <c r="AN272" s="56">
        <f t="shared" si="113"/>
        <v>0</v>
      </c>
      <c r="AO272" s="56">
        <f t="shared" si="113"/>
        <v>0</v>
      </c>
      <c r="AP272" s="56">
        <f t="shared" si="113"/>
        <v>0</v>
      </c>
      <c r="AQ272" s="56">
        <f t="shared" si="113"/>
        <v>0</v>
      </c>
      <c r="AR272" s="56">
        <f t="shared" si="113"/>
        <v>0</v>
      </c>
      <c r="AS272" s="56">
        <f t="shared" si="113"/>
        <v>0</v>
      </c>
      <c r="AT272" s="56">
        <f t="shared" si="113"/>
        <v>0</v>
      </c>
      <c r="AU272" s="56">
        <f t="shared" si="113"/>
        <v>0</v>
      </c>
      <c r="AV272" s="56">
        <f t="shared" si="113"/>
        <v>0</v>
      </c>
      <c r="AW272" s="56">
        <f t="shared" si="113"/>
        <v>0</v>
      </c>
      <c r="AX272" s="56">
        <f t="shared" si="113"/>
        <v>0</v>
      </c>
      <c r="AY272" s="56">
        <f t="shared" si="113"/>
        <v>0</v>
      </c>
      <c r="AZ272" s="56">
        <f t="shared" si="113"/>
        <v>0</v>
      </c>
    </row>
    <row r="273" spans="1:52">
      <c r="A273" s="56" t="s">
        <v>335</v>
      </c>
      <c r="B273" s="56">
        <v>1804</v>
      </c>
      <c r="C273" s="56" t="s">
        <v>500</v>
      </c>
      <c r="D273" s="56" t="s">
        <v>589</v>
      </c>
      <c r="E273" s="1">
        <v>37433</v>
      </c>
      <c r="F273" s="1">
        <v>42222</v>
      </c>
      <c r="G273" s="1">
        <f t="shared" si="109"/>
        <v>42222</v>
      </c>
      <c r="I273" s="56">
        <f t="shared" si="110"/>
        <v>1</v>
      </c>
      <c r="J273" s="56">
        <f t="shared" si="110"/>
        <v>1</v>
      </c>
      <c r="K273" s="56">
        <f t="shared" si="110"/>
        <v>1</v>
      </c>
      <c r="L273" s="56">
        <f t="shared" si="110"/>
        <v>1</v>
      </c>
      <c r="M273" s="56">
        <f t="shared" si="110"/>
        <v>1</v>
      </c>
      <c r="N273" s="56">
        <f t="shared" si="110"/>
        <v>1</v>
      </c>
      <c r="O273" s="56">
        <f t="shared" si="110"/>
        <v>1</v>
      </c>
      <c r="P273" s="56">
        <f t="shared" si="110"/>
        <v>1</v>
      </c>
      <c r="Q273" s="56">
        <f t="shared" si="110"/>
        <v>1</v>
      </c>
      <c r="R273" s="56">
        <f t="shared" si="110"/>
        <v>1</v>
      </c>
      <c r="S273" s="56">
        <f t="shared" si="111"/>
        <v>1</v>
      </c>
      <c r="T273" s="56">
        <f t="shared" si="111"/>
        <v>1</v>
      </c>
      <c r="U273" s="56">
        <f t="shared" si="111"/>
        <v>1</v>
      </c>
      <c r="V273" s="56">
        <f t="shared" si="111"/>
        <v>1</v>
      </c>
      <c r="W273" s="56">
        <f t="shared" si="111"/>
        <v>1</v>
      </c>
      <c r="X273" s="56">
        <f t="shared" si="111"/>
        <v>1</v>
      </c>
      <c r="Y273" s="56">
        <f t="shared" si="111"/>
        <v>1</v>
      </c>
      <c r="Z273" s="56">
        <f t="shared" si="111"/>
        <v>1</v>
      </c>
      <c r="AA273" s="56">
        <f t="shared" si="111"/>
        <v>1</v>
      </c>
      <c r="AB273" s="56">
        <f t="shared" si="111"/>
        <v>1</v>
      </c>
      <c r="AC273" s="56">
        <f t="shared" si="112"/>
        <v>1</v>
      </c>
      <c r="AD273" s="56">
        <f t="shared" si="112"/>
        <v>1</v>
      </c>
      <c r="AE273" s="56">
        <f t="shared" si="112"/>
        <v>1</v>
      </c>
      <c r="AF273" s="56">
        <f t="shared" si="112"/>
        <v>1</v>
      </c>
      <c r="AG273" s="56">
        <f t="shared" si="112"/>
        <v>1</v>
      </c>
      <c r="AH273" s="56">
        <f t="shared" si="112"/>
        <v>1</v>
      </c>
      <c r="AI273" s="56">
        <f t="shared" si="112"/>
        <v>0</v>
      </c>
      <c r="AJ273" s="56">
        <f t="shared" si="112"/>
        <v>0</v>
      </c>
      <c r="AK273" s="56">
        <f t="shared" si="112"/>
        <v>0</v>
      </c>
      <c r="AL273" s="56">
        <f t="shared" si="112"/>
        <v>0</v>
      </c>
      <c r="AM273" s="56">
        <f t="shared" si="113"/>
        <v>0</v>
      </c>
      <c r="AN273" s="56">
        <f t="shared" si="113"/>
        <v>0</v>
      </c>
      <c r="AO273" s="56">
        <f t="shared" si="113"/>
        <v>0</v>
      </c>
      <c r="AP273" s="56">
        <f t="shared" si="113"/>
        <v>0</v>
      </c>
      <c r="AQ273" s="56">
        <f t="shared" si="113"/>
        <v>0</v>
      </c>
      <c r="AR273" s="56">
        <f t="shared" si="113"/>
        <v>0</v>
      </c>
      <c r="AS273" s="56">
        <f t="shared" si="113"/>
        <v>0</v>
      </c>
      <c r="AT273" s="56">
        <f t="shared" si="113"/>
        <v>0</v>
      </c>
      <c r="AU273" s="56">
        <f t="shared" si="113"/>
        <v>0</v>
      </c>
      <c r="AV273" s="56">
        <f t="shared" si="113"/>
        <v>0</v>
      </c>
      <c r="AW273" s="56">
        <f t="shared" si="113"/>
        <v>0</v>
      </c>
      <c r="AX273" s="56">
        <f t="shared" si="113"/>
        <v>0</v>
      </c>
      <c r="AY273" s="56">
        <f t="shared" si="113"/>
        <v>0</v>
      </c>
      <c r="AZ273" s="56">
        <f t="shared" si="113"/>
        <v>0</v>
      </c>
    </row>
    <row r="274" spans="1:52">
      <c r="A274" s="56" t="s">
        <v>335</v>
      </c>
      <c r="B274" s="56">
        <v>1825</v>
      </c>
      <c r="C274" s="56" t="s">
        <v>500</v>
      </c>
      <c r="D274" s="56" t="s">
        <v>588</v>
      </c>
      <c r="E274" s="1">
        <v>37504</v>
      </c>
      <c r="F274" s="1">
        <v>42495</v>
      </c>
      <c r="G274" s="1">
        <f t="shared" si="109"/>
        <v>42495</v>
      </c>
      <c r="I274" s="56">
        <f t="shared" si="110"/>
        <v>1</v>
      </c>
      <c r="J274" s="56">
        <f t="shared" si="110"/>
        <v>1</v>
      </c>
      <c r="K274" s="56">
        <f t="shared" si="110"/>
        <v>1</v>
      </c>
      <c r="L274" s="56">
        <f t="shared" si="110"/>
        <v>1</v>
      </c>
      <c r="M274" s="56">
        <f t="shared" si="110"/>
        <v>1</v>
      </c>
      <c r="N274" s="56">
        <f t="shared" si="110"/>
        <v>1</v>
      </c>
      <c r="O274" s="56">
        <f t="shared" si="110"/>
        <v>1</v>
      </c>
      <c r="P274" s="56">
        <f t="shared" si="110"/>
        <v>1</v>
      </c>
      <c r="Q274" s="56">
        <f t="shared" si="110"/>
        <v>1</v>
      </c>
      <c r="R274" s="56">
        <f t="shared" si="110"/>
        <v>1</v>
      </c>
      <c r="S274" s="56">
        <f t="shared" si="111"/>
        <v>1</v>
      </c>
      <c r="T274" s="56">
        <f t="shared" si="111"/>
        <v>1</v>
      </c>
      <c r="U274" s="56">
        <f t="shared" si="111"/>
        <v>1</v>
      </c>
      <c r="V274" s="56">
        <f t="shared" si="111"/>
        <v>1</v>
      </c>
      <c r="W274" s="56">
        <f t="shared" si="111"/>
        <v>1</v>
      </c>
      <c r="X274" s="56">
        <f t="shared" si="111"/>
        <v>1</v>
      </c>
      <c r="Y274" s="56">
        <f t="shared" si="111"/>
        <v>1</v>
      </c>
      <c r="Z274" s="56">
        <f t="shared" si="111"/>
        <v>1</v>
      </c>
      <c r="AA274" s="56">
        <f t="shared" si="111"/>
        <v>1</v>
      </c>
      <c r="AB274" s="56">
        <f t="shared" si="111"/>
        <v>1</v>
      </c>
      <c r="AC274" s="56">
        <f t="shared" si="112"/>
        <v>1</v>
      </c>
      <c r="AD274" s="56">
        <f t="shared" si="112"/>
        <v>1</v>
      </c>
      <c r="AE274" s="56">
        <f t="shared" si="112"/>
        <v>1</v>
      </c>
      <c r="AF274" s="56">
        <f t="shared" si="112"/>
        <v>1</v>
      </c>
      <c r="AG274" s="56">
        <f t="shared" si="112"/>
        <v>1</v>
      </c>
      <c r="AH274" s="56">
        <f t="shared" si="112"/>
        <v>1</v>
      </c>
      <c r="AI274" s="56">
        <f t="shared" si="112"/>
        <v>1</v>
      </c>
      <c r="AJ274" s="56">
        <f t="shared" si="112"/>
        <v>1</v>
      </c>
      <c r="AK274" s="56">
        <f t="shared" si="112"/>
        <v>1</v>
      </c>
      <c r="AL274" s="56">
        <f t="shared" si="112"/>
        <v>0</v>
      </c>
      <c r="AM274" s="56">
        <f t="shared" si="113"/>
        <v>0</v>
      </c>
      <c r="AN274" s="56">
        <f t="shared" si="113"/>
        <v>0</v>
      </c>
      <c r="AO274" s="56">
        <f t="shared" si="113"/>
        <v>0</v>
      </c>
      <c r="AP274" s="56">
        <f t="shared" si="113"/>
        <v>0</v>
      </c>
      <c r="AQ274" s="56">
        <f t="shared" si="113"/>
        <v>0</v>
      </c>
      <c r="AR274" s="56">
        <f t="shared" si="113"/>
        <v>0</v>
      </c>
      <c r="AS274" s="56">
        <f t="shared" si="113"/>
        <v>0</v>
      </c>
      <c r="AT274" s="56">
        <f t="shared" si="113"/>
        <v>0</v>
      </c>
      <c r="AU274" s="56">
        <f t="shared" si="113"/>
        <v>0</v>
      </c>
      <c r="AV274" s="56">
        <f t="shared" si="113"/>
        <v>0</v>
      </c>
      <c r="AW274" s="56">
        <f t="shared" si="113"/>
        <v>0</v>
      </c>
      <c r="AX274" s="56">
        <f t="shared" si="113"/>
        <v>0</v>
      </c>
      <c r="AY274" s="56">
        <f t="shared" si="113"/>
        <v>0</v>
      </c>
      <c r="AZ274" s="56">
        <f t="shared" si="113"/>
        <v>0</v>
      </c>
    </row>
    <row r="275" spans="1:52">
      <c r="A275" s="56" t="s">
        <v>335</v>
      </c>
      <c r="B275" s="56">
        <v>1827</v>
      </c>
      <c r="C275" s="56" t="s">
        <v>500</v>
      </c>
      <c r="D275" s="56" t="s">
        <v>587</v>
      </c>
      <c r="E275" s="1">
        <v>39710</v>
      </c>
      <c r="F275" s="1">
        <v>42495</v>
      </c>
      <c r="G275" s="1">
        <f t="shared" si="109"/>
        <v>42495</v>
      </c>
      <c r="I275" s="56">
        <f t="shared" si="110"/>
        <v>1</v>
      </c>
      <c r="J275" s="56">
        <f t="shared" si="110"/>
        <v>1</v>
      </c>
      <c r="K275" s="56">
        <f t="shared" si="110"/>
        <v>1</v>
      </c>
      <c r="L275" s="56">
        <f t="shared" si="110"/>
        <v>1</v>
      </c>
      <c r="M275" s="56">
        <f t="shared" si="110"/>
        <v>1</v>
      </c>
      <c r="N275" s="56">
        <f t="shared" si="110"/>
        <v>1</v>
      </c>
      <c r="O275" s="56">
        <f t="shared" si="110"/>
        <v>1</v>
      </c>
      <c r="P275" s="56">
        <f t="shared" si="110"/>
        <v>1</v>
      </c>
      <c r="Q275" s="56">
        <f t="shared" si="110"/>
        <v>1</v>
      </c>
      <c r="R275" s="56">
        <f t="shared" si="110"/>
        <v>1</v>
      </c>
      <c r="S275" s="56">
        <f t="shared" si="111"/>
        <v>1</v>
      </c>
      <c r="T275" s="56">
        <f t="shared" si="111"/>
        <v>1</v>
      </c>
      <c r="U275" s="56">
        <f t="shared" si="111"/>
        <v>1</v>
      </c>
      <c r="V275" s="56">
        <f t="shared" si="111"/>
        <v>1</v>
      </c>
      <c r="W275" s="56">
        <f t="shared" si="111"/>
        <v>1</v>
      </c>
      <c r="X275" s="56">
        <f t="shared" si="111"/>
        <v>1</v>
      </c>
      <c r="Y275" s="56">
        <f t="shared" si="111"/>
        <v>1</v>
      </c>
      <c r="Z275" s="56">
        <f t="shared" si="111"/>
        <v>1</v>
      </c>
      <c r="AA275" s="56">
        <f t="shared" si="111"/>
        <v>1</v>
      </c>
      <c r="AB275" s="56">
        <f t="shared" si="111"/>
        <v>1</v>
      </c>
      <c r="AC275" s="56">
        <f t="shared" si="112"/>
        <v>1</v>
      </c>
      <c r="AD275" s="56">
        <f t="shared" si="112"/>
        <v>1</v>
      </c>
      <c r="AE275" s="56">
        <f t="shared" si="112"/>
        <v>1</v>
      </c>
      <c r="AF275" s="56">
        <f t="shared" si="112"/>
        <v>1</v>
      </c>
      <c r="AG275" s="56">
        <f t="shared" si="112"/>
        <v>1</v>
      </c>
      <c r="AH275" s="56">
        <f t="shared" si="112"/>
        <v>1</v>
      </c>
      <c r="AI275" s="56">
        <f t="shared" si="112"/>
        <v>1</v>
      </c>
      <c r="AJ275" s="56">
        <f t="shared" si="112"/>
        <v>1</v>
      </c>
      <c r="AK275" s="56">
        <f t="shared" si="112"/>
        <v>1</v>
      </c>
      <c r="AL275" s="56">
        <f t="shared" si="112"/>
        <v>0</v>
      </c>
      <c r="AM275" s="56">
        <f t="shared" si="113"/>
        <v>0</v>
      </c>
      <c r="AN275" s="56">
        <f t="shared" si="113"/>
        <v>0</v>
      </c>
      <c r="AO275" s="56">
        <f t="shared" si="113"/>
        <v>0</v>
      </c>
      <c r="AP275" s="56">
        <f t="shared" si="113"/>
        <v>0</v>
      </c>
      <c r="AQ275" s="56">
        <f t="shared" si="113"/>
        <v>0</v>
      </c>
      <c r="AR275" s="56">
        <f t="shared" si="113"/>
        <v>0</v>
      </c>
      <c r="AS275" s="56">
        <f t="shared" si="113"/>
        <v>0</v>
      </c>
      <c r="AT275" s="56">
        <f t="shared" si="113"/>
        <v>0</v>
      </c>
      <c r="AU275" s="56">
        <f t="shared" si="113"/>
        <v>0</v>
      </c>
      <c r="AV275" s="56">
        <f t="shared" si="113"/>
        <v>0</v>
      </c>
      <c r="AW275" s="56">
        <f t="shared" si="113"/>
        <v>0</v>
      </c>
      <c r="AX275" s="56">
        <f t="shared" si="113"/>
        <v>0</v>
      </c>
      <c r="AY275" s="56">
        <f t="shared" si="113"/>
        <v>0</v>
      </c>
      <c r="AZ275" s="56">
        <f t="shared" si="113"/>
        <v>0</v>
      </c>
    </row>
    <row r="276" spans="1:52">
      <c r="A276" s="56" t="s">
        <v>335</v>
      </c>
      <c r="B276" s="56">
        <v>1832</v>
      </c>
      <c r="C276" s="56" t="s">
        <v>500</v>
      </c>
      <c r="D276" s="56" t="s">
        <v>586</v>
      </c>
      <c r="E276" s="1">
        <v>37518</v>
      </c>
      <c r="F276" s="1">
        <v>42495</v>
      </c>
      <c r="G276" s="1">
        <f t="shared" si="109"/>
        <v>42495</v>
      </c>
      <c r="I276" s="56">
        <f t="shared" si="110"/>
        <v>1</v>
      </c>
      <c r="J276" s="56">
        <f t="shared" si="110"/>
        <v>1</v>
      </c>
      <c r="K276" s="56">
        <f t="shared" si="110"/>
        <v>1</v>
      </c>
      <c r="L276" s="56">
        <f t="shared" si="110"/>
        <v>1</v>
      </c>
      <c r="M276" s="56">
        <f t="shared" si="110"/>
        <v>1</v>
      </c>
      <c r="N276" s="56">
        <f t="shared" si="110"/>
        <v>1</v>
      </c>
      <c r="O276" s="56">
        <f t="shared" si="110"/>
        <v>1</v>
      </c>
      <c r="P276" s="56">
        <f t="shared" si="110"/>
        <v>1</v>
      </c>
      <c r="Q276" s="56">
        <f t="shared" si="110"/>
        <v>1</v>
      </c>
      <c r="R276" s="56">
        <f t="shared" si="110"/>
        <v>1</v>
      </c>
      <c r="S276" s="56">
        <f t="shared" si="111"/>
        <v>1</v>
      </c>
      <c r="T276" s="56">
        <f t="shared" si="111"/>
        <v>1</v>
      </c>
      <c r="U276" s="56">
        <f t="shared" si="111"/>
        <v>1</v>
      </c>
      <c r="V276" s="56">
        <f t="shared" si="111"/>
        <v>1</v>
      </c>
      <c r="W276" s="56">
        <f t="shared" si="111"/>
        <v>1</v>
      </c>
      <c r="X276" s="56">
        <f t="shared" si="111"/>
        <v>1</v>
      </c>
      <c r="Y276" s="56">
        <f t="shared" si="111"/>
        <v>1</v>
      </c>
      <c r="Z276" s="56">
        <f t="shared" si="111"/>
        <v>1</v>
      </c>
      <c r="AA276" s="56">
        <f t="shared" si="111"/>
        <v>1</v>
      </c>
      <c r="AB276" s="56">
        <f t="shared" si="111"/>
        <v>1</v>
      </c>
      <c r="AC276" s="56">
        <f t="shared" si="112"/>
        <v>1</v>
      </c>
      <c r="AD276" s="56">
        <f t="shared" si="112"/>
        <v>1</v>
      </c>
      <c r="AE276" s="56">
        <f t="shared" si="112"/>
        <v>1</v>
      </c>
      <c r="AF276" s="56">
        <f t="shared" si="112"/>
        <v>1</v>
      </c>
      <c r="AG276" s="56">
        <f t="shared" si="112"/>
        <v>1</v>
      </c>
      <c r="AH276" s="56">
        <f t="shared" si="112"/>
        <v>1</v>
      </c>
      <c r="AI276" s="56">
        <f t="shared" si="112"/>
        <v>1</v>
      </c>
      <c r="AJ276" s="56">
        <f t="shared" si="112"/>
        <v>1</v>
      </c>
      <c r="AK276" s="56">
        <f t="shared" si="112"/>
        <v>1</v>
      </c>
      <c r="AL276" s="56">
        <f t="shared" si="112"/>
        <v>0</v>
      </c>
      <c r="AM276" s="56">
        <f t="shared" si="113"/>
        <v>0</v>
      </c>
      <c r="AN276" s="56">
        <f t="shared" si="113"/>
        <v>0</v>
      </c>
      <c r="AO276" s="56">
        <f t="shared" si="113"/>
        <v>0</v>
      </c>
      <c r="AP276" s="56">
        <f t="shared" si="113"/>
        <v>0</v>
      </c>
      <c r="AQ276" s="56">
        <f t="shared" si="113"/>
        <v>0</v>
      </c>
      <c r="AR276" s="56">
        <f t="shared" si="113"/>
        <v>0</v>
      </c>
      <c r="AS276" s="56">
        <f t="shared" si="113"/>
        <v>0</v>
      </c>
      <c r="AT276" s="56">
        <f t="shared" si="113"/>
        <v>0</v>
      </c>
      <c r="AU276" s="56">
        <f t="shared" si="113"/>
        <v>0</v>
      </c>
      <c r="AV276" s="56">
        <f t="shared" si="113"/>
        <v>0</v>
      </c>
      <c r="AW276" s="56">
        <f t="shared" si="113"/>
        <v>0</v>
      </c>
      <c r="AX276" s="56">
        <f t="shared" si="113"/>
        <v>0</v>
      </c>
      <c r="AY276" s="56">
        <f t="shared" si="113"/>
        <v>0</v>
      </c>
      <c r="AZ276" s="56">
        <f t="shared" si="113"/>
        <v>0</v>
      </c>
    </row>
    <row r="277" spans="1:52">
      <c r="A277" s="56" t="s">
        <v>335</v>
      </c>
      <c r="B277" s="56">
        <v>1835</v>
      </c>
      <c r="C277" s="56" t="s">
        <v>500</v>
      </c>
      <c r="D277" s="56" t="s">
        <v>585</v>
      </c>
      <c r="E277" s="1">
        <v>39391</v>
      </c>
      <c r="F277" s="1">
        <v>42495</v>
      </c>
      <c r="G277" s="1">
        <f t="shared" si="109"/>
        <v>42495</v>
      </c>
      <c r="I277" s="56">
        <f t="shared" ref="I277:R286" si="114">IF(AND(I$5&gt;$E277,I$5&lt;$G277),1,0)</f>
        <v>1</v>
      </c>
      <c r="J277" s="56">
        <f t="shared" si="114"/>
        <v>1</v>
      </c>
      <c r="K277" s="56">
        <f t="shared" si="114"/>
        <v>1</v>
      </c>
      <c r="L277" s="56">
        <f t="shared" si="114"/>
        <v>1</v>
      </c>
      <c r="M277" s="56">
        <f t="shared" si="114"/>
        <v>1</v>
      </c>
      <c r="N277" s="56">
        <f t="shared" si="114"/>
        <v>1</v>
      </c>
      <c r="O277" s="56">
        <f t="shared" si="114"/>
        <v>1</v>
      </c>
      <c r="P277" s="56">
        <f t="shared" si="114"/>
        <v>1</v>
      </c>
      <c r="Q277" s="56">
        <f t="shared" si="114"/>
        <v>1</v>
      </c>
      <c r="R277" s="56">
        <f t="shared" si="114"/>
        <v>1</v>
      </c>
      <c r="S277" s="56">
        <f t="shared" ref="S277:AB286" si="115">IF(AND(S$5&gt;$E277,S$5&lt;$G277),1,0)</f>
        <v>1</v>
      </c>
      <c r="T277" s="56">
        <f t="shared" si="115"/>
        <v>1</v>
      </c>
      <c r="U277" s="56">
        <f t="shared" si="115"/>
        <v>1</v>
      </c>
      <c r="V277" s="56">
        <f t="shared" si="115"/>
        <v>1</v>
      </c>
      <c r="W277" s="56">
        <f t="shared" si="115"/>
        <v>1</v>
      </c>
      <c r="X277" s="56">
        <f t="shared" si="115"/>
        <v>1</v>
      </c>
      <c r="Y277" s="56">
        <f t="shared" si="115"/>
        <v>1</v>
      </c>
      <c r="Z277" s="56">
        <f t="shared" si="115"/>
        <v>1</v>
      </c>
      <c r="AA277" s="56">
        <f t="shared" si="115"/>
        <v>1</v>
      </c>
      <c r="AB277" s="56">
        <f t="shared" si="115"/>
        <v>1</v>
      </c>
      <c r="AC277" s="56">
        <f t="shared" ref="AC277:AL286" si="116">IF(AND(AC$5&gt;$E277,AC$5&lt;$G277),1,0)</f>
        <v>1</v>
      </c>
      <c r="AD277" s="56">
        <f t="shared" si="116"/>
        <v>1</v>
      </c>
      <c r="AE277" s="56">
        <f t="shared" si="116"/>
        <v>1</v>
      </c>
      <c r="AF277" s="56">
        <f t="shared" si="116"/>
        <v>1</v>
      </c>
      <c r="AG277" s="56">
        <f t="shared" si="116"/>
        <v>1</v>
      </c>
      <c r="AH277" s="56">
        <f t="shared" si="116"/>
        <v>1</v>
      </c>
      <c r="AI277" s="56">
        <f t="shared" si="116"/>
        <v>1</v>
      </c>
      <c r="AJ277" s="56">
        <f t="shared" si="116"/>
        <v>1</v>
      </c>
      <c r="AK277" s="56">
        <f t="shared" si="116"/>
        <v>1</v>
      </c>
      <c r="AL277" s="56">
        <f t="shared" si="116"/>
        <v>0</v>
      </c>
      <c r="AM277" s="56">
        <f t="shared" ref="AM277:AZ286" si="117">IF(AND(AM$5&gt;$E277,AM$5&lt;$G277),1,0)</f>
        <v>0</v>
      </c>
      <c r="AN277" s="56">
        <f t="shared" si="117"/>
        <v>0</v>
      </c>
      <c r="AO277" s="56">
        <f t="shared" si="117"/>
        <v>0</v>
      </c>
      <c r="AP277" s="56">
        <f t="shared" si="117"/>
        <v>0</v>
      </c>
      <c r="AQ277" s="56">
        <f t="shared" si="117"/>
        <v>0</v>
      </c>
      <c r="AR277" s="56">
        <f t="shared" si="117"/>
        <v>0</v>
      </c>
      <c r="AS277" s="56">
        <f t="shared" si="117"/>
        <v>0</v>
      </c>
      <c r="AT277" s="56">
        <f t="shared" si="117"/>
        <v>0</v>
      </c>
      <c r="AU277" s="56">
        <f t="shared" si="117"/>
        <v>0</v>
      </c>
      <c r="AV277" s="56">
        <f t="shared" si="117"/>
        <v>0</v>
      </c>
      <c r="AW277" s="56">
        <f t="shared" si="117"/>
        <v>0</v>
      </c>
      <c r="AX277" s="56">
        <f t="shared" si="117"/>
        <v>0</v>
      </c>
      <c r="AY277" s="56">
        <f t="shared" si="117"/>
        <v>0</v>
      </c>
      <c r="AZ277" s="56">
        <f t="shared" si="117"/>
        <v>0</v>
      </c>
    </row>
    <row r="278" spans="1:52">
      <c r="A278" s="56" t="s">
        <v>335</v>
      </c>
      <c r="B278" s="56">
        <v>1857</v>
      </c>
      <c r="C278" s="56" t="s">
        <v>500</v>
      </c>
      <c r="D278" s="56" t="s">
        <v>584</v>
      </c>
      <c r="E278" s="1">
        <v>37599</v>
      </c>
      <c r="F278" s="1">
        <v>42495</v>
      </c>
      <c r="G278" s="1">
        <f t="shared" si="109"/>
        <v>42495</v>
      </c>
      <c r="I278" s="56">
        <f t="shared" si="114"/>
        <v>1</v>
      </c>
      <c r="J278" s="56">
        <f t="shared" si="114"/>
        <v>1</v>
      </c>
      <c r="K278" s="56">
        <f t="shared" si="114"/>
        <v>1</v>
      </c>
      <c r="L278" s="56">
        <f t="shared" si="114"/>
        <v>1</v>
      </c>
      <c r="M278" s="56">
        <f t="shared" si="114"/>
        <v>1</v>
      </c>
      <c r="N278" s="56">
        <f t="shared" si="114"/>
        <v>1</v>
      </c>
      <c r="O278" s="56">
        <f t="shared" si="114"/>
        <v>1</v>
      </c>
      <c r="P278" s="56">
        <f t="shared" si="114"/>
        <v>1</v>
      </c>
      <c r="Q278" s="56">
        <f t="shared" si="114"/>
        <v>1</v>
      </c>
      <c r="R278" s="56">
        <f t="shared" si="114"/>
        <v>1</v>
      </c>
      <c r="S278" s="56">
        <f t="shared" si="115"/>
        <v>1</v>
      </c>
      <c r="T278" s="56">
        <f t="shared" si="115"/>
        <v>1</v>
      </c>
      <c r="U278" s="56">
        <f t="shared" si="115"/>
        <v>1</v>
      </c>
      <c r="V278" s="56">
        <f t="shared" si="115"/>
        <v>1</v>
      </c>
      <c r="W278" s="56">
        <f t="shared" si="115"/>
        <v>1</v>
      </c>
      <c r="X278" s="56">
        <f t="shared" si="115"/>
        <v>1</v>
      </c>
      <c r="Y278" s="56">
        <f t="shared" si="115"/>
        <v>1</v>
      </c>
      <c r="Z278" s="56">
        <f t="shared" si="115"/>
        <v>1</v>
      </c>
      <c r="AA278" s="56">
        <f t="shared" si="115"/>
        <v>1</v>
      </c>
      <c r="AB278" s="56">
        <f t="shared" si="115"/>
        <v>1</v>
      </c>
      <c r="AC278" s="56">
        <f t="shared" si="116"/>
        <v>1</v>
      </c>
      <c r="AD278" s="56">
        <f t="shared" si="116"/>
        <v>1</v>
      </c>
      <c r="AE278" s="56">
        <f t="shared" si="116"/>
        <v>1</v>
      </c>
      <c r="AF278" s="56">
        <f t="shared" si="116"/>
        <v>1</v>
      </c>
      <c r="AG278" s="56">
        <f t="shared" si="116"/>
        <v>1</v>
      </c>
      <c r="AH278" s="56">
        <f t="shared" si="116"/>
        <v>1</v>
      </c>
      <c r="AI278" s="56">
        <f t="shared" si="116"/>
        <v>1</v>
      </c>
      <c r="AJ278" s="56">
        <f t="shared" si="116"/>
        <v>1</v>
      </c>
      <c r="AK278" s="56">
        <f t="shared" si="116"/>
        <v>1</v>
      </c>
      <c r="AL278" s="56">
        <f t="shared" si="116"/>
        <v>0</v>
      </c>
      <c r="AM278" s="56">
        <f t="shared" si="117"/>
        <v>0</v>
      </c>
      <c r="AN278" s="56">
        <f t="shared" si="117"/>
        <v>0</v>
      </c>
      <c r="AO278" s="56">
        <f t="shared" si="117"/>
        <v>0</v>
      </c>
      <c r="AP278" s="56">
        <f t="shared" si="117"/>
        <v>0</v>
      </c>
      <c r="AQ278" s="56">
        <f t="shared" si="117"/>
        <v>0</v>
      </c>
      <c r="AR278" s="56">
        <f t="shared" si="117"/>
        <v>0</v>
      </c>
      <c r="AS278" s="56">
        <f t="shared" si="117"/>
        <v>0</v>
      </c>
      <c r="AT278" s="56">
        <f t="shared" si="117"/>
        <v>0</v>
      </c>
      <c r="AU278" s="56">
        <f t="shared" si="117"/>
        <v>0</v>
      </c>
      <c r="AV278" s="56">
        <f t="shared" si="117"/>
        <v>0</v>
      </c>
      <c r="AW278" s="56">
        <f t="shared" si="117"/>
        <v>0</v>
      </c>
      <c r="AX278" s="56">
        <f t="shared" si="117"/>
        <v>0</v>
      </c>
      <c r="AY278" s="56">
        <f t="shared" si="117"/>
        <v>0</v>
      </c>
      <c r="AZ278" s="56">
        <f t="shared" si="117"/>
        <v>0</v>
      </c>
    </row>
    <row r="279" spans="1:52">
      <c r="A279" s="56" t="s">
        <v>335</v>
      </c>
      <c r="B279" s="56">
        <v>1888</v>
      </c>
      <c r="C279" s="56" t="s">
        <v>500</v>
      </c>
      <c r="D279" s="56" t="s">
        <v>583</v>
      </c>
      <c r="E279" s="1">
        <v>37589</v>
      </c>
      <c r="F279" s="1">
        <v>42495</v>
      </c>
      <c r="G279" s="1">
        <f t="shared" si="109"/>
        <v>42495</v>
      </c>
      <c r="I279" s="56">
        <f t="shared" si="114"/>
        <v>1</v>
      </c>
      <c r="J279" s="56">
        <f t="shared" si="114"/>
        <v>1</v>
      </c>
      <c r="K279" s="56">
        <f t="shared" si="114"/>
        <v>1</v>
      </c>
      <c r="L279" s="56">
        <f t="shared" si="114"/>
        <v>1</v>
      </c>
      <c r="M279" s="56">
        <f t="shared" si="114"/>
        <v>1</v>
      </c>
      <c r="N279" s="56">
        <f t="shared" si="114"/>
        <v>1</v>
      </c>
      <c r="O279" s="56">
        <f t="shared" si="114"/>
        <v>1</v>
      </c>
      <c r="P279" s="56">
        <f t="shared" si="114"/>
        <v>1</v>
      </c>
      <c r="Q279" s="56">
        <f t="shared" si="114"/>
        <v>1</v>
      </c>
      <c r="R279" s="56">
        <f t="shared" si="114"/>
        <v>1</v>
      </c>
      <c r="S279" s="56">
        <f t="shared" si="115"/>
        <v>1</v>
      </c>
      <c r="T279" s="56">
        <f t="shared" si="115"/>
        <v>1</v>
      </c>
      <c r="U279" s="56">
        <f t="shared" si="115"/>
        <v>1</v>
      </c>
      <c r="V279" s="56">
        <f t="shared" si="115"/>
        <v>1</v>
      </c>
      <c r="W279" s="56">
        <f t="shared" si="115"/>
        <v>1</v>
      </c>
      <c r="X279" s="56">
        <f t="shared" si="115"/>
        <v>1</v>
      </c>
      <c r="Y279" s="56">
        <f t="shared" si="115"/>
        <v>1</v>
      </c>
      <c r="Z279" s="56">
        <f t="shared" si="115"/>
        <v>1</v>
      </c>
      <c r="AA279" s="56">
        <f t="shared" si="115"/>
        <v>1</v>
      </c>
      <c r="AB279" s="56">
        <f t="shared" si="115"/>
        <v>1</v>
      </c>
      <c r="AC279" s="56">
        <f t="shared" si="116"/>
        <v>1</v>
      </c>
      <c r="AD279" s="56">
        <f t="shared" si="116"/>
        <v>1</v>
      </c>
      <c r="AE279" s="56">
        <f t="shared" si="116"/>
        <v>1</v>
      </c>
      <c r="AF279" s="56">
        <f t="shared" si="116"/>
        <v>1</v>
      </c>
      <c r="AG279" s="56">
        <f t="shared" si="116"/>
        <v>1</v>
      </c>
      <c r="AH279" s="56">
        <f t="shared" si="116"/>
        <v>1</v>
      </c>
      <c r="AI279" s="56">
        <f t="shared" si="116"/>
        <v>1</v>
      </c>
      <c r="AJ279" s="56">
        <f t="shared" si="116"/>
        <v>1</v>
      </c>
      <c r="AK279" s="56">
        <f t="shared" si="116"/>
        <v>1</v>
      </c>
      <c r="AL279" s="56">
        <f t="shared" si="116"/>
        <v>0</v>
      </c>
      <c r="AM279" s="56">
        <f t="shared" si="117"/>
        <v>0</v>
      </c>
      <c r="AN279" s="56">
        <f t="shared" si="117"/>
        <v>0</v>
      </c>
      <c r="AO279" s="56">
        <f t="shared" si="117"/>
        <v>0</v>
      </c>
      <c r="AP279" s="56">
        <f t="shared" si="117"/>
        <v>0</v>
      </c>
      <c r="AQ279" s="56">
        <f t="shared" si="117"/>
        <v>0</v>
      </c>
      <c r="AR279" s="56">
        <f t="shared" si="117"/>
        <v>0</v>
      </c>
      <c r="AS279" s="56">
        <f t="shared" si="117"/>
        <v>0</v>
      </c>
      <c r="AT279" s="56">
        <f t="shared" si="117"/>
        <v>0</v>
      </c>
      <c r="AU279" s="56">
        <f t="shared" si="117"/>
        <v>0</v>
      </c>
      <c r="AV279" s="56">
        <f t="shared" si="117"/>
        <v>0</v>
      </c>
      <c r="AW279" s="56">
        <f t="shared" si="117"/>
        <v>0</v>
      </c>
      <c r="AX279" s="56">
        <f t="shared" si="117"/>
        <v>0</v>
      </c>
      <c r="AY279" s="56">
        <f t="shared" si="117"/>
        <v>0</v>
      </c>
      <c r="AZ279" s="56">
        <f t="shared" si="117"/>
        <v>0</v>
      </c>
    </row>
    <row r="280" spans="1:52">
      <c r="A280" s="56" t="s">
        <v>335</v>
      </c>
      <c r="B280" s="56">
        <v>1891</v>
      </c>
      <c r="C280" s="56" t="s">
        <v>500</v>
      </c>
      <c r="D280" s="56" t="s">
        <v>582</v>
      </c>
      <c r="E280" s="1">
        <v>39723</v>
      </c>
      <c r="F280" s="1">
        <v>42495</v>
      </c>
      <c r="G280" s="1">
        <f t="shared" si="109"/>
        <v>42495</v>
      </c>
      <c r="I280" s="56">
        <f t="shared" si="114"/>
        <v>1</v>
      </c>
      <c r="J280" s="56">
        <f t="shared" si="114"/>
        <v>1</v>
      </c>
      <c r="K280" s="56">
        <f t="shared" si="114"/>
        <v>1</v>
      </c>
      <c r="L280" s="56">
        <f t="shared" si="114"/>
        <v>1</v>
      </c>
      <c r="M280" s="56">
        <f t="shared" si="114"/>
        <v>1</v>
      </c>
      <c r="N280" s="56">
        <f t="shared" si="114"/>
        <v>1</v>
      </c>
      <c r="O280" s="56">
        <f t="shared" si="114"/>
        <v>1</v>
      </c>
      <c r="P280" s="56">
        <f t="shared" si="114"/>
        <v>1</v>
      </c>
      <c r="Q280" s="56">
        <f t="shared" si="114"/>
        <v>1</v>
      </c>
      <c r="R280" s="56">
        <f t="shared" si="114"/>
        <v>1</v>
      </c>
      <c r="S280" s="56">
        <f t="shared" si="115"/>
        <v>1</v>
      </c>
      <c r="T280" s="56">
        <f t="shared" si="115"/>
        <v>1</v>
      </c>
      <c r="U280" s="56">
        <f t="shared" si="115"/>
        <v>1</v>
      </c>
      <c r="V280" s="56">
        <f t="shared" si="115"/>
        <v>1</v>
      </c>
      <c r="W280" s="56">
        <f t="shared" si="115"/>
        <v>1</v>
      </c>
      <c r="X280" s="56">
        <f t="shared" si="115"/>
        <v>1</v>
      </c>
      <c r="Y280" s="56">
        <f t="shared" si="115"/>
        <v>1</v>
      </c>
      <c r="Z280" s="56">
        <f t="shared" si="115"/>
        <v>1</v>
      </c>
      <c r="AA280" s="56">
        <f t="shared" si="115"/>
        <v>1</v>
      </c>
      <c r="AB280" s="56">
        <f t="shared" si="115"/>
        <v>1</v>
      </c>
      <c r="AC280" s="56">
        <f t="shared" si="116"/>
        <v>1</v>
      </c>
      <c r="AD280" s="56">
        <f t="shared" si="116"/>
        <v>1</v>
      </c>
      <c r="AE280" s="56">
        <f t="shared" si="116"/>
        <v>1</v>
      </c>
      <c r="AF280" s="56">
        <f t="shared" si="116"/>
        <v>1</v>
      </c>
      <c r="AG280" s="56">
        <f t="shared" si="116"/>
        <v>1</v>
      </c>
      <c r="AH280" s="56">
        <f t="shared" si="116"/>
        <v>1</v>
      </c>
      <c r="AI280" s="56">
        <f t="shared" si="116"/>
        <v>1</v>
      </c>
      <c r="AJ280" s="56">
        <f t="shared" si="116"/>
        <v>1</v>
      </c>
      <c r="AK280" s="56">
        <f t="shared" si="116"/>
        <v>1</v>
      </c>
      <c r="AL280" s="56">
        <f t="shared" si="116"/>
        <v>0</v>
      </c>
      <c r="AM280" s="56">
        <f t="shared" si="117"/>
        <v>0</v>
      </c>
      <c r="AN280" s="56">
        <f t="shared" si="117"/>
        <v>0</v>
      </c>
      <c r="AO280" s="56">
        <f t="shared" si="117"/>
        <v>0</v>
      </c>
      <c r="AP280" s="56">
        <f t="shared" si="117"/>
        <v>0</v>
      </c>
      <c r="AQ280" s="56">
        <f t="shared" si="117"/>
        <v>0</v>
      </c>
      <c r="AR280" s="56">
        <f t="shared" si="117"/>
        <v>0</v>
      </c>
      <c r="AS280" s="56">
        <f t="shared" si="117"/>
        <v>0</v>
      </c>
      <c r="AT280" s="56">
        <f t="shared" si="117"/>
        <v>0</v>
      </c>
      <c r="AU280" s="56">
        <f t="shared" si="117"/>
        <v>0</v>
      </c>
      <c r="AV280" s="56">
        <f t="shared" si="117"/>
        <v>0</v>
      </c>
      <c r="AW280" s="56">
        <f t="shared" si="117"/>
        <v>0</v>
      </c>
      <c r="AX280" s="56">
        <f t="shared" si="117"/>
        <v>0</v>
      </c>
      <c r="AY280" s="56">
        <f t="shared" si="117"/>
        <v>0</v>
      </c>
      <c r="AZ280" s="56">
        <f t="shared" si="117"/>
        <v>0</v>
      </c>
    </row>
    <row r="281" spans="1:52">
      <c r="A281" s="56" t="s">
        <v>335</v>
      </c>
      <c r="B281" s="56">
        <v>2014</v>
      </c>
      <c r="C281" s="56" t="s">
        <v>502</v>
      </c>
      <c r="D281" s="56" t="s">
        <v>581</v>
      </c>
      <c r="E281" s="1">
        <v>39801</v>
      </c>
      <c r="F281" s="1">
        <v>42495</v>
      </c>
      <c r="G281" s="1">
        <f t="shared" si="109"/>
        <v>42495</v>
      </c>
      <c r="I281" s="56">
        <f t="shared" si="114"/>
        <v>1</v>
      </c>
      <c r="J281" s="56">
        <f t="shared" si="114"/>
        <v>1</v>
      </c>
      <c r="K281" s="56">
        <f t="shared" si="114"/>
        <v>1</v>
      </c>
      <c r="L281" s="56">
        <f t="shared" si="114"/>
        <v>1</v>
      </c>
      <c r="M281" s="56">
        <f t="shared" si="114"/>
        <v>1</v>
      </c>
      <c r="N281" s="56">
        <f t="shared" si="114"/>
        <v>1</v>
      </c>
      <c r="O281" s="56">
        <f t="shared" si="114"/>
        <v>1</v>
      </c>
      <c r="P281" s="56">
        <f t="shared" si="114"/>
        <v>1</v>
      </c>
      <c r="Q281" s="56">
        <f t="shared" si="114"/>
        <v>1</v>
      </c>
      <c r="R281" s="56">
        <f t="shared" si="114"/>
        <v>1</v>
      </c>
      <c r="S281" s="56">
        <f t="shared" si="115"/>
        <v>1</v>
      </c>
      <c r="T281" s="56">
        <f t="shared" si="115"/>
        <v>1</v>
      </c>
      <c r="U281" s="56">
        <f t="shared" si="115"/>
        <v>1</v>
      </c>
      <c r="V281" s="56">
        <f t="shared" si="115"/>
        <v>1</v>
      </c>
      <c r="W281" s="56">
        <f t="shared" si="115"/>
        <v>1</v>
      </c>
      <c r="X281" s="56">
        <f t="shared" si="115"/>
        <v>1</v>
      </c>
      <c r="Y281" s="56">
        <f t="shared" si="115"/>
        <v>1</v>
      </c>
      <c r="Z281" s="56">
        <f t="shared" si="115"/>
        <v>1</v>
      </c>
      <c r="AA281" s="56">
        <f t="shared" si="115"/>
        <v>1</v>
      </c>
      <c r="AB281" s="56">
        <f t="shared" si="115"/>
        <v>1</v>
      </c>
      <c r="AC281" s="56">
        <f t="shared" si="116"/>
        <v>1</v>
      </c>
      <c r="AD281" s="56">
        <f t="shared" si="116"/>
        <v>1</v>
      </c>
      <c r="AE281" s="56">
        <f t="shared" si="116"/>
        <v>1</v>
      </c>
      <c r="AF281" s="56">
        <f t="shared" si="116"/>
        <v>1</v>
      </c>
      <c r="AG281" s="56">
        <f t="shared" si="116"/>
        <v>1</v>
      </c>
      <c r="AH281" s="56">
        <f t="shared" si="116"/>
        <v>1</v>
      </c>
      <c r="AI281" s="56">
        <f t="shared" si="116"/>
        <v>1</v>
      </c>
      <c r="AJ281" s="56">
        <f t="shared" si="116"/>
        <v>1</v>
      </c>
      <c r="AK281" s="56">
        <f t="shared" si="116"/>
        <v>1</v>
      </c>
      <c r="AL281" s="56">
        <f t="shared" si="116"/>
        <v>0</v>
      </c>
      <c r="AM281" s="56">
        <f t="shared" si="117"/>
        <v>0</v>
      </c>
      <c r="AN281" s="56">
        <f t="shared" si="117"/>
        <v>0</v>
      </c>
      <c r="AO281" s="56">
        <f t="shared" si="117"/>
        <v>0</v>
      </c>
      <c r="AP281" s="56">
        <f t="shared" si="117"/>
        <v>0</v>
      </c>
      <c r="AQ281" s="56">
        <f t="shared" si="117"/>
        <v>0</v>
      </c>
      <c r="AR281" s="56">
        <f t="shared" si="117"/>
        <v>0</v>
      </c>
      <c r="AS281" s="56">
        <f t="shared" si="117"/>
        <v>0</v>
      </c>
      <c r="AT281" s="56">
        <f t="shared" si="117"/>
        <v>0</v>
      </c>
      <c r="AU281" s="56">
        <f t="shared" si="117"/>
        <v>0</v>
      </c>
      <c r="AV281" s="56">
        <f t="shared" si="117"/>
        <v>0</v>
      </c>
      <c r="AW281" s="56">
        <f t="shared" si="117"/>
        <v>0</v>
      </c>
      <c r="AX281" s="56">
        <f t="shared" si="117"/>
        <v>0</v>
      </c>
      <c r="AY281" s="56">
        <f t="shared" si="117"/>
        <v>0</v>
      </c>
      <c r="AZ281" s="56">
        <f t="shared" si="117"/>
        <v>0</v>
      </c>
    </row>
    <row r="282" spans="1:52">
      <c r="A282" s="56" t="s">
        <v>335</v>
      </c>
      <c r="B282" s="56">
        <v>2044</v>
      </c>
      <c r="C282" s="56" t="s">
        <v>502</v>
      </c>
      <c r="D282" s="56" t="s">
        <v>580</v>
      </c>
      <c r="E282" s="1">
        <v>39630</v>
      </c>
      <c r="F282" s="1">
        <v>42495</v>
      </c>
      <c r="G282" s="1">
        <f t="shared" si="109"/>
        <v>42495</v>
      </c>
      <c r="I282" s="56">
        <f t="shared" si="114"/>
        <v>1</v>
      </c>
      <c r="J282" s="56">
        <f t="shared" si="114"/>
        <v>1</v>
      </c>
      <c r="K282" s="56">
        <f t="shared" si="114"/>
        <v>1</v>
      </c>
      <c r="L282" s="56">
        <f t="shared" si="114"/>
        <v>1</v>
      </c>
      <c r="M282" s="56">
        <f t="shared" si="114"/>
        <v>1</v>
      </c>
      <c r="N282" s="56">
        <f t="shared" si="114"/>
        <v>1</v>
      </c>
      <c r="O282" s="56">
        <f t="shared" si="114"/>
        <v>1</v>
      </c>
      <c r="P282" s="56">
        <f t="shared" si="114"/>
        <v>1</v>
      </c>
      <c r="Q282" s="56">
        <f t="shared" si="114"/>
        <v>1</v>
      </c>
      <c r="R282" s="56">
        <f t="shared" si="114"/>
        <v>1</v>
      </c>
      <c r="S282" s="56">
        <f t="shared" si="115"/>
        <v>1</v>
      </c>
      <c r="T282" s="56">
        <f t="shared" si="115"/>
        <v>1</v>
      </c>
      <c r="U282" s="56">
        <f t="shared" si="115"/>
        <v>1</v>
      </c>
      <c r="V282" s="56">
        <f t="shared" si="115"/>
        <v>1</v>
      </c>
      <c r="W282" s="56">
        <f t="shared" si="115"/>
        <v>1</v>
      </c>
      <c r="X282" s="56">
        <f t="shared" si="115"/>
        <v>1</v>
      </c>
      <c r="Y282" s="56">
        <f t="shared" si="115"/>
        <v>1</v>
      </c>
      <c r="Z282" s="56">
        <f t="shared" si="115"/>
        <v>1</v>
      </c>
      <c r="AA282" s="56">
        <f t="shared" si="115"/>
        <v>1</v>
      </c>
      <c r="AB282" s="56">
        <f t="shared" si="115"/>
        <v>1</v>
      </c>
      <c r="AC282" s="56">
        <f t="shared" si="116"/>
        <v>1</v>
      </c>
      <c r="AD282" s="56">
        <f t="shared" si="116"/>
        <v>1</v>
      </c>
      <c r="AE282" s="56">
        <f t="shared" si="116"/>
        <v>1</v>
      </c>
      <c r="AF282" s="56">
        <f t="shared" si="116"/>
        <v>1</v>
      </c>
      <c r="AG282" s="56">
        <f t="shared" si="116"/>
        <v>1</v>
      </c>
      <c r="AH282" s="56">
        <f t="shared" si="116"/>
        <v>1</v>
      </c>
      <c r="AI282" s="56">
        <f t="shared" si="116"/>
        <v>1</v>
      </c>
      <c r="AJ282" s="56">
        <f t="shared" si="116"/>
        <v>1</v>
      </c>
      <c r="AK282" s="56">
        <f t="shared" si="116"/>
        <v>1</v>
      </c>
      <c r="AL282" s="56">
        <f t="shared" si="116"/>
        <v>0</v>
      </c>
      <c r="AM282" s="56">
        <f t="shared" si="117"/>
        <v>0</v>
      </c>
      <c r="AN282" s="56">
        <f t="shared" si="117"/>
        <v>0</v>
      </c>
      <c r="AO282" s="56">
        <f t="shared" si="117"/>
        <v>0</v>
      </c>
      <c r="AP282" s="56">
        <f t="shared" si="117"/>
        <v>0</v>
      </c>
      <c r="AQ282" s="56">
        <f t="shared" si="117"/>
        <v>0</v>
      </c>
      <c r="AR282" s="56">
        <f t="shared" si="117"/>
        <v>0</v>
      </c>
      <c r="AS282" s="56">
        <f t="shared" si="117"/>
        <v>0</v>
      </c>
      <c r="AT282" s="56">
        <f t="shared" si="117"/>
        <v>0</v>
      </c>
      <c r="AU282" s="56">
        <f t="shared" si="117"/>
        <v>0</v>
      </c>
      <c r="AV282" s="56">
        <f t="shared" si="117"/>
        <v>0</v>
      </c>
      <c r="AW282" s="56">
        <f t="shared" si="117"/>
        <v>0</v>
      </c>
      <c r="AX282" s="56">
        <f t="shared" si="117"/>
        <v>0</v>
      </c>
      <c r="AY282" s="56">
        <f t="shared" si="117"/>
        <v>0</v>
      </c>
      <c r="AZ282" s="56">
        <f t="shared" si="117"/>
        <v>0</v>
      </c>
    </row>
    <row r="283" spans="1:52">
      <c r="A283" s="56" t="s">
        <v>335</v>
      </c>
      <c r="B283" s="56">
        <v>2372</v>
      </c>
      <c r="C283" s="56" t="s">
        <v>500</v>
      </c>
      <c r="D283" s="56" t="s">
        <v>579</v>
      </c>
      <c r="E283" s="1">
        <v>38413</v>
      </c>
      <c r="F283" s="1">
        <v>42495</v>
      </c>
      <c r="G283" s="1">
        <f t="shared" si="109"/>
        <v>42495</v>
      </c>
      <c r="I283" s="56">
        <f t="shared" si="114"/>
        <v>1</v>
      </c>
      <c r="J283" s="56">
        <f t="shared" si="114"/>
        <v>1</v>
      </c>
      <c r="K283" s="56">
        <f t="shared" si="114"/>
        <v>1</v>
      </c>
      <c r="L283" s="56">
        <f t="shared" si="114"/>
        <v>1</v>
      </c>
      <c r="M283" s="56">
        <f t="shared" si="114"/>
        <v>1</v>
      </c>
      <c r="N283" s="56">
        <f t="shared" si="114"/>
        <v>1</v>
      </c>
      <c r="O283" s="56">
        <f t="shared" si="114"/>
        <v>1</v>
      </c>
      <c r="P283" s="56">
        <f t="shared" si="114"/>
        <v>1</v>
      </c>
      <c r="Q283" s="56">
        <f t="shared" si="114"/>
        <v>1</v>
      </c>
      <c r="R283" s="56">
        <f t="shared" si="114"/>
        <v>1</v>
      </c>
      <c r="S283" s="56">
        <f t="shared" si="115"/>
        <v>1</v>
      </c>
      <c r="T283" s="56">
        <f t="shared" si="115"/>
        <v>1</v>
      </c>
      <c r="U283" s="56">
        <f t="shared" si="115"/>
        <v>1</v>
      </c>
      <c r="V283" s="56">
        <f t="shared" si="115"/>
        <v>1</v>
      </c>
      <c r="W283" s="56">
        <f t="shared" si="115"/>
        <v>1</v>
      </c>
      <c r="X283" s="56">
        <f t="shared" si="115"/>
        <v>1</v>
      </c>
      <c r="Y283" s="56">
        <f t="shared" si="115"/>
        <v>1</v>
      </c>
      <c r="Z283" s="56">
        <f t="shared" si="115"/>
        <v>1</v>
      </c>
      <c r="AA283" s="56">
        <f t="shared" si="115"/>
        <v>1</v>
      </c>
      <c r="AB283" s="56">
        <f t="shared" si="115"/>
        <v>1</v>
      </c>
      <c r="AC283" s="56">
        <f t="shared" si="116"/>
        <v>1</v>
      </c>
      <c r="AD283" s="56">
        <f t="shared" si="116"/>
        <v>1</v>
      </c>
      <c r="AE283" s="56">
        <f t="shared" si="116"/>
        <v>1</v>
      </c>
      <c r="AF283" s="56">
        <f t="shared" si="116"/>
        <v>1</v>
      </c>
      <c r="AG283" s="56">
        <f t="shared" si="116"/>
        <v>1</v>
      </c>
      <c r="AH283" s="56">
        <f t="shared" si="116"/>
        <v>1</v>
      </c>
      <c r="AI283" s="56">
        <f t="shared" si="116"/>
        <v>1</v>
      </c>
      <c r="AJ283" s="56">
        <f t="shared" si="116"/>
        <v>1</v>
      </c>
      <c r="AK283" s="56">
        <f t="shared" si="116"/>
        <v>1</v>
      </c>
      <c r="AL283" s="56">
        <f t="shared" si="116"/>
        <v>0</v>
      </c>
      <c r="AM283" s="56">
        <f t="shared" si="117"/>
        <v>0</v>
      </c>
      <c r="AN283" s="56">
        <f t="shared" si="117"/>
        <v>0</v>
      </c>
      <c r="AO283" s="56">
        <f t="shared" si="117"/>
        <v>0</v>
      </c>
      <c r="AP283" s="56">
        <f t="shared" si="117"/>
        <v>0</v>
      </c>
      <c r="AQ283" s="56">
        <f t="shared" si="117"/>
        <v>0</v>
      </c>
      <c r="AR283" s="56">
        <f t="shared" si="117"/>
        <v>0</v>
      </c>
      <c r="AS283" s="56">
        <f t="shared" si="117"/>
        <v>0</v>
      </c>
      <c r="AT283" s="56">
        <f t="shared" si="117"/>
        <v>0</v>
      </c>
      <c r="AU283" s="56">
        <f t="shared" si="117"/>
        <v>0</v>
      </c>
      <c r="AV283" s="56">
        <f t="shared" si="117"/>
        <v>0</v>
      </c>
      <c r="AW283" s="56">
        <f t="shared" si="117"/>
        <v>0</v>
      </c>
      <c r="AX283" s="56">
        <f t="shared" si="117"/>
        <v>0</v>
      </c>
      <c r="AY283" s="56">
        <f t="shared" si="117"/>
        <v>0</v>
      </c>
      <c r="AZ283" s="56">
        <f t="shared" si="117"/>
        <v>0</v>
      </c>
    </row>
    <row r="284" spans="1:52">
      <c r="A284" s="56" t="s">
        <v>335</v>
      </c>
      <c r="B284" s="56">
        <v>2393</v>
      </c>
      <c r="C284" s="56" t="s">
        <v>500</v>
      </c>
      <c r="D284" s="56" t="s">
        <v>578</v>
      </c>
      <c r="E284" s="1">
        <v>38450</v>
      </c>
      <c r="F284" s="1">
        <v>42495</v>
      </c>
      <c r="G284" s="1">
        <f t="shared" si="109"/>
        <v>42495</v>
      </c>
      <c r="I284" s="56">
        <f t="shared" si="114"/>
        <v>1</v>
      </c>
      <c r="J284" s="56">
        <f t="shared" si="114"/>
        <v>1</v>
      </c>
      <c r="K284" s="56">
        <f t="shared" si="114"/>
        <v>1</v>
      </c>
      <c r="L284" s="56">
        <f t="shared" si="114"/>
        <v>1</v>
      </c>
      <c r="M284" s="56">
        <f t="shared" si="114"/>
        <v>1</v>
      </c>
      <c r="N284" s="56">
        <f t="shared" si="114"/>
        <v>1</v>
      </c>
      <c r="O284" s="56">
        <f t="shared" si="114"/>
        <v>1</v>
      </c>
      <c r="P284" s="56">
        <f t="shared" si="114"/>
        <v>1</v>
      </c>
      <c r="Q284" s="56">
        <f t="shared" si="114"/>
        <v>1</v>
      </c>
      <c r="R284" s="56">
        <f t="shared" si="114"/>
        <v>1</v>
      </c>
      <c r="S284" s="56">
        <f t="shared" si="115"/>
        <v>1</v>
      </c>
      <c r="T284" s="56">
        <f t="shared" si="115"/>
        <v>1</v>
      </c>
      <c r="U284" s="56">
        <f t="shared" si="115"/>
        <v>1</v>
      </c>
      <c r="V284" s="56">
        <f t="shared" si="115"/>
        <v>1</v>
      </c>
      <c r="W284" s="56">
        <f t="shared" si="115"/>
        <v>1</v>
      </c>
      <c r="X284" s="56">
        <f t="shared" si="115"/>
        <v>1</v>
      </c>
      <c r="Y284" s="56">
        <f t="shared" si="115"/>
        <v>1</v>
      </c>
      <c r="Z284" s="56">
        <f t="shared" si="115"/>
        <v>1</v>
      </c>
      <c r="AA284" s="56">
        <f t="shared" si="115"/>
        <v>1</v>
      </c>
      <c r="AB284" s="56">
        <f t="shared" si="115"/>
        <v>1</v>
      </c>
      <c r="AC284" s="56">
        <f t="shared" si="116"/>
        <v>1</v>
      </c>
      <c r="AD284" s="56">
        <f t="shared" si="116"/>
        <v>1</v>
      </c>
      <c r="AE284" s="56">
        <f t="shared" si="116"/>
        <v>1</v>
      </c>
      <c r="AF284" s="56">
        <f t="shared" si="116"/>
        <v>1</v>
      </c>
      <c r="AG284" s="56">
        <f t="shared" si="116"/>
        <v>1</v>
      </c>
      <c r="AH284" s="56">
        <f t="shared" si="116"/>
        <v>1</v>
      </c>
      <c r="AI284" s="56">
        <f t="shared" si="116"/>
        <v>1</v>
      </c>
      <c r="AJ284" s="56">
        <f t="shared" si="116"/>
        <v>1</v>
      </c>
      <c r="AK284" s="56">
        <f t="shared" si="116"/>
        <v>1</v>
      </c>
      <c r="AL284" s="56">
        <f t="shared" si="116"/>
        <v>0</v>
      </c>
      <c r="AM284" s="56">
        <f t="shared" si="117"/>
        <v>0</v>
      </c>
      <c r="AN284" s="56">
        <f t="shared" si="117"/>
        <v>0</v>
      </c>
      <c r="AO284" s="56">
        <f t="shared" si="117"/>
        <v>0</v>
      </c>
      <c r="AP284" s="56">
        <f t="shared" si="117"/>
        <v>0</v>
      </c>
      <c r="AQ284" s="56">
        <f t="shared" si="117"/>
        <v>0</v>
      </c>
      <c r="AR284" s="56">
        <f t="shared" si="117"/>
        <v>0</v>
      </c>
      <c r="AS284" s="56">
        <f t="shared" si="117"/>
        <v>0</v>
      </c>
      <c r="AT284" s="56">
        <f t="shared" si="117"/>
        <v>0</v>
      </c>
      <c r="AU284" s="56">
        <f t="shared" si="117"/>
        <v>0</v>
      </c>
      <c r="AV284" s="56">
        <f t="shared" si="117"/>
        <v>0</v>
      </c>
      <c r="AW284" s="56">
        <f t="shared" si="117"/>
        <v>0</v>
      </c>
      <c r="AX284" s="56">
        <f t="shared" si="117"/>
        <v>0</v>
      </c>
      <c r="AY284" s="56">
        <f t="shared" si="117"/>
        <v>0</v>
      </c>
      <c r="AZ284" s="56">
        <f t="shared" si="117"/>
        <v>0</v>
      </c>
    </row>
    <row r="285" spans="1:52">
      <c r="A285" s="56" t="s">
        <v>335</v>
      </c>
      <c r="B285" s="56">
        <v>2417</v>
      </c>
      <c r="C285" s="56" t="s">
        <v>500</v>
      </c>
      <c r="D285" s="56" t="s">
        <v>577</v>
      </c>
      <c r="E285" s="1">
        <v>38473</v>
      </c>
      <c r="F285" s="1">
        <v>41239</v>
      </c>
      <c r="G285" s="1">
        <f t="shared" si="109"/>
        <v>41239</v>
      </c>
      <c r="I285" s="56">
        <f t="shared" si="114"/>
        <v>1</v>
      </c>
      <c r="J285" s="56">
        <f t="shared" si="114"/>
        <v>1</v>
      </c>
      <c r="K285" s="56">
        <f t="shared" si="114"/>
        <v>1</v>
      </c>
      <c r="L285" s="56">
        <f t="shared" si="114"/>
        <v>1</v>
      </c>
      <c r="M285" s="56">
        <f t="shared" si="114"/>
        <v>1</v>
      </c>
      <c r="N285" s="56">
        <f t="shared" si="114"/>
        <v>1</v>
      </c>
      <c r="O285" s="56">
        <f t="shared" si="114"/>
        <v>1</v>
      </c>
      <c r="P285" s="56">
        <f t="shared" si="114"/>
        <v>1</v>
      </c>
      <c r="Q285" s="56">
        <f t="shared" si="114"/>
        <v>1</v>
      </c>
      <c r="R285" s="56">
        <f t="shared" si="114"/>
        <v>1</v>
      </c>
      <c r="S285" s="56">
        <f t="shared" si="115"/>
        <v>1</v>
      </c>
      <c r="T285" s="56">
        <f t="shared" si="115"/>
        <v>1</v>
      </c>
      <c r="U285" s="56">
        <f t="shared" si="115"/>
        <v>1</v>
      </c>
      <c r="V285" s="56">
        <f t="shared" si="115"/>
        <v>1</v>
      </c>
      <c r="W285" s="56">
        <f t="shared" si="115"/>
        <v>1</v>
      </c>
      <c r="X285" s="56">
        <f t="shared" si="115"/>
        <v>0</v>
      </c>
      <c r="Y285" s="56">
        <f t="shared" si="115"/>
        <v>0</v>
      </c>
      <c r="Z285" s="56">
        <f t="shared" si="115"/>
        <v>0</v>
      </c>
      <c r="AA285" s="56">
        <f t="shared" si="115"/>
        <v>0</v>
      </c>
      <c r="AB285" s="56">
        <f t="shared" si="115"/>
        <v>0</v>
      </c>
      <c r="AC285" s="56">
        <f t="shared" si="116"/>
        <v>0</v>
      </c>
      <c r="AD285" s="56">
        <f t="shared" si="116"/>
        <v>0</v>
      </c>
      <c r="AE285" s="56">
        <f t="shared" si="116"/>
        <v>0</v>
      </c>
      <c r="AF285" s="56">
        <f t="shared" si="116"/>
        <v>0</v>
      </c>
      <c r="AG285" s="56">
        <f t="shared" si="116"/>
        <v>0</v>
      </c>
      <c r="AH285" s="56">
        <f t="shared" si="116"/>
        <v>0</v>
      </c>
      <c r="AI285" s="56">
        <f t="shared" si="116"/>
        <v>0</v>
      </c>
      <c r="AJ285" s="56">
        <f t="shared" si="116"/>
        <v>0</v>
      </c>
      <c r="AK285" s="56">
        <f t="shared" si="116"/>
        <v>0</v>
      </c>
      <c r="AL285" s="56">
        <f t="shared" si="116"/>
        <v>0</v>
      </c>
      <c r="AM285" s="56">
        <f t="shared" si="117"/>
        <v>0</v>
      </c>
      <c r="AN285" s="56">
        <f t="shared" si="117"/>
        <v>0</v>
      </c>
      <c r="AO285" s="56">
        <f t="shared" si="117"/>
        <v>0</v>
      </c>
      <c r="AP285" s="56">
        <f t="shared" si="117"/>
        <v>0</v>
      </c>
      <c r="AQ285" s="56">
        <f t="shared" si="117"/>
        <v>0</v>
      </c>
      <c r="AR285" s="56">
        <f t="shared" si="117"/>
        <v>0</v>
      </c>
      <c r="AS285" s="56">
        <f t="shared" si="117"/>
        <v>0</v>
      </c>
      <c r="AT285" s="56">
        <f t="shared" si="117"/>
        <v>0</v>
      </c>
      <c r="AU285" s="56">
        <f t="shared" si="117"/>
        <v>0</v>
      </c>
      <c r="AV285" s="56">
        <f t="shared" si="117"/>
        <v>0</v>
      </c>
      <c r="AW285" s="56">
        <f t="shared" si="117"/>
        <v>0</v>
      </c>
      <c r="AX285" s="56">
        <f t="shared" si="117"/>
        <v>0</v>
      </c>
      <c r="AY285" s="56">
        <f t="shared" si="117"/>
        <v>0</v>
      </c>
      <c r="AZ285" s="56">
        <f t="shared" si="117"/>
        <v>0</v>
      </c>
    </row>
    <row r="286" spans="1:52">
      <c r="A286" s="56" t="s">
        <v>335</v>
      </c>
      <c r="B286" s="56">
        <v>2445</v>
      </c>
      <c r="C286" s="56" t="s">
        <v>500</v>
      </c>
      <c r="D286" s="56" t="s">
        <v>576</v>
      </c>
      <c r="E286" s="1">
        <v>38862</v>
      </c>
      <c r="F286" s="1">
        <v>41032</v>
      </c>
      <c r="G286" s="1">
        <f t="shared" si="109"/>
        <v>41032</v>
      </c>
      <c r="I286" s="56">
        <f t="shared" si="114"/>
        <v>1</v>
      </c>
      <c r="J286" s="56">
        <f t="shared" si="114"/>
        <v>1</v>
      </c>
      <c r="K286" s="56">
        <f t="shared" si="114"/>
        <v>1</v>
      </c>
      <c r="L286" s="56">
        <f t="shared" si="114"/>
        <v>1</v>
      </c>
      <c r="M286" s="56">
        <f t="shared" si="114"/>
        <v>1</v>
      </c>
      <c r="N286" s="56">
        <f t="shared" si="114"/>
        <v>1</v>
      </c>
      <c r="O286" s="56">
        <f t="shared" si="114"/>
        <v>1</v>
      </c>
      <c r="P286" s="56">
        <f t="shared" si="114"/>
        <v>1</v>
      </c>
      <c r="Q286" s="56">
        <f t="shared" si="114"/>
        <v>1</v>
      </c>
      <c r="R286" s="56">
        <f t="shared" si="114"/>
        <v>1</v>
      </c>
      <c r="S286" s="56">
        <f t="shared" si="115"/>
        <v>1</v>
      </c>
      <c r="T286" s="56">
        <f t="shared" si="115"/>
        <v>1</v>
      </c>
      <c r="U286" s="56">
        <f t="shared" si="115"/>
        <v>1</v>
      </c>
      <c r="V286" s="56">
        <f t="shared" si="115"/>
        <v>0</v>
      </c>
      <c r="W286" s="56">
        <f t="shared" si="115"/>
        <v>0</v>
      </c>
      <c r="X286" s="56">
        <f t="shared" si="115"/>
        <v>0</v>
      </c>
      <c r="Y286" s="56">
        <f t="shared" si="115"/>
        <v>0</v>
      </c>
      <c r="Z286" s="56">
        <f t="shared" si="115"/>
        <v>0</v>
      </c>
      <c r="AA286" s="56">
        <f t="shared" si="115"/>
        <v>0</v>
      </c>
      <c r="AB286" s="56">
        <f t="shared" si="115"/>
        <v>0</v>
      </c>
      <c r="AC286" s="56">
        <f t="shared" si="116"/>
        <v>0</v>
      </c>
      <c r="AD286" s="56">
        <f t="shared" si="116"/>
        <v>0</v>
      </c>
      <c r="AE286" s="56">
        <f t="shared" si="116"/>
        <v>0</v>
      </c>
      <c r="AF286" s="56">
        <f t="shared" si="116"/>
        <v>0</v>
      </c>
      <c r="AG286" s="56">
        <f t="shared" si="116"/>
        <v>0</v>
      </c>
      <c r="AH286" s="56">
        <f t="shared" si="116"/>
        <v>0</v>
      </c>
      <c r="AI286" s="56">
        <f t="shared" si="116"/>
        <v>0</v>
      </c>
      <c r="AJ286" s="56">
        <f t="shared" si="116"/>
        <v>0</v>
      </c>
      <c r="AK286" s="56">
        <f t="shared" si="116"/>
        <v>0</v>
      </c>
      <c r="AL286" s="56">
        <f t="shared" si="116"/>
        <v>0</v>
      </c>
      <c r="AM286" s="56">
        <f t="shared" si="117"/>
        <v>0</v>
      </c>
      <c r="AN286" s="56">
        <f t="shared" si="117"/>
        <v>0</v>
      </c>
      <c r="AO286" s="56">
        <f t="shared" si="117"/>
        <v>0</v>
      </c>
      <c r="AP286" s="56">
        <f t="shared" si="117"/>
        <v>0</v>
      </c>
      <c r="AQ286" s="56">
        <f t="shared" si="117"/>
        <v>0</v>
      </c>
      <c r="AR286" s="56">
        <f t="shared" si="117"/>
        <v>0</v>
      </c>
      <c r="AS286" s="56">
        <f t="shared" si="117"/>
        <v>0</v>
      </c>
      <c r="AT286" s="56">
        <f t="shared" si="117"/>
        <v>0</v>
      </c>
      <c r="AU286" s="56">
        <f t="shared" si="117"/>
        <v>0</v>
      </c>
      <c r="AV286" s="56">
        <f t="shared" si="117"/>
        <v>0</v>
      </c>
      <c r="AW286" s="56">
        <f t="shared" si="117"/>
        <v>0</v>
      </c>
      <c r="AX286" s="56">
        <f t="shared" si="117"/>
        <v>0</v>
      </c>
      <c r="AY286" s="56">
        <f t="shared" si="117"/>
        <v>0</v>
      </c>
      <c r="AZ286" s="56">
        <f t="shared" si="117"/>
        <v>0</v>
      </c>
    </row>
    <row r="287" spans="1:52">
      <c r="A287" s="56" t="s">
        <v>335</v>
      </c>
      <c r="B287" s="56">
        <v>2513</v>
      </c>
      <c r="C287" s="56" t="s">
        <v>500</v>
      </c>
      <c r="D287" s="56" t="s">
        <v>575</v>
      </c>
      <c r="E287" s="1">
        <v>38595</v>
      </c>
      <c r="F287" s="1">
        <v>42495</v>
      </c>
      <c r="G287" s="1">
        <f t="shared" si="109"/>
        <v>42495</v>
      </c>
      <c r="I287" s="56">
        <f t="shared" ref="I287:R296" si="118">IF(AND(I$5&gt;$E287,I$5&lt;$G287),1,0)</f>
        <v>1</v>
      </c>
      <c r="J287" s="56">
        <f t="shared" si="118"/>
        <v>1</v>
      </c>
      <c r="K287" s="56">
        <f t="shared" si="118"/>
        <v>1</v>
      </c>
      <c r="L287" s="56">
        <f t="shared" si="118"/>
        <v>1</v>
      </c>
      <c r="M287" s="56">
        <f t="shared" si="118"/>
        <v>1</v>
      </c>
      <c r="N287" s="56">
        <f t="shared" si="118"/>
        <v>1</v>
      </c>
      <c r="O287" s="56">
        <f t="shared" si="118"/>
        <v>1</v>
      </c>
      <c r="P287" s="56">
        <f t="shared" si="118"/>
        <v>1</v>
      </c>
      <c r="Q287" s="56">
        <f t="shared" si="118"/>
        <v>1</v>
      </c>
      <c r="R287" s="56">
        <f t="shared" si="118"/>
        <v>1</v>
      </c>
      <c r="S287" s="56">
        <f t="shared" ref="S287:AB296" si="119">IF(AND(S$5&gt;$E287,S$5&lt;$G287),1,0)</f>
        <v>1</v>
      </c>
      <c r="T287" s="56">
        <f t="shared" si="119"/>
        <v>1</v>
      </c>
      <c r="U287" s="56">
        <f t="shared" si="119"/>
        <v>1</v>
      </c>
      <c r="V287" s="56">
        <f t="shared" si="119"/>
        <v>1</v>
      </c>
      <c r="W287" s="56">
        <f t="shared" si="119"/>
        <v>1</v>
      </c>
      <c r="X287" s="56">
        <f t="shared" si="119"/>
        <v>1</v>
      </c>
      <c r="Y287" s="56">
        <f t="shared" si="119"/>
        <v>1</v>
      </c>
      <c r="Z287" s="56">
        <f t="shared" si="119"/>
        <v>1</v>
      </c>
      <c r="AA287" s="56">
        <f t="shared" si="119"/>
        <v>1</v>
      </c>
      <c r="AB287" s="56">
        <f t="shared" si="119"/>
        <v>1</v>
      </c>
      <c r="AC287" s="56">
        <f t="shared" ref="AC287:AL296" si="120">IF(AND(AC$5&gt;$E287,AC$5&lt;$G287),1,0)</f>
        <v>1</v>
      </c>
      <c r="AD287" s="56">
        <f t="shared" si="120"/>
        <v>1</v>
      </c>
      <c r="AE287" s="56">
        <f t="shared" si="120"/>
        <v>1</v>
      </c>
      <c r="AF287" s="56">
        <f t="shared" si="120"/>
        <v>1</v>
      </c>
      <c r="AG287" s="56">
        <f t="shared" si="120"/>
        <v>1</v>
      </c>
      <c r="AH287" s="56">
        <f t="shared" si="120"/>
        <v>1</v>
      </c>
      <c r="AI287" s="56">
        <f t="shared" si="120"/>
        <v>1</v>
      </c>
      <c r="AJ287" s="56">
        <f t="shared" si="120"/>
        <v>1</v>
      </c>
      <c r="AK287" s="56">
        <f t="shared" si="120"/>
        <v>1</v>
      </c>
      <c r="AL287" s="56">
        <f t="shared" si="120"/>
        <v>0</v>
      </c>
      <c r="AM287" s="56">
        <f t="shared" ref="AM287:AZ296" si="121">IF(AND(AM$5&gt;$E287,AM$5&lt;$G287),1,0)</f>
        <v>0</v>
      </c>
      <c r="AN287" s="56">
        <f t="shared" si="121"/>
        <v>0</v>
      </c>
      <c r="AO287" s="56">
        <f t="shared" si="121"/>
        <v>0</v>
      </c>
      <c r="AP287" s="56">
        <f t="shared" si="121"/>
        <v>0</v>
      </c>
      <c r="AQ287" s="56">
        <f t="shared" si="121"/>
        <v>0</v>
      </c>
      <c r="AR287" s="56">
        <f t="shared" si="121"/>
        <v>0</v>
      </c>
      <c r="AS287" s="56">
        <f t="shared" si="121"/>
        <v>0</v>
      </c>
      <c r="AT287" s="56">
        <f t="shared" si="121"/>
        <v>0</v>
      </c>
      <c r="AU287" s="56">
        <f t="shared" si="121"/>
        <v>0</v>
      </c>
      <c r="AV287" s="56">
        <f t="shared" si="121"/>
        <v>0</v>
      </c>
      <c r="AW287" s="56">
        <f t="shared" si="121"/>
        <v>0</v>
      </c>
      <c r="AX287" s="56">
        <f t="shared" si="121"/>
        <v>0</v>
      </c>
      <c r="AY287" s="56">
        <f t="shared" si="121"/>
        <v>0</v>
      </c>
      <c r="AZ287" s="56">
        <f t="shared" si="121"/>
        <v>0</v>
      </c>
    </row>
    <row r="288" spans="1:52">
      <c r="A288" s="56" t="s">
        <v>335</v>
      </c>
      <c r="B288" s="56">
        <v>2602</v>
      </c>
      <c r="C288" s="56" t="s">
        <v>500</v>
      </c>
      <c r="D288" s="56" t="s">
        <v>574</v>
      </c>
      <c r="E288" s="1">
        <v>38680</v>
      </c>
      <c r="F288" s="1">
        <v>41479</v>
      </c>
      <c r="G288" s="1">
        <f t="shared" si="109"/>
        <v>41479</v>
      </c>
      <c r="I288" s="56">
        <f t="shared" si="118"/>
        <v>1</v>
      </c>
      <c r="J288" s="56">
        <f t="shared" si="118"/>
        <v>1</v>
      </c>
      <c r="K288" s="56">
        <f t="shared" si="118"/>
        <v>1</v>
      </c>
      <c r="L288" s="56">
        <f t="shared" si="118"/>
        <v>1</v>
      </c>
      <c r="M288" s="56">
        <f t="shared" si="118"/>
        <v>1</v>
      </c>
      <c r="N288" s="56">
        <f t="shared" si="118"/>
        <v>1</v>
      </c>
      <c r="O288" s="56">
        <f t="shared" si="118"/>
        <v>1</v>
      </c>
      <c r="P288" s="56">
        <f t="shared" si="118"/>
        <v>1</v>
      </c>
      <c r="Q288" s="56">
        <f t="shared" si="118"/>
        <v>1</v>
      </c>
      <c r="R288" s="56">
        <f t="shared" si="118"/>
        <v>1</v>
      </c>
      <c r="S288" s="56">
        <f t="shared" si="119"/>
        <v>1</v>
      </c>
      <c r="T288" s="56">
        <f t="shared" si="119"/>
        <v>1</v>
      </c>
      <c r="U288" s="56">
        <f t="shared" si="119"/>
        <v>1</v>
      </c>
      <c r="V288" s="56">
        <f t="shared" si="119"/>
        <v>1</v>
      </c>
      <c r="W288" s="56">
        <f t="shared" si="119"/>
        <v>1</v>
      </c>
      <c r="X288" s="56">
        <f t="shared" si="119"/>
        <v>1</v>
      </c>
      <c r="Y288" s="56">
        <f t="shared" si="119"/>
        <v>1</v>
      </c>
      <c r="Z288" s="56">
        <f t="shared" si="119"/>
        <v>1</v>
      </c>
      <c r="AA288" s="56">
        <f t="shared" si="119"/>
        <v>0</v>
      </c>
      <c r="AB288" s="56">
        <f t="shared" si="119"/>
        <v>0</v>
      </c>
      <c r="AC288" s="56">
        <f t="shared" si="120"/>
        <v>0</v>
      </c>
      <c r="AD288" s="56">
        <f t="shared" si="120"/>
        <v>0</v>
      </c>
      <c r="AE288" s="56">
        <f t="shared" si="120"/>
        <v>0</v>
      </c>
      <c r="AF288" s="56">
        <f t="shared" si="120"/>
        <v>0</v>
      </c>
      <c r="AG288" s="56">
        <f t="shared" si="120"/>
        <v>0</v>
      </c>
      <c r="AH288" s="56">
        <f t="shared" si="120"/>
        <v>0</v>
      </c>
      <c r="AI288" s="56">
        <f t="shared" si="120"/>
        <v>0</v>
      </c>
      <c r="AJ288" s="56">
        <f t="shared" si="120"/>
        <v>0</v>
      </c>
      <c r="AK288" s="56">
        <f t="shared" si="120"/>
        <v>0</v>
      </c>
      <c r="AL288" s="56">
        <f t="shared" si="120"/>
        <v>0</v>
      </c>
      <c r="AM288" s="56">
        <f t="shared" si="121"/>
        <v>0</v>
      </c>
      <c r="AN288" s="56">
        <f t="shared" si="121"/>
        <v>0</v>
      </c>
      <c r="AO288" s="56">
        <f t="shared" si="121"/>
        <v>0</v>
      </c>
      <c r="AP288" s="56">
        <f t="shared" si="121"/>
        <v>0</v>
      </c>
      <c r="AQ288" s="56">
        <f t="shared" si="121"/>
        <v>0</v>
      </c>
      <c r="AR288" s="56">
        <f t="shared" si="121"/>
        <v>0</v>
      </c>
      <c r="AS288" s="56">
        <f t="shared" si="121"/>
        <v>0</v>
      </c>
      <c r="AT288" s="56">
        <f t="shared" si="121"/>
        <v>0</v>
      </c>
      <c r="AU288" s="56">
        <f t="shared" si="121"/>
        <v>0</v>
      </c>
      <c r="AV288" s="56">
        <f t="shared" si="121"/>
        <v>0</v>
      </c>
      <c r="AW288" s="56">
        <f t="shared" si="121"/>
        <v>0</v>
      </c>
      <c r="AX288" s="56">
        <f t="shared" si="121"/>
        <v>0</v>
      </c>
      <c r="AY288" s="56">
        <f t="shared" si="121"/>
        <v>0</v>
      </c>
      <c r="AZ288" s="56">
        <f t="shared" si="121"/>
        <v>0</v>
      </c>
    </row>
    <row r="289" spans="1:52">
      <c r="A289" s="56" t="s">
        <v>335</v>
      </c>
      <c r="B289" s="56">
        <v>2661</v>
      </c>
      <c r="C289" s="56" t="s">
        <v>500</v>
      </c>
      <c r="D289" s="56" t="s">
        <v>573</v>
      </c>
      <c r="E289" s="1">
        <v>38748</v>
      </c>
      <c r="F289" s="1">
        <v>42495</v>
      </c>
      <c r="G289" s="1">
        <f t="shared" si="109"/>
        <v>42495</v>
      </c>
      <c r="I289" s="56">
        <f t="shared" si="118"/>
        <v>1</v>
      </c>
      <c r="J289" s="56">
        <f t="shared" si="118"/>
        <v>1</v>
      </c>
      <c r="K289" s="56">
        <f t="shared" si="118"/>
        <v>1</v>
      </c>
      <c r="L289" s="56">
        <f t="shared" si="118"/>
        <v>1</v>
      </c>
      <c r="M289" s="56">
        <f t="shared" si="118"/>
        <v>1</v>
      </c>
      <c r="N289" s="56">
        <f t="shared" si="118"/>
        <v>1</v>
      </c>
      <c r="O289" s="56">
        <f t="shared" si="118"/>
        <v>1</v>
      </c>
      <c r="P289" s="56">
        <f t="shared" si="118"/>
        <v>1</v>
      </c>
      <c r="Q289" s="56">
        <f t="shared" si="118"/>
        <v>1</v>
      </c>
      <c r="R289" s="56">
        <f t="shared" si="118"/>
        <v>1</v>
      </c>
      <c r="S289" s="56">
        <f t="shared" si="119"/>
        <v>1</v>
      </c>
      <c r="T289" s="56">
        <f t="shared" si="119"/>
        <v>1</v>
      </c>
      <c r="U289" s="56">
        <f t="shared" si="119"/>
        <v>1</v>
      </c>
      <c r="V289" s="56">
        <f t="shared" si="119"/>
        <v>1</v>
      </c>
      <c r="W289" s="56">
        <f t="shared" si="119"/>
        <v>1</v>
      </c>
      <c r="X289" s="56">
        <f t="shared" si="119"/>
        <v>1</v>
      </c>
      <c r="Y289" s="56">
        <f t="shared" si="119"/>
        <v>1</v>
      </c>
      <c r="Z289" s="56">
        <f t="shared" si="119"/>
        <v>1</v>
      </c>
      <c r="AA289" s="56">
        <f t="shared" si="119"/>
        <v>1</v>
      </c>
      <c r="AB289" s="56">
        <f t="shared" si="119"/>
        <v>1</v>
      </c>
      <c r="AC289" s="56">
        <f t="shared" si="120"/>
        <v>1</v>
      </c>
      <c r="AD289" s="56">
        <f t="shared" si="120"/>
        <v>1</v>
      </c>
      <c r="AE289" s="56">
        <f t="shared" si="120"/>
        <v>1</v>
      </c>
      <c r="AF289" s="56">
        <f t="shared" si="120"/>
        <v>1</v>
      </c>
      <c r="AG289" s="56">
        <f t="shared" si="120"/>
        <v>1</v>
      </c>
      <c r="AH289" s="56">
        <f t="shared" si="120"/>
        <v>1</v>
      </c>
      <c r="AI289" s="56">
        <f t="shared" si="120"/>
        <v>1</v>
      </c>
      <c r="AJ289" s="56">
        <f t="shared" si="120"/>
        <v>1</v>
      </c>
      <c r="AK289" s="56">
        <f t="shared" si="120"/>
        <v>1</v>
      </c>
      <c r="AL289" s="56">
        <f t="shared" si="120"/>
        <v>0</v>
      </c>
      <c r="AM289" s="56">
        <f t="shared" si="121"/>
        <v>0</v>
      </c>
      <c r="AN289" s="56">
        <f t="shared" si="121"/>
        <v>0</v>
      </c>
      <c r="AO289" s="56">
        <f t="shared" si="121"/>
        <v>0</v>
      </c>
      <c r="AP289" s="56">
        <f t="shared" si="121"/>
        <v>0</v>
      </c>
      <c r="AQ289" s="56">
        <f t="shared" si="121"/>
        <v>0</v>
      </c>
      <c r="AR289" s="56">
        <f t="shared" si="121"/>
        <v>0</v>
      </c>
      <c r="AS289" s="56">
        <f t="shared" si="121"/>
        <v>0</v>
      </c>
      <c r="AT289" s="56">
        <f t="shared" si="121"/>
        <v>0</v>
      </c>
      <c r="AU289" s="56">
        <f t="shared" si="121"/>
        <v>0</v>
      </c>
      <c r="AV289" s="56">
        <f t="shared" si="121"/>
        <v>0</v>
      </c>
      <c r="AW289" s="56">
        <f t="shared" si="121"/>
        <v>0</v>
      </c>
      <c r="AX289" s="56">
        <f t="shared" si="121"/>
        <v>0</v>
      </c>
      <c r="AY289" s="56">
        <f t="shared" si="121"/>
        <v>0</v>
      </c>
      <c r="AZ289" s="56">
        <f t="shared" si="121"/>
        <v>0</v>
      </c>
    </row>
    <row r="290" spans="1:52">
      <c r="A290" s="56" t="s">
        <v>335</v>
      </c>
      <c r="B290" s="56">
        <v>2734</v>
      </c>
      <c r="C290" s="56" t="s">
        <v>500</v>
      </c>
      <c r="D290" s="56" t="s">
        <v>572</v>
      </c>
      <c r="E290" s="1">
        <v>38814</v>
      </c>
      <c r="F290" s="1">
        <v>42495</v>
      </c>
      <c r="G290" s="1">
        <f t="shared" si="109"/>
        <v>42495</v>
      </c>
      <c r="I290" s="56">
        <f t="shared" si="118"/>
        <v>1</v>
      </c>
      <c r="J290" s="56">
        <f t="shared" si="118"/>
        <v>1</v>
      </c>
      <c r="K290" s="56">
        <f t="shared" si="118"/>
        <v>1</v>
      </c>
      <c r="L290" s="56">
        <f t="shared" si="118"/>
        <v>1</v>
      </c>
      <c r="M290" s="56">
        <f t="shared" si="118"/>
        <v>1</v>
      </c>
      <c r="N290" s="56">
        <f t="shared" si="118"/>
        <v>1</v>
      </c>
      <c r="O290" s="56">
        <f t="shared" si="118"/>
        <v>1</v>
      </c>
      <c r="P290" s="56">
        <f t="shared" si="118"/>
        <v>1</v>
      </c>
      <c r="Q290" s="56">
        <f t="shared" si="118"/>
        <v>1</v>
      </c>
      <c r="R290" s="56">
        <f t="shared" si="118"/>
        <v>1</v>
      </c>
      <c r="S290" s="56">
        <f t="shared" si="119"/>
        <v>1</v>
      </c>
      <c r="T290" s="56">
        <f t="shared" si="119"/>
        <v>1</v>
      </c>
      <c r="U290" s="56">
        <f t="shared" si="119"/>
        <v>1</v>
      </c>
      <c r="V290" s="56">
        <f t="shared" si="119"/>
        <v>1</v>
      </c>
      <c r="W290" s="56">
        <f t="shared" si="119"/>
        <v>1</v>
      </c>
      <c r="X290" s="56">
        <f t="shared" si="119"/>
        <v>1</v>
      </c>
      <c r="Y290" s="56">
        <f t="shared" si="119"/>
        <v>1</v>
      </c>
      <c r="Z290" s="56">
        <f t="shared" si="119"/>
        <v>1</v>
      </c>
      <c r="AA290" s="56">
        <f t="shared" si="119"/>
        <v>1</v>
      </c>
      <c r="AB290" s="56">
        <f t="shared" si="119"/>
        <v>1</v>
      </c>
      <c r="AC290" s="56">
        <f t="shared" si="120"/>
        <v>1</v>
      </c>
      <c r="AD290" s="56">
        <f t="shared" si="120"/>
        <v>1</v>
      </c>
      <c r="AE290" s="56">
        <f t="shared" si="120"/>
        <v>1</v>
      </c>
      <c r="AF290" s="56">
        <f t="shared" si="120"/>
        <v>1</v>
      </c>
      <c r="AG290" s="56">
        <f t="shared" si="120"/>
        <v>1</v>
      </c>
      <c r="AH290" s="56">
        <f t="shared" si="120"/>
        <v>1</v>
      </c>
      <c r="AI290" s="56">
        <f t="shared" si="120"/>
        <v>1</v>
      </c>
      <c r="AJ290" s="56">
        <f t="shared" si="120"/>
        <v>1</v>
      </c>
      <c r="AK290" s="56">
        <f t="shared" si="120"/>
        <v>1</v>
      </c>
      <c r="AL290" s="56">
        <f t="shared" si="120"/>
        <v>0</v>
      </c>
      <c r="AM290" s="56">
        <f t="shared" si="121"/>
        <v>0</v>
      </c>
      <c r="AN290" s="56">
        <f t="shared" si="121"/>
        <v>0</v>
      </c>
      <c r="AO290" s="56">
        <f t="shared" si="121"/>
        <v>0</v>
      </c>
      <c r="AP290" s="56">
        <f t="shared" si="121"/>
        <v>0</v>
      </c>
      <c r="AQ290" s="56">
        <f t="shared" si="121"/>
        <v>0</v>
      </c>
      <c r="AR290" s="56">
        <f t="shared" si="121"/>
        <v>0</v>
      </c>
      <c r="AS290" s="56">
        <f t="shared" si="121"/>
        <v>0</v>
      </c>
      <c r="AT290" s="56">
        <f t="shared" si="121"/>
        <v>0</v>
      </c>
      <c r="AU290" s="56">
        <f t="shared" si="121"/>
        <v>0</v>
      </c>
      <c r="AV290" s="56">
        <f t="shared" si="121"/>
        <v>0</v>
      </c>
      <c r="AW290" s="56">
        <f t="shared" si="121"/>
        <v>0</v>
      </c>
      <c r="AX290" s="56">
        <f t="shared" si="121"/>
        <v>0</v>
      </c>
      <c r="AY290" s="56">
        <f t="shared" si="121"/>
        <v>0</v>
      </c>
      <c r="AZ290" s="56">
        <f t="shared" si="121"/>
        <v>0</v>
      </c>
    </row>
    <row r="291" spans="1:52">
      <c r="A291" s="56" t="s">
        <v>335</v>
      </c>
      <c r="B291" s="56">
        <v>2737</v>
      </c>
      <c r="C291" s="56" t="s">
        <v>500</v>
      </c>
      <c r="D291" s="56" t="s">
        <v>571</v>
      </c>
      <c r="E291" s="1">
        <v>38818</v>
      </c>
      <c r="F291" s="1">
        <v>42495</v>
      </c>
      <c r="G291" s="1">
        <f t="shared" si="109"/>
        <v>42495</v>
      </c>
      <c r="I291" s="56">
        <f t="shared" si="118"/>
        <v>1</v>
      </c>
      <c r="J291" s="56">
        <f t="shared" si="118"/>
        <v>1</v>
      </c>
      <c r="K291" s="56">
        <f t="shared" si="118"/>
        <v>1</v>
      </c>
      <c r="L291" s="56">
        <f t="shared" si="118"/>
        <v>1</v>
      </c>
      <c r="M291" s="56">
        <f t="shared" si="118"/>
        <v>1</v>
      </c>
      <c r="N291" s="56">
        <f t="shared" si="118"/>
        <v>1</v>
      </c>
      <c r="O291" s="56">
        <f t="shared" si="118"/>
        <v>1</v>
      </c>
      <c r="P291" s="56">
        <f t="shared" si="118"/>
        <v>1</v>
      </c>
      <c r="Q291" s="56">
        <f t="shared" si="118"/>
        <v>1</v>
      </c>
      <c r="R291" s="56">
        <f t="shared" si="118"/>
        <v>1</v>
      </c>
      <c r="S291" s="56">
        <f t="shared" si="119"/>
        <v>1</v>
      </c>
      <c r="T291" s="56">
        <f t="shared" si="119"/>
        <v>1</v>
      </c>
      <c r="U291" s="56">
        <f t="shared" si="119"/>
        <v>1</v>
      </c>
      <c r="V291" s="56">
        <f t="shared" si="119"/>
        <v>1</v>
      </c>
      <c r="W291" s="56">
        <f t="shared" si="119"/>
        <v>1</v>
      </c>
      <c r="X291" s="56">
        <f t="shared" si="119"/>
        <v>1</v>
      </c>
      <c r="Y291" s="56">
        <f t="shared" si="119"/>
        <v>1</v>
      </c>
      <c r="Z291" s="56">
        <f t="shared" si="119"/>
        <v>1</v>
      </c>
      <c r="AA291" s="56">
        <f t="shared" si="119"/>
        <v>1</v>
      </c>
      <c r="AB291" s="56">
        <f t="shared" si="119"/>
        <v>1</v>
      </c>
      <c r="AC291" s="56">
        <f t="shared" si="120"/>
        <v>1</v>
      </c>
      <c r="AD291" s="56">
        <f t="shared" si="120"/>
        <v>1</v>
      </c>
      <c r="AE291" s="56">
        <f t="shared" si="120"/>
        <v>1</v>
      </c>
      <c r="AF291" s="56">
        <f t="shared" si="120"/>
        <v>1</v>
      </c>
      <c r="AG291" s="56">
        <f t="shared" si="120"/>
        <v>1</v>
      </c>
      <c r="AH291" s="56">
        <f t="shared" si="120"/>
        <v>1</v>
      </c>
      <c r="AI291" s="56">
        <f t="shared" si="120"/>
        <v>1</v>
      </c>
      <c r="AJ291" s="56">
        <f t="shared" si="120"/>
        <v>1</v>
      </c>
      <c r="AK291" s="56">
        <f t="shared" si="120"/>
        <v>1</v>
      </c>
      <c r="AL291" s="56">
        <f t="shared" si="120"/>
        <v>0</v>
      </c>
      <c r="AM291" s="56">
        <f t="shared" si="121"/>
        <v>0</v>
      </c>
      <c r="AN291" s="56">
        <f t="shared" si="121"/>
        <v>0</v>
      </c>
      <c r="AO291" s="56">
        <f t="shared" si="121"/>
        <v>0</v>
      </c>
      <c r="AP291" s="56">
        <f t="shared" si="121"/>
        <v>0</v>
      </c>
      <c r="AQ291" s="56">
        <f t="shared" si="121"/>
        <v>0</v>
      </c>
      <c r="AR291" s="56">
        <f t="shared" si="121"/>
        <v>0</v>
      </c>
      <c r="AS291" s="56">
        <f t="shared" si="121"/>
        <v>0</v>
      </c>
      <c r="AT291" s="56">
        <f t="shared" si="121"/>
        <v>0</v>
      </c>
      <c r="AU291" s="56">
        <f t="shared" si="121"/>
        <v>0</v>
      </c>
      <c r="AV291" s="56">
        <f t="shared" si="121"/>
        <v>0</v>
      </c>
      <c r="AW291" s="56">
        <f t="shared" si="121"/>
        <v>0</v>
      </c>
      <c r="AX291" s="56">
        <f t="shared" si="121"/>
        <v>0</v>
      </c>
      <c r="AY291" s="56">
        <f t="shared" si="121"/>
        <v>0</v>
      </c>
      <c r="AZ291" s="56">
        <f t="shared" si="121"/>
        <v>0</v>
      </c>
    </row>
    <row r="292" spans="1:52">
      <c r="A292" s="56" t="s">
        <v>335</v>
      </c>
      <c r="B292" s="56">
        <v>2740</v>
      </c>
      <c r="C292" s="56" t="s">
        <v>512</v>
      </c>
      <c r="D292" s="56" t="s">
        <v>570</v>
      </c>
      <c r="E292" s="1">
        <v>39223</v>
      </c>
      <c r="F292" s="1">
        <v>39791</v>
      </c>
      <c r="G292" s="1">
        <f t="shared" si="109"/>
        <v>39791</v>
      </c>
      <c r="I292" s="56">
        <f t="shared" si="118"/>
        <v>0</v>
      </c>
      <c r="J292" s="56">
        <f t="shared" si="118"/>
        <v>0</v>
      </c>
      <c r="K292" s="56">
        <f t="shared" si="118"/>
        <v>0</v>
      </c>
      <c r="L292" s="56">
        <f t="shared" si="118"/>
        <v>0</v>
      </c>
      <c r="M292" s="56">
        <f t="shared" si="118"/>
        <v>0</v>
      </c>
      <c r="N292" s="56">
        <f t="shared" si="118"/>
        <v>0</v>
      </c>
      <c r="O292" s="56">
        <f t="shared" si="118"/>
        <v>0</v>
      </c>
      <c r="P292" s="56">
        <f t="shared" si="118"/>
        <v>0</v>
      </c>
      <c r="Q292" s="56">
        <f t="shared" si="118"/>
        <v>0</v>
      </c>
      <c r="R292" s="56">
        <f t="shared" si="118"/>
        <v>0</v>
      </c>
      <c r="S292" s="56">
        <f t="shared" si="119"/>
        <v>0</v>
      </c>
      <c r="T292" s="56">
        <f t="shared" si="119"/>
        <v>0</v>
      </c>
      <c r="U292" s="56">
        <f t="shared" si="119"/>
        <v>0</v>
      </c>
      <c r="V292" s="56">
        <f t="shared" si="119"/>
        <v>0</v>
      </c>
      <c r="W292" s="56">
        <f t="shared" si="119"/>
        <v>0</v>
      </c>
      <c r="X292" s="56">
        <f t="shared" si="119"/>
        <v>0</v>
      </c>
      <c r="Y292" s="56">
        <f t="shared" si="119"/>
        <v>0</v>
      </c>
      <c r="Z292" s="56">
        <f t="shared" si="119"/>
        <v>0</v>
      </c>
      <c r="AA292" s="56">
        <f t="shared" si="119"/>
        <v>0</v>
      </c>
      <c r="AB292" s="56">
        <f t="shared" si="119"/>
        <v>0</v>
      </c>
      <c r="AC292" s="56">
        <f t="shared" si="120"/>
        <v>0</v>
      </c>
      <c r="AD292" s="56">
        <f t="shared" si="120"/>
        <v>0</v>
      </c>
      <c r="AE292" s="56">
        <f t="shared" si="120"/>
        <v>0</v>
      </c>
      <c r="AF292" s="56">
        <f t="shared" si="120"/>
        <v>0</v>
      </c>
      <c r="AG292" s="56">
        <f t="shared" si="120"/>
        <v>0</v>
      </c>
      <c r="AH292" s="56">
        <f t="shared" si="120"/>
        <v>0</v>
      </c>
      <c r="AI292" s="56">
        <f t="shared" si="120"/>
        <v>0</v>
      </c>
      <c r="AJ292" s="56">
        <f t="shared" si="120"/>
        <v>0</v>
      </c>
      <c r="AK292" s="56">
        <f t="shared" si="120"/>
        <v>0</v>
      </c>
      <c r="AL292" s="56">
        <f t="shared" si="120"/>
        <v>0</v>
      </c>
      <c r="AM292" s="56">
        <f t="shared" si="121"/>
        <v>0</v>
      </c>
      <c r="AN292" s="56">
        <f t="shared" si="121"/>
        <v>0</v>
      </c>
      <c r="AO292" s="56">
        <f t="shared" si="121"/>
        <v>0</v>
      </c>
      <c r="AP292" s="56">
        <f t="shared" si="121"/>
        <v>0</v>
      </c>
      <c r="AQ292" s="56">
        <f t="shared" si="121"/>
        <v>0</v>
      </c>
      <c r="AR292" s="56">
        <f t="shared" si="121"/>
        <v>0</v>
      </c>
      <c r="AS292" s="56">
        <f t="shared" si="121"/>
        <v>0</v>
      </c>
      <c r="AT292" s="56">
        <f t="shared" si="121"/>
        <v>0</v>
      </c>
      <c r="AU292" s="56">
        <f t="shared" si="121"/>
        <v>0</v>
      </c>
      <c r="AV292" s="56">
        <f t="shared" si="121"/>
        <v>0</v>
      </c>
      <c r="AW292" s="56">
        <f t="shared" si="121"/>
        <v>0</v>
      </c>
      <c r="AX292" s="56">
        <f t="shared" si="121"/>
        <v>0</v>
      </c>
      <c r="AY292" s="56">
        <f t="shared" si="121"/>
        <v>0</v>
      </c>
      <c r="AZ292" s="56">
        <f t="shared" si="121"/>
        <v>0</v>
      </c>
    </row>
    <row r="293" spans="1:52">
      <c r="A293" s="56" t="s">
        <v>335</v>
      </c>
      <c r="B293" s="56">
        <v>2783</v>
      </c>
      <c r="C293" s="56" t="s">
        <v>500</v>
      </c>
      <c r="D293" s="56" t="s">
        <v>569</v>
      </c>
      <c r="E293" s="1">
        <v>38856</v>
      </c>
      <c r="F293" s="1">
        <v>41615</v>
      </c>
      <c r="G293" s="1">
        <f t="shared" si="109"/>
        <v>41615</v>
      </c>
      <c r="I293" s="56">
        <f t="shared" si="118"/>
        <v>1</v>
      </c>
      <c r="J293" s="56">
        <f t="shared" si="118"/>
        <v>1</v>
      </c>
      <c r="K293" s="56">
        <f t="shared" si="118"/>
        <v>1</v>
      </c>
      <c r="L293" s="56">
        <f t="shared" si="118"/>
        <v>1</v>
      </c>
      <c r="M293" s="56">
        <f t="shared" si="118"/>
        <v>1</v>
      </c>
      <c r="N293" s="56">
        <f t="shared" si="118"/>
        <v>1</v>
      </c>
      <c r="O293" s="56">
        <f t="shared" si="118"/>
        <v>1</v>
      </c>
      <c r="P293" s="56">
        <f t="shared" si="118"/>
        <v>1</v>
      </c>
      <c r="Q293" s="56">
        <f t="shared" si="118"/>
        <v>1</v>
      </c>
      <c r="R293" s="56">
        <f t="shared" si="118"/>
        <v>1</v>
      </c>
      <c r="S293" s="56">
        <f t="shared" si="119"/>
        <v>1</v>
      </c>
      <c r="T293" s="56">
        <f t="shared" si="119"/>
        <v>1</v>
      </c>
      <c r="U293" s="56">
        <f t="shared" si="119"/>
        <v>1</v>
      </c>
      <c r="V293" s="56">
        <f t="shared" si="119"/>
        <v>1</v>
      </c>
      <c r="W293" s="56">
        <f t="shared" si="119"/>
        <v>1</v>
      </c>
      <c r="X293" s="56">
        <f t="shared" si="119"/>
        <v>1</v>
      </c>
      <c r="Y293" s="56">
        <f t="shared" si="119"/>
        <v>1</v>
      </c>
      <c r="Z293" s="56">
        <f t="shared" si="119"/>
        <v>1</v>
      </c>
      <c r="AA293" s="56">
        <f t="shared" si="119"/>
        <v>1</v>
      </c>
      <c r="AB293" s="56">
        <f t="shared" si="119"/>
        <v>0</v>
      </c>
      <c r="AC293" s="56">
        <f t="shared" si="120"/>
        <v>0</v>
      </c>
      <c r="AD293" s="56">
        <f t="shared" si="120"/>
        <v>0</v>
      </c>
      <c r="AE293" s="56">
        <f t="shared" si="120"/>
        <v>0</v>
      </c>
      <c r="AF293" s="56">
        <f t="shared" si="120"/>
        <v>0</v>
      </c>
      <c r="AG293" s="56">
        <f t="shared" si="120"/>
        <v>0</v>
      </c>
      <c r="AH293" s="56">
        <f t="shared" si="120"/>
        <v>0</v>
      </c>
      <c r="AI293" s="56">
        <f t="shared" si="120"/>
        <v>0</v>
      </c>
      <c r="AJ293" s="56">
        <f t="shared" si="120"/>
        <v>0</v>
      </c>
      <c r="AK293" s="56">
        <f t="shared" si="120"/>
        <v>0</v>
      </c>
      <c r="AL293" s="56">
        <f t="shared" si="120"/>
        <v>0</v>
      </c>
      <c r="AM293" s="56">
        <f t="shared" si="121"/>
        <v>0</v>
      </c>
      <c r="AN293" s="56">
        <f t="shared" si="121"/>
        <v>0</v>
      </c>
      <c r="AO293" s="56">
        <f t="shared" si="121"/>
        <v>0</v>
      </c>
      <c r="AP293" s="56">
        <f t="shared" si="121"/>
        <v>0</v>
      </c>
      <c r="AQ293" s="56">
        <f t="shared" si="121"/>
        <v>0</v>
      </c>
      <c r="AR293" s="56">
        <f t="shared" si="121"/>
        <v>0</v>
      </c>
      <c r="AS293" s="56">
        <f t="shared" si="121"/>
        <v>0</v>
      </c>
      <c r="AT293" s="56">
        <f t="shared" si="121"/>
        <v>0</v>
      </c>
      <c r="AU293" s="56">
        <f t="shared" si="121"/>
        <v>0</v>
      </c>
      <c r="AV293" s="56">
        <f t="shared" si="121"/>
        <v>0</v>
      </c>
      <c r="AW293" s="56">
        <f t="shared" si="121"/>
        <v>0</v>
      </c>
      <c r="AX293" s="56">
        <f t="shared" si="121"/>
        <v>0</v>
      </c>
      <c r="AY293" s="56">
        <f t="shared" si="121"/>
        <v>0</v>
      </c>
      <c r="AZ293" s="56">
        <f t="shared" si="121"/>
        <v>0</v>
      </c>
    </row>
    <row r="294" spans="1:52">
      <c r="A294" s="56" t="s">
        <v>335</v>
      </c>
      <c r="B294" s="56">
        <v>2838</v>
      </c>
      <c r="C294" s="56" t="s">
        <v>500</v>
      </c>
      <c r="D294" s="56" t="s">
        <v>568</v>
      </c>
      <c r="E294" s="1">
        <v>38925</v>
      </c>
      <c r="F294" s="1">
        <v>42495</v>
      </c>
      <c r="G294" s="1">
        <f t="shared" si="109"/>
        <v>42495</v>
      </c>
      <c r="I294" s="56">
        <f t="shared" si="118"/>
        <v>1</v>
      </c>
      <c r="J294" s="56">
        <f t="shared" si="118"/>
        <v>1</v>
      </c>
      <c r="K294" s="56">
        <f t="shared" si="118"/>
        <v>1</v>
      </c>
      <c r="L294" s="56">
        <f t="shared" si="118"/>
        <v>1</v>
      </c>
      <c r="M294" s="56">
        <f t="shared" si="118"/>
        <v>1</v>
      </c>
      <c r="N294" s="56">
        <f t="shared" si="118"/>
        <v>1</v>
      </c>
      <c r="O294" s="56">
        <f t="shared" si="118"/>
        <v>1</v>
      </c>
      <c r="P294" s="56">
        <f t="shared" si="118"/>
        <v>1</v>
      </c>
      <c r="Q294" s="56">
        <f t="shared" si="118"/>
        <v>1</v>
      </c>
      <c r="R294" s="56">
        <f t="shared" si="118"/>
        <v>1</v>
      </c>
      <c r="S294" s="56">
        <f t="shared" si="119"/>
        <v>1</v>
      </c>
      <c r="T294" s="56">
        <f t="shared" si="119"/>
        <v>1</v>
      </c>
      <c r="U294" s="56">
        <f t="shared" si="119"/>
        <v>1</v>
      </c>
      <c r="V294" s="56">
        <f t="shared" si="119"/>
        <v>1</v>
      </c>
      <c r="W294" s="56">
        <f t="shared" si="119"/>
        <v>1</v>
      </c>
      <c r="X294" s="56">
        <f t="shared" si="119"/>
        <v>1</v>
      </c>
      <c r="Y294" s="56">
        <f t="shared" si="119"/>
        <v>1</v>
      </c>
      <c r="Z294" s="56">
        <f t="shared" si="119"/>
        <v>1</v>
      </c>
      <c r="AA294" s="56">
        <f t="shared" si="119"/>
        <v>1</v>
      </c>
      <c r="AB294" s="56">
        <f t="shared" si="119"/>
        <v>1</v>
      </c>
      <c r="AC294" s="56">
        <f t="shared" si="120"/>
        <v>1</v>
      </c>
      <c r="AD294" s="56">
        <f t="shared" si="120"/>
        <v>1</v>
      </c>
      <c r="AE294" s="56">
        <f t="shared" si="120"/>
        <v>1</v>
      </c>
      <c r="AF294" s="56">
        <f t="shared" si="120"/>
        <v>1</v>
      </c>
      <c r="AG294" s="56">
        <f t="shared" si="120"/>
        <v>1</v>
      </c>
      <c r="AH294" s="56">
        <f t="shared" si="120"/>
        <v>1</v>
      </c>
      <c r="AI294" s="56">
        <f t="shared" si="120"/>
        <v>1</v>
      </c>
      <c r="AJ294" s="56">
        <f t="shared" si="120"/>
        <v>1</v>
      </c>
      <c r="AK294" s="56">
        <f t="shared" si="120"/>
        <v>1</v>
      </c>
      <c r="AL294" s="56">
        <f t="shared" si="120"/>
        <v>0</v>
      </c>
      <c r="AM294" s="56">
        <f t="shared" si="121"/>
        <v>0</v>
      </c>
      <c r="AN294" s="56">
        <f t="shared" si="121"/>
        <v>0</v>
      </c>
      <c r="AO294" s="56">
        <f t="shared" si="121"/>
        <v>0</v>
      </c>
      <c r="AP294" s="56">
        <f t="shared" si="121"/>
        <v>0</v>
      </c>
      <c r="AQ294" s="56">
        <f t="shared" si="121"/>
        <v>0</v>
      </c>
      <c r="AR294" s="56">
        <f t="shared" si="121"/>
        <v>0</v>
      </c>
      <c r="AS294" s="56">
        <f t="shared" si="121"/>
        <v>0</v>
      </c>
      <c r="AT294" s="56">
        <f t="shared" si="121"/>
        <v>0</v>
      </c>
      <c r="AU294" s="56">
        <f t="shared" si="121"/>
        <v>0</v>
      </c>
      <c r="AV294" s="56">
        <f t="shared" si="121"/>
        <v>0</v>
      </c>
      <c r="AW294" s="56">
        <f t="shared" si="121"/>
        <v>0</v>
      </c>
      <c r="AX294" s="56">
        <f t="shared" si="121"/>
        <v>0</v>
      </c>
      <c r="AY294" s="56">
        <f t="shared" si="121"/>
        <v>0</v>
      </c>
      <c r="AZ294" s="56">
        <f t="shared" si="121"/>
        <v>0</v>
      </c>
    </row>
    <row r="295" spans="1:52">
      <c r="A295" s="56" t="s">
        <v>335</v>
      </c>
      <c r="B295" s="56">
        <v>2859</v>
      </c>
      <c r="C295" s="56" t="s">
        <v>500</v>
      </c>
      <c r="D295" s="56" t="s">
        <v>567</v>
      </c>
      <c r="E295" s="1">
        <v>38950</v>
      </c>
      <c r="F295" s="1">
        <v>42495</v>
      </c>
      <c r="G295" s="1">
        <f t="shared" si="109"/>
        <v>42495</v>
      </c>
      <c r="I295" s="56">
        <f t="shared" si="118"/>
        <v>1</v>
      </c>
      <c r="J295" s="56">
        <f t="shared" si="118"/>
        <v>1</v>
      </c>
      <c r="K295" s="56">
        <f t="shared" si="118"/>
        <v>1</v>
      </c>
      <c r="L295" s="56">
        <f t="shared" si="118"/>
        <v>1</v>
      </c>
      <c r="M295" s="56">
        <f t="shared" si="118"/>
        <v>1</v>
      </c>
      <c r="N295" s="56">
        <f t="shared" si="118"/>
        <v>1</v>
      </c>
      <c r="O295" s="56">
        <f t="shared" si="118"/>
        <v>1</v>
      </c>
      <c r="P295" s="56">
        <f t="shared" si="118"/>
        <v>1</v>
      </c>
      <c r="Q295" s="56">
        <f t="shared" si="118"/>
        <v>1</v>
      </c>
      <c r="R295" s="56">
        <f t="shared" si="118"/>
        <v>1</v>
      </c>
      <c r="S295" s="56">
        <f t="shared" si="119"/>
        <v>1</v>
      </c>
      <c r="T295" s="56">
        <f t="shared" si="119"/>
        <v>1</v>
      </c>
      <c r="U295" s="56">
        <f t="shared" si="119"/>
        <v>1</v>
      </c>
      <c r="V295" s="56">
        <f t="shared" si="119"/>
        <v>1</v>
      </c>
      <c r="W295" s="56">
        <f t="shared" si="119"/>
        <v>1</v>
      </c>
      <c r="X295" s="56">
        <f t="shared" si="119"/>
        <v>1</v>
      </c>
      <c r="Y295" s="56">
        <f t="shared" si="119"/>
        <v>1</v>
      </c>
      <c r="Z295" s="56">
        <f t="shared" si="119"/>
        <v>1</v>
      </c>
      <c r="AA295" s="56">
        <f t="shared" si="119"/>
        <v>1</v>
      </c>
      <c r="AB295" s="56">
        <f t="shared" si="119"/>
        <v>1</v>
      </c>
      <c r="AC295" s="56">
        <f t="shared" si="120"/>
        <v>1</v>
      </c>
      <c r="AD295" s="56">
        <f t="shared" si="120"/>
        <v>1</v>
      </c>
      <c r="AE295" s="56">
        <f t="shared" si="120"/>
        <v>1</v>
      </c>
      <c r="AF295" s="56">
        <f t="shared" si="120"/>
        <v>1</v>
      </c>
      <c r="AG295" s="56">
        <f t="shared" si="120"/>
        <v>1</v>
      </c>
      <c r="AH295" s="56">
        <f t="shared" si="120"/>
        <v>1</v>
      </c>
      <c r="AI295" s="56">
        <f t="shared" si="120"/>
        <v>1</v>
      </c>
      <c r="AJ295" s="56">
        <f t="shared" si="120"/>
        <v>1</v>
      </c>
      <c r="AK295" s="56">
        <f t="shared" si="120"/>
        <v>1</v>
      </c>
      <c r="AL295" s="56">
        <f t="shared" si="120"/>
        <v>0</v>
      </c>
      <c r="AM295" s="56">
        <f t="shared" si="121"/>
        <v>0</v>
      </c>
      <c r="AN295" s="56">
        <f t="shared" si="121"/>
        <v>0</v>
      </c>
      <c r="AO295" s="56">
        <f t="shared" si="121"/>
        <v>0</v>
      </c>
      <c r="AP295" s="56">
        <f t="shared" si="121"/>
        <v>0</v>
      </c>
      <c r="AQ295" s="56">
        <f t="shared" si="121"/>
        <v>0</v>
      </c>
      <c r="AR295" s="56">
        <f t="shared" si="121"/>
        <v>0</v>
      </c>
      <c r="AS295" s="56">
        <f t="shared" si="121"/>
        <v>0</v>
      </c>
      <c r="AT295" s="56">
        <f t="shared" si="121"/>
        <v>0</v>
      </c>
      <c r="AU295" s="56">
        <f t="shared" si="121"/>
        <v>0</v>
      </c>
      <c r="AV295" s="56">
        <f t="shared" si="121"/>
        <v>0</v>
      </c>
      <c r="AW295" s="56">
        <f t="shared" si="121"/>
        <v>0</v>
      </c>
      <c r="AX295" s="56">
        <f t="shared" si="121"/>
        <v>0</v>
      </c>
      <c r="AY295" s="56">
        <f t="shared" si="121"/>
        <v>0</v>
      </c>
      <c r="AZ295" s="56">
        <f t="shared" si="121"/>
        <v>0</v>
      </c>
    </row>
    <row r="296" spans="1:52">
      <c r="A296" s="56" t="s">
        <v>335</v>
      </c>
      <c r="B296" s="56">
        <v>2896</v>
      </c>
      <c r="C296" s="56" t="s">
        <v>500</v>
      </c>
      <c r="D296" s="56" t="s">
        <v>566</v>
      </c>
      <c r="E296" s="1">
        <v>38987</v>
      </c>
      <c r="F296" s="1">
        <v>42495</v>
      </c>
      <c r="G296" s="1">
        <f t="shared" si="109"/>
        <v>42495</v>
      </c>
      <c r="I296" s="56">
        <f t="shared" si="118"/>
        <v>1</v>
      </c>
      <c r="J296" s="56">
        <f t="shared" si="118"/>
        <v>1</v>
      </c>
      <c r="K296" s="56">
        <f t="shared" si="118"/>
        <v>1</v>
      </c>
      <c r="L296" s="56">
        <f t="shared" si="118"/>
        <v>1</v>
      </c>
      <c r="M296" s="56">
        <f t="shared" si="118"/>
        <v>1</v>
      </c>
      <c r="N296" s="56">
        <f t="shared" si="118"/>
        <v>1</v>
      </c>
      <c r="O296" s="56">
        <f t="shared" si="118"/>
        <v>1</v>
      </c>
      <c r="P296" s="56">
        <f t="shared" si="118"/>
        <v>1</v>
      </c>
      <c r="Q296" s="56">
        <f t="shared" si="118"/>
        <v>1</v>
      </c>
      <c r="R296" s="56">
        <f t="shared" si="118"/>
        <v>1</v>
      </c>
      <c r="S296" s="56">
        <f t="shared" si="119"/>
        <v>1</v>
      </c>
      <c r="T296" s="56">
        <f t="shared" si="119"/>
        <v>1</v>
      </c>
      <c r="U296" s="56">
        <f t="shared" si="119"/>
        <v>1</v>
      </c>
      <c r="V296" s="56">
        <f t="shared" si="119"/>
        <v>1</v>
      </c>
      <c r="W296" s="56">
        <f t="shared" si="119"/>
        <v>1</v>
      </c>
      <c r="X296" s="56">
        <f t="shared" si="119"/>
        <v>1</v>
      </c>
      <c r="Y296" s="56">
        <f t="shared" si="119"/>
        <v>1</v>
      </c>
      <c r="Z296" s="56">
        <f t="shared" si="119"/>
        <v>1</v>
      </c>
      <c r="AA296" s="56">
        <f t="shared" si="119"/>
        <v>1</v>
      </c>
      <c r="AB296" s="56">
        <f t="shared" si="119"/>
        <v>1</v>
      </c>
      <c r="AC296" s="56">
        <f t="shared" si="120"/>
        <v>1</v>
      </c>
      <c r="AD296" s="56">
        <f t="shared" si="120"/>
        <v>1</v>
      </c>
      <c r="AE296" s="56">
        <f t="shared" si="120"/>
        <v>1</v>
      </c>
      <c r="AF296" s="56">
        <f t="shared" si="120"/>
        <v>1</v>
      </c>
      <c r="AG296" s="56">
        <f t="shared" si="120"/>
        <v>1</v>
      </c>
      <c r="AH296" s="56">
        <f t="shared" si="120"/>
        <v>1</v>
      </c>
      <c r="AI296" s="56">
        <f t="shared" si="120"/>
        <v>1</v>
      </c>
      <c r="AJ296" s="56">
        <f t="shared" si="120"/>
        <v>1</v>
      </c>
      <c r="AK296" s="56">
        <f t="shared" si="120"/>
        <v>1</v>
      </c>
      <c r="AL296" s="56">
        <f t="shared" si="120"/>
        <v>0</v>
      </c>
      <c r="AM296" s="56">
        <f t="shared" si="121"/>
        <v>0</v>
      </c>
      <c r="AN296" s="56">
        <f t="shared" si="121"/>
        <v>0</v>
      </c>
      <c r="AO296" s="56">
        <f t="shared" si="121"/>
        <v>0</v>
      </c>
      <c r="AP296" s="56">
        <f t="shared" si="121"/>
        <v>0</v>
      </c>
      <c r="AQ296" s="56">
        <f t="shared" si="121"/>
        <v>0</v>
      </c>
      <c r="AR296" s="56">
        <f t="shared" si="121"/>
        <v>0</v>
      </c>
      <c r="AS296" s="56">
        <f t="shared" si="121"/>
        <v>0</v>
      </c>
      <c r="AT296" s="56">
        <f t="shared" si="121"/>
        <v>0</v>
      </c>
      <c r="AU296" s="56">
        <f t="shared" si="121"/>
        <v>0</v>
      </c>
      <c r="AV296" s="56">
        <f t="shared" si="121"/>
        <v>0</v>
      </c>
      <c r="AW296" s="56">
        <f t="shared" si="121"/>
        <v>0</v>
      </c>
      <c r="AX296" s="56">
        <f t="shared" si="121"/>
        <v>0</v>
      </c>
      <c r="AY296" s="56">
        <f t="shared" si="121"/>
        <v>0</v>
      </c>
      <c r="AZ296" s="56">
        <f t="shared" si="121"/>
        <v>0</v>
      </c>
    </row>
    <row r="297" spans="1:52">
      <c r="A297" s="56" t="s">
        <v>335</v>
      </c>
      <c r="B297" s="56">
        <v>2904</v>
      </c>
      <c r="C297" s="56" t="s">
        <v>500</v>
      </c>
      <c r="D297" s="56" t="s">
        <v>565</v>
      </c>
      <c r="E297" s="1">
        <v>39004</v>
      </c>
      <c r="F297" s="1">
        <v>42495</v>
      </c>
      <c r="G297" s="1">
        <f t="shared" si="109"/>
        <v>42495</v>
      </c>
      <c r="I297" s="56">
        <f t="shared" ref="I297:R306" si="122">IF(AND(I$5&gt;$E297,I$5&lt;$G297),1,0)</f>
        <v>1</v>
      </c>
      <c r="J297" s="56">
        <f t="shared" si="122"/>
        <v>1</v>
      </c>
      <c r="K297" s="56">
        <f t="shared" si="122"/>
        <v>1</v>
      </c>
      <c r="L297" s="56">
        <f t="shared" si="122"/>
        <v>1</v>
      </c>
      <c r="M297" s="56">
        <f t="shared" si="122"/>
        <v>1</v>
      </c>
      <c r="N297" s="56">
        <f t="shared" si="122"/>
        <v>1</v>
      </c>
      <c r="O297" s="56">
        <f t="shared" si="122"/>
        <v>1</v>
      </c>
      <c r="P297" s="56">
        <f t="shared" si="122"/>
        <v>1</v>
      </c>
      <c r="Q297" s="56">
        <f t="shared" si="122"/>
        <v>1</v>
      </c>
      <c r="R297" s="56">
        <f t="shared" si="122"/>
        <v>1</v>
      </c>
      <c r="S297" s="56">
        <f t="shared" ref="S297:AB306" si="123">IF(AND(S$5&gt;$E297,S$5&lt;$G297),1,0)</f>
        <v>1</v>
      </c>
      <c r="T297" s="56">
        <f t="shared" si="123"/>
        <v>1</v>
      </c>
      <c r="U297" s="56">
        <f t="shared" si="123"/>
        <v>1</v>
      </c>
      <c r="V297" s="56">
        <f t="shared" si="123"/>
        <v>1</v>
      </c>
      <c r="W297" s="56">
        <f t="shared" si="123"/>
        <v>1</v>
      </c>
      <c r="X297" s="56">
        <f t="shared" si="123"/>
        <v>1</v>
      </c>
      <c r="Y297" s="56">
        <f t="shared" si="123"/>
        <v>1</v>
      </c>
      <c r="Z297" s="56">
        <f t="shared" si="123"/>
        <v>1</v>
      </c>
      <c r="AA297" s="56">
        <f t="shared" si="123"/>
        <v>1</v>
      </c>
      <c r="AB297" s="56">
        <f t="shared" si="123"/>
        <v>1</v>
      </c>
      <c r="AC297" s="56">
        <f t="shared" ref="AC297:AL306" si="124">IF(AND(AC$5&gt;$E297,AC$5&lt;$G297),1,0)</f>
        <v>1</v>
      </c>
      <c r="AD297" s="56">
        <f t="shared" si="124"/>
        <v>1</v>
      </c>
      <c r="AE297" s="56">
        <f t="shared" si="124"/>
        <v>1</v>
      </c>
      <c r="AF297" s="56">
        <f t="shared" si="124"/>
        <v>1</v>
      </c>
      <c r="AG297" s="56">
        <f t="shared" si="124"/>
        <v>1</v>
      </c>
      <c r="AH297" s="56">
        <f t="shared" si="124"/>
        <v>1</v>
      </c>
      <c r="AI297" s="56">
        <f t="shared" si="124"/>
        <v>1</v>
      </c>
      <c r="AJ297" s="56">
        <f t="shared" si="124"/>
        <v>1</v>
      </c>
      <c r="AK297" s="56">
        <f t="shared" si="124"/>
        <v>1</v>
      </c>
      <c r="AL297" s="56">
        <f t="shared" si="124"/>
        <v>0</v>
      </c>
      <c r="AM297" s="56">
        <f t="shared" ref="AM297:AZ306" si="125">IF(AND(AM$5&gt;$E297,AM$5&lt;$G297),1,0)</f>
        <v>0</v>
      </c>
      <c r="AN297" s="56">
        <f t="shared" si="125"/>
        <v>0</v>
      </c>
      <c r="AO297" s="56">
        <f t="shared" si="125"/>
        <v>0</v>
      </c>
      <c r="AP297" s="56">
        <f t="shared" si="125"/>
        <v>0</v>
      </c>
      <c r="AQ297" s="56">
        <f t="shared" si="125"/>
        <v>0</v>
      </c>
      <c r="AR297" s="56">
        <f t="shared" si="125"/>
        <v>0</v>
      </c>
      <c r="AS297" s="56">
        <f t="shared" si="125"/>
        <v>0</v>
      </c>
      <c r="AT297" s="56">
        <f t="shared" si="125"/>
        <v>0</v>
      </c>
      <c r="AU297" s="56">
        <f t="shared" si="125"/>
        <v>0</v>
      </c>
      <c r="AV297" s="56">
        <f t="shared" si="125"/>
        <v>0</v>
      </c>
      <c r="AW297" s="56">
        <f t="shared" si="125"/>
        <v>0</v>
      </c>
      <c r="AX297" s="56">
        <f t="shared" si="125"/>
        <v>0</v>
      </c>
      <c r="AY297" s="56">
        <f t="shared" si="125"/>
        <v>0</v>
      </c>
      <c r="AZ297" s="56">
        <f t="shared" si="125"/>
        <v>0</v>
      </c>
    </row>
    <row r="298" spans="1:52">
      <c r="A298" s="56" t="s">
        <v>335</v>
      </c>
      <c r="B298" s="56">
        <v>2924</v>
      </c>
      <c r="C298" s="56" t="s">
        <v>512</v>
      </c>
      <c r="D298" s="56" t="s">
        <v>564</v>
      </c>
      <c r="E298" s="1">
        <v>39021</v>
      </c>
      <c r="F298" s="1">
        <v>42495</v>
      </c>
      <c r="G298" s="1">
        <f t="shared" si="109"/>
        <v>42495</v>
      </c>
      <c r="I298" s="56">
        <f t="shared" si="122"/>
        <v>1</v>
      </c>
      <c r="J298" s="56">
        <f t="shared" si="122"/>
        <v>1</v>
      </c>
      <c r="K298" s="56">
        <f t="shared" si="122"/>
        <v>1</v>
      </c>
      <c r="L298" s="56">
        <f t="shared" si="122"/>
        <v>1</v>
      </c>
      <c r="M298" s="56">
        <f t="shared" si="122"/>
        <v>1</v>
      </c>
      <c r="N298" s="56">
        <f t="shared" si="122"/>
        <v>1</v>
      </c>
      <c r="O298" s="56">
        <f t="shared" si="122"/>
        <v>1</v>
      </c>
      <c r="P298" s="56">
        <f t="shared" si="122"/>
        <v>1</v>
      </c>
      <c r="Q298" s="56">
        <f t="shared" si="122"/>
        <v>1</v>
      </c>
      <c r="R298" s="56">
        <f t="shared" si="122"/>
        <v>1</v>
      </c>
      <c r="S298" s="56">
        <f t="shared" si="123"/>
        <v>1</v>
      </c>
      <c r="T298" s="56">
        <f t="shared" si="123"/>
        <v>1</v>
      </c>
      <c r="U298" s="56">
        <f t="shared" si="123"/>
        <v>1</v>
      </c>
      <c r="V298" s="56">
        <f t="shared" si="123"/>
        <v>1</v>
      </c>
      <c r="W298" s="56">
        <f t="shared" si="123"/>
        <v>1</v>
      </c>
      <c r="X298" s="56">
        <f t="shared" si="123"/>
        <v>1</v>
      </c>
      <c r="Y298" s="56">
        <f t="shared" si="123"/>
        <v>1</v>
      </c>
      <c r="Z298" s="56">
        <f t="shared" si="123"/>
        <v>1</v>
      </c>
      <c r="AA298" s="56">
        <f t="shared" si="123"/>
        <v>1</v>
      </c>
      <c r="AB298" s="56">
        <f t="shared" si="123"/>
        <v>1</v>
      </c>
      <c r="AC298" s="56">
        <f t="shared" si="124"/>
        <v>1</v>
      </c>
      <c r="AD298" s="56">
        <f t="shared" si="124"/>
        <v>1</v>
      </c>
      <c r="AE298" s="56">
        <f t="shared" si="124"/>
        <v>1</v>
      </c>
      <c r="AF298" s="56">
        <f t="shared" si="124"/>
        <v>1</v>
      </c>
      <c r="AG298" s="56">
        <f t="shared" si="124"/>
        <v>1</v>
      </c>
      <c r="AH298" s="56">
        <f t="shared" si="124"/>
        <v>1</v>
      </c>
      <c r="AI298" s="56">
        <f t="shared" si="124"/>
        <v>1</v>
      </c>
      <c r="AJ298" s="56">
        <f t="shared" si="124"/>
        <v>1</v>
      </c>
      <c r="AK298" s="56">
        <f t="shared" si="124"/>
        <v>1</v>
      </c>
      <c r="AL298" s="56">
        <f t="shared" si="124"/>
        <v>0</v>
      </c>
      <c r="AM298" s="56">
        <f t="shared" si="125"/>
        <v>0</v>
      </c>
      <c r="AN298" s="56">
        <f t="shared" si="125"/>
        <v>0</v>
      </c>
      <c r="AO298" s="56">
        <f t="shared" si="125"/>
        <v>0</v>
      </c>
      <c r="AP298" s="56">
        <f t="shared" si="125"/>
        <v>0</v>
      </c>
      <c r="AQ298" s="56">
        <f t="shared" si="125"/>
        <v>0</v>
      </c>
      <c r="AR298" s="56">
        <f t="shared" si="125"/>
        <v>0</v>
      </c>
      <c r="AS298" s="56">
        <f t="shared" si="125"/>
        <v>0</v>
      </c>
      <c r="AT298" s="56">
        <f t="shared" si="125"/>
        <v>0</v>
      </c>
      <c r="AU298" s="56">
        <f t="shared" si="125"/>
        <v>0</v>
      </c>
      <c r="AV298" s="56">
        <f t="shared" si="125"/>
        <v>0</v>
      </c>
      <c r="AW298" s="56">
        <f t="shared" si="125"/>
        <v>0</v>
      </c>
      <c r="AX298" s="56">
        <f t="shared" si="125"/>
        <v>0</v>
      </c>
      <c r="AY298" s="56">
        <f t="shared" si="125"/>
        <v>0</v>
      </c>
      <c r="AZ298" s="56">
        <f t="shared" si="125"/>
        <v>0</v>
      </c>
    </row>
    <row r="299" spans="1:52">
      <c r="A299" s="56" t="s">
        <v>335</v>
      </c>
      <c r="B299" s="56">
        <v>3002</v>
      </c>
      <c r="C299" s="56" t="s">
        <v>512</v>
      </c>
      <c r="D299" s="56" t="s">
        <v>563</v>
      </c>
      <c r="E299" s="1">
        <v>39109</v>
      </c>
      <c r="F299" s="1">
        <v>42495</v>
      </c>
      <c r="G299" s="1">
        <f t="shared" si="109"/>
        <v>42495</v>
      </c>
      <c r="I299" s="56">
        <f t="shared" si="122"/>
        <v>1</v>
      </c>
      <c r="J299" s="56">
        <f t="shared" si="122"/>
        <v>1</v>
      </c>
      <c r="K299" s="56">
        <f t="shared" si="122"/>
        <v>1</v>
      </c>
      <c r="L299" s="56">
        <f t="shared" si="122"/>
        <v>1</v>
      </c>
      <c r="M299" s="56">
        <f t="shared" si="122"/>
        <v>1</v>
      </c>
      <c r="N299" s="56">
        <f t="shared" si="122"/>
        <v>1</v>
      </c>
      <c r="O299" s="56">
        <f t="shared" si="122"/>
        <v>1</v>
      </c>
      <c r="P299" s="56">
        <f t="shared" si="122"/>
        <v>1</v>
      </c>
      <c r="Q299" s="56">
        <f t="shared" si="122"/>
        <v>1</v>
      </c>
      <c r="R299" s="56">
        <f t="shared" si="122"/>
        <v>1</v>
      </c>
      <c r="S299" s="56">
        <f t="shared" si="123"/>
        <v>1</v>
      </c>
      <c r="T299" s="56">
        <f t="shared" si="123"/>
        <v>1</v>
      </c>
      <c r="U299" s="56">
        <f t="shared" si="123"/>
        <v>1</v>
      </c>
      <c r="V299" s="56">
        <f t="shared" si="123"/>
        <v>1</v>
      </c>
      <c r="W299" s="56">
        <f t="shared" si="123"/>
        <v>1</v>
      </c>
      <c r="X299" s="56">
        <f t="shared" si="123"/>
        <v>1</v>
      </c>
      <c r="Y299" s="56">
        <f t="shared" si="123"/>
        <v>1</v>
      </c>
      <c r="Z299" s="56">
        <f t="shared" si="123"/>
        <v>1</v>
      </c>
      <c r="AA299" s="56">
        <f t="shared" si="123"/>
        <v>1</v>
      </c>
      <c r="AB299" s="56">
        <f t="shared" si="123"/>
        <v>1</v>
      </c>
      <c r="AC299" s="56">
        <f t="shared" si="124"/>
        <v>1</v>
      </c>
      <c r="AD299" s="56">
        <f t="shared" si="124"/>
        <v>1</v>
      </c>
      <c r="AE299" s="56">
        <f t="shared" si="124"/>
        <v>1</v>
      </c>
      <c r="AF299" s="56">
        <f t="shared" si="124"/>
        <v>1</v>
      </c>
      <c r="AG299" s="56">
        <f t="shared" si="124"/>
        <v>1</v>
      </c>
      <c r="AH299" s="56">
        <f t="shared" si="124"/>
        <v>1</v>
      </c>
      <c r="AI299" s="56">
        <f t="shared" si="124"/>
        <v>1</v>
      </c>
      <c r="AJ299" s="56">
        <f t="shared" si="124"/>
        <v>1</v>
      </c>
      <c r="AK299" s="56">
        <f t="shared" si="124"/>
        <v>1</v>
      </c>
      <c r="AL299" s="56">
        <f t="shared" si="124"/>
        <v>0</v>
      </c>
      <c r="AM299" s="56">
        <f t="shared" si="125"/>
        <v>0</v>
      </c>
      <c r="AN299" s="56">
        <f t="shared" si="125"/>
        <v>0</v>
      </c>
      <c r="AO299" s="56">
        <f t="shared" si="125"/>
        <v>0</v>
      </c>
      <c r="AP299" s="56">
        <f t="shared" si="125"/>
        <v>0</v>
      </c>
      <c r="AQ299" s="56">
        <f t="shared" si="125"/>
        <v>0</v>
      </c>
      <c r="AR299" s="56">
        <f t="shared" si="125"/>
        <v>0</v>
      </c>
      <c r="AS299" s="56">
        <f t="shared" si="125"/>
        <v>0</v>
      </c>
      <c r="AT299" s="56">
        <f t="shared" si="125"/>
        <v>0</v>
      </c>
      <c r="AU299" s="56">
        <f t="shared" si="125"/>
        <v>0</v>
      </c>
      <c r="AV299" s="56">
        <f t="shared" si="125"/>
        <v>0</v>
      </c>
      <c r="AW299" s="56">
        <f t="shared" si="125"/>
        <v>0</v>
      </c>
      <c r="AX299" s="56">
        <f t="shared" si="125"/>
        <v>0</v>
      </c>
      <c r="AY299" s="56">
        <f t="shared" si="125"/>
        <v>0</v>
      </c>
      <c r="AZ299" s="56">
        <f t="shared" si="125"/>
        <v>0</v>
      </c>
    </row>
    <row r="300" spans="1:52">
      <c r="A300" s="56" t="s">
        <v>335</v>
      </c>
      <c r="B300" s="56">
        <v>3035</v>
      </c>
      <c r="C300" s="56" t="s">
        <v>512</v>
      </c>
      <c r="D300" s="56" t="s">
        <v>562</v>
      </c>
      <c r="E300" s="1">
        <v>39142</v>
      </c>
      <c r="F300" s="1">
        <v>42495</v>
      </c>
      <c r="G300" s="1">
        <f t="shared" si="109"/>
        <v>42495</v>
      </c>
      <c r="I300" s="56">
        <f t="shared" si="122"/>
        <v>1</v>
      </c>
      <c r="J300" s="56">
        <f t="shared" si="122"/>
        <v>1</v>
      </c>
      <c r="K300" s="56">
        <f t="shared" si="122"/>
        <v>1</v>
      </c>
      <c r="L300" s="56">
        <f t="shared" si="122"/>
        <v>1</v>
      </c>
      <c r="M300" s="56">
        <f t="shared" si="122"/>
        <v>1</v>
      </c>
      <c r="N300" s="56">
        <f t="shared" si="122"/>
        <v>1</v>
      </c>
      <c r="O300" s="56">
        <f t="shared" si="122"/>
        <v>1</v>
      </c>
      <c r="P300" s="56">
        <f t="shared" si="122"/>
        <v>1</v>
      </c>
      <c r="Q300" s="56">
        <f t="shared" si="122"/>
        <v>1</v>
      </c>
      <c r="R300" s="56">
        <f t="shared" si="122"/>
        <v>1</v>
      </c>
      <c r="S300" s="56">
        <f t="shared" si="123"/>
        <v>1</v>
      </c>
      <c r="T300" s="56">
        <f t="shared" si="123"/>
        <v>1</v>
      </c>
      <c r="U300" s="56">
        <f t="shared" si="123"/>
        <v>1</v>
      </c>
      <c r="V300" s="56">
        <f t="shared" si="123"/>
        <v>1</v>
      </c>
      <c r="W300" s="56">
        <f t="shared" si="123"/>
        <v>1</v>
      </c>
      <c r="X300" s="56">
        <f t="shared" si="123"/>
        <v>1</v>
      </c>
      <c r="Y300" s="56">
        <f t="shared" si="123"/>
        <v>1</v>
      </c>
      <c r="Z300" s="56">
        <f t="shared" si="123"/>
        <v>1</v>
      </c>
      <c r="AA300" s="56">
        <f t="shared" si="123"/>
        <v>1</v>
      </c>
      <c r="AB300" s="56">
        <f t="shared" si="123"/>
        <v>1</v>
      </c>
      <c r="AC300" s="56">
        <f t="shared" si="124"/>
        <v>1</v>
      </c>
      <c r="AD300" s="56">
        <f t="shared" si="124"/>
        <v>1</v>
      </c>
      <c r="AE300" s="56">
        <f t="shared" si="124"/>
        <v>1</v>
      </c>
      <c r="AF300" s="56">
        <f t="shared" si="124"/>
        <v>1</v>
      </c>
      <c r="AG300" s="56">
        <f t="shared" si="124"/>
        <v>1</v>
      </c>
      <c r="AH300" s="56">
        <f t="shared" si="124"/>
        <v>1</v>
      </c>
      <c r="AI300" s="56">
        <f t="shared" si="124"/>
        <v>1</v>
      </c>
      <c r="AJ300" s="56">
        <f t="shared" si="124"/>
        <v>1</v>
      </c>
      <c r="AK300" s="56">
        <f t="shared" si="124"/>
        <v>1</v>
      </c>
      <c r="AL300" s="56">
        <f t="shared" si="124"/>
        <v>0</v>
      </c>
      <c r="AM300" s="56">
        <f t="shared" si="125"/>
        <v>0</v>
      </c>
      <c r="AN300" s="56">
        <f t="shared" si="125"/>
        <v>0</v>
      </c>
      <c r="AO300" s="56">
        <f t="shared" si="125"/>
        <v>0</v>
      </c>
      <c r="AP300" s="56">
        <f t="shared" si="125"/>
        <v>0</v>
      </c>
      <c r="AQ300" s="56">
        <f t="shared" si="125"/>
        <v>0</v>
      </c>
      <c r="AR300" s="56">
        <f t="shared" si="125"/>
        <v>0</v>
      </c>
      <c r="AS300" s="56">
        <f t="shared" si="125"/>
        <v>0</v>
      </c>
      <c r="AT300" s="56">
        <f t="shared" si="125"/>
        <v>0</v>
      </c>
      <c r="AU300" s="56">
        <f t="shared" si="125"/>
        <v>0</v>
      </c>
      <c r="AV300" s="56">
        <f t="shared" si="125"/>
        <v>0</v>
      </c>
      <c r="AW300" s="56">
        <f t="shared" si="125"/>
        <v>0</v>
      </c>
      <c r="AX300" s="56">
        <f t="shared" si="125"/>
        <v>0</v>
      </c>
      <c r="AY300" s="56">
        <f t="shared" si="125"/>
        <v>0</v>
      </c>
      <c r="AZ300" s="56">
        <f t="shared" si="125"/>
        <v>0</v>
      </c>
    </row>
    <row r="301" spans="1:52">
      <c r="A301" s="56" t="s">
        <v>335</v>
      </c>
      <c r="B301" s="56">
        <v>3037</v>
      </c>
      <c r="C301" s="56" t="s">
        <v>512</v>
      </c>
      <c r="D301" s="56" t="s">
        <v>561</v>
      </c>
      <c r="E301" s="1">
        <v>39231</v>
      </c>
      <c r="F301" s="1">
        <v>39791</v>
      </c>
      <c r="G301" s="1">
        <f t="shared" si="109"/>
        <v>39791</v>
      </c>
      <c r="I301" s="56">
        <f t="shared" si="122"/>
        <v>0</v>
      </c>
      <c r="J301" s="56">
        <f t="shared" si="122"/>
        <v>0</v>
      </c>
      <c r="K301" s="56">
        <f t="shared" si="122"/>
        <v>0</v>
      </c>
      <c r="L301" s="56">
        <f t="shared" si="122"/>
        <v>0</v>
      </c>
      <c r="M301" s="56">
        <f t="shared" si="122"/>
        <v>0</v>
      </c>
      <c r="N301" s="56">
        <f t="shared" si="122"/>
        <v>0</v>
      </c>
      <c r="O301" s="56">
        <f t="shared" si="122"/>
        <v>0</v>
      </c>
      <c r="P301" s="56">
        <f t="shared" si="122"/>
        <v>0</v>
      </c>
      <c r="Q301" s="56">
        <f t="shared" si="122"/>
        <v>0</v>
      </c>
      <c r="R301" s="56">
        <f t="shared" si="122"/>
        <v>0</v>
      </c>
      <c r="S301" s="56">
        <f t="shared" si="123"/>
        <v>0</v>
      </c>
      <c r="T301" s="56">
        <f t="shared" si="123"/>
        <v>0</v>
      </c>
      <c r="U301" s="56">
        <f t="shared" si="123"/>
        <v>0</v>
      </c>
      <c r="V301" s="56">
        <f t="shared" si="123"/>
        <v>0</v>
      </c>
      <c r="W301" s="56">
        <f t="shared" si="123"/>
        <v>0</v>
      </c>
      <c r="X301" s="56">
        <f t="shared" si="123"/>
        <v>0</v>
      </c>
      <c r="Y301" s="56">
        <f t="shared" si="123"/>
        <v>0</v>
      </c>
      <c r="Z301" s="56">
        <f t="shared" si="123"/>
        <v>0</v>
      </c>
      <c r="AA301" s="56">
        <f t="shared" si="123"/>
        <v>0</v>
      </c>
      <c r="AB301" s="56">
        <f t="shared" si="123"/>
        <v>0</v>
      </c>
      <c r="AC301" s="56">
        <f t="shared" si="124"/>
        <v>0</v>
      </c>
      <c r="AD301" s="56">
        <f t="shared" si="124"/>
        <v>0</v>
      </c>
      <c r="AE301" s="56">
        <f t="shared" si="124"/>
        <v>0</v>
      </c>
      <c r="AF301" s="56">
        <f t="shared" si="124"/>
        <v>0</v>
      </c>
      <c r="AG301" s="56">
        <f t="shared" si="124"/>
        <v>0</v>
      </c>
      <c r="AH301" s="56">
        <f t="shared" si="124"/>
        <v>0</v>
      </c>
      <c r="AI301" s="56">
        <f t="shared" si="124"/>
        <v>0</v>
      </c>
      <c r="AJ301" s="56">
        <f t="shared" si="124"/>
        <v>0</v>
      </c>
      <c r="AK301" s="56">
        <f t="shared" si="124"/>
        <v>0</v>
      </c>
      <c r="AL301" s="56">
        <f t="shared" si="124"/>
        <v>0</v>
      </c>
      <c r="AM301" s="56">
        <f t="shared" si="125"/>
        <v>0</v>
      </c>
      <c r="AN301" s="56">
        <f t="shared" si="125"/>
        <v>0</v>
      </c>
      <c r="AO301" s="56">
        <f t="shared" si="125"/>
        <v>0</v>
      </c>
      <c r="AP301" s="56">
        <f t="shared" si="125"/>
        <v>0</v>
      </c>
      <c r="AQ301" s="56">
        <f t="shared" si="125"/>
        <v>0</v>
      </c>
      <c r="AR301" s="56">
        <f t="shared" si="125"/>
        <v>0</v>
      </c>
      <c r="AS301" s="56">
        <f t="shared" si="125"/>
        <v>0</v>
      </c>
      <c r="AT301" s="56">
        <f t="shared" si="125"/>
        <v>0</v>
      </c>
      <c r="AU301" s="56">
        <f t="shared" si="125"/>
        <v>0</v>
      </c>
      <c r="AV301" s="56">
        <f t="shared" si="125"/>
        <v>0</v>
      </c>
      <c r="AW301" s="56">
        <f t="shared" si="125"/>
        <v>0</v>
      </c>
      <c r="AX301" s="56">
        <f t="shared" si="125"/>
        <v>0</v>
      </c>
      <c r="AY301" s="56">
        <f t="shared" si="125"/>
        <v>0</v>
      </c>
      <c r="AZ301" s="56">
        <f t="shared" si="125"/>
        <v>0</v>
      </c>
    </row>
    <row r="302" spans="1:52">
      <c r="A302" s="56" t="s">
        <v>335</v>
      </c>
      <c r="B302" s="56">
        <v>3047</v>
      </c>
      <c r="C302" s="56" t="s">
        <v>512</v>
      </c>
      <c r="D302" s="56" t="s">
        <v>560</v>
      </c>
      <c r="E302" s="1">
        <v>39148</v>
      </c>
      <c r="F302" s="1">
        <v>42495</v>
      </c>
      <c r="G302" s="1">
        <f t="shared" si="109"/>
        <v>42495</v>
      </c>
      <c r="I302" s="56">
        <f t="shared" si="122"/>
        <v>1</v>
      </c>
      <c r="J302" s="56">
        <f t="shared" si="122"/>
        <v>1</v>
      </c>
      <c r="K302" s="56">
        <f t="shared" si="122"/>
        <v>1</v>
      </c>
      <c r="L302" s="56">
        <f t="shared" si="122"/>
        <v>1</v>
      </c>
      <c r="M302" s="56">
        <f t="shared" si="122"/>
        <v>1</v>
      </c>
      <c r="N302" s="56">
        <f t="shared" si="122"/>
        <v>1</v>
      </c>
      <c r="O302" s="56">
        <f t="shared" si="122"/>
        <v>1</v>
      </c>
      <c r="P302" s="56">
        <f t="shared" si="122"/>
        <v>1</v>
      </c>
      <c r="Q302" s="56">
        <f t="shared" si="122"/>
        <v>1</v>
      </c>
      <c r="R302" s="56">
        <f t="shared" si="122"/>
        <v>1</v>
      </c>
      <c r="S302" s="56">
        <f t="shared" si="123"/>
        <v>1</v>
      </c>
      <c r="T302" s="56">
        <f t="shared" si="123"/>
        <v>1</v>
      </c>
      <c r="U302" s="56">
        <f t="shared" si="123"/>
        <v>1</v>
      </c>
      <c r="V302" s="56">
        <f t="shared" si="123"/>
        <v>1</v>
      </c>
      <c r="W302" s="56">
        <f t="shared" si="123"/>
        <v>1</v>
      </c>
      <c r="X302" s="56">
        <f t="shared" si="123"/>
        <v>1</v>
      </c>
      <c r="Y302" s="56">
        <f t="shared" si="123"/>
        <v>1</v>
      </c>
      <c r="Z302" s="56">
        <f t="shared" si="123"/>
        <v>1</v>
      </c>
      <c r="AA302" s="56">
        <f t="shared" si="123"/>
        <v>1</v>
      </c>
      <c r="AB302" s="56">
        <f t="shared" si="123"/>
        <v>1</v>
      </c>
      <c r="AC302" s="56">
        <f t="shared" si="124"/>
        <v>1</v>
      </c>
      <c r="AD302" s="56">
        <f t="shared" si="124"/>
        <v>1</v>
      </c>
      <c r="AE302" s="56">
        <f t="shared" si="124"/>
        <v>1</v>
      </c>
      <c r="AF302" s="56">
        <f t="shared" si="124"/>
        <v>1</v>
      </c>
      <c r="AG302" s="56">
        <f t="shared" si="124"/>
        <v>1</v>
      </c>
      <c r="AH302" s="56">
        <f t="shared" si="124"/>
        <v>1</v>
      </c>
      <c r="AI302" s="56">
        <f t="shared" si="124"/>
        <v>1</v>
      </c>
      <c r="AJ302" s="56">
        <f t="shared" si="124"/>
        <v>1</v>
      </c>
      <c r="AK302" s="56">
        <f t="shared" si="124"/>
        <v>1</v>
      </c>
      <c r="AL302" s="56">
        <f t="shared" si="124"/>
        <v>0</v>
      </c>
      <c r="AM302" s="56">
        <f t="shared" si="125"/>
        <v>0</v>
      </c>
      <c r="AN302" s="56">
        <f t="shared" si="125"/>
        <v>0</v>
      </c>
      <c r="AO302" s="56">
        <f t="shared" si="125"/>
        <v>0</v>
      </c>
      <c r="AP302" s="56">
        <f t="shared" si="125"/>
        <v>0</v>
      </c>
      <c r="AQ302" s="56">
        <f t="shared" si="125"/>
        <v>0</v>
      </c>
      <c r="AR302" s="56">
        <f t="shared" si="125"/>
        <v>0</v>
      </c>
      <c r="AS302" s="56">
        <f t="shared" si="125"/>
        <v>0</v>
      </c>
      <c r="AT302" s="56">
        <f t="shared" si="125"/>
        <v>0</v>
      </c>
      <c r="AU302" s="56">
        <f t="shared" si="125"/>
        <v>0</v>
      </c>
      <c r="AV302" s="56">
        <f t="shared" si="125"/>
        <v>0</v>
      </c>
      <c r="AW302" s="56">
        <f t="shared" si="125"/>
        <v>0</v>
      </c>
      <c r="AX302" s="56">
        <f t="shared" si="125"/>
        <v>0</v>
      </c>
      <c r="AY302" s="56">
        <f t="shared" si="125"/>
        <v>0</v>
      </c>
      <c r="AZ302" s="56">
        <f t="shared" si="125"/>
        <v>0</v>
      </c>
    </row>
    <row r="303" spans="1:52">
      <c r="A303" s="56" t="s">
        <v>335</v>
      </c>
      <c r="B303" s="56">
        <v>3058</v>
      </c>
      <c r="C303" s="56" t="s">
        <v>512</v>
      </c>
      <c r="D303" s="56" t="s">
        <v>559</v>
      </c>
      <c r="E303" s="1">
        <v>39171</v>
      </c>
      <c r="F303" s="1">
        <v>42495</v>
      </c>
      <c r="G303" s="1">
        <f t="shared" si="109"/>
        <v>42495</v>
      </c>
      <c r="I303" s="56">
        <f t="shared" si="122"/>
        <v>1</v>
      </c>
      <c r="J303" s="56">
        <f t="shared" si="122"/>
        <v>1</v>
      </c>
      <c r="K303" s="56">
        <f t="shared" si="122"/>
        <v>1</v>
      </c>
      <c r="L303" s="56">
        <f t="shared" si="122"/>
        <v>1</v>
      </c>
      <c r="M303" s="56">
        <f t="shared" si="122"/>
        <v>1</v>
      </c>
      <c r="N303" s="56">
        <f t="shared" si="122"/>
        <v>1</v>
      </c>
      <c r="O303" s="56">
        <f t="shared" si="122"/>
        <v>1</v>
      </c>
      <c r="P303" s="56">
        <f t="shared" si="122"/>
        <v>1</v>
      </c>
      <c r="Q303" s="56">
        <f t="shared" si="122"/>
        <v>1</v>
      </c>
      <c r="R303" s="56">
        <f t="shared" si="122"/>
        <v>1</v>
      </c>
      <c r="S303" s="56">
        <f t="shared" si="123"/>
        <v>1</v>
      </c>
      <c r="T303" s="56">
        <f t="shared" si="123"/>
        <v>1</v>
      </c>
      <c r="U303" s="56">
        <f t="shared" si="123"/>
        <v>1</v>
      </c>
      <c r="V303" s="56">
        <f t="shared" si="123"/>
        <v>1</v>
      </c>
      <c r="W303" s="56">
        <f t="shared" si="123"/>
        <v>1</v>
      </c>
      <c r="X303" s="56">
        <f t="shared" si="123"/>
        <v>1</v>
      </c>
      <c r="Y303" s="56">
        <f t="shared" si="123"/>
        <v>1</v>
      </c>
      <c r="Z303" s="56">
        <f t="shared" si="123"/>
        <v>1</v>
      </c>
      <c r="AA303" s="56">
        <f t="shared" si="123"/>
        <v>1</v>
      </c>
      <c r="AB303" s="56">
        <f t="shared" si="123"/>
        <v>1</v>
      </c>
      <c r="AC303" s="56">
        <f t="shared" si="124"/>
        <v>1</v>
      </c>
      <c r="AD303" s="56">
        <f t="shared" si="124"/>
        <v>1</v>
      </c>
      <c r="AE303" s="56">
        <f t="shared" si="124"/>
        <v>1</v>
      </c>
      <c r="AF303" s="56">
        <f t="shared" si="124"/>
        <v>1</v>
      </c>
      <c r="AG303" s="56">
        <f t="shared" si="124"/>
        <v>1</v>
      </c>
      <c r="AH303" s="56">
        <f t="shared" si="124"/>
        <v>1</v>
      </c>
      <c r="AI303" s="56">
        <f t="shared" si="124"/>
        <v>1</v>
      </c>
      <c r="AJ303" s="56">
        <f t="shared" si="124"/>
        <v>1</v>
      </c>
      <c r="AK303" s="56">
        <f t="shared" si="124"/>
        <v>1</v>
      </c>
      <c r="AL303" s="56">
        <f t="shared" si="124"/>
        <v>0</v>
      </c>
      <c r="AM303" s="56">
        <f t="shared" si="125"/>
        <v>0</v>
      </c>
      <c r="AN303" s="56">
        <f t="shared" si="125"/>
        <v>0</v>
      </c>
      <c r="AO303" s="56">
        <f t="shared" si="125"/>
        <v>0</v>
      </c>
      <c r="AP303" s="56">
        <f t="shared" si="125"/>
        <v>0</v>
      </c>
      <c r="AQ303" s="56">
        <f t="shared" si="125"/>
        <v>0</v>
      </c>
      <c r="AR303" s="56">
        <f t="shared" si="125"/>
        <v>0</v>
      </c>
      <c r="AS303" s="56">
        <f t="shared" si="125"/>
        <v>0</v>
      </c>
      <c r="AT303" s="56">
        <f t="shared" si="125"/>
        <v>0</v>
      </c>
      <c r="AU303" s="56">
        <f t="shared" si="125"/>
        <v>0</v>
      </c>
      <c r="AV303" s="56">
        <f t="shared" si="125"/>
        <v>0</v>
      </c>
      <c r="AW303" s="56">
        <f t="shared" si="125"/>
        <v>0</v>
      </c>
      <c r="AX303" s="56">
        <f t="shared" si="125"/>
        <v>0</v>
      </c>
      <c r="AY303" s="56">
        <f t="shared" si="125"/>
        <v>0</v>
      </c>
      <c r="AZ303" s="56">
        <f t="shared" si="125"/>
        <v>0</v>
      </c>
    </row>
    <row r="304" spans="1:52">
      <c r="A304" s="56" t="s">
        <v>335</v>
      </c>
      <c r="B304" s="56">
        <v>3111</v>
      </c>
      <c r="C304" s="56" t="s">
        <v>512</v>
      </c>
      <c r="D304" s="56" t="s">
        <v>558</v>
      </c>
      <c r="E304" s="1">
        <v>39196</v>
      </c>
      <c r="F304" s="1">
        <v>42495</v>
      </c>
      <c r="G304" s="1">
        <f t="shared" si="109"/>
        <v>42495</v>
      </c>
      <c r="I304" s="56">
        <f t="shared" si="122"/>
        <v>1</v>
      </c>
      <c r="J304" s="56">
        <f t="shared" si="122"/>
        <v>1</v>
      </c>
      <c r="K304" s="56">
        <f t="shared" si="122"/>
        <v>1</v>
      </c>
      <c r="L304" s="56">
        <f t="shared" si="122"/>
        <v>1</v>
      </c>
      <c r="M304" s="56">
        <f t="shared" si="122"/>
        <v>1</v>
      </c>
      <c r="N304" s="56">
        <f t="shared" si="122"/>
        <v>1</v>
      </c>
      <c r="O304" s="56">
        <f t="shared" si="122"/>
        <v>1</v>
      </c>
      <c r="P304" s="56">
        <f t="shared" si="122"/>
        <v>1</v>
      </c>
      <c r="Q304" s="56">
        <f t="shared" si="122"/>
        <v>1</v>
      </c>
      <c r="R304" s="56">
        <f t="shared" si="122"/>
        <v>1</v>
      </c>
      <c r="S304" s="56">
        <f t="shared" si="123"/>
        <v>1</v>
      </c>
      <c r="T304" s="56">
        <f t="shared" si="123"/>
        <v>1</v>
      </c>
      <c r="U304" s="56">
        <f t="shared" si="123"/>
        <v>1</v>
      </c>
      <c r="V304" s="56">
        <f t="shared" si="123"/>
        <v>1</v>
      </c>
      <c r="W304" s="56">
        <f t="shared" si="123"/>
        <v>1</v>
      </c>
      <c r="X304" s="56">
        <f t="shared" si="123"/>
        <v>1</v>
      </c>
      <c r="Y304" s="56">
        <f t="shared" si="123"/>
        <v>1</v>
      </c>
      <c r="Z304" s="56">
        <f t="shared" si="123"/>
        <v>1</v>
      </c>
      <c r="AA304" s="56">
        <f t="shared" si="123"/>
        <v>1</v>
      </c>
      <c r="AB304" s="56">
        <f t="shared" si="123"/>
        <v>1</v>
      </c>
      <c r="AC304" s="56">
        <f t="shared" si="124"/>
        <v>1</v>
      </c>
      <c r="AD304" s="56">
        <f t="shared" si="124"/>
        <v>1</v>
      </c>
      <c r="AE304" s="56">
        <f t="shared" si="124"/>
        <v>1</v>
      </c>
      <c r="AF304" s="56">
        <f t="shared" si="124"/>
        <v>1</v>
      </c>
      <c r="AG304" s="56">
        <f t="shared" si="124"/>
        <v>1</v>
      </c>
      <c r="AH304" s="56">
        <f t="shared" si="124"/>
        <v>1</v>
      </c>
      <c r="AI304" s="56">
        <f t="shared" si="124"/>
        <v>1</v>
      </c>
      <c r="AJ304" s="56">
        <f t="shared" si="124"/>
        <v>1</v>
      </c>
      <c r="AK304" s="56">
        <f t="shared" si="124"/>
        <v>1</v>
      </c>
      <c r="AL304" s="56">
        <f t="shared" si="124"/>
        <v>0</v>
      </c>
      <c r="AM304" s="56">
        <f t="shared" si="125"/>
        <v>0</v>
      </c>
      <c r="AN304" s="56">
        <f t="shared" si="125"/>
        <v>0</v>
      </c>
      <c r="AO304" s="56">
        <f t="shared" si="125"/>
        <v>0</v>
      </c>
      <c r="AP304" s="56">
        <f t="shared" si="125"/>
        <v>0</v>
      </c>
      <c r="AQ304" s="56">
        <f t="shared" si="125"/>
        <v>0</v>
      </c>
      <c r="AR304" s="56">
        <f t="shared" si="125"/>
        <v>0</v>
      </c>
      <c r="AS304" s="56">
        <f t="shared" si="125"/>
        <v>0</v>
      </c>
      <c r="AT304" s="56">
        <f t="shared" si="125"/>
        <v>0</v>
      </c>
      <c r="AU304" s="56">
        <f t="shared" si="125"/>
        <v>0</v>
      </c>
      <c r="AV304" s="56">
        <f t="shared" si="125"/>
        <v>0</v>
      </c>
      <c r="AW304" s="56">
        <f t="shared" si="125"/>
        <v>0</v>
      </c>
      <c r="AX304" s="56">
        <f t="shared" si="125"/>
        <v>0</v>
      </c>
      <c r="AY304" s="56">
        <f t="shared" si="125"/>
        <v>0</v>
      </c>
      <c r="AZ304" s="56">
        <f t="shared" si="125"/>
        <v>0</v>
      </c>
    </row>
    <row r="305" spans="1:52">
      <c r="A305" s="56" t="s">
        <v>335</v>
      </c>
      <c r="B305" s="56">
        <v>3156</v>
      </c>
      <c r="C305" s="56" t="s">
        <v>500</v>
      </c>
      <c r="D305" s="56" t="s">
        <v>557</v>
      </c>
      <c r="E305" s="1">
        <v>39251</v>
      </c>
      <c r="F305" s="1">
        <v>42495</v>
      </c>
      <c r="G305" s="1">
        <f t="shared" si="109"/>
        <v>42495</v>
      </c>
      <c r="I305" s="56">
        <f t="shared" si="122"/>
        <v>1</v>
      </c>
      <c r="J305" s="56">
        <f t="shared" si="122"/>
        <v>1</v>
      </c>
      <c r="K305" s="56">
        <f t="shared" si="122"/>
        <v>1</v>
      </c>
      <c r="L305" s="56">
        <f t="shared" si="122"/>
        <v>1</v>
      </c>
      <c r="M305" s="56">
        <f t="shared" si="122"/>
        <v>1</v>
      </c>
      <c r="N305" s="56">
        <f t="shared" si="122"/>
        <v>1</v>
      </c>
      <c r="O305" s="56">
        <f t="shared" si="122"/>
        <v>1</v>
      </c>
      <c r="P305" s="56">
        <f t="shared" si="122"/>
        <v>1</v>
      </c>
      <c r="Q305" s="56">
        <f t="shared" si="122"/>
        <v>1</v>
      </c>
      <c r="R305" s="56">
        <f t="shared" si="122"/>
        <v>1</v>
      </c>
      <c r="S305" s="56">
        <f t="shared" si="123"/>
        <v>1</v>
      </c>
      <c r="T305" s="56">
        <f t="shared" si="123"/>
        <v>1</v>
      </c>
      <c r="U305" s="56">
        <f t="shared" si="123"/>
        <v>1</v>
      </c>
      <c r="V305" s="56">
        <f t="shared" si="123"/>
        <v>1</v>
      </c>
      <c r="W305" s="56">
        <f t="shared" si="123"/>
        <v>1</v>
      </c>
      <c r="X305" s="56">
        <f t="shared" si="123"/>
        <v>1</v>
      </c>
      <c r="Y305" s="56">
        <f t="shared" si="123"/>
        <v>1</v>
      </c>
      <c r="Z305" s="56">
        <f t="shared" si="123"/>
        <v>1</v>
      </c>
      <c r="AA305" s="56">
        <f t="shared" si="123"/>
        <v>1</v>
      </c>
      <c r="AB305" s="56">
        <f t="shared" si="123"/>
        <v>1</v>
      </c>
      <c r="AC305" s="56">
        <f t="shared" si="124"/>
        <v>1</v>
      </c>
      <c r="AD305" s="56">
        <f t="shared" si="124"/>
        <v>1</v>
      </c>
      <c r="AE305" s="56">
        <f t="shared" si="124"/>
        <v>1</v>
      </c>
      <c r="AF305" s="56">
        <f t="shared" si="124"/>
        <v>1</v>
      </c>
      <c r="AG305" s="56">
        <f t="shared" si="124"/>
        <v>1</v>
      </c>
      <c r="AH305" s="56">
        <f t="shared" si="124"/>
        <v>1</v>
      </c>
      <c r="AI305" s="56">
        <f t="shared" si="124"/>
        <v>1</v>
      </c>
      <c r="AJ305" s="56">
        <f t="shared" si="124"/>
        <v>1</v>
      </c>
      <c r="AK305" s="56">
        <f t="shared" si="124"/>
        <v>1</v>
      </c>
      <c r="AL305" s="56">
        <f t="shared" si="124"/>
        <v>0</v>
      </c>
      <c r="AM305" s="56">
        <f t="shared" si="125"/>
        <v>0</v>
      </c>
      <c r="AN305" s="56">
        <f t="shared" si="125"/>
        <v>0</v>
      </c>
      <c r="AO305" s="56">
        <f t="shared" si="125"/>
        <v>0</v>
      </c>
      <c r="AP305" s="56">
        <f t="shared" si="125"/>
        <v>0</v>
      </c>
      <c r="AQ305" s="56">
        <f t="shared" si="125"/>
        <v>0</v>
      </c>
      <c r="AR305" s="56">
        <f t="shared" si="125"/>
        <v>0</v>
      </c>
      <c r="AS305" s="56">
        <f t="shared" si="125"/>
        <v>0</v>
      </c>
      <c r="AT305" s="56">
        <f t="shared" si="125"/>
        <v>0</v>
      </c>
      <c r="AU305" s="56">
        <f t="shared" si="125"/>
        <v>0</v>
      </c>
      <c r="AV305" s="56">
        <f t="shared" si="125"/>
        <v>0</v>
      </c>
      <c r="AW305" s="56">
        <f t="shared" si="125"/>
        <v>0</v>
      </c>
      <c r="AX305" s="56">
        <f t="shared" si="125"/>
        <v>0</v>
      </c>
      <c r="AY305" s="56">
        <f t="shared" si="125"/>
        <v>0</v>
      </c>
      <c r="AZ305" s="56">
        <f t="shared" si="125"/>
        <v>0</v>
      </c>
    </row>
    <row r="306" spans="1:52">
      <c r="A306" s="56" t="s">
        <v>335</v>
      </c>
      <c r="B306" s="56">
        <v>3180</v>
      </c>
      <c r="C306" s="56" t="s">
        <v>512</v>
      </c>
      <c r="D306" s="56" t="s">
        <v>556</v>
      </c>
      <c r="E306" s="1">
        <v>39286</v>
      </c>
      <c r="F306" s="1">
        <v>42495</v>
      </c>
      <c r="G306" s="1">
        <f t="shared" si="109"/>
        <v>42495</v>
      </c>
      <c r="I306" s="56">
        <f t="shared" si="122"/>
        <v>1</v>
      </c>
      <c r="J306" s="56">
        <f t="shared" si="122"/>
        <v>1</v>
      </c>
      <c r="K306" s="56">
        <f t="shared" si="122"/>
        <v>1</v>
      </c>
      <c r="L306" s="56">
        <f t="shared" si="122"/>
        <v>1</v>
      </c>
      <c r="M306" s="56">
        <f t="shared" si="122"/>
        <v>1</v>
      </c>
      <c r="N306" s="56">
        <f t="shared" si="122"/>
        <v>1</v>
      </c>
      <c r="O306" s="56">
        <f t="shared" si="122"/>
        <v>1</v>
      </c>
      <c r="P306" s="56">
        <f t="shared" si="122"/>
        <v>1</v>
      </c>
      <c r="Q306" s="56">
        <f t="shared" si="122"/>
        <v>1</v>
      </c>
      <c r="R306" s="56">
        <f t="shared" si="122"/>
        <v>1</v>
      </c>
      <c r="S306" s="56">
        <f t="shared" si="123"/>
        <v>1</v>
      </c>
      <c r="T306" s="56">
        <f t="shared" si="123"/>
        <v>1</v>
      </c>
      <c r="U306" s="56">
        <f t="shared" si="123"/>
        <v>1</v>
      </c>
      <c r="V306" s="56">
        <f t="shared" si="123"/>
        <v>1</v>
      </c>
      <c r="W306" s="56">
        <f t="shared" si="123"/>
        <v>1</v>
      </c>
      <c r="X306" s="56">
        <f t="shared" si="123"/>
        <v>1</v>
      </c>
      <c r="Y306" s="56">
        <f t="shared" si="123"/>
        <v>1</v>
      </c>
      <c r="Z306" s="56">
        <f t="shared" si="123"/>
        <v>1</v>
      </c>
      <c r="AA306" s="56">
        <f t="shared" si="123"/>
        <v>1</v>
      </c>
      <c r="AB306" s="56">
        <f t="shared" si="123"/>
        <v>1</v>
      </c>
      <c r="AC306" s="56">
        <f t="shared" si="124"/>
        <v>1</v>
      </c>
      <c r="AD306" s="56">
        <f t="shared" si="124"/>
        <v>1</v>
      </c>
      <c r="AE306" s="56">
        <f t="shared" si="124"/>
        <v>1</v>
      </c>
      <c r="AF306" s="56">
        <f t="shared" si="124"/>
        <v>1</v>
      </c>
      <c r="AG306" s="56">
        <f t="shared" si="124"/>
        <v>1</v>
      </c>
      <c r="AH306" s="56">
        <f t="shared" si="124"/>
        <v>1</v>
      </c>
      <c r="AI306" s="56">
        <f t="shared" si="124"/>
        <v>1</v>
      </c>
      <c r="AJ306" s="56">
        <f t="shared" si="124"/>
        <v>1</v>
      </c>
      <c r="AK306" s="56">
        <f t="shared" si="124"/>
        <v>1</v>
      </c>
      <c r="AL306" s="56">
        <f t="shared" si="124"/>
        <v>0</v>
      </c>
      <c r="AM306" s="56">
        <f t="shared" si="125"/>
        <v>0</v>
      </c>
      <c r="AN306" s="56">
        <f t="shared" si="125"/>
        <v>0</v>
      </c>
      <c r="AO306" s="56">
        <f t="shared" si="125"/>
        <v>0</v>
      </c>
      <c r="AP306" s="56">
        <f t="shared" si="125"/>
        <v>0</v>
      </c>
      <c r="AQ306" s="56">
        <f t="shared" si="125"/>
        <v>0</v>
      </c>
      <c r="AR306" s="56">
        <f t="shared" si="125"/>
        <v>0</v>
      </c>
      <c r="AS306" s="56">
        <f t="shared" si="125"/>
        <v>0</v>
      </c>
      <c r="AT306" s="56">
        <f t="shared" si="125"/>
        <v>0</v>
      </c>
      <c r="AU306" s="56">
        <f t="shared" si="125"/>
        <v>0</v>
      </c>
      <c r="AV306" s="56">
        <f t="shared" si="125"/>
        <v>0</v>
      </c>
      <c r="AW306" s="56">
        <f t="shared" si="125"/>
        <v>0</v>
      </c>
      <c r="AX306" s="56">
        <f t="shared" si="125"/>
        <v>0</v>
      </c>
      <c r="AY306" s="56">
        <f t="shared" si="125"/>
        <v>0</v>
      </c>
      <c r="AZ306" s="56">
        <f t="shared" si="125"/>
        <v>0</v>
      </c>
    </row>
    <row r="307" spans="1:52">
      <c r="A307" s="56" t="s">
        <v>335</v>
      </c>
      <c r="B307" s="56">
        <v>3211</v>
      </c>
      <c r="C307" s="56" t="s">
        <v>512</v>
      </c>
      <c r="D307" s="56" t="s">
        <v>555</v>
      </c>
      <c r="E307" s="1">
        <v>39325</v>
      </c>
      <c r="F307" s="1">
        <v>42495</v>
      </c>
      <c r="G307" s="1">
        <f t="shared" si="109"/>
        <v>42495</v>
      </c>
      <c r="I307" s="56">
        <f t="shared" ref="I307:R316" si="126">IF(AND(I$5&gt;$E307,I$5&lt;$G307),1,0)</f>
        <v>1</v>
      </c>
      <c r="J307" s="56">
        <f t="shared" si="126"/>
        <v>1</v>
      </c>
      <c r="K307" s="56">
        <f t="shared" si="126"/>
        <v>1</v>
      </c>
      <c r="L307" s="56">
        <f t="shared" si="126"/>
        <v>1</v>
      </c>
      <c r="M307" s="56">
        <f t="shared" si="126"/>
        <v>1</v>
      </c>
      <c r="N307" s="56">
        <f t="shared" si="126"/>
        <v>1</v>
      </c>
      <c r="O307" s="56">
        <f t="shared" si="126"/>
        <v>1</v>
      </c>
      <c r="P307" s="56">
        <f t="shared" si="126"/>
        <v>1</v>
      </c>
      <c r="Q307" s="56">
        <f t="shared" si="126"/>
        <v>1</v>
      </c>
      <c r="R307" s="56">
        <f t="shared" si="126"/>
        <v>1</v>
      </c>
      <c r="S307" s="56">
        <f t="shared" ref="S307:AB316" si="127">IF(AND(S$5&gt;$E307,S$5&lt;$G307),1,0)</f>
        <v>1</v>
      </c>
      <c r="T307" s="56">
        <f t="shared" si="127"/>
        <v>1</v>
      </c>
      <c r="U307" s="56">
        <f t="shared" si="127"/>
        <v>1</v>
      </c>
      <c r="V307" s="56">
        <f t="shared" si="127"/>
        <v>1</v>
      </c>
      <c r="W307" s="56">
        <f t="shared" si="127"/>
        <v>1</v>
      </c>
      <c r="X307" s="56">
        <f t="shared" si="127"/>
        <v>1</v>
      </c>
      <c r="Y307" s="56">
        <f t="shared" si="127"/>
        <v>1</v>
      </c>
      <c r="Z307" s="56">
        <f t="shared" si="127"/>
        <v>1</v>
      </c>
      <c r="AA307" s="56">
        <f t="shared" si="127"/>
        <v>1</v>
      </c>
      <c r="AB307" s="56">
        <f t="shared" si="127"/>
        <v>1</v>
      </c>
      <c r="AC307" s="56">
        <f t="shared" ref="AC307:AL316" si="128">IF(AND(AC$5&gt;$E307,AC$5&lt;$G307),1,0)</f>
        <v>1</v>
      </c>
      <c r="AD307" s="56">
        <f t="shared" si="128"/>
        <v>1</v>
      </c>
      <c r="AE307" s="56">
        <f t="shared" si="128"/>
        <v>1</v>
      </c>
      <c r="AF307" s="56">
        <f t="shared" si="128"/>
        <v>1</v>
      </c>
      <c r="AG307" s="56">
        <f t="shared" si="128"/>
        <v>1</v>
      </c>
      <c r="AH307" s="56">
        <f t="shared" si="128"/>
        <v>1</v>
      </c>
      <c r="AI307" s="56">
        <f t="shared" si="128"/>
        <v>1</v>
      </c>
      <c r="AJ307" s="56">
        <f t="shared" si="128"/>
        <v>1</v>
      </c>
      <c r="AK307" s="56">
        <f t="shared" si="128"/>
        <v>1</v>
      </c>
      <c r="AL307" s="56">
        <f t="shared" si="128"/>
        <v>0</v>
      </c>
      <c r="AM307" s="56">
        <f t="shared" ref="AM307:AZ316" si="129">IF(AND(AM$5&gt;$E307,AM$5&lt;$G307),1,0)</f>
        <v>0</v>
      </c>
      <c r="AN307" s="56">
        <f t="shared" si="129"/>
        <v>0</v>
      </c>
      <c r="AO307" s="56">
        <f t="shared" si="129"/>
        <v>0</v>
      </c>
      <c r="AP307" s="56">
        <f t="shared" si="129"/>
        <v>0</v>
      </c>
      <c r="AQ307" s="56">
        <f t="shared" si="129"/>
        <v>0</v>
      </c>
      <c r="AR307" s="56">
        <f t="shared" si="129"/>
        <v>0</v>
      </c>
      <c r="AS307" s="56">
        <f t="shared" si="129"/>
        <v>0</v>
      </c>
      <c r="AT307" s="56">
        <f t="shared" si="129"/>
        <v>0</v>
      </c>
      <c r="AU307" s="56">
        <f t="shared" si="129"/>
        <v>0</v>
      </c>
      <c r="AV307" s="56">
        <f t="shared" si="129"/>
        <v>0</v>
      </c>
      <c r="AW307" s="56">
        <f t="shared" si="129"/>
        <v>0</v>
      </c>
      <c r="AX307" s="56">
        <f t="shared" si="129"/>
        <v>0</v>
      </c>
      <c r="AY307" s="56">
        <f t="shared" si="129"/>
        <v>0</v>
      </c>
      <c r="AZ307" s="56">
        <f t="shared" si="129"/>
        <v>0</v>
      </c>
    </row>
    <row r="308" spans="1:52">
      <c r="A308" s="56" t="s">
        <v>335</v>
      </c>
      <c r="B308" s="56">
        <v>3240</v>
      </c>
      <c r="C308" s="56" t="s">
        <v>512</v>
      </c>
      <c r="D308" s="56" t="s">
        <v>554</v>
      </c>
      <c r="E308" s="1">
        <v>39351</v>
      </c>
      <c r="F308" s="1">
        <v>41648</v>
      </c>
      <c r="G308" s="1">
        <f t="shared" si="109"/>
        <v>41648</v>
      </c>
      <c r="I308" s="56">
        <f t="shared" si="126"/>
        <v>1</v>
      </c>
      <c r="J308" s="56">
        <f t="shared" si="126"/>
        <v>1</v>
      </c>
      <c r="K308" s="56">
        <f t="shared" si="126"/>
        <v>1</v>
      </c>
      <c r="L308" s="56">
        <f t="shared" si="126"/>
        <v>1</v>
      </c>
      <c r="M308" s="56">
        <f t="shared" si="126"/>
        <v>1</v>
      </c>
      <c r="N308" s="56">
        <f t="shared" si="126"/>
        <v>1</v>
      </c>
      <c r="O308" s="56">
        <f t="shared" si="126"/>
        <v>1</v>
      </c>
      <c r="P308" s="56">
        <f t="shared" si="126"/>
        <v>1</v>
      </c>
      <c r="Q308" s="56">
        <f t="shared" si="126"/>
        <v>1</v>
      </c>
      <c r="R308" s="56">
        <f t="shared" si="126"/>
        <v>1</v>
      </c>
      <c r="S308" s="56">
        <f t="shared" si="127"/>
        <v>1</v>
      </c>
      <c r="T308" s="56">
        <f t="shared" si="127"/>
        <v>1</v>
      </c>
      <c r="U308" s="56">
        <f t="shared" si="127"/>
        <v>1</v>
      </c>
      <c r="V308" s="56">
        <f t="shared" si="127"/>
        <v>1</v>
      </c>
      <c r="W308" s="56">
        <f t="shared" si="127"/>
        <v>1</v>
      </c>
      <c r="X308" s="56">
        <f t="shared" si="127"/>
        <v>1</v>
      </c>
      <c r="Y308" s="56">
        <f t="shared" si="127"/>
        <v>1</v>
      </c>
      <c r="Z308" s="56">
        <f t="shared" si="127"/>
        <v>1</v>
      </c>
      <c r="AA308" s="56">
        <f t="shared" si="127"/>
        <v>1</v>
      </c>
      <c r="AB308" s="56">
        <f t="shared" si="127"/>
        <v>1</v>
      </c>
      <c r="AC308" s="56">
        <f t="shared" si="128"/>
        <v>0</v>
      </c>
      <c r="AD308" s="56">
        <f t="shared" si="128"/>
        <v>0</v>
      </c>
      <c r="AE308" s="56">
        <f t="shared" si="128"/>
        <v>0</v>
      </c>
      <c r="AF308" s="56">
        <f t="shared" si="128"/>
        <v>0</v>
      </c>
      <c r="AG308" s="56">
        <f t="shared" si="128"/>
        <v>0</v>
      </c>
      <c r="AH308" s="56">
        <f t="shared" si="128"/>
        <v>0</v>
      </c>
      <c r="AI308" s="56">
        <f t="shared" si="128"/>
        <v>0</v>
      </c>
      <c r="AJ308" s="56">
        <f t="shared" si="128"/>
        <v>0</v>
      </c>
      <c r="AK308" s="56">
        <f t="shared" si="128"/>
        <v>0</v>
      </c>
      <c r="AL308" s="56">
        <f t="shared" si="128"/>
        <v>0</v>
      </c>
      <c r="AM308" s="56">
        <f t="shared" si="129"/>
        <v>0</v>
      </c>
      <c r="AN308" s="56">
        <f t="shared" si="129"/>
        <v>0</v>
      </c>
      <c r="AO308" s="56">
        <f t="shared" si="129"/>
        <v>0</v>
      </c>
      <c r="AP308" s="56">
        <f t="shared" si="129"/>
        <v>0</v>
      </c>
      <c r="AQ308" s="56">
        <f t="shared" si="129"/>
        <v>0</v>
      </c>
      <c r="AR308" s="56">
        <f t="shared" si="129"/>
        <v>0</v>
      </c>
      <c r="AS308" s="56">
        <f t="shared" si="129"/>
        <v>0</v>
      </c>
      <c r="AT308" s="56">
        <f t="shared" si="129"/>
        <v>0</v>
      </c>
      <c r="AU308" s="56">
        <f t="shared" si="129"/>
        <v>0</v>
      </c>
      <c r="AV308" s="56">
        <f t="shared" si="129"/>
        <v>0</v>
      </c>
      <c r="AW308" s="56">
        <f t="shared" si="129"/>
        <v>0</v>
      </c>
      <c r="AX308" s="56">
        <f t="shared" si="129"/>
        <v>0</v>
      </c>
      <c r="AY308" s="56">
        <f t="shared" si="129"/>
        <v>0</v>
      </c>
      <c r="AZ308" s="56">
        <f t="shared" si="129"/>
        <v>0</v>
      </c>
    </row>
    <row r="309" spans="1:52">
      <c r="A309" s="56" t="s">
        <v>335</v>
      </c>
      <c r="B309" s="56">
        <v>3266</v>
      </c>
      <c r="C309" s="56" t="s">
        <v>512</v>
      </c>
      <c r="D309" s="56" t="s">
        <v>553</v>
      </c>
      <c r="E309" s="1">
        <v>39372</v>
      </c>
      <c r="F309" s="1">
        <v>42495</v>
      </c>
      <c r="G309" s="1">
        <f t="shared" si="109"/>
        <v>42495</v>
      </c>
      <c r="I309" s="56">
        <f t="shared" si="126"/>
        <v>1</v>
      </c>
      <c r="J309" s="56">
        <f t="shared" si="126"/>
        <v>1</v>
      </c>
      <c r="K309" s="56">
        <f t="shared" si="126"/>
        <v>1</v>
      </c>
      <c r="L309" s="56">
        <f t="shared" si="126"/>
        <v>1</v>
      </c>
      <c r="M309" s="56">
        <f t="shared" si="126"/>
        <v>1</v>
      </c>
      <c r="N309" s="56">
        <f t="shared" si="126"/>
        <v>1</v>
      </c>
      <c r="O309" s="56">
        <f t="shared" si="126"/>
        <v>1</v>
      </c>
      <c r="P309" s="56">
        <f t="shared" si="126"/>
        <v>1</v>
      </c>
      <c r="Q309" s="56">
        <f t="shared" si="126"/>
        <v>1</v>
      </c>
      <c r="R309" s="56">
        <f t="shared" si="126"/>
        <v>1</v>
      </c>
      <c r="S309" s="56">
        <f t="shared" si="127"/>
        <v>1</v>
      </c>
      <c r="T309" s="56">
        <f t="shared" si="127"/>
        <v>1</v>
      </c>
      <c r="U309" s="56">
        <f t="shared" si="127"/>
        <v>1</v>
      </c>
      <c r="V309" s="56">
        <f t="shared" si="127"/>
        <v>1</v>
      </c>
      <c r="W309" s="56">
        <f t="shared" si="127"/>
        <v>1</v>
      </c>
      <c r="X309" s="56">
        <f t="shared" si="127"/>
        <v>1</v>
      </c>
      <c r="Y309" s="56">
        <f t="shared" si="127"/>
        <v>1</v>
      </c>
      <c r="Z309" s="56">
        <f t="shared" si="127"/>
        <v>1</v>
      </c>
      <c r="AA309" s="56">
        <f t="shared" si="127"/>
        <v>1</v>
      </c>
      <c r="AB309" s="56">
        <f t="shared" si="127"/>
        <v>1</v>
      </c>
      <c r="AC309" s="56">
        <f t="shared" si="128"/>
        <v>1</v>
      </c>
      <c r="AD309" s="56">
        <f t="shared" si="128"/>
        <v>1</v>
      </c>
      <c r="AE309" s="56">
        <f t="shared" si="128"/>
        <v>1</v>
      </c>
      <c r="AF309" s="56">
        <f t="shared" si="128"/>
        <v>1</v>
      </c>
      <c r="AG309" s="56">
        <f t="shared" si="128"/>
        <v>1</v>
      </c>
      <c r="AH309" s="56">
        <f t="shared" si="128"/>
        <v>1</v>
      </c>
      <c r="AI309" s="56">
        <f t="shared" si="128"/>
        <v>1</v>
      </c>
      <c r="AJ309" s="56">
        <f t="shared" si="128"/>
        <v>1</v>
      </c>
      <c r="AK309" s="56">
        <f t="shared" si="128"/>
        <v>1</v>
      </c>
      <c r="AL309" s="56">
        <f t="shared" si="128"/>
        <v>0</v>
      </c>
      <c r="AM309" s="56">
        <f t="shared" si="129"/>
        <v>0</v>
      </c>
      <c r="AN309" s="56">
        <f t="shared" si="129"/>
        <v>0</v>
      </c>
      <c r="AO309" s="56">
        <f t="shared" si="129"/>
        <v>0</v>
      </c>
      <c r="AP309" s="56">
        <f t="shared" si="129"/>
        <v>0</v>
      </c>
      <c r="AQ309" s="56">
        <f t="shared" si="129"/>
        <v>0</v>
      </c>
      <c r="AR309" s="56">
        <f t="shared" si="129"/>
        <v>0</v>
      </c>
      <c r="AS309" s="56">
        <f t="shared" si="129"/>
        <v>0</v>
      </c>
      <c r="AT309" s="56">
        <f t="shared" si="129"/>
        <v>0</v>
      </c>
      <c r="AU309" s="56">
        <f t="shared" si="129"/>
        <v>0</v>
      </c>
      <c r="AV309" s="56">
        <f t="shared" si="129"/>
        <v>0</v>
      </c>
      <c r="AW309" s="56">
        <f t="shared" si="129"/>
        <v>0</v>
      </c>
      <c r="AX309" s="56">
        <f t="shared" si="129"/>
        <v>0</v>
      </c>
      <c r="AY309" s="56">
        <f t="shared" si="129"/>
        <v>0</v>
      </c>
      <c r="AZ309" s="56">
        <f t="shared" si="129"/>
        <v>0</v>
      </c>
    </row>
    <row r="310" spans="1:52">
      <c r="A310" s="56" t="s">
        <v>335</v>
      </c>
      <c r="B310" s="56">
        <v>3278</v>
      </c>
      <c r="C310" s="56" t="s">
        <v>512</v>
      </c>
      <c r="D310" s="56" t="s">
        <v>552</v>
      </c>
      <c r="E310" s="1">
        <v>39384</v>
      </c>
      <c r="F310" s="1">
        <v>42340</v>
      </c>
      <c r="G310" s="1">
        <f t="shared" si="109"/>
        <v>42340</v>
      </c>
      <c r="I310" s="56">
        <f t="shared" si="126"/>
        <v>1</v>
      </c>
      <c r="J310" s="56">
        <f t="shared" si="126"/>
        <v>1</v>
      </c>
      <c r="K310" s="56">
        <f t="shared" si="126"/>
        <v>1</v>
      </c>
      <c r="L310" s="56">
        <f t="shared" si="126"/>
        <v>1</v>
      </c>
      <c r="M310" s="56">
        <f t="shared" si="126"/>
        <v>1</v>
      </c>
      <c r="N310" s="56">
        <f t="shared" si="126"/>
        <v>1</v>
      </c>
      <c r="O310" s="56">
        <f t="shared" si="126"/>
        <v>1</v>
      </c>
      <c r="P310" s="56">
        <f t="shared" si="126"/>
        <v>1</v>
      </c>
      <c r="Q310" s="56">
        <f t="shared" si="126"/>
        <v>1</v>
      </c>
      <c r="R310" s="56">
        <f t="shared" si="126"/>
        <v>1</v>
      </c>
      <c r="S310" s="56">
        <f t="shared" si="127"/>
        <v>1</v>
      </c>
      <c r="T310" s="56">
        <f t="shared" si="127"/>
        <v>1</v>
      </c>
      <c r="U310" s="56">
        <f t="shared" si="127"/>
        <v>1</v>
      </c>
      <c r="V310" s="56">
        <f t="shared" si="127"/>
        <v>1</v>
      </c>
      <c r="W310" s="56">
        <f t="shared" si="127"/>
        <v>1</v>
      </c>
      <c r="X310" s="56">
        <f t="shared" si="127"/>
        <v>1</v>
      </c>
      <c r="Y310" s="56">
        <f t="shared" si="127"/>
        <v>1</v>
      </c>
      <c r="Z310" s="56">
        <f t="shared" si="127"/>
        <v>1</v>
      </c>
      <c r="AA310" s="56">
        <f t="shared" si="127"/>
        <v>1</v>
      </c>
      <c r="AB310" s="56">
        <f t="shared" si="127"/>
        <v>1</v>
      </c>
      <c r="AC310" s="56">
        <f t="shared" si="128"/>
        <v>1</v>
      </c>
      <c r="AD310" s="56">
        <f t="shared" si="128"/>
        <v>1</v>
      </c>
      <c r="AE310" s="56">
        <f t="shared" si="128"/>
        <v>1</v>
      </c>
      <c r="AF310" s="56">
        <f t="shared" si="128"/>
        <v>1</v>
      </c>
      <c r="AG310" s="56">
        <f t="shared" si="128"/>
        <v>1</v>
      </c>
      <c r="AH310" s="56">
        <f t="shared" si="128"/>
        <v>1</v>
      </c>
      <c r="AI310" s="56">
        <f t="shared" si="128"/>
        <v>1</v>
      </c>
      <c r="AJ310" s="56">
        <f t="shared" si="128"/>
        <v>0</v>
      </c>
      <c r="AK310" s="56">
        <f t="shared" si="128"/>
        <v>0</v>
      </c>
      <c r="AL310" s="56">
        <f t="shared" si="128"/>
        <v>0</v>
      </c>
      <c r="AM310" s="56">
        <f t="shared" si="129"/>
        <v>0</v>
      </c>
      <c r="AN310" s="56">
        <f t="shared" si="129"/>
        <v>0</v>
      </c>
      <c r="AO310" s="56">
        <f t="shared" si="129"/>
        <v>0</v>
      </c>
      <c r="AP310" s="56">
        <f t="shared" si="129"/>
        <v>0</v>
      </c>
      <c r="AQ310" s="56">
        <f t="shared" si="129"/>
        <v>0</v>
      </c>
      <c r="AR310" s="56">
        <f t="shared" si="129"/>
        <v>0</v>
      </c>
      <c r="AS310" s="56">
        <f t="shared" si="129"/>
        <v>0</v>
      </c>
      <c r="AT310" s="56">
        <f t="shared" si="129"/>
        <v>0</v>
      </c>
      <c r="AU310" s="56">
        <f t="shared" si="129"/>
        <v>0</v>
      </c>
      <c r="AV310" s="56">
        <f t="shared" si="129"/>
        <v>0</v>
      </c>
      <c r="AW310" s="56">
        <f t="shared" si="129"/>
        <v>0</v>
      </c>
      <c r="AX310" s="56">
        <f t="shared" si="129"/>
        <v>0</v>
      </c>
      <c r="AY310" s="56">
        <f t="shared" si="129"/>
        <v>0</v>
      </c>
      <c r="AZ310" s="56">
        <f t="shared" si="129"/>
        <v>0</v>
      </c>
    </row>
    <row r="311" spans="1:52">
      <c r="A311" s="56" t="s">
        <v>335</v>
      </c>
      <c r="B311" s="56">
        <v>3284</v>
      </c>
      <c r="C311" s="56" t="s">
        <v>512</v>
      </c>
      <c r="D311" s="56" t="s">
        <v>551</v>
      </c>
      <c r="E311" s="1">
        <v>39379</v>
      </c>
      <c r="F311" s="1">
        <v>42495</v>
      </c>
      <c r="G311" s="1">
        <f t="shared" si="109"/>
        <v>42495</v>
      </c>
      <c r="I311" s="56">
        <f t="shared" si="126"/>
        <v>1</v>
      </c>
      <c r="J311" s="56">
        <f t="shared" si="126"/>
        <v>1</v>
      </c>
      <c r="K311" s="56">
        <f t="shared" si="126"/>
        <v>1</v>
      </c>
      <c r="L311" s="56">
        <f t="shared" si="126"/>
        <v>1</v>
      </c>
      <c r="M311" s="56">
        <f t="shared" si="126"/>
        <v>1</v>
      </c>
      <c r="N311" s="56">
        <f t="shared" si="126"/>
        <v>1</v>
      </c>
      <c r="O311" s="56">
        <f t="shared" si="126"/>
        <v>1</v>
      </c>
      <c r="P311" s="56">
        <f t="shared" si="126"/>
        <v>1</v>
      </c>
      <c r="Q311" s="56">
        <f t="shared" si="126"/>
        <v>1</v>
      </c>
      <c r="R311" s="56">
        <f t="shared" si="126"/>
        <v>1</v>
      </c>
      <c r="S311" s="56">
        <f t="shared" si="127"/>
        <v>1</v>
      </c>
      <c r="T311" s="56">
        <f t="shared" si="127"/>
        <v>1</v>
      </c>
      <c r="U311" s="56">
        <f t="shared" si="127"/>
        <v>1</v>
      </c>
      <c r="V311" s="56">
        <f t="shared" si="127"/>
        <v>1</v>
      </c>
      <c r="W311" s="56">
        <f t="shared" si="127"/>
        <v>1</v>
      </c>
      <c r="X311" s="56">
        <f t="shared" si="127"/>
        <v>1</v>
      </c>
      <c r="Y311" s="56">
        <f t="shared" si="127"/>
        <v>1</v>
      </c>
      <c r="Z311" s="56">
        <f t="shared" si="127"/>
        <v>1</v>
      </c>
      <c r="AA311" s="56">
        <f t="shared" si="127"/>
        <v>1</v>
      </c>
      <c r="AB311" s="56">
        <f t="shared" si="127"/>
        <v>1</v>
      </c>
      <c r="AC311" s="56">
        <f t="shared" si="128"/>
        <v>1</v>
      </c>
      <c r="AD311" s="56">
        <f t="shared" si="128"/>
        <v>1</v>
      </c>
      <c r="AE311" s="56">
        <f t="shared" si="128"/>
        <v>1</v>
      </c>
      <c r="AF311" s="56">
        <f t="shared" si="128"/>
        <v>1</v>
      </c>
      <c r="AG311" s="56">
        <f t="shared" si="128"/>
        <v>1</v>
      </c>
      <c r="AH311" s="56">
        <f t="shared" si="128"/>
        <v>1</v>
      </c>
      <c r="AI311" s="56">
        <f t="shared" si="128"/>
        <v>1</v>
      </c>
      <c r="AJ311" s="56">
        <f t="shared" si="128"/>
        <v>1</v>
      </c>
      <c r="AK311" s="56">
        <f t="shared" si="128"/>
        <v>1</v>
      </c>
      <c r="AL311" s="56">
        <f t="shared" si="128"/>
        <v>0</v>
      </c>
      <c r="AM311" s="56">
        <f t="shared" si="129"/>
        <v>0</v>
      </c>
      <c r="AN311" s="56">
        <f t="shared" si="129"/>
        <v>0</v>
      </c>
      <c r="AO311" s="56">
        <f t="shared" si="129"/>
        <v>0</v>
      </c>
      <c r="AP311" s="56">
        <f t="shared" si="129"/>
        <v>0</v>
      </c>
      <c r="AQ311" s="56">
        <f t="shared" si="129"/>
        <v>0</v>
      </c>
      <c r="AR311" s="56">
        <f t="shared" si="129"/>
        <v>0</v>
      </c>
      <c r="AS311" s="56">
        <f t="shared" si="129"/>
        <v>0</v>
      </c>
      <c r="AT311" s="56">
        <f t="shared" si="129"/>
        <v>0</v>
      </c>
      <c r="AU311" s="56">
        <f t="shared" si="129"/>
        <v>0</v>
      </c>
      <c r="AV311" s="56">
        <f t="shared" si="129"/>
        <v>0</v>
      </c>
      <c r="AW311" s="56">
        <f t="shared" si="129"/>
        <v>0</v>
      </c>
      <c r="AX311" s="56">
        <f t="shared" si="129"/>
        <v>0</v>
      </c>
      <c r="AY311" s="56">
        <f t="shared" si="129"/>
        <v>0</v>
      </c>
      <c r="AZ311" s="56">
        <f t="shared" si="129"/>
        <v>0</v>
      </c>
    </row>
    <row r="312" spans="1:52">
      <c r="A312" s="56" t="s">
        <v>335</v>
      </c>
      <c r="B312" s="56">
        <v>3313</v>
      </c>
      <c r="C312" s="56" t="s">
        <v>512</v>
      </c>
      <c r="D312" s="56" t="s">
        <v>550</v>
      </c>
      <c r="E312" s="1">
        <v>39407</v>
      </c>
      <c r="F312" s="1">
        <v>42495</v>
      </c>
      <c r="G312" s="1">
        <f t="shared" si="109"/>
        <v>42495</v>
      </c>
      <c r="I312" s="56">
        <f t="shared" si="126"/>
        <v>1</v>
      </c>
      <c r="J312" s="56">
        <f t="shared" si="126"/>
        <v>1</v>
      </c>
      <c r="K312" s="56">
        <f t="shared" si="126"/>
        <v>1</v>
      </c>
      <c r="L312" s="56">
        <f t="shared" si="126"/>
        <v>1</v>
      </c>
      <c r="M312" s="56">
        <f t="shared" si="126"/>
        <v>1</v>
      </c>
      <c r="N312" s="56">
        <f t="shared" si="126"/>
        <v>1</v>
      </c>
      <c r="O312" s="56">
        <f t="shared" si="126"/>
        <v>1</v>
      </c>
      <c r="P312" s="56">
        <f t="shared" si="126"/>
        <v>1</v>
      </c>
      <c r="Q312" s="56">
        <f t="shared" si="126"/>
        <v>1</v>
      </c>
      <c r="R312" s="56">
        <f t="shared" si="126"/>
        <v>1</v>
      </c>
      <c r="S312" s="56">
        <f t="shared" si="127"/>
        <v>1</v>
      </c>
      <c r="T312" s="56">
        <f t="shared" si="127"/>
        <v>1</v>
      </c>
      <c r="U312" s="56">
        <f t="shared" si="127"/>
        <v>1</v>
      </c>
      <c r="V312" s="56">
        <f t="shared" si="127"/>
        <v>1</v>
      </c>
      <c r="W312" s="56">
        <f t="shared" si="127"/>
        <v>1</v>
      </c>
      <c r="X312" s="56">
        <f t="shared" si="127"/>
        <v>1</v>
      </c>
      <c r="Y312" s="56">
        <f t="shared" si="127"/>
        <v>1</v>
      </c>
      <c r="Z312" s="56">
        <f t="shared" si="127"/>
        <v>1</v>
      </c>
      <c r="AA312" s="56">
        <f t="shared" si="127"/>
        <v>1</v>
      </c>
      <c r="AB312" s="56">
        <f t="shared" si="127"/>
        <v>1</v>
      </c>
      <c r="AC312" s="56">
        <f t="shared" si="128"/>
        <v>1</v>
      </c>
      <c r="AD312" s="56">
        <f t="shared" si="128"/>
        <v>1</v>
      </c>
      <c r="AE312" s="56">
        <f t="shared" si="128"/>
        <v>1</v>
      </c>
      <c r="AF312" s="56">
        <f t="shared" si="128"/>
        <v>1</v>
      </c>
      <c r="AG312" s="56">
        <f t="shared" si="128"/>
        <v>1</v>
      </c>
      <c r="AH312" s="56">
        <f t="shared" si="128"/>
        <v>1</v>
      </c>
      <c r="AI312" s="56">
        <f t="shared" si="128"/>
        <v>1</v>
      </c>
      <c r="AJ312" s="56">
        <f t="shared" si="128"/>
        <v>1</v>
      </c>
      <c r="AK312" s="56">
        <f t="shared" si="128"/>
        <v>1</v>
      </c>
      <c r="AL312" s="56">
        <f t="shared" si="128"/>
        <v>0</v>
      </c>
      <c r="AM312" s="56">
        <f t="shared" si="129"/>
        <v>0</v>
      </c>
      <c r="AN312" s="56">
        <f t="shared" si="129"/>
        <v>0</v>
      </c>
      <c r="AO312" s="56">
        <f t="shared" si="129"/>
        <v>0</v>
      </c>
      <c r="AP312" s="56">
        <f t="shared" si="129"/>
        <v>0</v>
      </c>
      <c r="AQ312" s="56">
        <f t="shared" si="129"/>
        <v>0</v>
      </c>
      <c r="AR312" s="56">
        <f t="shared" si="129"/>
        <v>0</v>
      </c>
      <c r="AS312" s="56">
        <f t="shared" si="129"/>
        <v>0</v>
      </c>
      <c r="AT312" s="56">
        <f t="shared" si="129"/>
        <v>0</v>
      </c>
      <c r="AU312" s="56">
        <f t="shared" si="129"/>
        <v>0</v>
      </c>
      <c r="AV312" s="56">
        <f t="shared" si="129"/>
        <v>0</v>
      </c>
      <c r="AW312" s="56">
        <f t="shared" si="129"/>
        <v>0</v>
      </c>
      <c r="AX312" s="56">
        <f t="shared" si="129"/>
        <v>0</v>
      </c>
      <c r="AY312" s="56">
        <f t="shared" si="129"/>
        <v>0</v>
      </c>
      <c r="AZ312" s="56">
        <f t="shared" si="129"/>
        <v>0</v>
      </c>
    </row>
    <row r="313" spans="1:52">
      <c r="A313" s="56" t="s">
        <v>335</v>
      </c>
      <c r="B313" s="56">
        <v>3325</v>
      </c>
      <c r="C313" s="56" t="s">
        <v>549</v>
      </c>
      <c r="D313" s="56" t="s">
        <v>548</v>
      </c>
      <c r="E313" s="1">
        <v>39419</v>
      </c>
      <c r="F313" s="1">
        <v>42460</v>
      </c>
      <c r="G313" s="1">
        <f t="shared" si="109"/>
        <v>42460</v>
      </c>
      <c r="I313" s="56">
        <f t="shared" si="126"/>
        <v>1</v>
      </c>
      <c r="J313" s="56">
        <f t="shared" si="126"/>
        <v>1</v>
      </c>
      <c r="K313" s="56">
        <f t="shared" si="126"/>
        <v>1</v>
      </c>
      <c r="L313" s="56">
        <f t="shared" si="126"/>
        <v>1</v>
      </c>
      <c r="M313" s="56">
        <f t="shared" si="126"/>
        <v>1</v>
      </c>
      <c r="N313" s="56">
        <f t="shared" si="126"/>
        <v>1</v>
      </c>
      <c r="O313" s="56">
        <f t="shared" si="126"/>
        <v>1</v>
      </c>
      <c r="P313" s="56">
        <f t="shared" si="126"/>
        <v>1</v>
      </c>
      <c r="Q313" s="56">
        <f t="shared" si="126"/>
        <v>1</v>
      </c>
      <c r="R313" s="56">
        <f t="shared" si="126"/>
        <v>1</v>
      </c>
      <c r="S313" s="56">
        <f t="shared" si="127"/>
        <v>1</v>
      </c>
      <c r="T313" s="56">
        <f t="shared" si="127"/>
        <v>1</v>
      </c>
      <c r="U313" s="56">
        <f t="shared" si="127"/>
        <v>1</v>
      </c>
      <c r="V313" s="56">
        <f t="shared" si="127"/>
        <v>1</v>
      </c>
      <c r="W313" s="56">
        <f t="shared" si="127"/>
        <v>1</v>
      </c>
      <c r="X313" s="56">
        <f t="shared" si="127"/>
        <v>1</v>
      </c>
      <c r="Y313" s="56">
        <f t="shared" si="127"/>
        <v>1</v>
      </c>
      <c r="Z313" s="56">
        <f t="shared" si="127"/>
        <v>1</v>
      </c>
      <c r="AA313" s="56">
        <f t="shared" si="127"/>
        <v>1</v>
      </c>
      <c r="AB313" s="56">
        <f t="shared" si="127"/>
        <v>1</v>
      </c>
      <c r="AC313" s="56">
        <f t="shared" si="128"/>
        <v>1</v>
      </c>
      <c r="AD313" s="56">
        <f t="shared" si="128"/>
        <v>1</v>
      </c>
      <c r="AE313" s="56">
        <f t="shared" si="128"/>
        <v>1</v>
      </c>
      <c r="AF313" s="56">
        <f t="shared" si="128"/>
        <v>1</v>
      </c>
      <c r="AG313" s="56">
        <f t="shared" si="128"/>
        <v>1</v>
      </c>
      <c r="AH313" s="56">
        <f t="shared" si="128"/>
        <v>1</v>
      </c>
      <c r="AI313" s="56">
        <f t="shared" si="128"/>
        <v>1</v>
      </c>
      <c r="AJ313" s="56">
        <f t="shared" si="128"/>
        <v>1</v>
      </c>
      <c r="AK313" s="56">
        <f t="shared" si="128"/>
        <v>0</v>
      </c>
      <c r="AL313" s="56">
        <f t="shared" si="128"/>
        <v>0</v>
      </c>
      <c r="AM313" s="56">
        <f t="shared" si="129"/>
        <v>0</v>
      </c>
      <c r="AN313" s="56">
        <f t="shared" si="129"/>
        <v>0</v>
      </c>
      <c r="AO313" s="56">
        <f t="shared" si="129"/>
        <v>0</v>
      </c>
      <c r="AP313" s="56">
        <f t="shared" si="129"/>
        <v>0</v>
      </c>
      <c r="AQ313" s="56">
        <f t="shared" si="129"/>
        <v>0</v>
      </c>
      <c r="AR313" s="56">
        <f t="shared" si="129"/>
        <v>0</v>
      </c>
      <c r="AS313" s="56">
        <f t="shared" si="129"/>
        <v>0</v>
      </c>
      <c r="AT313" s="56">
        <f t="shared" si="129"/>
        <v>0</v>
      </c>
      <c r="AU313" s="56">
        <f t="shared" si="129"/>
        <v>0</v>
      </c>
      <c r="AV313" s="56">
        <f t="shared" si="129"/>
        <v>0</v>
      </c>
      <c r="AW313" s="56">
        <f t="shared" si="129"/>
        <v>0</v>
      </c>
      <c r="AX313" s="56">
        <f t="shared" si="129"/>
        <v>0</v>
      </c>
      <c r="AY313" s="56">
        <f t="shared" si="129"/>
        <v>0</v>
      </c>
      <c r="AZ313" s="56">
        <f t="shared" si="129"/>
        <v>0</v>
      </c>
    </row>
    <row r="314" spans="1:52">
      <c r="A314" s="56" t="s">
        <v>335</v>
      </c>
      <c r="B314" s="56">
        <v>3391</v>
      </c>
      <c r="C314" s="56" t="s">
        <v>512</v>
      </c>
      <c r="D314" s="56" t="s">
        <v>547</v>
      </c>
      <c r="E314" s="1">
        <v>39484</v>
      </c>
      <c r="F314" s="1">
        <v>42495</v>
      </c>
      <c r="G314" s="1">
        <f t="shared" si="109"/>
        <v>42495</v>
      </c>
      <c r="I314" s="56">
        <f t="shared" si="126"/>
        <v>1</v>
      </c>
      <c r="J314" s="56">
        <f t="shared" si="126"/>
        <v>1</v>
      </c>
      <c r="K314" s="56">
        <f t="shared" si="126"/>
        <v>1</v>
      </c>
      <c r="L314" s="56">
        <f t="shared" si="126"/>
        <v>1</v>
      </c>
      <c r="M314" s="56">
        <f t="shared" si="126"/>
        <v>1</v>
      </c>
      <c r="N314" s="56">
        <f t="shared" si="126"/>
        <v>1</v>
      </c>
      <c r="O314" s="56">
        <f t="shared" si="126"/>
        <v>1</v>
      </c>
      <c r="P314" s="56">
        <f t="shared" si="126"/>
        <v>1</v>
      </c>
      <c r="Q314" s="56">
        <f t="shared" si="126"/>
        <v>1</v>
      </c>
      <c r="R314" s="56">
        <f t="shared" si="126"/>
        <v>1</v>
      </c>
      <c r="S314" s="56">
        <f t="shared" si="127"/>
        <v>1</v>
      </c>
      <c r="T314" s="56">
        <f t="shared" si="127"/>
        <v>1</v>
      </c>
      <c r="U314" s="56">
        <f t="shared" si="127"/>
        <v>1</v>
      </c>
      <c r="V314" s="56">
        <f t="shared" si="127"/>
        <v>1</v>
      </c>
      <c r="W314" s="56">
        <f t="shared" si="127"/>
        <v>1</v>
      </c>
      <c r="X314" s="56">
        <f t="shared" si="127"/>
        <v>1</v>
      </c>
      <c r="Y314" s="56">
        <f t="shared" si="127"/>
        <v>1</v>
      </c>
      <c r="Z314" s="56">
        <f t="shared" si="127"/>
        <v>1</v>
      </c>
      <c r="AA314" s="56">
        <f t="shared" si="127"/>
        <v>1</v>
      </c>
      <c r="AB314" s="56">
        <f t="shared" si="127"/>
        <v>1</v>
      </c>
      <c r="AC314" s="56">
        <f t="shared" si="128"/>
        <v>1</v>
      </c>
      <c r="AD314" s="56">
        <f t="shared" si="128"/>
        <v>1</v>
      </c>
      <c r="AE314" s="56">
        <f t="shared" si="128"/>
        <v>1</v>
      </c>
      <c r="AF314" s="56">
        <f t="shared" si="128"/>
        <v>1</v>
      </c>
      <c r="AG314" s="56">
        <f t="shared" si="128"/>
        <v>1</v>
      </c>
      <c r="AH314" s="56">
        <f t="shared" si="128"/>
        <v>1</v>
      </c>
      <c r="AI314" s="56">
        <f t="shared" si="128"/>
        <v>1</v>
      </c>
      <c r="AJ314" s="56">
        <f t="shared" si="128"/>
        <v>1</v>
      </c>
      <c r="AK314" s="56">
        <f t="shared" si="128"/>
        <v>1</v>
      </c>
      <c r="AL314" s="56">
        <f t="shared" si="128"/>
        <v>0</v>
      </c>
      <c r="AM314" s="56">
        <f t="shared" si="129"/>
        <v>0</v>
      </c>
      <c r="AN314" s="56">
        <f t="shared" si="129"/>
        <v>0</v>
      </c>
      <c r="AO314" s="56">
        <f t="shared" si="129"/>
        <v>0</v>
      </c>
      <c r="AP314" s="56">
        <f t="shared" si="129"/>
        <v>0</v>
      </c>
      <c r="AQ314" s="56">
        <f t="shared" si="129"/>
        <v>0</v>
      </c>
      <c r="AR314" s="56">
        <f t="shared" si="129"/>
        <v>0</v>
      </c>
      <c r="AS314" s="56">
        <f t="shared" si="129"/>
        <v>0</v>
      </c>
      <c r="AT314" s="56">
        <f t="shared" si="129"/>
        <v>0</v>
      </c>
      <c r="AU314" s="56">
        <f t="shared" si="129"/>
        <v>0</v>
      </c>
      <c r="AV314" s="56">
        <f t="shared" si="129"/>
        <v>0</v>
      </c>
      <c r="AW314" s="56">
        <f t="shared" si="129"/>
        <v>0</v>
      </c>
      <c r="AX314" s="56">
        <f t="shared" si="129"/>
        <v>0</v>
      </c>
      <c r="AY314" s="56">
        <f t="shared" si="129"/>
        <v>0</v>
      </c>
      <c r="AZ314" s="56">
        <f t="shared" si="129"/>
        <v>0</v>
      </c>
    </row>
    <row r="315" spans="1:52">
      <c r="A315" s="56" t="s">
        <v>335</v>
      </c>
      <c r="B315" s="56">
        <v>3540</v>
      </c>
      <c r="C315" s="56" t="s">
        <v>512</v>
      </c>
      <c r="D315" s="56" t="s">
        <v>546</v>
      </c>
      <c r="E315" s="1">
        <v>39639</v>
      </c>
      <c r="F315" s="1">
        <v>42522</v>
      </c>
      <c r="G315" s="1">
        <f t="shared" si="109"/>
        <v>42522</v>
      </c>
      <c r="I315" s="56">
        <f t="shared" si="126"/>
        <v>1</v>
      </c>
      <c r="J315" s="56">
        <f t="shared" si="126"/>
        <v>1</v>
      </c>
      <c r="K315" s="56">
        <f t="shared" si="126"/>
        <v>1</v>
      </c>
      <c r="L315" s="56">
        <f t="shared" si="126"/>
        <v>1</v>
      </c>
      <c r="M315" s="56">
        <f t="shared" si="126"/>
        <v>1</v>
      </c>
      <c r="N315" s="56">
        <f t="shared" si="126"/>
        <v>1</v>
      </c>
      <c r="O315" s="56">
        <f t="shared" si="126"/>
        <v>1</v>
      </c>
      <c r="P315" s="56">
        <f t="shared" si="126"/>
        <v>1</v>
      </c>
      <c r="Q315" s="56">
        <f t="shared" si="126"/>
        <v>1</v>
      </c>
      <c r="R315" s="56">
        <f t="shared" si="126"/>
        <v>1</v>
      </c>
      <c r="S315" s="56">
        <f t="shared" si="127"/>
        <v>1</v>
      </c>
      <c r="T315" s="56">
        <f t="shared" si="127"/>
        <v>1</v>
      </c>
      <c r="U315" s="56">
        <f t="shared" si="127"/>
        <v>1</v>
      </c>
      <c r="V315" s="56">
        <f t="shared" si="127"/>
        <v>1</v>
      </c>
      <c r="W315" s="56">
        <f t="shared" si="127"/>
        <v>1</v>
      </c>
      <c r="X315" s="56">
        <f t="shared" si="127"/>
        <v>1</v>
      </c>
      <c r="Y315" s="56">
        <f t="shared" si="127"/>
        <v>1</v>
      </c>
      <c r="Z315" s="56">
        <f t="shared" si="127"/>
        <v>1</v>
      </c>
      <c r="AA315" s="56">
        <f t="shared" si="127"/>
        <v>1</v>
      </c>
      <c r="AB315" s="56">
        <f t="shared" si="127"/>
        <v>1</v>
      </c>
      <c r="AC315" s="56">
        <f t="shared" si="128"/>
        <v>1</v>
      </c>
      <c r="AD315" s="56">
        <f t="shared" si="128"/>
        <v>1</v>
      </c>
      <c r="AE315" s="56">
        <f t="shared" si="128"/>
        <v>1</v>
      </c>
      <c r="AF315" s="56">
        <f t="shared" si="128"/>
        <v>1</v>
      </c>
      <c r="AG315" s="56">
        <f t="shared" si="128"/>
        <v>1</v>
      </c>
      <c r="AH315" s="56">
        <f t="shared" si="128"/>
        <v>1</v>
      </c>
      <c r="AI315" s="56">
        <f t="shared" si="128"/>
        <v>1</v>
      </c>
      <c r="AJ315" s="56">
        <f t="shared" si="128"/>
        <v>1</v>
      </c>
      <c r="AK315" s="56">
        <f t="shared" si="128"/>
        <v>1</v>
      </c>
      <c r="AL315" s="56">
        <f t="shared" si="128"/>
        <v>0</v>
      </c>
      <c r="AM315" s="56">
        <f t="shared" si="129"/>
        <v>0</v>
      </c>
      <c r="AN315" s="56">
        <f t="shared" si="129"/>
        <v>0</v>
      </c>
      <c r="AO315" s="56">
        <f t="shared" si="129"/>
        <v>0</v>
      </c>
      <c r="AP315" s="56">
        <f t="shared" si="129"/>
        <v>0</v>
      </c>
      <c r="AQ315" s="56">
        <f t="shared" si="129"/>
        <v>0</v>
      </c>
      <c r="AR315" s="56">
        <f t="shared" si="129"/>
        <v>0</v>
      </c>
      <c r="AS315" s="56">
        <f t="shared" si="129"/>
        <v>0</v>
      </c>
      <c r="AT315" s="56">
        <f t="shared" si="129"/>
        <v>0</v>
      </c>
      <c r="AU315" s="56">
        <f t="shared" si="129"/>
        <v>0</v>
      </c>
      <c r="AV315" s="56">
        <f t="shared" si="129"/>
        <v>0</v>
      </c>
      <c r="AW315" s="56">
        <f t="shared" si="129"/>
        <v>0</v>
      </c>
      <c r="AX315" s="56">
        <f t="shared" si="129"/>
        <v>0</v>
      </c>
      <c r="AY315" s="56">
        <f t="shared" si="129"/>
        <v>0</v>
      </c>
      <c r="AZ315" s="56">
        <f t="shared" si="129"/>
        <v>0</v>
      </c>
    </row>
    <row r="316" spans="1:52">
      <c r="A316" s="56" t="s">
        <v>335</v>
      </c>
      <c r="B316" s="56">
        <v>3565</v>
      </c>
      <c r="C316" s="56" t="s">
        <v>512</v>
      </c>
      <c r="D316" s="56" t="s">
        <v>545</v>
      </c>
      <c r="E316" s="1">
        <v>39661</v>
      </c>
      <c r="F316" s="1">
        <v>42495</v>
      </c>
      <c r="G316" s="1">
        <f t="shared" si="109"/>
        <v>42495</v>
      </c>
      <c r="I316" s="56">
        <f t="shared" si="126"/>
        <v>1</v>
      </c>
      <c r="J316" s="56">
        <f t="shared" si="126"/>
        <v>1</v>
      </c>
      <c r="K316" s="56">
        <f t="shared" si="126"/>
        <v>1</v>
      </c>
      <c r="L316" s="56">
        <f t="shared" si="126"/>
        <v>1</v>
      </c>
      <c r="M316" s="56">
        <f t="shared" si="126"/>
        <v>1</v>
      </c>
      <c r="N316" s="56">
        <f t="shared" si="126"/>
        <v>1</v>
      </c>
      <c r="O316" s="56">
        <f t="shared" si="126"/>
        <v>1</v>
      </c>
      <c r="P316" s="56">
        <f t="shared" si="126"/>
        <v>1</v>
      </c>
      <c r="Q316" s="56">
        <f t="shared" si="126"/>
        <v>1</v>
      </c>
      <c r="R316" s="56">
        <f t="shared" si="126"/>
        <v>1</v>
      </c>
      <c r="S316" s="56">
        <f t="shared" si="127"/>
        <v>1</v>
      </c>
      <c r="T316" s="56">
        <f t="shared" si="127"/>
        <v>1</v>
      </c>
      <c r="U316" s="56">
        <f t="shared" si="127"/>
        <v>1</v>
      </c>
      <c r="V316" s="56">
        <f t="shared" si="127"/>
        <v>1</v>
      </c>
      <c r="W316" s="56">
        <f t="shared" si="127"/>
        <v>1</v>
      </c>
      <c r="X316" s="56">
        <f t="shared" si="127"/>
        <v>1</v>
      </c>
      <c r="Y316" s="56">
        <f t="shared" si="127"/>
        <v>1</v>
      </c>
      <c r="Z316" s="56">
        <f t="shared" si="127"/>
        <v>1</v>
      </c>
      <c r="AA316" s="56">
        <f t="shared" si="127"/>
        <v>1</v>
      </c>
      <c r="AB316" s="56">
        <f t="shared" si="127"/>
        <v>1</v>
      </c>
      <c r="AC316" s="56">
        <f t="shared" si="128"/>
        <v>1</v>
      </c>
      <c r="AD316" s="56">
        <f t="shared" si="128"/>
        <v>1</v>
      </c>
      <c r="AE316" s="56">
        <f t="shared" si="128"/>
        <v>1</v>
      </c>
      <c r="AF316" s="56">
        <f t="shared" si="128"/>
        <v>1</v>
      </c>
      <c r="AG316" s="56">
        <f t="shared" si="128"/>
        <v>1</v>
      </c>
      <c r="AH316" s="56">
        <f t="shared" si="128"/>
        <v>1</v>
      </c>
      <c r="AI316" s="56">
        <f t="shared" si="128"/>
        <v>1</v>
      </c>
      <c r="AJ316" s="56">
        <f t="shared" si="128"/>
        <v>1</v>
      </c>
      <c r="AK316" s="56">
        <f t="shared" si="128"/>
        <v>1</v>
      </c>
      <c r="AL316" s="56">
        <f t="shared" si="128"/>
        <v>0</v>
      </c>
      <c r="AM316" s="56">
        <f t="shared" si="129"/>
        <v>0</v>
      </c>
      <c r="AN316" s="56">
        <f t="shared" si="129"/>
        <v>0</v>
      </c>
      <c r="AO316" s="56">
        <f t="shared" si="129"/>
        <v>0</v>
      </c>
      <c r="AP316" s="56">
        <f t="shared" si="129"/>
        <v>0</v>
      </c>
      <c r="AQ316" s="56">
        <f t="shared" si="129"/>
        <v>0</v>
      </c>
      <c r="AR316" s="56">
        <f t="shared" si="129"/>
        <v>0</v>
      </c>
      <c r="AS316" s="56">
        <f t="shared" si="129"/>
        <v>0</v>
      </c>
      <c r="AT316" s="56">
        <f t="shared" si="129"/>
        <v>0</v>
      </c>
      <c r="AU316" s="56">
        <f t="shared" si="129"/>
        <v>0</v>
      </c>
      <c r="AV316" s="56">
        <f t="shared" si="129"/>
        <v>0</v>
      </c>
      <c r="AW316" s="56">
        <f t="shared" si="129"/>
        <v>0</v>
      </c>
      <c r="AX316" s="56">
        <f t="shared" si="129"/>
        <v>0</v>
      </c>
      <c r="AY316" s="56">
        <f t="shared" si="129"/>
        <v>0</v>
      </c>
      <c r="AZ316" s="56">
        <f t="shared" si="129"/>
        <v>0</v>
      </c>
    </row>
    <row r="317" spans="1:52">
      <c r="A317" s="56" t="s">
        <v>335</v>
      </c>
      <c r="B317" s="56">
        <v>3594</v>
      </c>
      <c r="C317" s="56" t="s">
        <v>512</v>
      </c>
      <c r="D317" s="56" t="s">
        <v>544</v>
      </c>
      <c r="E317" s="1">
        <v>39707</v>
      </c>
      <c r="F317" s="1">
        <v>42495</v>
      </c>
      <c r="G317" s="1">
        <f t="shared" si="109"/>
        <v>42495</v>
      </c>
      <c r="I317" s="56">
        <f t="shared" ref="I317:R326" si="130">IF(AND(I$5&gt;$E317,I$5&lt;$G317),1,0)</f>
        <v>1</v>
      </c>
      <c r="J317" s="56">
        <f t="shared" si="130"/>
        <v>1</v>
      </c>
      <c r="K317" s="56">
        <f t="shared" si="130"/>
        <v>1</v>
      </c>
      <c r="L317" s="56">
        <f t="shared" si="130"/>
        <v>1</v>
      </c>
      <c r="M317" s="56">
        <f t="shared" si="130"/>
        <v>1</v>
      </c>
      <c r="N317" s="56">
        <f t="shared" si="130"/>
        <v>1</v>
      </c>
      <c r="O317" s="56">
        <f t="shared" si="130"/>
        <v>1</v>
      </c>
      <c r="P317" s="56">
        <f t="shared" si="130"/>
        <v>1</v>
      </c>
      <c r="Q317" s="56">
        <f t="shared" si="130"/>
        <v>1</v>
      </c>
      <c r="R317" s="56">
        <f t="shared" si="130"/>
        <v>1</v>
      </c>
      <c r="S317" s="56">
        <f t="shared" ref="S317:AB326" si="131">IF(AND(S$5&gt;$E317,S$5&lt;$G317),1,0)</f>
        <v>1</v>
      </c>
      <c r="T317" s="56">
        <f t="shared" si="131"/>
        <v>1</v>
      </c>
      <c r="U317" s="56">
        <f t="shared" si="131"/>
        <v>1</v>
      </c>
      <c r="V317" s="56">
        <f t="shared" si="131"/>
        <v>1</v>
      </c>
      <c r="W317" s="56">
        <f t="shared" si="131"/>
        <v>1</v>
      </c>
      <c r="X317" s="56">
        <f t="shared" si="131"/>
        <v>1</v>
      </c>
      <c r="Y317" s="56">
        <f t="shared" si="131"/>
        <v>1</v>
      </c>
      <c r="Z317" s="56">
        <f t="shared" si="131"/>
        <v>1</v>
      </c>
      <c r="AA317" s="56">
        <f t="shared" si="131"/>
        <v>1</v>
      </c>
      <c r="AB317" s="56">
        <f t="shared" si="131"/>
        <v>1</v>
      </c>
      <c r="AC317" s="56">
        <f t="shared" ref="AC317:AL326" si="132">IF(AND(AC$5&gt;$E317,AC$5&lt;$G317),1,0)</f>
        <v>1</v>
      </c>
      <c r="AD317" s="56">
        <f t="shared" si="132"/>
        <v>1</v>
      </c>
      <c r="AE317" s="56">
        <f t="shared" si="132"/>
        <v>1</v>
      </c>
      <c r="AF317" s="56">
        <f t="shared" si="132"/>
        <v>1</v>
      </c>
      <c r="AG317" s="56">
        <f t="shared" si="132"/>
        <v>1</v>
      </c>
      <c r="AH317" s="56">
        <f t="shared" si="132"/>
        <v>1</v>
      </c>
      <c r="AI317" s="56">
        <f t="shared" si="132"/>
        <v>1</v>
      </c>
      <c r="AJ317" s="56">
        <f t="shared" si="132"/>
        <v>1</v>
      </c>
      <c r="AK317" s="56">
        <f t="shared" si="132"/>
        <v>1</v>
      </c>
      <c r="AL317" s="56">
        <f t="shared" si="132"/>
        <v>0</v>
      </c>
      <c r="AM317" s="56">
        <f t="shared" ref="AM317:AZ326" si="133">IF(AND(AM$5&gt;$E317,AM$5&lt;$G317),1,0)</f>
        <v>0</v>
      </c>
      <c r="AN317" s="56">
        <f t="shared" si="133"/>
        <v>0</v>
      </c>
      <c r="AO317" s="56">
        <f t="shared" si="133"/>
        <v>0</v>
      </c>
      <c r="AP317" s="56">
        <f t="shared" si="133"/>
        <v>0</v>
      </c>
      <c r="AQ317" s="56">
        <f t="shared" si="133"/>
        <v>0</v>
      </c>
      <c r="AR317" s="56">
        <f t="shared" si="133"/>
        <v>0</v>
      </c>
      <c r="AS317" s="56">
        <f t="shared" si="133"/>
        <v>0</v>
      </c>
      <c r="AT317" s="56">
        <f t="shared" si="133"/>
        <v>0</v>
      </c>
      <c r="AU317" s="56">
        <f t="shared" si="133"/>
        <v>0</v>
      </c>
      <c r="AV317" s="56">
        <f t="shared" si="133"/>
        <v>0</v>
      </c>
      <c r="AW317" s="56">
        <f t="shared" si="133"/>
        <v>0</v>
      </c>
      <c r="AX317" s="56">
        <f t="shared" si="133"/>
        <v>0</v>
      </c>
      <c r="AY317" s="56">
        <f t="shared" si="133"/>
        <v>0</v>
      </c>
      <c r="AZ317" s="56">
        <f t="shared" si="133"/>
        <v>0</v>
      </c>
    </row>
    <row r="318" spans="1:52">
      <c r="A318" s="56" t="s">
        <v>335</v>
      </c>
      <c r="B318" s="56">
        <v>3630</v>
      </c>
      <c r="C318" s="56" t="s">
        <v>512</v>
      </c>
      <c r="D318" s="56" t="s">
        <v>543</v>
      </c>
      <c r="E318" s="1">
        <v>39743</v>
      </c>
      <c r="F318" s="1">
        <v>42495</v>
      </c>
      <c r="G318" s="1">
        <f t="shared" si="109"/>
        <v>42495</v>
      </c>
      <c r="I318" s="56">
        <f t="shared" si="130"/>
        <v>1</v>
      </c>
      <c r="J318" s="56">
        <f t="shared" si="130"/>
        <v>1</v>
      </c>
      <c r="K318" s="56">
        <f t="shared" si="130"/>
        <v>1</v>
      </c>
      <c r="L318" s="56">
        <f t="shared" si="130"/>
        <v>1</v>
      </c>
      <c r="M318" s="56">
        <f t="shared" si="130"/>
        <v>1</v>
      </c>
      <c r="N318" s="56">
        <f t="shared" si="130"/>
        <v>1</v>
      </c>
      <c r="O318" s="56">
        <f t="shared" si="130"/>
        <v>1</v>
      </c>
      <c r="P318" s="56">
        <f t="shared" si="130"/>
        <v>1</v>
      </c>
      <c r="Q318" s="56">
        <f t="shared" si="130"/>
        <v>1</v>
      </c>
      <c r="R318" s="56">
        <f t="shared" si="130"/>
        <v>1</v>
      </c>
      <c r="S318" s="56">
        <f t="shared" si="131"/>
        <v>1</v>
      </c>
      <c r="T318" s="56">
        <f t="shared" si="131"/>
        <v>1</v>
      </c>
      <c r="U318" s="56">
        <f t="shared" si="131"/>
        <v>1</v>
      </c>
      <c r="V318" s="56">
        <f t="shared" si="131"/>
        <v>1</v>
      </c>
      <c r="W318" s="56">
        <f t="shared" si="131"/>
        <v>1</v>
      </c>
      <c r="X318" s="56">
        <f t="shared" si="131"/>
        <v>1</v>
      </c>
      <c r="Y318" s="56">
        <f t="shared" si="131"/>
        <v>1</v>
      </c>
      <c r="Z318" s="56">
        <f t="shared" si="131"/>
        <v>1</v>
      </c>
      <c r="AA318" s="56">
        <f t="shared" si="131"/>
        <v>1</v>
      </c>
      <c r="AB318" s="56">
        <f t="shared" si="131"/>
        <v>1</v>
      </c>
      <c r="AC318" s="56">
        <f t="shared" si="132"/>
        <v>1</v>
      </c>
      <c r="AD318" s="56">
        <f t="shared" si="132"/>
        <v>1</v>
      </c>
      <c r="AE318" s="56">
        <f t="shared" si="132"/>
        <v>1</v>
      </c>
      <c r="AF318" s="56">
        <f t="shared" si="132"/>
        <v>1</v>
      </c>
      <c r="AG318" s="56">
        <f t="shared" si="132"/>
        <v>1</v>
      </c>
      <c r="AH318" s="56">
        <f t="shared" si="132"/>
        <v>1</v>
      </c>
      <c r="AI318" s="56">
        <f t="shared" si="132"/>
        <v>1</v>
      </c>
      <c r="AJ318" s="56">
        <f t="shared" si="132"/>
        <v>1</v>
      </c>
      <c r="AK318" s="56">
        <f t="shared" si="132"/>
        <v>1</v>
      </c>
      <c r="AL318" s="56">
        <f t="shared" si="132"/>
        <v>0</v>
      </c>
      <c r="AM318" s="56">
        <f t="shared" si="133"/>
        <v>0</v>
      </c>
      <c r="AN318" s="56">
        <f t="shared" si="133"/>
        <v>0</v>
      </c>
      <c r="AO318" s="56">
        <f t="shared" si="133"/>
        <v>0</v>
      </c>
      <c r="AP318" s="56">
        <f t="shared" si="133"/>
        <v>0</v>
      </c>
      <c r="AQ318" s="56">
        <f t="shared" si="133"/>
        <v>0</v>
      </c>
      <c r="AR318" s="56">
        <f t="shared" si="133"/>
        <v>0</v>
      </c>
      <c r="AS318" s="56">
        <f t="shared" si="133"/>
        <v>0</v>
      </c>
      <c r="AT318" s="56">
        <f t="shared" si="133"/>
        <v>0</v>
      </c>
      <c r="AU318" s="56">
        <f t="shared" si="133"/>
        <v>0</v>
      </c>
      <c r="AV318" s="56">
        <f t="shared" si="133"/>
        <v>0</v>
      </c>
      <c r="AW318" s="56">
        <f t="shared" si="133"/>
        <v>0</v>
      </c>
      <c r="AX318" s="56">
        <f t="shared" si="133"/>
        <v>0</v>
      </c>
      <c r="AY318" s="56">
        <f t="shared" si="133"/>
        <v>0</v>
      </c>
      <c r="AZ318" s="56">
        <f t="shared" si="133"/>
        <v>0</v>
      </c>
    </row>
    <row r="319" spans="1:52">
      <c r="A319" s="56" t="s">
        <v>335</v>
      </c>
      <c r="B319" s="56">
        <v>3658</v>
      </c>
      <c r="C319" s="56" t="s">
        <v>512</v>
      </c>
      <c r="D319" s="56" t="s">
        <v>542</v>
      </c>
      <c r="E319" s="1">
        <v>39752</v>
      </c>
      <c r="F319" s="1">
        <v>42495</v>
      </c>
      <c r="G319" s="1">
        <f t="shared" si="109"/>
        <v>42495</v>
      </c>
      <c r="I319" s="56">
        <f t="shared" si="130"/>
        <v>1</v>
      </c>
      <c r="J319" s="56">
        <f t="shared" si="130"/>
        <v>1</v>
      </c>
      <c r="K319" s="56">
        <f t="shared" si="130"/>
        <v>1</v>
      </c>
      <c r="L319" s="56">
        <f t="shared" si="130"/>
        <v>1</v>
      </c>
      <c r="M319" s="56">
        <f t="shared" si="130"/>
        <v>1</v>
      </c>
      <c r="N319" s="56">
        <f t="shared" si="130"/>
        <v>1</v>
      </c>
      <c r="O319" s="56">
        <f t="shared" si="130"/>
        <v>1</v>
      </c>
      <c r="P319" s="56">
        <f t="shared" si="130"/>
        <v>1</v>
      </c>
      <c r="Q319" s="56">
        <f t="shared" si="130"/>
        <v>1</v>
      </c>
      <c r="R319" s="56">
        <f t="shared" si="130"/>
        <v>1</v>
      </c>
      <c r="S319" s="56">
        <f t="shared" si="131"/>
        <v>1</v>
      </c>
      <c r="T319" s="56">
        <f t="shared" si="131"/>
        <v>1</v>
      </c>
      <c r="U319" s="56">
        <f t="shared" si="131"/>
        <v>1</v>
      </c>
      <c r="V319" s="56">
        <f t="shared" si="131"/>
        <v>1</v>
      </c>
      <c r="W319" s="56">
        <f t="shared" si="131"/>
        <v>1</v>
      </c>
      <c r="X319" s="56">
        <f t="shared" si="131"/>
        <v>1</v>
      </c>
      <c r="Y319" s="56">
        <f t="shared" si="131"/>
        <v>1</v>
      </c>
      <c r="Z319" s="56">
        <f t="shared" si="131"/>
        <v>1</v>
      </c>
      <c r="AA319" s="56">
        <f t="shared" si="131"/>
        <v>1</v>
      </c>
      <c r="AB319" s="56">
        <f t="shared" si="131"/>
        <v>1</v>
      </c>
      <c r="AC319" s="56">
        <f t="shared" si="132"/>
        <v>1</v>
      </c>
      <c r="AD319" s="56">
        <f t="shared" si="132"/>
        <v>1</v>
      </c>
      <c r="AE319" s="56">
        <f t="shared" si="132"/>
        <v>1</v>
      </c>
      <c r="AF319" s="56">
        <f t="shared" si="132"/>
        <v>1</v>
      </c>
      <c r="AG319" s="56">
        <f t="shared" si="132"/>
        <v>1</v>
      </c>
      <c r="AH319" s="56">
        <f t="shared" si="132"/>
        <v>1</v>
      </c>
      <c r="AI319" s="56">
        <f t="shared" si="132"/>
        <v>1</v>
      </c>
      <c r="AJ319" s="56">
        <f t="shared" si="132"/>
        <v>1</v>
      </c>
      <c r="AK319" s="56">
        <f t="shared" si="132"/>
        <v>1</v>
      </c>
      <c r="AL319" s="56">
        <f t="shared" si="132"/>
        <v>0</v>
      </c>
      <c r="AM319" s="56">
        <f t="shared" si="133"/>
        <v>0</v>
      </c>
      <c r="AN319" s="56">
        <f t="shared" si="133"/>
        <v>0</v>
      </c>
      <c r="AO319" s="56">
        <f t="shared" si="133"/>
        <v>0</v>
      </c>
      <c r="AP319" s="56">
        <f t="shared" si="133"/>
        <v>0</v>
      </c>
      <c r="AQ319" s="56">
        <f t="shared" si="133"/>
        <v>0</v>
      </c>
      <c r="AR319" s="56">
        <f t="shared" si="133"/>
        <v>0</v>
      </c>
      <c r="AS319" s="56">
        <f t="shared" si="133"/>
        <v>0</v>
      </c>
      <c r="AT319" s="56">
        <f t="shared" si="133"/>
        <v>0</v>
      </c>
      <c r="AU319" s="56">
        <f t="shared" si="133"/>
        <v>0</v>
      </c>
      <c r="AV319" s="56">
        <f t="shared" si="133"/>
        <v>0</v>
      </c>
      <c r="AW319" s="56">
        <f t="shared" si="133"/>
        <v>0</v>
      </c>
      <c r="AX319" s="56">
        <f t="shared" si="133"/>
        <v>0</v>
      </c>
      <c r="AY319" s="56">
        <f t="shared" si="133"/>
        <v>0</v>
      </c>
      <c r="AZ319" s="56">
        <f t="shared" si="133"/>
        <v>0</v>
      </c>
    </row>
    <row r="320" spans="1:52">
      <c r="A320" s="56" t="s">
        <v>335</v>
      </c>
      <c r="B320" s="56">
        <v>3662</v>
      </c>
      <c r="C320" s="56" t="s">
        <v>512</v>
      </c>
      <c r="D320" s="56" t="s">
        <v>541</v>
      </c>
      <c r="E320" s="1">
        <v>39784</v>
      </c>
      <c r="F320" s="1">
        <v>42495</v>
      </c>
      <c r="G320" s="1">
        <f t="shared" si="109"/>
        <v>42495</v>
      </c>
      <c r="I320" s="56">
        <f t="shared" si="130"/>
        <v>1</v>
      </c>
      <c r="J320" s="56">
        <f t="shared" si="130"/>
        <v>1</v>
      </c>
      <c r="K320" s="56">
        <f t="shared" si="130"/>
        <v>1</v>
      </c>
      <c r="L320" s="56">
        <f t="shared" si="130"/>
        <v>1</v>
      </c>
      <c r="M320" s="56">
        <f t="shared" si="130"/>
        <v>1</v>
      </c>
      <c r="N320" s="56">
        <f t="shared" si="130"/>
        <v>1</v>
      </c>
      <c r="O320" s="56">
        <f t="shared" si="130"/>
        <v>1</v>
      </c>
      <c r="P320" s="56">
        <f t="shared" si="130"/>
        <v>1</v>
      </c>
      <c r="Q320" s="56">
        <f t="shared" si="130"/>
        <v>1</v>
      </c>
      <c r="R320" s="56">
        <f t="shared" si="130"/>
        <v>1</v>
      </c>
      <c r="S320" s="56">
        <f t="shared" si="131"/>
        <v>1</v>
      </c>
      <c r="T320" s="56">
        <f t="shared" si="131"/>
        <v>1</v>
      </c>
      <c r="U320" s="56">
        <f t="shared" si="131"/>
        <v>1</v>
      </c>
      <c r="V320" s="56">
        <f t="shared" si="131"/>
        <v>1</v>
      </c>
      <c r="W320" s="56">
        <f t="shared" si="131"/>
        <v>1</v>
      </c>
      <c r="X320" s="56">
        <f t="shared" si="131"/>
        <v>1</v>
      </c>
      <c r="Y320" s="56">
        <f t="shared" si="131"/>
        <v>1</v>
      </c>
      <c r="Z320" s="56">
        <f t="shared" si="131"/>
        <v>1</v>
      </c>
      <c r="AA320" s="56">
        <f t="shared" si="131"/>
        <v>1</v>
      </c>
      <c r="AB320" s="56">
        <f t="shared" si="131"/>
        <v>1</v>
      </c>
      <c r="AC320" s="56">
        <f t="shared" si="132"/>
        <v>1</v>
      </c>
      <c r="AD320" s="56">
        <f t="shared" si="132"/>
        <v>1</v>
      </c>
      <c r="AE320" s="56">
        <f t="shared" si="132"/>
        <v>1</v>
      </c>
      <c r="AF320" s="56">
        <f t="shared" si="132"/>
        <v>1</v>
      </c>
      <c r="AG320" s="56">
        <f t="shared" si="132"/>
        <v>1</v>
      </c>
      <c r="AH320" s="56">
        <f t="shared" si="132"/>
        <v>1</v>
      </c>
      <c r="AI320" s="56">
        <f t="shared" si="132"/>
        <v>1</v>
      </c>
      <c r="AJ320" s="56">
        <f t="shared" si="132"/>
        <v>1</v>
      </c>
      <c r="AK320" s="56">
        <f t="shared" si="132"/>
        <v>1</v>
      </c>
      <c r="AL320" s="56">
        <f t="shared" si="132"/>
        <v>0</v>
      </c>
      <c r="AM320" s="56">
        <f t="shared" si="133"/>
        <v>0</v>
      </c>
      <c r="AN320" s="56">
        <f t="shared" si="133"/>
        <v>0</v>
      </c>
      <c r="AO320" s="56">
        <f t="shared" si="133"/>
        <v>0</v>
      </c>
      <c r="AP320" s="56">
        <f t="shared" si="133"/>
        <v>0</v>
      </c>
      <c r="AQ320" s="56">
        <f t="shared" si="133"/>
        <v>0</v>
      </c>
      <c r="AR320" s="56">
        <f t="shared" si="133"/>
        <v>0</v>
      </c>
      <c r="AS320" s="56">
        <f t="shared" si="133"/>
        <v>0</v>
      </c>
      <c r="AT320" s="56">
        <f t="shared" si="133"/>
        <v>0</v>
      </c>
      <c r="AU320" s="56">
        <f t="shared" si="133"/>
        <v>0</v>
      </c>
      <c r="AV320" s="56">
        <f t="shared" si="133"/>
        <v>0</v>
      </c>
      <c r="AW320" s="56">
        <f t="shared" si="133"/>
        <v>0</v>
      </c>
      <c r="AX320" s="56">
        <f t="shared" si="133"/>
        <v>0</v>
      </c>
      <c r="AY320" s="56">
        <f t="shared" si="133"/>
        <v>0</v>
      </c>
      <c r="AZ320" s="56">
        <f t="shared" si="133"/>
        <v>0</v>
      </c>
    </row>
    <row r="321" spans="1:52">
      <c r="A321" s="56" t="s">
        <v>335</v>
      </c>
      <c r="B321" s="56">
        <v>3750</v>
      </c>
      <c r="C321" s="56" t="s">
        <v>512</v>
      </c>
      <c r="D321" s="56" t="s">
        <v>540</v>
      </c>
      <c r="E321" s="1">
        <v>39846</v>
      </c>
      <c r="F321" s="1">
        <v>42495</v>
      </c>
      <c r="G321" s="1">
        <f t="shared" si="109"/>
        <v>42495</v>
      </c>
      <c r="I321" s="56">
        <f t="shared" si="130"/>
        <v>1</v>
      </c>
      <c r="J321" s="56">
        <f t="shared" si="130"/>
        <v>1</v>
      </c>
      <c r="K321" s="56">
        <f t="shared" si="130"/>
        <v>1</v>
      </c>
      <c r="L321" s="56">
        <f t="shared" si="130"/>
        <v>1</v>
      </c>
      <c r="M321" s="56">
        <f t="shared" si="130"/>
        <v>1</v>
      </c>
      <c r="N321" s="56">
        <f t="shared" si="130"/>
        <v>1</v>
      </c>
      <c r="O321" s="56">
        <f t="shared" si="130"/>
        <v>1</v>
      </c>
      <c r="P321" s="56">
        <f t="shared" si="130"/>
        <v>1</v>
      </c>
      <c r="Q321" s="56">
        <f t="shared" si="130"/>
        <v>1</v>
      </c>
      <c r="R321" s="56">
        <f t="shared" si="130"/>
        <v>1</v>
      </c>
      <c r="S321" s="56">
        <f t="shared" si="131"/>
        <v>1</v>
      </c>
      <c r="T321" s="56">
        <f t="shared" si="131"/>
        <v>1</v>
      </c>
      <c r="U321" s="56">
        <f t="shared" si="131"/>
        <v>1</v>
      </c>
      <c r="V321" s="56">
        <f t="shared" si="131"/>
        <v>1</v>
      </c>
      <c r="W321" s="56">
        <f t="shared" si="131"/>
        <v>1</v>
      </c>
      <c r="X321" s="56">
        <f t="shared" si="131"/>
        <v>1</v>
      </c>
      <c r="Y321" s="56">
        <f t="shared" si="131"/>
        <v>1</v>
      </c>
      <c r="Z321" s="56">
        <f t="shared" si="131"/>
        <v>1</v>
      </c>
      <c r="AA321" s="56">
        <f t="shared" si="131"/>
        <v>1</v>
      </c>
      <c r="AB321" s="56">
        <f t="shared" si="131"/>
        <v>1</v>
      </c>
      <c r="AC321" s="56">
        <f t="shared" si="132"/>
        <v>1</v>
      </c>
      <c r="AD321" s="56">
        <f t="shared" si="132"/>
        <v>1</v>
      </c>
      <c r="AE321" s="56">
        <f t="shared" si="132"/>
        <v>1</v>
      </c>
      <c r="AF321" s="56">
        <f t="shared" si="132"/>
        <v>1</v>
      </c>
      <c r="AG321" s="56">
        <f t="shared" si="132"/>
        <v>1</v>
      </c>
      <c r="AH321" s="56">
        <f t="shared" si="132"/>
        <v>1</v>
      </c>
      <c r="AI321" s="56">
        <f t="shared" si="132"/>
        <v>1</v>
      </c>
      <c r="AJ321" s="56">
        <f t="shared" si="132"/>
        <v>1</v>
      </c>
      <c r="AK321" s="56">
        <f t="shared" si="132"/>
        <v>1</v>
      </c>
      <c r="AL321" s="56">
        <f t="shared" si="132"/>
        <v>0</v>
      </c>
      <c r="AM321" s="56">
        <f t="shared" si="133"/>
        <v>0</v>
      </c>
      <c r="AN321" s="56">
        <f t="shared" si="133"/>
        <v>0</v>
      </c>
      <c r="AO321" s="56">
        <f t="shared" si="133"/>
        <v>0</v>
      </c>
      <c r="AP321" s="56">
        <f t="shared" si="133"/>
        <v>0</v>
      </c>
      <c r="AQ321" s="56">
        <f t="shared" si="133"/>
        <v>0</v>
      </c>
      <c r="AR321" s="56">
        <f t="shared" si="133"/>
        <v>0</v>
      </c>
      <c r="AS321" s="56">
        <f t="shared" si="133"/>
        <v>0</v>
      </c>
      <c r="AT321" s="56">
        <f t="shared" si="133"/>
        <v>0</v>
      </c>
      <c r="AU321" s="56">
        <f t="shared" si="133"/>
        <v>0</v>
      </c>
      <c r="AV321" s="56">
        <f t="shared" si="133"/>
        <v>0</v>
      </c>
      <c r="AW321" s="56">
        <f t="shared" si="133"/>
        <v>0</v>
      </c>
      <c r="AX321" s="56">
        <f t="shared" si="133"/>
        <v>0</v>
      </c>
      <c r="AY321" s="56">
        <f t="shared" si="133"/>
        <v>0</v>
      </c>
      <c r="AZ321" s="56">
        <f t="shared" si="133"/>
        <v>0</v>
      </c>
    </row>
    <row r="322" spans="1:52">
      <c r="A322" s="56" t="s">
        <v>335</v>
      </c>
      <c r="B322" s="56">
        <v>3908</v>
      </c>
      <c r="C322" s="56" t="s">
        <v>512</v>
      </c>
      <c r="D322" s="56" t="s">
        <v>539</v>
      </c>
      <c r="E322" s="1">
        <v>39960</v>
      </c>
      <c r="F322" s="1">
        <v>42495</v>
      </c>
      <c r="G322" s="1">
        <f t="shared" si="109"/>
        <v>42495</v>
      </c>
      <c r="I322" s="56">
        <f t="shared" si="130"/>
        <v>0</v>
      </c>
      <c r="J322" s="56">
        <f t="shared" si="130"/>
        <v>1</v>
      </c>
      <c r="K322" s="56">
        <f t="shared" si="130"/>
        <v>1</v>
      </c>
      <c r="L322" s="56">
        <f t="shared" si="130"/>
        <v>1</v>
      </c>
      <c r="M322" s="56">
        <f t="shared" si="130"/>
        <v>1</v>
      </c>
      <c r="N322" s="56">
        <f t="shared" si="130"/>
        <v>1</v>
      </c>
      <c r="O322" s="56">
        <f t="shared" si="130"/>
        <v>1</v>
      </c>
      <c r="P322" s="56">
        <f t="shared" si="130"/>
        <v>1</v>
      </c>
      <c r="Q322" s="56">
        <f t="shared" si="130"/>
        <v>1</v>
      </c>
      <c r="R322" s="56">
        <f t="shared" si="130"/>
        <v>1</v>
      </c>
      <c r="S322" s="56">
        <f t="shared" si="131"/>
        <v>1</v>
      </c>
      <c r="T322" s="56">
        <f t="shared" si="131"/>
        <v>1</v>
      </c>
      <c r="U322" s="56">
        <f t="shared" si="131"/>
        <v>1</v>
      </c>
      <c r="V322" s="56">
        <f t="shared" si="131"/>
        <v>1</v>
      </c>
      <c r="W322" s="56">
        <f t="shared" si="131"/>
        <v>1</v>
      </c>
      <c r="X322" s="56">
        <f t="shared" si="131"/>
        <v>1</v>
      </c>
      <c r="Y322" s="56">
        <f t="shared" si="131"/>
        <v>1</v>
      </c>
      <c r="Z322" s="56">
        <f t="shared" si="131"/>
        <v>1</v>
      </c>
      <c r="AA322" s="56">
        <f t="shared" si="131"/>
        <v>1</v>
      </c>
      <c r="AB322" s="56">
        <f t="shared" si="131"/>
        <v>1</v>
      </c>
      <c r="AC322" s="56">
        <f t="shared" si="132"/>
        <v>1</v>
      </c>
      <c r="AD322" s="56">
        <f t="shared" si="132"/>
        <v>1</v>
      </c>
      <c r="AE322" s="56">
        <f t="shared" si="132"/>
        <v>1</v>
      </c>
      <c r="AF322" s="56">
        <f t="shared" si="132"/>
        <v>1</v>
      </c>
      <c r="AG322" s="56">
        <f t="shared" si="132"/>
        <v>1</v>
      </c>
      <c r="AH322" s="56">
        <f t="shared" si="132"/>
        <v>1</v>
      </c>
      <c r="AI322" s="56">
        <f t="shared" si="132"/>
        <v>1</v>
      </c>
      <c r="AJ322" s="56">
        <f t="shared" si="132"/>
        <v>1</v>
      </c>
      <c r="AK322" s="56">
        <f t="shared" si="132"/>
        <v>1</v>
      </c>
      <c r="AL322" s="56">
        <f t="shared" si="132"/>
        <v>0</v>
      </c>
      <c r="AM322" s="56">
        <f t="shared" si="133"/>
        <v>0</v>
      </c>
      <c r="AN322" s="56">
        <f t="shared" si="133"/>
        <v>0</v>
      </c>
      <c r="AO322" s="56">
        <f t="shared" si="133"/>
        <v>0</v>
      </c>
      <c r="AP322" s="56">
        <f t="shared" si="133"/>
        <v>0</v>
      </c>
      <c r="AQ322" s="56">
        <f t="shared" si="133"/>
        <v>0</v>
      </c>
      <c r="AR322" s="56">
        <f t="shared" si="133"/>
        <v>0</v>
      </c>
      <c r="AS322" s="56">
        <f t="shared" si="133"/>
        <v>0</v>
      </c>
      <c r="AT322" s="56">
        <f t="shared" si="133"/>
        <v>0</v>
      </c>
      <c r="AU322" s="56">
        <f t="shared" si="133"/>
        <v>0</v>
      </c>
      <c r="AV322" s="56">
        <f t="shared" si="133"/>
        <v>0</v>
      </c>
      <c r="AW322" s="56">
        <f t="shared" si="133"/>
        <v>0</v>
      </c>
      <c r="AX322" s="56">
        <f t="shared" si="133"/>
        <v>0</v>
      </c>
      <c r="AY322" s="56">
        <f t="shared" si="133"/>
        <v>0</v>
      </c>
      <c r="AZ322" s="56">
        <f t="shared" si="133"/>
        <v>0</v>
      </c>
    </row>
    <row r="323" spans="1:52">
      <c r="A323" s="56" t="s">
        <v>335</v>
      </c>
      <c r="B323" s="56">
        <v>3972</v>
      </c>
      <c r="C323" s="56" t="s">
        <v>512</v>
      </c>
      <c r="D323" s="56" t="s">
        <v>538</v>
      </c>
      <c r="E323" s="1">
        <v>40023</v>
      </c>
      <c r="F323" s="1">
        <v>42495</v>
      </c>
      <c r="G323" s="1">
        <f t="shared" si="109"/>
        <v>42495</v>
      </c>
      <c r="I323" s="56">
        <f t="shared" si="130"/>
        <v>0</v>
      </c>
      <c r="J323" s="56">
        <f t="shared" si="130"/>
        <v>0</v>
      </c>
      <c r="K323" s="56">
        <f t="shared" si="130"/>
        <v>1</v>
      </c>
      <c r="L323" s="56">
        <f t="shared" si="130"/>
        <v>1</v>
      </c>
      <c r="M323" s="56">
        <f t="shared" si="130"/>
        <v>1</v>
      </c>
      <c r="N323" s="56">
        <f t="shared" si="130"/>
        <v>1</v>
      </c>
      <c r="O323" s="56">
        <f t="shared" si="130"/>
        <v>1</v>
      </c>
      <c r="P323" s="56">
        <f t="shared" si="130"/>
        <v>1</v>
      </c>
      <c r="Q323" s="56">
        <f t="shared" si="130"/>
        <v>1</v>
      </c>
      <c r="R323" s="56">
        <f t="shared" si="130"/>
        <v>1</v>
      </c>
      <c r="S323" s="56">
        <f t="shared" si="131"/>
        <v>1</v>
      </c>
      <c r="T323" s="56">
        <f t="shared" si="131"/>
        <v>1</v>
      </c>
      <c r="U323" s="56">
        <f t="shared" si="131"/>
        <v>1</v>
      </c>
      <c r="V323" s="56">
        <f t="shared" si="131"/>
        <v>1</v>
      </c>
      <c r="W323" s="56">
        <f t="shared" si="131"/>
        <v>1</v>
      </c>
      <c r="X323" s="56">
        <f t="shared" si="131"/>
        <v>1</v>
      </c>
      <c r="Y323" s="56">
        <f t="shared" si="131"/>
        <v>1</v>
      </c>
      <c r="Z323" s="56">
        <f t="shared" si="131"/>
        <v>1</v>
      </c>
      <c r="AA323" s="56">
        <f t="shared" si="131"/>
        <v>1</v>
      </c>
      <c r="AB323" s="56">
        <f t="shared" si="131"/>
        <v>1</v>
      </c>
      <c r="AC323" s="56">
        <f t="shared" si="132"/>
        <v>1</v>
      </c>
      <c r="AD323" s="56">
        <f t="shared" si="132"/>
        <v>1</v>
      </c>
      <c r="AE323" s="56">
        <f t="shared" si="132"/>
        <v>1</v>
      </c>
      <c r="AF323" s="56">
        <f t="shared" si="132"/>
        <v>1</v>
      </c>
      <c r="AG323" s="56">
        <f t="shared" si="132"/>
        <v>1</v>
      </c>
      <c r="AH323" s="56">
        <f t="shared" si="132"/>
        <v>1</v>
      </c>
      <c r="AI323" s="56">
        <f t="shared" si="132"/>
        <v>1</v>
      </c>
      <c r="AJ323" s="56">
        <f t="shared" si="132"/>
        <v>1</v>
      </c>
      <c r="AK323" s="56">
        <f t="shared" si="132"/>
        <v>1</v>
      </c>
      <c r="AL323" s="56">
        <f t="shared" si="132"/>
        <v>0</v>
      </c>
      <c r="AM323" s="56">
        <f t="shared" si="133"/>
        <v>0</v>
      </c>
      <c r="AN323" s="56">
        <f t="shared" si="133"/>
        <v>0</v>
      </c>
      <c r="AO323" s="56">
        <f t="shared" si="133"/>
        <v>0</v>
      </c>
      <c r="AP323" s="56">
        <f t="shared" si="133"/>
        <v>0</v>
      </c>
      <c r="AQ323" s="56">
        <f t="shared" si="133"/>
        <v>0</v>
      </c>
      <c r="AR323" s="56">
        <f t="shared" si="133"/>
        <v>0</v>
      </c>
      <c r="AS323" s="56">
        <f t="shared" si="133"/>
        <v>0</v>
      </c>
      <c r="AT323" s="56">
        <f t="shared" si="133"/>
        <v>0</v>
      </c>
      <c r="AU323" s="56">
        <f t="shared" si="133"/>
        <v>0</v>
      </c>
      <c r="AV323" s="56">
        <f t="shared" si="133"/>
        <v>0</v>
      </c>
      <c r="AW323" s="56">
        <f t="shared" si="133"/>
        <v>0</v>
      </c>
      <c r="AX323" s="56">
        <f t="shared" si="133"/>
        <v>0</v>
      </c>
      <c r="AY323" s="56">
        <f t="shared" si="133"/>
        <v>0</v>
      </c>
      <c r="AZ323" s="56">
        <f t="shared" si="133"/>
        <v>0</v>
      </c>
    </row>
    <row r="324" spans="1:52">
      <c r="A324" s="56" t="s">
        <v>335</v>
      </c>
      <c r="B324" s="56">
        <v>4320</v>
      </c>
      <c r="C324" s="56" t="s">
        <v>512</v>
      </c>
      <c r="D324" s="56" t="s">
        <v>537</v>
      </c>
      <c r="E324" s="1">
        <v>40343</v>
      </c>
      <c r="F324" s="1">
        <v>42495</v>
      </c>
      <c r="G324" s="1">
        <f t="shared" si="109"/>
        <v>42495</v>
      </c>
      <c r="I324" s="56">
        <f t="shared" si="130"/>
        <v>0</v>
      </c>
      <c r="J324" s="56">
        <f t="shared" si="130"/>
        <v>0</v>
      </c>
      <c r="K324" s="56">
        <f t="shared" si="130"/>
        <v>0</v>
      </c>
      <c r="L324" s="56">
        <f t="shared" si="130"/>
        <v>0</v>
      </c>
      <c r="M324" s="56">
        <f t="shared" si="130"/>
        <v>0</v>
      </c>
      <c r="N324" s="56">
        <f t="shared" si="130"/>
        <v>1</v>
      </c>
      <c r="O324" s="56">
        <f t="shared" si="130"/>
        <v>1</v>
      </c>
      <c r="P324" s="56">
        <f t="shared" si="130"/>
        <v>1</v>
      </c>
      <c r="Q324" s="56">
        <f t="shared" si="130"/>
        <v>1</v>
      </c>
      <c r="R324" s="56">
        <f t="shared" si="130"/>
        <v>1</v>
      </c>
      <c r="S324" s="56">
        <f t="shared" si="131"/>
        <v>1</v>
      </c>
      <c r="T324" s="56">
        <f t="shared" si="131"/>
        <v>1</v>
      </c>
      <c r="U324" s="56">
        <f t="shared" si="131"/>
        <v>1</v>
      </c>
      <c r="V324" s="56">
        <f t="shared" si="131"/>
        <v>1</v>
      </c>
      <c r="W324" s="56">
        <f t="shared" si="131"/>
        <v>1</v>
      </c>
      <c r="X324" s="56">
        <f t="shared" si="131"/>
        <v>1</v>
      </c>
      <c r="Y324" s="56">
        <f t="shared" si="131"/>
        <v>1</v>
      </c>
      <c r="Z324" s="56">
        <f t="shared" si="131"/>
        <v>1</v>
      </c>
      <c r="AA324" s="56">
        <f t="shared" si="131"/>
        <v>1</v>
      </c>
      <c r="AB324" s="56">
        <f t="shared" si="131"/>
        <v>1</v>
      </c>
      <c r="AC324" s="56">
        <f t="shared" si="132"/>
        <v>1</v>
      </c>
      <c r="AD324" s="56">
        <f t="shared" si="132"/>
        <v>1</v>
      </c>
      <c r="AE324" s="56">
        <f t="shared" si="132"/>
        <v>1</v>
      </c>
      <c r="AF324" s="56">
        <f t="shared" si="132"/>
        <v>1</v>
      </c>
      <c r="AG324" s="56">
        <f t="shared" si="132"/>
        <v>1</v>
      </c>
      <c r="AH324" s="56">
        <f t="shared" si="132"/>
        <v>1</v>
      </c>
      <c r="AI324" s="56">
        <f t="shared" si="132"/>
        <v>1</v>
      </c>
      <c r="AJ324" s="56">
        <f t="shared" si="132"/>
        <v>1</v>
      </c>
      <c r="AK324" s="56">
        <f t="shared" si="132"/>
        <v>1</v>
      </c>
      <c r="AL324" s="56">
        <f t="shared" si="132"/>
        <v>0</v>
      </c>
      <c r="AM324" s="56">
        <f t="shared" si="133"/>
        <v>0</v>
      </c>
      <c r="AN324" s="56">
        <f t="shared" si="133"/>
        <v>0</v>
      </c>
      <c r="AO324" s="56">
        <f t="shared" si="133"/>
        <v>0</v>
      </c>
      <c r="AP324" s="56">
        <f t="shared" si="133"/>
        <v>0</v>
      </c>
      <c r="AQ324" s="56">
        <f t="shared" si="133"/>
        <v>0</v>
      </c>
      <c r="AR324" s="56">
        <f t="shared" si="133"/>
        <v>0</v>
      </c>
      <c r="AS324" s="56">
        <f t="shared" si="133"/>
        <v>0</v>
      </c>
      <c r="AT324" s="56">
        <f t="shared" si="133"/>
        <v>0</v>
      </c>
      <c r="AU324" s="56">
        <f t="shared" si="133"/>
        <v>0</v>
      </c>
      <c r="AV324" s="56">
        <f t="shared" si="133"/>
        <v>0</v>
      </c>
      <c r="AW324" s="56">
        <f t="shared" si="133"/>
        <v>0</v>
      </c>
      <c r="AX324" s="56">
        <f t="shared" si="133"/>
        <v>0</v>
      </c>
      <c r="AY324" s="56">
        <f t="shared" si="133"/>
        <v>0</v>
      </c>
      <c r="AZ324" s="56">
        <f t="shared" si="133"/>
        <v>0</v>
      </c>
    </row>
    <row r="325" spans="1:52">
      <c r="A325" s="56" t="s">
        <v>335</v>
      </c>
      <c r="B325" s="56">
        <v>4441</v>
      </c>
      <c r="C325" s="56" t="s">
        <v>512</v>
      </c>
      <c r="D325" s="56" t="s">
        <v>536</v>
      </c>
      <c r="E325" s="1">
        <v>40457</v>
      </c>
      <c r="F325" s="1">
        <v>42495</v>
      </c>
      <c r="G325" s="1">
        <f t="shared" si="109"/>
        <v>42495</v>
      </c>
      <c r="I325" s="56">
        <f t="shared" si="130"/>
        <v>0</v>
      </c>
      <c r="J325" s="56">
        <f t="shared" si="130"/>
        <v>0</v>
      </c>
      <c r="K325" s="56">
        <f t="shared" si="130"/>
        <v>0</v>
      </c>
      <c r="L325" s="56">
        <f t="shared" si="130"/>
        <v>0</v>
      </c>
      <c r="M325" s="56">
        <f t="shared" si="130"/>
        <v>0</v>
      </c>
      <c r="N325" s="56">
        <f t="shared" si="130"/>
        <v>0</v>
      </c>
      <c r="O325" s="56">
        <f t="shared" si="130"/>
        <v>0</v>
      </c>
      <c r="P325" s="56">
        <f t="shared" si="130"/>
        <v>1</v>
      </c>
      <c r="Q325" s="56">
        <f t="shared" si="130"/>
        <v>1</v>
      </c>
      <c r="R325" s="56">
        <f t="shared" si="130"/>
        <v>1</v>
      </c>
      <c r="S325" s="56">
        <f t="shared" si="131"/>
        <v>1</v>
      </c>
      <c r="T325" s="56">
        <f t="shared" si="131"/>
        <v>1</v>
      </c>
      <c r="U325" s="56">
        <f t="shared" si="131"/>
        <v>1</v>
      </c>
      <c r="V325" s="56">
        <f t="shared" si="131"/>
        <v>1</v>
      </c>
      <c r="W325" s="56">
        <f t="shared" si="131"/>
        <v>1</v>
      </c>
      <c r="X325" s="56">
        <f t="shared" si="131"/>
        <v>1</v>
      </c>
      <c r="Y325" s="56">
        <f t="shared" si="131"/>
        <v>1</v>
      </c>
      <c r="Z325" s="56">
        <f t="shared" si="131"/>
        <v>1</v>
      </c>
      <c r="AA325" s="56">
        <f t="shared" si="131"/>
        <v>1</v>
      </c>
      <c r="AB325" s="56">
        <f t="shared" si="131"/>
        <v>1</v>
      </c>
      <c r="AC325" s="56">
        <f t="shared" si="132"/>
        <v>1</v>
      </c>
      <c r="AD325" s="56">
        <f t="shared" si="132"/>
        <v>1</v>
      </c>
      <c r="AE325" s="56">
        <f t="shared" si="132"/>
        <v>1</v>
      </c>
      <c r="AF325" s="56">
        <f t="shared" si="132"/>
        <v>1</v>
      </c>
      <c r="AG325" s="56">
        <f t="shared" si="132"/>
        <v>1</v>
      </c>
      <c r="AH325" s="56">
        <f t="shared" si="132"/>
        <v>1</v>
      </c>
      <c r="AI325" s="56">
        <f t="shared" si="132"/>
        <v>1</v>
      </c>
      <c r="AJ325" s="56">
        <f t="shared" si="132"/>
        <v>1</v>
      </c>
      <c r="AK325" s="56">
        <f t="shared" si="132"/>
        <v>1</v>
      </c>
      <c r="AL325" s="56">
        <f t="shared" si="132"/>
        <v>0</v>
      </c>
      <c r="AM325" s="56">
        <f t="shared" si="133"/>
        <v>0</v>
      </c>
      <c r="AN325" s="56">
        <f t="shared" si="133"/>
        <v>0</v>
      </c>
      <c r="AO325" s="56">
        <f t="shared" si="133"/>
        <v>0</v>
      </c>
      <c r="AP325" s="56">
        <f t="shared" si="133"/>
        <v>0</v>
      </c>
      <c r="AQ325" s="56">
        <f t="shared" si="133"/>
        <v>0</v>
      </c>
      <c r="AR325" s="56">
        <f t="shared" si="133"/>
        <v>0</v>
      </c>
      <c r="AS325" s="56">
        <f t="shared" si="133"/>
        <v>0</v>
      </c>
      <c r="AT325" s="56">
        <f t="shared" si="133"/>
        <v>0</v>
      </c>
      <c r="AU325" s="56">
        <f t="shared" si="133"/>
        <v>0</v>
      </c>
      <c r="AV325" s="56">
        <f t="shared" si="133"/>
        <v>0</v>
      </c>
      <c r="AW325" s="56">
        <f t="shared" si="133"/>
        <v>0</v>
      </c>
      <c r="AX325" s="56">
        <f t="shared" si="133"/>
        <v>0</v>
      </c>
      <c r="AY325" s="56">
        <f t="shared" si="133"/>
        <v>0</v>
      </c>
      <c r="AZ325" s="56">
        <f t="shared" si="133"/>
        <v>0</v>
      </c>
    </row>
    <row r="326" spans="1:52">
      <c r="A326" s="56" t="s">
        <v>335</v>
      </c>
      <c r="B326" s="56">
        <v>4446</v>
      </c>
      <c r="C326" s="56" t="s">
        <v>512</v>
      </c>
      <c r="D326" s="56" t="s">
        <v>535</v>
      </c>
      <c r="E326" s="1">
        <v>40449</v>
      </c>
      <c r="F326" s="1">
        <v>42495</v>
      </c>
      <c r="G326" s="1">
        <f t="shared" si="109"/>
        <v>42495</v>
      </c>
      <c r="I326" s="56">
        <f t="shared" si="130"/>
        <v>0</v>
      </c>
      <c r="J326" s="56">
        <f t="shared" si="130"/>
        <v>0</v>
      </c>
      <c r="K326" s="56">
        <f t="shared" si="130"/>
        <v>0</v>
      </c>
      <c r="L326" s="56">
        <f t="shared" si="130"/>
        <v>0</v>
      </c>
      <c r="M326" s="56">
        <f t="shared" si="130"/>
        <v>0</v>
      </c>
      <c r="N326" s="56">
        <f t="shared" si="130"/>
        <v>0</v>
      </c>
      <c r="O326" s="56">
        <f t="shared" si="130"/>
        <v>1</v>
      </c>
      <c r="P326" s="56">
        <f t="shared" si="130"/>
        <v>1</v>
      </c>
      <c r="Q326" s="56">
        <f t="shared" si="130"/>
        <v>1</v>
      </c>
      <c r="R326" s="56">
        <f t="shared" si="130"/>
        <v>1</v>
      </c>
      <c r="S326" s="56">
        <f t="shared" si="131"/>
        <v>1</v>
      </c>
      <c r="T326" s="56">
        <f t="shared" si="131"/>
        <v>1</v>
      </c>
      <c r="U326" s="56">
        <f t="shared" si="131"/>
        <v>1</v>
      </c>
      <c r="V326" s="56">
        <f t="shared" si="131"/>
        <v>1</v>
      </c>
      <c r="W326" s="56">
        <f t="shared" si="131"/>
        <v>1</v>
      </c>
      <c r="X326" s="56">
        <f t="shared" si="131"/>
        <v>1</v>
      </c>
      <c r="Y326" s="56">
        <f t="shared" si="131"/>
        <v>1</v>
      </c>
      <c r="Z326" s="56">
        <f t="shared" si="131"/>
        <v>1</v>
      </c>
      <c r="AA326" s="56">
        <f t="shared" si="131"/>
        <v>1</v>
      </c>
      <c r="AB326" s="56">
        <f t="shared" si="131"/>
        <v>1</v>
      </c>
      <c r="AC326" s="56">
        <f t="shared" si="132"/>
        <v>1</v>
      </c>
      <c r="AD326" s="56">
        <f t="shared" si="132"/>
        <v>1</v>
      </c>
      <c r="AE326" s="56">
        <f t="shared" si="132"/>
        <v>1</v>
      </c>
      <c r="AF326" s="56">
        <f t="shared" si="132"/>
        <v>1</v>
      </c>
      <c r="AG326" s="56">
        <f t="shared" si="132"/>
        <v>1</v>
      </c>
      <c r="AH326" s="56">
        <f t="shared" si="132"/>
        <v>1</v>
      </c>
      <c r="AI326" s="56">
        <f t="shared" si="132"/>
        <v>1</v>
      </c>
      <c r="AJ326" s="56">
        <f t="shared" si="132"/>
        <v>1</v>
      </c>
      <c r="AK326" s="56">
        <f t="shared" si="132"/>
        <v>1</v>
      </c>
      <c r="AL326" s="56">
        <f t="shared" si="132"/>
        <v>0</v>
      </c>
      <c r="AM326" s="56">
        <f t="shared" si="133"/>
        <v>0</v>
      </c>
      <c r="AN326" s="56">
        <f t="shared" si="133"/>
        <v>0</v>
      </c>
      <c r="AO326" s="56">
        <f t="shared" si="133"/>
        <v>0</v>
      </c>
      <c r="AP326" s="56">
        <f t="shared" si="133"/>
        <v>0</v>
      </c>
      <c r="AQ326" s="56">
        <f t="shared" si="133"/>
        <v>0</v>
      </c>
      <c r="AR326" s="56">
        <f t="shared" si="133"/>
        <v>0</v>
      </c>
      <c r="AS326" s="56">
        <f t="shared" si="133"/>
        <v>0</v>
      </c>
      <c r="AT326" s="56">
        <f t="shared" si="133"/>
        <v>0</v>
      </c>
      <c r="AU326" s="56">
        <f t="shared" si="133"/>
        <v>0</v>
      </c>
      <c r="AV326" s="56">
        <f t="shared" si="133"/>
        <v>0</v>
      </c>
      <c r="AW326" s="56">
        <f t="shared" si="133"/>
        <v>0</v>
      </c>
      <c r="AX326" s="56">
        <f t="shared" si="133"/>
        <v>0</v>
      </c>
      <c r="AY326" s="56">
        <f t="shared" si="133"/>
        <v>0</v>
      </c>
      <c r="AZ326" s="56">
        <f t="shared" si="133"/>
        <v>0</v>
      </c>
    </row>
    <row r="327" spans="1:52">
      <c r="A327" s="56" t="s">
        <v>335</v>
      </c>
      <c r="B327" s="56">
        <v>4465</v>
      </c>
      <c r="C327" s="56" t="s">
        <v>512</v>
      </c>
      <c r="D327" s="56" t="s">
        <v>534</v>
      </c>
      <c r="E327" s="1">
        <v>40476</v>
      </c>
      <c r="F327" s="1">
        <v>42495</v>
      </c>
      <c r="G327" s="1">
        <f t="shared" ref="G327:G390" si="134">IF(F327="",DATE(2021,1,1),F327)</f>
        <v>42495</v>
      </c>
      <c r="I327" s="56">
        <f t="shared" ref="I327:R336" si="135">IF(AND(I$5&gt;$E327,I$5&lt;$G327),1,0)</f>
        <v>0</v>
      </c>
      <c r="J327" s="56">
        <f t="shared" si="135"/>
        <v>0</v>
      </c>
      <c r="K327" s="56">
        <f t="shared" si="135"/>
        <v>0</v>
      </c>
      <c r="L327" s="56">
        <f t="shared" si="135"/>
        <v>0</v>
      </c>
      <c r="M327" s="56">
        <f t="shared" si="135"/>
        <v>0</v>
      </c>
      <c r="N327" s="56">
        <f t="shared" si="135"/>
        <v>0</v>
      </c>
      <c r="O327" s="56">
        <f t="shared" si="135"/>
        <v>0</v>
      </c>
      <c r="P327" s="56">
        <f t="shared" si="135"/>
        <v>1</v>
      </c>
      <c r="Q327" s="56">
        <f t="shared" si="135"/>
        <v>1</v>
      </c>
      <c r="R327" s="56">
        <f t="shared" si="135"/>
        <v>1</v>
      </c>
      <c r="S327" s="56">
        <f t="shared" ref="S327:AB336" si="136">IF(AND(S$5&gt;$E327,S$5&lt;$G327),1,0)</f>
        <v>1</v>
      </c>
      <c r="T327" s="56">
        <f t="shared" si="136"/>
        <v>1</v>
      </c>
      <c r="U327" s="56">
        <f t="shared" si="136"/>
        <v>1</v>
      </c>
      <c r="V327" s="56">
        <f t="shared" si="136"/>
        <v>1</v>
      </c>
      <c r="W327" s="56">
        <f t="shared" si="136"/>
        <v>1</v>
      </c>
      <c r="X327" s="56">
        <f t="shared" si="136"/>
        <v>1</v>
      </c>
      <c r="Y327" s="56">
        <f t="shared" si="136"/>
        <v>1</v>
      </c>
      <c r="Z327" s="56">
        <f t="shared" si="136"/>
        <v>1</v>
      </c>
      <c r="AA327" s="56">
        <f t="shared" si="136"/>
        <v>1</v>
      </c>
      <c r="AB327" s="56">
        <f t="shared" si="136"/>
        <v>1</v>
      </c>
      <c r="AC327" s="56">
        <f t="shared" ref="AC327:AL336" si="137">IF(AND(AC$5&gt;$E327,AC$5&lt;$G327),1,0)</f>
        <v>1</v>
      </c>
      <c r="AD327" s="56">
        <f t="shared" si="137"/>
        <v>1</v>
      </c>
      <c r="AE327" s="56">
        <f t="shared" si="137"/>
        <v>1</v>
      </c>
      <c r="AF327" s="56">
        <f t="shared" si="137"/>
        <v>1</v>
      </c>
      <c r="AG327" s="56">
        <f t="shared" si="137"/>
        <v>1</v>
      </c>
      <c r="AH327" s="56">
        <f t="shared" si="137"/>
        <v>1</v>
      </c>
      <c r="AI327" s="56">
        <f t="shared" si="137"/>
        <v>1</v>
      </c>
      <c r="AJ327" s="56">
        <f t="shared" si="137"/>
        <v>1</v>
      </c>
      <c r="AK327" s="56">
        <f t="shared" si="137"/>
        <v>1</v>
      </c>
      <c r="AL327" s="56">
        <f t="shared" si="137"/>
        <v>0</v>
      </c>
      <c r="AM327" s="56">
        <f t="shared" ref="AM327:AZ336" si="138">IF(AND(AM$5&gt;$E327,AM$5&lt;$G327),1,0)</f>
        <v>0</v>
      </c>
      <c r="AN327" s="56">
        <f t="shared" si="138"/>
        <v>0</v>
      </c>
      <c r="AO327" s="56">
        <f t="shared" si="138"/>
        <v>0</v>
      </c>
      <c r="AP327" s="56">
        <f t="shared" si="138"/>
        <v>0</v>
      </c>
      <c r="AQ327" s="56">
        <f t="shared" si="138"/>
        <v>0</v>
      </c>
      <c r="AR327" s="56">
        <f t="shared" si="138"/>
        <v>0</v>
      </c>
      <c r="AS327" s="56">
        <f t="shared" si="138"/>
        <v>0</v>
      </c>
      <c r="AT327" s="56">
        <f t="shared" si="138"/>
        <v>0</v>
      </c>
      <c r="AU327" s="56">
        <f t="shared" si="138"/>
        <v>0</v>
      </c>
      <c r="AV327" s="56">
        <f t="shared" si="138"/>
        <v>0</v>
      </c>
      <c r="AW327" s="56">
        <f t="shared" si="138"/>
        <v>0</v>
      </c>
      <c r="AX327" s="56">
        <f t="shared" si="138"/>
        <v>0</v>
      </c>
      <c r="AY327" s="56">
        <f t="shared" si="138"/>
        <v>0</v>
      </c>
      <c r="AZ327" s="56">
        <f t="shared" si="138"/>
        <v>0</v>
      </c>
    </row>
    <row r="328" spans="1:52">
      <c r="A328" s="56" t="s">
        <v>335</v>
      </c>
      <c r="B328" s="56">
        <v>4544</v>
      </c>
      <c r="C328" s="56" t="s">
        <v>512</v>
      </c>
      <c r="D328" s="56" t="s">
        <v>533</v>
      </c>
      <c r="E328" s="1">
        <v>40528</v>
      </c>
      <c r="F328" s="1">
        <v>42495</v>
      </c>
      <c r="G328" s="1">
        <f t="shared" si="134"/>
        <v>42495</v>
      </c>
      <c r="I328" s="56">
        <f t="shared" si="135"/>
        <v>0</v>
      </c>
      <c r="J328" s="56">
        <f t="shared" si="135"/>
        <v>0</v>
      </c>
      <c r="K328" s="56">
        <f t="shared" si="135"/>
        <v>0</v>
      </c>
      <c r="L328" s="56">
        <f t="shared" si="135"/>
        <v>0</v>
      </c>
      <c r="M328" s="56">
        <f t="shared" si="135"/>
        <v>0</v>
      </c>
      <c r="N328" s="56">
        <f t="shared" si="135"/>
        <v>0</v>
      </c>
      <c r="O328" s="56">
        <f t="shared" si="135"/>
        <v>0</v>
      </c>
      <c r="P328" s="56">
        <f t="shared" si="135"/>
        <v>1</v>
      </c>
      <c r="Q328" s="56">
        <f t="shared" si="135"/>
        <v>1</v>
      </c>
      <c r="R328" s="56">
        <f t="shared" si="135"/>
        <v>1</v>
      </c>
      <c r="S328" s="56">
        <f t="shared" si="136"/>
        <v>1</v>
      </c>
      <c r="T328" s="56">
        <f t="shared" si="136"/>
        <v>1</v>
      </c>
      <c r="U328" s="56">
        <f t="shared" si="136"/>
        <v>1</v>
      </c>
      <c r="V328" s="56">
        <f t="shared" si="136"/>
        <v>1</v>
      </c>
      <c r="W328" s="56">
        <f t="shared" si="136"/>
        <v>1</v>
      </c>
      <c r="X328" s="56">
        <f t="shared" si="136"/>
        <v>1</v>
      </c>
      <c r="Y328" s="56">
        <f t="shared" si="136"/>
        <v>1</v>
      </c>
      <c r="Z328" s="56">
        <f t="shared" si="136"/>
        <v>1</v>
      </c>
      <c r="AA328" s="56">
        <f t="shared" si="136"/>
        <v>1</v>
      </c>
      <c r="AB328" s="56">
        <f t="shared" si="136"/>
        <v>1</v>
      </c>
      <c r="AC328" s="56">
        <f t="shared" si="137"/>
        <v>1</v>
      </c>
      <c r="AD328" s="56">
        <f t="shared" si="137"/>
        <v>1</v>
      </c>
      <c r="AE328" s="56">
        <f t="shared" si="137"/>
        <v>1</v>
      </c>
      <c r="AF328" s="56">
        <f t="shared" si="137"/>
        <v>1</v>
      </c>
      <c r="AG328" s="56">
        <f t="shared" si="137"/>
        <v>1</v>
      </c>
      <c r="AH328" s="56">
        <f t="shared" si="137"/>
        <v>1</v>
      </c>
      <c r="AI328" s="56">
        <f t="shared" si="137"/>
        <v>1</v>
      </c>
      <c r="AJ328" s="56">
        <f t="shared" si="137"/>
        <v>1</v>
      </c>
      <c r="AK328" s="56">
        <f t="shared" si="137"/>
        <v>1</v>
      </c>
      <c r="AL328" s="56">
        <f t="shared" si="137"/>
        <v>0</v>
      </c>
      <c r="AM328" s="56">
        <f t="shared" si="138"/>
        <v>0</v>
      </c>
      <c r="AN328" s="56">
        <f t="shared" si="138"/>
        <v>0</v>
      </c>
      <c r="AO328" s="56">
        <f t="shared" si="138"/>
        <v>0</v>
      </c>
      <c r="AP328" s="56">
        <f t="shared" si="138"/>
        <v>0</v>
      </c>
      <c r="AQ328" s="56">
        <f t="shared" si="138"/>
        <v>0</v>
      </c>
      <c r="AR328" s="56">
        <f t="shared" si="138"/>
        <v>0</v>
      </c>
      <c r="AS328" s="56">
        <f t="shared" si="138"/>
        <v>0</v>
      </c>
      <c r="AT328" s="56">
        <f t="shared" si="138"/>
        <v>0</v>
      </c>
      <c r="AU328" s="56">
        <f t="shared" si="138"/>
        <v>0</v>
      </c>
      <c r="AV328" s="56">
        <f t="shared" si="138"/>
        <v>0</v>
      </c>
      <c r="AW328" s="56">
        <f t="shared" si="138"/>
        <v>0</v>
      </c>
      <c r="AX328" s="56">
        <f t="shared" si="138"/>
        <v>0</v>
      </c>
      <c r="AY328" s="56">
        <f t="shared" si="138"/>
        <v>0</v>
      </c>
      <c r="AZ328" s="56">
        <f t="shared" si="138"/>
        <v>0</v>
      </c>
    </row>
    <row r="329" spans="1:52">
      <c r="A329" s="56" t="s">
        <v>335</v>
      </c>
      <c r="B329" s="56">
        <v>4953</v>
      </c>
      <c r="C329" s="56" t="s">
        <v>512</v>
      </c>
      <c r="D329" s="56" t="s">
        <v>532</v>
      </c>
      <c r="E329" s="1">
        <v>40889</v>
      </c>
      <c r="F329" s="1">
        <v>42495</v>
      </c>
      <c r="G329" s="1">
        <f t="shared" si="134"/>
        <v>42495</v>
      </c>
      <c r="I329" s="56">
        <f t="shared" si="135"/>
        <v>0</v>
      </c>
      <c r="J329" s="56">
        <f t="shared" si="135"/>
        <v>0</v>
      </c>
      <c r="K329" s="56">
        <f t="shared" si="135"/>
        <v>0</v>
      </c>
      <c r="L329" s="56">
        <f t="shared" si="135"/>
        <v>0</v>
      </c>
      <c r="M329" s="56">
        <f t="shared" si="135"/>
        <v>0</v>
      </c>
      <c r="N329" s="56">
        <f t="shared" si="135"/>
        <v>0</v>
      </c>
      <c r="O329" s="56">
        <f t="shared" si="135"/>
        <v>0</v>
      </c>
      <c r="P329" s="56">
        <f t="shared" si="135"/>
        <v>0</v>
      </c>
      <c r="Q329" s="56">
        <f t="shared" si="135"/>
        <v>0</v>
      </c>
      <c r="R329" s="56">
        <f t="shared" si="135"/>
        <v>0</v>
      </c>
      <c r="S329" s="56">
        <f t="shared" si="136"/>
        <v>0</v>
      </c>
      <c r="T329" s="56">
        <f t="shared" si="136"/>
        <v>1</v>
      </c>
      <c r="U329" s="56">
        <f t="shared" si="136"/>
        <v>1</v>
      </c>
      <c r="V329" s="56">
        <f t="shared" si="136"/>
        <v>1</v>
      </c>
      <c r="W329" s="56">
        <f t="shared" si="136"/>
        <v>1</v>
      </c>
      <c r="X329" s="56">
        <f t="shared" si="136"/>
        <v>1</v>
      </c>
      <c r="Y329" s="56">
        <f t="shared" si="136"/>
        <v>1</v>
      </c>
      <c r="Z329" s="56">
        <f t="shared" si="136"/>
        <v>1</v>
      </c>
      <c r="AA329" s="56">
        <f t="shared" si="136"/>
        <v>1</v>
      </c>
      <c r="AB329" s="56">
        <f t="shared" si="136"/>
        <v>1</v>
      </c>
      <c r="AC329" s="56">
        <f t="shared" si="137"/>
        <v>1</v>
      </c>
      <c r="AD329" s="56">
        <f t="shared" si="137"/>
        <v>1</v>
      </c>
      <c r="AE329" s="56">
        <f t="shared" si="137"/>
        <v>1</v>
      </c>
      <c r="AF329" s="56">
        <f t="shared" si="137"/>
        <v>1</v>
      </c>
      <c r="AG329" s="56">
        <f t="shared" si="137"/>
        <v>1</v>
      </c>
      <c r="AH329" s="56">
        <f t="shared" si="137"/>
        <v>1</v>
      </c>
      <c r="AI329" s="56">
        <f t="shared" si="137"/>
        <v>1</v>
      </c>
      <c r="AJ329" s="56">
        <f t="shared" si="137"/>
        <v>1</v>
      </c>
      <c r="AK329" s="56">
        <f t="shared" si="137"/>
        <v>1</v>
      </c>
      <c r="AL329" s="56">
        <f t="shared" si="137"/>
        <v>0</v>
      </c>
      <c r="AM329" s="56">
        <f t="shared" si="138"/>
        <v>0</v>
      </c>
      <c r="AN329" s="56">
        <f t="shared" si="138"/>
        <v>0</v>
      </c>
      <c r="AO329" s="56">
        <f t="shared" si="138"/>
        <v>0</v>
      </c>
      <c r="AP329" s="56">
        <f t="shared" si="138"/>
        <v>0</v>
      </c>
      <c r="AQ329" s="56">
        <f t="shared" si="138"/>
        <v>0</v>
      </c>
      <c r="AR329" s="56">
        <f t="shared" si="138"/>
        <v>0</v>
      </c>
      <c r="AS329" s="56">
        <f t="shared" si="138"/>
        <v>0</v>
      </c>
      <c r="AT329" s="56">
        <f t="shared" si="138"/>
        <v>0</v>
      </c>
      <c r="AU329" s="56">
        <f t="shared" si="138"/>
        <v>0</v>
      </c>
      <c r="AV329" s="56">
        <f t="shared" si="138"/>
        <v>0</v>
      </c>
      <c r="AW329" s="56">
        <f t="shared" si="138"/>
        <v>0</v>
      </c>
      <c r="AX329" s="56">
        <f t="shared" si="138"/>
        <v>0</v>
      </c>
      <c r="AY329" s="56">
        <f t="shared" si="138"/>
        <v>0</v>
      </c>
      <c r="AZ329" s="56">
        <f t="shared" si="138"/>
        <v>0</v>
      </c>
    </row>
    <row r="330" spans="1:52">
      <c r="A330" s="56" t="s">
        <v>335</v>
      </c>
      <c r="B330" s="56">
        <v>4974</v>
      </c>
      <c r="C330" s="56" t="s">
        <v>512</v>
      </c>
      <c r="D330" s="56" t="s">
        <v>531</v>
      </c>
      <c r="E330" s="1">
        <v>40896</v>
      </c>
      <c r="F330" s="1">
        <v>42495</v>
      </c>
      <c r="G330" s="1">
        <f t="shared" si="134"/>
        <v>42495</v>
      </c>
      <c r="I330" s="56">
        <f t="shared" si="135"/>
        <v>0</v>
      </c>
      <c r="J330" s="56">
        <f t="shared" si="135"/>
        <v>0</v>
      </c>
      <c r="K330" s="56">
        <f t="shared" si="135"/>
        <v>0</v>
      </c>
      <c r="L330" s="56">
        <f t="shared" si="135"/>
        <v>0</v>
      </c>
      <c r="M330" s="56">
        <f t="shared" si="135"/>
        <v>0</v>
      </c>
      <c r="N330" s="56">
        <f t="shared" si="135"/>
        <v>0</v>
      </c>
      <c r="O330" s="56">
        <f t="shared" si="135"/>
        <v>0</v>
      </c>
      <c r="P330" s="56">
        <f t="shared" si="135"/>
        <v>0</v>
      </c>
      <c r="Q330" s="56">
        <f t="shared" si="135"/>
        <v>0</v>
      </c>
      <c r="R330" s="56">
        <f t="shared" si="135"/>
        <v>0</v>
      </c>
      <c r="S330" s="56">
        <f t="shared" si="136"/>
        <v>0</v>
      </c>
      <c r="T330" s="56">
        <f t="shared" si="136"/>
        <v>1</v>
      </c>
      <c r="U330" s="56">
        <f t="shared" si="136"/>
        <v>1</v>
      </c>
      <c r="V330" s="56">
        <f t="shared" si="136"/>
        <v>1</v>
      </c>
      <c r="W330" s="56">
        <f t="shared" si="136"/>
        <v>1</v>
      </c>
      <c r="X330" s="56">
        <f t="shared" si="136"/>
        <v>1</v>
      </c>
      <c r="Y330" s="56">
        <f t="shared" si="136"/>
        <v>1</v>
      </c>
      <c r="Z330" s="56">
        <f t="shared" si="136"/>
        <v>1</v>
      </c>
      <c r="AA330" s="56">
        <f t="shared" si="136"/>
        <v>1</v>
      </c>
      <c r="AB330" s="56">
        <f t="shared" si="136"/>
        <v>1</v>
      </c>
      <c r="AC330" s="56">
        <f t="shared" si="137"/>
        <v>1</v>
      </c>
      <c r="AD330" s="56">
        <f t="shared" si="137"/>
        <v>1</v>
      </c>
      <c r="AE330" s="56">
        <f t="shared" si="137"/>
        <v>1</v>
      </c>
      <c r="AF330" s="56">
        <f t="shared" si="137"/>
        <v>1</v>
      </c>
      <c r="AG330" s="56">
        <f t="shared" si="137"/>
        <v>1</v>
      </c>
      <c r="AH330" s="56">
        <f t="shared" si="137"/>
        <v>1</v>
      </c>
      <c r="AI330" s="56">
        <f t="shared" si="137"/>
        <v>1</v>
      </c>
      <c r="AJ330" s="56">
        <f t="shared" si="137"/>
        <v>1</v>
      </c>
      <c r="AK330" s="56">
        <f t="shared" si="137"/>
        <v>1</v>
      </c>
      <c r="AL330" s="56">
        <f t="shared" si="137"/>
        <v>0</v>
      </c>
      <c r="AM330" s="56">
        <f t="shared" si="138"/>
        <v>0</v>
      </c>
      <c r="AN330" s="56">
        <f t="shared" si="138"/>
        <v>0</v>
      </c>
      <c r="AO330" s="56">
        <f t="shared" si="138"/>
        <v>0</v>
      </c>
      <c r="AP330" s="56">
        <f t="shared" si="138"/>
        <v>0</v>
      </c>
      <c r="AQ330" s="56">
        <f t="shared" si="138"/>
        <v>0</v>
      </c>
      <c r="AR330" s="56">
        <f t="shared" si="138"/>
        <v>0</v>
      </c>
      <c r="AS330" s="56">
        <f t="shared" si="138"/>
        <v>0</v>
      </c>
      <c r="AT330" s="56">
        <f t="shared" si="138"/>
        <v>0</v>
      </c>
      <c r="AU330" s="56">
        <f t="shared" si="138"/>
        <v>0</v>
      </c>
      <c r="AV330" s="56">
        <f t="shared" si="138"/>
        <v>0</v>
      </c>
      <c r="AW330" s="56">
        <f t="shared" si="138"/>
        <v>0</v>
      </c>
      <c r="AX330" s="56">
        <f t="shared" si="138"/>
        <v>0</v>
      </c>
      <c r="AY330" s="56">
        <f t="shared" si="138"/>
        <v>0</v>
      </c>
      <c r="AZ330" s="56">
        <f t="shared" si="138"/>
        <v>0</v>
      </c>
    </row>
    <row r="331" spans="1:52">
      <c r="A331" s="56" t="s">
        <v>335</v>
      </c>
      <c r="B331" s="56">
        <v>5066</v>
      </c>
      <c r="C331" s="56" t="s">
        <v>512</v>
      </c>
      <c r="D331" s="56" t="s">
        <v>530</v>
      </c>
      <c r="E331" s="1">
        <v>41024</v>
      </c>
      <c r="F331" s="1">
        <v>42495</v>
      </c>
      <c r="G331" s="1">
        <f t="shared" si="134"/>
        <v>42495</v>
      </c>
      <c r="I331" s="56">
        <f t="shared" si="135"/>
        <v>0</v>
      </c>
      <c r="J331" s="56">
        <f t="shared" si="135"/>
        <v>0</v>
      </c>
      <c r="K331" s="56">
        <f t="shared" si="135"/>
        <v>0</v>
      </c>
      <c r="L331" s="56">
        <f t="shared" si="135"/>
        <v>0</v>
      </c>
      <c r="M331" s="56">
        <f t="shared" si="135"/>
        <v>0</v>
      </c>
      <c r="N331" s="56">
        <f t="shared" si="135"/>
        <v>0</v>
      </c>
      <c r="O331" s="56">
        <f t="shared" si="135"/>
        <v>0</v>
      </c>
      <c r="P331" s="56">
        <f t="shared" si="135"/>
        <v>0</v>
      </c>
      <c r="Q331" s="56">
        <f t="shared" si="135"/>
        <v>0</v>
      </c>
      <c r="R331" s="56">
        <f t="shared" si="135"/>
        <v>0</v>
      </c>
      <c r="S331" s="56">
        <f t="shared" si="136"/>
        <v>0</v>
      </c>
      <c r="T331" s="56">
        <f t="shared" si="136"/>
        <v>0</v>
      </c>
      <c r="U331" s="56">
        <f t="shared" si="136"/>
        <v>0</v>
      </c>
      <c r="V331" s="56">
        <f t="shared" si="136"/>
        <v>1</v>
      </c>
      <c r="W331" s="56">
        <f t="shared" si="136"/>
        <v>1</v>
      </c>
      <c r="X331" s="56">
        <f t="shared" si="136"/>
        <v>1</v>
      </c>
      <c r="Y331" s="56">
        <f t="shared" si="136"/>
        <v>1</v>
      </c>
      <c r="Z331" s="56">
        <f t="shared" si="136"/>
        <v>1</v>
      </c>
      <c r="AA331" s="56">
        <f t="shared" si="136"/>
        <v>1</v>
      </c>
      <c r="AB331" s="56">
        <f t="shared" si="136"/>
        <v>1</v>
      </c>
      <c r="AC331" s="56">
        <f t="shared" si="137"/>
        <v>1</v>
      </c>
      <c r="AD331" s="56">
        <f t="shared" si="137"/>
        <v>1</v>
      </c>
      <c r="AE331" s="56">
        <f t="shared" si="137"/>
        <v>1</v>
      </c>
      <c r="AF331" s="56">
        <f t="shared" si="137"/>
        <v>1</v>
      </c>
      <c r="AG331" s="56">
        <f t="shared" si="137"/>
        <v>1</v>
      </c>
      <c r="AH331" s="56">
        <f t="shared" si="137"/>
        <v>1</v>
      </c>
      <c r="AI331" s="56">
        <f t="shared" si="137"/>
        <v>1</v>
      </c>
      <c r="AJ331" s="56">
        <f t="shared" si="137"/>
        <v>1</v>
      </c>
      <c r="AK331" s="56">
        <f t="shared" si="137"/>
        <v>1</v>
      </c>
      <c r="AL331" s="56">
        <f t="shared" si="137"/>
        <v>0</v>
      </c>
      <c r="AM331" s="56">
        <f t="shared" si="138"/>
        <v>0</v>
      </c>
      <c r="AN331" s="56">
        <f t="shared" si="138"/>
        <v>0</v>
      </c>
      <c r="AO331" s="56">
        <f t="shared" si="138"/>
        <v>0</v>
      </c>
      <c r="AP331" s="56">
        <f t="shared" si="138"/>
        <v>0</v>
      </c>
      <c r="AQ331" s="56">
        <f t="shared" si="138"/>
        <v>0</v>
      </c>
      <c r="AR331" s="56">
        <f t="shared" si="138"/>
        <v>0</v>
      </c>
      <c r="AS331" s="56">
        <f t="shared" si="138"/>
        <v>0</v>
      </c>
      <c r="AT331" s="56">
        <f t="shared" si="138"/>
        <v>0</v>
      </c>
      <c r="AU331" s="56">
        <f t="shared" si="138"/>
        <v>0</v>
      </c>
      <c r="AV331" s="56">
        <f t="shared" si="138"/>
        <v>0</v>
      </c>
      <c r="AW331" s="56">
        <f t="shared" si="138"/>
        <v>0</v>
      </c>
      <c r="AX331" s="56">
        <f t="shared" si="138"/>
        <v>0</v>
      </c>
      <c r="AY331" s="56">
        <f t="shared" si="138"/>
        <v>0</v>
      </c>
      <c r="AZ331" s="56">
        <f t="shared" si="138"/>
        <v>0</v>
      </c>
    </row>
    <row r="332" spans="1:52">
      <c r="A332" s="56" t="s">
        <v>335</v>
      </c>
      <c r="B332" s="56">
        <v>5101</v>
      </c>
      <c r="C332" s="56" t="s">
        <v>512</v>
      </c>
      <c r="D332" s="56" t="s">
        <v>529</v>
      </c>
      <c r="E332" s="1">
        <v>40998</v>
      </c>
      <c r="F332" s="1">
        <v>42495</v>
      </c>
      <c r="G332" s="1">
        <f t="shared" si="134"/>
        <v>42495</v>
      </c>
      <c r="I332" s="56">
        <f t="shared" si="135"/>
        <v>0</v>
      </c>
      <c r="J332" s="56">
        <f t="shared" si="135"/>
        <v>0</v>
      </c>
      <c r="K332" s="56">
        <f t="shared" si="135"/>
        <v>0</v>
      </c>
      <c r="L332" s="56">
        <f t="shared" si="135"/>
        <v>0</v>
      </c>
      <c r="M332" s="56">
        <f t="shared" si="135"/>
        <v>0</v>
      </c>
      <c r="N332" s="56">
        <f t="shared" si="135"/>
        <v>0</v>
      </c>
      <c r="O332" s="56">
        <f t="shared" si="135"/>
        <v>0</v>
      </c>
      <c r="P332" s="56">
        <f t="shared" si="135"/>
        <v>0</v>
      </c>
      <c r="Q332" s="56">
        <f t="shared" si="135"/>
        <v>0</v>
      </c>
      <c r="R332" s="56">
        <f t="shared" si="135"/>
        <v>0</v>
      </c>
      <c r="S332" s="56">
        <f t="shared" si="136"/>
        <v>0</v>
      </c>
      <c r="T332" s="56">
        <f t="shared" si="136"/>
        <v>0</v>
      </c>
      <c r="U332" s="56">
        <f t="shared" si="136"/>
        <v>1</v>
      </c>
      <c r="V332" s="56">
        <f t="shared" si="136"/>
        <v>1</v>
      </c>
      <c r="W332" s="56">
        <f t="shared" si="136"/>
        <v>1</v>
      </c>
      <c r="X332" s="56">
        <f t="shared" si="136"/>
        <v>1</v>
      </c>
      <c r="Y332" s="56">
        <f t="shared" si="136"/>
        <v>1</v>
      </c>
      <c r="Z332" s="56">
        <f t="shared" si="136"/>
        <v>1</v>
      </c>
      <c r="AA332" s="56">
        <f t="shared" si="136"/>
        <v>1</v>
      </c>
      <c r="AB332" s="56">
        <f t="shared" si="136"/>
        <v>1</v>
      </c>
      <c r="AC332" s="56">
        <f t="shared" si="137"/>
        <v>1</v>
      </c>
      <c r="AD332" s="56">
        <f t="shared" si="137"/>
        <v>1</v>
      </c>
      <c r="AE332" s="56">
        <f t="shared" si="137"/>
        <v>1</v>
      </c>
      <c r="AF332" s="56">
        <f t="shared" si="137"/>
        <v>1</v>
      </c>
      <c r="AG332" s="56">
        <f t="shared" si="137"/>
        <v>1</v>
      </c>
      <c r="AH332" s="56">
        <f t="shared" si="137"/>
        <v>1</v>
      </c>
      <c r="AI332" s="56">
        <f t="shared" si="137"/>
        <v>1</v>
      </c>
      <c r="AJ332" s="56">
        <f t="shared" si="137"/>
        <v>1</v>
      </c>
      <c r="AK332" s="56">
        <f t="shared" si="137"/>
        <v>1</v>
      </c>
      <c r="AL332" s="56">
        <f t="shared" si="137"/>
        <v>0</v>
      </c>
      <c r="AM332" s="56">
        <f t="shared" si="138"/>
        <v>0</v>
      </c>
      <c r="AN332" s="56">
        <f t="shared" si="138"/>
        <v>0</v>
      </c>
      <c r="AO332" s="56">
        <f t="shared" si="138"/>
        <v>0</v>
      </c>
      <c r="AP332" s="56">
        <f t="shared" si="138"/>
        <v>0</v>
      </c>
      <c r="AQ332" s="56">
        <f t="shared" si="138"/>
        <v>0</v>
      </c>
      <c r="AR332" s="56">
        <f t="shared" si="138"/>
        <v>0</v>
      </c>
      <c r="AS332" s="56">
        <f t="shared" si="138"/>
        <v>0</v>
      </c>
      <c r="AT332" s="56">
        <f t="shared" si="138"/>
        <v>0</v>
      </c>
      <c r="AU332" s="56">
        <f t="shared" si="138"/>
        <v>0</v>
      </c>
      <c r="AV332" s="56">
        <f t="shared" si="138"/>
        <v>0</v>
      </c>
      <c r="AW332" s="56">
        <f t="shared" si="138"/>
        <v>0</v>
      </c>
      <c r="AX332" s="56">
        <f t="shared" si="138"/>
        <v>0</v>
      </c>
      <c r="AY332" s="56">
        <f t="shared" si="138"/>
        <v>0</v>
      </c>
      <c r="AZ332" s="56">
        <f t="shared" si="138"/>
        <v>0</v>
      </c>
    </row>
    <row r="333" spans="1:52">
      <c r="A333" s="56" t="s">
        <v>335</v>
      </c>
      <c r="B333" s="56">
        <v>5107</v>
      </c>
      <c r="C333" s="56" t="s">
        <v>512</v>
      </c>
      <c r="D333" s="56" t="s">
        <v>528</v>
      </c>
      <c r="E333" s="1">
        <v>41015</v>
      </c>
      <c r="F333" s="1">
        <v>42495</v>
      </c>
      <c r="G333" s="1">
        <f t="shared" si="134"/>
        <v>42495</v>
      </c>
      <c r="I333" s="56">
        <f t="shared" si="135"/>
        <v>0</v>
      </c>
      <c r="J333" s="56">
        <f t="shared" si="135"/>
        <v>0</v>
      </c>
      <c r="K333" s="56">
        <f t="shared" si="135"/>
        <v>0</v>
      </c>
      <c r="L333" s="56">
        <f t="shared" si="135"/>
        <v>0</v>
      </c>
      <c r="M333" s="56">
        <f t="shared" si="135"/>
        <v>0</v>
      </c>
      <c r="N333" s="56">
        <f t="shared" si="135"/>
        <v>0</v>
      </c>
      <c r="O333" s="56">
        <f t="shared" si="135"/>
        <v>0</v>
      </c>
      <c r="P333" s="56">
        <f t="shared" si="135"/>
        <v>0</v>
      </c>
      <c r="Q333" s="56">
        <f t="shared" si="135"/>
        <v>0</v>
      </c>
      <c r="R333" s="56">
        <f t="shared" si="135"/>
        <v>0</v>
      </c>
      <c r="S333" s="56">
        <f t="shared" si="136"/>
        <v>0</v>
      </c>
      <c r="T333" s="56">
        <f t="shared" si="136"/>
        <v>0</v>
      </c>
      <c r="U333" s="56">
        <f t="shared" si="136"/>
        <v>0</v>
      </c>
      <c r="V333" s="56">
        <f t="shared" si="136"/>
        <v>1</v>
      </c>
      <c r="W333" s="56">
        <f t="shared" si="136"/>
        <v>1</v>
      </c>
      <c r="X333" s="56">
        <f t="shared" si="136"/>
        <v>1</v>
      </c>
      <c r="Y333" s="56">
        <f t="shared" si="136"/>
        <v>1</v>
      </c>
      <c r="Z333" s="56">
        <f t="shared" si="136"/>
        <v>1</v>
      </c>
      <c r="AA333" s="56">
        <f t="shared" si="136"/>
        <v>1</v>
      </c>
      <c r="AB333" s="56">
        <f t="shared" si="136"/>
        <v>1</v>
      </c>
      <c r="AC333" s="56">
        <f t="shared" si="137"/>
        <v>1</v>
      </c>
      <c r="AD333" s="56">
        <f t="shared" si="137"/>
        <v>1</v>
      </c>
      <c r="AE333" s="56">
        <f t="shared" si="137"/>
        <v>1</v>
      </c>
      <c r="AF333" s="56">
        <f t="shared" si="137"/>
        <v>1</v>
      </c>
      <c r="AG333" s="56">
        <f t="shared" si="137"/>
        <v>1</v>
      </c>
      <c r="AH333" s="56">
        <f t="shared" si="137"/>
        <v>1</v>
      </c>
      <c r="AI333" s="56">
        <f t="shared" si="137"/>
        <v>1</v>
      </c>
      <c r="AJ333" s="56">
        <f t="shared" si="137"/>
        <v>1</v>
      </c>
      <c r="AK333" s="56">
        <f t="shared" si="137"/>
        <v>1</v>
      </c>
      <c r="AL333" s="56">
        <f t="shared" si="137"/>
        <v>0</v>
      </c>
      <c r="AM333" s="56">
        <f t="shared" si="138"/>
        <v>0</v>
      </c>
      <c r="AN333" s="56">
        <f t="shared" si="138"/>
        <v>0</v>
      </c>
      <c r="AO333" s="56">
        <f t="shared" si="138"/>
        <v>0</v>
      </c>
      <c r="AP333" s="56">
        <f t="shared" si="138"/>
        <v>0</v>
      </c>
      <c r="AQ333" s="56">
        <f t="shared" si="138"/>
        <v>0</v>
      </c>
      <c r="AR333" s="56">
        <f t="shared" si="138"/>
        <v>0</v>
      </c>
      <c r="AS333" s="56">
        <f t="shared" si="138"/>
        <v>0</v>
      </c>
      <c r="AT333" s="56">
        <f t="shared" si="138"/>
        <v>0</v>
      </c>
      <c r="AU333" s="56">
        <f t="shared" si="138"/>
        <v>0</v>
      </c>
      <c r="AV333" s="56">
        <f t="shared" si="138"/>
        <v>0</v>
      </c>
      <c r="AW333" s="56">
        <f t="shared" si="138"/>
        <v>0</v>
      </c>
      <c r="AX333" s="56">
        <f t="shared" si="138"/>
        <v>0</v>
      </c>
      <c r="AY333" s="56">
        <f t="shared" si="138"/>
        <v>0</v>
      </c>
      <c r="AZ333" s="56">
        <f t="shared" si="138"/>
        <v>0</v>
      </c>
    </row>
    <row r="334" spans="1:52">
      <c r="A334" s="56" t="s">
        <v>335</v>
      </c>
      <c r="B334" s="56">
        <v>5109</v>
      </c>
      <c r="C334" s="56" t="s">
        <v>512</v>
      </c>
      <c r="D334" s="56" t="s">
        <v>527</v>
      </c>
      <c r="E334" s="1">
        <v>41010</v>
      </c>
      <c r="F334" s="1">
        <v>42495</v>
      </c>
      <c r="G334" s="1">
        <f t="shared" si="134"/>
        <v>42495</v>
      </c>
      <c r="I334" s="56">
        <f t="shared" si="135"/>
        <v>0</v>
      </c>
      <c r="J334" s="56">
        <f t="shared" si="135"/>
        <v>0</v>
      </c>
      <c r="K334" s="56">
        <f t="shared" si="135"/>
        <v>0</v>
      </c>
      <c r="L334" s="56">
        <f t="shared" si="135"/>
        <v>0</v>
      </c>
      <c r="M334" s="56">
        <f t="shared" si="135"/>
        <v>0</v>
      </c>
      <c r="N334" s="56">
        <f t="shared" si="135"/>
        <v>0</v>
      </c>
      <c r="O334" s="56">
        <f t="shared" si="135"/>
        <v>0</v>
      </c>
      <c r="P334" s="56">
        <f t="shared" si="135"/>
        <v>0</v>
      </c>
      <c r="Q334" s="56">
        <f t="shared" si="135"/>
        <v>0</v>
      </c>
      <c r="R334" s="56">
        <f t="shared" si="135"/>
        <v>0</v>
      </c>
      <c r="S334" s="56">
        <f t="shared" si="136"/>
        <v>0</v>
      </c>
      <c r="T334" s="56">
        <f t="shared" si="136"/>
        <v>0</v>
      </c>
      <c r="U334" s="56">
        <f t="shared" si="136"/>
        <v>0</v>
      </c>
      <c r="V334" s="56">
        <f t="shared" si="136"/>
        <v>1</v>
      </c>
      <c r="W334" s="56">
        <f t="shared" si="136"/>
        <v>1</v>
      </c>
      <c r="X334" s="56">
        <f t="shared" si="136"/>
        <v>1</v>
      </c>
      <c r="Y334" s="56">
        <f t="shared" si="136"/>
        <v>1</v>
      </c>
      <c r="Z334" s="56">
        <f t="shared" si="136"/>
        <v>1</v>
      </c>
      <c r="AA334" s="56">
        <f t="shared" si="136"/>
        <v>1</v>
      </c>
      <c r="AB334" s="56">
        <f t="shared" si="136"/>
        <v>1</v>
      </c>
      <c r="AC334" s="56">
        <f t="shared" si="137"/>
        <v>1</v>
      </c>
      <c r="AD334" s="56">
        <f t="shared" si="137"/>
        <v>1</v>
      </c>
      <c r="AE334" s="56">
        <f t="shared" si="137"/>
        <v>1</v>
      </c>
      <c r="AF334" s="56">
        <f t="shared" si="137"/>
        <v>1</v>
      </c>
      <c r="AG334" s="56">
        <f t="shared" si="137"/>
        <v>1</v>
      </c>
      <c r="AH334" s="56">
        <f t="shared" si="137"/>
        <v>1</v>
      </c>
      <c r="AI334" s="56">
        <f t="shared" si="137"/>
        <v>1</v>
      </c>
      <c r="AJ334" s="56">
        <f t="shared" si="137"/>
        <v>1</v>
      </c>
      <c r="AK334" s="56">
        <f t="shared" si="137"/>
        <v>1</v>
      </c>
      <c r="AL334" s="56">
        <f t="shared" si="137"/>
        <v>0</v>
      </c>
      <c r="AM334" s="56">
        <f t="shared" si="138"/>
        <v>0</v>
      </c>
      <c r="AN334" s="56">
        <f t="shared" si="138"/>
        <v>0</v>
      </c>
      <c r="AO334" s="56">
        <f t="shared" si="138"/>
        <v>0</v>
      </c>
      <c r="AP334" s="56">
        <f t="shared" si="138"/>
        <v>0</v>
      </c>
      <c r="AQ334" s="56">
        <f t="shared" si="138"/>
        <v>0</v>
      </c>
      <c r="AR334" s="56">
        <f t="shared" si="138"/>
        <v>0</v>
      </c>
      <c r="AS334" s="56">
        <f t="shared" si="138"/>
        <v>0</v>
      </c>
      <c r="AT334" s="56">
        <f t="shared" si="138"/>
        <v>0</v>
      </c>
      <c r="AU334" s="56">
        <f t="shared" si="138"/>
        <v>0</v>
      </c>
      <c r="AV334" s="56">
        <f t="shared" si="138"/>
        <v>0</v>
      </c>
      <c r="AW334" s="56">
        <f t="shared" si="138"/>
        <v>0</v>
      </c>
      <c r="AX334" s="56">
        <f t="shared" si="138"/>
        <v>0</v>
      </c>
      <c r="AY334" s="56">
        <f t="shared" si="138"/>
        <v>0</v>
      </c>
      <c r="AZ334" s="56">
        <f t="shared" si="138"/>
        <v>0</v>
      </c>
    </row>
    <row r="335" spans="1:52">
      <c r="A335" s="56" t="s">
        <v>335</v>
      </c>
      <c r="B335" s="56">
        <v>5184</v>
      </c>
      <c r="C335" s="56" t="s">
        <v>512</v>
      </c>
      <c r="D335" s="56" t="s">
        <v>526</v>
      </c>
      <c r="E335" s="1">
        <v>41071</v>
      </c>
      <c r="F335" s="1">
        <v>42495</v>
      </c>
      <c r="G335" s="1">
        <f t="shared" si="134"/>
        <v>42495</v>
      </c>
      <c r="I335" s="56">
        <f t="shared" si="135"/>
        <v>0</v>
      </c>
      <c r="J335" s="56">
        <f t="shared" si="135"/>
        <v>0</v>
      </c>
      <c r="K335" s="56">
        <f t="shared" si="135"/>
        <v>0</v>
      </c>
      <c r="L335" s="56">
        <f t="shared" si="135"/>
        <v>0</v>
      </c>
      <c r="M335" s="56">
        <f t="shared" si="135"/>
        <v>0</v>
      </c>
      <c r="N335" s="56">
        <f t="shared" si="135"/>
        <v>0</v>
      </c>
      <c r="O335" s="56">
        <f t="shared" si="135"/>
        <v>0</v>
      </c>
      <c r="P335" s="56">
        <f t="shared" si="135"/>
        <v>0</v>
      </c>
      <c r="Q335" s="56">
        <f t="shared" si="135"/>
        <v>0</v>
      </c>
      <c r="R335" s="56">
        <f t="shared" si="135"/>
        <v>0</v>
      </c>
      <c r="S335" s="56">
        <f t="shared" si="136"/>
        <v>0</v>
      </c>
      <c r="T335" s="56">
        <f t="shared" si="136"/>
        <v>0</v>
      </c>
      <c r="U335" s="56">
        <f t="shared" si="136"/>
        <v>0</v>
      </c>
      <c r="V335" s="56">
        <f t="shared" si="136"/>
        <v>1</v>
      </c>
      <c r="W335" s="56">
        <f t="shared" si="136"/>
        <v>1</v>
      </c>
      <c r="X335" s="56">
        <f t="shared" si="136"/>
        <v>1</v>
      </c>
      <c r="Y335" s="56">
        <f t="shared" si="136"/>
        <v>1</v>
      </c>
      <c r="Z335" s="56">
        <f t="shared" si="136"/>
        <v>1</v>
      </c>
      <c r="AA335" s="56">
        <f t="shared" si="136"/>
        <v>1</v>
      </c>
      <c r="AB335" s="56">
        <f t="shared" si="136"/>
        <v>1</v>
      </c>
      <c r="AC335" s="56">
        <f t="shared" si="137"/>
        <v>1</v>
      </c>
      <c r="AD335" s="56">
        <f t="shared" si="137"/>
        <v>1</v>
      </c>
      <c r="AE335" s="56">
        <f t="shared" si="137"/>
        <v>1</v>
      </c>
      <c r="AF335" s="56">
        <f t="shared" si="137"/>
        <v>1</v>
      </c>
      <c r="AG335" s="56">
        <f t="shared" si="137"/>
        <v>1</v>
      </c>
      <c r="AH335" s="56">
        <f t="shared" si="137"/>
        <v>1</v>
      </c>
      <c r="AI335" s="56">
        <f t="shared" si="137"/>
        <v>1</v>
      </c>
      <c r="AJ335" s="56">
        <f t="shared" si="137"/>
        <v>1</v>
      </c>
      <c r="AK335" s="56">
        <f t="shared" si="137"/>
        <v>1</v>
      </c>
      <c r="AL335" s="56">
        <f t="shared" si="137"/>
        <v>0</v>
      </c>
      <c r="AM335" s="56">
        <f t="shared" si="138"/>
        <v>0</v>
      </c>
      <c r="AN335" s="56">
        <f t="shared" si="138"/>
        <v>0</v>
      </c>
      <c r="AO335" s="56">
        <f t="shared" si="138"/>
        <v>0</v>
      </c>
      <c r="AP335" s="56">
        <f t="shared" si="138"/>
        <v>0</v>
      </c>
      <c r="AQ335" s="56">
        <f t="shared" si="138"/>
        <v>0</v>
      </c>
      <c r="AR335" s="56">
        <f t="shared" si="138"/>
        <v>0</v>
      </c>
      <c r="AS335" s="56">
        <f t="shared" si="138"/>
        <v>0</v>
      </c>
      <c r="AT335" s="56">
        <f t="shared" si="138"/>
        <v>0</v>
      </c>
      <c r="AU335" s="56">
        <f t="shared" si="138"/>
        <v>0</v>
      </c>
      <c r="AV335" s="56">
        <f t="shared" si="138"/>
        <v>0</v>
      </c>
      <c r="AW335" s="56">
        <f t="shared" si="138"/>
        <v>0</v>
      </c>
      <c r="AX335" s="56">
        <f t="shared" si="138"/>
        <v>0</v>
      </c>
      <c r="AY335" s="56">
        <f t="shared" si="138"/>
        <v>0</v>
      </c>
      <c r="AZ335" s="56">
        <f t="shared" si="138"/>
        <v>0</v>
      </c>
    </row>
    <row r="336" spans="1:52">
      <c r="A336" s="56" t="s">
        <v>335</v>
      </c>
      <c r="B336" s="56">
        <v>5209</v>
      </c>
      <c r="C336" s="56" t="s">
        <v>512</v>
      </c>
      <c r="D336" s="56" t="s">
        <v>525</v>
      </c>
      <c r="E336" s="1">
        <v>41120</v>
      </c>
      <c r="F336" s="1">
        <v>42595</v>
      </c>
      <c r="G336" s="1">
        <f t="shared" si="134"/>
        <v>42595</v>
      </c>
      <c r="I336" s="56">
        <f t="shared" si="135"/>
        <v>0</v>
      </c>
      <c r="J336" s="56">
        <f t="shared" si="135"/>
        <v>0</v>
      </c>
      <c r="K336" s="56">
        <f t="shared" si="135"/>
        <v>0</v>
      </c>
      <c r="L336" s="56">
        <f t="shared" si="135"/>
        <v>0</v>
      </c>
      <c r="M336" s="56">
        <f t="shared" si="135"/>
        <v>0</v>
      </c>
      <c r="N336" s="56">
        <f t="shared" si="135"/>
        <v>0</v>
      </c>
      <c r="O336" s="56">
        <f t="shared" si="135"/>
        <v>0</v>
      </c>
      <c r="P336" s="56">
        <f t="shared" si="135"/>
        <v>0</v>
      </c>
      <c r="Q336" s="56">
        <f t="shared" si="135"/>
        <v>0</v>
      </c>
      <c r="R336" s="56">
        <f t="shared" si="135"/>
        <v>0</v>
      </c>
      <c r="S336" s="56">
        <f t="shared" si="136"/>
        <v>0</v>
      </c>
      <c r="T336" s="56">
        <f t="shared" si="136"/>
        <v>0</v>
      </c>
      <c r="U336" s="56">
        <f t="shared" si="136"/>
        <v>0</v>
      </c>
      <c r="V336" s="56">
        <f t="shared" si="136"/>
        <v>0</v>
      </c>
      <c r="W336" s="56">
        <f t="shared" si="136"/>
        <v>1</v>
      </c>
      <c r="X336" s="56">
        <f t="shared" si="136"/>
        <v>1</v>
      </c>
      <c r="Y336" s="56">
        <f t="shared" si="136"/>
        <v>1</v>
      </c>
      <c r="Z336" s="56">
        <f t="shared" si="136"/>
        <v>1</v>
      </c>
      <c r="AA336" s="56">
        <f t="shared" si="136"/>
        <v>1</v>
      </c>
      <c r="AB336" s="56">
        <f t="shared" si="136"/>
        <v>1</v>
      </c>
      <c r="AC336" s="56">
        <f t="shared" si="137"/>
        <v>1</v>
      </c>
      <c r="AD336" s="56">
        <f t="shared" si="137"/>
        <v>1</v>
      </c>
      <c r="AE336" s="56">
        <f t="shared" si="137"/>
        <v>1</v>
      </c>
      <c r="AF336" s="56">
        <f t="shared" si="137"/>
        <v>1</v>
      </c>
      <c r="AG336" s="56">
        <f t="shared" si="137"/>
        <v>1</v>
      </c>
      <c r="AH336" s="56">
        <f t="shared" si="137"/>
        <v>1</v>
      </c>
      <c r="AI336" s="56">
        <f t="shared" si="137"/>
        <v>1</v>
      </c>
      <c r="AJ336" s="56">
        <f t="shared" si="137"/>
        <v>1</v>
      </c>
      <c r="AK336" s="56">
        <f t="shared" si="137"/>
        <v>1</v>
      </c>
      <c r="AL336" s="56">
        <f t="shared" si="137"/>
        <v>1</v>
      </c>
      <c r="AM336" s="56">
        <f t="shared" si="138"/>
        <v>0</v>
      </c>
      <c r="AN336" s="56">
        <f t="shared" si="138"/>
        <v>0</v>
      </c>
      <c r="AO336" s="56">
        <f t="shared" si="138"/>
        <v>0</v>
      </c>
      <c r="AP336" s="56">
        <f t="shared" si="138"/>
        <v>0</v>
      </c>
      <c r="AQ336" s="56">
        <f t="shared" si="138"/>
        <v>0</v>
      </c>
      <c r="AR336" s="56">
        <f t="shared" si="138"/>
        <v>0</v>
      </c>
      <c r="AS336" s="56">
        <f t="shared" si="138"/>
        <v>0</v>
      </c>
      <c r="AT336" s="56">
        <f t="shared" si="138"/>
        <v>0</v>
      </c>
      <c r="AU336" s="56">
        <f t="shared" si="138"/>
        <v>0</v>
      </c>
      <c r="AV336" s="56">
        <f t="shared" si="138"/>
        <v>0</v>
      </c>
      <c r="AW336" s="56">
        <f t="shared" si="138"/>
        <v>0</v>
      </c>
      <c r="AX336" s="56">
        <f t="shared" si="138"/>
        <v>0</v>
      </c>
      <c r="AY336" s="56">
        <f t="shared" si="138"/>
        <v>0</v>
      </c>
      <c r="AZ336" s="56">
        <f t="shared" si="138"/>
        <v>0</v>
      </c>
    </row>
    <row r="337" spans="1:52">
      <c r="A337" s="56" t="s">
        <v>335</v>
      </c>
      <c r="B337" s="56">
        <v>5222</v>
      </c>
      <c r="C337" s="56" t="s">
        <v>512</v>
      </c>
      <c r="D337" s="56" t="s">
        <v>524</v>
      </c>
      <c r="E337" s="1">
        <v>41102</v>
      </c>
      <c r="F337" s="1">
        <v>42495</v>
      </c>
      <c r="G337" s="1">
        <f t="shared" si="134"/>
        <v>42495</v>
      </c>
      <c r="I337" s="56">
        <f t="shared" ref="I337:R346" si="139">IF(AND(I$5&gt;$E337,I$5&lt;$G337),1,0)</f>
        <v>0</v>
      </c>
      <c r="J337" s="56">
        <f t="shared" si="139"/>
        <v>0</v>
      </c>
      <c r="K337" s="56">
        <f t="shared" si="139"/>
        <v>0</v>
      </c>
      <c r="L337" s="56">
        <f t="shared" si="139"/>
        <v>0</v>
      </c>
      <c r="M337" s="56">
        <f t="shared" si="139"/>
        <v>0</v>
      </c>
      <c r="N337" s="56">
        <f t="shared" si="139"/>
        <v>0</v>
      </c>
      <c r="O337" s="56">
        <f t="shared" si="139"/>
        <v>0</v>
      </c>
      <c r="P337" s="56">
        <f t="shared" si="139"/>
        <v>0</v>
      </c>
      <c r="Q337" s="56">
        <f t="shared" si="139"/>
        <v>0</v>
      </c>
      <c r="R337" s="56">
        <f t="shared" si="139"/>
        <v>0</v>
      </c>
      <c r="S337" s="56">
        <f t="shared" ref="S337:AB346" si="140">IF(AND(S$5&gt;$E337,S$5&lt;$G337),1,0)</f>
        <v>0</v>
      </c>
      <c r="T337" s="56">
        <f t="shared" si="140"/>
        <v>0</v>
      </c>
      <c r="U337" s="56">
        <f t="shared" si="140"/>
        <v>0</v>
      </c>
      <c r="V337" s="56">
        <f t="shared" si="140"/>
        <v>0</v>
      </c>
      <c r="W337" s="56">
        <f t="shared" si="140"/>
        <v>1</v>
      </c>
      <c r="X337" s="56">
        <f t="shared" si="140"/>
        <v>1</v>
      </c>
      <c r="Y337" s="56">
        <f t="shared" si="140"/>
        <v>1</v>
      </c>
      <c r="Z337" s="56">
        <f t="shared" si="140"/>
        <v>1</v>
      </c>
      <c r="AA337" s="56">
        <f t="shared" si="140"/>
        <v>1</v>
      </c>
      <c r="AB337" s="56">
        <f t="shared" si="140"/>
        <v>1</v>
      </c>
      <c r="AC337" s="56">
        <f t="shared" ref="AC337:AL346" si="141">IF(AND(AC$5&gt;$E337,AC$5&lt;$G337),1,0)</f>
        <v>1</v>
      </c>
      <c r="AD337" s="56">
        <f t="shared" si="141"/>
        <v>1</v>
      </c>
      <c r="AE337" s="56">
        <f t="shared" si="141"/>
        <v>1</v>
      </c>
      <c r="AF337" s="56">
        <f t="shared" si="141"/>
        <v>1</v>
      </c>
      <c r="AG337" s="56">
        <f t="shared" si="141"/>
        <v>1</v>
      </c>
      <c r="AH337" s="56">
        <f t="shared" si="141"/>
        <v>1</v>
      </c>
      <c r="AI337" s="56">
        <f t="shared" si="141"/>
        <v>1</v>
      </c>
      <c r="AJ337" s="56">
        <f t="shared" si="141"/>
        <v>1</v>
      </c>
      <c r="AK337" s="56">
        <f t="shared" si="141"/>
        <v>1</v>
      </c>
      <c r="AL337" s="56">
        <f t="shared" si="141"/>
        <v>0</v>
      </c>
      <c r="AM337" s="56">
        <f t="shared" ref="AM337:AZ346" si="142">IF(AND(AM$5&gt;$E337,AM$5&lt;$G337),1,0)</f>
        <v>0</v>
      </c>
      <c r="AN337" s="56">
        <f t="shared" si="142"/>
        <v>0</v>
      </c>
      <c r="AO337" s="56">
        <f t="shared" si="142"/>
        <v>0</v>
      </c>
      <c r="AP337" s="56">
        <f t="shared" si="142"/>
        <v>0</v>
      </c>
      <c r="AQ337" s="56">
        <f t="shared" si="142"/>
        <v>0</v>
      </c>
      <c r="AR337" s="56">
        <f t="shared" si="142"/>
        <v>0</v>
      </c>
      <c r="AS337" s="56">
        <f t="shared" si="142"/>
        <v>0</v>
      </c>
      <c r="AT337" s="56">
        <f t="shared" si="142"/>
        <v>0</v>
      </c>
      <c r="AU337" s="56">
        <f t="shared" si="142"/>
        <v>0</v>
      </c>
      <c r="AV337" s="56">
        <f t="shared" si="142"/>
        <v>0</v>
      </c>
      <c r="AW337" s="56">
        <f t="shared" si="142"/>
        <v>0</v>
      </c>
      <c r="AX337" s="56">
        <f t="shared" si="142"/>
        <v>0</v>
      </c>
      <c r="AY337" s="56">
        <f t="shared" si="142"/>
        <v>0</v>
      </c>
      <c r="AZ337" s="56">
        <f t="shared" si="142"/>
        <v>0</v>
      </c>
    </row>
    <row r="338" spans="1:52">
      <c r="A338" s="56" t="s">
        <v>335</v>
      </c>
      <c r="B338" s="56">
        <v>5240</v>
      </c>
      <c r="C338" s="56" t="s">
        <v>512</v>
      </c>
      <c r="D338" s="56" t="s">
        <v>523</v>
      </c>
      <c r="E338" s="1">
        <v>41134</v>
      </c>
      <c r="F338" s="1">
        <v>42495</v>
      </c>
      <c r="G338" s="1">
        <f t="shared" si="134"/>
        <v>42495</v>
      </c>
      <c r="I338" s="56">
        <f t="shared" si="139"/>
        <v>0</v>
      </c>
      <c r="J338" s="56">
        <f t="shared" si="139"/>
        <v>0</v>
      </c>
      <c r="K338" s="56">
        <f t="shared" si="139"/>
        <v>0</v>
      </c>
      <c r="L338" s="56">
        <f t="shared" si="139"/>
        <v>0</v>
      </c>
      <c r="M338" s="56">
        <f t="shared" si="139"/>
        <v>0</v>
      </c>
      <c r="N338" s="56">
        <f t="shared" si="139"/>
        <v>0</v>
      </c>
      <c r="O338" s="56">
        <f t="shared" si="139"/>
        <v>0</v>
      </c>
      <c r="P338" s="56">
        <f t="shared" si="139"/>
        <v>0</v>
      </c>
      <c r="Q338" s="56">
        <f t="shared" si="139"/>
        <v>0</v>
      </c>
      <c r="R338" s="56">
        <f t="shared" si="139"/>
        <v>0</v>
      </c>
      <c r="S338" s="56">
        <f t="shared" si="140"/>
        <v>0</v>
      </c>
      <c r="T338" s="56">
        <f t="shared" si="140"/>
        <v>0</v>
      </c>
      <c r="U338" s="56">
        <f t="shared" si="140"/>
        <v>0</v>
      </c>
      <c r="V338" s="56">
        <f t="shared" si="140"/>
        <v>0</v>
      </c>
      <c r="W338" s="56">
        <f t="shared" si="140"/>
        <v>1</v>
      </c>
      <c r="X338" s="56">
        <f t="shared" si="140"/>
        <v>1</v>
      </c>
      <c r="Y338" s="56">
        <f t="shared" si="140"/>
        <v>1</v>
      </c>
      <c r="Z338" s="56">
        <f t="shared" si="140"/>
        <v>1</v>
      </c>
      <c r="AA338" s="56">
        <f t="shared" si="140"/>
        <v>1</v>
      </c>
      <c r="AB338" s="56">
        <f t="shared" si="140"/>
        <v>1</v>
      </c>
      <c r="AC338" s="56">
        <f t="shared" si="141"/>
        <v>1</v>
      </c>
      <c r="AD338" s="56">
        <f t="shared" si="141"/>
        <v>1</v>
      </c>
      <c r="AE338" s="56">
        <f t="shared" si="141"/>
        <v>1</v>
      </c>
      <c r="AF338" s="56">
        <f t="shared" si="141"/>
        <v>1</v>
      </c>
      <c r="AG338" s="56">
        <f t="shared" si="141"/>
        <v>1</v>
      </c>
      <c r="AH338" s="56">
        <f t="shared" si="141"/>
        <v>1</v>
      </c>
      <c r="AI338" s="56">
        <f t="shared" si="141"/>
        <v>1</v>
      </c>
      <c r="AJ338" s="56">
        <f t="shared" si="141"/>
        <v>1</v>
      </c>
      <c r="AK338" s="56">
        <f t="shared" si="141"/>
        <v>1</v>
      </c>
      <c r="AL338" s="56">
        <f t="shared" si="141"/>
        <v>0</v>
      </c>
      <c r="AM338" s="56">
        <f t="shared" si="142"/>
        <v>0</v>
      </c>
      <c r="AN338" s="56">
        <f t="shared" si="142"/>
        <v>0</v>
      </c>
      <c r="AO338" s="56">
        <f t="shared" si="142"/>
        <v>0</v>
      </c>
      <c r="AP338" s="56">
        <f t="shared" si="142"/>
        <v>0</v>
      </c>
      <c r="AQ338" s="56">
        <f t="shared" si="142"/>
        <v>0</v>
      </c>
      <c r="AR338" s="56">
        <f t="shared" si="142"/>
        <v>0</v>
      </c>
      <c r="AS338" s="56">
        <f t="shared" si="142"/>
        <v>0</v>
      </c>
      <c r="AT338" s="56">
        <f t="shared" si="142"/>
        <v>0</v>
      </c>
      <c r="AU338" s="56">
        <f t="shared" si="142"/>
        <v>0</v>
      </c>
      <c r="AV338" s="56">
        <f t="shared" si="142"/>
        <v>0</v>
      </c>
      <c r="AW338" s="56">
        <f t="shared" si="142"/>
        <v>0</v>
      </c>
      <c r="AX338" s="56">
        <f t="shared" si="142"/>
        <v>0</v>
      </c>
      <c r="AY338" s="56">
        <f t="shared" si="142"/>
        <v>0</v>
      </c>
      <c r="AZ338" s="56">
        <f t="shared" si="142"/>
        <v>0</v>
      </c>
    </row>
    <row r="339" spans="1:52">
      <c r="A339" s="56" t="s">
        <v>335</v>
      </c>
      <c r="B339" s="56">
        <v>5342</v>
      </c>
      <c r="C339" s="56" t="s">
        <v>512</v>
      </c>
      <c r="D339" s="56" t="s">
        <v>522</v>
      </c>
      <c r="E339" s="1">
        <v>41215</v>
      </c>
      <c r="F339" s="1">
        <v>42495</v>
      </c>
      <c r="G339" s="1">
        <f t="shared" si="134"/>
        <v>42495</v>
      </c>
      <c r="I339" s="56">
        <f t="shared" si="139"/>
        <v>0</v>
      </c>
      <c r="J339" s="56">
        <f t="shared" si="139"/>
        <v>0</v>
      </c>
      <c r="K339" s="56">
        <f t="shared" si="139"/>
        <v>0</v>
      </c>
      <c r="L339" s="56">
        <f t="shared" si="139"/>
        <v>0</v>
      </c>
      <c r="M339" s="56">
        <f t="shared" si="139"/>
        <v>0</v>
      </c>
      <c r="N339" s="56">
        <f t="shared" si="139"/>
        <v>0</v>
      </c>
      <c r="O339" s="56">
        <f t="shared" si="139"/>
        <v>0</v>
      </c>
      <c r="P339" s="56">
        <f t="shared" si="139"/>
        <v>0</v>
      </c>
      <c r="Q339" s="56">
        <f t="shared" si="139"/>
        <v>0</v>
      </c>
      <c r="R339" s="56">
        <f t="shared" si="139"/>
        <v>0</v>
      </c>
      <c r="S339" s="56">
        <f t="shared" si="140"/>
        <v>0</v>
      </c>
      <c r="T339" s="56">
        <f t="shared" si="140"/>
        <v>0</v>
      </c>
      <c r="U339" s="56">
        <f t="shared" si="140"/>
        <v>0</v>
      </c>
      <c r="V339" s="56">
        <f t="shared" si="140"/>
        <v>0</v>
      </c>
      <c r="W339" s="56">
        <f t="shared" si="140"/>
        <v>0</v>
      </c>
      <c r="X339" s="56">
        <f t="shared" si="140"/>
        <v>1</v>
      </c>
      <c r="Y339" s="56">
        <f t="shared" si="140"/>
        <v>1</v>
      </c>
      <c r="Z339" s="56">
        <f t="shared" si="140"/>
        <v>1</v>
      </c>
      <c r="AA339" s="56">
        <f t="shared" si="140"/>
        <v>1</v>
      </c>
      <c r="AB339" s="56">
        <f t="shared" si="140"/>
        <v>1</v>
      </c>
      <c r="AC339" s="56">
        <f t="shared" si="141"/>
        <v>1</v>
      </c>
      <c r="AD339" s="56">
        <f t="shared" si="141"/>
        <v>1</v>
      </c>
      <c r="AE339" s="56">
        <f t="shared" si="141"/>
        <v>1</v>
      </c>
      <c r="AF339" s="56">
        <f t="shared" si="141"/>
        <v>1</v>
      </c>
      <c r="AG339" s="56">
        <f t="shared" si="141"/>
        <v>1</v>
      </c>
      <c r="AH339" s="56">
        <f t="shared" si="141"/>
        <v>1</v>
      </c>
      <c r="AI339" s="56">
        <f t="shared" si="141"/>
        <v>1</v>
      </c>
      <c r="AJ339" s="56">
        <f t="shared" si="141"/>
        <v>1</v>
      </c>
      <c r="AK339" s="56">
        <f t="shared" si="141"/>
        <v>1</v>
      </c>
      <c r="AL339" s="56">
        <f t="shared" si="141"/>
        <v>0</v>
      </c>
      <c r="AM339" s="56">
        <f t="shared" si="142"/>
        <v>0</v>
      </c>
      <c r="AN339" s="56">
        <f t="shared" si="142"/>
        <v>0</v>
      </c>
      <c r="AO339" s="56">
        <f t="shared" si="142"/>
        <v>0</v>
      </c>
      <c r="AP339" s="56">
        <f t="shared" si="142"/>
        <v>0</v>
      </c>
      <c r="AQ339" s="56">
        <f t="shared" si="142"/>
        <v>0</v>
      </c>
      <c r="AR339" s="56">
        <f t="shared" si="142"/>
        <v>0</v>
      </c>
      <c r="AS339" s="56">
        <f t="shared" si="142"/>
        <v>0</v>
      </c>
      <c r="AT339" s="56">
        <f t="shared" si="142"/>
        <v>0</v>
      </c>
      <c r="AU339" s="56">
        <f t="shared" si="142"/>
        <v>0</v>
      </c>
      <c r="AV339" s="56">
        <f t="shared" si="142"/>
        <v>0</v>
      </c>
      <c r="AW339" s="56">
        <f t="shared" si="142"/>
        <v>0</v>
      </c>
      <c r="AX339" s="56">
        <f t="shared" si="142"/>
        <v>0</v>
      </c>
      <c r="AY339" s="56">
        <f t="shared" si="142"/>
        <v>0</v>
      </c>
      <c r="AZ339" s="56">
        <f t="shared" si="142"/>
        <v>0</v>
      </c>
    </row>
    <row r="340" spans="1:52">
      <c r="A340" s="56" t="s">
        <v>335</v>
      </c>
      <c r="B340" s="56">
        <v>5591</v>
      </c>
      <c r="C340" s="56" t="s">
        <v>512</v>
      </c>
      <c r="D340" s="56" t="s">
        <v>521</v>
      </c>
      <c r="E340" s="1">
        <v>41388</v>
      </c>
      <c r="F340" s="1">
        <v>42495</v>
      </c>
      <c r="G340" s="1">
        <f t="shared" si="134"/>
        <v>42495</v>
      </c>
      <c r="I340" s="56">
        <f t="shared" si="139"/>
        <v>0</v>
      </c>
      <c r="J340" s="56">
        <f t="shared" si="139"/>
        <v>0</v>
      </c>
      <c r="K340" s="56">
        <f t="shared" si="139"/>
        <v>0</v>
      </c>
      <c r="L340" s="56">
        <f t="shared" si="139"/>
        <v>0</v>
      </c>
      <c r="M340" s="56">
        <f t="shared" si="139"/>
        <v>0</v>
      </c>
      <c r="N340" s="56">
        <f t="shared" si="139"/>
        <v>0</v>
      </c>
      <c r="O340" s="56">
        <f t="shared" si="139"/>
        <v>0</v>
      </c>
      <c r="P340" s="56">
        <f t="shared" si="139"/>
        <v>0</v>
      </c>
      <c r="Q340" s="56">
        <f t="shared" si="139"/>
        <v>0</v>
      </c>
      <c r="R340" s="56">
        <f t="shared" si="139"/>
        <v>0</v>
      </c>
      <c r="S340" s="56">
        <f t="shared" si="140"/>
        <v>0</v>
      </c>
      <c r="T340" s="56">
        <f t="shared" si="140"/>
        <v>0</v>
      </c>
      <c r="U340" s="56">
        <f t="shared" si="140"/>
        <v>0</v>
      </c>
      <c r="V340" s="56">
        <f t="shared" si="140"/>
        <v>0</v>
      </c>
      <c r="W340" s="56">
        <f t="shared" si="140"/>
        <v>0</v>
      </c>
      <c r="X340" s="56">
        <f t="shared" si="140"/>
        <v>0</v>
      </c>
      <c r="Y340" s="56">
        <f t="shared" si="140"/>
        <v>0</v>
      </c>
      <c r="Z340" s="56">
        <f t="shared" si="140"/>
        <v>1</v>
      </c>
      <c r="AA340" s="56">
        <f t="shared" si="140"/>
        <v>1</v>
      </c>
      <c r="AB340" s="56">
        <f t="shared" si="140"/>
        <v>1</v>
      </c>
      <c r="AC340" s="56">
        <f t="shared" si="141"/>
        <v>1</v>
      </c>
      <c r="AD340" s="56">
        <f t="shared" si="141"/>
        <v>1</v>
      </c>
      <c r="AE340" s="56">
        <f t="shared" si="141"/>
        <v>1</v>
      </c>
      <c r="AF340" s="56">
        <f t="shared" si="141"/>
        <v>1</v>
      </c>
      <c r="AG340" s="56">
        <f t="shared" si="141"/>
        <v>1</v>
      </c>
      <c r="AH340" s="56">
        <f t="shared" si="141"/>
        <v>1</v>
      </c>
      <c r="AI340" s="56">
        <f t="shared" si="141"/>
        <v>1</v>
      </c>
      <c r="AJ340" s="56">
        <f t="shared" si="141"/>
        <v>1</v>
      </c>
      <c r="AK340" s="56">
        <f t="shared" si="141"/>
        <v>1</v>
      </c>
      <c r="AL340" s="56">
        <f t="shared" si="141"/>
        <v>0</v>
      </c>
      <c r="AM340" s="56">
        <f t="shared" si="142"/>
        <v>0</v>
      </c>
      <c r="AN340" s="56">
        <f t="shared" si="142"/>
        <v>0</v>
      </c>
      <c r="AO340" s="56">
        <f t="shared" si="142"/>
        <v>0</v>
      </c>
      <c r="AP340" s="56">
        <f t="shared" si="142"/>
        <v>0</v>
      </c>
      <c r="AQ340" s="56">
        <f t="shared" si="142"/>
        <v>0</v>
      </c>
      <c r="AR340" s="56">
        <f t="shared" si="142"/>
        <v>0</v>
      </c>
      <c r="AS340" s="56">
        <f t="shared" si="142"/>
        <v>0</v>
      </c>
      <c r="AT340" s="56">
        <f t="shared" si="142"/>
        <v>0</v>
      </c>
      <c r="AU340" s="56">
        <f t="shared" si="142"/>
        <v>0</v>
      </c>
      <c r="AV340" s="56">
        <f t="shared" si="142"/>
        <v>0</v>
      </c>
      <c r="AW340" s="56">
        <f t="shared" si="142"/>
        <v>0</v>
      </c>
      <c r="AX340" s="56">
        <f t="shared" si="142"/>
        <v>0</v>
      </c>
      <c r="AY340" s="56">
        <f t="shared" si="142"/>
        <v>0</v>
      </c>
      <c r="AZ340" s="56">
        <f t="shared" si="142"/>
        <v>0</v>
      </c>
    </row>
    <row r="341" spans="1:52">
      <c r="A341" s="56" t="s">
        <v>335</v>
      </c>
      <c r="B341" s="56">
        <v>5621</v>
      </c>
      <c r="C341" s="56" t="s">
        <v>512</v>
      </c>
      <c r="D341" s="56" t="s">
        <v>520</v>
      </c>
      <c r="E341" s="1">
        <v>41423</v>
      </c>
      <c r="F341" s="1">
        <v>42495</v>
      </c>
      <c r="G341" s="1">
        <f t="shared" si="134"/>
        <v>42495</v>
      </c>
      <c r="I341" s="56">
        <f t="shared" si="139"/>
        <v>0</v>
      </c>
      <c r="J341" s="56">
        <f t="shared" si="139"/>
        <v>0</v>
      </c>
      <c r="K341" s="56">
        <f t="shared" si="139"/>
        <v>0</v>
      </c>
      <c r="L341" s="56">
        <f t="shared" si="139"/>
        <v>0</v>
      </c>
      <c r="M341" s="56">
        <f t="shared" si="139"/>
        <v>0</v>
      </c>
      <c r="N341" s="56">
        <f t="shared" si="139"/>
        <v>0</v>
      </c>
      <c r="O341" s="56">
        <f t="shared" si="139"/>
        <v>0</v>
      </c>
      <c r="P341" s="56">
        <f t="shared" si="139"/>
        <v>0</v>
      </c>
      <c r="Q341" s="56">
        <f t="shared" si="139"/>
        <v>0</v>
      </c>
      <c r="R341" s="56">
        <f t="shared" si="139"/>
        <v>0</v>
      </c>
      <c r="S341" s="56">
        <f t="shared" si="140"/>
        <v>0</v>
      </c>
      <c r="T341" s="56">
        <f t="shared" si="140"/>
        <v>0</v>
      </c>
      <c r="U341" s="56">
        <f t="shared" si="140"/>
        <v>0</v>
      </c>
      <c r="V341" s="56">
        <f t="shared" si="140"/>
        <v>0</v>
      </c>
      <c r="W341" s="56">
        <f t="shared" si="140"/>
        <v>0</v>
      </c>
      <c r="X341" s="56">
        <f t="shared" si="140"/>
        <v>0</v>
      </c>
      <c r="Y341" s="56">
        <f t="shared" si="140"/>
        <v>0</v>
      </c>
      <c r="Z341" s="56">
        <f t="shared" si="140"/>
        <v>1</v>
      </c>
      <c r="AA341" s="56">
        <f t="shared" si="140"/>
        <v>1</v>
      </c>
      <c r="AB341" s="56">
        <f t="shared" si="140"/>
        <v>1</v>
      </c>
      <c r="AC341" s="56">
        <f t="shared" si="141"/>
        <v>1</v>
      </c>
      <c r="AD341" s="56">
        <f t="shared" si="141"/>
        <v>1</v>
      </c>
      <c r="AE341" s="56">
        <f t="shared" si="141"/>
        <v>1</v>
      </c>
      <c r="AF341" s="56">
        <f t="shared" si="141"/>
        <v>1</v>
      </c>
      <c r="AG341" s="56">
        <f t="shared" si="141"/>
        <v>1</v>
      </c>
      <c r="AH341" s="56">
        <f t="shared" si="141"/>
        <v>1</v>
      </c>
      <c r="AI341" s="56">
        <f t="shared" si="141"/>
        <v>1</v>
      </c>
      <c r="AJ341" s="56">
        <f t="shared" si="141"/>
        <v>1</v>
      </c>
      <c r="AK341" s="56">
        <f t="shared" si="141"/>
        <v>1</v>
      </c>
      <c r="AL341" s="56">
        <f t="shared" si="141"/>
        <v>0</v>
      </c>
      <c r="AM341" s="56">
        <f t="shared" si="142"/>
        <v>0</v>
      </c>
      <c r="AN341" s="56">
        <f t="shared" si="142"/>
        <v>0</v>
      </c>
      <c r="AO341" s="56">
        <f t="shared" si="142"/>
        <v>0</v>
      </c>
      <c r="AP341" s="56">
        <f t="shared" si="142"/>
        <v>0</v>
      </c>
      <c r="AQ341" s="56">
        <f t="shared" si="142"/>
        <v>0</v>
      </c>
      <c r="AR341" s="56">
        <f t="shared" si="142"/>
        <v>0</v>
      </c>
      <c r="AS341" s="56">
        <f t="shared" si="142"/>
        <v>0</v>
      </c>
      <c r="AT341" s="56">
        <f t="shared" si="142"/>
        <v>0</v>
      </c>
      <c r="AU341" s="56">
        <f t="shared" si="142"/>
        <v>0</v>
      </c>
      <c r="AV341" s="56">
        <f t="shared" si="142"/>
        <v>0</v>
      </c>
      <c r="AW341" s="56">
        <f t="shared" si="142"/>
        <v>0</v>
      </c>
      <c r="AX341" s="56">
        <f t="shared" si="142"/>
        <v>0</v>
      </c>
      <c r="AY341" s="56">
        <f t="shared" si="142"/>
        <v>0</v>
      </c>
      <c r="AZ341" s="56">
        <f t="shared" si="142"/>
        <v>0</v>
      </c>
    </row>
    <row r="342" spans="1:52">
      <c r="A342" s="56" t="s">
        <v>335</v>
      </c>
      <c r="B342" s="56">
        <v>5643</v>
      </c>
      <c r="C342" s="56" t="s">
        <v>512</v>
      </c>
      <c r="D342" s="56" t="s">
        <v>519</v>
      </c>
      <c r="E342" s="1">
        <v>41442</v>
      </c>
      <c r="F342" s="1">
        <v>42495</v>
      </c>
      <c r="G342" s="1">
        <f t="shared" si="134"/>
        <v>42495</v>
      </c>
      <c r="I342" s="56">
        <f t="shared" si="139"/>
        <v>0</v>
      </c>
      <c r="J342" s="56">
        <f t="shared" si="139"/>
        <v>0</v>
      </c>
      <c r="K342" s="56">
        <f t="shared" si="139"/>
        <v>0</v>
      </c>
      <c r="L342" s="56">
        <f t="shared" si="139"/>
        <v>0</v>
      </c>
      <c r="M342" s="56">
        <f t="shared" si="139"/>
        <v>0</v>
      </c>
      <c r="N342" s="56">
        <f t="shared" si="139"/>
        <v>0</v>
      </c>
      <c r="O342" s="56">
        <f t="shared" si="139"/>
        <v>0</v>
      </c>
      <c r="P342" s="56">
        <f t="shared" si="139"/>
        <v>0</v>
      </c>
      <c r="Q342" s="56">
        <f t="shared" si="139"/>
        <v>0</v>
      </c>
      <c r="R342" s="56">
        <f t="shared" si="139"/>
        <v>0</v>
      </c>
      <c r="S342" s="56">
        <f t="shared" si="140"/>
        <v>0</v>
      </c>
      <c r="T342" s="56">
        <f t="shared" si="140"/>
        <v>0</v>
      </c>
      <c r="U342" s="56">
        <f t="shared" si="140"/>
        <v>0</v>
      </c>
      <c r="V342" s="56">
        <f t="shared" si="140"/>
        <v>0</v>
      </c>
      <c r="W342" s="56">
        <f t="shared" si="140"/>
        <v>0</v>
      </c>
      <c r="X342" s="56">
        <f t="shared" si="140"/>
        <v>0</v>
      </c>
      <c r="Y342" s="56">
        <f t="shared" si="140"/>
        <v>0</v>
      </c>
      <c r="Z342" s="56">
        <f t="shared" si="140"/>
        <v>1</v>
      </c>
      <c r="AA342" s="56">
        <f t="shared" si="140"/>
        <v>1</v>
      </c>
      <c r="AB342" s="56">
        <f t="shared" si="140"/>
        <v>1</v>
      </c>
      <c r="AC342" s="56">
        <f t="shared" si="141"/>
        <v>1</v>
      </c>
      <c r="AD342" s="56">
        <f t="shared" si="141"/>
        <v>1</v>
      </c>
      <c r="AE342" s="56">
        <f t="shared" si="141"/>
        <v>1</v>
      </c>
      <c r="AF342" s="56">
        <f t="shared" si="141"/>
        <v>1</v>
      </c>
      <c r="AG342" s="56">
        <f t="shared" si="141"/>
        <v>1</v>
      </c>
      <c r="AH342" s="56">
        <f t="shared" si="141"/>
        <v>1</v>
      </c>
      <c r="AI342" s="56">
        <f t="shared" si="141"/>
        <v>1</v>
      </c>
      <c r="AJ342" s="56">
        <f t="shared" si="141"/>
        <v>1</v>
      </c>
      <c r="AK342" s="56">
        <f t="shared" si="141"/>
        <v>1</v>
      </c>
      <c r="AL342" s="56">
        <f t="shared" si="141"/>
        <v>0</v>
      </c>
      <c r="AM342" s="56">
        <f t="shared" si="142"/>
        <v>0</v>
      </c>
      <c r="AN342" s="56">
        <f t="shared" si="142"/>
        <v>0</v>
      </c>
      <c r="AO342" s="56">
        <f t="shared" si="142"/>
        <v>0</v>
      </c>
      <c r="AP342" s="56">
        <f t="shared" si="142"/>
        <v>0</v>
      </c>
      <c r="AQ342" s="56">
        <f t="shared" si="142"/>
        <v>0</v>
      </c>
      <c r="AR342" s="56">
        <f t="shared" si="142"/>
        <v>0</v>
      </c>
      <c r="AS342" s="56">
        <f t="shared" si="142"/>
        <v>0</v>
      </c>
      <c r="AT342" s="56">
        <f t="shared" si="142"/>
        <v>0</v>
      </c>
      <c r="AU342" s="56">
        <f t="shared" si="142"/>
        <v>0</v>
      </c>
      <c r="AV342" s="56">
        <f t="shared" si="142"/>
        <v>0</v>
      </c>
      <c r="AW342" s="56">
        <f t="shared" si="142"/>
        <v>0</v>
      </c>
      <c r="AX342" s="56">
        <f t="shared" si="142"/>
        <v>0</v>
      </c>
      <c r="AY342" s="56">
        <f t="shared" si="142"/>
        <v>0</v>
      </c>
      <c r="AZ342" s="56">
        <f t="shared" si="142"/>
        <v>0</v>
      </c>
    </row>
    <row r="343" spans="1:52">
      <c r="A343" s="56" t="s">
        <v>335</v>
      </c>
      <c r="B343" s="56">
        <v>5654</v>
      </c>
      <c r="C343" s="56" t="s">
        <v>512</v>
      </c>
      <c r="D343" s="56" t="s">
        <v>518</v>
      </c>
      <c r="E343" s="1">
        <v>41459</v>
      </c>
      <c r="F343" s="1">
        <v>41743</v>
      </c>
      <c r="G343" s="1">
        <f t="shared" si="134"/>
        <v>41743</v>
      </c>
      <c r="I343" s="56">
        <f t="shared" si="139"/>
        <v>0</v>
      </c>
      <c r="J343" s="56">
        <f t="shared" si="139"/>
        <v>0</v>
      </c>
      <c r="K343" s="56">
        <f t="shared" si="139"/>
        <v>0</v>
      </c>
      <c r="L343" s="56">
        <f t="shared" si="139"/>
        <v>0</v>
      </c>
      <c r="M343" s="56">
        <f t="shared" si="139"/>
        <v>0</v>
      </c>
      <c r="N343" s="56">
        <f t="shared" si="139"/>
        <v>0</v>
      </c>
      <c r="O343" s="56">
        <f t="shared" si="139"/>
        <v>0</v>
      </c>
      <c r="P343" s="56">
        <f t="shared" si="139"/>
        <v>0</v>
      </c>
      <c r="Q343" s="56">
        <f t="shared" si="139"/>
        <v>0</v>
      </c>
      <c r="R343" s="56">
        <f t="shared" si="139"/>
        <v>0</v>
      </c>
      <c r="S343" s="56">
        <f t="shared" si="140"/>
        <v>0</v>
      </c>
      <c r="T343" s="56">
        <f t="shared" si="140"/>
        <v>0</v>
      </c>
      <c r="U343" s="56">
        <f t="shared" si="140"/>
        <v>0</v>
      </c>
      <c r="V343" s="56">
        <f t="shared" si="140"/>
        <v>0</v>
      </c>
      <c r="W343" s="56">
        <f t="shared" si="140"/>
        <v>0</v>
      </c>
      <c r="X343" s="56">
        <f t="shared" si="140"/>
        <v>0</v>
      </c>
      <c r="Y343" s="56">
        <f t="shared" si="140"/>
        <v>0</v>
      </c>
      <c r="Z343" s="56">
        <f t="shared" si="140"/>
        <v>0</v>
      </c>
      <c r="AA343" s="56">
        <f t="shared" si="140"/>
        <v>1</v>
      </c>
      <c r="AB343" s="56">
        <f t="shared" si="140"/>
        <v>1</v>
      </c>
      <c r="AC343" s="56">
        <f t="shared" si="141"/>
        <v>1</v>
      </c>
      <c r="AD343" s="56">
        <f t="shared" si="141"/>
        <v>0</v>
      </c>
      <c r="AE343" s="56">
        <f t="shared" si="141"/>
        <v>0</v>
      </c>
      <c r="AF343" s="56">
        <f t="shared" si="141"/>
        <v>0</v>
      </c>
      <c r="AG343" s="56">
        <f t="shared" si="141"/>
        <v>0</v>
      </c>
      <c r="AH343" s="56">
        <f t="shared" si="141"/>
        <v>0</v>
      </c>
      <c r="AI343" s="56">
        <f t="shared" si="141"/>
        <v>0</v>
      </c>
      <c r="AJ343" s="56">
        <f t="shared" si="141"/>
        <v>0</v>
      </c>
      <c r="AK343" s="56">
        <f t="shared" si="141"/>
        <v>0</v>
      </c>
      <c r="AL343" s="56">
        <f t="shared" si="141"/>
        <v>0</v>
      </c>
      <c r="AM343" s="56">
        <f t="shared" si="142"/>
        <v>0</v>
      </c>
      <c r="AN343" s="56">
        <f t="shared" si="142"/>
        <v>0</v>
      </c>
      <c r="AO343" s="56">
        <f t="shared" si="142"/>
        <v>0</v>
      </c>
      <c r="AP343" s="56">
        <f t="shared" si="142"/>
        <v>0</v>
      </c>
      <c r="AQ343" s="56">
        <f t="shared" si="142"/>
        <v>0</v>
      </c>
      <c r="AR343" s="56">
        <f t="shared" si="142"/>
        <v>0</v>
      </c>
      <c r="AS343" s="56">
        <f t="shared" si="142"/>
        <v>0</v>
      </c>
      <c r="AT343" s="56">
        <f t="shared" si="142"/>
        <v>0</v>
      </c>
      <c r="AU343" s="56">
        <f t="shared" si="142"/>
        <v>0</v>
      </c>
      <c r="AV343" s="56">
        <f t="shared" si="142"/>
        <v>0</v>
      </c>
      <c r="AW343" s="56">
        <f t="shared" si="142"/>
        <v>0</v>
      </c>
      <c r="AX343" s="56">
        <f t="shared" si="142"/>
        <v>0</v>
      </c>
      <c r="AY343" s="56">
        <f t="shared" si="142"/>
        <v>0</v>
      </c>
      <c r="AZ343" s="56">
        <f t="shared" si="142"/>
        <v>0</v>
      </c>
    </row>
    <row r="344" spans="1:52">
      <c r="A344" s="56" t="s">
        <v>335</v>
      </c>
      <c r="B344" s="56">
        <v>5666</v>
      </c>
      <c r="C344" s="56" t="s">
        <v>512</v>
      </c>
      <c r="D344" s="56" t="s">
        <v>517</v>
      </c>
      <c r="E344" s="1">
        <v>41458</v>
      </c>
      <c r="F344" s="1">
        <v>41765</v>
      </c>
      <c r="G344" s="1">
        <f t="shared" si="134"/>
        <v>41765</v>
      </c>
      <c r="I344" s="56">
        <f t="shared" si="139"/>
        <v>0</v>
      </c>
      <c r="J344" s="56">
        <f t="shared" si="139"/>
        <v>0</v>
      </c>
      <c r="K344" s="56">
        <f t="shared" si="139"/>
        <v>0</v>
      </c>
      <c r="L344" s="56">
        <f t="shared" si="139"/>
        <v>0</v>
      </c>
      <c r="M344" s="56">
        <f t="shared" si="139"/>
        <v>0</v>
      </c>
      <c r="N344" s="56">
        <f t="shared" si="139"/>
        <v>0</v>
      </c>
      <c r="O344" s="56">
        <f t="shared" si="139"/>
        <v>0</v>
      </c>
      <c r="P344" s="56">
        <f t="shared" si="139"/>
        <v>0</v>
      </c>
      <c r="Q344" s="56">
        <f t="shared" si="139"/>
        <v>0</v>
      </c>
      <c r="R344" s="56">
        <f t="shared" si="139"/>
        <v>0</v>
      </c>
      <c r="S344" s="56">
        <f t="shared" si="140"/>
        <v>0</v>
      </c>
      <c r="T344" s="56">
        <f t="shared" si="140"/>
        <v>0</v>
      </c>
      <c r="U344" s="56">
        <f t="shared" si="140"/>
        <v>0</v>
      </c>
      <c r="V344" s="56">
        <f t="shared" si="140"/>
        <v>0</v>
      </c>
      <c r="W344" s="56">
        <f t="shared" si="140"/>
        <v>0</v>
      </c>
      <c r="X344" s="56">
        <f t="shared" si="140"/>
        <v>0</v>
      </c>
      <c r="Y344" s="56">
        <f t="shared" si="140"/>
        <v>0</v>
      </c>
      <c r="Z344" s="56">
        <f t="shared" si="140"/>
        <v>0</v>
      </c>
      <c r="AA344" s="56">
        <f t="shared" si="140"/>
        <v>1</v>
      </c>
      <c r="AB344" s="56">
        <f t="shared" si="140"/>
        <v>1</v>
      </c>
      <c r="AC344" s="56">
        <f t="shared" si="141"/>
        <v>1</v>
      </c>
      <c r="AD344" s="56">
        <f t="shared" si="141"/>
        <v>0</v>
      </c>
      <c r="AE344" s="56">
        <f t="shared" si="141"/>
        <v>0</v>
      </c>
      <c r="AF344" s="56">
        <f t="shared" si="141"/>
        <v>0</v>
      </c>
      <c r="AG344" s="56">
        <f t="shared" si="141"/>
        <v>0</v>
      </c>
      <c r="AH344" s="56">
        <f t="shared" si="141"/>
        <v>0</v>
      </c>
      <c r="AI344" s="56">
        <f t="shared" si="141"/>
        <v>0</v>
      </c>
      <c r="AJ344" s="56">
        <f t="shared" si="141"/>
        <v>0</v>
      </c>
      <c r="AK344" s="56">
        <f t="shared" si="141"/>
        <v>0</v>
      </c>
      <c r="AL344" s="56">
        <f t="shared" si="141"/>
        <v>0</v>
      </c>
      <c r="AM344" s="56">
        <f t="shared" si="142"/>
        <v>0</v>
      </c>
      <c r="AN344" s="56">
        <f t="shared" si="142"/>
        <v>0</v>
      </c>
      <c r="AO344" s="56">
        <f t="shared" si="142"/>
        <v>0</v>
      </c>
      <c r="AP344" s="56">
        <f t="shared" si="142"/>
        <v>0</v>
      </c>
      <c r="AQ344" s="56">
        <f t="shared" si="142"/>
        <v>0</v>
      </c>
      <c r="AR344" s="56">
        <f t="shared" si="142"/>
        <v>0</v>
      </c>
      <c r="AS344" s="56">
        <f t="shared" si="142"/>
        <v>0</v>
      </c>
      <c r="AT344" s="56">
        <f t="shared" si="142"/>
        <v>0</v>
      </c>
      <c r="AU344" s="56">
        <f t="shared" si="142"/>
        <v>0</v>
      </c>
      <c r="AV344" s="56">
        <f t="shared" si="142"/>
        <v>0</v>
      </c>
      <c r="AW344" s="56">
        <f t="shared" si="142"/>
        <v>0</v>
      </c>
      <c r="AX344" s="56">
        <f t="shared" si="142"/>
        <v>0</v>
      </c>
      <c r="AY344" s="56">
        <f t="shared" si="142"/>
        <v>0</v>
      </c>
      <c r="AZ344" s="56">
        <f t="shared" si="142"/>
        <v>0</v>
      </c>
    </row>
    <row r="345" spans="1:52">
      <c r="A345" s="56" t="s">
        <v>335</v>
      </c>
      <c r="B345" s="56">
        <v>5748</v>
      </c>
      <c r="C345" s="56" t="s">
        <v>512</v>
      </c>
      <c r="D345" s="56" t="s">
        <v>516</v>
      </c>
      <c r="E345" s="1">
        <v>41542</v>
      </c>
      <c r="F345" s="1">
        <v>41725</v>
      </c>
      <c r="G345" s="1">
        <f t="shared" si="134"/>
        <v>41725</v>
      </c>
      <c r="I345" s="56">
        <f t="shared" si="139"/>
        <v>0</v>
      </c>
      <c r="J345" s="56">
        <f t="shared" si="139"/>
        <v>0</v>
      </c>
      <c r="K345" s="56">
        <f t="shared" si="139"/>
        <v>0</v>
      </c>
      <c r="L345" s="56">
        <f t="shared" si="139"/>
        <v>0</v>
      </c>
      <c r="M345" s="56">
        <f t="shared" si="139"/>
        <v>0</v>
      </c>
      <c r="N345" s="56">
        <f t="shared" si="139"/>
        <v>0</v>
      </c>
      <c r="O345" s="56">
        <f t="shared" si="139"/>
        <v>0</v>
      </c>
      <c r="P345" s="56">
        <f t="shared" si="139"/>
        <v>0</v>
      </c>
      <c r="Q345" s="56">
        <f t="shared" si="139"/>
        <v>0</v>
      </c>
      <c r="R345" s="56">
        <f t="shared" si="139"/>
        <v>0</v>
      </c>
      <c r="S345" s="56">
        <f t="shared" si="140"/>
        <v>0</v>
      </c>
      <c r="T345" s="56">
        <f t="shared" si="140"/>
        <v>0</v>
      </c>
      <c r="U345" s="56">
        <f t="shared" si="140"/>
        <v>0</v>
      </c>
      <c r="V345" s="56">
        <f t="shared" si="140"/>
        <v>0</v>
      </c>
      <c r="W345" s="56">
        <f t="shared" si="140"/>
        <v>0</v>
      </c>
      <c r="X345" s="56">
        <f t="shared" si="140"/>
        <v>0</v>
      </c>
      <c r="Y345" s="56">
        <f t="shared" si="140"/>
        <v>0</v>
      </c>
      <c r="Z345" s="56">
        <f t="shared" si="140"/>
        <v>0</v>
      </c>
      <c r="AA345" s="56">
        <f t="shared" si="140"/>
        <v>1</v>
      </c>
      <c r="AB345" s="56">
        <f t="shared" si="140"/>
        <v>1</v>
      </c>
      <c r="AC345" s="56">
        <f t="shared" si="141"/>
        <v>0</v>
      </c>
      <c r="AD345" s="56">
        <f t="shared" si="141"/>
        <v>0</v>
      </c>
      <c r="AE345" s="56">
        <f t="shared" si="141"/>
        <v>0</v>
      </c>
      <c r="AF345" s="56">
        <f t="shared" si="141"/>
        <v>0</v>
      </c>
      <c r="AG345" s="56">
        <f t="shared" si="141"/>
        <v>0</v>
      </c>
      <c r="AH345" s="56">
        <f t="shared" si="141"/>
        <v>0</v>
      </c>
      <c r="AI345" s="56">
        <f t="shared" si="141"/>
        <v>0</v>
      </c>
      <c r="AJ345" s="56">
        <f t="shared" si="141"/>
        <v>0</v>
      </c>
      <c r="AK345" s="56">
        <f t="shared" si="141"/>
        <v>0</v>
      </c>
      <c r="AL345" s="56">
        <f t="shared" si="141"/>
        <v>0</v>
      </c>
      <c r="AM345" s="56">
        <f t="shared" si="142"/>
        <v>0</v>
      </c>
      <c r="AN345" s="56">
        <f t="shared" si="142"/>
        <v>0</v>
      </c>
      <c r="AO345" s="56">
        <f t="shared" si="142"/>
        <v>0</v>
      </c>
      <c r="AP345" s="56">
        <f t="shared" si="142"/>
        <v>0</v>
      </c>
      <c r="AQ345" s="56">
        <f t="shared" si="142"/>
        <v>0</v>
      </c>
      <c r="AR345" s="56">
        <f t="shared" si="142"/>
        <v>0</v>
      </c>
      <c r="AS345" s="56">
        <f t="shared" si="142"/>
        <v>0</v>
      </c>
      <c r="AT345" s="56">
        <f t="shared" si="142"/>
        <v>0</v>
      </c>
      <c r="AU345" s="56">
        <f t="shared" si="142"/>
        <v>0</v>
      </c>
      <c r="AV345" s="56">
        <f t="shared" si="142"/>
        <v>0</v>
      </c>
      <c r="AW345" s="56">
        <f t="shared" si="142"/>
        <v>0</v>
      </c>
      <c r="AX345" s="56">
        <f t="shared" si="142"/>
        <v>0</v>
      </c>
      <c r="AY345" s="56">
        <f t="shared" si="142"/>
        <v>0</v>
      </c>
      <c r="AZ345" s="56">
        <f t="shared" si="142"/>
        <v>0</v>
      </c>
    </row>
    <row r="346" spans="1:52">
      <c r="A346" s="56" t="s">
        <v>335</v>
      </c>
      <c r="B346" s="56">
        <v>5749</v>
      </c>
      <c r="C346" s="56" t="s">
        <v>512</v>
      </c>
      <c r="D346" s="56" t="s">
        <v>515</v>
      </c>
      <c r="E346" s="1">
        <v>41505</v>
      </c>
      <c r="F346" s="1">
        <v>42495</v>
      </c>
      <c r="G346" s="1">
        <f t="shared" si="134"/>
        <v>42495</v>
      </c>
      <c r="I346" s="56">
        <f t="shared" si="139"/>
        <v>0</v>
      </c>
      <c r="J346" s="56">
        <f t="shared" si="139"/>
        <v>0</v>
      </c>
      <c r="K346" s="56">
        <f t="shared" si="139"/>
        <v>0</v>
      </c>
      <c r="L346" s="56">
        <f t="shared" si="139"/>
        <v>0</v>
      </c>
      <c r="M346" s="56">
        <f t="shared" si="139"/>
        <v>0</v>
      </c>
      <c r="N346" s="56">
        <f t="shared" si="139"/>
        <v>0</v>
      </c>
      <c r="O346" s="56">
        <f t="shared" si="139"/>
        <v>0</v>
      </c>
      <c r="P346" s="56">
        <f t="shared" si="139"/>
        <v>0</v>
      </c>
      <c r="Q346" s="56">
        <f t="shared" si="139"/>
        <v>0</v>
      </c>
      <c r="R346" s="56">
        <f t="shared" si="139"/>
        <v>0</v>
      </c>
      <c r="S346" s="56">
        <f t="shared" si="140"/>
        <v>0</v>
      </c>
      <c r="T346" s="56">
        <f t="shared" si="140"/>
        <v>0</v>
      </c>
      <c r="U346" s="56">
        <f t="shared" si="140"/>
        <v>0</v>
      </c>
      <c r="V346" s="56">
        <f t="shared" si="140"/>
        <v>0</v>
      </c>
      <c r="W346" s="56">
        <f t="shared" si="140"/>
        <v>0</v>
      </c>
      <c r="X346" s="56">
        <f t="shared" si="140"/>
        <v>0</v>
      </c>
      <c r="Y346" s="56">
        <f t="shared" si="140"/>
        <v>0</v>
      </c>
      <c r="Z346" s="56">
        <f t="shared" si="140"/>
        <v>0</v>
      </c>
      <c r="AA346" s="56">
        <f t="shared" si="140"/>
        <v>1</v>
      </c>
      <c r="AB346" s="56">
        <f t="shared" si="140"/>
        <v>1</v>
      </c>
      <c r="AC346" s="56">
        <f t="shared" si="141"/>
        <v>1</v>
      </c>
      <c r="AD346" s="56">
        <f t="shared" si="141"/>
        <v>1</v>
      </c>
      <c r="AE346" s="56">
        <f t="shared" si="141"/>
        <v>1</v>
      </c>
      <c r="AF346" s="56">
        <f t="shared" si="141"/>
        <v>1</v>
      </c>
      <c r="AG346" s="56">
        <f t="shared" si="141"/>
        <v>1</v>
      </c>
      <c r="AH346" s="56">
        <f t="shared" si="141"/>
        <v>1</v>
      </c>
      <c r="AI346" s="56">
        <f t="shared" si="141"/>
        <v>1</v>
      </c>
      <c r="AJ346" s="56">
        <f t="shared" si="141"/>
        <v>1</v>
      </c>
      <c r="AK346" s="56">
        <f t="shared" si="141"/>
        <v>1</v>
      </c>
      <c r="AL346" s="56">
        <f t="shared" si="141"/>
        <v>0</v>
      </c>
      <c r="AM346" s="56">
        <f t="shared" si="142"/>
        <v>0</v>
      </c>
      <c r="AN346" s="56">
        <f t="shared" si="142"/>
        <v>0</v>
      </c>
      <c r="AO346" s="56">
        <f t="shared" si="142"/>
        <v>0</v>
      </c>
      <c r="AP346" s="56">
        <f t="shared" si="142"/>
        <v>0</v>
      </c>
      <c r="AQ346" s="56">
        <f t="shared" si="142"/>
        <v>0</v>
      </c>
      <c r="AR346" s="56">
        <f t="shared" si="142"/>
        <v>0</v>
      </c>
      <c r="AS346" s="56">
        <f t="shared" si="142"/>
        <v>0</v>
      </c>
      <c r="AT346" s="56">
        <f t="shared" si="142"/>
        <v>0</v>
      </c>
      <c r="AU346" s="56">
        <f t="shared" si="142"/>
        <v>0</v>
      </c>
      <c r="AV346" s="56">
        <f t="shared" si="142"/>
        <v>0</v>
      </c>
      <c r="AW346" s="56">
        <f t="shared" si="142"/>
        <v>0</v>
      </c>
      <c r="AX346" s="56">
        <f t="shared" si="142"/>
        <v>0</v>
      </c>
      <c r="AY346" s="56">
        <f t="shared" si="142"/>
        <v>0</v>
      </c>
      <c r="AZ346" s="56">
        <f t="shared" si="142"/>
        <v>0</v>
      </c>
    </row>
    <row r="347" spans="1:52">
      <c r="A347" s="56" t="s">
        <v>335</v>
      </c>
      <c r="B347" s="56">
        <v>5752</v>
      </c>
      <c r="C347" s="56" t="s">
        <v>512</v>
      </c>
      <c r="D347" s="56" t="s">
        <v>514</v>
      </c>
      <c r="E347" s="1">
        <v>41547</v>
      </c>
      <c r="F347" s="1">
        <v>42495</v>
      </c>
      <c r="G347" s="1">
        <f t="shared" si="134"/>
        <v>42495</v>
      </c>
      <c r="I347" s="56">
        <f t="shared" ref="I347:R356" si="143">IF(AND(I$5&gt;$E347,I$5&lt;$G347),1,0)</f>
        <v>0</v>
      </c>
      <c r="J347" s="56">
        <f t="shared" si="143"/>
        <v>0</v>
      </c>
      <c r="K347" s="56">
        <f t="shared" si="143"/>
        <v>0</v>
      </c>
      <c r="L347" s="56">
        <f t="shared" si="143"/>
        <v>0</v>
      </c>
      <c r="M347" s="56">
        <f t="shared" si="143"/>
        <v>0</v>
      </c>
      <c r="N347" s="56">
        <f t="shared" si="143"/>
        <v>0</v>
      </c>
      <c r="O347" s="56">
        <f t="shared" si="143"/>
        <v>0</v>
      </c>
      <c r="P347" s="56">
        <f t="shared" si="143"/>
        <v>0</v>
      </c>
      <c r="Q347" s="56">
        <f t="shared" si="143"/>
        <v>0</v>
      </c>
      <c r="R347" s="56">
        <f t="shared" si="143"/>
        <v>0</v>
      </c>
      <c r="S347" s="56">
        <f t="shared" ref="S347:AB356" si="144">IF(AND(S$5&gt;$E347,S$5&lt;$G347),1,0)</f>
        <v>0</v>
      </c>
      <c r="T347" s="56">
        <f t="shared" si="144"/>
        <v>0</v>
      </c>
      <c r="U347" s="56">
        <f t="shared" si="144"/>
        <v>0</v>
      </c>
      <c r="V347" s="56">
        <f t="shared" si="144"/>
        <v>0</v>
      </c>
      <c r="W347" s="56">
        <f t="shared" si="144"/>
        <v>0</v>
      </c>
      <c r="X347" s="56">
        <f t="shared" si="144"/>
        <v>0</v>
      </c>
      <c r="Y347" s="56">
        <f t="shared" si="144"/>
        <v>0</v>
      </c>
      <c r="Z347" s="56">
        <f t="shared" si="144"/>
        <v>0</v>
      </c>
      <c r="AA347" s="56">
        <f t="shared" si="144"/>
        <v>0</v>
      </c>
      <c r="AB347" s="56">
        <f t="shared" si="144"/>
        <v>1</v>
      </c>
      <c r="AC347" s="56">
        <f t="shared" ref="AC347:AL356" si="145">IF(AND(AC$5&gt;$E347,AC$5&lt;$G347),1,0)</f>
        <v>1</v>
      </c>
      <c r="AD347" s="56">
        <f t="shared" si="145"/>
        <v>1</v>
      </c>
      <c r="AE347" s="56">
        <f t="shared" si="145"/>
        <v>1</v>
      </c>
      <c r="AF347" s="56">
        <f t="shared" si="145"/>
        <v>1</v>
      </c>
      <c r="AG347" s="56">
        <f t="shared" si="145"/>
        <v>1</v>
      </c>
      <c r="AH347" s="56">
        <f t="shared" si="145"/>
        <v>1</v>
      </c>
      <c r="AI347" s="56">
        <f t="shared" si="145"/>
        <v>1</v>
      </c>
      <c r="AJ347" s="56">
        <f t="shared" si="145"/>
        <v>1</v>
      </c>
      <c r="AK347" s="56">
        <f t="shared" si="145"/>
        <v>1</v>
      </c>
      <c r="AL347" s="56">
        <f t="shared" si="145"/>
        <v>0</v>
      </c>
      <c r="AM347" s="56">
        <f t="shared" ref="AM347:AZ356" si="146">IF(AND(AM$5&gt;$E347,AM$5&lt;$G347),1,0)</f>
        <v>0</v>
      </c>
      <c r="AN347" s="56">
        <f t="shared" si="146"/>
        <v>0</v>
      </c>
      <c r="AO347" s="56">
        <f t="shared" si="146"/>
        <v>0</v>
      </c>
      <c r="AP347" s="56">
        <f t="shared" si="146"/>
        <v>0</v>
      </c>
      <c r="AQ347" s="56">
        <f t="shared" si="146"/>
        <v>0</v>
      </c>
      <c r="AR347" s="56">
        <f t="shared" si="146"/>
        <v>0</v>
      </c>
      <c r="AS347" s="56">
        <f t="shared" si="146"/>
        <v>0</v>
      </c>
      <c r="AT347" s="56">
        <f t="shared" si="146"/>
        <v>0</v>
      </c>
      <c r="AU347" s="56">
        <f t="shared" si="146"/>
        <v>0</v>
      </c>
      <c r="AV347" s="56">
        <f t="shared" si="146"/>
        <v>0</v>
      </c>
      <c r="AW347" s="56">
        <f t="shared" si="146"/>
        <v>0</v>
      </c>
      <c r="AX347" s="56">
        <f t="shared" si="146"/>
        <v>0</v>
      </c>
      <c r="AY347" s="56">
        <f t="shared" si="146"/>
        <v>0</v>
      </c>
      <c r="AZ347" s="56">
        <f t="shared" si="146"/>
        <v>0</v>
      </c>
    </row>
    <row r="348" spans="1:52">
      <c r="A348" s="56" t="s">
        <v>335</v>
      </c>
      <c r="B348" s="56">
        <v>5845</v>
      </c>
      <c r="C348" s="56" t="s">
        <v>512</v>
      </c>
      <c r="D348" s="56" t="s">
        <v>513</v>
      </c>
      <c r="E348" s="1">
        <v>41597</v>
      </c>
      <c r="F348" s="1">
        <v>42495</v>
      </c>
      <c r="G348" s="1">
        <f t="shared" si="134"/>
        <v>42495</v>
      </c>
      <c r="I348" s="56">
        <f t="shared" si="143"/>
        <v>0</v>
      </c>
      <c r="J348" s="56">
        <f t="shared" si="143"/>
        <v>0</v>
      </c>
      <c r="K348" s="56">
        <f t="shared" si="143"/>
        <v>0</v>
      </c>
      <c r="L348" s="56">
        <f t="shared" si="143"/>
        <v>0</v>
      </c>
      <c r="M348" s="56">
        <f t="shared" si="143"/>
        <v>0</v>
      </c>
      <c r="N348" s="56">
        <f t="shared" si="143"/>
        <v>0</v>
      </c>
      <c r="O348" s="56">
        <f t="shared" si="143"/>
        <v>0</v>
      </c>
      <c r="P348" s="56">
        <f t="shared" si="143"/>
        <v>0</v>
      </c>
      <c r="Q348" s="56">
        <f t="shared" si="143"/>
        <v>0</v>
      </c>
      <c r="R348" s="56">
        <f t="shared" si="143"/>
        <v>0</v>
      </c>
      <c r="S348" s="56">
        <f t="shared" si="144"/>
        <v>0</v>
      </c>
      <c r="T348" s="56">
        <f t="shared" si="144"/>
        <v>0</v>
      </c>
      <c r="U348" s="56">
        <f t="shared" si="144"/>
        <v>0</v>
      </c>
      <c r="V348" s="56">
        <f t="shared" si="144"/>
        <v>0</v>
      </c>
      <c r="W348" s="56">
        <f t="shared" si="144"/>
        <v>0</v>
      </c>
      <c r="X348" s="56">
        <f t="shared" si="144"/>
        <v>0</v>
      </c>
      <c r="Y348" s="56">
        <f t="shared" si="144"/>
        <v>0</v>
      </c>
      <c r="Z348" s="56">
        <f t="shared" si="144"/>
        <v>0</v>
      </c>
      <c r="AA348" s="56">
        <f t="shared" si="144"/>
        <v>0</v>
      </c>
      <c r="AB348" s="56">
        <f t="shared" si="144"/>
        <v>1</v>
      </c>
      <c r="AC348" s="56">
        <f t="shared" si="145"/>
        <v>1</v>
      </c>
      <c r="AD348" s="56">
        <f t="shared" si="145"/>
        <v>1</v>
      </c>
      <c r="AE348" s="56">
        <f t="shared" si="145"/>
        <v>1</v>
      </c>
      <c r="AF348" s="56">
        <f t="shared" si="145"/>
        <v>1</v>
      </c>
      <c r="AG348" s="56">
        <f t="shared" si="145"/>
        <v>1</v>
      </c>
      <c r="AH348" s="56">
        <f t="shared" si="145"/>
        <v>1</v>
      </c>
      <c r="AI348" s="56">
        <f t="shared" si="145"/>
        <v>1</v>
      </c>
      <c r="AJ348" s="56">
        <f t="shared" si="145"/>
        <v>1</v>
      </c>
      <c r="AK348" s="56">
        <f t="shared" si="145"/>
        <v>1</v>
      </c>
      <c r="AL348" s="56">
        <f t="shared" si="145"/>
        <v>0</v>
      </c>
      <c r="AM348" s="56">
        <f t="shared" si="146"/>
        <v>0</v>
      </c>
      <c r="AN348" s="56">
        <f t="shared" si="146"/>
        <v>0</v>
      </c>
      <c r="AO348" s="56">
        <f t="shared" si="146"/>
        <v>0</v>
      </c>
      <c r="AP348" s="56">
        <f t="shared" si="146"/>
        <v>0</v>
      </c>
      <c r="AQ348" s="56">
        <f t="shared" si="146"/>
        <v>0</v>
      </c>
      <c r="AR348" s="56">
        <f t="shared" si="146"/>
        <v>0</v>
      </c>
      <c r="AS348" s="56">
        <f t="shared" si="146"/>
        <v>0</v>
      </c>
      <c r="AT348" s="56">
        <f t="shared" si="146"/>
        <v>0</v>
      </c>
      <c r="AU348" s="56">
        <f t="shared" si="146"/>
        <v>0</v>
      </c>
      <c r="AV348" s="56">
        <f t="shared" si="146"/>
        <v>0</v>
      </c>
      <c r="AW348" s="56">
        <f t="shared" si="146"/>
        <v>0</v>
      </c>
      <c r="AX348" s="56">
        <f t="shared" si="146"/>
        <v>0</v>
      </c>
      <c r="AY348" s="56">
        <f t="shared" si="146"/>
        <v>0</v>
      </c>
      <c r="AZ348" s="56">
        <f t="shared" si="146"/>
        <v>0</v>
      </c>
    </row>
    <row r="349" spans="1:52">
      <c r="A349" s="56" t="s">
        <v>335</v>
      </c>
      <c r="B349" s="56">
        <v>5883</v>
      </c>
      <c r="C349" s="56" t="s">
        <v>512</v>
      </c>
      <c r="D349" s="56" t="s">
        <v>511</v>
      </c>
      <c r="E349" s="1">
        <v>41611</v>
      </c>
      <c r="F349" s="1">
        <v>42495</v>
      </c>
      <c r="G349" s="1">
        <f t="shared" si="134"/>
        <v>42495</v>
      </c>
      <c r="I349" s="56">
        <f t="shared" si="143"/>
        <v>0</v>
      </c>
      <c r="J349" s="56">
        <f t="shared" si="143"/>
        <v>0</v>
      </c>
      <c r="K349" s="56">
        <f t="shared" si="143"/>
        <v>0</v>
      </c>
      <c r="L349" s="56">
        <f t="shared" si="143"/>
        <v>0</v>
      </c>
      <c r="M349" s="56">
        <f t="shared" si="143"/>
        <v>0</v>
      </c>
      <c r="N349" s="56">
        <f t="shared" si="143"/>
        <v>0</v>
      </c>
      <c r="O349" s="56">
        <f t="shared" si="143"/>
        <v>0</v>
      </c>
      <c r="P349" s="56">
        <f t="shared" si="143"/>
        <v>0</v>
      </c>
      <c r="Q349" s="56">
        <f t="shared" si="143"/>
        <v>0</v>
      </c>
      <c r="R349" s="56">
        <f t="shared" si="143"/>
        <v>0</v>
      </c>
      <c r="S349" s="56">
        <f t="shared" si="144"/>
        <v>0</v>
      </c>
      <c r="T349" s="56">
        <f t="shared" si="144"/>
        <v>0</v>
      </c>
      <c r="U349" s="56">
        <f t="shared" si="144"/>
        <v>0</v>
      </c>
      <c r="V349" s="56">
        <f t="shared" si="144"/>
        <v>0</v>
      </c>
      <c r="W349" s="56">
        <f t="shared" si="144"/>
        <v>0</v>
      </c>
      <c r="X349" s="56">
        <f t="shared" si="144"/>
        <v>0</v>
      </c>
      <c r="Y349" s="56">
        <f t="shared" si="144"/>
        <v>0</v>
      </c>
      <c r="Z349" s="56">
        <f t="shared" si="144"/>
        <v>0</v>
      </c>
      <c r="AA349" s="56">
        <f t="shared" si="144"/>
        <v>0</v>
      </c>
      <c r="AB349" s="56">
        <f t="shared" si="144"/>
        <v>1</v>
      </c>
      <c r="AC349" s="56">
        <f t="shared" si="145"/>
        <v>1</v>
      </c>
      <c r="AD349" s="56">
        <f t="shared" si="145"/>
        <v>1</v>
      </c>
      <c r="AE349" s="56">
        <f t="shared" si="145"/>
        <v>1</v>
      </c>
      <c r="AF349" s="56">
        <f t="shared" si="145"/>
        <v>1</v>
      </c>
      <c r="AG349" s="56">
        <f t="shared" si="145"/>
        <v>1</v>
      </c>
      <c r="AH349" s="56">
        <f t="shared" si="145"/>
        <v>1</v>
      </c>
      <c r="AI349" s="56">
        <f t="shared" si="145"/>
        <v>1</v>
      </c>
      <c r="AJ349" s="56">
        <f t="shared" si="145"/>
        <v>1</v>
      </c>
      <c r="AK349" s="56">
        <f t="shared" si="145"/>
        <v>1</v>
      </c>
      <c r="AL349" s="56">
        <f t="shared" si="145"/>
        <v>0</v>
      </c>
      <c r="AM349" s="56">
        <f t="shared" si="146"/>
        <v>0</v>
      </c>
      <c r="AN349" s="56">
        <f t="shared" si="146"/>
        <v>0</v>
      </c>
      <c r="AO349" s="56">
        <f t="shared" si="146"/>
        <v>0</v>
      </c>
      <c r="AP349" s="56">
        <f t="shared" si="146"/>
        <v>0</v>
      </c>
      <c r="AQ349" s="56">
        <f t="shared" si="146"/>
        <v>0</v>
      </c>
      <c r="AR349" s="56">
        <f t="shared" si="146"/>
        <v>0</v>
      </c>
      <c r="AS349" s="56">
        <f t="shared" si="146"/>
        <v>0</v>
      </c>
      <c r="AT349" s="56">
        <f t="shared" si="146"/>
        <v>0</v>
      </c>
      <c r="AU349" s="56">
        <f t="shared" si="146"/>
        <v>0</v>
      </c>
      <c r="AV349" s="56">
        <f t="shared" si="146"/>
        <v>0</v>
      </c>
      <c r="AW349" s="56">
        <f t="shared" si="146"/>
        <v>0</v>
      </c>
      <c r="AX349" s="56">
        <f t="shared" si="146"/>
        <v>0</v>
      </c>
      <c r="AY349" s="56">
        <f t="shared" si="146"/>
        <v>0</v>
      </c>
      <c r="AZ349" s="56">
        <f t="shared" si="146"/>
        <v>0</v>
      </c>
    </row>
    <row r="350" spans="1:52">
      <c r="A350" s="56" t="s">
        <v>352</v>
      </c>
      <c r="B350" s="56">
        <v>243</v>
      </c>
      <c r="C350" s="56" t="s">
        <v>505</v>
      </c>
      <c r="D350" s="56" t="s">
        <v>510</v>
      </c>
      <c r="E350" s="1">
        <v>37035</v>
      </c>
      <c r="F350" s="1">
        <v>39934</v>
      </c>
      <c r="G350" s="1">
        <f t="shared" si="134"/>
        <v>39934</v>
      </c>
      <c r="I350" s="56">
        <f t="shared" si="143"/>
        <v>1</v>
      </c>
      <c r="J350" s="56">
        <f t="shared" si="143"/>
        <v>0</v>
      </c>
      <c r="K350" s="56">
        <f t="shared" si="143"/>
        <v>0</v>
      </c>
      <c r="L350" s="56">
        <f t="shared" si="143"/>
        <v>0</v>
      </c>
      <c r="M350" s="56">
        <f t="shared" si="143"/>
        <v>0</v>
      </c>
      <c r="N350" s="56">
        <f t="shared" si="143"/>
        <v>0</v>
      </c>
      <c r="O350" s="56">
        <f t="shared" si="143"/>
        <v>0</v>
      </c>
      <c r="P350" s="56">
        <f t="shared" si="143"/>
        <v>0</v>
      </c>
      <c r="Q350" s="56">
        <f t="shared" si="143"/>
        <v>0</v>
      </c>
      <c r="R350" s="56">
        <f t="shared" si="143"/>
        <v>0</v>
      </c>
      <c r="S350" s="56">
        <f t="shared" si="144"/>
        <v>0</v>
      </c>
      <c r="T350" s="56">
        <f t="shared" si="144"/>
        <v>0</v>
      </c>
      <c r="U350" s="56">
        <f t="shared" si="144"/>
        <v>0</v>
      </c>
      <c r="V350" s="56">
        <f t="shared" si="144"/>
        <v>0</v>
      </c>
      <c r="W350" s="56">
        <f t="shared" si="144"/>
        <v>0</v>
      </c>
      <c r="X350" s="56">
        <f t="shared" si="144"/>
        <v>0</v>
      </c>
      <c r="Y350" s="56">
        <f t="shared" si="144"/>
        <v>0</v>
      </c>
      <c r="Z350" s="56">
        <f t="shared" si="144"/>
        <v>0</v>
      </c>
      <c r="AA350" s="56">
        <f t="shared" si="144"/>
        <v>0</v>
      </c>
      <c r="AB350" s="56">
        <f t="shared" si="144"/>
        <v>0</v>
      </c>
      <c r="AC350" s="56">
        <f t="shared" si="145"/>
        <v>0</v>
      </c>
      <c r="AD350" s="56">
        <f t="shared" si="145"/>
        <v>0</v>
      </c>
      <c r="AE350" s="56">
        <f t="shared" si="145"/>
        <v>0</v>
      </c>
      <c r="AF350" s="56">
        <f t="shared" si="145"/>
        <v>0</v>
      </c>
      <c r="AG350" s="56">
        <f t="shared" si="145"/>
        <v>0</v>
      </c>
      <c r="AH350" s="56">
        <f t="shared" si="145"/>
        <v>0</v>
      </c>
      <c r="AI350" s="56">
        <f t="shared" si="145"/>
        <v>0</v>
      </c>
      <c r="AJ350" s="56">
        <f t="shared" si="145"/>
        <v>0</v>
      </c>
      <c r="AK350" s="56">
        <f t="shared" si="145"/>
        <v>0</v>
      </c>
      <c r="AL350" s="56">
        <f t="shared" si="145"/>
        <v>0</v>
      </c>
      <c r="AM350" s="56">
        <f t="shared" si="146"/>
        <v>0</v>
      </c>
      <c r="AN350" s="56">
        <f t="shared" si="146"/>
        <v>0</v>
      </c>
      <c r="AO350" s="56">
        <f t="shared" si="146"/>
        <v>0</v>
      </c>
      <c r="AP350" s="56">
        <f t="shared" si="146"/>
        <v>0</v>
      </c>
      <c r="AQ350" s="56">
        <f t="shared" si="146"/>
        <v>0</v>
      </c>
      <c r="AR350" s="56">
        <f t="shared" si="146"/>
        <v>0</v>
      </c>
      <c r="AS350" s="56">
        <f t="shared" si="146"/>
        <v>0</v>
      </c>
      <c r="AT350" s="56">
        <f t="shared" si="146"/>
        <v>0</v>
      </c>
      <c r="AU350" s="56">
        <f t="shared" si="146"/>
        <v>0</v>
      </c>
      <c r="AV350" s="56">
        <f t="shared" si="146"/>
        <v>0</v>
      </c>
      <c r="AW350" s="56">
        <f t="shared" si="146"/>
        <v>0</v>
      </c>
      <c r="AX350" s="56">
        <f t="shared" si="146"/>
        <v>0</v>
      </c>
      <c r="AY350" s="56">
        <f t="shared" si="146"/>
        <v>0</v>
      </c>
      <c r="AZ350" s="56">
        <f t="shared" si="146"/>
        <v>0</v>
      </c>
    </row>
    <row r="351" spans="1:52">
      <c r="A351" s="56" t="s">
        <v>352</v>
      </c>
      <c r="B351" s="56">
        <v>250</v>
      </c>
      <c r="C351" s="56" t="s">
        <v>505</v>
      </c>
      <c r="D351" s="56" t="s">
        <v>509</v>
      </c>
      <c r="E351" s="1">
        <v>37043</v>
      </c>
      <c r="F351" s="1">
        <v>41091</v>
      </c>
      <c r="G351" s="1">
        <f t="shared" si="134"/>
        <v>41091</v>
      </c>
      <c r="I351" s="56">
        <f t="shared" si="143"/>
        <v>1</v>
      </c>
      <c r="J351" s="56">
        <f t="shared" si="143"/>
        <v>1</v>
      </c>
      <c r="K351" s="56">
        <f t="shared" si="143"/>
        <v>1</v>
      </c>
      <c r="L351" s="56">
        <f t="shared" si="143"/>
        <v>1</v>
      </c>
      <c r="M351" s="56">
        <f t="shared" si="143"/>
        <v>1</v>
      </c>
      <c r="N351" s="56">
        <f t="shared" si="143"/>
        <v>1</v>
      </c>
      <c r="O351" s="56">
        <f t="shared" si="143"/>
        <v>1</v>
      </c>
      <c r="P351" s="56">
        <f t="shared" si="143"/>
        <v>1</v>
      </c>
      <c r="Q351" s="56">
        <f t="shared" si="143"/>
        <v>1</v>
      </c>
      <c r="R351" s="56">
        <f t="shared" si="143"/>
        <v>1</v>
      </c>
      <c r="S351" s="56">
        <f t="shared" si="144"/>
        <v>1</v>
      </c>
      <c r="T351" s="56">
        <f t="shared" si="144"/>
        <v>1</v>
      </c>
      <c r="U351" s="56">
        <f t="shared" si="144"/>
        <v>1</v>
      </c>
      <c r="V351" s="56">
        <f t="shared" si="144"/>
        <v>1</v>
      </c>
      <c r="W351" s="56">
        <f t="shared" si="144"/>
        <v>0</v>
      </c>
      <c r="X351" s="56">
        <f t="shared" si="144"/>
        <v>0</v>
      </c>
      <c r="Y351" s="56">
        <f t="shared" si="144"/>
        <v>0</v>
      </c>
      <c r="Z351" s="56">
        <f t="shared" si="144"/>
        <v>0</v>
      </c>
      <c r="AA351" s="56">
        <f t="shared" si="144"/>
        <v>0</v>
      </c>
      <c r="AB351" s="56">
        <f t="shared" si="144"/>
        <v>0</v>
      </c>
      <c r="AC351" s="56">
        <f t="shared" si="145"/>
        <v>0</v>
      </c>
      <c r="AD351" s="56">
        <f t="shared" si="145"/>
        <v>0</v>
      </c>
      <c r="AE351" s="56">
        <f t="shared" si="145"/>
        <v>0</v>
      </c>
      <c r="AF351" s="56">
        <f t="shared" si="145"/>
        <v>0</v>
      </c>
      <c r="AG351" s="56">
        <f t="shared" si="145"/>
        <v>0</v>
      </c>
      <c r="AH351" s="56">
        <f t="shared" si="145"/>
        <v>0</v>
      </c>
      <c r="AI351" s="56">
        <f t="shared" si="145"/>
        <v>0</v>
      </c>
      <c r="AJ351" s="56">
        <f t="shared" si="145"/>
        <v>0</v>
      </c>
      <c r="AK351" s="56">
        <f t="shared" si="145"/>
        <v>0</v>
      </c>
      <c r="AL351" s="56">
        <f t="shared" si="145"/>
        <v>0</v>
      </c>
      <c r="AM351" s="56">
        <f t="shared" si="146"/>
        <v>0</v>
      </c>
      <c r="AN351" s="56">
        <f t="shared" si="146"/>
        <v>0</v>
      </c>
      <c r="AO351" s="56">
        <f t="shared" si="146"/>
        <v>0</v>
      </c>
      <c r="AP351" s="56">
        <f t="shared" si="146"/>
        <v>0</v>
      </c>
      <c r="AQ351" s="56">
        <f t="shared" si="146"/>
        <v>0</v>
      </c>
      <c r="AR351" s="56">
        <f t="shared" si="146"/>
        <v>0</v>
      </c>
      <c r="AS351" s="56">
        <f t="shared" si="146"/>
        <v>0</v>
      </c>
      <c r="AT351" s="56">
        <f t="shared" si="146"/>
        <v>0</v>
      </c>
      <c r="AU351" s="56">
        <f t="shared" si="146"/>
        <v>0</v>
      </c>
      <c r="AV351" s="56">
        <f t="shared" si="146"/>
        <v>0</v>
      </c>
      <c r="AW351" s="56">
        <f t="shared" si="146"/>
        <v>0</v>
      </c>
      <c r="AX351" s="56">
        <f t="shared" si="146"/>
        <v>0</v>
      </c>
      <c r="AY351" s="56">
        <f t="shared" si="146"/>
        <v>0</v>
      </c>
      <c r="AZ351" s="56">
        <f t="shared" si="146"/>
        <v>0</v>
      </c>
    </row>
    <row r="352" spans="1:52">
      <c r="A352" s="56" t="s">
        <v>352</v>
      </c>
      <c r="B352" s="56">
        <v>251</v>
      </c>
      <c r="C352" s="56" t="s">
        <v>505</v>
      </c>
      <c r="D352" s="56" t="s">
        <v>508</v>
      </c>
      <c r="E352" s="1">
        <v>36873</v>
      </c>
      <c r="F352" s="1">
        <v>40057</v>
      </c>
      <c r="G352" s="1">
        <f t="shared" si="134"/>
        <v>40057</v>
      </c>
      <c r="I352" s="56">
        <f t="shared" si="143"/>
        <v>1</v>
      </c>
      <c r="J352" s="56">
        <f t="shared" si="143"/>
        <v>1</v>
      </c>
      <c r="K352" s="56">
        <f t="shared" si="143"/>
        <v>0</v>
      </c>
      <c r="L352" s="56">
        <f t="shared" si="143"/>
        <v>0</v>
      </c>
      <c r="M352" s="56">
        <f t="shared" si="143"/>
        <v>0</v>
      </c>
      <c r="N352" s="56">
        <f t="shared" si="143"/>
        <v>0</v>
      </c>
      <c r="O352" s="56">
        <f t="shared" si="143"/>
        <v>0</v>
      </c>
      <c r="P352" s="56">
        <f t="shared" si="143"/>
        <v>0</v>
      </c>
      <c r="Q352" s="56">
        <f t="shared" si="143"/>
        <v>0</v>
      </c>
      <c r="R352" s="56">
        <f t="shared" si="143"/>
        <v>0</v>
      </c>
      <c r="S352" s="56">
        <f t="shared" si="144"/>
        <v>0</v>
      </c>
      <c r="T352" s="56">
        <f t="shared" si="144"/>
        <v>0</v>
      </c>
      <c r="U352" s="56">
        <f t="shared" si="144"/>
        <v>0</v>
      </c>
      <c r="V352" s="56">
        <f t="shared" si="144"/>
        <v>0</v>
      </c>
      <c r="W352" s="56">
        <f t="shared" si="144"/>
        <v>0</v>
      </c>
      <c r="X352" s="56">
        <f t="shared" si="144"/>
        <v>0</v>
      </c>
      <c r="Y352" s="56">
        <f t="shared" si="144"/>
        <v>0</v>
      </c>
      <c r="Z352" s="56">
        <f t="shared" si="144"/>
        <v>0</v>
      </c>
      <c r="AA352" s="56">
        <f t="shared" si="144"/>
        <v>0</v>
      </c>
      <c r="AB352" s="56">
        <f t="shared" si="144"/>
        <v>0</v>
      </c>
      <c r="AC352" s="56">
        <f t="shared" si="145"/>
        <v>0</v>
      </c>
      <c r="AD352" s="56">
        <f t="shared" si="145"/>
        <v>0</v>
      </c>
      <c r="AE352" s="56">
        <f t="shared" si="145"/>
        <v>0</v>
      </c>
      <c r="AF352" s="56">
        <f t="shared" si="145"/>
        <v>0</v>
      </c>
      <c r="AG352" s="56">
        <f t="shared" si="145"/>
        <v>0</v>
      </c>
      <c r="AH352" s="56">
        <f t="shared" si="145"/>
        <v>0</v>
      </c>
      <c r="AI352" s="56">
        <f t="shared" si="145"/>
        <v>0</v>
      </c>
      <c r="AJ352" s="56">
        <f t="shared" si="145"/>
        <v>0</v>
      </c>
      <c r="AK352" s="56">
        <f t="shared" si="145"/>
        <v>0</v>
      </c>
      <c r="AL352" s="56">
        <f t="shared" si="145"/>
        <v>0</v>
      </c>
      <c r="AM352" s="56">
        <f t="shared" si="146"/>
        <v>0</v>
      </c>
      <c r="AN352" s="56">
        <f t="shared" si="146"/>
        <v>0</v>
      </c>
      <c r="AO352" s="56">
        <f t="shared" si="146"/>
        <v>0</v>
      </c>
      <c r="AP352" s="56">
        <f t="shared" si="146"/>
        <v>0</v>
      </c>
      <c r="AQ352" s="56">
        <f t="shared" si="146"/>
        <v>0</v>
      </c>
      <c r="AR352" s="56">
        <f t="shared" si="146"/>
        <v>0</v>
      </c>
      <c r="AS352" s="56">
        <f t="shared" si="146"/>
        <v>0</v>
      </c>
      <c r="AT352" s="56">
        <f t="shared" si="146"/>
        <v>0</v>
      </c>
      <c r="AU352" s="56">
        <f t="shared" si="146"/>
        <v>0</v>
      </c>
      <c r="AV352" s="56">
        <f t="shared" si="146"/>
        <v>0</v>
      </c>
      <c r="AW352" s="56">
        <f t="shared" si="146"/>
        <v>0</v>
      </c>
      <c r="AX352" s="56">
        <f t="shared" si="146"/>
        <v>0</v>
      </c>
      <c r="AY352" s="56">
        <f t="shared" si="146"/>
        <v>0</v>
      </c>
      <c r="AZ352" s="56">
        <f t="shared" si="146"/>
        <v>0</v>
      </c>
    </row>
    <row r="353" spans="1:52">
      <c r="A353" s="56" t="s">
        <v>352</v>
      </c>
      <c r="B353" s="56">
        <v>334</v>
      </c>
      <c r="C353" s="56" t="s">
        <v>505</v>
      </c>
      <c r="D353" s="56" t="s">
        <v>507</v>
      </c>
      <c r="E353" s="1">
        <v>36892</v>
      </c>
      <c r="F353" s="1">
        <v>41061</v>
      </c>
      <c r="G353" s="1">
        <f t="shared" si="134"/>
        <v>41061</v>
      </c>
      <c r="I353" s="56">
        <f t="shared" si="143"/>
        <v>1</v>
      </c>
      <c r="J353" s="56">
        <f t="shared" si="143"/>
        <v>1</v>
      </c>
      <c r="K353" s="56">
        <f t="shared" si="143"/>
        <v>1</v>
      </c>
      <c r="L353" s="56">
        <f t="shared" si="143"/>
        <v>1</v>
      </c>
      <c r="M353" s="56">
        <f t="shared" si="143"/>
        <v>1</v>
      </c>
      <c r="N353" s="56">
        <f t="shared" si="143"/>
        <v>1</v>
      </c>
      <c r="O353" s="56">
        <f t="shared" si="143"/>
        <v>1</v>
      </c>
      <c r="P353" s="56">
        <f t="shared" si="143"/>
        <v>1</v>
      </c>
      <c r="Q353" s="56">
        <f t="shared" si="143"/>
        <v>1</v>
      </c>
      <c r="R353" s="56">
        <f t="shared" si="143"/>
        <v>1</v>
      </c>
      <c r="S353" s="56">
        <f t="shared" si="144"/>
        <v>1</v>
      </c>
      <c r="T353" s="56">
        <f t="shared" si="144"/>
        <v>1</v>
      </c>
      <c r="U353" s="56">
        <f t="shared" si="144"/>
        <v>1</v>
      </c>
      <c r="V353" s="56">
        <f t="shared" si="144"/>
        <v>0</v>
      </c>
      <c r="W353" s="56">
        <f t="shared" si="144"/>
        <v>0</v>
      </c>
      <c r="X353" s="56">
        <f t="shared" si="144"/>
        <v>0</v>
      </c>
      <c r="Y353" s="56">
        <f t="shared" si="144"/>
        <v>0</v>
      </c>
      <c r="Z353" s="56">
        <f t="shared" si="144"/>
        <v>0</v>
      </c>
      <c r="AA353" s="56">
        <f t="shared" si="144"/>
        <v>0</v>
      </c>
      <c r="AB353" s="56">
        <f t="shared" si="144"/>
        <v>0</v>
      </c>
      <c r="AC353" s="56">
        <f t="shared" si="145"/>
        <v>0</v>
      </c>
      <c r="AD353" s="56">
        <f t="shared" si="145"/>
        <v>0</v>
      </c>
      <c r="AE353" s="56">
        <f t="shared" si="145"/>
        <v>0</v>
      </c>
      <c r="AF353" s="56">
        <f t="shared" si="145"/>
        <v>0</v>
      </c>
      <c r="AG353" s="56">
        <f t="shared" si="145"/>
        <v>0</v>
      </c>
      <c r="AH353" s="56">
        <f t="shared" si="145"/>
        <v>0</v>
      </c>
      <c r="AI353" s="56">
        <f t="shared" si="145"/>
        <v>0</v>
      </c>
      <c r="AJ353" s="56">
        <f t="shared" si="145"/>
        <v>0</v>
      </c>
      <c r="AK353" s="56">
        <f t="shared" si="145"/>
        <v>0</v>
      </c>
      <c r="AL353" s="56">
        <f t="shared" si="145"/>
        <v>0</v>
      </c>
      <c r="AM353" s="56">
        <f t="shared" si="146"/>
        <v>0</v>
      </c>
      <c r="AN353" s="56">
        <f t="shared" si="146"/>
        <v>0</v>
      </c>
      <c r="AO353" s="56">
        <f t="shared" si="146"/>
        <v>0</v>
      </c>
      <c r="AP353" s="56">
        <f t="shared" si="146"/>
        <v>0</v>
      </c>
      <c r="AQ353" s="56">
        <f t="shared" si="146"/>
        <v>0</v>
      </c>
      <c r="AR353" s="56">
        <f t="shared" si="146"/>
        <v>0</v>
      </c>
      <c r="AS353" s="56">
        <f t="shared" si="146"/>
        <v>0</v>
      </c>
      <c r="AT353" s="56">
        <f t="shared" si="146"/>
        <v>0</v>
      </c>
      <c r="AU353" s="56">
        <f t="shared" si="146"/>
        <v>0</v>
      </c>
      <c r="AV353" s="56">
        <f t="shared" si="146"/>
        <v>0</v>
      </c>
      <c r="AW353" s="56">
        <f t="shared" si="146"/>
        <v>0</v>
      </c>
      <c r="AX353" s="56">
        <f t="shared" si="146"/>
        <v>0</v>
      </c>
      <c r="AY353" s="56">
        <f t="shared" si="146"/>
        <v>0</v>
      </c>
      <c r="AZ353" s="56">
        <f t="shared" si="146"/>
        <v>0</v>
      </c>
    </row>
    <row r="354" spans="1:52">
      <c r="A354" s="56" t="s">
        <v>352</v>
      </c>
      <c r="B354" s="56">
        <v>335</v>
      </c>
      <c r="C354" s="56" t="s">
        <v>505</v>
      </c>
      <c r="D354" s="56" t="s">
        <v>506</v>
      </c>
      <c r="E354" s="1">
        <v>36892</v>
      </c>
      <c r="F354" s="1">
        <v>41091</v>
      </c>
      <c r="G354" s="1">
        <f t="shared" si="134"/>
        <v>41091</v>
      </c>
      <c r="I354" s="56">
        <f t="shared" si="143"/>
        <v>1</v>
      </c>
      <c r="J354" s="56">
        <f t="shared" si="143"/>
        <v>1</v>
      </c>
      <c r="K354" s="56">
        <f t="shared" si="143"/>
        <v>1</v>
      </c>
      <c r="L354" s="56">
        <f t="shared" si="143"/>
        <v>1</v>
      </c>
      <c r="M354" s="56">
        <f t="shared" si="143"/>
        <v>1</v>
      </c>
      <c r="N354" s="56">
        <f t="shared" si="143"/>
        <v>1</v>
      </c>
      <c r="O354" s="56">
        <f t="shared" si="143"/>
        <v>1</v>
      </c>
      <c r="P354" s="56">
        <f t="shared" si="143"/>
        <v>1</v>
      </c>
      <c r="Q354" s="56">
        <f t="shared" si="143"/>
        <v>1</v>
      </c>
      <c r="R354" s="56">
        <f t="shared" si="143"/>
        <v>1</v>
      </c>
      <c r="S354" s="56">
        <f t="shared" si="144"/>
        <v>1</v>
      </c>
      <c r="T354" s="56">
        <f t="shared" si="144"/>
        <v>1</v>
      </c>
      <c r="U354" s="56">
        <f t="shared" si="144"/>
        <v>1</v>
      </c>
      <c r="V354" s="56">
        <f t="shared" si="144"/>
        <v>1</v>
      </c>
      <c r="W354" s="56">
        <f t="shared" si="144"/>
        <v>0</v>
      </c>
      <c r="X354" s="56">
        <f t="shared" si="144"/>
        <v>0</v>
      </c>
      <c r="Y354" s="56">
        <f t="shared" si="144"/>
        <v>0</v>
      </c>
      <c r="Z354" s="56">
        <f t="shared" si="144"/>
        <v>0</v>
      </c>
      <c r="AA354" s="56">
        <f t="shared" si="144"/>
        <v>0</v>
      </c>
      <c r="AB354" s="56">
        <f t="shared" si="144"/>
        <v>0</v>
      </c>
      <c r="AC354" s="56">
        <f t="shared" si="145"/>
        <v>0</v>
      </c>
      <c r="AD354" s="56">
        <f t="shared" si="145"/>
        <v>0</v>
      </c>
      <c r="AE354" s="56">
        <f t="shared" si="145"/>
        <v>0</v>
      </c>
      <c r="AF354" s="56">
        <f t="shared" si="145"/>
        <v>0</v>
      </c>
      <c r="AG354" s="56">
        <f t="shared" si="145"/>
        <v>0</v>
      </c>
      <c r="AH354" s="56">
        <f t="shared" si="145"/>
        <v>0</v>
      </c>
      <c r="AI354" s="56">
        <f t="shared" si="145"/>
        <v>0</v>
      </c>
      <c r="AJ354" s="56">
        <f t="shared" si="145"/>
        <v>0</v>
      </c>
      <c r="AK354" s="56">
        <f t="shared" si="145"/>
        <v>0</v>
      </c>
      <c r="AL354" s="56">
        <f t="shared" si="145"/>
        <v>0</v>
      </c>
      <c r="AM354" s="56">
        <f t="shared" si="146"/>
        <v>0</v>
      </c>
      <c r="AN354" s="56">
        <f t="shared" si="146"/>
        <v>0</v>
      </c>
      <c r="AO354" s="56">
        <f t="shared" si="146"/>
        <v>0</v>
      </c>
      <c r="AP354" s="56">
        <f t="shared" si="146"/>
        <v>0</v>
      </c>
      <c r="AQ354" s="56">
        <f t="shared" si="146"/>
        <v>0</v>
      </c>
      <c r="AR354" s="56">
        <f t="shared" si="146"/>
        <v>0</v>
      </c>
      <c r="AS354" s="56">
        <f t="shared" si="146"/>
        <v>0</v>
      </c>
      <c r="AT354" s="56">
        <f t="shared" si="146"/>
        <v>0</v>
      </c>
      <c r="AU354" s="56">
        <f t="shared" si="146"/>
        <v>0</v>
      </c>
      <c r="AV354" s="56">
        <f t="shared" si="146"/>
        <v>0</v>
      </c>
      <c r="AW354" s="56">
        <f t="shared" si="146"/>
        <v>0</v>
      </c>
      <c r="AX354" s="56">
        <f t="shared" si="146"/>
        <v>0</v>
      </c>
      <c r="AY354" s="56">
        <f t="shared" si="146"/>
        <v>0</v>
      </c>
      <c r="AZ354" s="56">
        <f t="shared" si="146"/>
        <v>0</v>
      </c>
    </row>
    <row r="355" spans="1:52">
      <c r="A355" s="56" t="s">
        <v>352</v>
      </c>
      <c r="B355" s="56">
        <v>440</v>
      </c>
      <c r="C355" s="56" t="s">
        <v>505</v>
      </c>
      <c r="D355" s="56" t="s">
        <v>504</v>
      </c>
      <c r="E355" s="1">
        <v>36892</v>
      </c>
      <c r="F355" s="1">
        <v>41091</v>
      </c>
      <c r="G355" s="1">
        <f t="shared" si="134"/>
        <v>41091</v>
      </c>
      <c r="I355" s="56">
        <f t="shared" si="143"/>
        <v>1</v>
      </c>
      <c r="J355" s="56">
        <f t="shared" si="143"/>
        <v>1</v>
      </c>
      <c r="K355" s="56">
        <f t="shared" si="143"/>
        <v>1</v>
      </c>
      <c r="L355" s="56">
        <f t="shared" si="143"/>
        <v>1</v>
      </c>
      <c r="M355" s="56">
        <f t="shared" si="143"/>
        <v>1</v>
      </c>
      <c r="N355" s="56">
        <f t="shared" si="143"/>
        <v>1</v>
      </c>
      <c r="O355" s="56">
        <f t="shared" si="143"/>
        <v>1</v>
      </c>
      <c r="P355" s="56">
        <f t="shared" si="143"/>
        <v>1</v>
      </c>
      <c r="Q355" s="56">
        <f t="shared" si="143"/>
        <v>1</v>
      </c>
      <c r="R355" s="56">
        <f t="shared" si="143"/>
        <v>1</v>
      </c>
      <c r="S355" s="56">
        <f t="shared" si="144"/>
        <v>1</v>
      </c>
      <c r="T355" s="56">
        <f t="shared" si="144"/>
        <v>1</v>
      </c>
      <c r="U355" s="56">
        <f t="shared" si="144"/>
        <v>1</v>
      </c>
      <c r="V355" s="56">
        <f t="shared" si="144"/>
        <v>1</v>
      </c>
      <c r="W355" s="56">
        <f t="shared" si="144"/>
        <v>0</v>
      </c>
      <c r="X355" s="56">
        <f t="shared" si="144"/>
        <v>0</v>
      </c>
      <c r="Y355" s="56">
        <f t="shared" si="144"/>
        <v>0</v>
      </c>
      <c r="Z355" s="56">
        <f t="shared" si="144"/>
        <v>0</v>
      </c>
      <c r="AA355" s="56">
        <f t="shared" si="144"/>
        <v>0</v>
      </c>
      <c r="AB355" s="56">
        <f t="shared" si="144"/>
        <v>0</v>
      </c>
      <c r="AC355" s="56">
        <f t="shared" si="145"/>
        <v>0</v>
      </c>
      <c r="AD355" s="56">
        <f t="shared" si="145"/>
        <v>0</v>
      </c>
      <c r="AE355" s="56">
        <f t="shared" si="145"/>
        <v>0</v>
      </c>
      <c r="AF355" s="56">
        <f t="shared" si="145"/>
        <v>0</v>
      </c>
      <c r="AG355" s="56">
        <f t="shared" si="145"/>
        <v>0</v>
      </c>
      <c r="AH355" s="56">
        <f t="shared" si="145"/>
        <v>0</v>
      </c>
      <c r="AI355" s="56">
        <f t="shared" si="145"/>
        <v>0</v>
      </c>
      <c r="AJ355" s="56">
        <f t="shared" si="145"/>
        <v>0</v>
      </c>
      <c r="AK355" s="56">
        <f t="shared" si="145"/>
        <v>0</v>
      </c>
      <c r="AL355" s="56">
        <f t="shared" si="145"/>
        <v>0</v>
      </c>
      <c r="AM355" s="56">
        <f t="shared" si="146"/>
        <v>0</v>
      </c>
      <c r="AN355" s="56">
        <f t="shared" si="146"/>
        <v>0</v>
      </c>
      <c r="AO355" s="56">
        <f t="shared" si="146"/>
        <v>0</v>
      </c>
      <c r="AP355" s="56">
        <f t="shared" si="146"/>
        <v>0</v>
      </c>
      <c r="AQ355" s="56">
        <f t="shared" si="146"/>
        <v>0</v>
      </c>
      <c r="AR355" s="56">
        <f t="shared" si="146"/>
        <v>0</v>
      </c>
      <c r="AS355" s="56">
        <f t="shared" si="146"/>
        <v>0</v>
      </c>
      <c r="AT355" s="56">
        <f t="shared" si="146"/>
        <v>0</v>
      </c>
      <c r="AU355" s="56">
        <f t="shared" si="146"/>
        <v>0</v>
      </c>
      <c r="AV355" s="56">
        <f t="shared" si="146"/>
        <v>0</v>
      </c>
      <c r="AW355" s="56">
        <f t="shared" si="146"/>
        <v>0</v>
      </c>
      <c r="AX355" s="56">
        <f t="shared" si="146"/>
        <v>0</v>
      </c>
      <c r="AY355" s="56">
        <f t="shared" si="146"/>
        <v>0</v>
      </c>
      <c r="AZ355" s="56">
        <f t="shared" si="146"/>
        <v>0</v>
      </c>
    </row>
    <row r="356" spans="1:52">
      <c r="A356" s="56" t="s">
        <v>352</v>
      </c>
      <c r="B356" s="56">
        <v>758</v>
      </c>
      <c r="C356" s="56" t="s">
        <v>500</v>
      </c>
      <c r="D356" s="56" t="s">
        <v>503</v>
      </c>
      <c r="E356" s="1">
        <v>37092</v>
      </c>
      <c r="F356" s="1">
        <v>41091</v>
      </c>
      <c r="G356" s="1">
        <f t="shared" si="134"/>
        <v>41091</v>
      </c>
      <c r="I356" s="56">
        <f t="shared" si="143"/>
        <v>1</v>
      </c>
      <c r="J356" s="56">
        <f t="shared" si="143"/>
        <v>1</v>
      </c>
      <c r="K356" s="56">
        <f t="shared" si="143"/>
        <v>1</v>
      </c>
      <c r="L356" s="56">
        <f t="shared" si="143"/>
        <v>1</v>
      </c>
      <c r="M356" s="56">
        <f t="shared" si="143"/>
        <v>1</v>
      </c>
      <c r="N356" s="56">
        <f t="shared" si="143"/>
        <v>1</v>
      </c>
      <c r="O356" s="56">
        <f t="shared" si="143"/>
        <v>1</v>
      </c>
      <c r="P356" s="56">
        <f t="shared" si="143"/>
        <v>1</v>
      </c>
      <c r="Q356" s="56">
        <f t="shared" si="143"/>
        <v>1</v>
      </c>
      <c r="R356" s="56">
        <f t="shared" si="143"/>
        <v>1</v>
      </c>
      <c r="S356" s="56">
        <f t="shared" si="144"/>
        <v>1</v>
      </c>
      <c r="T356" s="56">
        <f t="shared" si="144"/>
        <v>1</v>
      </c>
      <c r="U356" s="56">
        <f t="shared" si="144"/>
        <v>1</v>
      </c>
      <c r="V356" s="56">
        <f t="shared" si="144"/>
        <v>1</v>
      </c>
      <c r="W356" s="56">
        <f t="shared" si="144"/>
        <v>0</v>
      </c>
      <c r="X356" s="56">
        <f t="shared" si="144"/>
        <v>0</v>
      </c>
      <c r="Y356" s="56">
        <f t="shared" si="144"/>
        <v>0</v>
      </c>
      <c r="Z356" s="56">
        <f t="shared" si="144"/>
        <v>0</v>
      </c>
      <c r="AA356" s="56">
        <f t="shared" si="144"/>
        <v>0</v>
      </c>
      <c r="AB356" s="56">
        <f t="shared" si="144"/>
        <v>0</v>
      </c>
      <c r="AC356" s="56">
        <f t="shared" si="145"/>
        <v>0</v>
      </c>
      <c r="AD356" s="56">
        <f t="shared" si="145"/>
        <v>0</v>
      </c>
      <c r="AE356" s="56">
        <f t="shared" si="145"/>
        <v>0</v>
      </c>
      <c r="AF356" s="56">
        <f t="shared" si="145"/>
        <v>0</v>
      </c>
      <c r="AG356" s="56">
        <f t="shared" si="145"/>
        <v>0</v>
      </c>
      <c r="AH356" s="56">
        <f t="shared" si="145"/>
        <v>0</v>
      </c>
      <c r="AI356" s="56">
        <f t="shared" si="145"/>
        <v>0</v>
      </c>
      <c r="AJ356" s="56">
        <f t="shared" si="145"/>
        <v>0</v>
      </c>
      <c r="AK356" s="56">
        <f t="shared" si="145"/>
        <v>0</v>
      </c>
      <c r="AL356" s="56">
        <f t="shared" si="145"/>
        <v>0</v>
      </c>
      <c r="AM356" s="56">
        <f t="shared" si="146"/>
        <v>0</v>
      </c>
      <c r="AN356" s="56">
        <f t="shared" si="146"/>
        <v>0</v>
      </c>
      <c r="AO356" s="56">
        <f t="shared" si="146"/>
        <v>0</v>
      </c>
      <c r="AP356" s="56">
        <f t="shared" si="146"/>
        <v>0</v>
      </c>
      <c r="AQ356" s="56">
        <f t="shared" si="146"/>
        <v>0</v>
      </c>
      <c r="AR356" s="56">
        <f t="shared" si="146"/>
        <v>0</v>
      </c>
      <c r="AS356" s="56">
        <f t="shared" si="146"/>
        <v>0</v>
      </c>
      <c r="AT356" s="56">
        <f t="shared" si="146"/>
        <v>0</v>
      </c>
      <c r="AU356" s="56">
        <f t="shared" si="146"/>
        <v>0</v>
      </c>
      <c r="AV356" s="56">
        <f t="shared" si="146"/>
        <v>0</v>
      </c>
      <c r="AW356" s="56">
        <f t="shared" si="146"/>
        <v>0</v>
      </c>
      <c r="AX356" s="56">
        <f t="shared" si="146"/>
        <v>0</v>
      </c>
      <c r="AY356" s="56">
        <f t="shared" si="146"/>
        <v>0</v>
      </c>
      <c r="AZ356" s="56">
        <f t="shared" si="146"/>
        <v>0</v>
      </c>
    </row>
    <row r="357" spans="1:52">
      <c r="A357" s="56" t="s">
        <v>352</v>
      </c>
      <c r="B357" s="56">
        <v>789</v>
      </c>
      <c r="C357" s="56" t="s">
        <v>502</v>
      </c>
      <c r="D357" s="56" t="s">
        <v>501</v>
      </c>
      <c r="E357" s="1">
        <v>39083</v>
      </c>
      <c r="F357" s="1">
        <v>39280</v>
      </c>
      <c r="G357" s="1">
        <f t="shared" si="134"/>
        <v>39280</v>
      </c>
      <c r="I357" s="56">
        <f t="shared" ref="I357:R366" si="147">IF(AND(I$5&gt;$E357,I$5&lt;$G357),1,0)</f>
        <v>0</v>
      </c>
      <c r="J357" s="56">
        <f t="shared" si="147"/>
        <v>0</v>
      </c>
      <c r="K357" s="56">
        <f t="shared" si="147"/>
        <v>0</v>
      </c>
      <c r="L357" s="56">
        <f t="shared" si="147"/>
        <v>0</v>
      </c>
      <c r="M357" s="56">
        <f t="shared" si="147"/>
        <v>0</v>
      </c>
      <c r="N357" s="56">
        <f t="shared" si="147"/>
        <v>0</v>
      </c>
      <c r="O357" s="56">
        <f t="shared" si="147"/>
        <v>0</v>
      </c>
      <c r="P357" s="56">
        <f t="shared" si="147"/>
        <v>0</v>
      </c>
      <c r="Q357" s="56">
        <f t="shared" si="147"/>
        <v>0</v>
      </c>
      <c r="R357" s="56">
        <f t="shared" si="147"/>
        <v>0</v>
      </c>
      <c r="S357" s="56">
        <f t="shared" ref="S357:AB366" si="148">IF(AND(S$5&gt;$E357,S$5&lt;$G357),1,0)</f>
        <v>0</v>
      </c>
      <c r="T357" s="56">
        <f t="shared" si="148"/>
        <v>0</v>
      </c>
      <c r="U357" s="56">
        <f t="shared" si="148"/>
        <v>0</v>
      </c>
      <c r="V357" s="56">
        <f t="shared" si="148"/>
        <v>0</v>
      </c>
      <c r="W357" s="56">
        <f t="shared" si="148"/>
        <v>0</v>
      </c>
      <c r="X357" s="56">
        <f t="shared" si="148"/>
        <v>0</v>
      </c>
      <c r="Y357" s="56">
        <f t="shared" si="148"/>
        <v>0</v>
      </c>
      <c r="Z357" s="56">
        <f t="shared" si="148"/>
        <v>0</v>
      </c>
      <c r="AA357" s="56">
        <f t="shared" si="148"/>
        <v>0</v>
      </c>
      <c r="AB357" s="56">
        <f t="shared" si="148"/>
        <v>0</v>
      </c>
      <c r="AC357" s="56">
        <f t="shared" ref="AC357:AL366" si="149">IF(AND(AC$5&gt;$E357,AC$5&lt;$G357),1,0)</f>
        <v>0</v>
      </c>
      <c r="AD357" s="56">
        <f t="shared" si="149"/>
        <v>0</v>
      </c>
      <c r="AE357" s="56">
        <f t="shared" si="149"/>
        <v>0</v>
      </c>
      <c r="AF357" s="56">
        <f t="shared" si="149"/>
        <v>0</v>
      </c>
      <c r="AG357" s="56">
        <f t="shared" si="149"/>
        <v>0</v>
      </c>
      <c r="AH357" s="56">
        <f t="shared" si="149"/>
        <v>0</v>
      </c>
      <c r="AI357" s="56">
        <f t="shared" si="149"/>
        <v>0</v>
      </c>
      <c r="AJ357" s="56">
        <f t="shared" si="149"/>
        <v>0</v>
      </c>
      <c r="AK357" s="56">
        <f t="shared" si="149"/>
        <v>0</v>
      </c>
      <c r="AL357" s="56">
        <f t="shared" si="149"/>
        <v>0</v>
      </c>
      <c r="AM357" s="56">
        <f t="shared" ref="AM357:AZ366" si="150">IF(AND(AM$5&gt;$E357,AM$5&lt;$G357),1,0)</f>
        <v>0</v>
      </c>
      <c r="AN357" s="56">
        <f t="shared" si="150"/>
        <v>0</v>
      </c>
      <c r="AO357" s="56">
        <f t="shared" si="150"/>
        <v>0</v>
      </c>
      <c r="AP357" s="56">
        <f t="shared" si="150"/>
        <v>0</v>
      </c>
      <c r="AQ357" s="56">
        <f t="shared" si="150"/>
        <v>0</v>
      </c>
      <c r="AR357" s="56">
        <f t="shared" si="150"/>
        <v>0</v>
      </c>
      <c r="AS357" s="56">
        <f t="shared" si="150"/>
        <v>0</v>
      </c>
      <c r="AT357" s="56">
        <f t="shared" si="150"/>
        <v>0</v>
      </c>
      <c r="AU357" s="56">
        <f t="shared" si="150"/>
        <v>0</v>
      </c>
      <c r="AV357" s="56">
        <f t="shared" si="150"/>
        <v>0</v>
      </c>
      <c r="AW357" s="56">
        <f t="shared" si="150"/>
        <v>0</v>
      </c>
      <c r="AX357" s="56">
        <f t="shared" si="150"/>
        <v>0</v>
      </c>
      <c r="AY357" s="56">
        <f t="shared" si="150"/>
        <v>0</v>
      </c>
      <c r="AZ357" s="56">
        <f t="shared" si="150"/>
        <v>0</v>
      </c>
    </row>
    <row r="358" spans="1:52">
      <c r="A358" s="56" t="s">
        <v>352</v>
      </c>
      <c r="B358" s="56">
        <v>1818</v>
      </c>
      <c r="C358" s="56" t="s">
        <v>500</v>
      </c>
      <c r="D358" s="56" t="s">
        <v>499</v>
      </c>
      <c r="E358" s="1">
        <v>37480</v>
      </c>
      <c r="F358" s="1">
        <v>41153</v>
      </c>
      <c r="G358" s="1">
        <f t="shared" si="134"/>
        <v>41153</v>
      </c>
      <c r="I358" s="56">
        <f t="shared" si="147"/>
        <v>1</v>
      </c>
      <c r="J358" s="56">
        <f t="shared" si="147"/>
        <v>1</v>
      </c>
      <c r="K358" s="56">
        <f t="shared" si="147"/>
        <v>1</v>
      </c>
      <c r="L358" s="56">
        <f t="shared" si="147"/>
        <v>1</v>
      </c>
      <c r="M358" s="56">
        <f t="shared" si="147"/>
        <v>1</v>
      </c>
      <c r="N358" s="56">
        <f t="shared" si="147"/>
        <v>1</v>
      </c>
      <c r="O358" s="56">
        <f t="shared" si="147"/>
        <v>1</v>
      </c>
      <c r="P358" s="56">
        <f t="shared" si="147"/>
        <v>1</v>
      </c>
      <c r="Q358" s="56">
        <f t="shared" si="147"/>
        <v>1</v>
      </c>
      <c r="R358" s="56">
        <f t="shared" si="147"/>
        <v>1</v>
      </c>
      <c r="S358" s="56">
        <f t="shared" si="148"/>
        <v>1</v>
      </c>
      <c r="T358" s="56">
        <f t="shared" si="148"/>
        <v>1</v>
      </c>
      <c r="U358" s="56">
        <f t="shared" si="148"/>
        <v>1</v>
      </c>
      <c r="V358" s="56">
        <f t="shared" si="148"/>
        <v>1</v>
      </c>
      <c r="W358" s="56">
        <f t="shared" si="148"/>
        <v>0</v>
      </c>
      <c r="X358" s="56">
        <f t="shared" si="148"/>
        <v>0</v>
      </c>
      <c r="Y358" s="56">
        <f t="shared" si="148"/>
        <v>0</v>
      </c>
      <c r="Z358" s="56">
        <f t="shared" si="148"/>
        <v>0</v>
      </c>
      <c r="AA358" s="56">
        <f t="shared" si="148"/>
        <v>0</v>
      </c>
      <c r="AB358" s="56">
        <f t="shared" si="148"/>
        <v>0</v>
      </c>
      <c r="AC358" s="56">
        <f t="shared" si="149"/>
        <v>0</v>
      </c>
      <c r="AD358" s="56">
        <f t="shared" si="149"/>
        <v>0</v>
      </c>
      <c r="AE358" s="56">
        <f t="shared" si="149"/>
        <v>0</v>
      </c>
      <c r="AF358" s="56">
        <f t="shared" si="149"/>
        <v>0</v>
      </c>
      <c r="AG358" s="56">
        <f t="shared" si="149"/>
        <v>0</v>
      </c>
      <c r="AH358" s="56">
        <f t="shared" si="149"/>
        <v>0</v>
      </c>
      <c r="AI358" s="56">
        <f t="shared" si="149"/>
        <v>0</v>
      </c>
      <c r="AJ358" s="56">
        <f t="shared" si="149"/>
        <v>0</v>
      </c>
      <c r="AK358" s="56">
        <f t="shared" si="149"/>
        <v>0</v>
      </c>
      <c r="AL358" s="56">
        <f t="shared" si="149"/>
        <v>0</v>
      </c>
      <c r="AM358" s="56">
        <f t="shared" si="150"/>
        <v>0</v>
      </c>
      <c r="AN358" s="56">
        <f t="shared" si="150"/>
        <v>0</v>
      </c>
      <c r="AO358" s="56">
        <f t="shared" si="150"/>
        <v>0</v>
      </c>
      <c r="AP358" s="56">
        <f t="shared" si="150"/>
        <v>0</v>
      </c>
      <c r="AQ358" s="56">
        <f t="shared" si="150"/>
        <v>0</v>
      </c>
      <c r="AR358" s="56">
        <f t="shared" si="150"/>
        <v>0</v>
      </c>
      <c r="AS358" s="56">
        <f t="shared" si="150"/>
        <v>0</v>
      </c>
      <c r="AT358" s="56">
        <f t="shared" si="150"/>
        <v>0</v>
      </c>
      <c r="AU358" s="56">
        <f t="shared" si="150"/>
        <v>0</v>
      </c>
      <c r="AV358" s="56">
        <f t="shared" si="150"/>
        <v>0</v>
      </c>
      <c r="AW358" s="56">
        <f t="shared" si="150"/>
        <v>0</v>
      </c>
      <c r="AX358" s="56">
        <f t="shared" si="150"/>
        <v>0</v>
      </c>
      <c r="AY358" s="56">
        <f t="shared" si="150"/>
        <v>0</v>
      </c>
      <c r="AZ358" s="56">
        <f t="shared" si="150"/>
        <v>0</v>
      </c>
    </row>
    <row r="359" spans="1:52">
      <c r="A359" s="56" t="s">
        <v>335</v>
      </c>
      <c r="B359" s="56">
        <v>3222</v>
      </c>
      <c r="C359" s="56" t="s">
        <v>483</v>
      </c>
      <c r="D359" s="56" t="s">
        <v>498</v>
      </c>
      <c r="E359" s="1">
        <v>39322</v>
      </c>
      <c r="F359" s="1">
        <v>42495</v>
      </c>
      <c r="G359" s="1">
        <f t="shared" si="134"/>
        <v>42495</v>
      </c>
      <c r="I359" s="56">
        <f t="shared" si="147"/>
        <v>1</v>
      </c>
      <c r="J359" s="56">
        <f t="shared" si="147"/>
        <v>1</v>
      </c>
      <c r="K359" s="56">
        <f t="shared" si="147"/>
        <v>1</v>
      </c>
      <c r="L359" s="56">
        <f t="shared" si="147"/>
        <v>1</v>
      </c>
      <c r="M359" s="56">
        <f t="shared" si="147"/>
        <v>1</v>
      </c>
      <c r="N359" s="56">
        <f t="shared" si="147"/>
        <v>1</v>
      </c>
      <c r="O359" s="56">
        <f t="shared" si="147"/>
        <v>1</v>
      </c>
      <c r="P359" s="56">
        <f t="shared" si="147"/>
        <v>1</v>
      </c>
      <c r="Q359" s="56">
        <f t="shared" si="147"/>
        <v>1</v>
      </c>
      <c r="R359" s="56">
        <f t="shared" si="147"/>
        <v>1</v>
      </c>
      <c r="S359" s="56">
        <f t="shared" si="148"/>
        <v>1</v>
      </c>
      <c r="T359" s="56">
        <f t="shared" si="148"/>
        <v>1</v>
      </c>
      <c r="U359" s="56">
        <f t="shared" si="148"/>
        <v>1</v>
      </c>
      <c r="V359" s="56">
        <f t="shared" si="148"/>
        <v>1</v>
      </c>
      <c r="W359" s="56">
        <f t="shared" si="148"/>
        <v>1</v>
      </c>
      <c r="X359" s="56">
        <f t="shared" si="148"/>
        <v>1</v>
      </c>
      <c r="Y359" s="56">
        <f t="shared" si="148"/>
        <v>1</v>
      </c>
      <c r="Z359" s="56">
        <f t="shared" si="148"/>
        <v>1</v>
      </c>
      <c r="AA359" s="56">
        <f t="shared" si="148"/>
        <v>1</v>
      </c>
      <c r="AB359" s="56">
        <f t="shared" si="148"/>
        <v>1</v>
      </c>
      <c r="AC359" s="56">
        <f t="shared" si="149"/>
        <v>1</v>
      </c>
      <c r="AD359" s="56">
        <f t="shared" si="149"/>
        <v>1</v>
      </c>
      <c r="AE359" s="56">
        <f t="shared" si="149"/>
        <v>1</v>
      </c>
      <c r="AF359" s="56">
        <f t="shared" si="149"/>
        <v>1</v>
      </c>
      <c r="AG359" s="56">
        <f t="shared" si="149"/>
        <v>1</v>
      </c>
      <c r="AH359" s="56">
        <f t="shared" si="149"/>
        <v>1</v>
      </c>
      <c r="AI359" s="56">
        <f t="shared" si="149"/>
        <v>1</v>
      </c>
      <c r="AJ359" s="56">
        <f t="shared" si="149"/>
        <v>1</v>
      </c>
      <c r="AK359" s="56">
        <f t="shared" si="149"/>
        <v>1</v>
      </c>
      <c r="AL359" s="56">
        <f t="shared" si="149"/>
        <v>0</v>
      </c>
      <c r="AM359" s="56">
        <f t="shared" si="150"/>
        <v>0</v>
      </c>
      <c r="AN359" s="56">
        <f t="shared" si="150"/>
        <v>0</v>
      </c>
      <c r="AO359" s="56">
        <f t="shared" si="150"/>
        <v>0</v>
      </c>
      <c r="AP359" s="56">
        <f t="shared" si="150"/>
        <v>0</v>
      </c>
      <c r="AQ359" s="56">
        <f t="shared" si="150"/>
        <v>0</v>
      </c>
      <c r="AR359" s="56">
        <f t="shared" si="150"/>
        <v>0</v>
      </c>
      <c r="AS359" s="56">
        <f t="shared" si="150"/>
        <v>0</v>
      </c>
      <c r="AT359" s="56">
        <f t="shared" si="150"/>
        <v>0</v>
      </c>
      <c r="AU359" s="56">
        <f t="shared" si="150"/>
        <v>0</v>
      </c>
      <c r="AV359" s="56">
        <f t="shared" si="150"/>
        <v>0</v>
      </c>
      <c r="AW359" s="56">
        <f t="shared" si="150"/>
        <v>0</v>
      </c>
      <c r="AX359" s="56">
        <f t="shared" si="150"/>
        <v>0</v>
      </c>
      <c r="AY359" s="56">
        <f t="shared" si="150"/>
        <v>0</v>
      </c>
      <c r="AZ359" s="56">
        <f t="shared" si="150"/>
        <v>0</v>
      </c>
    </row>
    <row r="360" spans="1:52">
      <c r="A360" s="56" t="s">
        <v>335</v>
      </c>
      <c r="B360" s="56">
        <v>3229</v>
      </c>
      <c r="C360" s="56" t="s">
        <v>483</v>
      </c>
      <c r="D360" s="56" t="s">
        <v>497</v>
      </c>
      <c r="E360" s="1">
        <v>39336</v>
      </c>
      <c r="F360" s="1">
        <v>42495</v>
      </c>
      <c r="G360" s="1">
        <f t="shared" si="134"/>
        <v>42495</v>
      </c>
      <c r="I360" s="56">
        <f t="shared" si="147"/>
        <v>1</v>
      </c>
      <c r="J360" s="56">
        <f t="shared" si="147"/>
        <v>1</v>
      </c>
      <c r="K360" s="56">
        <f t="shared" si="147"/>
        <v>1</v>
      </c>
      <c r="L360" s="56">
        <f t="shared" si="147"/>
        <v>1</v>
      </c>
      <c r="M360" s="56">
        <f t="shared" si="147"/>
        <v>1</v>
      </c>
      <c r="N360" s="56">
        <f t="shared" si="147"/>
        <v>1</v>
      </c>
      <c r="O360" s="56">
        <f t="shared" si="147"/>
        <v>1</v>
      </c>
      <c r="P360" s="56">
        <f t="shared" si="147"/>
        <v>1</v>
      </c>
      <c r="Q360" s="56">
        <f t="shared" si="147"/>
        <v>1</v>
      </c>
      <c r="R360" s="56">
        <f t="shared" si="147"/>
        <v>1</v>
      </c>
      <c r="S360" s="56">
        <f t="shared" si="148"/>
        <v>1</v>
      </c>
      <c r="T360" s="56">
        <f t="shared" si="148"/>
        <v>1</v>
      </c>
      <c r="U360" s="56">
        <f t="shared" si="148"/>
        <v>1</v>
      </c>
      <c r="V360" s="56">
        <f t="shared" si="148"/>
        <v>1</v>
      </c>
      <c r="W360" s="56">
        <f t="shared" si="148"/>
        <v>1</v>
      </c>
      <c r="X360" s="56">
        <f t="shared" si="148"/>
        <v>1</v>
      </c>
      <c r="Y360" s="56">
        <f t="shared" si="148"/>
        <v>1</v>
      </c>
      <c r="Z360" s="56">
        <f t="shared" si="148"/>
        <v>1</v>
      </c>
      <c r="AA360" s="56">
        <f t="shared" si="148"/>
        <v>1</v>
      </c>
      <c r="AB360" s="56">
        <f t="shared" si="148"/>
        <v>1</v>
      </c>
      <c r="AC360" s="56">
        <f t="shared" si="149"/>
        <v>1</v>
      </c>
      <c r="AD360" s="56">
        <f t="shared" si="149"/>
        <v>1</v>
      </c>
      <c r="AE360" s="56">
        <f t="shared" si="149"/>
        <v>1</v>
      </c>
      <c r="AF360" s="56">
        <f t="shared" si="149"/>
        <v>1</v>
      </c>
      <c r="AG360" s="56">
        <f t="shared" si="149"/>
        <v>1</v>
      </c>
      <c r="AH360" s="56">
        <f t="shared" si="149"/>
        <v>1</v>
      </c>
      <c r="AI360" s="56">
        <f t="shared" si="149"/>
        <v>1</v>
      </c>
      <c r="AJ360" s="56">
        <f t="shared" si="149"/>
        <v>1</v>
      </c>
      <c r="AK360" s="56">
        <f t="shared" si="149"/>
        <v>1</v>
      </c>
      <c r="AL360" s="56">
        <f t="shared" si="149"/>
        <v>0</v>
      </c>
      <c r="AM360" s="56">
        <f t="shared" si="150"/>
        <v>0</v>
      </c>
      <c r="AN360" s="56">
        <f t="shared" si="150"/>
        <v>0</v>
      </c>
      <c r="AO360" s="56">
        <f t="shared" si="150"/>
        <v>0</v>
      </c>
      <c r="AP360" s="56">
        <f t="shared" si="150"/>
        <v>0</v>
      </c>
      <c r="AQ360" s="56">
        <f t="shared" si="150"/>
        <v>0</v>
      </c>
      <c r="AR360" s="56">
        <f t="shared" si="150"/>
        <v>0</v>
      </c>
      <c r="AS360" s="56">
        <f t="shared" si="150"/>
        <v>0</v>
      </c>
      <c r="AT360" s="56">
        <f t="shared" si="150"/>
        <v>0</v>
      </c>
      <c r="AU360" s="56">
        <f t="shared" si="150"/>
        <v>0</v>
      </c>
      <c r="AV360" s="56">
        <f t="shared" si="150"/>
        <v>0</v>
      </c>
      <c r="AW360" s="56">
        <f t="shared" si="150"/>
        <v>0</v>
      </c>
      <c r="AX360" s="56">
        <f t="shared" si="150"/>
        <v>0</v>
      </c>
      <c r="AY360" s="56">
        <f t="shared" si="150"/>
        <v>0</v>
      </c>
      <c r="AZ360" s="56">
        <f t="shared" si="150"/>
        <v>0</v>
      </c>
    </row>
    <row r="361" spans="1:52">
      <c r="A361" s="56" t="s">
        <v>335</v>
      </c>
      <c r="B361" s="56">
        <v>3294</v>
      </c>
      <c r="C361" s="56" t="s">
        <v>483</v>
      </c>
      <c r="D361" s="56" t="s">
        <v>496</v>
      </c>
      <c r="E361" s="1">
        <v>39391</v>
      </c>
      <c r="F361" s="1">
        <v>42495</v>
      </c>
      <c r="G361" s="1">
        <f t="shared" si="134"/>
        <v>42495</v>
      </c>
      <c r="I361" s="56">
        <f t="shared" si="147"/>
        <v>1</v>
      </c>
      <c r="J361" s="56">
        <f t="shared" si="147"/>
        <v>1</v>
      </c>
      <c r="K361" s="56">
        <f t="shared" si="147"/>
        <v>1</v>
      </c>
      <c r="L361" s="56">
        <f t="shared" si="147"/>
        <v>1</v>
      </c>
      <c r="M361" s="56">
        <f t="shared" si="147"/>
        <v>1</v>
      </c>
      <c r="N361" s="56">
        <f t="shared" si="147"/>
        <v>1</v>
      </c>
      <c r="O361" s="56">
        <f t="shared" si="147"/>
        <v>1</v>
      </c>
      <c r="P361" s="56">
        <f t="shared" si="147"/>
        <v>1</v>
      </c>
      <c r="Q361" s="56">
        <f t="shared" si="147"/>
        <v>1</v>
      </c>
      <c r="R361" s="56">
        <f t="shared" si="147"/>
        <v>1</v>
      </c>
      <c r="S361" s="56">
        <f t="shared" si="148"/>
        <v>1</v>
      </c>
      <c r="T361" s="56">
        <f t="shared" si="148"/>
        <v>1</v>
      </c>
      <c r="U361" s="56">
        <f t="shared" si="148"/>
        <v>1</v>
      </c>
      <c r="V361" s="56">
        <f t="shared" si="148"/>
        <v>1</v>
      </c>
      <c r="W361" s="56">
        <f t="shared" si="148"/>
        <v>1</v>
      </c>
      <c r="X361" s="56">
        <f t="shared" si="148"/>
        <v>1</v>
      </c>
      <c r="Y361" s="56">
        <f t="shared" si="148"/>
        <v>1</v>
      </c>
      <c r="Z361" s="56">
        <f t="shared" si="148"/>
        <v>1</v>
      </c>
      <c r="AA361" s="56">
        <f t="shared" si="148"/>
        <v>1</v>
      </c>
      <c r="AB361" s="56">
        <f t="shared" si="148"/>
        <v>1</v>
      </c>
      <c r="AC361" s="56">
        <f t="shared" si="149"/>
        <v>1</v>
      </c>
      <c r="AD361" s="56">
        <f t="shared" si="149"/>
        <v>1</v>
      </c>
      <c r="AE361" s="56">
        <f t="shared" si="149"/>
        <v>1</v>
      </c>
      <c r="AF361" s="56">
        <f t="shared" si="149"/>
        <v>1</v>
      </c>
      <c r="AG361" s="56">
        <f t="shared" si="149"/>
        <v>1</v>
      </c>
      <c r="AH361" s="56">
        <f t="shared" si="149"/>
        <v>1</v>
      </c>
      <c r="AI361" s="56">
        <f t="shared" si="149"/>
        <v>1</v>
      </c>
      <c r="AJ361" s="56">
        <f t="shared" si="149"/>
        <v>1</v>
      </c>
      <c r="AK361" s="56">
        <f t="shared" si="149"/>
        <v>1</v>
      </c>
      <c r="AL361" s="56">
        <f t="shared" si="149"/>
        <v>0</v>
      </c>
      <c r="AM361" s="56">
        <f t="shared" si="150"/>
        <v>0</v>
      </c>
      <c r="AN361" s="56">
        <f t="shared" si="150"/>
        <v>0</v>
      </c>
      <c r="AO361" s="56">
        <f t="shared" si="150"/>
        <v>0</v>
      </c>
      <c r="AP361" s="56">
        <f t="shared" si="150"/>
        <v>0</v>
      </c>
      <c r="AQ361" s="56">
        <f t="shared" si="150"/>
        <v>0</v>
      </c>
      <c r="AR361" s="56">
        <f t="shared" si="150"/>
        <v>0</v>
      </c>
      <c r="AS361" s="56">
        <f t="shared" si="150"/>
        <v>0</v>
      </c>
      <c r="AT361" s="56">
        <f t="shared" si="150"/>
        <v>0</v>
      </c>
      <c r="AU361" s="56">
        <f t="shared" si="150"/>
        <v>0</v>
      </c>
      <c r="AV361" s="56">
        <f t="shared" si="150"/>
        <v>0</v>
      </c>
      <c r="AW361" s="56">
        <f t="shared" si="150"/>
        <v>0</v>
      </c>
      <c r="AX361" s="56">
        <f t="shared" si="150"/>
        <v>0</v>
      </c>
      <c r="AY361" s="56">
        <f t="shared" si="150"/>
        <v>0</v>
      </c>
      <c r="AZ361" s="56">
        <f t="shared" si="150"/>
        <v>0</v>
      </c>
    </row>
    <row r="362" spans="1:52">
      <c r="A362" s="56" t="s">
        <v>335</v>
      </c>
      <c r="B362" s="56">
        <v>3761</v>
      </c>
      <c r="C362" s="56" t="s">
        <v>483</v>
      </c>
      <c r="D362" s="56" t="s">
        <v>495</v>
      </c>
      <c r="E362" s="1">
        <v>39833</v>
      </c>
      <c r="F362" s="1">
        <v>42495</v>
      </c>
      <c r="G362" s="1">
        <f t="shared" si="134"/>
        <v>42495</v>
      </c>
      <c r="I362" s="56">
        <f t="shared" si="147"/>
        <v>1</v>
      </c>
      <c r="J362" s="56">
        <f t="shared" si="147"/>
        <v>1</v>
      </c>
      <c r="K362" s="56">
        <f t="shared" si="147"/>
        <v>1</v>
      </c>
      <c r="L362" s="56">
        <f t="shared" si="147"/>
        <v>1</v>
      </c>
      <c r="M362" s="56">
        <f t="shared" si="147"/>
        <v>1</v>
      </c>
      <c r="N362" s="56">
        <f t="shared" si="147"/>
        <v>1</v>
      </c>
      <c r="O362" s="56">
        <f t="shared" si="147"/>
        <v>1</v>
      </c>
      <c r="P362" s="56">
        <f t="shared" si="147"/>
        <v>1</v>
      </c>
      <c r="Q362" s="56">
        <f t="shared" si="147"/>
        <v>1</v>
      </c>
      <c r="R362" s="56">
        <f t="shared" si="147"/>
        <v>1</v>
      </c>
      <c r="S362" s="56">
        <f t="shared" si="148"/>
        <v>1</v>
      </c>
      <c r="T362" s="56">
        <f t="shared" si="148"/>
        <v>1</v>
      </c>
      <c r="U362" s="56">
        <f t="shared" si="148"/>
        <v>1</v>
      </c>
      <c r="V362" s="56">
        <f t="shared" si="148"/>
        <v>1</v>
      </c>
      <c r="W362" s="56">
        <f t="shared" si="148"/>
        <v>1</v>
      </c>
      <c r="X362" s="56">
        <f t="shared" si="148"/>
        <v>1</v>
      </c>
      <c r="Y362" s="56">
        <f t="shared" si="148"/>
        <v>1</v>
      </c>
      <c r="Z362" s="56">
        <f t="shared" si="148"/>
        <v>1</v>
      </c>
      <c r="AA362" s="56">
        <f t="shared" si="148"/>
        <v>1</v>
      </c>
      <c r="AB362" s="56">
        <f t="shared" si="148"/>
        <v>1</v>
      </c>
      <c r="AC362" s="56">
        <f t="shared" si="149"/>
        <v>1</v>
      </c>
      <c r="AD362" s="56">
        <f t="shared" si="149"/>
        <v>1</v>
      </c>
      <c r="AE362" s="56">
        <f t="shared" si="149"/>
        <v>1</v>
      </c>
      <c r="AF362" s="56">
        <f t="shared" si="149"/>
        <v>1</v>
      </c>
      <c r="AG362" s="56">
        <f t="shared" si="149"/>
        <v>1</v>
      </c>
      <c r="AH362" s="56">
        <f t="shared" si="149"/>
        <v>1</v>
      </c>
      <c r="AI362" s="56">
        <f t="shared" si="149"/>
        <v>1</v>
      </c>
      <c r="AJ362" s="56">
        <f t="shared" si="149"/>
        <v>1</v>
      </c>
      <c r="AK362" s="56">
        <f t="shared" si="149"/>
        <v>1</v>
      </c>
      <c r="AL362" s="56">
        <f t="shared" si="149"/>
        <v>0</v>
      </c>
      <c r="AM362" s="56">
        <f t="shared" si="150"/>
        <v>0</v>
      </c>
      <c r="AN362" s="56">
        <f t="shared" si="150"/>
        <v>0</v>
      </c>
      <c r="AO362" s="56">
        <f t="shared" si="150"/>
        <v>0</v>
      </c>
      <c r="AP362" s="56">
        <f t="shared" si="150"/>
        <v>0</v>
      </c>
      <c r="AQ362" s="56">
        <f t="shared" si="150"/>
        <v>0</v>
      </c>
      <c r="AR362" s="56">
        <f t="shared" si="150"/>
        <v>0</v>
      </c>
      <c r="AS362" s="56">
        <f t="shared" si="150"/>
        <v>0</v>
      </c>
      <c r="AT362" s="56">
        <f t="shared" si="150"/>
        <v>0</v>
      </c>
      <c r="AU362" s="56">
        <f t="shared" si="150"/>
        <v>0</v>
      </c>
      <c r="AV362" s="56">
        <f t="shared" si="150"/>
        <v>0</v>
      </c>
      <c r="AW362" s="56">
        <f t="shared" si="150"/>
        <v>0</v>
      </c>
      <c r="AX362" s="56">
        <f t="shared" si="150"/>
        <v>0</v>
      </c>
      <c r="AY362" s="56">
        <f t="shared" si="150"/>
        <v>0</v>
      </c>
      <c r="AZ362" s="56">
        <f t="shared" si="150"/>
        <v>0</v>
      </c>
    </row>
    <row r="363" spans="1:52">
      <c r="A363" s="56" t="s">
        <v>335</v>
      </c>
      <c r="B363" s="56">
        <v>3816</v>
      </c>
      <c r="C363" s="56" t="s">
        <v>483</v>
      </c>
      <c r="D363" s="56" t="s">
        <v>494</v>
      </c>
      <c r="E363" s="1">
        <v>39869</v>
      </c>
      <c r="F363" s="1">
        <v>42495</v>
      </c>
      <c r="G363" s="1">
        <f t="shared" si="134"/>
        <v>42495</v>
      </c>
      <c r="I363" s="56">
        <f t="shared" si="147"/>
        <v>1</v>
      </c>
      <c r="J363" s="56">
        <f t="shared" si="147"/>
        <v>1</v>
      </c>
      <c r="K363" s="56">
        <f t="shared" si="147"/>
        <v>1</v>
      </c>
      <c r="L363" s="56">
        <f t="shared" si="147"/>
        <v>1</v>
      </c>
      <c r="M363" s="56">
        <f t="shared" si="147"/>
        <v>1</v>
      </c>
      <c r="N363" s="56">
        <f t="shared" si="147"/>
        <v>1</v>
      </c>
      <c r="O363" s="56">
        <f t="shared" si="147"/>
        <v>1</v>
      </c>
      <c r="P363" s="56">
        <f t="shared" si="147"/>
        <v>1</v>
      </c>
      <c r="Q363" s="56">
        <f t="shared" si="147"/>
        <v>1</v>
      </c>
      <c r="R363" s="56">
        <f t="shared" si="147"/>
        <v>1</v>
      </c>
      <c r="S363" s="56">
        <f t="shared" si="148"/>
        <v>1</v>
      </c>
      <c r="T363" s="56">
        <f t="shared" si="148"/>
        <v>1</v>
      </c>
      <c r="U363" s="56">
        <f t="shared" si="148"/>
        <v>1</v>
      </c>
      <c r="V363" s="56">
        <f t="shared" si="148"/>
        <v>1</v>
      </c>
      <c r="W363" s="56">
        <f t="shared" si="148"/>
        <v>1</v>
      </c>
      <c r="X363" s="56">
        <f t="shared" si="148"/>
        <v>1</v>
      </c>
      <c r="Y363" s="56">
        <f t="shared" si="148"/>
        <v>1</v>
      </c>
      <c r="Z363" s="56">
        <f t="shared" si="148"/>
        <v>1</v>
      </c>
      <c r="AA363" s="56">
        <f t="shared" si="148"/>
        <v>1</v>
      </c>
      <c r="AB363" s="56">
        <f t="shared" si="148"/>
        <v>1</v>
      </c>
      <c r="AC363" s="56">
        <f t="shared" si="149"/>
        <v>1</v>
      </c>
      <c r="AD363" s="56">
        <f t="shared" si="149"/>
        <v>1</v>
      </c>
      <c r="AE363" s="56">
        <f t="shared" si="149"/>
        <v>1</v>
      </c>
      <c r="AF363" s="56">
        <f t="shared" si="149"/>
        <v>1</v>
      </c>
      <c r="AG363" s="56">
        <f t="shared" si="149"/>
        <v>1</v>
      </c>
      <c r="AH363" s="56">
        <f t="shared" si="149"/>
        <v>1</v>
      </c>
      <c r="AI363" s="56">
        <f t="shared" si="149"/>
        <v>1</v>
      </c>
      <c r="AJ363" s="56">
        <f t="shared" si="149"/>
        <v>1</v>
      </c>
      <c r="AK363" s="56">
        <f t="shared" si="149"/>
        <v>1</v>
      </c>
      <c r="AL363" s="56">
        <f t="shared" si="149"/>
        <v>0</v>
      </c>
      <c r="AM363" s="56">
        <f t="shared" si="150"/>
        <v>0</v>
      </c>
      <c r="AN363" s="56">
        <f t="shared" si="150"/>
        <v>0</v>
      </c>
      <c r="AO363" s="56">
        <f t="shared" si="150"/>
        <v>0</v>
      </c>
      <c r="AP363" s="56">
        <f t="shared" si="150"/>
        <v>0</v>
      </c>
      <c r="AQ363" s="56">
        <f t="shared" si="150"/>
        <v>0</v>
      </c>
      <c r="AR363" s="56">
        <f t="shared" si="150"/>
        <v>0</v>
      </c>
      <c r="AS363" s="56">
        <f t="shared" si="150"/>
        <v>0</v>
      </c>
      <c r="AT363" s="56">
        <f t="shared" si="150"/>
        <v>0</v>
      </c>
      <c r="AU363" s="56">
        <f t="shared" si="150"/>
        <v>0</v>
      </c>
      <c r="AV363" s="56">
        <f t="shared" si="150"/>
        <v>0</v>
      </c>
      <c r="AW363" s="56">
        <f t="shared" si="150"/>
        <v>0</v>
      </c>
      <c r="AX363" s="56">
        <f t="shared" si="150"/>
        <v>0</v>
      </c>
      <c r="AY363" s="56">
        <f t="shared" si="150"/>
        <v>0</v>
      </c>
      <c r="AZ363" s="56">
        <f t="shared" si="150"/>
        <v>0</v>
      </c>
    </row>
    <row r="364" spans="1:52">
      <c r="A364" s="56" t="s">
        <v>335</v>
      </c>
      <c r="B364" s="56">
        <v>4352</v>
      </c>
      <c r="C364" s="56" t="s">
        <v>483</v>
      </c>
      <c r="D364" s="56" t="s">
        <v>493</v>
      </c>
      <c r="E364" s="1">
        <v>40365</v>
      </c>
      <c r="F364" s="1">
        <v>42495</v>
      </c>
      <c r="G364" s="1">
        <f t="shared" si="134"/>
        <v>42495</v>
      </c>
      <c r="I364" s="56">
        <f t="shared" si="147"/>
        <v>0</v>
      </c>
      <c r="J364" s="56">
        <f t="shared" si="147"/>
        <v>0</v>
      </c>
      <c r="K364" s="56">
        <f t="shared" si="147"/>
        <v>0</v>
      </c>
      <c r="L364" s="56">
        <f t="shared" si="147"/>
        <v>0</v>
      </c>
      <c r="M364" s="56">
        <f t="shared" si="147"/>
        <v>0</v>
      </c>
      <c r="N364" s="56">
        <f t="shared" si="147"/>
        <v>0</v>
      </c>
      <c r="O364" s="56">
        <f t="shared" si="147"/>
        <v>1</v>
      </c>
      <c r="P364" s="56">
        <f t="shared" si="147"/>
        <v>1</v>
      </c>
      <c r="Q364" s="56">
        <f t="shared" si="147"/>
        <v>1</v>
      </c>
      <c r="R364" s="56">
        <f t="shared" si="147"/>
        <v>1</v>
      </c>
      <c r="S364" s="56">
        <f t="shared" si="148"/>
        <v>1</v>
      </c>
      <c r="T364" s="56">
        <f t="shared" si="148"/>
        <v>1</v>
      </c>
      <c r="U364" s="56">
        <f t="shared" si="148"/>
        <v>1</v>
      </c>
      <c r="V364" s="56">
        <f t="shared" si="148"/>
        <v>1</v>
      </c>
      <c r="W364" s="56">
        <f t="shared" si="148"/>
        <v>1</v>
      </c>
      <c r="X364" s="56">
        <f t="shared" si="148"/>
        <v>1</v>
      </c>
      <c r="Y364" s="56">
        <f t="shared" si="148"/>
        <v>1</v>
      </c>
      <c r="Z364" s="56">
        <f t="shared" si="148"/>
        <v>1</v>
      </c>
      <c r="AA364" s="56">
        <f t="shared" si="148"/>
        <v>1</v>
      </c>
      <c r="AB364" s="56">
        <f t="shared" si="148"/>
        <v>1</v>
      </c>
      <c r="AC364" s="56">
        <f t="shared" si="149"/>
        <v>1</v>
      </c>
      <c r="AD364" s="56">
        <f t="shared" si="149"/>
        <v>1</v>
      </c>
      <c r="AE364" s="56">
        <f t="shared" si="149"/>
        <v>1</v>
      </c>
      <c r="AF364" s="56">
        <f t="shared" si="149"/>
        <v>1</v>
      </c>
      <c r="AG364" s="56">
        <f t="shared" si="149"/>
        <v>1</v>
      </c>
      <c r="AH364" s="56">
        <f t="shared" si="149"/>
        <v>1</v>
      </c>
      <c r="AI364" s="56">
        <f t="shared" si="149"/>
        <v>1</v>
      </c>
      <c r="AJ364" s="56">
        <f t="shared" si="149"/>
        <v>1</v>
      </c>
      <c r="AK364" s="56">
        <f t="shared" si="149"/>
        <v>1</v>
      </c>
      <c r="AL364" s="56">
        <f t="shared" si="149"/>
        <v>0</v>
      </c>
      <c r="AM364" s="56">
        <f t="shared" si="150"/>
        <v>0</v>
      </c>
      <c r="AN364" s="56">
        <f t="shared" si="150"/>
        <v>0</v>
      </c>
      <c r="AO364" s="56">
        <f t="shared" si="150"/>
        <v>0</v>
      </c>
      <c r="AP364" s="56">
        <f t="shared" si="150"/>
        <v>0</v>
      </c>
      <c r="AQ364" s="56">
        <f t="shared" si="150"/>
        <v>0</v>
      </c>
      <c r="AR364" s="56">
        <f t="shared" si="150"/>
        <v>0</v>
      </c>
      <c r="AS364" s="56">
        <f t="shared" si="150"/>
        <v>0</v>
      </c>
      <c r="AT364" s="56">
        <f t="shared" si="150"/>
        <v>0</v>
      </c>
      <c r="AU364" s="56">
        <f t="shared" si="150"/>
        <v>0</v>
      </c>
      <c r="AV364" s="56">
        <f t="shared" si="150"/>
        <v>0</v>
      </c>
      <c r="AW364" s="56">
        <f t="shared" si="150"/>
        <v>0</v>
      </c>
      <c r="AX364" s="56">
        <f t="shared" si="150"/>
        <v>0</v>
      </c>
      <c r="AY364" s="56">
        <f t="shared" si="150"/>
        <v>0</v>
      </c>
      <c r="AZ364" s="56">
        <f t="shared" si="150"/>
        <v>0</v>
      </c>
    </row>
    <row r="365" spans="1:52">
      <c r="A365" s="56" t="s">
        <v>335</v>
      </c>
      <c r="B365" s="56">
        <v>4358</v>
      </c>
      <c r="C365" s="56" t="s">
        <v>483</v>
      </c>
      <c r="D365" s="56" t="s">
        <v>492</v>
      </c>
      <c r="E365" s="1">
        <v>40365</v>
      </c>
      <c r="F365" s="1">
        <v>42495</v>
      </c>
      <c r="G365" s="1">
        <f t="shared" si="134"/>
        <v>42495</v>
      </c>
      <c r="I365" s="56">
        <f t="shared" si="147"/>
        <v>0</v>
      </c>
      <c r="J365" s="56">
        <f t="shared" si="147"/>
        <v>0</v>
      </c>
      <c r="K365" s="56">
        <f t="shared" si="147"/>
        <v>0</v>
      </c>
      <c r="L365" s="56">
        <f t="shared" si="147"/>
        <v>0</v>
      </c>
      <c r="M365" s="56">
        <f t="shared" si="147"/>
        <v>0</v>
      </c>
      <c r="N365" s="56">
        <f t="shared" si="147"/>
        <v>0</v>
      </c>
      <c r="O365" s="56">
        <f t="shared" si="147"/>
        <v>1</v>
      </c>
      <c r="P365" s="56">
        <f t="shared" si="147"/>
        <v>1</v>
      </c>
      <c r="Q365" s="56">
        <f t="shared" si="147"/>
        <v>1</v>
      </c>
      <c r="R365" s="56">
        <f t="shared" si="147"/>
        <v>1</v>
      </c>
      <c r="S365" s="56">
        <f t="shared" si="148"/>
        <v>1</v>
      </c>
      <c r="T365" s="56">
        <f t="shared" si="148"/>
        <v>1</v>
      </c>
      <c r="U365" s="56">
        <f t="shared" si="148"/>
        <v>1</v>
      </c>
      <c r="V365" s="56">
        <f t="shared" si="148"/>
        <v>1</v>
      </c>
      <c r="W365" s="56">
        <f t="shared" si="148"/>
        <v>1</v>
      </c>
      <c r="X365" s="56">
        <f t="shared" si="148"/>
        <v>1</v>
      </c>
      <c r="Y365" s="56">
        <f t="shared" si="148"/>
        <v>1</v>
      </c>
      <c r="Z365" s="56">
        <f t="shared" si="148"/>
        <v>1</v>
      </c>
      <c r="AA365" s="56">
        <f t="shared" si="148"/>
        <v>1</v>
      </c>
      <c r="AB365" s="56">
        <f t="shared" si="148"/>
        <v>1</v>
      </c>
      <c r="AC365" s="56">
        <f t="shared" si="149"/>
        <v>1</v>
      </c>
      <c r="AD365" s="56">
        <f t="shared" si="149"/>
        <v>1</v>
      </c>
      <c r="AE365" s="56">
        <f t="shared" si="149"/>
        <v>1</v>
      </c>
      <c r="AF365" s="56">
        <f t="shared" si="149"/>
        <v>1</v>
      </c>
      <c r="AG365" s="56">
        <f t="shared" si="149"/>
        <v>1</v>
      </c>
      <c r="AH365" s="56">
        <f t="shared" si="149"/>
        <v>1</v>
      </c>
      <c r="AI365" s="56">
        <f t="shared" si="149"/>
        <v>1</v>
      </c>
      <c r="AJ365" s="56">
        <f t="shared" si="149"/>
        <v>1</v>
      </c>
      <c r="AK365" s="56">
        <f t="shared" si="149"/>
        <v>1</v>
      </c>
      <c r="AL365" s="56">
        <f t="shared" si="149"/>
        <v>0</v>
      </c>
      <c r="AM365" s="56">
        <f t="shared" si="150"/>
        <v>0</v>
      </c>
      <c r="AN365" s="56">
        <f t="shared" si="150"/>
        <v>0</v>
      </c>
      <c r="AO365" s="56">
        <f t="shared" si="150"/>
        <v>0</v>
      </c>
      <c r="AP365" s="56">
        <f t="shared" si="150"/>
        <v>0</v>
      </c>
      <c r="AQ365" s="56">
        <f t="shared" si="150"/>
        <v>0</v>
      </c>
      <c r="AR365" s="56">
        <f t="shared" si="150"/>
        <v>0</v>
      </c>
      <c r="AS365" s="56">
        <f t="shared" si="150"/>
        <v>0</v>
      </c>
      <c r="AT365" s="56">
        <f t="shared" si="150"/>
        <v>0</v>
      </c>
      <c r="AU365" s="56">
        <f t="shared" si="150"/>
        <v>0</v>
      </c>
      <c r="AV365" s="56">
        <f t="shared" si="150"/>
        <v>0</v>
      </c>
      <c r="AW365" s="56">
        <f t="shared" si="150"/>
        <v>0</v>
      </c>
      <c r="AX365" s="56">
        <f t="shared" si="150"/>
        <v>0</v>
      </c>
      <c r="AY365" s="56">
        <f t="shared" si="150"/>
        <v>0</v>
      </c>
      <c r="AZ365" s="56">
        <f t="shared" si="150"/>
        <v>0</v>
      </c>
    </row>
    <row r="366" spans="1:52">
      <c r="A366" s="56" t="s">
        <v>335</v>
      </c>
      <c r="B366" s="56">
        <v>4570</v>
      </c>
      <c r="C366" s="56" t="s">
        <v>483</v>
      </c>
      <c r="D366" s="56" t="s">
        <v>491</v>
      </c>
      <c r="E366" s="1">
        <v>40596</v>
      </c>
      <c r="F366" s="1">
        <v>42495</v>
      </c>
      <c r="G366" s="1">
        <f t="shared" si="134"/>
        <v>42495</v>
      </c>
      <c r="I366" s="56">
        <f t="shared" si="147"/>
        <v>0</v>
      </c>
      <c r="J366" s="56">
        <f t="shared" si="147"/>
        <v>0</v>
      </c>
      <c r="K366" s="56">
        <f t="shared" si="147"/>
        <v>0</v>
      </c>
      <c r="L366" s="56">
        <f t="shared" si="147"/>
        <v>0</v>
      </c>
      <c r="M366" s="56">
        <f t="shared" si="147"/>
        <v>0</v>
      </c>
      <c r="N366" s="56">
        <f t="shared" si="147"/>
        <v>0</v>
      </c>
      <c r="O366" s="56">
        <f t="shared" si="147"/>
        <v>0</v>
      </c>
      <c r="P366" s="56">
        <f t="shared" si="147"/>
        <v>0</v>
      </c>
      <c r="Q366" s="56">
        <f t="shared" si="147"/>
        <v>1</v>
      </c>
      <c r="R366" s="56">
        <f t="shared" si="147"/>
        <v>1</v>
      </c>
      <c r="S366" s="56">
        <f t="shared" si="148"/>
        <v>1</v>
      </c>
      <c r="T366" s="56">
        <f t="shared" si="148"/>
        <v>1</v>
      </c>
      <c r="U366" s="56">
        <f t="shared" si="148"/>
        <v>1</v>
      </c>
      <c r="V366" s="56">
        <f t="shared" si="148"/>
        <v>1</v>
      </c>
      <c r="W366" s="56">
        <f t="shared" si="148"/>
        <v>1</v>
      </c>
      <c r="X366" s="56">
        <f t="shared" si="148"/>
        <v>1</v>
      </c>
      <c r="Y366" s="56">
        <f t="shared" si="148"/>
        <v>1</v>
      </c>
      <c r="Z366" s="56">
        <f t="shared" si="148"/>
        <v>1</v>
      </c>
      <c r="AA366" s="56">
        <f t="shared" si="148"/>
        <v>1</v>
      </c>
      <c r="AB366" s="56">
        <f t="shared" si="148"/>
        <v>1</v>
      </c>
      <c r="AC366" s="56">
        <f t="shared" si="149"/>
        <v>1</v>
      </c>
      <c r="AD366" s="56">
        <f t="shared" si="149"/>
        <v>1</v>
      </c>
      <c r="AE366" s="56">
        <f t="shared" si="149"/>
        <v>1</v>
      </c>
      <c r="AF366" s="56">
        <f t="shared" si="149"/>
        <v>1</v>
      </c>
      <c r="AG366" s="56">
        <f t="shared" si="149"/>
        <v>1</v>
      </c>
      <c r="AH366" s="56">
        <f t="shared" si="149"/>
        <v>1</v>
      </c>
      <c r="AI366" s="56">
        <f t="shared" si="149"/>
        <v>1</v>
      </c>
      <c r="AJ366" s="56">
        <f t="shared" si="149"/>
        <v>1</v>
      </c>
      <c r="AK366" s="56">
        <f t="shared" si="149"/>
        <v>1</v>
      </c>
      <c r="AL366" s="56">
        <f t="shared" si="149"/>
        <v>0</v>
      </c>
      <c r="AM366" s="56">
        <f t="shared" si="150"/>
        <v>0</v>
      </c>
      <c r="AN366" s="56">
        <f t="shared" si="150"/>
        <v>0</v>
      </c>
      <c r="AO366" s="56">
        <f t="shared" si="150"/>
        <v>0</v>
      </c>
      <c r="AP366" s="56">
        <f t="shared" si="150"/>
        <v>0</v>
      </c>
      <c r="AQ366" s="56">
        <f t="shared" si="150"/>
        <v>0</v>
      </c>
      <c r="AR366" s="56">
        <f t="shared" si="150"/>
        <v>0</v>
      </c>
      <c r="AS366" s="56">
        <f t="shared" si="150"/>
        <v>0</v>
      </c>
      <c r="AT366" s="56">
        <f t="shared" si="150"/>
        <v>0</v>
      </c>
      <c r="AU366" s="56">
        <f t="shared" si="150"/>
        <v>0</v>
      </c>
      <c r="AV366" s="56">
        <f t="shared" si="150"/>
        <v>0</v>
      </c>
      <c r="AW366" s="56">
        <f t="shared" si="150"/>
        <v>0</v>
      </c>
      <c r="AX366" s="56">
        <f t="shared" si="150"/>
        <v>0</v>
      </c>
      <c r="AY366" s="56">
        <f t="shared" si="150"/>
        <v>0</v>
      </c>
      <c r="AZ366" s="56">
        <f t="shared" si="150"/>
        <v>0</v>
      </c>
    </row>
    <row r="367" spans="1:52">
      <c r="A367" s="56" t="s">
        <v>335</v>
      </c>
      <c r="B367" s="56">
        <v>4662</v>
      </c>
      <c r="C367" s="56" t="s">
        <v>483</v>
      </c>
      <c r="D367" s="56" t="s">
        <v>490</v>
      </c>
      <c r="E367" s="1">
        <v>40661</v>
      </c>
      <c r="F367" s="1">
        <v>42495</v>
      </c>
      <c r="G367" s="1">
        <f t="shared" si="134"/>
        <v>42495</v>
      </c>
      <c r="I367" s="56">
        <f t="shared" ref="I367:R376" si="151">IF(AND(I$5&gt;$E367,I$5&lt;$G367),1,0)</f>
        <v>0</v>
      </c>
      <c r="J367" s="56">
        <f t="shared" si="151"/>
        <v>0</v>
      </c>
      <c r="K367" s="56">
        <f t="shared" si="151"/>
        <v>0</v>
      </c>
      <c r="L367" s="56">
        <f t="shared" si="151"/>
        <v>0</v>
      </c>
      <c r="M367" s="56">
        <f t="shared" si="151"/>
        <v>0</v>
      </c>
      <c r="N367" s="56">
        <f t="shared" si="151"/>
        <v>0</v>
      </c>
      <c r="O367" s="56">
        <f t="shared" si="151"/>
        <v>0</v>
      </c>
      <c r="P367" s="56">
        <f t="shared" si="151"/>
        <v>0</v>
      </c>
      <c r="Q367" s="56">
        <f t="shared" si="151"/>
        <v>0</v>
      </c>
      <c r="R367" s="56">
        <f t="shared" si="151"/>
        <v>1</v>
      </c>
      <c r="S367" s="56">
        <f t="shared" ref="S367:AB376" si="152">IF(AND(S$5&gt;$E367,S$5&lt;$G367),1,0)</f>
        <v>1</v>
      </c>
      <c r="T367" s="56">
        <f t="shared" si="152"/>
        <v>1</v>
      </c>
      <c r="U367" s="56">
        <f t="shared" si="152"/>
        <v>1</v>
      </c>
      <c r="V367" s="56">
        <f t="shared" si="152"/>
        <v>1</v>
      </c>
      <c r="W367" s="56">
        <f t="shared" si="152"/>
        <v>1</v>
      </c>
      <c r="X367" s="56">
        <f t="shared" si="152"/>
        <v>1</v>
      </c>
      <c r="Y367" s="56">
        <f t="shared" si="152"/>
        <v>1</v>
      </c>
      <c r="Z367" s="56">
        <f t="shared" si="152"/>
        <v>1</v>
      </c>
      <c r="AA367" s="56">
        <f t="shared" si="152"/>
        <v>1</v>
      </c>
      <c r="AB367" s="56">
        <f t="shared" si="152"/>
        <v>1</v>
      </c>
      <c r="AC367" s="56">
        <f t="shared" ref="AC367:AL376" si="153">IF(AND(AC$5&gt;$E367,AC$5&lt;$G367),1,0)</f>
        <v>1</v>
      </c>
      <c r="AD367" s="56">
        <f t="shared" si="153"/>
        <v>1</v>
      </c>
      <c r="AE367" s="56">
        <f t="shared" si="153"/>
        <v>1</v>
      </c>
      <c r="AF367" s="56">
        <f t="shared" si="153"/>
        <v>1</v>
      </c>
      <c r="AG367" s="56">
        <f t="shared" si="153"/>
        <v>1</v>
      </c>
      <c r="AH367" s="56">
        <f t="shared" si="153"/>
        <v>1</v>
      </c>
      <c r="AI367" s="56">
        <f t="shared" si="153"/>
        <v>1</v>
      </c>
      <c r="AJ367" s="56">
        <f t="shared" si="153"/>
        <v>1</v>
      </c>
      <c r="AK367" s="56">
        <f t="shared" si="153"/>
        <v>1</v>
      </c>
      <c r="AL367" s="56">
        <f t="shared" si="153"/>
        <v>0</v>
      </c>
      <c r="AM367" s="56">
        <f t="shared" ref="AM367:AZ376" si="154">IF(AND(AM$5&gt;$E367,AM$5&lt;$G367),1,0)</f>
        <v>0</v>
      </c>
      <c r="AN367" s="56">
        <f t="shared" si="154"/>
        <v>0</v>
      </c>
      <c r="AO367" s="56">
        <f t="shared" si="154"/>
        <v>0</v>
      </c>
      <c r="AP367" s="56">
        <f t="shared" si="154"/>
        <v>0</v>
      </c>
      <c r="AQ367" s="56">
        <f t="shared" si="154"/>
        <v>0</v>
      </c>
      <c r="AR367" s="56">
        <f t="shared" si="154"/>
        <v>0</v>
      </c>
      <c r="AS367" s="56">
        <f t="shared" si="154"/>
        <v>0</v>
      </c>
      <c r="AT367" s="56">
        <f t="shared" si="154"/>
        <v>0</v>
      </c>
      <c r="AU367" s="56">
        <f t="shared" si="154"/>
        <v>0</v>
      </c>
      <c r="AV367" s="56">
        <f t="shared" si="154"/>
        <v>0</v>
      </c>
      <c r="AW367" s="56">
        <f t="shared" si="154"/>
        <v>0</v>
      </c>
      <c r="AX367" s="56">
        <f t="shared" si="154"/>
        <v>0</v>
      </c>
      <c r="AY367" s="56">
        <f t="shared" si="154"/>
        <v>0</v>
      </c>
      <c r="AZ367" s="56">
        <f t="shared" si="154"/>
        <v>0</v>
      </c>
    </row>
    <row r="368" spans="1:52">
      <c r="A368" s="56" t="s">
        <v>335</v>
      </c>
      <c r="B368" s="56">
        <v>5528</v>
      </c>
      <c r="C368" s="56" t="s">
        <v>483</v>
      </c>
      <c r="D368" s="56" t="s">
        <v>489</v>
      </c>
      <c r="E368" s="1">
        <v>41360</v>
      </c>
      <c r="F368" s="1">
        <v>42495</v>
      </c>
      <c r="G368" s="1">
        <f t="shared" si="134"/>
        <v>42495</v>
      </c>
      <c r="I368" s="56">
        <f t="shared" si="151"/>
        <v>0</v>
      </c>
      <c r="J368" s="56">
        <f t="shared" si="151"/>
        <v>0</v>
      </c>
      <c r="K368" s="56">
        <f t="shared" si="151"/>
        <v>0</v>
      </c>
      <c r="L368" s="56">
        <f t="shared" si="151"/>
        <v>0</v>
      </c>
      <c r="M368" s="56">
        <f t="shared" si="151"/>
        <v>0</v>
      </c>
      <c r="N368" s="56">
        <f t="shared" si="151"/>
        <v>0</v>
      </c>
      <c r="O368" s="56">
        <f t="shared" si="151"/>
        <v>0</v>
      </c>
      <c r="P368" s="56">
        <f t="shared" si="151"/>
        <v>0</v>
      </c>
      <c r="Q368" s="56">
        <f t="shared" si="151"/>
        <v>0</v>
      </c>
      <c r="R368" s="56">
        <f t="shared" si="151"/>
        <v>0</v>
      </c>
      <c r="S368" s="56">
        <f t="shared" si="152"/>
        <v>0</v>
      </c>
      <c r="T368" s="56">
        <f t="shared" si="152"/>
        <v>0</v>
      </c>
      <c r="U368" s="56">
        <f t="shared" si="152"/>
        <v>0</v>
      </c>
      <c r="V368" s="56">
        <f t="shared" si="152"/>
        <v>0</v>
      </c>
      <c r="W368" s="56">
        <f t="shared" si="152"/>
        <v>0</v>
      </c>
      <c r="X368" s="56">
        <f t="shared" si="152"/>
        <v>0</v>
      </c>
      <c r="Y368" s="56">
        <f t="shared" si="152"/>
        <v>1</v>
      </c>
      <c r="Z368" s="56">
        <f t="shared" si="152"/>
        <v>1</v>
      </c>
      <c r="AA368" s="56">
        <f t="shared" si="152"/>
        <v>1</v>
      </c>
      <c r="AB368" s="56">
        <f t="shared" si="152"/>
        <v>1</v>
      </c>
      <c r="AC368" s="56">
        <f t="shared" si="153"/>
        <v>1</v>
      </c>
      <c r="AD368" s="56">
        <f t="shared" si="153"/>
        <v>1</v>
      </c>
      <c r="AE368" s="56">
        <f t="shared" si="153"/>
        <v>1</v>
      </c>
      <c r="AF368" s="56">
        <f t="shared" si="153"/>
        <v>1</v>
      </c>
      <c r="AG368" s="56">
        <f t="shared" si="153"/>
        <v>1</v>
      </c>
      <c r="AH368" s="56">
        <f t="shared" si="153"/>
        <v>1</v>
      </c>
      <c r="AI368" s="56">
        <f t="shared" si="153"/>
        <v>1</v>
      </c>
      <c r="AJ368" s="56">
        <f t="shared" si="153"/>
        <v>1</v>
      </c>
      <c r="AK368" s="56">
        <f t="shared" si="153"/>
        <v>1</v>
      </c>
      <c r="AL368" s="56">
        <f t="shared" si="153"/>
        <v>0</v>
      </c>
      <c r="AM368" s="56">
        <f t="shared" si="154"/>
        <v>0</v>
      </c>
      <c r="AN368" s="56">
        <f t="shared" si="154"/>
        <v>0</v>
      </c>
      <c r="AO368" s="56">
        <f t="shared" si="154"/>
        <v>0</v>
      </c>
      <c r="AP368" s="56">
        <f t="shared" si="154"/>
        <v>0</v>
      </c>
      <c r="AQ368" s="56">
        <f t="shared" si="154"/>
        <v>0</v>
      </c>
      <c r="AR368" s="56">
        <f t="shared" si="154"/>
        <v>0</v>
      </c>
      <c r="AS368" s="56">
        <f t="shared" si="154"/>
        <v>0</v>
      </c>
      <c r="AT368" s="56">
        <f t="shared" si="154"/>
        <v>0</v>
      </c>
      <c r="AU368" s="56">
        <f t="shared" si="154"/>
        <v>0</v>
      </c>
      <c r="AV368" s="56">
        <f t="shared" si="154"/>
        <v>0</v>
      </c>
      <c r="AW368" s="56">
        <f t="shared" si="154"/>
        <v>0</v>
      </c>
      <c r="AX368" s="56">
        <f t="shared" si="154"/>
        <v>0</v>
      </c>
      <c r="AY368" s="56">
        <f t="shared" si="154"/>
        <v>0</v>
      </c>
      <c r="AZ368" s="56">
        <f t="shared" si="154"/>
        <v>0</v>
      </c>
    </row>
    <row r="369" spans="1:52">
      <c r="A369" s="56" t="s">
        <v>335</v>
      </c>
      <c r="B369" s="56">
        <v>5947</v>
      </c>
      <c r="C369" s="56" t="s">
        <v>483</v>
      </c>
      <c r="D369" s="56" t="s">
        <v>488</v>
      </c>
      <c r="E369" s="1">
        <v>41668</v>
      </c>
      <c r="F369" s="1">
        <v>42495</v>
      </c>
      <c r="G369" s="1">
        <f t="shared" si="134"/>
        <v>42495</v>
      </c>
      <c r="I369" s="56">
        <f t="shared" si="151"/>
        <v>0</v>
      </c>
      <c r="J369" s="56">
        <f t="shared" si="151"/>
        <v>0</v>
      </c>
      <c r="K369" s="56">
        <f t="shared" si="151"/>
        <v>0</v>
      </c>
      <c r="L369" s="56">
        <f t="shared" si="151"/>
        <v>0</v>
      </c>
      <c r="M369" s="56">
        <f t="shared" si="151"/>
        <v>0</v>
      </c>
      <c r="N369" s="56">
        <f t="shared" si="151"/>
        <v>0</v>
      </c>
      <c r="O369" s="56">
        <f t="shared" si="151"/>
        <v>0</v>
      </c>
      <c r="P369" s="56">
        <f t="shared" si="151"/>
        <v>0</v>
      </c>
      <c r="Q369" s="56">
        <f t="shared" si="151"/>
        <v>0</v>
      </c>
      <c r="R369" s="56">
        <f t="shared" si="151"/>
        <v>0</v>
      </c>
      <c r="S369" s="56">
        <f t="shared" si="152"/>
        <v>0</v>
      </c>
      <c r="T369" s="56">
        <f t="shared" si="152"/>
        <v>0</v>
      </c>
      <c r="U369" s="56">
        <f t="shared" si="152"/>
        <v>0</v>
      </c>
      <c r="V369" s="56">
        <f t="shared" si="152"/>
        <v>0</v>
      </c>
      <c r="W369" s="56">
        <f t="shared" si="152"/>
        <v>0</v>
      </c>
      <c r="X369" s="56">
        <f t="shared" si="152"/>
        <v>0</v>
      </c>
      <c r="Y369" s="56">
        <f t="shared" si="152"/>
        <v>0</v>
      </c>
      <c r="Z369" s="56">
        <f t="shared" si="152"/>
        <v>0</v>
      </c>
      <c r="AA369" s="56">
        <f t="shared" si="152"/>
        <v>0</v>
      </c>
      <c r="AB369" s="56">
        <f t="shared" si="152"/>
        <v>0</v>
      </c>
      <c r="AC369" s="56">
        <f t="shared" si="153"/>
        <v>1</v>
      </c>
      <c r="AD369" s="56">
        <f t="shared" si="153"/>
        <v>1</v>
      </c>
      <c r="AE369" s="56">
        <f t="shared" si="153"/>
        <v>1</v>
      </c>
      <c r="AF369" s="56">
        <f t="shared" si="153"/>
        <v>1</v>
      </c>
      <c r="AG369" s="56">
        <f t="shared" si="153"/>
        <v>1</v>
      </c>
      <c r="AH369" s="56">
        <f t="shared" si="153"/>
        <v>1</v>
      </c>
      <c r="AI369" s="56">
        <f t="shared" si="153"/>
        <v>1</v>
      </c>
      <c r="AJ369" s="56">
        <f t="shared" si="153"/>
        <v>1</v>
      </c>
      <c r="AK369" s="56">
        <f t="shared" si="153"/>
        <v>1</v>
      </c>
      <c r="AL369" s="56">
        <f t="shared" si="153"/>
        <v>0</v>
      </c>
      <c r="AM369" s="56">
        <f t="shared" si="154"/>
        <v>0</v>
      </c>
      <c r="AN369" s="56">
        <f t="shared" si="154"/>
        <v>0</v>
      </c>
      <c r="AO369" s="56">
        <f t="shared" si="154"/>
        <v>0</v>
      </c>
      <c r="AP369" s="56">
        <f t="shared" si="154"/>
        <v>0</v>
      </c>
      <c r="AQ369" s="56">
        <f t="shared" si="154"/>
        <v>0</v>
      </c>
      <c r="AR369" s="56">
        <f t="shared" si="154"/>
        <v>0</v>
      </c>
      <c r="AS369" s="56">
        <f t="shared" si="154"/>
        <v>0</v>
      </c>
      <c r="AT369" s="56">
        <f t="shared" si="154"/>
        <v>0</v>
      </c>
      <c r="AU369" s="56">
        <f t="shared" si="154"/>
        <v>0</v>
      </c>
      <c r="AV369" s="56">
        <f t="shared" si="154"/>
        <v>0</v>
      </c>
      <c r="AW369" s="56">
        <f t="shared" si="154"/>
        <v>0</v>
      </c>
      <c r="AX369" s="56">
        <f t="shared" si="154"/>
        <v>0</v>
      </c>
      <c r="AY369" s="56">
        <f t="shared" si="154"/>
        <v>0</v>
      </c>
      <c r="AZ369" s="56">
        <f t="shared" si="154"/>
        <v>0</v>
      </c>
    </row>
    <row r="370" spans="1:52">
      <c r="A370" s="56" t="s">
        <v>335</v>
      </c>
      <c r="B370" s="56">
        <v>5987</v>
      </c>
      <c r="C370" s="56" t="s">
        <v>483</v>
      </c>
      <c r="D370" s="56" t="s">
        <v>487</v>
      </c>
      <c r="E370" s="1">
        <v>41688</v>
      </c>
      <c r="F370" s="1">
        <v>42495</v>
      </c>
      <c r="G370" s="1">
        <f t="shared" si="134"/>
        <v>42495</v>
      </c>
      <c r="I370" s="56">
        <f t="shared" si="151"/>
        <v>0</v>
      </c>
      <c r="J370" s="56">
        <f t="shared" si="151"/>
        <v>0</v>
      </c>
      <c r="K370" s="56">
        <f t="shared" si="151"/>
        <v>0</v>
      </c>
      <c r="L370" s="56">
        <f t="shared" si="151"/>
        <v>0</v>
      </c>
      <c r="M370" s="56">
        <f t="shared" si="151"/>
        <v>0</v>
      </c>
      <c r="N370" s="56">
        <f t="shared" si="151"/>
        <v>0</v>
      </c>
      <c r="O370" s="56">
        <f t="shared" si="151"/>
        <v>0</v>
      </c>
      <c r="P370" s="56">
        <f t="shared" si="151"/>
        <v>0</v>
      </c>
      <c r="Q370" s="56">
        <f t="shared" si="151"/>
        <v>0</v>
      </c>
      <c r="R370" s="56">
        <f t="shared" si="151"/>
        <v>0</v>
      </c>
      <c r="S370" s="56">
        <f t="shared" si="152"/>
        <v>0</v>
      </c>
      <c r="T370" s="56">
        <f t="shared" si="152"/>
        <v>0</v>
      </c>
      <c r="U370" s="56">
        <f t="shared" si="152"/>
        <v>0</v>
      </c>
      <c r="V370" s="56">
        <f t="shared" si="152"/>
        <v>0</v>
      </c>
      <c r="W370" s="56">
        <f t="shared" si="152"/>
        <v>0</v>
      </c>
      <c r="X370" s="56">
        <f t="shared" si="152"/>
        <v>0</v>
      </c>
      <c r="Y370" s="56">
        <f t="shared" si="152"/>
        <v>0</v>
      </c>
      <c r="Z370" s="56">
        <f t="shared" si="152"/>
        <v>0</v>
      </c>
      <c r="AA370" s="56">
        <f t="shared" si="152"/>
        <v>0</v>
      </c>
      <c r="AB370" s="56">
        <f t="shared" si="152"/>
        <v>0</v>
      </c>
      <c r="AC370" s="56">
        <f t="shared" si="153"/>
        <v>1</v>
      </c>
      <c r="AD370" s="56">
        <f t="shared" si="153"/>
        <v>1</v>
      </c>
      <c r="AE370" s="56">
        <f t="shared" si="153"/>
        <v>1</v>
      </c>
      <c r="AF370" s="56">
        <f t="shared" si="153"/>
        <v>1</v>
      </c>
      <c r="AG370" s="56">
        <f t="shared" si="153"/>
        <v>1</v>
      </c>
      <c r="AH370" s="56">
        <f t="shared" si="153"/>
        <v>1</v>
      </c>
      <c r="AI370" s="56">
        <f t="shared" si="153"/>
        <v>1</v>
      </c>
      <c r="AJ370" s="56">
        <f t="shared" si="153"/>
        <v>1</v>
      </c>
      <c r="AK370" s="56">
        <f t="shared" si="153"/>
        <v>1</v>
      </c>
      <c r="AL370" s="56">
        <f t="shared" si="153"/>
        <v>0</v>
      </c>
      <c r="AM370" s="56">
        <f t="shared" si="154"/>
        <v>0</v>
      </c>
      <c r="AN370" s="56">
        <f t="shared" si="154"/>
        <v>0</v>
      </c>
      <c r="AO370" s="56">
        <f t="shared" si="154"/>
        <v>0</v>
      </c>
      <c r="AP370" s="56">
        <f t="shared" si="154"/>
        <v>0</v>
      </c>
      <c r="AQ370" s="56">
        <f t="shared" si="154"/>
        <v>0</v>
      </c>
      <c r="AR370" s="56">
        <f t="shared" si="154"/>
        <v>0</v>
      </c>
      <c r="AS370" s="56">
        <f t="shared" si="154"/>
        <v>0</v>
      </c>
      <c r="AT370" s="56">
        <f t="shared" si="154"/>
        <v>0</v>
      </c>
      <c r="AU370" s="56">
        <f t="shared" si="154"/>
        <v>0</v>
      </c>
      <c r="AV370" s="56">
        <f t="shared" si="154"/>
        <v>0</v>
      </c>
      <c r="AW370" s="56">
        <f t="shared" si="154"/>
        <v>0</v>
      </c>
      <c r="AX370" s="56">
        <f t="shared" si="154"/>
        <v>0</v>
      </c>
      <c r="AY370" s="56">
        <f t="shared" si="154"/>
        <v>0</v>
      </c>
      <c r="AZ370" s="56">
        <f t="shared" si="154"/>
        <v>0</v>
      </c>
    </row>
    <row r="371" spans="1:52">
      <c r="A371" s="56" t="s">
        <v>335</v>
      </c>
      <c r="B371" s="56">
        <v>6097</v>
      </c>
      <c r="C371" s="56" t="s">
        <v>483</v>
      </c>
      <c r="D371" s="56" t="s">
        <v>486</v>
      </c>
      <c r="E371" s="1">
        <v>41773</v>
      </c>
      <c r="F371" s="1">
        <v>42495</v>
      </c>
      <c r="G371" s="1">
        <f t="shared" si="134"/>
        <v>42495</v>
      </c>
      <c r="I371" s="56">
        <f t="shared" si="151"/>
        <v>0</v>
      </c>
      <c r="J371" s="56">
        <f t="shared" si="151"/>
        <v>0</v>
      </c>
      <c r="K371" s="56">
        <f t="shared" si="151"/>
        <v>0</v>
      </c>
      <c r="L371" s="56">
        <f t="shared" si="151"/>
        <v>0</v>
      </c>
      <c r="M371" s="56">
        <f t="shared" si="151"/>
        <v>0</v>
      </c>
      <c r="N371" s="56">
        <f t="shared" si="151"/>
        <v>0</v>
      </c>
      <c r="O371" s="56">
        <f t="shared" si="151"/>
        <v>0</v>
      </c>
      <c r="P371" s="56">
        <f t="shared" si="151"/>
        <v>0</v>
      </c>
      <c r="Q371" s="56">
        <f t="shared" si="151"/>
        <v>0</v>
      </c>
      <c r="R371" s="56">
        <f t="shared" si="151"/>
        <v>0</v>
      </c>
      <c r="S371" s="56">
        <f t="shared" si="152"/>
        <v>0</v>
      </c>
      <c r="T371" s="56">
        <f t="shared" si="152"/>
        <v>0</v>
      </c>
      <c r="U371" s="56">
        <f t="shared" si="152"/>
        <v>0</v>
      </c>
      <c r="V371" s="56">
        <f t="shared" si="152"/>
        <v>0</v>
      </c>
      <c r="W371" s="56">
        <f t="shared" si="152"/>
        <v>0</v>
      </c>
      <c r="X371" s="56">
        <f t="shared" si="152"/>
        <v>0</v>
      </c>
      <c r="Y371" s="56">
        <f t="shared" si="152"/>
        <v>0</v>
      </c>
      <c r="Z371" s="56">
        <f t="shared" si="152"/>
        <v>0</v>
      </c>
      <c r="AA371" s="56">
        <f t="shared" si="152"/>
        <v>0</v>
      </c>
      <c r="AB371" s="56">
        <f t="shared" si="152"/>
        <v>0</v>
      </c>
      <c r="AC371" s="56">
        <f t="shared" si="153"/>
        <v>0</v>
      </c>
      <c r="AD371" s="56">
        <f t="shared" si="153"/>
        <v>1</v>
      </c>
      <c r="AE371" s="56">
        <f t="shared" si="153"/>
        <v>1</v>
      </c>
      <c r="AF371" s="56">
        <f t="shared" si="153"/>
        <v>1</v>
      </c>
      <c r="AG371" s="56">
        <f t="shared" si="153"/>
        <v>1</v>
      </c>
      <c r="AH371" s="56">
        <f t="shared" si="153"/>
        <v>1</v>
      </c>
      <c r="AI371" s="56">
        <f t="shared" si="153"/>
        <v>1</v>
      </c>
      <c r="AJ371" s="56">
        <f t="shared" si="153"/>
        <v>1</v>
      </c>
      <c r="AK371" s="56">
        <f t="shared" si="153"/>
        <v>1</v>
      </c>
      <c r="AL371" s="56">
        <f t="shared" si="153"/>
        <v>0</v>
      </c>
      <c r="AM371" s="56">
        <f t="shared" si="154"/>
        <v>0</v>
      </c>
      <c r="AN371" s="56">
        <f t="shared" si="154"/>
        <v>0</v>
      </c>
      <c r="AO371" s="56">
        <f t="shared" si="154"/>
        <v>0</v>
      </c>
      <c r="AP371" s="56">
        <f t="shared" si="154"/>
        <v>0</v>
      </c>
      <c r="AQ371" s="56">
        <f t="shared" si="154"/>
        <v>0</v>
      </c>
      <c r="AR371" s="56">
        <f t="shared" si="154"/>
        <v>0</v>
      </c>
      <c r="AS371" s="56">
        <f t="shared" si="154"/>
        <v>0</v>
      </c>
      <c r="AT371" s="56">
        <f t="shared" si="154"/>
        <v>0</v>
      </c>
      <c r="AU371" s="56">
        <f t="shared" si="154"/>
        <v>0</v>
      </c>
      <c r="AV371" s="56">
        <f t="shared" si="154"/>
        <v>0</v>
      </c>
      <c r="AW371" s="56">
        <f t="shared" si="154"/>
        <v>0</v>
      </c>
      <c r="AX371" s="56">
        <f t="shared" si="154"/>
        <v>0</v>
      </c>
      <c r="AY371" s="56">
        <f t="shared" si="154"/>
        <v>0</v>
      </c>
      <c r="AZ371" s="56">
        <f t="shared" si="154"/>
        <v>0</v>
      </c>
    </row>
    <row r="372" spans="1:52">
      <c r="A372" s="56" t="s">
        <v>335</v>
      </c>
      <c r="B372" s="56">
        <v>6121</v>
      </c>
      <c r="C372" s="56" t="s">
        <v>483</v>
      </c>
      <c r="D372" s="56" t="s">
        <v>485</v>
      </c>
      <c r="E372" s="1">
        <v>41780</v>
      </c>
      <c r="F372" s="1">
        <v>42495</v>
      </c>
      <c r="G372" s="1">
        <f t="shared" si="134"/>
        <v>42495</v>
      </c>
      <c r="I372" s="56">
        <f t="shared" si="151"/>
        <v>0</v>
      </c>
      <c r="J372" s="56">
        <f t="shared" si="151"/>
        <v>0</v>
      </c>
      <c r="K372" s="56">
        <f t="shared" si="151"/>
        <v>0</v>
      </c>
      <c r="L372" s="56">
        <f t="shared" si="151"/>
        <v>0</v>
      </c>
      <c r="M372" s="56">
        <f t="shared" si="151"/>
        <v>0</v>
      </c>
      <c r="N372" s="56">
        <f t="shared" si="151"/>
        <v>0</v>
      </c>
      <c r="O372" s="56">
        <f t="shared" si="151"/>
        <v>0</v>
      </c>
      <c r="P372" s="56">
        <f t="shared" si="151"/>
        <v>0</v>
      </c>
      <c r="Q372" s="56">
        <f t="shared" si="151"/>
        <v>0</v>
      </c>
      <c r="R372" s="56">
        <f t="shared" si="151"/>
        <v>0</v>
      </c>
      <c r="S372" s="56">
        <f t="shared" si="152"/>
        <v>0</v>
      </c>
      <c r="T372" s="56">
        <f t="shared" si="152"/>
        <v>0</v>
      </c>
      <c r="U372" s="56">
        <f t="shared" si="152"/>
        <v>0</v>
      </c>
      <c r="V372" s="56">
        <f t="shared" si="152"/>
        <v>0</v>
      </c>
      <c r="W372" s="56">
        <f t="shared" si="152"/>
        <v>0</v>
      </c>
      <c r="X372" s="56">
        <f t="shared" si="152"/>
        <v>0</v>
      </c>
      <c r="Y372" s="56">
        <f t="shared" si="152"/>
        <v>0</v>
      </c>
      <c r="Z372" s="56">
        <f t="shared" si="152"/>
        <v>0</v>
      </c>
      <c r="AA372" s="56">
        <f t="shared" si="152"/>
        <v>0</v>
      </c>
      <c r="AB372" s="56">
        <f t="shared" si="152"/>
        <v>0</v>
      </c>
      <c r="AC372" s="56">
        <f t="shared" si="153"/>
        <v>0</v>
      </c>
      <c r="AD372" s="56">
        <f t="shared" si="153"/>
        <v>1</v>
      </c>
      <c r="AE372" s="56">
        <f t="shared" si="153"/>
        <v>1</v>
      </c>
      <c r="AF372" s="56">
        <f t="shared" si="153"/>
        <v>1</v>
      </c>
      <c r="AG372" s="56">
        <f t="shared" si="153"/>
        <v>1</v>
      </c>
      <c r="AH372" s="56">
        <f t="shared" si="153"/>
        <v>1</v>
      </c>
      <c r="AI372" s="56">
        <f t="shared" si="153"/>
        <v>1</v>
      </c>
      <c r="AJ372" s="56">
        <f t="shared" si="153"/>
        <v>1</v>
      </c>
      <c r="AK372" s="56">
        <f t="shared" si="153"/>
        <v>1</v>
      </c>
      <c r="AL372" s="56">
        <f t="shared" si="153"/>
        <v>0</v>
      </c>
      <c r="AM372" s="56">
        <f t="shared" si="154"/>
        <v>0</v>
      </c>
      <c r="AN372" s="56">
        <f t="shared" si="154"/>
        <v>0</v>
      </c>
      <c r="AO372" s="56">
        <f t="shared" si="154"/>
        <v>0</v>
      </c>
      <c r="AP372" s="56">
        <f t="shared" si="154"/>
        <v>0</v>
      </c>
      <c r="AQ372" s="56">
        <f t="shared" si="154"/>
        <v>0</v>
      </c>
      <c r="AR372" s="56">
        <f t="shared" si="154"/>
        <v>0</v>
      </c>
      <c r="AS372" s="56">
        <f t="shared" si="154"/>
        <v>0</v>
      </c>
      <c r="AT372" s="56">
        <f t="shared" si="154"/>
        <v>0</v>
      </c>
      <c r="AU372" s="56">
        <f t="shared" si="154"/>
        <v>0</v>
      </c>
      <c r="AV372" s="56">
        <f t="shared" si="154"/>
        <v>0</v>
      </c>
      <c r="AW372" s="56">
        <f t="shared" si="154"/>
        <v>0</v>
      </c>
      <c r="AX372" s="56">
        <f t="shared" si="154"/>
        <v>0</v>
      </c>
      <c r="AY372" s="56">
        <f t="shared" si="154"/>
        <v>0</v>
      </c>
      <c r="AZ372" s="56">
        <f t="shared" si="154"/>
        <v>0</v>
      </c>
    </row>
    <row r="373" spans="1:52">
      <c r="A373" s="56" t="s">
        <v>335</v>
      </c>
      <c r="B373" s="56">
        <v>6163</v>
      </c>
      <c r="C373" s="56" t="s">
        <v>483</v>
      </c>
      <c r="D373" s="56" t="s">
        <v>484</v>
      </c>
      <c r="E373" s="1">
        <v>41816</v>
      </c>
      <c r="F373" s="1">
        <v>42495</v>
      </c>
      <c r="G373" s="1">
        <f t="shared" si="134"/>
        <v>42495</v>
      </c>
      <c r="I373" s="56">
        <f t="shared" si="151"/>
        <v>0</v>
      </c>
      <c r="J373" s="56">
        <f t="shared" si="151"/>
        <v>0</v>
      </c>
      <c r="K373" s="56">
        <f t="shared" si="151"/>
        <v>0</v>
      </c>
      <c r="L373" s="56">
        <f t="shared" si="151"/>
        <v>0</v>
      </c>
      <c r="M373" s="56">
        <f t="shared" si="151"/>
        <v>0</v>
      </c>
      <c r="N373" s="56">
        <f t="shared" si="151"/>
        <v>0</v>
      </c>
      <c r="O373" s="56">
        <f t="shared" si="151"/>
        <v>0</v>
      </c>
      <c r="P373" s="56">
        <f t="shared" si="151"/>
        <v>0</v>
      </c>
      <c r="Q373" s="56">
        <f t="shared" si="151"/>
        <v>0</v>
      </c>
      <c r="R373" s="56">
        <f t="shared" si="151"/>
        <v>0</v>
      </c>
      <c r="S373" s="56">
        <f t="shared" si="152"/>
        <v>0</v>
      </c>
      <c r="T373" s="56">
        <f t="shared" si="152"/>
        <v>0</v>
      </c>
      <c r="U373" s="56">
        <f t="shared" si="152"/>
        <v>0</v>
      </c>
      <c r="V373" s="56">
        <f t="shared" si="152"/>
        <v>0</v>
      </c>
      <c r="W373" s="56">
        <f t="shared" si="152"/>
        <v>0</v>
      </c>
      <c r="X373" s="56">
        <f t="shared" si="152"/>
        <v>0</v>
      </c>
      <c r="Y373" s="56">
        <f t="shared" si="152"/>
        <v>0</v>
      </c>
      <c r="Z373" s="56">
        <f t="shared" si="152"/>
        <v>0</v>
      </c>
      <c r="AA373" s="56">
        <f t="shared" si="152"/>
        <v>0</v>
      </c>
      <c r="AB373" s="56">
        <f t="shared" si="152"/>
        <v>0</v>
      </c>
      <c r="AC373" s="56">
        <f t="shared" si="153"/>
        <v>0</v>
      </c>
      <c r="AD373" s="56">
        <f t="shared" si="153"/>
        <v>1</v>
      </c>
      <c r="AE373" s="56">
        <f t="shared" si="153"/>
        <v>1</v>
      </c>
      <c r="AF373" s="56">
        <f t="shared" si="153"/>
        <v>1</v>
      </c>
      <c r="AG373" s="56">
        <f t="shared" si="153"/>
        <v>1</v>
      </c>
      <c r="AH373" s="56">
        <f t="shared" si="153"/>
        <v>1</v>
      </c>
      <c r="AI373" s="56">
        <f t="shared" si="153"/>
        <v>1</v>
      </c>
      <c r="AJ373" s="56">
        <f t="shared" si="153"/>
        <v>1</v>
      </c>
      <c r="AK373" s="56">
        <f t="shared" si="153"/>
        <v>1</v>
      </c>
      <c r="AL373" s="56">
        <f t="shared" si="153"/>
        <v>0</v>
      </c>
      <c r="AM373" s="56">
        <f t="shared" si="154"/>
        <v>0</v>
      </c>
      <c r="AN373" s="56">
        <f t="shared" si="154"/>
        <v>0</v>
      </c>
      <c r="AO373" s="56">
        <f t="shared" si="154"/>
        <v>0</v>
      </c>
      <c r="AP373" s="56">
        <f t="shared" si="154"/>
        <v>0</v>
      </c>
      <c r="AQ373" s="56">
        <f t="shared" si="154"/>
        <v>0</v>
      </c>
      <c r="AR373" s="56">
        <f t="shared" si="154"/>
        <v>0</v>
      </c>
      <c r="AS373" s="56">
        <f t="shared" si="154"/>
        <v>0</v>
      </c>
      <c r="AT373" s="56">
        <f t="shared" si="154"/>
        <v>0</v>
      </c>
      <c r="AU373" s="56">
        <f t="shared" si="154"/>
        <v>0</v>
      </c>
      <c r="AV373" s="56">
        <f t="shared" si="154"/>
        <v>0</v>
      </c>
      <c r="AW373" s="56">
        <f t="shared" si="154"/>
        <v>0</v>
      </c>
      <c r="AX373" s="56">
        <f t="shared" si="154"/>
        <v>0</v>
      </c>
      <c r="AY373" s="56">
        <f t="shared" si="154"/>
        <v>0</v>
      </c>
      <c r="AZ373" s="56">
        <f t="shared" si="154"/>
        <v>0</v>
      </c>
    </row>
    <row r="374" spans="1:52">
      <c r="A374" s="56" t="s">
        <v>335</v>
      </c>
      <c r="B374" s="56">
        <v>6165</v>
      </c>
      <c r="C374" s="56" t="s">
        <v>483</v>
      </c>
      <c r="D374" s="56" t="s">
        <v>482</v>
      </c>
      <c r="E374" s="1">
        <v>41820</v>
      </c>
      <c r="F374" s="1">
        <v>42495</v>
      </c>
      <c r="G374" s="1">
        <f t="shared" si="134"/>
        <v>42495</v>
      </c>
      <c r="I374" s="56">
        <f t="shared" si="151"/>
        <v>0</v>
      </c>
      <c r="J374" s="56">
        <f t="shared" si="151"/>
        <v>0</v>
      </c>
      <c r="K374" s="56">
        <f t="shared" si="151"/>
        <v>0</v>
      </c>
      <c r="L374" s="56">
        <f t="shared" si="151"/>
        <v>0</v>
      </c>
      <c r="M374" s="56">
        <f t="shared" si="151"/>
        <v>0</v>
      </c>
      <c r="N374" s="56">
        <f t="shared" si="151"/>
        <v>0</v>
      </c>
      <c r="O374" s="56">
        <f t="shared" si="151"/>
        <v>0</v>
      </c>
      <c r="P374" s="56">
        <f t="shared" si="151"/>
        <v>0</v>
      </c>
      <c r="Q374" s="56">
        <f t="shared" si="151"/>
        <v>0</v>
      </c>
      <c r="R374" s="56">
        <f t="shared" si="151"/>
        <v>0</v>
      </c>
      <c r="S374" s="56">
        <f t="shared" si="152"/>
        <v>0</v>
      </c>
      <c r="T374" s="56">
        <f t="shared" si="152"/>
        <v>0</v>
      </c>
      <c r="U374" s="56">
        <f t="shared" si="152"/>
        <v>0</v>
      </c>
      <c r="V374" s="56">
        <f t="shared" si="152"/>
        <v>0</v>
      </c>
      <c r="W374" s="56">
        <f t="shared" si="152"/>
        <v>0</v>
      </c>
      <c r="X374" s="56">
        <f t="shared" si="152"/>
        <v>0</v>
      </c>
      <c r="Y374" s="56">
        <f t="shared" si="152"/>
        <v>0</v>
      </c>
      <c r="Z374" s="56">
        <f t="shared" si="152"/>
        <v>0</v>
      </c>
      <c r="AA374" s="56">
        <f t="shared" si="152"/>
        <v>0</v>
      </c>
      <c r="AB374" s="56">
        <f t="shared" si="152"/>
        <v>0</v>
      </c>
      <c r="AC374" s="56">
        <f t="shared" si="153"/>
        <v>0</v>
      </c>
      <c r="AD374" s="56">
        <f t="shared" si="153"/>
        <v>0</v>
      </c>
      <c r="AE374" s="56">
        <f t="shared" si="153"/>
        <v>1</v>
      </c>
      <c r="AF374" s="56">
        <f t="shared" si="153"/>
        <v>1</v>
      </c>
      <c r="AG374" s="56">
        <f t="shared" si="153"/>
        <v>1</v>
      </c>
      <c r="AH374" s="56">
        <f t="shared" si="153"/>
        <v>1</v>
      </c>
      <c r="AI374" s="56">
        <f t="shared" si="153"/>
        <v>1</v>
      </c>
      <c r="AJ374" s="56">
        <f t="shared" si="153"/>
        <v>1</v>
      </c>
      <c r="AK374" s="56">
        <f t="shared" si="153"/>
        <v>1</v>
      </c>
      <c r="AL374" s="56">
        <f t="shared" si="153"/>
        <v>0</v>
      </c>
      <c r="AM374" s="56">
        <f t="shared" si="154"/>
        <v>0</v>
      </c>
      <c r="AN374" s="56">
        <f t="shared" si="154"/>
        <v>0</v>
      </c>
      <c r="AO374" s="56">
        <f t="shared" si="154"/>
        <v>0</v>
      </c>
      <c r="AP374" s="56">
        <f t="shared" si="154"/>
        <v>0</v>
      </c>
      <c r="AQ374" s="56">
        <f t="shared" si="154"/>
        <v>0</v>
      </c>
      <c r="AR374" s="56">
        <f t="shared" si="154"/>
        <v>0</v>
      </c>
      <c r="AS374" s="56">
        <f t="shared" si="154"/>
        <v>0</v>
      </c>
      <c r="AT374" s="56">
        <f t="shared" si="154"/>
        <v>0</v>
      </c>
      <c r="AU374" s="56">
        <f t="shared" si="154"/>
        <v>0</v>
      </c>
      <c r="AV374" s="56">
        <f t="shared" si="154"/>
        <v>0</v>
      </c>
      <c r="AW374" s="56">
        <f t="shared" si="154"/>
        <v>0</v>
      </c>
      <c r="AX374" s="56">
        <f t="shared" si="154"/>
        <v>0</v>
      </c>
      <c r="AY374" s="56">
        <f t="shared" si="154"/>
        <v>0</v>
      </c>
      <c r="AZ374" s="56">
        <f t="shared" si="154"/>
        <v>0</v>
      </c>
    </row>
    <row r="375" spans="1:52">
      <c r="A375" s="56" t="s">
        <v>335</v>
      </c>
      <c r="B375" s="56">
        <v>6409</v>
      </c>
      <c r="C375" s="56" t="s">
        <v>468</v>
      </c>
      <c r="D375" s="56" t="s">
        <v>481</v>
      </c>
      <c r="E375" s="1">
        <v>41991</v>
      </c>
      <c r="F375" s="1">
        <v>42495</v>
      </c>
      <c r="G375" s="1">
        <f t="shared" si="134"/>
        <v>42495</v>
      </c>
      <c r="I375" s="56">
        <f t="shared" si="151"/>
        <v>0</v>
      </c>
      <c r="J375" s="56">
        <f t="shared" si="151"/>
        <v>0</v>
      </c>
      <c r="K375" s="56">
        <f t="shared" si="151"/>
        <v>0</v>
      </c>
      <c r="L375" s="56">
        <f t="shared" si="151"/>
        <v>0</v>
      </c>
      <c r="M375" s="56">
        <f t="shared" si="151"/>
        <v>0</v>
      </c>
      <c r="N375" s="56">
        <f t="shared" si="151"/>
        <v>0</v>
      </c>
      <c r="O375" s="56">
        <f t="shared" si="151"/>
        <v>0</v>
      </c>
      <c r="P375" s="56">
        <f t="shared" si="151"/>
        <v>0</v>
      </c>
      <c r="Q375" s="56">
        <f t="shared" si="151"/>
        <v>0</v>
      </c>
      <c r="R375" s="56">
        <f t="shared" si="151"/>
        <v>0</v>
      </c>
      <c r="S375" s="56">
        <f t="shared" si="152"/>
        <v>0</v>
      </c>
      <c r="T375" s="56">
        <f t="shared" si="152"/>
        <v>0</v>
      </c>
      <c r="U375" s="56">
        <f t="shared" si="152"/>
        <v>0</v>
      </c>
      <c r="V375" s="56">
        <f t="shared" si="152"/>
        <v>0</v>
      </c>
      <c r="W375" s="56">
        <f t="shared" si="152"/>
        <v>0</v>
      </c>
      <c r="X375" s="56">
        <f t="shared" si="152"/>
        <v>0</v>
      </c>
      <c r="Y375" s="56">
        <f t="shared" si="152"/>
        <v>0</v>
      </c>
      <c r="Z375" s="56">
        <f t="shared" si="152"/>
        <v>0</v>
      </c>
      <c r="AA375" s="56">
        <f t="shared" si="152"/>
        <v>0</v>
      </c>
      <c r="AB375" s="56">
        <f t="shared" si="152"/>
        <v>0</v>
      </c>
      <c r="AC375" s="56">
        <f t="shared" si="153"/>
        <v>0</v>
      </c>
      <c r="AD375" s="56">
        <f t="shared" si="153"/>
        <v>0</v>
      </c>
      <c r="AE375" s="56">
        <f t="shared" si="153"/>
        <v>0</v>
      </c>
      <c r="AF375" s="56">
        <f t="shared" si="153"/>
        <v>1</v>
      </c>
      <c r="AG375" s="56">
        <f t="shared" si="153"/>
        <v>1</v>
      </c>
      <c r="AH375" s="56">
        <f t="shared" si="153"/>
        <v>1</v>
      </c>
      <c r="AI375" s="56">
        <f t="shared" si="153"/>
        <v>1</v>
      </c>
      <c r="AJ375" s="56">
        <f t="shared" si="153"/>
        <v>1</v>
      </c>
      <c r="AK375" s="56">
        <f t="shared" si="153"/>
        <v>1</v>
      </c>
      <c r="AL375" s="56">
        <f t="shared" si="153"/>
        <v>0</v>
      </c>
      <c r="AM375" s="56">
        <f t="shared" si="154"/>
        <v>0</v>
      </c>
      <c r="AN375" s="56">
        <f t="shared" si="154"/>
        <v>0</v>
      </c>
      <c r="AO375" s="56">
        <f t="shared" si="154"/>
        <v>0</v>
      </c>
      <c r="AP375" s="56">
        <f t="shared" si="154"/>
        <v>0</v>
      </c>
      <c r="AQ375" s="56">
        <f t="shared" si="154"/>
        <v>0</v>
      </c>
      <c r="AR375" s="56">
        <f t="shared" si="154"/>
        <v>0</v>
      </c>
      <c r="AS375" s="56">
        <f t="shared" si="154"/>
        <v>0</v>
      </c>
      <c r="AT375" s="56">
        <f t="shared" si="154"/>
        <v>0</v>
      </c>
      <c r="AU375" s="56">
        <f t="shared" si="154"/>
        <v>0</v>
      </c>
      <c r="AV375" s="56">
        <f t="shared" si="154"/>
        <v>0</v>
      </c>
      <c r="AW375" s="56">
        <f t="shared" si="154"/>
        <v>0</v>
      </c>
      <c r="AX375" s="56">
        <f t="shared" si="154"/>
        <v>0</v>
      </c>
      <c r="AY375" s="56">
        <f t="shared" si="154"/>
        <v>0</v>
      </c>
      <c r="AZ375" s="56">
        <f t="shared" si="154"/>
        <v>0</v>
      </c>
    </row>
    <row r="376" spans="1:52">
      <c r="A376" s="56" t="s">
        <v>335</v>
      </c>
      <c r="B376" s="56">
        <v>6414</v>
      </c>
      <c r="C376" s="56" t="s">
        <v>468</v>
      </c>
      <c r="D376" s="56" t="s">
        <v>480</v>
      </c>
      <c r="E376" s="1">
        <v>41991</v>
      </c>
      <c r="F376" s="1">
        <v>42495</v>
      </c>
      <c r="G376" s="1">
        <f t="shared" si="134"/>
        <v>42495</v>
      </c>
      <c r="I376" s="56">
        <f t="shared" si="151"/>
        <v>0</v>
      </c>
      <c r="J376" s="56">
        <f t="shared" si="151"/>
        <v>0</v>
      </c>
      <c r="K376" s="56">
        <f t="shared" si="151"/>
        <v>0</v>
      </c>
      <c r="L376" s="56">
        <f t="shared" si="151"/>
        <v>0</v>
      </c>
      <c r="M376" s="56">
        <f t="shared" si="151"/>
        <v>0</v>
      </c>
      <c r="N376" s="56">
        <f t="shared" si="151"/>
        <v>0</v>
      </c>
      <c r="O376" s="56">
        <f t="shared" si="151"/>
        <v>0</v>
      </c>
      <c r="P376" s="56">
        <f t="shared" si="151"/>
        <v>0</v>
      </c>
      <c r="Q376" s="56">
        <f t="shared" si="151"/>
        <v>0</v>
      </c>
      <c r="R376" s="56">
        <f t="shared" si="151"/>
        <v>0</v>
      </c>
      <c r="S376" s="56">
        <f t="shared" si="152"/>
        <v>0</v>
      </c>
      <c r="T376" s="56">
        <f t="shared" si="152"/>
        <v>0</v>
      </c>
      <c r="U376" s="56">
        <f t="shared" si="152"/>
        <v>0</v>
      </c>
      <c r="V376" s="56">
        <f t="shared" si="152"/>
        <v>0</v>
      </c>
      <c r="W376" s="56">
        <f t="shared" si="152"/>
        <v>0</v>
      </c>
      <c r="X376" s="56">
        <f t="shared" si="152"/>
        <v>0</v>
      </c>
      <c r="Y376" s="56">
        <f t="shared" si="152"/>
        <v>0</v>
      </c>
      <c r="Z376" s="56">
        <f t="shared" si="152"/>
        <v>0</v>
      </c>
      <c r="AA376" s="56">
        <f t="shared" si="152"/>
        <v>0</v>
      </c>
      <c r="AB376" s="56">
        <f t="shared" si="152"/>
        <v>0</v>
      </c>
      <c r="AC376" s="56">
        <f t="shared" si="153"/>
        <v>0</v>
      </c>
      <c r="AD376" s="56">
        <f t="shared" si="153"/>
        <v>0</v>
      </c>
      <c r="AE376" s="56">
        <f t="shared" si="153"/>
        <v>0</v>
      </c>
      <c r="AF376" s="56">
        <f t="shared" si="153"/>
        <v>1</v>
      </c>
      <c r="AG376" s="56">
        <f t="shared" si="153"/>
        <v>1</v>
      </c>
      <c r="AH376" s="56">
        <f t="shared" si="153"/>
        <v>1</v>
      </c>
      <c r="AI376" s="56">
        <f t="shared" si="153"/>
        <v>1</v>
      </c>
      <c r="AJ376" s="56">
        <f t="shared" si="153"/>
        <v>1</v>
      </c>
      <c r="AK376" s="56">
        <f t="shared" si="153"/>
        <v>1</v>
      </c>
      <c r="AL376" s="56">
        <f t="shared" si="153"/>
        <v>0</v>
      </c>
      <c r="AM376" s="56">
        <f t="shared" si="154"/>
        <v>0</v>
      </c>
      <c r="AN376" s="56">
        <f t="shared" si="154"/>
        <v>0</v>
      </c>
      <c r="AO376" s="56">
        <f t="shared" si="154"/>
        <v>0</v>
      </c>
      <c r="AP376" s="56">
        <f t="shared" si="154"/>
        <v>0</v>
      </c>
      <c r="AQ376" s="56">
        <f t="shared" si="154"/>
        <v>0</v>
      </c>
      <c r="AR376" s="56">
        <f t="shared" si="154"/>
        <v>0</v>
      </c>
      <c r="AS376" s="56">
        <f t="shared" si="154"/>
        <v>0</v>
      </c>
      <c r="AT376" s="56">
        <f t="shared" si="154"/>
        <v>0</v>
      </c>
      <c r="AU376" s="56">
        <f t="shared" si="154"/>
        <v>0</v>
      </c>
      <c r="AV376" s="56">
        <f t="shared" si="154"/>
        <v>0</v>
      </c>
      <c r="AW376" s="56">
        <f t="shared" si="154"/>
        <v>0</v>
      </c>
      <c r="AX376" s="56">
        <f t="shared" si="154"/>
        <v>0</v>
      </c>
      <c r="AY376" s="56">
        <f t="shared" si="154"/>
        <v>0</v>
      </c>
      <c r="AZ376" s="56">
        <f t="shared" si="154"/>
        <v>0</v>
      </c>
    </row>
    <row r="377" spans="1:52">
      <c r="A377" s="56" t="s">
        <v>335</v>
      </c>
      <c r="B377" s="56">
        <v>6592</v>
      </c>
      <c r="C377" s="56" t="s">
        <v>468</v>
      </c>
      <c r="D377" s="56" t="s">
        <v>479</v>
      </c>
      <c r="E377" s="1">
        <v>42131</v>
      </c>
      <c r="F377" s="1">
        <v>42495</v>
      </c>
      <c r="G377" s="1">
        <f t="shared" si="134"/>
        <v>42495</v>
      </c>
      <c r="I377" s="56">
        <f t="shared" ref="I377:R386" si="155">IF(AND(I$5&gt;$E377,I$5&lt;$G377),1,0)</f>
        <v>0</v>
      </c>
      <c r="J377" s="56">
        <f t="shared" si="155"/>
        <v>0</v>
      </c>
      <c r="K377" s="56">
        <f t="shared" si="155"/>
        <v>0</v>
      </c>
      <c r="L377" s="56">
        <f t="shared" si="155"/>
        <v>0</v>
      </c>
      <c r="M377" s="56">
        <f t="shared" si="155"/>
        <v>0</v>
      </c>
      <c r="N377" s="56">
        <f t="shared" si="155"/>
        <v>0</v>
      </c>
      <c r="O377" s="56">
        <f t="shared" si="155"/>
        <v>0</v>
      </c>
      <c r="P377" s="56">
        <f t="shared" si="155"/>
        <v>0</v>
      </c>
      <c r="Q377" s="56">
        <f t="shared" si="155"/>
        <v>0</v>
      </c>
      <c r="R377" s="56">
        <f t="shared" si="155"/>
        <v>0</v>
      </c>
      <c r="S377" s="56">
        <f t="shared" ref="S377:AB386" si="156">IF(AND(S$5&gt;$E377,S$5&lt;$G377),1,0)</f>
        <v>0</v>
      </c>
      <c r="T377" s="56">
        <f t="shared" si="156"/>
        <v>0</v>
      </c>
      <c r="U377" s="56">
        <f t="shared" si="156"/>
        <v>0</v>
      </c>
      <c r="V377" s="56">
        <f t="shared" si="156"/>
        <v>0</v>
      </c>
      <c r="W377" s="56">
        <f t="shared" si="156"/>
        <v>0</v>
      </c>
      <c r="X377" s="56">
        <f t="shared" si="156"/>
        <v>0</v>
      </c>
      <c r="Y377" s="56">
        <f t="shared" si="156"/>
        <v>0</v>
      </c>
      <c r="Z377" s="56">
        <f t="shared" si="156"/>
        <v>0</v>
      </c>
      <c r="AA377" s="56">
        <f t="shared" si="156"/>
        <v>0</v>
      </c>
      <c r="AB377" s="56">
        <f t="shared" si="156"/>
        <v>0</v>
      </c>
      <c r="AC377" s="56">
        <f t="shared" ref="AC377:AL386" si="157">IF(AND(AC$5&gt;$E377,AC$5&lt;$G377),1,0)</f>
        <v>0</v>
      </c>
      <c r="AD377" s="56">
        <f t="shared" si="157"/>
        <v>0</v>
      </c>
      <c r="AE377" s="56">
        <f t="shared" si="157"/>
        <v>0</v>
      </c>
      <c r="AF377" s="56">
        <f t="shared" si="157"/>
        <v>0</v>
      </c>
      <c r="AG377" s="56">
        <f t="shared" si="157"/>
        <v>0</v>
      </c>
      <c r="AH377" s="56">
        <f t="shared" si="157"/>
        <v>1</v>
      </c>
      <c r="AI377" s="56">
        <f t="shared" si="157"/>
        <v>1</v>
      </c>
      <c r="AJ377" s="56">
        <f t="shared" si="157"/>
        <v>1</v>
      </c>
      <c r="AK377" s="56">
        <f t="shared" si="157"/>
        <v>1</v>
      </c>
      <c r="AL377" s="56">
        <f t="shared" si="157"/>
        <v>0</v>
      </c>
      <c r="AM377" s="56">
        <f t="shared" ref="AM377:AZ386" si="158">IF(AND(AM$5&gt;$E377,AM$5&lt;$G377),1,0)</f>
        <v>0</v>
      </c>
      <c r="AN377" s="56">
        <f t="shared" si="158"/>
        <v>0</v>
      </c>
      <c r="AO377" s="56">
        <f t="shared" si="158"/>
        <v>0</v>
      </c>
      <c r="AP377" s="56">
        <f t="shared" si="158"/>
        <v>0</v>
      </c>
      <c r="AQ377" s="56">
        <f t="shared" si="158"/>
        <v>0</v>
      </c>
      <c r="AR377" s="56">
        <f t="shared" si="158"/>
        <v>0</v>
      </c>
      <c r="AS377" s="56">
        <f t="shared" si="158"/>
        <v>0</v>
      </c>
      <c r="AT377" s="56">
        <f t="shared" si="158"/>
        <v>0</v>
      </c>
      <c r="AU377" s="56">
        <f t="shared" si="158"/>
        <v>0</v>
      </c>
      <c r="AV377" s="56">
        <f t="shared" si="158"/>
        <v>0</v>
      </c>
      <c r="AW377" s="56">
        <f t="shared" si="158"/>
        <v>0</v>
      </c>
      <c r="AX377" s="56">
        <f t="shared" si="158"/>
        <v>0</v>
      </c>
      <c r="AY377" s="56">
        <f t="shared" si="158"/>
        <v>0</v>
      </c>
      <c r="AZ377" s="56">
        <f t="shared" si="158"/>
        <v>0</v>
      </c>
    </row>
    <row r="378" spans="1:52">
      <c r="A378" s="56" t="s">
        <v>335</v>
      </c>
      <c r="B378" s="56">
        <v>6632</v>
      </c>
      <c r="C378" s="56" t="s">
        <v>468</v>
      </c>
      <c r="D378" s="56" t="s">
        <v>478</v>
      </c>
      <c r="E378" s="1">
        <v>42165</v>
      </c>
      <c r="F378" s="1">
        <v>42495</v>
      </c>
      <c r="G378" s="1">
        <f t="shared" si="134"/>
        <v>42495</v>
      </c>
      <c r="I378" s="56">
        <f t="shared" si="155"/>
        <v>0</v>
      </c>
      <c r="J378" s="56">
        <f t="shared" si="155"/>
        <v>0</v>
      </c>
      <c r="K378" s="56">
        <f t="shared" si="155"/>
        <v>0</v>
      </c>
      <c r="L378" s="56">
        <f t="shared" si="155"/>
        <v>0</v>
      </c>
      <c r="M378" s="56">
        <f t="shared" si="155"/>
        <v>0</v>
      </c>
      <c r="N378" s="56">
        <f t="shared" si="155"/>
        <v>0</v>
      </c>
      <c r="O378" s="56">
        <f t="shared" si="155"/>
        <v>0</v>
      </c>
      <c r="P378" s="56">
        <f t="shared" si="155"/>
        <v>0</v>
      </c>
      <c r="Q378" s="56">
        <f t="shared" si="155"/>
        <v>0</v>
      </c>
      <c r="R378" s="56">
        <f t="shared" si="155"/>
        <v>0</v>
      </c>
      <c r="S378" s="56">
        <f t="shared" si="156"/>
        <v>0</v>
      </c>
      <c r="T378" s="56">
        <f t="shared" si="156"/>
        <v>0</v>
      </c>
      <c r="U378" s="56">
        <f t="shared" si="156"/>
        <v>0</v>
      </c>
      <c r="V378" s="56">
        <f t="shared" si="156"/>
        <v>0</v>
      </c>
      <c r="W378" s="56">
        <f t="shared" si="156"/>
        <v>0</v>
      </c>
      <c r="X378" s="56">
        <f t="shared" si="156"/>
        <v>0</v>
      </c>
      <c r="Y378" s="56">
        <f t="shared" si="156"/>
        <v>0</v>
      </c>
      <c r="Z378" s="56">
        <f t="shared" si="156"/>
        <v>0</v>
      </c>
      <c r="AA378" s="56">
        <f t="shared" si="156"/>
        <v>0</v>
      </c>
      <c r="AB378" s="56">
        <f t="shared" si="156"/>
        <v>0</v>
      </c>
      <c r="AC378" s="56">
        <f t="shared" si="157"/>
        <v>0</v>
      </c>
      <c r="AD378" s="56">
        <f t="shared" si="157"/>
        <v>0</v>
      </c>
      <c r="AE378" s="56">
        <f t="shared" si="157"/>
        <v>0</v>
      </c>
      <c r="AF378" s="56">
        <f t="shared" si="157"/>
        <v>0</v>
      </c>
      <c r="AG378" s="56">
        <f t="shared" si="157"/>
        <v>0</v>
      </c>
      <c r="AH378" s="56">
        <f t="shared" si="157"/>
        <v>1</v>
      </c>
      <c r="AI378" s="56">
        <f t="shared" si="157"/>
        <v>1</v>
      </c>
      <c r="AJ378" s="56">
        <f t="shared" si="157"/>
        <v>1</v>
      </c>
      <c r="AK378" s="56">
        <f t="shared" si="157"/>
        <v>1</v>
      </c>
      <c r="AL378" s="56">
        <f t="shared" si="157"/>
        <v>0</v>
      </c>
      <c r="AM378" s="56">
        <f t="shared" si="158"/>
        <v>0</v>
      </c>
      <c r="AN378" s="56">
        <f t="shared" si="158"/>
        <v>0</v>
      </c>
      <c r="AO378" s="56">
        <f t="shared" si="158"/>
        <v>0</v>
      </c>
      <c r="AP378" s="56">
        <f t="shared" si="158"/>
        <v>0</v>
      </c>
      <c r="AQ378" s="56">
        <f t="shared" si="158"/>
        <v>0</v>
      </c>
      <c r="AR378" s="56">
        <f t="shared" si="158"/>
        <v>0</v>
      </c>
      <c r="AS378" s="56">
        <f t="shared" si="158"/>
        <v>0</v>
      </c>
      <c r="AT378" s="56">
        <f t="shared" si="158"/>
        <v>0</v>
      </c>
      <c r="AU378" s="56">
        <f t="shared" si="158"/>
        <v>0</v>
      </c>
      <c r="AV378" s="56">
        <f t="shared" si="158"/>
        <v>0</v>
      </c>
      <c r="AW378" s="56">
        <f t="shared" si="158"/>
        <v>0</v>
      </c>
      <c r="AX378" s="56">
        <f t="shared" si="158"/>
        <v>0</v>
      </c>
      <c r="AY378" s="56">
        <f t="shared" si="158"/>
        <v>0</v>
      </c>
      <c r="AZ378" s="56">
        <f t="shared" si="158"/>
        <v>0</v>
      </c>
    </row>
    <row r="379" spans="1:52">
      <c r="A379" s="56" t="s">
        <v>335</v>
      </c>
      <c r="B379" s="56">
        <v>6658</v>
      </c>
      <c r="C379" s="56" t="s">
        <v>468</v>
      </c>
      <c r="D379" s="56" t="s">
        <v>477</v>
      </c>
      <c r="E379" s="1">
        <v>42186</v>
      </c>
      <c r="F379" s="1">
        <v>42495</v>
      </c>
      <c r="G379" s="1">
        <f t="shared" si="134"/>
        <v>42495</v>
      </c>
      <c r="I379" s="56">
        <f t="shared" si="155"/>
        <v>0</v>
      </c>
      <c r="J379" s="56">
        <f t="shared" si="155"/>
        <v>0</v>
      </c>
      <c r="K379" s="56">
        <f t="shared" si="155"/>
        <v>0</v>
      </c>
      <c r="L379" s="56">
        <f t="shared" si="155"/>
        <v>0</v>
      </c>
      <c r="M379" s="56">
        <f t="shared" si="155"/>
        <v>0</v>
      </c>
      <c r="N379" s="56">
        <f t="shared" si="155"/>
        <v>0</v>
      </c>
      <c r="O379" s="56">
        <f t="shared" si="155"/>
        <v>0</v>
      </c>
      <c r="P379" s="56">
        <f t="shared" si="155"/>
        <v>0</v>
      </c>
      <c r="Q379" s="56">
        <f t="shared" si="155"/>
        <v>0</v>
      </c>
      <c r="R379" s="56">
        <f t="shared" si="155"/>
        <v>0</v>
      </c>
      <c r="S379" s="56">
        <f t="shared" si="156"/>
        <v>0</v>
      </c>
      <c r="T379" s="56">
        <f t="shared" si="156"/>
        <v>0</v>
      </c>
      <c r="U379" s="56">
        <f t="shared" si="156"/>
        <v>0</v>
      </c>
      <c r="V379" s="56">
        <f t="shared" si="156"/>
        <v>0</v>
      </c>
      <c r="W379" s="56">
        <f t="shared" si="156"/>
        <v>0</v>
      </c>
      <c r="X379" s="56">
        <f t="shared" si="156"/>
        <v>0</v>
      </c>
      <c r="Y379" s="56">
        <f t="shared" si="156"/>
        <v>0</v>
      </c>
      <c r="Z379" s="56">
        <f t="shared" si="156"/>
        <v>0</v>
      </c>
      <c r="AA379" s="56">
        <f t="shared" si="156"/>
        <v>0</v>
      </c>
      <c r="AB379" s="56">
        <f t="shared" si="156"/>
        <v>0</v>
      </c>
      <c r="AC379" s="56">
        <f t="shared" si="157"/>
        <v>0</v>
      </c>
      <c r="AD379" s="56">
        <f t="shared" si="157"/>
        <v>0</v>
      </c>
      <c r="AE379" s="56">
        <f t="shared" si="157"/>
        <v>0</v>
      </c>
      <c r="AF379" s="56">
        <f t="shared" si="157"/>
        <v>0</v>
      </c>
      <c r="AG379" s="56">
        <f t="shared" si="157"/>
        <v>0</v>
      </c>
      <c r="AH379" s="56">
        <f t="shared" si="157"/>
        <v>0</v>
      </c>
      <c r="AI379" s="56">
        <f t="shared" si="157"/>
        <v>1</v>
      </c>
      <c r="AJ379" s="56">
        <f t="shared" si="157"/>
        <v>1</v>
      </c>
      <c r="AK379" s="56">
        <f t="shared" si="157"/>
        <v>1</v>
      </c>
      <c r="AL379" s="56">
        <f t="shared" si="157"/>
        <v>0</v>
      </c>
      <c r="AM379" s="56">
        <f t="shared" si="158"/>
        <v>0</v>
      </c>
      <c r="AN379" s="56">
        <f t="shared" si="158"/>
        <v>0</v>
      </c>
      <c r="AO379" s="56">
        <f t="shared" si="158"/>
        <v>0</v>
      </c>
      <c r="AP379" s="56">
        <f t="shared" si="158"/>
        <v>0</v>
      </c>
      <c r="AQ379" s="56">
        <f t="shared" si="158"/>
        <v>0</v>
      </c>
      <c r="AR379" s="56">
        <f t="shared" si="158"/>
        <v>0</v>
      </c>
      <c r="AS379" s="56">
        <f t="shared" si="158"/>
        <v>0</v>
      </c>
      <c r="AT379" s="56">
        <f t="shared" si="158"/>
        <v>0</v>
      </c>
      <c r="AU379" s="56">
        <f t="shared" si="158"/>
        <v>0</v>
      </c>
      <c r="AV379" s="56">
        <f t="shared" si="158"/>
        <v>0</v>
      </c>
      <c r="AW379" s="56">
        <f t="shared" si="158"/>
        <v>0</v>
      </c>
      <c r="AX379" s="56">
        <f t="shared" si="158"/>
        <v>0</v>
      </c>
      <c r="AY379" s="56">
        <f t="shared" si="158"/>
        <v>0</v>
      </c>
      <c r="AZ379" s="56">
        <f t="shared" si="158"/>
        <v>0</v>
      </c>
    </row>
    <row r="380" spans="1:52">
      <c r="A380" s="56" t="s">
        <v>335</v>
      </c>
      <c r="B380" s="56">
        <v>6670</v>
      </c>
      <c r="C380" s="56" t="s">
        <v>468</v>
      </c>
      <c r="D380" s="56" t="s">
        <v>476</v>
      </c>
      <c r="E380" s="1">
        <v>42194</v>
      </c>
      <c r="F380" s="1">
        <v>42495</v>
      </c>
      <c r="G380" s="1">
        <f t="shared" si="134"/>
        <v>42495</v>
      </c>
      <c r="I380" s="56">
        <f t="shared" si="155"/>
        <v>0</v>
      </c>
      <c r="J380" s="56">
        <f t="shared" si="155"/>
        <v>0</v>
      </c>
      <c r="K380" s="56">
        <f t="shared" si="155"/>
        <v>0</v>
      </c>
      <c r="L380" s="56">
        <f t="shared" si="155"/>
        <v>0</v>
      </c>
      <c r="M380" s="56">
        <f t="shared" si="155"/>
        <v>0</v>
      </c>
      <c r="N380" s="56">
        <f t="shared" si="155"/>
        <v>0</v>
      </c>
      <c r="O380" s="56">
        <f t="shared" si="155"/>
        <v>0</v>
      </c>
      <c r="P380" s="56">
        <f t="shared" si="155"/>
        <v>0</v>
      </c>
      <c r="Q380" s="56">
        <f t="shared" si="155"/>
        <v>0</v>
      </c>
      <c r="R380" s="56">
        <f t="shared" si="155"/>
        <v>0</v>
      </c>
      <c r="S380" s="56">
        <f t="shared" si="156"/>
        <v>0</v>
      </c>
      <c r="T380" s="56">
        <f t="shared" si="156"/>
        <v>0</v>
      </c>
      <c r="U380" s="56">
        <f t="shared" si="156"/>
        <v>0</v>
      </c>
      <c r="V380" s="56">
        <f t="shared" si="156"/>
        <v>0</v>
      </c>
      <c r="W380" s="56">
        <f t="shared" si="156"/>
        <v>0</v>
      </c>
      <c r="X380" s="56">
        <f t="shared" si="156"/>
        <v>0</v>
      </c>
      <c r="Y380" s="56">
        <f t="shared" si="156"/>
        <v>0</v>
      </c>
      <c r="Z380" s="56">
        <f t="shared" si="156"/>
        <v>0</v>
      </c>
      <c r="AA380" s="56">
        <f t="shared" si="156"/>
        <v>0</v>
      </c>
      <c r="AB380" s="56">
        <f t="shared" si="156"/>
        <v>0</v>
      </c>
      <c r="AC380" s="56">
        <f t="shared" si="157"/>
        <v>0</v>
      </c>
      <c r="AD380" s="56">
        <f t="shared" si="157"/>
        <v>0</v>
      </c>
      <c r="AE380" s="56">
        <f t="shared" si="157"/>
        <v>0</v>
      </c>
      <c r="AF380" s="56">
        <f t="shared" si="157"/>
        <v>0</v>
      </c>
      <c r="AG380" s="56">
        <f t="shared" si="157"/>
        <v>0</v>
      </c>
      <c r="AH380" s="56">
        <f t="shared" si="157"/>
        <v>0</v>
      </c>
      <c r="AI380" s="56">
        <f t="shared" si="157"/>
        <v>1</v>
      </c>
      <c r="AJ380" s="56">
        <f t="shared" si="157"/>
        <v>1</v>
      </c>
      <c r="AK380" s="56">
        <f t="shared" si="157"/>
        <v>1</v>
      </c>
      <c r="AL380" s="56">
        <f t="shared" si="157"/>
        <v>0</v>
      </c>
      <c r="AM380" s="56">
        <f t="shared" si="158"/>
        <v>0</v>
      </c>
      <c r="AN380" s="56">
        <f t="shared" si="158"/>
        <v>0</v>
      </c>
      <c r="AO380" s="56">
        <f t="shared" si="158"/>
        <v>0</v>
      </c>
      <c r="AP380" s="56">
        <f t="shared" si="158"/>
        <v>0</v>
      </c>
      <c r="AQ380" s="56">
        <f t="shared" si="158"/>
        <v>0</v>
      </c>
      <c r="AR380" s="56">
        <f t="shared" si="158"/>
        <v>0</v>
      </c>
      <c r="AS380" s="56">
        <f t="shared" si="158"/>
        <v>0</v>
      </c>
      <c r="AT380" s="56">
        <f t="shared" si="158"/>
        <v>0</v>
      </c>
      <c r="AU380" s="56">
        <f t="shared" si="158"/>
        <v>0</v>
      </c>
      <c r="AV380" s="56">
        <f t="shared" si="158"/>
        <v>0</v>
      </c>
      <c r="AW380" s="56">
        <f t="shared" si="158"/>
        <v>0</v>
      </c>
      <c r="AX380" s="56">
        <f t="shared" si="158"/>
        <v>0</v>
      </c>
      <c r="AY380" s="56">
        <f t="shared" si="158"/>
        <v>0</v>
      </c>
      <c r="AZ380" s="56">
        <f t="shared" si="158"/>
        <v>0</v>
      </c>
    </row>
    <row r="381" spans="1:52">
      <c r="A381" s="56" t="s">
        <v>335</v>
      </c>
      <c r="B381" s="56">
        <v>6685</v>
      </c>
      <c r="C381" s="56" t="s">
        <v>468</v>
      </c>
      <c r="D381" s="56" t="s">
        <v>475</v>
      </c>
      <c r="E381" s="1">
        <v>42198</v>
      </c>
      <c r="F381" s="1">
        <v>42495</v>
      </c>
      <c r="G381" s="1">
        <f t="shared" si="134"/>
        <v>42495</v>
      </c>
      <c r="I381" s="56">
        <f t="shared" si="155"/>
        <v>0</v>
      </c>
      <c r="J381" s="56">
        <f t="shared" si="155"/>
        <v>0</v>
      </c>
      <c r="K381" s="56">
        <f t="shared" si="155"/>
        <v>0</v>
      </c>
      <c r="L381" s="56">
        <f t="shared" si="155"/>
        <v>0</v>
      </c>
      <c r="M381" s="56">
        <f t="shared" si="155"/>
        <v>0</v>
      </c>
      <c r="N381" s="56">
        <f t="shared" si="155"/>
        <v>0</v>
      </c>
      <c r="O381" s="56">
        <f t="shared" si="155"/>
        <v>0</v>
      </c>
      <c r="P381" s="56">
        <f t="shared" si="155"/>
        <v>0</v>
      </c>
      <c r="Q381" s="56">
        <f t="shared" si="155"/>
        <v>0</v>
      </c>
      <c r="R381" s="56">
        <f t="shared" si="155"/>
        <v>0</v>
      </c>
      <c r="S381" s="56">
        <f t="shared" si="156"/>
        <v>0</v>
      </c>
      <c r="T381" s="56">
        <f t="shared" si="156"/>
        <v>0</v>
      </c>
      <c r="U381" s="56">
        <f t="shared" si="156"/>
        <v>0</v>
      </c>
      <c r="V381" s="56">
        <f t="shared" si="156"/>
        <v>0</v>
      </c>
      <c r="W381" s="56">
        <f t="shared" si="156"/>
        <v>0</v>
      </c>
      <c r="X381" s="56">
        <f t="shared" si="156"/>
        <v>0</v>
      </c>
      <c r="Y381" s="56">
        <f t="shared" si="156"/>
        <v>0</v>
      </c>
      <c r="Z381" s="56">
        <f t="shared" si="156"/>
        <v>0</v>
      </c>
      <c r="AA381" s="56">
        <f t="shared" si="156"/>
        <v>0</v>
      </c>
      <c r="AB381" s="56">
        <f t="shared" si="156"/>
        <v>0</v>
      </c>
      <c r="AC381" s="56">
        <f t="shared" si="157"/>
        <v>0</v>
      </c>
      <c r="AD381" s="56">
        <f t="shared" si="157"/>
        <v>0</v>
      </c>
      <c r="AE381" s="56">
        <f t="shared" si="157"/>
        <v>0</v>
      </c>
      <c r="AF381" s="56">
        <f t="shared" si="157"/>
        <v>0</v>
      </c>
      <c r="AG381" s="56">
        <f t="shared" si="157"/>
        <v>0</v>
      </c>
      <c r="AH381" s="56">
        <f t="shared" si="157"/>
        <v>0</v>
      </c>
      <c r="AI381" s="56">
        <f t="shared" si="157"/>
        <v>1</v>
      </c>
      <c r="AJ381" s="56">
        <f t="shared" si="157"/>
        <v>1</v>
      </c>
      <c r="AK381" s="56">
        <f t="shared" si="157"/>
        <v>1</v>
      </c>
      <c r="AL381" s="56">
        <f t="shared" si="157"/>
        <v>0</v>
      </c>
      <c r="AM381" s="56">
        <f t="shared" si="158"/>
        <v>0</v>
      </c>
      <c r="AN381" s="56">
        <f t="shared" si="158"/>
        <v>0</v>
      </c>
      <c r="AO381" s="56">
        <f t="shared" si="158"/>
        <v>0</v>
      </c>
      <c r="AP381" s="56">
        <f t="shared" si="158"/>
        <v>0</v>
      </c>
      <c r="AQ381" s="56">
        <f t="shared" si="158"/>
        <v>0</v>
      </c>
      <c r="AR381" s="56">
        <f t="shared" si="158"/>
        <v>0</v>
      </c>
      <c r="AS381" s="56">
        <f t="shared" si="158"/>
        <v>0</v>
      </c>
      <c r="AT381" s="56">
        <f t="shared" si="158"/>
        <v>0</v>
      </c>
      <c r="AU381" s="56">
        <f t="shared" si="158"/>
        <v>0</v>
      </c>
      <c r="AV381" s="56">
        <f t="shared" si="158"/>
        <v>0</v>
      </c>
      <c r="AW381" s="56">
        <f t="shared" si="158"/>
        <v>0</v>
      </c>
      <c r="AX381" s="56">
        <f t="shared" si="158"/>
        <v>0</v>
      </c>
      <c r="AY381" s="56">
        <f t="shared" si="158"/>
        <v>0</v>
      </c>
      <c r="AZ381" s="56">
        <f t="shared" si="158"/>
        <v>0</v>
      </c>
    </row>
    <row r="382" spans="1:52">
      <c r="A382" s="56" t="s">
        <v>335</v>
      </c>
      <c r="B382" s="56">
        <v>6718</v>
      </c>
      <c r="C382" s="56" t="s">
        <v>468</v>
      </c>
      <c r="D382" s="56" t="s">
        <v>474</v>
      </c>
      <c r="E382" s="1">
        <v>42222</v>
      </c>
      <c r="F382" s="1">
        <v>42495</v>
      </c>
      <c r="G382" s="1">
        <f t="shared" si="134"/>
        <v>42495</v>
      </c>
      <c r="I382" s="56">
        <f t="shared" si="155"/>
        <v>0</v>
      </c>
      <c r="J382" s="56">
        <f t="shared" si="155"/>
        <v>0</v>
      </c>
      <c r="K382" s="56">
        <f t="shared" si="155"/>
        <v>0</v>
      </c>
      <c r="L382" s="56">
        <f t="shared" si="155"/>
        <v>0</v>
      </c>
      <c r="M382" s="56">
        <f t="shared" si="155"/>
        <v>0</v>
      </c>
      <c r="N382" s="56">
        <f t="shared" si="155"/>
        <v>0</v>
      </c>
      <c r="O382" s="56">
        <f t="shared" si="155"/>
        <v>0</v>
      </c>
      <c r="P382" s="56">
        <f t="shared" si="155"/>
        <v>0</v>
      </c>
      <c r="Q382" s="56">
        <f t="shared" si="155"/>
        <v>0</v>
      </c>
      <c r="R382" s="56">
        <f t="shared" si="155"/>
        <v>0</v>
      </c>
      <c r="S382" s="56">
        <f t="shared" si="156"/>
        <v>0</v>
      </c>
      <c r="T382" s="56">
        <f t="shared" si="156"/>
        <v>0</v>
      </c>
      <c r="U382" s="56">
        <f t="shared" si="156"/>
        <v>0</v>
      </c>
      <c r="V382" s="56">
        <f t="shared" si="156"/>
        <v>0</v>
      </c>
      <c r="W382" s="56">
        <f t="shared" si="156"/>
        <v>0</v>
      </c>
      <c r="X382" s="56">
        <f t="shared" si="156"/>
        <v>0</v>
      </c>
      <c r="Y382" s="56">
        <f t="shared" si="156"/>
        <v>0</v>
      </c>
      <c r="Z382" s="56">
        <f t="shared" si="156"/>
        <v>0</v>
      </c>
      <c r="AA382" s="56">
        <f t="shared" si="156"/>
        <v>0</v>
      </c>
      <c r="AB382" s="56">
        <f t="shared" si="156"/>
        <v>0</v>
      </c>
      <c r="AC382" s="56">
        <f t="shared" si="157"/>
        <v>0</v>
      </c>
      <c r="AD382" s="56">
        <f t="shared" si="157"/>
        <v>0</v>
      </c>
      <c r="AE382" s="56">
        <f t="shared" si="157"/>
        <v>0</v>
      </c>
      <c r="AF382" s="56">
        <f t="shared" si="157"/>
        <v>0</v>
      </c>
      <c r="AG382" s="56">
        <f t="shared" si="157"/>
        <v>0</v>
      </c>
      <c r="AH382" s="56">
        <f t="shared" si="157"/>
        <v>0</v>
      </c>
      <c r="AI382" s="56">
        <f t="shared" si="157"/>
        <v>1</v>
      </c>
      <c r="AJ382" s="56">
        <f t="shared" si="157"/>
        <v>1</v>
      </c>
      <c r="AK382" s="56">
        <f t="shared" si="157"/>
        <v>1</v>
      </c>
      <c r="AL382" s="56">
        <f t="shared" si="157"/>
        <v>0</v>
      </c>
      <c r="AM382" s="56">
        <f t="shared" si="158"/>
        <v>0</v>
      </c>
      <c r="AN382" s="56">
        <f t="shared" si="158"/>
        <v>0</v>
      </c>
      <c r="AO382" s="56">
        <f t="shared" si="158"/>
        <v>0</v>
      </c>
      <c r="AP382" s="56">
        <f t="shared" si="158"/>
        <v>0</v>
      </c>
      <c r="AQ382" s="56">
        <f t="shared" si="158"/>
        <v>0</v>
      </c>
      <c r="AR382" s="56">
        <f t="shared" si="158"/>
        <v>0</v>
      </c>
      <c r="AS382" s="56">
        <f t="shared" si="158"/>
        <v>0</v>
      </c>
      <c r="AT382" s="56">
        <f t="shared" si="158"/>
        <v>0</v>
      </c>
      <c r="AU382" s="56">
        <f t="shared" si="158"/>
        <v>0</v>
      </c>
      <c r="AV382" s="56">
        <f t="shared" si="158"/>
        <v>0</v>
      </c>
      <c r="AW382" s="56">
        <f t="shared" si="158"/>
        <v>0</v>
      </c>
      <c r="AX382" s="56">
        <f t="shared" si="158"/>
        <v>0</v>
      </c>
      <c r="AY382" s="56">
        <f t="shared" si="158"/>
        <v>0</v>
      </c>
      <c r="AZ382" s="56">
        <f t="shared" si="158"/>
        <v>0</v>
      </c>
    </row>
    <row r="383" spans="1:52">
      <c r="A383" s="56" t="s">
        <v>335</v>
      </c>
      <c r="B383" s="56">
        <v>6729</v>
      </c>
      <c r="C383" s="56" t="s">
        <v>468</v>
      </c>
      <c r="D383" s="56" t="s">
        <v>473</v>
      </c>
      <c r="E383" s="1">
        <v>42227</v>
      </c>
      <c r="F383" s="1">
        <v>42495</v>
      </c>
      <c r="G383" s="1">
        <f t="shared" si="134"/>
        <v>42495</v>
      </c>
      <c r="I383" s="56">
        <f t="shared" si="155"/>
        <v>0</v>
      </c>
      <c r="J383" s="56">
        <f t="shared" si="155"/>
        <v>0</v>
      </c>
      <c r="K383" s="56">
        <f t="shared" si="155"/>
        <v>0</v>
      </c>
      <c r="L383" s="56">
        <f t="shared" si="155"/>
        <v>0</v>
      </c>
      <c r="M383" s="56">
        <f t="shared" si="155"/>
        <v>0</v>
      </c>
      <c r="N383" s="56">
        <f t="shared" si="155"/>
        <v>0</v>
      </c>
      <c r="O383" s="56">
        <f t="shared" si="155"/>
        <v>0</v>
      </c>
      <c r="P383" s="56">
        <f t="shared" si="155"/>
        <v>0</v>
      </c>
      <c r="Q383" s="56">
        <f t="shared" si="155"/>
        <v>0</v>
      </c>
      <c r="R383" s="56">
        <f t="shared" si="155"/>
        <v>0</v>
      </c>
      <c r="S383" s="56">
        <f t="shared" si="156"/>
        <v>0</v>
      </c>
      <c r="T383" s="56">
        <f t="shared" si="156"/>
        <v>0</v>
      </c>
      <c r="U383" s="56">
        <f t="shared" si="156"/>
        <v>0</v>
      </c>
      <c r="V383" s="56">
        <f t="shared" si="156"/>
        <v>0</v>
      </c>
      <c r="W383" s="56">
        <f t="shared" si="156"/>
        <v>0</v>
      </c>
      <c r="X383" s="56">
        <f t="shared" si="156"/>
        <v>0</v>
      </c>
      <c r="Y383" s="56">
        <f t="shared" si="156"/>
        <v>0</v>
      </c>
      <c r="Z383" s="56">
        <f t="shared" si="156"/>
        <v>0</v>
      </c>
      <c r="AA383" s="56">
        <f t="shared" si="156"/>
        <v>0</v>
      </c>
      <c r="AB383" s="56">
        <f t="shared" si="156"/>
        <v>0</v>
      </c>
      <c r="AC383" s="56">
        <f t="shared" si="157"/>
        <v>0</v>
      </c>
      <c r="AD383" s="56">
        <f t="shared" si="157"/>
        <v>0</v>
      </c>
      <c r="AE383" s="56">
        <f t="shared" si="157"/>
        <v>0</v>
      </c>
      <c r="AF383" s="56">
        <f t="shared" si="157"/>
        <v>0</v>
      </c>
      <c r="AG383" s="56">
        <f t="shared" si="157"/>
        <v>0</v>
      </c>
      <c r="AH383" s="56">
        <f t="shared" si="157"/>
        <v>0</v>
      </c>
      <c r="AI383" s="56">
        <f t="shared" si="157"/>
        <v>1</v>
      </c>
      <c r="AJ383" s="56">
        <f t="shared" si="157"/>
        <v>1</v>
      </c>
      <c r="AK383" s="56">
        <f t="shared" si="157"/>
        <v>1</v>
      </c>
      <c r="AL383" s="56">
        <f t="shared" si="157"/>
        <v>0</v>
      </c>
      <c r="AM383" s="56">
        <f t="shared" si="158"/>
        <v>0</v>
      </c>
      <c r="AN383" s="56">
        <f t="shared" si="158"/>
        <v>0</v>
      </c>
      <c r="AO383" s="56">
        <f t="shared" si="158"/>
        <v>0</v>
      </c>
      <c r="AP383" s="56">
        <f t="shared" si="158"/>
        <v>0</v>
      </c>
      <c r="AQ383" s="56">
        <f t="shared" si="158"/>
        <v>0</v>
      </c>
      <c r="AR383" s="56">
        <f t="shared" si="158"/>
        <v>0</v>
      </c>
      <c r="AS383" s="56">
        <f t="shared" si="158"/>
        <v>0</v>
      </c>
      <c r="AT383" s="56">
        <f t="shared" si="158"/>
        <v>0</v>
      </c>
      <c r="AU383" s="56">
        <f t="shared" si="158"/>
        <v>0</v>
      </c>
      <c r="AV383" s="56">
        <f t="shared" si="158"/>
        <v>0</v>
      </c>
      <c r="AW383" s="56">
        <f t="shared" si="158"/>
        <v>0</v>
      </c>
      <c r="AX383" s="56">
        <f t="shared" si="158"/>
        <v>0</v>
      </c>
      <c r="AY383" s="56">
        <f t="shared" si="158"/>
        <v>0</v>
      </c>
      <c r="AZ383" s="56">
        <f t="shared" si="158"/>
        <v>0</v>
      </c>
    </row>
    <row r="384" spans="1:52">
      <c r="A384" s="56" t="s">
        <v>335</v>
      </c>
      <c r="B384" s="56">
        <v>6798</v>
      </c>
      <c r="C384" s="56" t="s">
        <v>468</v>
      </c>
      <c r="D384" s="56" t="s">
        <v>472</v>
      </c>
      <c r="E384" s="1">
        <v>42298</v>
      </c>
      <c r="F384" s="1">
        <v>42495</v>
      </c>
      <c r="G384" s="1">
        <f t="shared" si="134"/>
        <v>42495</v>
      </c>
      <c r="I384" s="56">
        <f t="shared" si="155"/>
        <v>0</v>
      </c>
      <c r="J384" s="56">
        <f t="shared" si="155"/>
        <v>0</v>
      </c>
      <c r="K384" s="56">
        <f t="shared" si="155"/>
        <v>0</v>
      </c>
      <c r="L384" s="56">
        <f t="shared" si="155"/>
        <v>0</v>
      </c>
      <c r="M384" s="56">
        <f t="shared" si="155"/>
        <v>0</v>
      </c>
      <c r="N384" s="56">
        <f t="shared" si="155"/>
        <v>0</v>
      </c>
      <c r="O384" s="56">
        <f t="shared" si="155"/>
        <v>0</v>
      </c>
      <c r="P384" s="56">
        <f t="shared" si="155"/>
        <v>0</v>
      </c>
      <c r="Q384" s="56">
        <f t="shared" si="155"/>
        <v>0</v>
      </c>
      <c r="R384" s="56">
        <f t="shared" si="155"/>
        <v>0</v>
      </c>
      <c r="S384" s="56">
        <f t="shared" si="156"/>
        <v>0</v>
      </c>
      <c r="T384" s="56">
        <f t="shared" si="156"/>
        <v>0</v>
      </c>
      <c r="U384" s="56">
        <f t="shared" si="156"/>
        <v>0</v>
      </c>
      <c r="V384" s="56">
        <f t="shared" si="156"/>
        <v>0</v>
      </c>
      <c r="W384" s="56">
        <f t="shared" si="156"/>
        <v>0</v>
      </c>
      <c r="X384" s="56">
        <f t="shared" si="156"/>
        <v>0</v>
      </c>
      <c r="Y384" s="56">
        <f t="shared" si="156"/>
        <v>0</v>
      </c>
      <c r="Z384" s="56">
        <f t="shared" si="156"/>
        <v>0</v>
      </c>
      <c r="AA384" s="56">
        <f t="shared" si="156"/>
        <v>0</v>
      </c>
      <c r="AB384" s="56">
        <f t="shared" si="156"/>
        <v>0</v>
      </c>
      <c r="AC384" s="56">
        <f t="shared" si="157"/>
        <v>0</v>
      </c>
      <c r="AD384" s="56">
        <f t="shared" si="157"/>
        <v>0</v>
      </c>
      <c r="AE384" s="56">
        <f t="shared" si="157"/>
        <v>0</v>
      </c>
      <c r="AF384" s="56">
        <f t="shared" si="157"/>
        <v>0</v>
      </c>
      <c r="AG384" s="56">
        <f t="shared" si="157"/>
        <v>0</v>
      </c>
      <c r="AH384" s="56">
        <f t="shared" si="157"/>
        <v>0</v>
      </c>
      <c r="AI384" s="56">
        <f t="shared" si="157"/>
        <v>0</v>
      </c>
      <c r="AJ384" s="56">
        <f t="shared" si="157"/>
        <v>1</v>
      </c>
      <c r="AK384" s="56">
        <f t="shared" si="157"/>
        <v>1</v>
      </c>
      <c r="AL384" s="56">
        <f t="shared" si="157"/>
        <v>0</v>
      </c>
      <c r="AM384" s="56">
        <f t="shared" si="158"/>
        <v>0</v>
      </c>
      <c r="AN384" s="56">
        <f t="shared" si="158"/>
        <v>0</v>
      </c>
      <c r="AO384" s="56">
        <f t="shared" si="158"/>
        <v>0</v>
      </c>
      <c r="AP384" s="56">
        <f t="shared" si="158"/>
        <v>0</v>
      </c>
      <c r="AQ384" s="56">
        <f t="shared" si="158"/>
        <v>0</v>
      </c>
      <c r="AR384" s="56">
        <f t="shared" si="158"/>
        <v>0</v>
      </c>
      <c r="AS384" s="56">
        <f t="shared" si="158"/>
        <v>0</v>
      </c>
      <c r="AT384" s="56">
        <f t="shared" si="158"/>
        <v>0</v>
      </c>
      <c r="AU384" s="56">
        <f t="shared" si="158"/>
        <v>0</v>
      </c>
      <c r="AV384" s="56">
        <f t="shared" si="158"/>
        <v>0</v>
      </c>
      <c r="AW384" s="56">
        <f t="shared" si="158"/>
        <v>0</v>
      </c>
      <c r="AX384" s="56">
        <f t="shared" si="158"/>
        <v>0</v>
      </c>
      <c r="AY384" s="56">
        <f t="shared" si="158"/>
        <v>0</v>
      </c>
      <c r="AZ384" s="56">
        <f t="shared" si="158"/>
        <v>0</v>
      </c>
    </row>
    <row r="385" spans="1:52">
      <c r="A385" s="56" t="s">
        <v>335</v>
      </c>
      <c r="B385" s="56">
        <v>6895</v>
      </c>
      <c r="C385" s="56" t="s">
        <v>468</v>
      </c>
      <c r="D385" s="56" t="s">
        <v>471</v>
      </c>
      <c r="E385" s="1">
        <v>42348</v>
      </c>
      <c r="F385" s="1">
        <v>42495</v>
      </c>
      <c r="G385" s="1">
        <f t="shared" si="134"/>
        <v>42495</v>
      </c>
      <c r="I385" s="56">
        <f t="shared" si="155"/>
        <v>0</v>
      </c>
      <c r="J385" s="56">
        <f t="shared" si="155"/>
        <v>0</v>
      </c>
      <c r="K385" s="56">
        <f t="shared" si="155"/>
        <v>0</v>
      </c>
      <c r="L385" s="56">
        <f t="shared" si="155"/>
        <v>0</v>
      </c>
      <c r="M385" s="56">
        <f t="shared" si="155"/>
        <v>0</v>
      </c>
      <c r="N385" s="56">
        <f t="shared" si="155"/>
        <v>0</v>
      </c>
      <c r="O385" s="56">
        <f t="shared" si="155"/>
        <v>0</v>
      </c>
      <c r="P385" s="56">
        <f t="shared" si="155"/>
        <v>0</v>
      </c>
      <c r="Q385" s="56">
        <f t="shared" si="155"/>
        <v>0</v>
      </c>
      <c r="R385" s="56">
        <f t="shared" si="155"/>
        <v>0</v>
      </c>
      <c r="S385" s="56">
        <f t="shared" si="156"/>
        <v>0</v>
      </c>
      <c r="T385" s="56">
        <f t="shared" si="156"/>
        <v>0</v>
      </c>
      <c r="U385" s="56">
        <f t="shared" si="156"/>
        <v>0</v>
      </c>
      <c r="V385" s="56">
        <f t="shared" si="156"/>
        <v>0</v>
      </c>
      <c r="W385" s="56">
        <f t="shared" si="156"/>
        <v>0</v>
      </c>
      <c r="X385" s="56">
        <f t="shared" si="156"/>
        <v>0</v>
      </c>
      <c r="Y385" s="56">
        <f t="shared" si="156"/>
        <v>0</v>
      </c>
      <c r="Z385" s="56">
        <f t="shared" si="156"/>
        <v>0</v>
      </c>
      <c r="AA385" s="56">
        <f t="shared" si="156"/>
        <v>0</v>
      </c>
      <c r="AB385" s="56">
        <f t="shared" si="156"/>
        <v>0</v>
      </c>
      <c r="AC385" s="56">
        <f t="shared" si="157"/>
        <v>0</v>
      </c>
      <c r="AD385" s="56">
        <f t="shared" si="157"/>
        <v>0</v>
      </c>
      <c r="AE385" s="56">
        <f t="shared" si="157"/>
        <v>0</v>
      </c>
      <c r="AF385" s="56">
        <f t="shared" si="157"/>
        <v>0</v>
      </c>
      <c r="AG385" s="56">
        <f t="shared" si="157"/>
        <v>0</v>
      </c>
      <c r="AH385" s="56">
        <f t="shared" si="157"/>
        <v>0</v>
      </c>
      <c r="AI385" s="56">
        <f t="shared" si="157"/>
        <v>0</v>
      </c>
      <c r="AJ385" s="56">
        <f t="shared" si="157"/>
        <v>1</v>
      </c>
      <c r="AK385" s="56">
        <f t="shared" si="157"/>
        <v>1</v>
      </c>
      <c r="AL385" s="56">
        <f t="shared" si="157"/>
        <v>0</v>
      </c>
      <c r="AM385" s="56">
        <f t="shared" si="158"/>
        <v>0</v>
      </c>
      <c r="AN385" s="56">
        <f t="shared" si="158"/>
        <v>0</v>
      </c>
      <c r="AO385" s="56">
        <f t="shared" si="158"/>
        <v>0</v>
      </c>
      <c r="AP385" s="56">
        <f t="shared" si="158"/>
        <v>0</v>
      </c>
      <c r="AQ385" s="56">
        <f t="shared" si="158"/>
        <v>0</v>
      </c>
      <c r="AR385" s="56">
        <f t="shared" si="158"/>
        <v>0</v>
      </c>
      <c r="AS385" s="56">
        <f t="shared" si="158"/>
        <v>0</v>
      </c>
      <c r="AT385" s="56">
        <f t="shared" si="158"/>
        <v>0</v>
      </c>
      <c r="AU385" s="56">
        <f t="shared" si="158"/>
        <v>0</v>
      </c>
      <c r="AV385" s="56">
        <f t="shared" si="158"/>
        <v>0</v>
      </c>
      <c r="AW385" s="56">
        <f t="shared" si="158"/>
        <v>0</v>
      </c>
      <c r="AX385" s="56">
        <f t="shared" si="158"/>
        <v>0</v>
      </c>
      <c r="AY385" s="56">
        <f t="shared" si="158"/>
        <v>0</v>
      </c>
      <c r="AZ385" s="56">
        <f t="shared" si="158"/>
        <v>0</v>
      </c>
    </row>
    <row r="386" spans="1:52">
      <c r="A386" s="56" t="s">
        <v>335</v>
      </c>
      <c r="B386" s="56">
        <v>6949</v>
      </c>
      <c r="C386" s="56" t="s">
        <v>468</v>
      </c>
      <c r="D386" s="56" t="s">
        <v>470</v>
      </c>
      <c r="E386" s="1">
        <v>42404</v>
      </c>
      <c r="F386" s="1">
        <v>42495</v>
      </c>
      <c r="G386" s="1">
        <f t="shared" si="134"/>
        <v>42495</v>
      </c>
      <c r="I386" s="56">
        <f t="shared" si="155"/>
        <v>0</v>
      </c>
      <c r="J386" s="56">
        <f t="shared" si="155"/>
        <v>0</v>
      </c>
      <c r="K386" s="56">
        <f t="shared" si="155"/>
        <v>0</v>
      </c>
      <c r="L386" s="56">
        <f t="shared" si="155"/>
        <v>0</v>
      </c>
      <c r="M386" s="56">
        <f t="shared" si="155"/>
        <v>0</v>
      </c>
      <c r="N386" s="56">
        <f t="shared" si="155"/>
        <v>0</v>
      </c>
      <c r="O386" s="56">
        <f t="shared" si="155"/>
        <v>0</v>
      </c>
      <c r="P386" s="56">
        <f t="shared" si="155"/>
        <v>0</v>
      </c>
      <c r="Q386" s="56">
        <f t="shared" si="155"/>
        <v>0</v>
      </c>
      <c r="R386" s="56">
        <f t="shared" si="155"/>
        <v>0</v>
      </c>
      <c r="S386" s="56">
        <f t="shared" si="156"/>
        <v>0</v>
      </c>
      <c r="T386" s="56">
        <f t="shared" si="156"/>
        <v>0</v>
      </c>
      <c r="U386" s="56">
        <f t="shared" si="156"/>
        <v>0</v>
      </c>
      <c r="V386" s="56">
        <f t="shared" si="156"/>
        <v>0</v>
      </c>
      <c r="W386" s="56">
        <f t="shared" si="156"/>
        <v>0</v>
      </c>
      <c r="X386" s="56">
        <f t="shared" si="156"/>
        <v>0</v>
      </c>
      <c r="Y386" s="56">
        <f t="shared" si="156"/>
        <v>0</v>
      </c>
      <c r="Z386" s="56">
        <f t="shared" si="156"/>
        <v>0</v>
      </c>
      <c r="AA386" s="56">
        <f t="shared" si="156"/>
        <v>0</v>
      </c>
      <c r="AB386" s="56">
        <f t="shared" si="156"/>
        <v>0</v>
      </c>
      <c r="AC386" s="56">
        <f t="shared" si="157"/>
        <v>0</v>
      </c>
      <c r="AD386" s="56">
        <f t="shared" si="157"/>
        <v>0</v>
      </c>
      <c r="AE386" s="56">
        <f t="shared" si="157"/>
        <v>0</v>
      </c>
      <c r="AF386" s="56">
        <f t="shared" si="157"/>
        <v>0</v>
      </c>
      <c r="AG386" s="56">
        <f t="shared" si="157"/>
        <v>0</v>
      </c>
      <c r="AH386" s="56">
        <f t="shared" si="157"/>
        <v>0</v>
      </c>
      <c r="AI386" s="56">
        <f t="shared" si="157"/>
        <v>0</v>
      </c>
      <c r="AJ386" s="56">
        <f t="shared" si="157"/>
        <v>0</v>
      </c>
      <c r="AK386" s="56">
        <f t="shared" si="157"/>
        <v>1</v>
      </c>
      <c r="AL386" s="56">
        <f t="shared" si="157"/>
        <v>0</v>
      </c>
      <c r="AM386" s="56">
        <f t="shared" si="158"/>
        <v>0</v>
      </c>
      <c r="AN386" s="56">
        <f t="shared" si="158"/>
        <v>0</v>
      </c>
      <c r="AO386" s="56">
        <f t="shared" si="158"/>
        <v>0</v>
      </c>
      <c r="AP386" s="56">
        <f t="shared" si="158"/>
        <v>0</v>
      </c>
      <c r="AQ386" s="56">
        <f t="shared" si="158"/>
        <v>0</v>
      </c>
      <c r="AR386" s="56">
        <f t="shared" si="158"/>
        <v>0</v>
      </c>
      <c r="AS386" s="56">
        <f t="shared" si="158"/>
        <v>0</v>
      </c>
      <c r="AT386" s="56">
        <f t="shared" si="158"/>
        <v>0</v>
      </c>
      <c r="AU386" s="56">
        <f t="shared" si="158"/>
        <v>0</v>
      </c>
      <c r="AV386" s="56">
        <f t="shared" si="158"/>
        <v>0</v>
      </c>
      <c r="AW386" s="56">
        <f t="shared" si="158"/>
        <v>0</v>
      </c>
      <c r="AX386" s="56">
        <f t="shared" si="158"/>
        <v>0</v>
      </c>
      <c r="AY386" s="56">
        <f t="shared" si="158"/>
        <v>0</v>
      </c>
      <c r="AZ386" s="56">
        <f t="shared" si="158"/>
        <v>0</v>
      </c>
    </row>
    <row r="387" spans="1:52">
      <c r="A387" s="56" t="s">
        <v>335</v>
      </c>
      <c r="B387" s="56">
        <v>7005</v>
      </c>
      <c r="C387" s="56" t="s">
        <v>468</v>
      </c>
      <c r="D387" s="56" t="s">
        <v>469</v>
      </c>
      <c r="E387" s="1">
        <v>42429</v>
      </c>
      <c r="F387" s="1">
        <v>42495</v>
      </c>
      <c r="G387" s="1">
        <f t="shared" si="134"/>
        <v>42495</v>
      </c>
      <c r="I387" s="56">
        <f t="shared" ref="I387:R396" si="159">IF(AND(I$5&gt;$E387,I$5&lt;$G387),1,0)</f>
        <v>0</v>
      </c>
      <c r="J387" s="56">
        <f t="shared" si="159"/>
        <v>0</v>
      </c>
      <c r="K387" s="56">
        <f t="shared" si="159"/>
        <v>0</v>
      </c>
      <c r="L387" s="56">
        <f t="shared" si="159"/>
        <v>0</v>
      </c>
      <c r="M387" s="56">
        <f t="shared" si="159"/>
        <v>0</v>
      </c>
      <c r="N387" s="56">
        <f t="shared" si="159"/>
        <v>0</v>
      </c>
      <c r="O387" s="56">
        <f t="shared" si="159"/>
        <v>0</v>
      </c>
      <c r="P387" s="56">
        <f t="shared" si="159"/>
        <v>0</v>
      </c>
      <c r="Q387" s="56">
        <f t="shared" si="159"/>
        <v>0</v>
      </c>
      <c r="R387" s="56">
        <f t="shared" si="159"/>
        <v>0</v>
      </c>
      <c r="S387" s="56">
        <f t="shared" ref="S387:AB396" si="160">IF(AND(S$5&gt;$E387,S$5&lt;$G387),1,0)</f>
        <v>0</v>
      </c>
      <c r="T387" s="56">
        <f t="shared" si="160"/>
        <v>0</v>
      </c>
      <c r="U387" s="56">
        <f t="shared" si="160"/>
        <v>0</v>
      </c>
      <c r="V387" s="56">
        <f t="shared" si="160"/>
        <v>0</v>
      </c>
      <c r="W387" s="56">
        <f t="shared" si="160"/>
        <v>0</v>
      </c>
      <c r="X387" s="56">
        <f t="shared" si="160"/>
        <v>0</v>
      </c>
      <c r="Y387" s="56">
        <f t="shared" si="160"/>
        <v>0</v>
      </c>
      <c r="Z387" s="56">
        <f t="shared" si="160"/>
        <v>0</v>
      </c>
      <c r="AA387" s="56">
        <f t="shared" si="160"/>
        <v>0</v>
      </c>
      <c r="AB387" s="56">
        <f t="shared" si="160"/>
        <v>0</v>
      </c>
      <c r="AC387" s="56">
        <f t="shared" ref="AC387:AL396" si="161">IF(AND(AC$5&gt;$E387,AC$5&lt;$G387),1,0)</f>
        <v>0</v>
      </c>
      <c r="AD387" s="56">
        <f t="shared" si="161"/>
        <v>0</v>
      </c>
      <c r="AE387" s="56">
        <f t="shared" si="161"/>
        <v>0</v>
      </c>
      <c r="AF387" s="56">
        <f t="shared" si="161"/>
        <v>0</v>
      </c>
      <c r="AG387" s="56">
        <f t="shared" si="161"/>
        <v>0</v>
      </c>
      <c r="AH387" s="56">
        <f t="shared" si="161"/>
        <v>0</v>
      </c>
      <c r="AI387" s="56">
        <f t="shared" si="161"/>
        <v>0</v>
      </c>
      <c r="AJ387" s="56">
        <f t="shared" si="161"/>
        <v>0</v>
      </c>
      <c r="AK387" s="56">
        <f t="shared" si="161"/>
        <v>1</v>
      </c>
      <c r="AL387" s="56">
        <f t="shared" si="161"/>
        <v>0</v>
      </c>
      <c r="AM387" s="56">
        <f t="shared" ref="AM387:AZ396" si="162">IF(AND(AM$5&gt;$E387,AM$5&lt;$G387),1,0)</f>
        <v>0</v>
      </c>
      <c r="AN387" s="56">
        <f t="shared" si="162"/>
        <v>0</v>
      </c>
      <c r="AO387" s="56">
        <f t="shared" si="162"/>
        <v>0</v>
      </c>
      <c r="AP387" s="56">
        <f t="shared" si="162"/>
        <v>0</v>
      </c>
      <c r="AQ387" s="56">
        <f t="shared" si="162"/>
        <v>0</v>
      </c>
      <c r="AR387" s="56">
        <f t="shared" si="162"/>
        <v>0</v>
      </c>
      <c r="AS387" s="56">
        <f t="shared" si="162"/>
        <v>0</v>
      </c>
      <c r="AT387" s="56">
        <f t="shared" si="162"/>
        <v>0</v>
      </c>
      <c r="AU387" s="56">
        <f t="shared" si="162"/>
        <v>0</v>
      </c>
      <c r="AV387" s="56">
        <f t="shared" si="162"/>
        <v>0</v>
      </c>
      <c r="AW387" s="56">
        <f t="shared" si="162"/>
        <v>0</v>
      </c>
      <c r="AX387" s="56">
        <f t="shared" si="162"/>
        <v>0</v>
      </c>
      <c r="AY387" s="56">
        <f t="shared" si="162"/>
        <v>0</v>
      </c>
      <c r="AZ387" s="56">
        <f t="shared" si="162"/>
        <v>0</v>
      </c>
    </row>
    <row r="388" spans="1:52">
      <c r="A388" s="56" t="s">
        <v>335</v>
      </c>
      <c r="B388" s="56">
        <v>7081</v>
      </c>
      <c r="C388" s="56" t="s">
        <v>468</v>
      </c>
      <c r="D388" s="56" t="s">
        <v>467</v>
      </c>
      <c r="E388" s="1">
        <v>42488</v>
      </c>
      <c r="F388" s="1">
        <v>42495</v>
      </c>
      <c r="G388" s="1">
        <f t="shared" si="134"/>
        <v>42495</v>
      </c>
      <c r="I388" s="56">
        <f t="shared" si="159"/>
        <v>0</v>
      </c>
      <c r="J388" s="56">
        <f t="shared" si="159"/>
        <v>0</v>
      </c>
      <c r="K388" s="56">
        <f t="shared" si="159"/>
        <v>0</v>
      </c>
      <c r="L388" s="56">
        <f t="shared" si="159"/>
        <v>0</v>
      </c>
      <c r="M388" s="56">
        <f t="shared" si="159"/>
        <v>0</v>
      </c>
      <c r="N388" s="56">
        <f t="shared" si="159"/>
        <v>0</v>
      </c>
      <c r="O388" s="56">
        <f t="shared" si="159"/>
        <v>0</v>
      </c>
      <c r="P388" s="56">
        <f t="shared" si="159"/>
        <v>0</v>
      </c>
      <c r="Q388" s="56">
        <f t="shared" si="159"/>
        <v>0</v>
      </c>
      <c r="R388" s="56">
        <f t="shared" si="159"/>
        <v>0</v>
      </c>
      <c r="S388" s="56">
        <f t="shared" si="160"/>
        <v>0</v>
      </c>
      <c r="T388" s="56">
        <f t="shared" si="160"/>
        <v>0</v>
      </c>
      <c r="U388" s="56">
        <f t="shared" si="160"/>
        <v>0</v>
      </c>
      <c r="V388" s="56">
        <f t="shared" si="160"/>
        <v>0</v>
      </c>
      <c r="W388" s="56">
        <f t="shared" si="160"/>
        <v>0</v>
      </c>
      <c r="X388" s="56">
        <f t="shared" si="160"/>
        <v>0</v>
      </c>
      <c r="Y388" s="56">
        <f t="shared" si="160"/>
        <v>0</v>
      </c>
      <c r="Z388" s="56">
        <f t="shared" si="160"/>
        <v>0</v>
      </c>
      <c r="AA388" s="56">
        <f t="shared" si="160"/>
        <v>0</v>
      </c>
      <c r="AB388" s="56">
        <f t="shared" si="160"/>
        <v>0</v>
      </c>
      <c r="AC388" s="56">
        <f t="shared" si="161"/>
        <v>0</v>
      </c>
      <c r="AD388" s="56">
        <f t="shared" si="161"/>
        <v>0</v>
      </c>
      <c r="AE388" s="56">
        <f t="shared" si="161"/>
        <v>0</v>
      </c>
      <c r="AF388" s="56">
        <f t="shared" si="161"/>
        <v>0</v>
      </c>
      <c r="AG388" s="56">
        <f t="shared" si="161"/>
        <v>0</v>
      </c>
      <c r="AH388" s="56">
        <f t="shared" si="161"/>
        <v>0</v>
      </c>
      <c r="AI388" s="56">
        <f t="shared" si="161"/>
        <v>0</v>
      </c>
      <c r="AJ388" s="56">
        <f t="shared" si="161"/>
        <v>0</v>
      </c>
      <c r="AK388" s="56">
        <f t="shared" si="161"/>
        <v>0</v>
      </c>
      <c r="AL388" s="56">
        <f t="shared" si="161"/>
        <v>0</v>
      </c>
      <c r="AM388" s="56">
        <f t="shared" si="162"/>
        <v>0</v>
      </c>
      <c r="AN388" s="56">
        <f t="shared" si="162"/>
        <v>0</v>
      </c>
      <c r="AO388" s="56">
        <f t="shared" si="162"/>
        <v>0</v>
      </c>
      <c r="AP388" s="56">
        <f t="shared" si="162"/>
        <v>0</v>
      </c>
      <c r="AQ388" s="56">
        <f t="shared" si="162"/>
        <v>0</v>
      </c>
      <c r="AR388" s="56">
        <f t="shared" si="162"/>
        <v>0</v>
      </c>
      <c r="AS388" s="56">
        <f t="shared" si="162"/>
        <v>0</v>
      </c>
      <c r="AT388" s="56">
        <f t="shared" si="162"/>
        <v>0</v>
      </c>
      <c r="AU388" s="56">
        <f t="shared" si="162"/>
        <v>0</v>
      </c>
      <c r="AV388" s="56">
        <f t="shared" si="162"/>
        <v>0</v>
      </c>
      <c r="AW388" s="56">
        <f t="shared" si="162"/>
        <v>0</v>
      </c>
      <c r="AX388" s="56">
        <f t="shared" si="162"/>
        <v>0</v>
      </c>
      <c r="AY388" s="56">
        <f t="shared" si="162"/>
        <v>0</v>
      </c>
      <c r="AZ388" s="56">
        <f t="shared" si="162"/>
        <v>0</v>
      </c>
    </row>
    <row r="389" spans="1:52">
      <c r="A389" s="56" t="s">
        <v>335</v>
      </c>
      <c r="B389" s="56">
        <v>232</v>
      </c>
      <c r="C389" s="56" t="s">
        <v>445</v>
      </c>
      <c r="D389" s="56" t="s">
        <v>449</v>
      </c>
      <c r="E389" s="1">
        <v>36122</v>
      </c>
      <c r="F389" s="1">
        <v>37681</v>
      </c>
      <c r="G389" s="1">
        <f t="shared" si="134"/>
        <v>37681</v>
      </c>
      <c r="I389" s="56">
        <f t="shared" si="159"/>
        <v>0</v>
      </c>
      <c r="J389" s="56">
        <f t="shared" si="159"/>
        <v>0</v>
      </c>
      <c r="K389" s="56">
        <f t="shared" si="159"/>
        <v>0</v>
      </c>
      <c r="L389" s="56">
        <f t="shared" si="159"/>
        <v>0</v>
      </c>
      <c r="M389" s="56">
        <f t="shared" si="159"/>
        <v>0</v>
      </c>
      <c r="N389" s="56">
        <f t="shared" si="159"/>
        <v>0</v>
      </c>
      <c r="O389" s="56">
        <f t="shared" si="159"/>
        <v>0</v>
      </c>
      <c r="P389" s="56">
        <f t="shared" si="159"/>
        <v>0</v>
      </c>
      <c r="Q389" s="56">
        <f t="shared" si="159"/>
        <v>0</v>
      </c>
      <c r="R389" s="56">
        <f t="shared" si="159"/>
        <v>0</v>
      </c>
      <c r="S389" s="56">
        <f t="shared" si="160"/>
        <v>0</v>
      </c>
      <c r="T389" s="56">
        <f t="shared" si="160"/>
        <v>0</v>
      </c>
      <c r="U389" s="56">
        <f t="shared" si="160"/>
        <v>0</v>
      </c>
      <c r="V389" s="56">
        <f t="shared" si="160"/>
        <v>0</v>
      </c>
      <c r="W389" s="56">
        <f t="shared" si="160"/>
        <v>0</v>
      </c>
      <c r="X389" s="56">
        <f t="shared" si="160"/>
        <v>0</v>
      </c>
      <c r="Y389" s="56">
        <f t="shared" si="160"/>
        <v>0</v>
      </c>
      <c r="Z389" s="56">
        <f t="shared" si="160"/>
        <v>0</v>
      </c>
      <c r="AA389" s="56">
        <f t="shared" si="160"/>
        <v>0</v>
      </c>
      <c r="AB389" s="56">
        <f t="shared" si="160"/>
        <v>0</v>
      </c>
      <c r="AC389" s="56">
        <f t="shared" si="161"/>
        <v>0</v>
      </c>
      <c r="AD389" s="56">
        <f t="shared" si="161"/>
        <v>0</v>
      </c>
      <c r="AE389" s="56">
        <f t="shared" si="161"/>
        <v>0</v>
      </c>
      <c r="AF389" s="56">
        <f t="shared" si="161"/>
        <v>0</v>
      </c>
      <c r="AG389" s="56">
        <f t="shared" si="161"/>
        <v>0</v>
      </c>
      <c r="AH389" s="56">
        <f t="shared" si="161"/>
        <v>0</v>
      </c>
      <c r="AI389" s="56">
        <f t="shared" si="161"/>
        <v>0</v>
      </c>
      <c r="AJ389" s="56">
        <f t="shared" si="161"/>
        <v>0</v>
      </c>
      <c r="AK389" s="56">
        <f t="shared" si="161"/>
        <v>0</v>
      </c>
      <c r="AL389" s="56">
        <f t="shared" si="161"/>
        <v>0</v>
      </c>
      <c r="AM389" s="56">
        <f t="shared" si="162"/>
        <v>0</v>
      </c>
      <c r="AN389" s="56">
        <f t="shared" si="162"/>
        <v>0</v>
      </c>
      <c r="AO389" s="56">
        <f t="shared" si="162"/>
        <v>0</v>
      </c>
      <c r="AP389" s="56">
        <f t="shared" si="162"/>
        <v>0</v>
      </c>
      <c r="AQ389" s="56">
        <f t="shared" si="162"/>
        <v>0</v>
      </c>
      <c r="AR389" s="56">
        <f t="shared" si="162"/>
        <v>0</v>
      </c>
      <c r="AS389" s="56">
        <f t="shared" si="162"/>
        <v>0</v>
      </c>
      <c r="AT389" s="56">
        <f t="shared" si="162"/>
        <v>0</v>
      </c>
      <c r="AU389" s="56">
        <f t="shared" si="162"/>
        <v>0</v>
      </c>
      <c r="AV389" s="56">
        <f t="shared" si="162"/>
        <v>0</v>
      </c>
      <c r="AW389" s="56">
        <f t="shared" si="162"/>
        <v>0</v>
      </c>
      <c r="AX389" s="56">
        <f t="shared" si="162"/>
        <v>0</v>
      </c>
      <c r="AY389" s="56">
        <f t="shared" si="162"/>
        <v>0</v>
      </c>
      <c r="AZ389" s="56">
        <f t="shared" si="162"/>
        <v>0</v>
      </c>
    </row>
    <row r="390" spans="1:52">
      <c r="A390" s="56" t="s">
        <v>335</v>
      </c>
      <c r="B390" s="56">
        <v>232</v>
      </c>
      <c r="C390" s="56" t="s">
        <v>445</v>
      </c>
      <c r="D390" s="56" t="s">
        <v>449</v>
      </c>
      <c r="E390" s="1">
        <v>37740</v>
      </c>
      <c r="F390" s="1">
        <v>37975</v>
      </c>
      <c r="G390" s="1">
        <f t="shared" si="134"/>
        <v>37975</v>
      </c>
      <c r="I390" s="56">
        <f t="shared" si="159"/>
        <v>0</v>
      </c>
      <c r="J390" s="56">
        <f t="shared" si="159"/>
        <v>0</v>
      </c>
      <c r="K390" s="56">
        <f t="shared" si="159"/>
        <v>0</v>
      </c>
      <c r="L390" s="56">
        <f t="shared" si="159"/>
        <v>0</v>
      </c>
      <c r="M390" s="56">
        <f t="shared" si="159"/>
        <v>0</v>
      </c>
      <c r="N390" s="56">
        <f t="shared" si="159"/>
        <v>0</v>
      </c>
      <c r="O390" s="56">
        <f t="shared" si="159"/>
        <v>0</v>
      </c>
      <c r="P390" s="56">
        <f t="shared" si="159"/>
        <v>0</v>
      </c>
      <c r="Q390" s="56">
        <f t="shared" si="159"/>
        <v>0</v>
      </c>
      <c r="R390" s="56">
        <f t="shared" si="159"/>
        <v>0</v>
      </c>
      <c r="S390" s="56">
        <f t="shared" si="160"/>
        <v>0</v>
      </c>
      <c r="T390" s="56">
        <f t="shared" si="160"/>
        <v>0</v>
      </c>
      <c r="U390" s="56">
        <f t="shared" si="160"/>
        <v>0</v>
      </c>
      <c r="V390" s="56">
        <f t="shared" si="160"/>
        <v>0</v>
      </c>
      <c r="W390" s="56">
        <f t="shared" si="160"/>
        <v>0</v>
      </c>
      <c r="X390" s="56">
        <f t="shared" si="160"/>
        <v>0</v>
      </c>
      <c r="Y390" s="56">
        <f t="shared" si="160"/>
        <v>0</v>
      </c>
      <c r="Z390" s="56">
        <f t="shared" si="160"/>
        <v>0</v>
      </c>
      <c r="AA390" s="56">
        <f t="shared" si="160"/>
        <v>0</v>
      </c>
      <c r="AB390" s="56">
        <f t="shared" si="160"/>
        <v>0</v>
      </c>
      <c r="AC390" s="56">
        <f t="shared" si="161"/>
        <v>0</v>
      </c>
      <c r="AD390" s="56">
        <f t="shared" si="161"/>
        <v>0</v>
      </c>
      <c r="AE390" s="56">
        <f t="shared" si="161"/>
        <v>0</v>
      </c>
      <c r="AF390" s="56">
        <f t="shared" si="161"/>
        <v>0</v>
      </c>
      <c r="AG390" s="56">
        <f t="shared" si="161"/>
        <v>0</v>
      </c>
      <c r="AH390" s="56">
        <f t="shared" si="161"/>
        <v>0</v>
      </c>
      <c r="AI390" s="56">
        <f t="shared" si="161"/>
        <v>0</v>
      </c>
      <c r="AJ390" s="56">
        <f t="shared" si="161"/>
        <v>0</v>
      </c>
      <c r="AK390" s="56">
        <f t="shared" si="161"/>
        <v>0</v>
      </c>
      <c r="AL390" s="56">
        <f t="shared" si="161"/>
        <v>0</v>
      </c>
      <c r="AM390" s="56">
        <f t="shared" si="162"/>
        <v>0</v>
      </c>
      <c r="AN390" s="56">
        <f t="shared" si="162"/>
        <v>0</v>
      </c>
      <c r="AO390" s="56">
        <f t="shared" si="162"/>
        <v>0</v>
      </c>
      <c r="AP390" s="56">
        <f t="shared" si="162"/>
        <v>0</v>
      </c>
      <c r="AQ390" s="56">
        <f t="shared" si="162"/>
        <v>0</v>
      </c>
      <c r="AR390" s="56">
        <f t="shared" si="162"/>
        <v>0</v>
      </c>
      <c r="AS390" s="56">
        <f t="shared" si="162"/>
        <v>0</v>
      </c>
      <c r="AT390" s="56">
        <f t="shared" si="162"/>
        <v>0</v>
      </c>
      <c r="AU390" s="56">
        <f t="shared" si="162"/>
        <v>0</v>
      </c>
      <c r="AV390" s="56">
        <f t="shared" si="162"/>
        <v>0</v>
      </c>
      <c r="AW390" s="56">
        <f t="shared" si="162"/>
        <v>0</v>
      </c>
      <c r="AX390" s="56">
        <f t="shared" si="162"/>
        <v>0</v>
      </c>
      <c r="AY390" s="56">
        <f t="shared" si="162"/>
        <v>0</v>
      </c>
      <c r="AZ390" s="56">
        <f t="shared" si="162"/>
        <v>0</v>
      </c>
    </row>
    <row r="391" spans="1:52">
      <c r="A391" s="56" t="s">
        <v>335</v>
      </c>
      <c r="B391" s="56">
        <v>238</v>
      </c>
      <c r="C391" s="56" t="s">
        <v>445</v>
      </c>
      <c r="D391" s="56" t="s">
        <v>448</v>
      </c>
      <c r="E391" s="1">
        <v>36122</v>
      </c>
      <c r="F391" s="1">
        <v>37681</v>
      </c>
      <c r="G391" s="1">
        <f t="shared" ref="G391:G454" si="163">IF(F391="",DATE(2021,1,1),F391)</f>
        <v>37681</v>
      </c>
      <c r="I391" s="56">
        <f t="shared" si="159"/>
        <v>0</v>
      </c>
      <c r="J391" s="56">
        <f t="shared" si="159"/>
        <v>0</v>
      </c>
      <c r="K391" s="56">
        <f t="shared" si="159"/>
        <v>0</v>
      </c>
      <c r="L391" s="56">
        <f t="shared" si="159"/>
        <v>0</v>
      </c>
      <c r="M391" s="56">
        <f t="shared" si="159"/>
        <v>0</v>
      </c>
      <c r="N391" s="56">
        <f t="shared" si="159"/>
        <v>0</v>
      </c>
      <c r="O391" s="56">
        <f t="shared" si="159"/>
        <v>0</v>
      </c>
      <c r="P391" s="56">
        <f t="shared" si="159"/>
        <v>0</v>
      </c>
      <c r="Q391" s="56">
        <f t="shared" si="159"/>
        <v>0</v>
      </c>
      <c r="R391" s="56">
        <f t="shared" si="159"/>
        <v>0</v>
      </c>
      <c r="S391" s="56">
        <f t="shared" si="160"/>
        <v>0</v>
      </c>
      <c r="T391" s="56">
        <f t="shared" si="160"/>
        <v>0</v>
      </c>
      <c r="U391" s="56">
        <f t="shared" si="160"/>
        <v>0</v>
      </c>
      <c r="V391" s="56">
        <f t="shared" si="160"/>
        <v>0</v>
      </c>
      <c r="W391" s="56">
        <f t="shared" si="160"/>
        <v>0</v>
      </c>
      <c r="X391" s="56">
        <f t="shared" si="160"/>
        <v>0</v>
      </c>
      <c r="Y391" s="56">
        <f t="shared" si="160"/>
        <v>0</v>
      </c>
      <c r="Z391" s="56">
        <f t="shared" si="160"/>
        <v>0</v>
      </c>
      <c r="AA391" s="56">
        <f t="shared" si="160"/>
        <v>0</v>
      </c>
      <c r="AB391" s="56">
        <f t="shared" si="160"/>
        <v>0</v>
      </c>
      <c r="AC391" s="56">
        <f t="shared" si="161"/>
        <v>0</v>
      </c>
      <c r="AD391" s="56">
        <f t="shared" si="161"/>
        <v>0</v>
      </c>
      <c r="AE391" s="56">
        <f t="shared" si="161"/>
        <v>0</v>
      </c>
      <c r="AF391" s="56">
        <f t="shared" si="161"/>
        <v>0</v>
      </c>
      <c r="AG391" s="56">
        <f t="shared" si="161"/>
        <v>0</v>
      </c>
      <c r="AH391" s="56">
        <f t="shared" si="161"/>
        <v>0</v>
      </c>
      <c r="AI391" s="56">
        <f t="shared" si="161"/>
        <v>0</v>
      </c>
      <c r="AJ391" s="56">
        <f t="shared" si="161"/>
        <v>0</v>
      </c>
      <c r="AK391" s="56">
        <f t="shared" si="161"/>
        <v>0</v>
      </c>
      <c r="AL391" s="56">
        <f t="shared" si="161"/>
        <v>0</v>
      </c>
      <c r="AM391" s="56">
        <f t="shared" si="162"/>
        <v>0</v>
      </c>
      <c r="AN391" s="56">
        <f t="shared" si="162"/>
        <v>0</v>
      </c>
      <c r="AO391" s="56">
        <f t="shared" si="162"/>
        <v>0</v>
      </c>
      <c r="AP391" s="56">
        <f t="shared" si="162"/>
        <v>0</v>
      </c>
      <c r="AQ391" s="56">
        <f t="shared" si="162"/>
        <v>0</v>
      </c>
      <c r="AR391" s="56">
        <f t="shared" si="162"/>
        <v>0</v>
      </c>
      <c r="AS391" s="56">
        <f t="shared" si="162"/>
        <v>0</v>
      </c>
      <c r="AT391" s="56">
        <f t="shared" si="162"/>
        <v>0</v>
      </c>
      <c r="AU391" s="56">
        <f t="shared" si="162"/>
        <v>0</v>
      </c>
      <c r="AV391" s="56">
        <f t="shared" si="162"/>
        <v>0</v>
      </c>
      <c r="AW391" s="56">
        <f t="shared" si="162"/>
        <v>0</v>
      </c>
      <c r="AX391" s="56">
        <f t="shared" si="162"/>
        <v>0</v>
      </c>
      <c r="AY391" s="56">
        <f t="shared" si="162"/>
        <v>0</v>
      </c>
      <c r="AZ391" s="56">
        <f t="shared" si="162"/>
        <v>0</v>
      </c>
    </row>
    <row r="392" spans="1:52">
      <c r="A392" s="56" t="s">
        <v>335</v>
      </c>
      <c r="B392" s="56">
        <v>238</v>
      </c>
      <c r="C392" s="56" t="s">
        <v>445</v>
      </c>
      <c r="D392" s="56" t="s">
        <v>448</v>
      </c>
      <c r="E392" s="1">
        <v>37740</v>
      </c>
      <c r="F392" s="1">
        <v>37926</v>
      </c>
      <c r="G392" s="1">
        <f t="shared" si="163"/>
        <v>37926</v>
      </c>
      <c r="I392" s="56">
        <f t="shared" si="159"/>
        <v>0</v>
      </c>
      <c r="J392" s="56">
        <f t="shared" si="159"/>
        <v>0</v>
      </c>
      <c r="K392" s="56">
        <f t="shared" si="159"/>
        <v>0</v>
      </c>
      <c r="L392" s="56">
        <f t="shared" si="159"/>
        <v>0</v>
      </c>
      <c r="M392" s="56">
        <f t="shared" si="159"/>
        <v>0</v>
      </c>
      <c r="N392" s="56">
        <f t="shared" si="159"/>
        <v>0</v>
      </c>
      <c r="O392" s="56">
        <f t="shared" si="159"/>
        <v>0</v>
      </c>
      <c r="P392" s="56">
        <f t="shared" si="159"/>
        <v>0</v>
      </c>
      <c r="Q392" s="56">
        <f t="shared" si="159"/>
        <v>0</v>
      </c>
      <c r="R392" s="56">
        <f t="shared" si="159"/>
        <v>0</v>
      </c>
      <c r="S392" s="56">
        <f t="shared" si="160"/>
        <v>0</v>
      </c>
      <c r="T392" s="56">
        <f t="shared" si="160"/>
        <v>0</v>
      </c>
      <c r="U392" s="56">
        <f t="shared" si="160"/>
        <v>0</v>
      </c>
      <c r="V392" s="56">
        <f t="shared" si="160"/>
        <v>0</v>
      </c>
      <c r="W392" s="56">
        <f t="shared" si="160"/>
        <v>0</v>
      </c>
      <c r="X392" s="56">
        <f t="shared" si="160"/>
        <v>0</v>
      </c>
      <c r="Y392" s="56">
        <f t="shared" si="160"/>
        <v>0</v>
      </c>
      <c r="Z392" s="56">
        <f t="shared" si="160"/>
        <v>0</v>
      </c>
      <c r="AA392" s="56">
        <f t="shared" si="160"/>
        <v>0</v>
      </c>
      <c r="AB392" s="56">
        <f t="shared" si="160"/>
        <v>0</v>
      </c>
      <c r="AC392" s="56">
        <f t="shared" si="161"/>
        <v>0</v>
      </c>
      <c r="AD392" s="56">
        <f t="shared" si="161"/>
        <v>0</v>
      </c>
      <c r="AE392" s="56">
        <f t="shared" si="161"/>
        <v>0</v>
      </c>
      <c r="AF392" s="56">
        <f t="shared" si="161"/>
        <v>0</v>
      </c>
      <c r="AG392" s="56">
        <f t="shared" si="161"/>
        <v>0</v>
      </c>
      <c r="AH392" s="56">
        <f t="shared" si="161"/>
        <v>0</v>
      </c>
      <c r="AI392" s="56">
        <f t="shared" si="161"/>
        <v>0</v>
      </c>
      <c r="AJ392" s="56">
        <f t="shared" si="161"/>
        <v>0</v>
      </c>
      <c r="AK392" s="56">
        <f t="shared" si="161"/>
        <v>0</v>
      </c>
      <c r="AL392" s="56">
        <f t="shared" si="161"/>
        <v>0</v>
      </c>
      <c r="AM392" s="56">
        <f t="shared" si="162"/>
        <v>0</v>
      </c>
      <c r="AN392" s="56">
        <f t="shared" si="162"/>
        <v>0</v>
      </c>
      <c r="AO392" s="56">
        <f t="shared" si="162"/>
        <v>0</v>
      </c>
      <c r="AP392" s="56">
        <f t="shared" si="162"/>
        <v>0</v>
      </c>
      <c r="AQ392" s="56">
        <f t="shared" si="162"/>
        <v>0</v>
      </c>
      <c r="AR392" s="56">
        <f t="shared" si="162"/>
        <v>0</v>
      </c>
      <c r="AS392" s="56">
        <f t="shared" si="162"/>
        <v>0</v>
      </c>
      <c r="AT392" s="56">
        <f t="shared" si="162"/>
        <v>0</v>
      </c>
      <c r="AU392" s="56">
        <f t="shared" si="162"/>
        <v>0</v>
      </c>
      <c r="AV392" s="56">
        <f t="shared" si="162"/>
        <v>0</v>
      </c>
      <c r="AW392" s="56">
        <f t="shared" si="162"/>
        <v>0</v>
      </c>
      <c r="AX392" s="56">
        <f t="shared" si="162"/>
        <v>0</v>
      </c>
      <c r="AY392" s="56">
        <f t="shared" si="162"/>
        <v>0</v>
      </c>
      <c r="AZ392" s="56">
        <f t="shared" si="162"/>
        <v>0</v>
      </c>
    </row>
    <row r="393" spans="1:52">
      <c r="A393" s="56" t="s">
        <v>335</v>
      </c>
      <c r="B393" s="56">
        <v>259</v>
      </c>
      <c r="C393" s="56" t="s">
        <v>445</v>
      </c>
      <c r="D393" s="56" t="s">
        <v>446</v>
      </c>
      <c r="E393" s="1">
        <v>36339</v>
      </c>
      <c r="F393" s="1">
        <v>37926</v>
      </c>
      <c r="G393" s="1">
        <f t="shared" si="163"/>
        <v>37926</v>
      </c>
      <c r="I393" s="56">
        <f t="shared" si="159"/>
        <v>0</v>
      </c>
      <c r="J393" s="56">
        <f t="shared" si="159"/>
        <v>0</v>
      </c>
      <c r="K393" s="56">
        <f t="shared" si="159"/>
        <v>0</v>
      </c>
      <c r="L393" s="56">
        <f t="shared" si="159"/>
        <v>0</v>
      </c>
      <c r="M393" s="56">
        <f t="shared" si="159"/>
        <v>0</v>
      </c>
      <c r="N393" s="56">
        <f t="shared" si="159"/>
        <v>0</v>
      </c>
      <c r="O393" s="56">
        <f t="shared" si="159"/>
        <v>0</v>
      </c>
      <c r="P393" s="56">
        <f t="shared" si="159"/>
        <v>0</v>
      </c>
      <c r="Q393" s="56">
        <f t="shared" si="159"/>
        <v>0</v>
      </c>
      <c r="R393" s="56">
        <f t="shared" si="159"/>
        <v>0</v>
      </c>
      <c r="S393" s="56">
        <f t="shared" si="160"/>
        <v>0</v>
      </c>
      <c r="T393" s="56">
        <f t="shared" si="160"/>
        <v>0</v>
      </c>
      <c r="U393" s="56">
        <f t="shared" si="160"/>
        <v>0</v>
      </c>
      <c r="V393" s="56">
        <f t="shared" si="160"/>
        <v>0</v>
      </c>
      <c r="W393" s="56">
        <f t="shared" si="160"/>
        <v>0</v>
      </c>
      <c r="X393" s="56">
        <f t="shared" si="160"/>
        <v>0</v>
      </c>
      <c r="Y393" s="56">
        <f t="shared" si="160"/>
        <v>0</v>
      </c>
      <c r="Z393" s="56">
        <f t="shared" si="160"/>
        <v>0</v>
      </c>
      <c r="AA393" s="56">
        <f t="shared" si="160"/>
        <v>0</v>
      </c>
      <c r="AB393" s="56">
        <f t="shared" si="160"/>
        <v>0</v>
      </c>
      <c r="AC393" s="56">
        <f t="shared" si="161"/>
        <v>0</v>
      </c>
      <c r="AD393" s="56">
        <f t="shared" si="161"/>
        <v>0</v>
      </c>
      <c r="AE393" s="56">
        <f t="shared" si="161"/>
        <v>0</v>
      </c>
      <c r="AF393" s="56">
        <f t="shared" si="161"/>
        <v>0</v>
      </c>
      <c r="AG393" s="56">
        <f t="shared" si="161"/>
        <v>0</v>
      </c>
      <c r="AH393" s="56">
        <f t="shared" si="161"/>
        <v>0</v>
      </c>
      <c r="AI393" s="56">
        <f t="shared" si="161"/>
        <v>0</v>
      </c>
      <c r="AJ393" s="56">
        <f t="shared" si="161"/>
        <v>0</v>
      </c>
      <c r="AK393" s="56">
        <f t="shared" si="161"/>
        <v>0</v>
      </c>
      <c r="AL393" s="56">
        <f t="shared" si="161"/>
        <v>0</v>
      </c>
      <c r="AM393" s="56">
        <f t="shared" si="162"/>
        <v>0</v>
      </c>
      <c r="AN393" s="56">
        <f t="shared" si="162"/>
        <v>0</v>
      </c>
      <c r="AO393" s="56">
        <f t="shared" si="162"/>
        <v>0</v>
      </c>
      <c r="AP393" s="56">
        <f t="shared" si="162"/>
        <v>0</v>
      </c>
      <c r="AQ393" s="56">
        <f t="shared" si="162"/>
        <v>0</v>
      </c>
      <c r="AR393" s="56">
        <f t="shared" si="162"/>
        <v>0</v>
      </c>
      <c r="AS393" s="56">
        <f t="shared" si="162"/>
        <v>0</v>
      </c>
      <c r="AT393" s="56">
        <f t="shared" si="162"/>
        <v>0</v>
      </c>
      <c r="AU393" s="56">
        <f t="shared" si="162"/>
        <v>0</v>
      </c>
      <c r="AV393" s="56">
        <f t="shared" si="162"/>
        <v>0</v>
      </c>
      <c r="AW393" s="56">
        <f t="shared" si="162"/>
        <v>0</v>
      </c>
      <c r="AX393" s="56">
        <f t="shared" si="162"/>
        <v>0</v>
      </c>
      <c r="AY393" s="56">
        <f t="shared" si="162"/>
        <v>0</v>
      </c>
      <c r="AZ393" s="56">
        <f t="shared" si="162"/>
        <v>0</v>
      </c>
    </row>
    <row r="394" spans="1:52">
      <c r="A394" s="56" t="s">
        <v>335</v>
      </c>
      <c r="B394" s="56">
        <v>287</v>
      </c>
      <c r="C394" s="56" t="s">
        <v>465</v>
      </c>
      <c r="D394" s="56" t="s">
        <v>466</v>
      </c>
      <c r="E394" s="1">
        <v>37043</v>
      </c>
      <c r="F394" s="1">
        <v>37500</v>
      </c>
      <c r="G394" s="1">
        <f t="shared" si="163"/>
        <v>37500</v>
      </c>
      <c r="I394" s="56">
        <f t="shared" si="159"/>
        <v>0</v>
      </c>
      <c r="J394" s="56">
        <f t="shared" si="159"/>
        <v>0</v>
      </c>
      <c r="K394" s="56">
        <f t="shared" si="159"/>
        <v>0</v>
      </c>
      <c r="L394" s="56">
        <f t="shared" si="159"/>
        <v>0</v>
      </c>
      <c r="M394" s="56">
        <f t="shared" si="159"/>
        <v>0</v>
      </c>
      <c r="N394" s="56">
        <f t="shared" si="159"/>
        <v>0</v>
      </c>
      <c r="O394" s="56">
        <f t="shared" si="159"/>
        <v>0</v>
      </c>
      <c r="P394" s="56">
        <f t="shared" si="159"/>
        <v>0</v>
      </c>
      <c r="Q394" s="56">
        <f t="shared" si="159"/>
        <v>0</v>
      </c>
      <c r="R394" s="56">
        <f t="shared" si="159"/>
        <v>0</v>
      </c>
      <c r="S394" s="56">
        <f t="shared" si="160"/>
        <v>0</v>
      </c>
      <c r="T394" s="56">
        <f t="shared" si="160"/>
        <v>0</v>
      </c>
      <c r="U394" s="56">
        <f t="shared" si="160"/>
        <v>0</v>
      </c>
      <c r="V394" s="56">
        <f t="shared" si="160"/>
        <v>0</v>
      </c>
      <c r="W394" s="56">
        <f t="shared" si="160"/>
        <v>0</v>
      </c>
      <c r="X394" s="56">
        <f t="shared" si="160"/>
        <v>0</v>
      </c>
      <c r="Y394" s="56">
        <f t="shared" si="160"/>
        <v>0</v>
      </c>
      <c r="Z394" s="56">
        <f t="shared" si="160"/>
        <v>0</v>
      </c>
      <c r="AA394" s="56">
        <f t="shared" si="160"/>
        <v>0</v>
      </c>
      <c r="AB394" s="56">
        <f t="shared" si="160"/>
        <v>0</v>
      </c>
      <c r="AC394" s="56">
        <f t="shared" si="161"/>
        <v>0</v>
      </c>
      <c r="AD394" s="56">
        <f t="shared" si="161"/>
        <v>0</v>
      </c>
      <c r="AE394" s="56">
        <f t="shared" si="161"/>
        <v>0</v>
      </c>
      <c r="AF394" s="56">
        <f t="shared" si="161"/>
        <v>0</v>
      </c>
      <c r="AG394" s="56">
        <f t="shared" si="161"/>
        <v>0</v>
      </c>
      <c r="AH394" s="56">
        <f t="shared" si="161"/>
        <v>0</v>
      </c>
      <c r="AI394" s="56">
        <f t="shared" si="161"/>
        <v>0</v>
      </c>
      <c r="AJ394" s="56">
        <f t="shared" si="161"/>
        <v>0</v>
      </c>
      <c r="AK394" s="56">
        <f t="shared" si="161"/>
        <v>0</v>
      </c>
      <c r="AL394" s="56">
        <f t="shared" si="161"/>
        <v>0</v>
      </c>
      <c r="AM394" s="56">
        <f t="shared" si="162"/>
        <v>0</v>
      </c>
      <c r="AN394" s="56">
        <f t="shared" si="162"/>
        <v>0</v>
      </c>
      <c r="AO394" s="56">
        <f t="shared" si="162"/>
        <v>0</v>
      </c>
      <c r="AP394" s="56">
        <f t="shared" si="162"/>
        <v>0</v>
      </c>
      <c r="AQ394" s="56">
        <f t="shared" si="162"/>
        <v>0</v>
      </c>
      <c r="AR394" s="56">
        <f t="shared" si="162"/>
        <v>0</v>
      </c>
      <c r="AS394" s="56">
        <f t="shared" si="162"/>
        <v>0</v>
      </c>
      <c r="AT394" s="56">
        <f t="shared" si="162"/>
        <v>0</v>
      </c>
      <c r="AU394" s="56">
        <f t="shared" si="162"/>
        <v>0</v>
      </c>
      <c r="AV394" s="56">
        <f t="shared" si="162"/>
        <v>0</v>
      </c>
      <c r="AW394" s="56">
        <f t="shared" si="162"/>
        <v>0</v>
      </c>
      <c r="AX394" s="56">
        <f t="shared" si="162"/>
        <v>0</v>
      </c>
      <c r="AY394" s="56">
        <f t="shared" si="162"/>
        <v>0</v>
      </c>
      <c r="AZ394" s="56">
        <f t="shared" si="162"/>
        <v>0</v>
      </c>
    </row>
    <row r="395" spans="1:52">
      <c r="A395" s="56" t="s">
        <v>335</v>
      </c>
      <c r="B395" s="56">
        <v>334</v>
      </c>
      <c r="C395" s="56" t="s">
        <v>465</v>
      </c>
      <c r="D395" s="56" t="s">
        <v>464</v>
      </c>
      <c r="E395" s="1">
        <v>37058</v>
      </c>
      <c r="F395" s="1">
        <v>37500</v>
      </c>
      <c r="G395" s="1">
        <f t="shared" si="163"/>
        <v>37500</v>
      </c>
      <c r="I395" s="56">
        <f t="shared" si="159"/>
        <v>0</v>
      </c>
      <c r="J395" s="56">
        <f t="shared" si="159"/>
        <v>0</v>
      </c>
      <c r="K395" s="56">
        <f t="shared" si="159"/>
        <v>0</v>
      </c>
      <c r="L395" s="56">
        <f t="shared" si="159"/>
        <v>0</v>
      </c>
      <c r="M395" s="56">
        <f t="shared" si="159"/>
        <v>0</v>
      </c>
      <c r="N395" s="56">
        <f t="shared" si="159"/>
        <v>0</v>
      </c>
      <c r="O395" s="56">
        <f t="shared" si="159"/>
        <v>0</v>
      </c>
      <c r="P395" s="56">
        <f t="shared" si="159"/>
        <v>0</v>
      </c>
      <c r="Q395" s="56">
        <f t="shared" si="159"/>
        <v>0</v>
      </c>
      <c r="R395" s="56">
        <f t="shared" si="159"/>
        <v>0</v>
      </c>
      <c r="S395" s="56">
        <f t="shared" si="160"/>
        <v>0</v>
      </c>
      <c r="T395" s="56">
        <f t="shared" si="160"/>
        <v>0</v>
      </c>
      <c r="U395" s="56">
        <f t="shared" si="160"/>
        <v>0</v>
      </c>
      <c r="V395" s="56">
        <f t="shared" si="160"/>
        <v>0</v>
      </c>
      <c r="W395" s="56">
        <f t="shared" si="160"/>
        <v>0</v>
      </c>
      <c r="X395" s="56">
        <f t="shared" si="160"/>
        <v>0</v>
      </c>
      <c r="Y395" s="56">
        <f t="shared" si="160"/>
        <v>0</v>
      </c>
      <c r="Z395" s="56">
        <f t="shared" si="160"/>
        <v>0</v>
      </c>
      <c r="AA395" s="56">
        <f t="shared" si="160"/>
        <v>0</v>
      </c>
      <c r="AB395" s="56">
        <f t="shared" si="160"/>
        <v>0</v>
      </c>
      <c r="AC395" s="56">
        <f t="shared" si="161"/>
        <v>0</v>
      </c>
      <c r="AD395" s="56">
        <f t="shared" si="161"/>
        <v>0</v>
      </c>
      <c r="AE395" s="56">
        <f t="shared" si="161"/>
        <v>0</v>
      </c>
      <c r="AF395" s="56">
        <f t="shared" si="161"/>
        <v>0</v>
      </c>
      <c r="AG395" s="56">
        <f t="shared" si="161"/>
        <v>0</v>
      </c>
      <c r="AH395" s="56">
        <f t="shared" si="161"/>
        <v>0</v>
      </c>
      <c r="AI395" s="56">
        <f t="shared" si="161"/>
        <v>0</v>
      </c>
      <c r="AJ395" s="56">
        <f t="shared" si="161"/>
        <v>0</v>
      </c>
      <c r="AK395" s="56">
        <f t="shared" si="161"/>
        <v>0</v>
      </c>
      <c r="AL395" s="56">
        <f t="shared" si="161"/>
        <v>0</v>
      </c>
      <c r="AM395" s="56">
        <f t="shared" si="162"/>
        <v>0</v>
      </c>
      <c r="AN395" s="56">
        <f t="shared" si="162"/>
        <v>0</v>
      </c>
      <c r="AO395" s="56">
        <f t="shared" si="162"/>
        <v>0</v>
      </c>
      <c r="AP395" s="56">
        <f t="shared" si="162"/>
        <v>0</v>
      </c>
      <c r="AQ395" s="56">
        <f t="shared" si="162"/>
        <v>0</v>
      </c>
      <c r="AR395" s="56">
        <f t="shared" si="162"/>
        <v>0</v>
      </c>
      <c r="AS395" s="56">
        <f t="shared" si="162"/>
        <v>0</v>
      </c>
      <c r="AT395" s="56">
        <f t="shared" si="162"/>
        <v>0</v>
      </c>
      <c r="AU395" s="56">
        <f t="shared" si="162"/>
        <v>0</v>
      </c>
      <c r="AV395" s="56">
        <f t="shared" si="162"/>
        <v>0</v>
      </c>
      <c r="AW395" s="56">
        <f t="shared" si="162"/>
        <v>0</v>
      </c>
      <c r="AX395" s="56">
        <f t="shared" si="162"/>
        <v>0</v>
      </c>
      <c r="AY395" s="56">
        <f t="shared" si="162"/>
        <v>0</v>
      </c>
      <c r="AZ395" s="56">
        <f t="shared" si="162"/>
        <v>0</v>
      </c>
    </row>
    <row r="396" spans="1:52">
      <c r="A396" s="56" t="s">
        <v>335</v>
      </c>
      <c r="B396" s="56">
        <v>361</v>
      </c>
      <c r="C396" s="56" t="s">
        <v>445</v>
      </c>
      <c r="D396" s="56" t="s">
        <v>444</v>
      </c>
      <c r="E396" s="1">
        <v>36840</v>
      </c>
      <c r="F396" s="1">
        <v>37926</v>
      </c>
      <c r="G396" s="1">
        <f t="shared" si="163"/>
        <v>37926</v>
      </c>
      <c r="I396" s="56">
        <f t="shared" si="159"/>
        <v>0</v>
      </c>
      <c r="J396" s="56">
        <f t="shared" si="159"/>
        <v>0</v>
      </c>
      <c r="K396" s="56">
        <f t="shared" si="159"/>
        <v>0</v>
      </c>
      <c r="L396" s="56">
        <f t="shared" si="159"/>
        <v>0</v>
      </c>
      <c r="M396" s="56">
        <f t="shared" si="159"/>
        <v>0</v>
      </c>
      <c r="N396" s="56">
        <f t="shared" si="159"/>
        <v>0</v>
      </c>
      <c r="O396" s="56">
        <f t="shared" si="159"/>
        <v>0</v>
      </c>
      <c r="P396" s="56">
        <f t="shared" si="159"/>
        <v>0</v>
      </c>
      <c r="Q396" s="56">
        <f t="shared" si="159"/>
        <v>0</v>
      </c>
      <c r="R396" s="56">
        <f t="shared" si="159"/>
        <v>0</v>
      </c>
      <c r="S396" s="56">
        <f t="shared" si="160"/>
        <v>0</v>
      </c>
      <c r="T396" s="56">
        <f t="shared" si="160"/>
        <v>0</v>
      </c>
      <c r="U396" s="56">
        <f t="shared" si="160"/>
        <v>0</v>
      </c>
      <c r="V396" s="56">
        <f t="shared" si="160"/>
        <v>0</v>
      </c>
      <c r="W396" s="56">
        <f t="shared" si="160"/>
        <v>0</v>
      </c>
      <c r="X396" s="56">
        <f t="shared" si="160"/>
        <v>0</v>
      </c>
      <c r="Y396" s="56">
        <f t="shared" si="160"/>
        <v>0</v>
      </c>
      <c r="Z396" s="56">
        <f t="shared" si="160"/>
        <v>0</v>
      </c>
      <c r="AA396" s="56">
        <f t="shared" si="160"/>
        <v>0</v>
      </c>
      <c r="AB396" s="56">
        <f t="shared" si="160"/>
        <v>0</v>
      </c>
      <c r="AC396" s="56">
        <f t="shared" si="161"/>
        <v>0</v>
      </c>
      <c r="AD396" s="56">
        <f t="shared" si="161"/>
        <v>0</v>
      </c>
      <c r="AE396" s="56">
        <f t="shared" si="161"/>
        <v>0</v>
      </c>
      <c r="AF396" s="56">
        <f t="shared" si="161"/>
        <v>0</v>
      </c>
      <c r="AG396" s="56">
        <f t="shared" si="161"/>
        <v>0</v>
      </c>
      <c r="AH396" s="56">
        <f t="shared" si="161"/>
        <v>0</v>
      </c>
      <c r="AI396" s="56">
        <f t="shared" si="161"/>
        <v>0</v>
      </c>
      <c r="AJ396" s="56">
        <f t="shared" si="161"/>
        <v>0</v>
      </c>
      <c r="AK396" s="56">
        <f t="shared" si="161"/>
        <v>0</v>
      </c>
      <c r="AL396" s="56">
        <f t="shared" si="161"/>
        <v>0</v>
      </c>
      <c r="AM396" s="56">
        <f t="shared" si="162"/>
        <v>0</v>
      </c>
      <c r="AN396" s="56">
        <f t="shared" si="162"/>
        <v>0</v>
      </c>
      <c r="AO396" s="56">
        <f t="shared" si="162"/>
        <v>0</v>
      </c>
      <c r="AP396" s="56">
        <f t="shared" si="162"/>
        <v>0</v>
      </c>
      <c r="AQ396" s="56">
        <f t="shared" si="162"/>
        <v>0</v>
      </c>
      <c r="AR396" s="56">
        <f t="shared" si="162"/>
        <v>0</v>
      </c>
      <c r="AS396" s="56">
        <f t="shared" si="162"/>
        <v>0</v>
      </c>
      <c r="AT396" s="56">
        <f t="shared" si="162"/>
        <v>0</v>
      </c>
      <c r="AU396" s="56">
        <f t="shared" si="162"/>
        <v>0</v>
      </c>
      <c r="AV396" s="56">
        <f t="shared" si="162"/>
        <v>0</v>
      </c>
      <c r="AW396" s="56">
        <f t="shared" si="162"/>
        <v>0</v>
      </c>
      <c r="AX396" s="56">
        <f t="shared" si="162"/>
        <v>0</v>
      </c>
      <c r="AY396" s="56">
        <f t="shared" si="162"/>
        <v>0</v>
      </c>
      <c r="AZ396" s="56">
        <f t="shared" si="162"/>
        <v>0</v>
      </c>
    </row>
    <row r="397" spans="1:52">
      <c r="A397" s="56" t="s">
        <v>335</v>
      </c>
      <c r="B397" s="56">
        <v>472</v>
      </c>
      <c r="C397" s="56" t="s">
        <v>443</v>
      </c>
      <c r="D397" s="56" t="s">
        <v>463</v>
      </c>
      <c r="E397" s="1">
        <v>37440</v>
      </c>
      <c r="F397" s="1">
        <v>43316</v>
      </c>
      <c r="G397" s="1">
        <f t="shared" si="163"/>
        <v>43316</v>
      </c>
      <c r="I397" s="56">
        <f t="shared" ref="I397:R406" si="164">IF(AND(I$5&gt;$E397,I$5&lt;$G397),1,0)</f>
        <v>1</v>
      </c>
      <c r="J397" s="56">
        <f t="shared" si="164"/>
        <v>1</v>
      </c>
      <c r="K397" s="56">
        <f t="shared" si="164"/>
        <v>1</v>
      </c>
      <c r="L397" s="56">
        <f t="shared" si="164"/>
        <v>1</v>
      </c>
      <c r="M397" s="56">
        <f t="shared" si="164"/>
        <v>1</v>
      </c>
      <c r="N397" s="56">
        <f t="shared" si="164"/>
        <v>1</v>
      </c>
      <c r="O397" s="56">
        <f t="shared" si="164"/>
        <v>1</v>
      </c>
      <c r="P397" s="56">
        <f t="shared" si="164"/>
        <v>1</v>
      </c>
      <c r="Q397" s="56">
        <f t="shared" si="164"/>
        <v>1</v>
      </c>
      <c r="R397" s="56">
        <f t="shared" si="164"/>
        <v>1</v>
      </c>
      <c r="S397" s="56">
        <f t="shared" ref="S397:AB406" si="165">IF(AND(S$5&gt;$E397,S$5&lt;$G397),1,0)</f>
        <v>1</v>
      </c>
      <c r="T397" s="56">
        <f t="shared" si="165"/>
        <v>1</v>
      </c>
      <c r="U397" s="56">
        <f t="shared" si="165"/>
        <v>1</v>
      </c>
      <c r="V397" s="56">
        <f t="shared" si="165"/>
        <v>1</v>
      </c>
      <c r="W397" s="56">
        <f t="shared" si="165"/>
        <v>1</v>
      </c>
      <c r="X397" s="56">
        <f t="shared" si="165"/>
        <v>1</v>
      </c>
      <c r="Y397" s="56">
        <f t="shared" si="165"/>
        <v>1</v>
      </c>
      <c r="Z397" s="56">
        <f t="shared" si="165"/>
        <v>1</v>
      </c>
      <c r="AA397" s="56">
        <f t="shared" si="165"/>
        <v>1</v>
      </c>
      <c r="AB397" s="56">
        <f t="shared" si="165"/>
        <v>1</v>
      </c>
      <c r="AC397" s="56">
        <f t="shared" ref="AC397:AL406" si="166">IF(AND(AC$5&gt;$E397,AC$5&lt;$G397),1,0)</f>
        <v>1</v>
      </c>
      <c r="AD397" s="56">
        <f t="shared" si="166"/>
        <v>1</v>
      </c>
      <c r="AE397" s="56">
        <f t="shared" si="166"/>
        <v>1</v>
      </c>
      <c r="AF397" s="56">
        <f t="shared" si="166"/>
        <v>1</v>
      </c>
      <c r="AG397" s="56">
        <f t="shared" si="166"/>
        <v>1</v>
      </c>
      <c r="AH397" s="56">
        <f t="shared" si="166"/>
        <v>1</v>
      </c>
      <c r="AI397" s="56">
        <f t="shared" si="166"/>
        <v>1</v>
      </c>
      <c r="AJ397" s="56">
        <f t="shared" si="166"/>
        <v>1</v>
      </c>
      <c r="AK397" s="56">
        <f t="shared" si="166"/>
        <v>1</v>
      </c>
      <c r="AL397" s="56">
        <f t="shared" si="166"/>
        <v>1</v>
      </c>
      <c r="AM397" s="56">
        <f t="shared" ref="AM397:AZ406" si="167">IF(AND(AM$5&gt;$E397,AM$5&lt;$G397),1,0)</f>
        <v>1</v>
      </c>
      <c r="AN397" s="56">
        <f t="shared" si="167"/>
        <v>1</v>
      </c>
      <c r="AO397" s="56">
        <f t="shared" si="167"/>
        <v>1</v>
      </c>
      <c r="AP397" s="56">
        <f t="shared" si="167"/>
        <v>1</v>
      </c>
      <c r="AQ397" s="56">
        <f t="shared" si="167"/>
        <v>1</v>
      </c>
      <c r="AR397" s="56">
        <f t="shared" si="167"/>
        <v>1</v>
      </c>
      <c r="AS397" s="56">
        <f t="shared" si="167"/>
        <v>1</v>
      </c>
      <c r="AT397" s="56">
        <f t="shared" si="167"/>
        <v>1</v>
      </c>
      <c r="AU397" s="56">
        <f t="shared" si="167"/>
        <v>0</v>
      </c>
      <c r="AV397" s="56">
        <f t="shared" si="167"/>
        <v>0</v>
      </c>
      <c r="AW397" s="56">
        <f t="shared" si="167"/>
        <v>0</v>
      </c>
      <c r="AX397" s="56">
        <f t="shared" si="167"/>
        <v>0</v>
      </c>
      <c r="AY397" s="56">
        <f t="shared" si="167"/>
        <v>0</v>
      </c>
      <c r="AZ397" s="56">
        <f t="shared" si="167"/>
        <v>0</v>
      </c>
    </row>
    <row r="398" spans="1:52">
      <c r="A398" s="56" t="s">
        <v>335</v>
      </c>
      <c r="B398" s="56">
        <v>477</v>
      </c>
      <c r="C398" s="56" t="s">
        <v>443</v>
      </c>
      <c r="D398" s="56" t="s">
        <v>462</v>
      </c>
      <c r="E398" s="1">
        <v>37466</v>
      </c>
      <c r="F398" s="1">
        <v>41771</v>
      </c>
      <c r="G398" s="1">
        <f t="shared" si="163"/>
        <v>41771</v>
      </c>
      <c r="I398" s="56">
        <f t="shared" si="164"/>
        <v>1</v>
      </c>
      <c r="J398" s="56">
        <f t="shared" si="164"/>
        <v>1</v>
      </c>
      <c r="K398" s="56">
        <f t="shared" si="164"/>
        <v>1</v>
      </c>
      <c r="L398" s="56">
        <f t="shared" si="164"/>
        <v>1</v>
      </c>
      <c r="M398" s="56">
        <f t="shared" si="164"/>
        <v>1</v>
      </c>
      <c r="N398" s="56">
        <f t="shared" si="164"/>
        <v>1</v>
      </c>
      <c r="O398" s="56">
        <f t="shared" si="164"/>
        <v>1</v>
      </c>
      <c r="P398" s="56">
        <f t="shared" si="164"/>
        <v>1</v>
      </c>
      <c r="Q398" s="56">
        <f t="shared" si="164"/>
        <v>1</v>
      </c>
      <c r="R398" s="56">
        <f t="shared" si="164"/>
        <v>1</v>
      </c>
      <c r="S398" s="56">
        <f t="shared" si="165"/>
        <v>1</v>
      </c>
      <c r="T398" s="56">
        <f t="shared" si="165"/>
        <v>1</v>
      </c>
      <c r="U398" s="56">
        <f t="shared" si="165"/>
        <v>1</v>
      </c>
      <c r="V398" s="56">
        <f t="shared" si="165"/>
        <v>1</v>
      </c>
      <c r="W398" s="56">
        <f t="shared" si="165"/>
        <v>1</v>
      </c>
      <c r="X398" s="56">
        <f t="shared" si="165"/>
        <v>1</v>
      </c>
      <c r="Y398" s="56">
        <f t="shared" si="165"/>
        <v>1</v>
      </c>
      <c r="Z398" s="56">
        <f t="shared" si="165"/>
        <v>1</v>
      </c>
      <c r="AA398" s="56">
        <f t="shared" si="165"/>
        <v>1</v>
      </c>
      <c r="AB398" s="56">
        <f t="shared" si="165"/>
        <v>1</v>
      </c>
      <c r="AC398" s="56">
        <f t="shared" si="166"/>
        <v>1</v>
      </c>
      <c r="AD398" s="56">
        <f t="shared" si="166"/>
        <v>0</v>
      </c>
      <c r="AE398" s="56">
        <f t="shared" si="166"/>
        <v>0</v>
      </c>
      <c r="AF398" s="56">
        <f t="shared" si="166"/>
        <v>0</v>
      </c>
      <c r="AG398" s="56">
        <f t="shared" si="166"/>
        <v>0</v>
      </c>
      <c r="AH398" s="56">
        <f t="shared" si="166"/>
        <v>0</v>
      </c>
      <c r="AI398" s="56">
        <f t="shared" si="166"/>
        <v>0</v>
      </c>
      <c r="AJ398" s="56">
        <f t="shared" si="166"/>
        <v>0</v>
      </c>
      <c r="AK398" s="56">
        <f t="shared" si="166"/>
        <v>0</v>
      </c>
      <c r="AL398" s="56">
        <f t="shared" si="166"/>
        <v>0</v>
      </c>
      <c r="AM398" s="56">
        <f t="shared" si="167"/>
        <v>0</v>
      </c>
      <c r="AN398" s="56">
        <f t="shared" si="167"/>
        <v>0</v>
      </c>
      <c r="AO398" s="56">
        <f t="shared" si="167"/>
        <v>0</v>
      </c>
      <c r="AP398" s="56">
        <f t="shared" si="167"/>
        <v>0</v>
      </c>
      <c r="AQ398" s="56">
        <f t="shared" si="167"/>
        <v>0</v>
      </c>
      <c r="AR398" s="56">
        <f t="shared" si="167"/>
        <v>0</v>
      </c>
      <c r="AS398" s="56">
        <f t="shared" si="167"/>
        <v>0</v>
      </c>
      <c r="AT398" s="56">
        <f t="shared" si="167"/>
        <v>0</v>
      </c>
      <c r="AU398" s="56">
        <f t="shared" si="167"/>
        <v>0</v>
      </c>
      <c r="AV398" s="56">
        <f t="shared" si="167"/>
        <v>0</v>
      </c>
      <c r="AW398" s="56">
        <f t="shared" si="167"/>
        <v>0</v>
      </c>
      <c r="AX398" s="56">
        <f t="shared" si="167"/>
        <v>0</v>
      </c>
      <c r="AY398" s="56">
        <f t="shared" si="167"/>
        <v>0</v>
      </c>
      <c r="AZ398" s="56">
        <f t="shared" si="167"/>
        <v>0</v>
      </c>
    </row>
    <row r="399" spans="1:52">
      <c r="A399" s="56" t="s">
        <v>335</v>
      </c>
      <c r="B399" s="56">
        <v>486</v>
      </c>
      <c r="C399" s="56" t="s">
        <v>443</v>
      </c>
      <c r="D399" s="56" t="s">
        <v>461</v>
      </c>
      <c r="E399" s="1">
        <v>37466</v>
      </c>
      <c r="F399" s="1">
        <v>41753</v>
      </c>
      <c r="G399" s="1">
        <f t="shared" si="163"/>
        <v>41753</v>
      </c>
      <c r="I399" s="56">
        <f t="shared" si="164"/>
        <v>1</v>
      </c>
      <c r="J399" s="56">
        <f t="shared" si="164"/>
        <v>1</v>
      </c>
      <c r="K399" s="56">
        <f t="shared" si="164"/>
        <v>1</v>
      </c>
      <c r="L399" s="56">
        <f t="shared" si="164"/>
        <v>1</v>
      </c>
      <c r="M399" s="56">
        <f t="shared" si="164"/>
        <v>1</v>
      </c>
      <c r="N399" s="56">
        <f t="shared" si="164"/>
        <v>1</v>
      </c>
      <c r="O399" s="56">
        <f t="shared" si="164"/>
        <v>1</v>
      </c>
      <c r="P399" s="56">
        <f t="shared" si="164"/>
        <v>1</v>
      </c>
      <c r="Q399" s="56">
        <f t="shared" si="164"/>
        <v>1</v>
      </c>
      <c r="R399" s="56">
        <f t="shared" si="164"/>
        <v>1</v>
      </c>
      <c r="S399" s="56">
        <f t="shared" si="165"/>
        <v>1</v>
      </c>
      <c r="T399" s="56">
        <f t="shared" si="165"/>
        <v>1</v>
      </c>
      <c r="U399" s="56">
        <f t="shared" si="165"/>
        <v>1</v>
      </c>
      <c r="V399" s="56">
        <f t="shared" si="165"/>
        <v>1</v>
      </c>
      <c r="W399" s="56">
        <f t="shared" si="165"/>
        <v>1</v>
      </c>
      <c r="X399" s="56">
        <f t="shared" si="165"/>
        <v>1</v>
      </c>
      <c r="Y399" s="56">
        <f t="shared" si="165"/>
        <v>1</v>
      </c>
      <c r="Z399" s="56">
        <f t="shared" si="165"/>
        <v>1</v>
      </c>
      <c r="AA399" s="56">
        <f t="shared" si="165"/>
        <v>1</v>
      </c>
      <c r="AB399" s="56">
        <f t="shared" si="165"/>
        <v>1</v>
      </c>
      <c r="AC399" s="56">
        <f t="shared" si="166"/>
        <v>1</v>
      </c>
      <c r="AD399" s="56">
        <f t="shared" si="166"/>
        <v>0</v>
      </c>
      <c r="AE399" s="56">
        <f t="shared" si="166"/>
        <v>0</v>
      </c>
      <c r="AF399" s="56">
        <f t="shared" si="166"/>
        <v>0</v>
      </c>
      <c r="AG399" s="56">
        <f t="shared" si="166"/>
        <v>0</v>
      </c>
      <c r="AH399" s="56">
        <f t="shared" si="166"/>
        <v>0</v>
      </c>
      <c r="AI399" s="56">
        <f t="shared" si="166"/>
        <v>0</v>
      </c>
      <c r="AJ399" s="56">
        <f t="shared" si="166"/>
        <v>0</v>
      </c>
      <c r="AK399" s="56">
        <f t="shared" si="166"/>
        <v>0</v>
      </c>
      <c r="AL399" s="56">
        <f t="shared" si="166"/>
        <v>0</v>
      </c>
      <c r="AM399" s="56">
        <f t="shared" si="167"/>
        <v>0</v>
      </c>
      <c r="AN399" s="56">
        <f t="shared" si="167"/>
        <v>0</v>
      </c>
      <c r="AO399" s="56">
        <f t="shared" si="167"/>
        <v>0</v>
      </c>
      <c r="AP399" s="56">
        <f t="shared" si="167"/>
        <v>0</v>
      </c>
      <c r="AQ399" s="56">
        <f t="shared" si="167"/>
        <v>0</v>
      </c>
      <c r="AR399" s="56">
        <f t="shared" si="167"/>
        <v>0</v>
      </c>
      <c r="AS399" s="56">
        <f t="shared" si="167"/>
        <v>0</v>
      </c>
      <c r="AT399" s="56">
        <f t="shared" si="167"/>
        <v>0</v>
      </c>
      <c r="AU399" s="56">
        <f t="shared" si="167"/>
        <v>0</v>
      </c>
      <c r="AV399" s="56">
        <f t="shared" si="167"/>
        <v>0</v>
      </c>
      <c r="AW399" s="56">
        <f t="shared" si="167"/>
        <v>0</v>
      </c>
      <c r="AX399" s="56">
        <f t="shared" si="167"/>
        <v>0</v>
      </c>
      <c r="AY399" s="56">
        <f t="shared" si="167"/>
        <v>0</v>
      </c>
      <c r="AZ399" s="56">
        <f t="shared" si="167"/>
        <v>0</v>
      </c>
    </row>
    <row r="400" spans="1:52">
      <c r="A400" s="56" t="s">
        <v>335</v>
      </c>
      <c r="B400" s="56">
        <v>700</v>
      </c>
      <c r="C400" s="56" t="s">
        <v>443</v>
      </c>
      <c r="D400" s="56" t="s">
        <v>460</v>
      </c>
      <c r="E400" s="1">
        <v>38653</v>
      </c>
      <c r="F400" s="1">
        <v>43453</v>
      </c>
      <c r="G400" s="1">
        <f t="shared" si="163"/>
        <v>43453</v>
      </c>
      <c r="I400" s="56">
        <f t="shared" si="164"/>
        <v>1</v>
      </c>
      <c r="J400" s="56">
        <f t="shared" si="164"/>
        <v>1</v>
      </c>
      <c r="K400" s="56">
        <f t="shared" si="164"/>
        <v>1</v>
      </c>
      <c r="L400" s="56">
        <f t="shared" si="164"/>
        <v>1</v>
      </c>
      <c r="M400" s="56">
        <f t="shared" si="164"/>
        <v>1</v>
      </c>
      <c r="N400" s="56">
        <f t="shared" si="164"/>
        <v>1</v>
      </c>
      <c r="O400" s="56">
        <f t="shared" si="164"/>
        <v>1</v>
      </c>
      <c r="P400" s="56">
        <f t="shared" si="164"/>
        <v>1</v>
      </c>
      <c r="Q400" s="56">
        <f t="shared" si="164"/>
        <v>1</v>
      </c>
      <c r="R400" s="56">
        <f t="shared" si="164"/>
        <v>1</v>
      </c>
      <c r="S400" s="56">
        <f t="shared" si="165"/>
        <v>1</v>
      </c>
      <c r="T400" s="56">
        <f t="shared" si="165"/>
        <v>1</v>
      </c>
      <c r="U400" s="56">
        <f t="shared" si="165"/>
        <v>1</v>
      </c>
      <c r="V400" s="56">
        <f t="shared" si="165"/>
        <v>1</v>
      </c>
      <c r="W400" s="56">
        <f t="shared" si="165"/>
        <v>1</v>
      </c>
      <c r="X400" s="56">
        <f t="shared" si="165"/>
        <v>1</v>
      </c>
      <c r="Y400" s="56">
        <f t="shared" si="165"/>
        <v>1</v>
      </c>
      <c r="Z400" s="56">
        <f t="shared" si="165"/>
        <v>1</v>
      </c>
      <c r="AA400" s="56">
        <f t="shared" si="165"/>
        <v>1</v>
      </c>
      <c r="AB400" s="56">
        <f t="shared" si="165"/>
        <v>1</v>
      </c>
      <c r="AC400" s="56">
        <f t="shared" si="166"/>
        <v>1</v>
      </c>
      <c r="AD400" s="56">
        <f t="shared" si="166"/>
        <v>1</v>
      </c>
      <c r="AE400" s="56">
        <f t="shared" si="166"/>
        <v>1</v>
      </c>
      <c r="AF400" s="56">
        <f t="shared" si="166"/>
        <v>1</v>
      </c>
      <c r="AG400" s="56">
        <f t="shared" si="166"/>
        <v>1</v>
      </c>
      <c r="AH400" s="56">
        <f t="shared" si="166"/>
        <v>1</v>
      </c>
      <c r="AI400" s="56">
        <f t="shared" si="166"/>
        <v>1</v>
      </c>
      <c r="AJ400" s="56">
        <f t="shared" si="166"/>
        <v>1</v>
      </c>
      <c r="AK400" s="56">
        <f t="shared" si="166"/>
        <v>1</v>
      </c>
      <c r="AL400" s="56">
        <f t="shared" si="166"/>
        <v>1</v>
      </c>
      <c r="AM400" s="56">
        <f t="shared" si="167"/>
        <v>1</v>
      </c>
      <c r="AN400" s="56">
        <f t="shared" si="167"/>
        <v>1</v>
      </c>
      <c r="AO400" s="56">
        <f t="shared" si="167"/>
        <v>1</v>
      </c>
      <c r="AP400" s="56">
        <f t="shared" si="167"/>
        <v>1</v>
      </c>
      <c r="AQ400" s="56">
        <f t="shared" si="167"/>
        <v>1</v>
      </c>
      <c r="AR400" s="56">
        <f t="shared" si="167"/>
        <v>1</v>
      </c>
      <c r="AS400" s="56">
        <f t="shared" si="167"/>
        <v>1</v>
      </c>
      <c r="AT400" s="56">
        <f t="shared" si="167"/>
        <v>1</v>
      </c>
      <c r="AU400" s="56">
        <f t="shared" si="167"/>
        <v>1</v>
      </c>
      <c r="AV400" s="56">
        <f t="shared" si="167"/>
        <v>0</v>
      </c>
      <c r="AW400" s="56">
        <f t="shared" si="167"/>
        <v>0</v>
      </c>
      <c r="AX400" s="56">
        <f t="shared" si="167"/>
        <v>0</v>
      </c>
      <c r="AY400" s="56">
        <f t="shared" si="167"/>
        <v>0</v>
      </c>
      <c r="AZ400" s="56">
        <f t="shared" si="167"/>
        <v>0</v>
      </c>
    </row>
    <row r="401" spans="1:52">
      <c r="A401" s="56" t="s">
        <v>335</v>
      </c>
      <c r="B401" s="56">
        <v>869</v>
      </c>
      <c r="C401" s="56" t="s">
        <v>445</v>
      </c>
      <c r="D401" s="56" t="s">
        <v>459</v>
      </c>
      <c r="E401" s="1">
        <v>39421</v>
      </c>
      <c r="F401" s="1">
        <v>41817</v>
      </c>
      <c r="G401" s="1">
        <f t="shared" si="163"/>
        <v>41817</v>
      </c>
      <c r="I401" s="56">
        <f t="shared" si="164"/>
        <v>1</v>
      </c>
      <c r="J401" s="56">
        <f t="shared" si="164"/>
        <v>1</v>
      </c>
      <c r="K401" s="56">
        <f t="shared" si="164"/>
        <v>1</v>
      </c>
      <c r="L401" s="56">
        <f t="shared" si="164"/>
        <v>1</v>
      </c>
      <c r="M401" s="56">
        <f t="shared" si="164"/>
        <v>1</v>
      </c>
      <c r="N401" s="56">
        <f t="shared" si="164"/>
        <v>1</v>
      </c>
      <c r="O401" s="56">
        <f t="shared" si="164"/>
        <v>1</v>
      </c>
      <c r="P401" s="56">
        <f t="shared" si="164"/>
        <v>1</v>
      </c>
      <c r="Q401" s="56">
        <f t="shared" si="164"/>
        <v>1</v>
      </c>
      <c r="R401" s="56">
        <f t="shared" si="164"/>
        <v>1</v>
      </c>
      <c r="S401" s="56">
        <f t="shared" si="165"/>
        <v>1</v>
      </c>
      <c r="T401" s="56">
        <f t="shared" si="165"/>
        <v>1</v>
      </c>
      <c r="U401" s="56">
        <f t="shared" si="165"/>
        <v>1</v>
      </c>
      <c r="V401" s="56">
        <f t="shared" si="165"/>
        <v>1</v>
      </c>
      <c r="W401" s="56">
        <f t="shared" si="165"/>
        <v>1</v>
      </c>
      <c r="X401" s="56">
        <f t="shared" si="165"/>
        <v>1</v>
      </c>
      <c r="Y401" s="56">
        <f t="shared" si="165"/>
        <v>1</v>
      </c>
      <c r="Z401" s="56">
        <f t="shared" si="165"/>
        <v>1</v>
      </c>
      <c r="AA401" s="56">
        <f t="shared" si="165"/>
        <v>1</v>
      </c>
      <c r="AB401" s="56">
        <f t="shared" si="165"/>
        <v>1</v>
      </c>
      <c r="AC401" s="56">
        <f t="shared" si="166"/>
        <v>1</v>
      </c>
      <c r="AD401" s="56">
        <f t="shared" si="166"/>
        <v>0</v>
      </c>
      <c r="AE401" s="56">
        <f t="shared" si="166"/>
        <v>0</v>
      </c>
      <c r="AF401" s="56">
        <f t="shared" si="166"/>
        <v>0</v>
      </c>
      <c r="AG401" s="56">
        <f t="shared" si="166"/>
        <v>0</v>
      </c>
      <c r="AH401" s="56">
        <f t="shared" si="166"/>
        <v>0</v>
      </c>
      <c r="AI401" s="56">
        <f t="shared" si="166"/>
        <v>0</v>
      </c>
      <c r="AJ401" s="56">
        <f t="shared" si="166"/>
        <v>0</v>
      </c>
      <c r="AK401" s="56">
        <f t="shared" si="166"/>
        <v>0</v>
      </c>
      <c r="AL401" s="56">
        <f t="shared" si="166"/>
        <v>0</v>
      </c>
      <c r="AM401" s="56">
        <f t="shared" si="167"/>
        <v>0</v>
      </c>
      <c r="AN401" s="56">
        <f t="shared" si="167"/>
        <v>0</v>
      </c>
      <c r="AO401" s="56">
        <f t="shared" si="167"/>
        <v>0</v>
      </c>
      <c r="AP401" s="56">
        <f t="shared" si="167"/>
        <v>0</v>
      </c>
      <c r="AQ401" s="56">
        <f t="shared" si="167"/>
        <v>0</v>
      </c>
      <c r="AR401" s="56">
        <f t="shared" si="167"/>
        <v>0</v>
      </c>
      <c r="AS401" s="56">
        <f t="shared" si="167"/>
        <v>0</v>
      </c>
      <c r="AT401" s="56">
        <f t="shared" si="167"/>
        <v>0</v>
      </c>
      <c r="AU401" s="56">
        <f t="shared" si="167"/>
        <v>0</v>
      </c>
      <c r="AV401" s="56">
        <f t="shared" si="167"/>
        <v>0</v>
      </c>
      <c r="AW401" s="56">
        <f t="shared" si="167"/>
        <v>0</v>
      </c>
      <c r="AX401" s="56">
        <f t="shared" si="167"/>
        <v>0</v>
      </c>
      <c r="AY401" s="56">
        <f t="shared" si="167"/>
        <v>0</v>
      </c>
      <c r="AZ401" s="56">
        <f t="shared" si="167"/>
        <v>0</v>
      </c>
    </row>
    <row r="402" spans="1:52">
      <c r="A402" s="56" t="s">
        <v>335</v>
      </c>
      <c r="B402" s="56">
        <v>876</v>
      </c>
      <c r="C402" s="56" t="s">
        <v>445</v>
      </c>
      <c r="D402" s="56" t="s">
        <v>458</v>
      </c>
      <c r="E402" s="1">
        <v>39429</v>
      </c>
      <c r="F402" s="1">
        <v>41884</v>
      </c>
      <c r="G402" s="1">
        <f t="shared" si="163"/>
        <v>41884</v>
      </c>
      <c r="I402" s="56">
        <f t="shared" si="164"/>
        <v>1</v>
      </c>
      <c r="J402" s="56">
        <f t="shared" si="164"/>
        <v>1</v>
      </c>
      <c r="K402" s="56">
        <f t="shared" si="164"/>
        <v>1</v>
      </c>
      <c r="L402" s="56">
        <f t="shared" si="164"/>
        <v>1</v>
      </c>
      <c r="M402" s="56">
        <f t="shared" si="164"/>
        <v>1</v>
      </c>
      <c r="N402" s="56">
        <f t="shared" si="164"/>
        <v>1</v>
      </c>
      <c r="O402" s="56">
        <f t="shared" si="164"/>
        <v>1</v>
      </c>
      <c r="P402" s="56">
        <f t="shared" si="164"/>
        <v>1</v>
      </c>
      <c r="Q402" s="56">
        <f t="shared" si="164"/>
        <v>1</v>
      </c>
      <c r="R402" s="56">
        <f t="shared" si="164"/>
        <v>1</v>
      </c>
      <c r="S402" s="56">
        <f t="shared" si="165"/>
        <v>1</v>
      </c>
      <c r="T402" s="56">
        <f t="shared" si="165"/>
        <v>1</v>
      </c>
      <c r="U402" s="56">
        <f t="shared" si="165"/>
        <v>1</v>
      </c>
      <c r="V402" s="56">
        <f t="shared" si="165"/>
        <v>1</v>
      </c>
      <c r="W402" s="56">
        <f t="shared" si="165"/>
        <v>1</v>
      </c>
      <c r="X402" s="56">
        <f t="shared" si="165"/>
        <v>1</v>
      </c>
      <c r="Y402" s="56">
        <f t="shared" si="165"/>
        <v>1</v>
      </c>
      <c r="Z402" s="56">
        <f t="shared" si="165"/>
        <v>1</v>
      </c>
      <c r="AA402" s="56">
        <f t="shared" si="165"/>
        <v>1</v>
      </c>
      <c r="AB402" s="56">
        <f t="shared" si="165"/>
        <v>1</v>
      </c>
      <c r="AC402" s="56">
        <f t="shared" si="166"/>
        <v>1</v>
      </c>
      <c r="AD402" s="56">
        <f t="shared" si="166"/>
        <v>1</v>
      </c>
      <c r="AE402" s="56">
        <f t="shared" si="166"/>
        <v>0</v>
      </c>
      <c r="AF402" s="56">
        <f t="shared" si="166"/>
        <v>0</v>
      </c>
      <c r="AG402" s="56">
        <f t="shared" si="166"/>
        <v>0</v>
      </c>
      <c r="AH402" s="56">
        <f t="shared" si="166"/>
        <v>0</v>
      </c>
      <c r="AI402" s="56">
        <f t="shared" si="166"/>
        <v>0</v>
      </c>
      <c r="AJ402" s="56">
        <f t="shared" si="166"/>
        <v>0</v>
      </c>
      <c r="AK402" s="56">
        <f t="shared" si="166"/>
        <v>0</v>
      </c>
      <c r="AL402" s="56">
        <f t="shared" si="166"/>
        <v>0</v>
      </c>
      <c r="AM402" s="56">
        <f t="shared" si="167"/>
        <v>0</v>
      </c>
      <c r="AN402" s="56">
        <f t="shared" si="167"/>
        <v>0</v>
      </c>
      <c r="AO402" s="56">
        <f t="shared" si="167"/>
        <v>0</v>
      </c>
      <c r="AP402" s="56">
        <f t="shared" si="167"/>
        <v>0</v>
      </c>
      <c r="AQ402" s="56">
        <f t="shared" si="167"/>
        <v>0</v>
      </c>
      <c r="AR402" s="56">
        <f t="shared" si="167"/>
        <v>0</v>
      </c>
      <c r="AS402" s="56">
        <f t="shared" si="167"/>
        <v>0</v>
      </c>
      <c r="AT402" s="56">
        <f t="shared" si="167"/>
        <v>0</v>
      </c>
      <c r="AU402" s="56">
        <f t="shared" si="167"/>
        <v>0</v>
      </c>
      <c r="AV402" s="56">
        <f t="shared" si="167"/>
        <v>0</v>
      </c>
      <c r="AW402" s="56">
        <f t="shared" si="167"/>
        <v>0</v>
      </c>
      <c r="AX402" s="56">
        <f t="shared" si="167"/>
        <v>0</v>
      </c>
      <c r="AY402" s="56">
        <f t="shared" si="167"/>
        <v>0</v>
      </c>
      <c r="AZ402" s="56">
        <f t="shared" si="167"/>
        <v>0</v>
      </c>
    </row>
    <row r="403" spans="1:52">
      <c r="A403" s="56" t="s">
        <v>335</v>
      </c>
      <c r="B403" s="56">
        <v>949</v>
      </c>
      <c r="C403" s="56" t="s">
        <v>445</v>
      </c>
      <c r="D403" s="56" t="s">
        <v>457</v>
      </c>
      <c r="E403" s="1">
        <v>39728</v>
      </c>
      <c r="F403" s="1">
        <v>41845</v>
      </c>
      <c r="G403" s="1">
        <f t="shared" si="163"/>
        <v>41845</v>
      </c>
      <c r="I403" s="56">
        <f t="shared" si="164"/>
        <v>1</v>
      </c>
      <c r="J403" s="56">
        <f t="shared" si="164"/>
        <v>1</v>
      </c>
      <c r="K403" s="56">
        <f t="shared" si="164"/>
        <v>1</v>
      </c>
      <c r="L403" s="56">
        <f t="shared" si="164"/>
        <v>1</v>
      </c>
      <c r="M403" s="56">
        <f t="shared" si="164"/>
        <v>1</v>
      </c>
      <c r="N403" s="56">
        <f t="shared" si="164"/>
        <v>1</v>
      </c>
      <c r="O403" s="56">
        <f t="shared" si="164"/>
        <v>1</v>
      </c>
      <c r="P403" s="56">
        <f t="shared" si="164"/>
        <v>1</v>
      </c>
      <c r="Q403" s="56">
        <f t="shared" si="164"/>
        <v>1</v>
      </c>
      <c r="R403" s="56">
        <f t="shared" si="164"/>
        <v>1</v>
      </c>
      <c r="S403" s="56">
        <f t="shared" si="165"/>
        <v>1</v>
      </c>
      <c r="T403" s="56">
        <f t="shared" si="165"/>
        <v>1</v>
      </c>
      <c r="U403" s="56">
        <f t="shared" si="165"/>
        <v>1</v>
      </c>
      <c r="V403" s="56">
        <f t="shared" si="165"/>
        <v>1</v>
      </c>
      <c r="W403" s="56">
        <f t="shared" si="165"/>
        <v>1</v>
      </c>
      <c r="X403" s="56">
        <f t="shared" si="165"/>
        <v>1</v>
      </c>
      <c r="Y403" s="56">
        <f t="shared" si="165"/>
        <v>1</v>
      </c>
      <c r="Z403" s="56">
        <f t="shared" si="165"/>
        <v>1</v>
      </c>
      <c r="AA403" s="56">
        <f t="shared" si="165"/>
        <v>1</v>
      </c>
      <c r="AB403" s="56">
        <f t="shared" si="165"/>
        <v>1</v>
      </c>
      <c r="AC403" s="56">
        <f t="shared" si="166"/>
        <v>1</v>
      </c>
      <c r="AD403" s="56">
        <f t="shared" si="166"/>
        <v>1</v>
      </c>
      <c r="AE403" s="56">
        <f t="shared" si="166"/>
        <v>0</v>
      </c>
      <c r="AF403" s="56">
        <f t="shared" si="166"/>
        <v>0</v>
      </c>
      <c r="AG403" s="56">
        <f t="shared" si="166"/>
        <v>0</v>
      </c>
      <c r="AH403" s="56">
        <f t="shared" si="166"/>
        <v>0</v>
      </c>
      <c r="AI403" s="56">
        <f t="shared" si="166"/>
        <v>0</v>
      </c>
      <c r="AJ403" s="56">
        <f t="shared" si="166"/>
        <v>0</v>
      </c>
      <c r="AK403" s="56">
        <f t="shared" si="166"/>
        <v>0</v>
      </c>
      <c r="AL403" s="56">
        <f t="shared" si="166"/>
        <v>0</v>
      </c>
      <c r="AM403" s="56">
        <f t="shared" si="167"/>
        <v>0</v>
      </c>
      <c r="AN403" s="56">
        <f t="shared" si="167"/>
        <v>0</v>
      </c>
      <c r="AO403" s="56">
        <f t="shared" si="167"/>
        <v>0</v>
      </c>
      <c r="AP403" s="56">
        <f t="shared" si="167"/>
        <v>0</v>
      </c>
      <c r="AQ403" s="56">
        <f t="shared" si="167"/>
        <v>0</v>
      </c>
      <c r="AR403" s="56">
        <f t="shared" si="167"/>
        <v>0</v>
      </c>
      <c r="AS403" s="56">
        <f t="shared" si="167"/>
        <v>0</v>
      </c>
      <c r="AT403" s="56">
        <f t="shared" si="167"/>
        <v>0</v>
      </c>
      <c r="AU403" s="56">
        <f t="shared" si="167"/>
        <v>0</v>
      </c>
      <c r="AV403" s="56">
        <f t="shared" si="167"/>
        <v>0</v>
      </c>
      <c r="AW403" s="56">
        <f t="shared" si="167"/>
        <v>0</v>
      </c>
      <c r="AX403" s="56">
        <f t="shared" si="167"/>
        <v>0</v>
      </c>
      <c r="AY403" s="56">
        <f t="shared" si="167"/>
        <v>0</v>
      </c>
      <c r="AZ403" s="56">
        <f t="shared" si="167"/>
        <v>0</v>
      </c>
    </row>
    <row r="404" spans="1:52">
      <c r="A404" s="56" t="s">
        <v>335</v>
      </c>
      <c r="B404" s="56">
        <v>961</v>
      </c>
      <c r="C404" s="56" t="s">
        <v>445</v>
      </c>
      <c r="D404" s="56" t="s">
        <v>456</v>
      </c>
      <c r="E404" s="1">
        <v>39750</v>
      </c>
      <c r="F404" s="1">
        <v>41894</v>
      </c>
      <c r="G404" s="1">
        <f t="shared" si="163"/>
        <v>41894</v>
      </c>
      <c r="I404" s="56">
        <f t="shared" si="164"/>
        <v>1</v>
      </c>
      <c r="J404" s="56">
        <f t="shared" si="164"/>
        <v>1</v>
      </c>
      <c r="K404" s="56">
        <f t="shared" si="164"/>
        <v>1</v>
      </c>
      <c r="L404" s="56">
        <f t="shared" si="164"/>
        <v>1</v>
      </c>
      <c r="M404" s="56">
        <f t="shared" si="164"/>
        <v>1</v>
      </c>
      <c r="N404" s="56">
        <f t="shared" si="164"/>
        <v>1</v>
      </c>
      <c r="O404" s="56">
        <f t="shared" si="164"/>
        <v>1</v>
      </c>
      <c r="P404" s="56">
        <f t="shared" si="164"/>
        <v>1</v>
      </c>
      <c r="Q404" s="56">
        <f t="shared" si="164"/>
        <v>1</v>
      </c>
      <c r="R404" s="56">
        <f t="shared" si="164"/>
        <v>1</v>
      </c>
      <c r="S404" s="56">
        <f t="shared" si="165"/>
        <v>1</v>
      </c>
      <c r="T404" s="56">
        <f t="shared" si="165"/>
        <v>1</v>
      </c>
      <c r="U404" s="56">
        <f t="shared" si="165"/>
        <v>1</v>
      </c>
      <c r="V404" s="56">
        <f t="shared" si="165"/>
        <v>1</v>
      </c>
      <c r="W404" s="56">
        <f t="shared" si="165"/>
        <v>1</v>
      </c>
      <c r="X404" s="56">
        <f t="shared" si="165"/>
        <v>1</v>
      </c>
      <c r="Y404" s="56">
        <f t="shared" si="165"/>
        <v>1</v>
      </c>
      <c r="Z404" s="56">
        <f t="shared" si="165"/>
        <v>1</v>
      </c>
      <c r="AA404" s="56">
        <f t="shared" si="165"/>
        <v>1</v>
      </c>
      <c r="AB404" s="56">
        <f t="shared" si="165"/>
        <v>1</v>
      </c>
      <c r="AC404" s="56">
        <f t="shared" si="166"/>
        <v>1</v>
      </c>
      <c r="AD404" s="56">
        <f t="shared" si="166"/>
        <v>1</v>
      </c>
      <c r="AE404" s="56">
        <f t="shared" si="166"/>
        <v>0</v>
      </c>
      <c r="AF404" s="56">
        <f t="shared" si="166"/>
        <v>0</v>
      </c>
      <c r="AG404" s="56">
        <f t="shared" si="166"/>
        <v>0</v>
      </c>
      <c r="AH404" s="56">
        <f t="shared" si="166"/>
        <v>0</v>
      </c>
      <c r="AI404" s="56">
        <f t="shared" si="166"/>
        <v>0</v>
      </c>
      <c r="AJ404" s="56">
        <f t="shared" si="166"/>
        <v>0</v>
      </c>
      <c r="AK404" s="56">
        <f t="shared" si="166"/>
        <v>0</v>
      </c>
      <c r="AL404" s="56">
        <f t="shared" si="166"/>
        <v>0</v>
      </c>
      <c r="AM404" s="56">
        <f t="shared" si="167"/>
        <v>0</v>
      </c>
      <c r="AN404" s="56">
        <f t="shared" si="167"/>
        <v>0</v>
      </c>
      <c r="AO404" s="56">
        <f t="shared" si="167"/>
        <v>0</v>
      </c>
      <c r="AP404" s="56">
        <f t="shared" si="167"/>
        <v>0</v>
      </c>
      <c r="AQ404" s="56">
        <f t="shared" si="167"/>
        <v>0</v>
      </c>
      <c r="AR404" s="56">
        <f t="shared" si="167"/>
        <v>0</v>
      </c>
      <c r="AS404" s="56">
        <f t="shared" si="167"/>
        <v>0</v>
      </c>
      <c r="AT404" s="56">
        <f t="shared" si="167"/>
        <v>0</v>
      </c>
      <c r="AU404" s="56">
        <f t="shared" si="167"/>
        <v>0</v>
      </c>
      <c r="AV404" s="56">
        <f t="shared" si="167"/>
        <v>0</v>
      </c>
      <c r="AW404" s="56">
        <f t="shared" si="167"/>
        <v>0</v>
      </c>
      <c r="AX404" s="56">
        <f t="shared" si="167"/>
        <v>0</v>
      </c>
      <c r="AY404" s="56">
        <f t="shared" si="167"/>
        <v>0</v>
      </c>
      <c r="AZ404" s="56">
        <f t="shared" si="167"/>
        <v>0</v>
      </c>
    </row>
    <row r="405" spans="1:52">
      <c r="A405" s="56" t="s">
        <v>335</v>
      </c>
      <c r="B405" s="56">
        <v>968</v>
      </c>
      <c r="C405" s="56" t="s">
        <v>445</v>
      </c>
      <c r="D405" s="56" t="s">
        <v>455</v>
      </c>
      <c r="E405" s="1">
        <v>39788</v>
      </c>
      <c r="F405" s="1">
        <v>42871</v>
      </c>
      <c r="G405" s="1">
        <f t="shared" si="163"/>
        <v>42871</v>
      </c>
      <c r="I405" s="56">
        <f t="shared" si="164"/>
        <v>1</v>
      </c>
      <c r="J405" s="56">
        <f t="shared" si="164"/>
        <v>1</v>
      </c>
      <c r="K405" s="56">
        <f t="shared" si="164"/>
        <v>1</v>
      </c>
      <c r="L405" s="56">
        <f t="shared" si="164"/>
        <v>1</v>
      </c>
      <c r="M405" s="56">
        <f t="shared" si="164"/>
        <v>1</v>
      </c>
      <c r="N405" s="56">
        <f t="shared" si="164"/>
        <v>1</v>
      </c>
      <c r="O405" s="56">
        <f t="shared" si="164"/>
        <v>1</v>
      </c>
      <c r="P405" s="56">
        <f t="shared" si="164"/>
        <v>1</v>
      </c>
      <c r="Q405" s="56">
        <f t="shared" si="164"/>
        <v>1</v>
      </c>
      <c r="R405" s="56">
        <f t="shared" si="164"/>
        <v>1</v>
      </c>
      <c r="S405" s="56">
        <f t="shared" si="165"/>
        <v>1</v>
      </c>
      <c r="T405" s="56">
        <f t="shared" si="165"/>
        <v>1</v>
      </c>
      <c r="U405" s="56">
        <f t="shared" si="165"/>
        <v>1</v>
      </c>
      <c r="V405" s="56">
        <f t="shared" si="165"/>
        <v>1</v>
      </c>
      <c r="W405" s="56">
        <f t="shared" si="165"/>
        <v>1</v>
      </c>
      <c r="X405" s="56">
        <f t="shared" si="165"/>
        <v>1</v>
      </c>
      <c r="Y405" s="56">
        <f t="shared" si="165"/>
        <v>1</v>
      </c>
      <c r="Z405" s="56">
        <f t="shared" si="165"/>
        <v>1</v>
      </c>
      <c r="AA405" s="56">
        <f t="shared" si="165"/>
        <v>1</v>
      </c>
      <c r="AB405" s="56">
        <f t="shared" si="165"/>
        <v>1</v>
      </c>
      <c r="AC405" s="56">
        <f t="shared" si="166"/>
        <v>1</v>
      </c>
      <c r="AD405" s="56">
        <f t="shared" si="166"/>
        <v>1</v>
      </c>
      <c r="AE405" s="56">
        <f t="shared" si="166"/>
        <v>1</v>
      </c>
      <c r="AF405" s="56">
        <f t="shared" si="166"/>
        <v>1</v>
      </c>
      <c r="AG405" s="56">
        <f t="shared" si="166"/>
        <v>1</v>
      </c>
      <c r="AH405" s="56">
        <f t="shared" si="166"/>
        <v>1</v>
      </c>
      <c r="AI405" s="56">
        <f t="shared" si="166"/>
        <v>1</v>
      </c>
      <c r="AJ405" s="56">
        <f t="shared" si="166"/>
        <v>1</v>
      </c>
      <c r="AK405" s="56">
        <f t="shared" si="166"/>
        <v>1</v>
      </c>
      <c r="AL405" s="56">
        <f t="shared" si="166"/>
        <v>1</v>
      </c>
      <c r="AM405" s="56">
        <f t="shared" si="167"/>
        <v>1</v>
      </c>
      <c r="AN405" s="56">
        <f t="shared" si="167"/>
        <v>1</v>
      </c>
      <c r="AO405" s="56">
        <f t="shared" si="167"/>
        <v>1</v>
      </c>
      <c r="AP405" s="56">
        <f t="shared" si="167"/>
        <v>0</v>
      </c>
      <c r="AQ405" s="56">
        <f t="shared" si="167"/>
        <v>0</v>
      </c>
      <c r="AR405" s="56">
        <f t="shared" si="167"/>
        <v>0</v>
      </c>
      <c r="AS405" s="56">
        <f t="shared" si="167"/>
        <v>0</v>
      </c>
      <c r="AT405" s="56">
        <f t="shared" si="167"/>
        <v>0</v>
      </c>
      <c r="AU405" s="56">
        <f t="shared" si="167"/>
        <v>0</v>
      </c>
      <c r="AV405" s="56">
        <f t="shared" si="167"/>
        <v>0</v>
      </c>
      <c r="AW405" s="56">
        <f t="shared" si="167"/>
        <v>0</v>
      </c>
      <c r="AX405" s="56">
        <f t="shared" si="167"/>
        <v>0</v>
      </c>
      <c r="AY405" s="56">
        <f t="shared" si="167"/>
        <v>0</v>
      </c>
      <c r="AZ405" s="56">
        <f t="shared" si="167"/>
        <v>0</v>
      </c>
    </row>
    <row r="406" spans="1:52">
      <c r="A406" s="56" t="s">
        <v>335</v>
      </c>
      <c r="B406" s="56">
        <v>977</v>
      </c>
      <c r="C406" s="56" t="s">
        <v>445</v>
      </c>
      <c r="D406" s="56" t="s">
        <v>454</v>
      </c>
      <c r="E406" s="1">
        <v>39825</v>
      </c>
      <c r="F406" s="1">
        <v>41866</v>
      </c>
      <c r="G406" s="1">
        <f t="shared" si="163"/>
        <v>41866</v>
      </c>
      <c r="I406" s="56">
        <f t="shared" si="164"/>
        <v>1</v>
      </c>
      <c r="J406" s="56">
        <f t="shared" si="164"/>
        <v>1</v>
      </c>
      <c r="K406" s="56">
        <f t="shared" si="164"/>
        <v>1</v>
      </c>
      <c r="L406" s="56">
        <f t="shared" si="164"/>
        <v>1</v>
      </c>
      <c r="M406" s="56">
        <f t="shared" si="164"/>
        <v>1</v>
      </c>
      <c r="N406" s="56">
        <f t="shared" si="164"/>
        <v>1</v>
      </c>
      <c r="O406" s="56">
        <f t="shared" si="164"/>
        <v>1</v>
      </c>
      <c r="P406" s="56">
        <f t="shared" si="164"/>
        <v>1</v>
      </c>
      <c r="Q406" s="56">
        <f t="shared" si="164"/>
        <v>1</v>
      </c>
      <c r="R406" s="56">
        <f t="shared" si="164"/>
        <v>1</v>
      </c>
      <c r="S406" s="56">
        <f t="shared" si="165"/>
        <v>1</v>
      </c>
      <c r="T406" s="56">
        <f t="shared" si="165"/>
        <v>1</v>
      </c>
      <c r="U406" s="56">
        <f t="shared" si="165"/>
        <v>1</v>
      </c>
      <c r="V406" s="56">
        <f t="shared" si="165"/>
        <v>1</v>
      </c>
      <c r="W406" s="56">
        <f t="shared" si="165"/>
        <v>1</v>
      </c>
      <c r="X406" s="56">
        <f t="shared" si="165"/>
        <v>1</v>
      </c>
      <c r="Y406" s="56">
        <f t="shared" si="165"/>
        <v>1</v>
      </c>
      <c r="Z406" s="56">
        <f t="shared" si="165"/>
        <v>1</v>
      </c>
      <c r="AA406" s="56">
        <f t="shared" si="165"/>
        <v>1</v>
      </c>
      <c r="AB406" s="56">
        <f t="shared" si="165"/>
        <v>1</v>
      </c>
      <c r="AC406" s="56">
        <f t="shared" si="166"/>
        <v>1</v>
      </c>
      <c r="AD406" s="56">
        <f t="shared" si="166"/>
        <v>1</v>
      </c>
      <c r="AE406" s="56">
        <f t="shared" si="166"/>
        <v>0</v>
      </c>
      <c r="AF406" s="56">
        <f t="shared" si="166"/>
        <v>0</v>
      </c>
      <c r="AG406" s="56">
        <f t="shared" si="166"/>
        <v>0</v>
      </c>
      <c r="AH406" s="56">
        <f t="shared" si="166"/>
        <v>0</v>
      </c>
      <c r="AI406" s="56">
        <f t="shared" si="166"/>
        <v>0</v>
      </c>
      <c r="AJ406" s="56">
        <f t="shared" si="166"/>
        <v>0</v>
      </c>
      <c r="AK406" s="56">
        <f t="shared" si="166"/>
        <v>0</v>
      </c>
      <c r="AL406" s="56">
        <f t="shared" si="166"/>
        <v>0</v>
      </c>
      <c r="AM406" s="56">
        <f t="shared" si="167"/>
        <v>0</v>
      </c>
      <c r="AN406" s="56">
        <f t="shared" si="167"/>
        <v>0</v>
      </c>
      <c r="AO406" s="56">
        <f t="shared" si="167"/>
        <v>0</v>
      </c>
      <c r="AP406" s="56">
        <f t="shared" si="167"/>
        <v>0</v>
      </c>
      <c r="AQ406" s="56">
        <f t="shared" si="167"/>
        <v>0</v>
      </c>
      <c r="AR406" s="56">
        <f t="shared" si="167"/>
        <v>0</v>
      </c>
      <c r="AS406" s="56">
        <f t="shared" si="167"/>
        <v>0</v>
      </c>
      <c r="AT406" s="56">
        <f t="shared" si="167"/>
        <v>0</v>
      </c>
      <c r="AU406" s="56">
        <f t="shared" si="167"/>
        <v>0</v>
      </c>
      <c r="AV406" s="56">
        <f t="shared" si="167"/>
        <v>0</v>
      </c>
      <c r="AW406" s="56">
        <f t="shared" si="167"/>
        <v>0</v>
      </c>
      <c r="AX406" s="56">
        <f t="shared" si="167"/>
        <v>0</v>
      </c>
      <c r="AY406" s="56">
        <f t="shared" si="167"/>
        <v>0</v>
      </c>
      <c r="AZ406" s="56">
        <f t="shared" si="167"/>
        <v>0</v>
      </c>
    </row>
    <row r="407" spans="1:52">
      <c r="A407" s="56" t="s">
        <v>335</v>
      </c>
      <c r="B407" s="56">
        <v>1112</v>
      </c>
      <c r="C407" s="56" t="s">
        <v>445</v>
      </c>
      <c r="D407" s="56" t="s">
        <v>453</v>
      </c>
      <c r="E407" s="1">
        <v>40304</v>
      </c>
      <c r="F407" s="1">
        <v>42813</v>
      </c>
      <c r="G407" s="1">
        <f t="shared" si="163"/>
        <v>42813</v>
      </c>
      <c r="I407" s="56">
        <f t="shared" ref="I407:R416" si="168">IF(AND(I$5&gt;$E407,I$5&lt;$G407),1,0)</f>
        <v>0</v>
      </c>
      <c r="J407" s="56">
        <f t="shared" si="168"/>
        <v>0</v>
      </c>
      <c r="K407" s="56">
        <f t="shared" si="168"/>
        <v>0</v>
      </c>
      <c r="L407" s="56">
        <f t="shared" si="168"/>
        <v>0</v>
      </c>
      <c r="M407" s="56">
        <f t="shared" si="168"/>
        <v>0</v>
      </c>
      <c r="N407" s="56">
        <f t="shared" si="168"/>
        <v>1</v>
      </c>
      <c r="O407" s="56">
        <f t="shared" si="168"/>
        <v>1</v>
      </c>
      <c r="P407" s="56">
        <f t="shared" si="168"/>
        <v>1</v>
      </c>
      <c r="Q407" s="56">
        <f t="shared" si="168"/>
        <v>1</v>
      </c>
      <c r="R407" s="56">
        <f t="shared" si="168"/>
        <v>1</v>
      </c>
      <c r="S407" s="56">
        <f t="shared" ref="S407:AB416" si="169">IF(AND(S$5&gt;$E407,S$5&lt;$G407),1,0)</f>
        <v>1</v>
      </c>
      <c r="T407" s="56">
        <f t="shared" si="169"/>
        <v>1</v>
      </c>
      <c r="U407" s="56">
        <f t="shared" si="169"/>
        <v>1</v>
      </c>
      <c r="V407" s="56">
        <f t="shared" si="169"/>
        <v>1</v>
      </c>
      <c r="W407" s="56">
        <f t="shared" si="169"/>
        <v>1</v>
      </c>
      <c r="X407" s="56">
        <f t="shared" si="169"/>
        <v>1</v>
      </c>
      <c r="Y407" s="56">
        <f t="shared" si="169"/>
        <v>1</v>
      </c>
      <c r="Z407" s="56">
        <f t="shared" si="169"/>
        <v>1</v>
      </c>
      <c r="AA407" s="56">
        <f t="shared" si="169"/>
        <v>1</v>
      </c>
      <c r="AB407" s="56">
        <f t="shared" si="169"/>
        <v>1</v>
      </c>
      <c r="AC407" s="56">
        <f t="shared" ref="AC407:AL416" si="170">IF(AND(AC$5&gt;$E407,AC$5&lt;$G407),1,0)</f>
        <v>1</v>
      </c>
      <c r="AD407" s="56">
        <f t="shared" si="170"/>
        <v>1</v>
      </c>
      <c r="AE407" s="56">
        <f t="shared" si="170"/>
        <v>1</v>
      </c>
      <c r="AF407" s="56">
        <f t="shared" si="170"/>
        <v>1</v>
      </c>
      <c r="AG407" s="56">
        <f t="shared" si="170"/>
        <v>1</v>
      </c>
      <c r="AH407" s="56">
        <f t="shared" si="170"/>
        <v>1</v>
      </c>
      <c r="AI407" s="56">
        <f t="shared" si="170"/>
        <v>1</v>
      </c>
      <c r="AJ407" s="56">
        <f t="shared" si="170"/>
        <v>1</v>
      </c>
      <c r="AK407" s="56">
        <f t="shared" si="170"/>
        <v>1</v>
      </c>
      <c r="AL407" s="56">
        <f t="shared" si="170"/>
        <v>1</v>
      </c>
      <c r="AM407" s="56">
        <f t="shared" ref="AM407:AZ416" si="171">IF(AND(AM$5&gt;$E407,AM$5&lt;$G407),1,0)</f>
        <v>1</v>
      </c>
      <c r="AN407" s="56">
        <f t="shared" si="171"/>
        <v>1</v>
      </c>
      <c r="AO407" s="56">
        <f t="shared" si="171"/>
        <v>0</v>
      </c>
      <c r="AP407" s="56">
        <f t="shared" si="171"/>
        <v>0</v>
      </c>
      <c r="AQ407" s="56">
        <f t="shared" si="171"/>
        <v>0</v>
      </c>
      <c r="AR407" s="56">
        <f t="shared" si="171"/>
        <v>0</v>
      </c>
      <c r="AS407" s="56">
        <f t="shared" si="171"/>
        <v>0</v>
      </c>
      <c r="AT407" s="56">
        <f t="shared" si="171"/>
        <v>0</v>
      </c>
      <c r="AU407" s="56">
        <f t="shared" si="171"/>
        <v>0</v>
      </c>
      <c r="AV407" s="56">
        <f t="shared" si="171"/>
        <v>0</v>
      </c>
      <c r="AW407" s="56">
        <f t="shared" si="171"/>
        <v>0</v>
      </c>
      <c r="AX407" s="56">
        <f t="shared" si="171"/>
        <v>0</v>
      </c>
      <c r="AY407" s="56">
        <f t="shared" si="171"/>
        <v>0</v>
      </c>
      <c r="AZ407" s="56">
        <f t="shared" si="171"/>
        <v>0</v>
      </c>
    </row>
    <row r="408" spans="1:52">
      <c r="A408" s="56" t="s">
        <v>335</v>
      </c>
      <c r="B408" s="56">
        <v>1118</v>
      </c>
      <c r="C408" s="56" t="s">
        <v>445</v>
      </c>
      <c r="D408" s="56" t="s">
        <v>452</v>
      </c>
      <c r="E408" s="1">
        <v>40346</v>
      </c>
      <c r="F408" s="1">
        <v>42199</v>
      </c>
      <c r="G408" s="1">
        <f t="shared" si="163"/>
        <v>42199</v>
      </c>
      <c r="I408" s="56">
        <f t="shared" si="168"/>
        <v>0</v>
      </c>
      <c r="J408" s="56">
        <f t="shared" si="168"/>
        <v>0</v>
      </c>
      <c r="K408" s="56">
        <f t="shared" si="168"/>
        <v>0</v>
      </c>
      <c r="L408" s="56">
        <f t="shared" si="168"/>
        <v>0</v>
      </c>
      <c r="M408" s="56">
        <f t="shared" si="168"/>
        <v>0</v>
      </c>
      <c r="N408" s="56">
        <f t="shared" si="168"/>
        <v>1</v>
      </c>
      <c r="O408" s="56">
        <f t="shared" si="168"/>
        <v>1</v>
      </c>
      <c r="P408" s="56">
        <f t="shared" si="168"/>
        <v>1</v>
      </c>
      <c r="Q408" s="56">
        <f t="shared" si="168"/>
        <v>1</v>
      </c>
      <c r="R408" s="56">
        <f t="shared" si="168"/>
        <v>1</v>
      </c>
      <c r="S408" s="56">
        <f t="shared" si="169"/>
        <v>1</v>
      </c>
      <c r="T408" s="56">
        <f t="shared" si="169"/>
        <v>1</v>
      </c>
      <c r="U408" s="56">
        <f t="shared" si="169"/>
        <v>1</v>
      </c>
      <c r="V408" s="56">
        <f t="shared" si="169"/>
        <v>1</v>
      </c>
      <c r="W408" s="56">
        <f t="shared" si="169"/>
        <v>1</v>
      </c>
      <c r="X408" s="56">
        <f t="shared" si="169"/>
        <v>1</v>
      </c>
      <c r="Y408" s="56">
        <f t="shared" si="169"/>
        <v>1</v>
      </c>
      <c r="Z408" s="56">
        <f t="shared" si="169"/>
        <v>1</v>
      </c>
      <c r="AA408" s="56">
        <f t="shared" si="169"/>
        <v>1</v>
      </c>
      <c r="AB408" s="56">
        <f t="shared" si="169"/>
        <v>1</v>
      </c>
      <c r="AC408" s="56">
        <f t="shared" si="170"/>
        <v>1</v>
      </c>
      <c r="AD408" s="56">
        <f t="shared" si="170"/>
        <v>1</v>
      </c>
      <c r="AE408" s="56">
        <f t="shared" si="170"/>
        <v>1</v>
      </c>
      <c r="AF408" s="56">
        <f t="shared" si="170"/>
        <v>1</v>
      </c>
      <c r="AG408" s="56">
        <f t="shared" si="170"/>
        <v>1</v>
      </c>
      <c r="AH408" s="56">
        <f t="shared" si="170"/>
        <v>1</v>
      </c>
      <c r="AI408" s="56">
        <f t="shared" si="170"/>
        <v>0</v>
      </c>
      <c r="AJ408" s="56">
        <f t="shared" si="170"/>
        <v>0</v>
      </c>
      <c r="AK408" s="56">
        <f t="shared" si="170"/>
        <v>0</v>
      </c>
      <c r="AL408" s="56">
        <f t="shared" si="170"/>
        <v>0</v>
      </c>
      <c r="AM408" s="56">
        <f t="shared" si="171"/>
        <v>0</v>
      </c>
      <c r="AN408" s="56">
        <f t="shared" si="171"/>
        <v>0</v>
      </c>
      <c r="AO408" s="56">
        <f t="shared" si="171"/>
        <v>0</v>
      </c>
      <c r="AP408" s="56">
        <f t="shared" si="171"/>
        <v>0</v>
      </c>
      <c r="AQ408" s="56">
        <f t="shared" si="171"/>
        <v>0</v>
      </c>
      <c r="AR408" s="56">
        <f t="shared" si="171"/>
        <v>0</v>
      </c>
      <c r="AS408" s="56">
        <f t="shared" si="171"/>
        <v>0</v>
      </c>
      <c r="AT408" s="56">
        <f t="shared" si="171"/>
        <v>0</v>
      </c>
      <c r="AU408" s="56">
        <f t="shared" si="171"/>
        <v>0</v>
      </c>
      <c r="AV408" s="56">
        <f t="shared" si="171"/>
        <v>0</v>
      </c>
      <c r="AW408" s="56">
        <f t="shared" si="171"/>
        <v>0</v>
      </c>
      <c r="AX408" s="56">
        <f t="shared" si="171"/>
        <v>0</v>
      </c>
      <c r="AY408" s="56">
        <f t="shared" si="171"/>
        <v>0</v>
      </c>
      <c r="AZ408" s="56">
        <f t="shared" si="171"/>
        <v>0</v>
      </c>
    </row>
    <row r="409" spans="1:52">
      <c r="A409" s="56" t="s">
        <v>335</v>
      </c>
      <c r="B409" s="56">
        <v>1213</v>
      </c>
      <c r="C409" s="56" t="s">
        <v>445</v>
      </c>
      <c r="D409" s="56" t="s">
        <v>451</v>
      </c>
      <c r="E409" s="1">
        <v>40647</v>
      </c>
      <c r="F409" s="1">
        <v>42121</v>
      </c>
      <c r="G409" s="1">
        <f t="shared" si="163"/>
        <v>42121</v>
      </c>
      <c r="I409" s="56">
        <f t="shared" si="168"/>
        <v>0</v>
      </c>
      <c r="J409" s="56">
        <f t="shared" si="168"/>
        <v>0</v>
      </c>
      <c r="K409" s="56">
        <f t="shared" si="168"/>
        <v>0</v>
      </c>
      <c r="L409" s="56">
        <f t="shared" si="168"/>
        <v>0</v>
      </c>
      <c r="M409" s="56">
        <f t="shared" si="168"/>
        <v>0</v>
      </c>
      <c r="N409" s="56">
        <f t="shared" si="168"/>
        <v>0</v>
      </c>
      <c r="O409" s="56">
        <f t="shared" si="168"/>
        <v>0</v>
      </c>
      <c r="P409" s="56">
        <f t="shared" si="168"/>
        <v>0</v>
      </c>
      <c r="Q409" s="56">
        <f t="shared" si="168"/>
        <v>0</v>
      </c>
      <c r="R409" s="56">
        <f t="shared" si="168"/>
        <v>1</v>
      </c>
      <c r="S409" s="56">
        <f t="shared" si="169"/>
        <v>1</v>
      </c>
      <c r="T409" s="56">
        <f t="shared" si="169"/>
        <v>1</v>
      </c>
      <c r="U409" s="56">
        <f t="shared" si="169"/>
        <v>1</v>
      </c>
      <c r="V409" s="56">
        <f t="shared" si="169"/>
        <v>1</v>
      </c>
      <c r="W409" s="56">
        <f t="shared" si="169"/>
        <v>1</v>
      </c>
      <c r="X409" s="56">
        <f t="shared" si="169"/>
        <v>1</v>
      </c>
      <c r="Y409" s="56">
        <f t="shared" si="169"/>
        <v>1</v>
      </c>
      <c r="Z409" s="56">
        <f t="shared" si="169"/>
        <v>1</v>
      </c>
      <c r="AA409" s="56">
        <f t="shared" si="169"/>
        <v>1</v>
      </c>
      <c r="AB409" s="56">
        <f t="shared" si="169"/>
        <v>1</v>
      </c>
      <c r="AC409" s="56">
        <f t="shared" si="170"/>
        <v>1</v>
      </c>
      <c r="AD409" s="56">
        <f t="shared" si="170"/>
        <v>1</v>
      </c>
      <c r="AE409" s="56">
        <f t="shared" si="170"/>
        <v>1</v>
      </c>
      <c r="AF409" s="56">
        <f t="shared" si="170"/>
        <v>1</v>
      </c>
      <c r="AG409" s="56">
        <f t="shared" si="170"/>
        <v>1</v>
      </c>
      <c r="AH409" s="56">
        <f t="shared" si="170"/>
        <v>0</v>
      </c>
      <c r="AI409" s="56">
        <f t="shared" si="170"/>
        <v>0</v>
      </c>
      <c r="AJ409" s="56">
        <f t="shared" si="170"/>
        <v>0</v>
      </c>
      <c r="AK409" s="56">
        <f t="shared" si="170"/>
        <v>0</v>
      </c>
      <c r="AL409" s="56">
        <f t="shared" si="170"/>
        <v>0</v>
      </c>
      <c r="AM409" s="56">
        <f t="shared" si="171"/>
        <v>0</v>
      </c>
      <c r="AN409" s="56">
        <f t="shared" si="171"/>
        <v>0</v>
      </c>
      <c r="AO409" s="56">
        <f t="shared" si="171"/>
        <v>0</v>
      </c>
      <c r="AP409" s="56">
        <f t="shared" si="171"/>
        <v>0</v>
      </c>
      <c r="AQ409" s="56">
        <f t="shared" si="171"/>
        <v>0</v>
      </c>
      <c r="AR409" s="56">
        <f t="shared" si="171"/>
        <v>0</v>
      </c>
      <c r="AS409" s="56">
        <f t="shared" si="171"/>
        <v>0</v>
      </c>
      <c r="AT409" s="56">
        <f t="shared" si="171"/>
        <v>0</v>
      </c>
      <c r="AU409" s="56">
        <f t="shared" si="171"/>
        <v>0</v>
      </c>
      <c r="AV409" s="56">
        <f t="shared" si="171"/>
        <v>0</v>
      </c>
      <c r="AW409" s="56">
        <f t="shared" si="171"/>
        <v>0</v>
      </c>
      <c r="AX409" s="56">
        <f t="shared" si="171"/>
        <v>0</v>
      </c>
      <c r="AY409" s="56">
        <f t="shared" si="171"/>
        <v>0</v>
      </c>
      <c r="AZ409" s="56">
        <f t="shared" si="171"/>
        <v>0</v>
      </c>
    </row>
    <row r="410" spans="1:52">
      <c r="A410" s="56" t="s">
        <v>335</v>
      </c>
      <c r="B410" s="56">
        <v>1221</v>
      </c>
      <c r="C410" s="56" t="s">
        <v>445</v>
      </c>
      <c r="D410" s="56" t="s">
        <v>450</v>
      </c>
      <c r="E410" s="1">
        <v>40674</v>
      </c>
      <c r="F410" s="1">
        <v>42152</v>
      </c>
      <c r="G410" s="1">
        <f t="shared" si="163"/>
        <v>42152</v>
      </c>
      <c r="I410" s="56">
        <f t="shared" si="168"/>
        <v>0</v>
      </c>
      <c r="J410" s="56">
        <f t="shared" si="168"/>
        <v>0</v>
      </c>
      <c r="K410" s="56">
        <f t="shared" si="168"/>
        <v>0</v>
      </c>
      <c r="L410" s="56">
        <f t="shared" si="168"/>
        <v>0</v>
      </c>
      <c r="M410" s="56">
        <f t="shared" si="168"/>
        <v>0</v>
      </c>
      <c r="N410" s="56">
        <f t="shared" si="168"/>
        <v>0</v>
      </c>
      <c r="O410" s="56">
        <f t="shared" si="168"/>
        <v>0</v>
      </c>
      <c r="P410" s="56">
        <f t="shared" si="168"/>
        <v>0</v>
      </c>
      <c r="Q410" s="56">
        <f t="shared" si="168"/>
        <v>0</v>
      </c>
      <c r="R410" s="56">
        <f t="shared" si="168"/>
        <v>1</v>
      </c>
      <c r="S410" s="56">
        <f t="shared" si="169"/>
        <v>1</v>
      </c>
      <c r="T410" s="56">
        <f t="shared" si="169"/>
        <v>1</v>
      </c>
      <c r="U410" s="56">
        <f t="shared" si="169"/>
        <v>1</v>
      </c>
      <c r="V410" s="56">
        <f t="shared" si="169"/>
        <v>1</v>
      </c>
      <c r="W410" s="56">
        <f t="shared" si="169"/>
        <v>1</v>
      </c>
      <c r="X410" s="56">
        <f t="shared" si="169"/>
        <v>1</v>
      </c>
      <c r="Y410" s="56">
        <f t="shared" si="169"/>
        <v>1</v>
      </c>
      <c r="Z410" s="56">
        <f t="shared" si="169"/>
        <v>1</v>
      </c>
      <c r="AA410" s="56">
        <f t="shared" si="169"/>
        <v>1</v>
      </c>
      <c r="AB410" s="56">
        <f t="shared" si="169"/>
        <v>1</v>
      </c>
      <c r="AC410" s="56">
        <f t="shared" si="170"/>
        <v>1</v>
      </c>
      <c r="AD410" s="56">
        <f t="shared" si="170"/>
        <v>1</v>
      </c>
      <c r="AE410" s="56">
        <f t="shared" si="170"/>
        <v>1</v>
      </c>
      <c r="AF410" s="56">
        <f t="shared" si="170"/>
        <v>1</v>
      </c>
      <c r="AG410" s="56">
        <f t="shared" si="170"/>
        <v>1</v>
      </c>
      <c r="AH410" s="56">
        <f t="shared" si="170"/>
        <v>0</v>
      </c>
      <c r="AI410" s="56">
        <f t="shared" si="170"/>
        <v>0</v>
      </c>
      <c r="AJ410" s="56">
        <f t="shared" si="170"/>
        <v>0</v>
      </c>
      <c r="AK410" s="56">
        <f t="shared" si="170"/>
        <v>0</v>
      </c>
      <c r="AL410" s="56">
        <f t="shared" si="170"/>
        <v>0</v>
      </c>
      <c r="AM410" s="56">
        <f t="shared" si="171"/>
        <v>0</v>
      </c>
      <c r="AN410" s="56">
        <f t="shared" si="171"/>
        <v>0</v>
      </c>
      <c r="AO410" s="56">
        <f t="shared" si="171"/>
        <v>0</v>
      </c>
      <c r="AP410" s="56">
        <f t="shared" si="171"/>
        <v>0</v>
      </c>
      <c r="AQ410" s="56">
        <f t="shared" si="171"/>
        <v>0</v>
      </c>
      <c r="AR410" s="56">
        <f t="shared" si="171"/>
        <v>0</v>
      </c>
      <c r="AS410" s="56">
        <f t="shared" si="171"/>
        <v>0</v>
      </c>
      <c r="AT410" s="56">
        <f t="shared" si="171"/>
        <v>0</v>
      </c>
      <c r="AU410" s="56">
        <f t="shared" si="171"/>
        <v>0</v>
      </c>
      <c r="AV410" s="56">
        <f t="shared" si="171"/>
        <v>0</v>
      </c>
      <c r="AW410" s="56">
        <f t="shared" si="171"/>
        <v>0</v>
      </c>
      <c r="AX410" s="56">
        <f t="shared" si="171"/>
        <v>0</v>
      </c>
      <c r="AY410" s="56">
        <f t="shared" si="171"/>
        <v>0</v>
      </c>
      <c r="AZ410" s="56">
        <f t="shared" si="171"/>
        <v>0</v>
      </c>
    </row>
    <row r="411" spans="1:52">
      <c r="A411" s="56" t="s">
        <v>352</v>
      </c>
      <c r="B411" s="56">
        <v>232</v>
      </c>
      <c r="C411" s="56" t="s">
        <v>445</v>
      </c>
      <c r="D411" s="56" t="s">
        <v>449</v>
      </c>
      <c r="E411" s="1">
        <v>38952</v>
      </c>
      <c r="F411" s="1">
        <v>41365</v>
      </c>
      <c r="G411" s="1">
        <f t="shared" si="163"/>
        <v>41365</v>
      </c>
      <c r="I411" s="56">
        <f t="shared" si="168"/>
        <v>1</v>
      </c>
      <c r="J411" s="56">
        <f t="shared" si="168"/>
        <v>1</v>
      </c>
      <c r="K411" s="56">
        <f t="shared" si="168"/>
        <v>1</v>
      </c>
      <c r="L411" s="56">
        <f t="shared" si="168"/>
        <v>1</v>
      </c>
      <c r="M411" s="56">
        <f t="shared" si="168"/>
        <v>1</v>
      </c>
      <c r="N411" s="56">
        <f t="shared" si="168"/>
        <v>1</v>
      </c>
      <c r="O411" s="56">
        <f t="shared" si="168"/>
        <v>1</v>
      </c>
      <c r="P411" s="56">
        <f t="shared" si="168"/>
        <v>1</v>
      </c>
      <c r="Q411" s="56">
        <f t="shared" si="168"/>
        <v>1</v>
      </c>
      <c r="R411" s="56">
        <f t="shared" si="168"/>
        <v>1</v>
      </c>
      <c r="S411" s="56">
        <f t="shared" si="169"/>
        <v>1</v>
      </c>
      <c r="T411" s="56">
        <f t="shared" si="169"/>
        <v>1</v>
      </c>
      <c r="U411" s="56">
        <f t="shared" si="169"/>
        <v>1</v>
      </c>
      <c r="V411" s="56">
        <f t="shared" si="169"/>
        <v>1</v>
      </c>
      <c r="W411" s="56">
        <f t="shared" si="169"/>
        <v>1</v>
      </c>
      <c r="X411" s="56">
        <f t="shared" si="169"/>
        <v>1</v>
      </c>
      <c r="Y411" s="56">
        <f t="shared" si="169"/>
        <v>1</v>
      </c>
      <c r="Z411" s="56">
        <f t="shared" si="169"/>
        <v>0</v>
      </c>
      <c r="AA411" s="56">
        <f t="shared" si="169"/>
        <v>0</v>
      </c>
      <c r="AB411" s="56">
        <f t="shared" si="169"/>
        <v>0</v>
      </c>
      <c r="AC411" s="56">
        <f t="shared" si="170"/>
        <v>0</v>
      </c>
      <c r="AD411" s="56">
        <f t="shared" si="170"/>
        <v>0</v>
      </c>
      <c r="AE411" s="56">
        <f t="shared" si="170"/>
        <v>0</v>
      </c>
      <c r="AF411" s="56">
        <f t="shared" si="170"/>
        <v>0</v>
      </c>
      <c r="AG411" s="56">
        <f t="shared" si="170"/>
        <v>0</v>
      </c>
      <c r="AH411" s="56">
        <f t="shared" si="170"/>
        <v>0</v>
      </c>
      <c r="AI411" s="56">
        <f t="shared" si="170"/>
        <v>0</v>
      </c>
      <c r="AJ411" s="56">
        <f t="shared" si="170"/>
        <v>0</v>
      </c>
      <c r="AK411" s="56">
        <f t="shared" si="170"/>
        <v>0</v>
      </c>
      <c r="AL411" s="56">
        <f t="shared" si="170"/>
        <v>0</v>
      </c>
      <c r="AM411" s="56">
        <f t="shared" si="171"/>
        <v>0</v>
      </c>
      <c r="AN411" s="56">
        <f t="shared" si="171"/>
        <v>0</v>
      </c>
      <c r="AO411" s="56">
        <f t="shared" si="171"/>
        <v>0</v>
      </c>
      <c r="AP411" s="56">
        <f t="shared" si="171"/>
        <v>0</v>
      </c>
      <c r="AQ411" s="56">
        <f t="shared" si="171"/>
        <v>0</v>
      </c>
      <c r="AR411" s="56">
        <f t="shared" si="171"/>
        <v>0</v>
      </c>
      <c r="AS411" s="56">
        <f t="shared" si="171"/>
        <v>0</v>
      </c>
      <c r="AT411" s="56">
        <f t="shared" si="171"/>
        <v>0</v>
      </c>
      <c r="AU411" s="56">
        <f t="shared" si="171"/>
        <v>0</v>
      </c>
      <c r="AV411" s="56">
        <f t="shared" si="171"/>
        <v>0</v>
      </c>
      <c r="AW411" s="56">
        <f t="shared" si="171"/>
        <v>0</v>
      </c>
      <c r="AX411" s="56">
        <f t="shared" si="171"/>
        <v>0</v>
      </c>
      <c r="AY411" s="56">
        <f t="shared" si="171"/>
        <v>0</v>
      </c>
      <c r="AZ411" s="56">
        <f t="shared" si="171"/>
        <v>0</v>
      </c>
    </row>
    <row r="412" spans="1:52">
      <c r="A412" s="56" t="s">
        <v>352</v>
      </c>
      <c r="B412" s="56">
        <v>232</v>
      </c>
      <c r="C412" s="56" t="s">
        <v>445</v>
      </c>
      <c r="D412" s="56" t="s">
        <v>449</v>
      </c>
      <c r="E412" s="1">
        <v>41671</v>
      </c>
      <c r="F412" s="1">
        <v>42309</v>
      </c>
      <c r="G412" s="1">
        <f t="shared" si="163"/>
        <v>42309</v>
      </c>
      <c r="I412" s="56">
        <f t="shared" si="168"/>
        <v>0</v>
      </c>
      <c r="J412" s="56">
        <f t="shared" si="168"/>
        <v>0</v>
      </c>
      <c r="K412" s="56">
        <f t="shared" si="168"/>
        <v>0</v>
      </c>
      <c r="L412" s="56">
        <f t="shared" si="168"/>
        <v>0</v>
      </c>
      <c r="M412" s="56">
        <f t="shared" si="168"/>
        <v>0</v>
      </c>
      <c r="N412" s="56">
        <f t="shared" si="168"/>
        <v>0</v>
      </c>
      <c r="O412" s="56">
        <f t="shared" si="168"/>
        <v>0</v>
      </c>
      <c r="P412" s="56">
        <f t="shared" si="168"/>
        <v>0</v>
      </c>
      <c r="Q412" s="56">
        <f t="shared" si="168"/>
        <v>0</v>
      </c>
      <c r="R412" s="56">
        <f t="shared" si="168"/>
        <v>0</v>
      </c>
      <c r="S412" s="56">
        <f t="shared" si="169"/>
        <v>0</v>
      </c>
      <c r="T412" s="56">
        <f t="shared" si="169"/>
        <v>0</v>
      </c>
      <c r="U412" s="56">
        <f t="shared" si="169"/>
        <v>0</v>
      </c>
      <c r="V412" s="56">
        <f t="shared" si="169"/>
        <v>0</v>
      </c>
      <c r="W412" s="56">
        <f t="shared" si="169"/>
        <v>0</v>
      </c>
      <c r="X412" s="56">
        <f t="shared" si="169"/>
        <v>0</v>
      </c>
      <c r="Y412" s="56">
        <f t="shared" si="169"/>
        <v>0</v>
      </c>
      <c r="Z412" s="56">
        <f t="shared" si="169"/>
        <v>0</v>
      </c>
      <c r="AA412" s="56">
        <f t="shared" si="169"/>
        <v>0</v>
      </c>
      <c r="AB412" s="56">
        <f t="shared" si="169"/>
        <v>0</v>
      </c>
      <c r="AC412" s="56">
        <f t="shared" si="170"/>
        <v>1</v>
      </c>
      <c r="AD412" s="56">
        <f t="shared" si="170"/>
        <v>1</v>
      </c>
      <c r="AE412" s="56">
        <f t="shared" si="170"/>
        <v>1</v>
      </c>
      <c r="AF412" s="56">
        <f t="shared" si="170"/>
        <v>1</v>
      </c>
      <c r="AG412" s="56">
        <f t="shared" si="170"/>
        <v>1</v>
      </c>
      <c r="AH412" s="56">
        <f t="shared" si="170"/>
        <v>1</v>
      </c>
      <c r="AI412" s="56">
        <f t="shared" si="170"/>
        <v>1</v>
      </c>
      <c r="AJ412" s="56">
        <f t="shared" si="170"/>
        <v>0</v>
      </c>
      <c r="AK412" s="56">
        <f t="shared" si="170"/>
        <v>0</v>
      </c>
      <c r="AL412" s="56">
        <f t="shared" si="170"/>
        <v>0</v>
      </c>
      <c r="AM412" s="56">
        <f t="shared" si="171"/>
        <v>0</v>
      </c>
      <c r="AN412" s="56">
        <f t="shared" si="171"/>
        <v>0</v>
      </c>
      <c r="AO412" s="56">
        <f t="shared" si="171"/>
        <v>0</v>
      </c>
      <c r="AP412" s="56">
        <f t="shared" si="171"/>
        <v>0</v>
      </c>
      <c r="AQ412" s="56">
        <f t="shared" si="171"/>
        <v>0</v>
      </c>
      <c r="AR412" s="56">
        <f t="shared" si="171"/>
        <v>0</v>
      </c>
      <c r="AS412" s="56">
        <f t="shared" si="171"/>
        <v>0</v>
      </c>
      <c r="AT412" s="56">
        <f t="shared" si="171"/>
        <v>0</v>
      </c>
      <c r="AU412" s="56">
        <f t="shared" si="171"/>
        <v>0</v>
      </c>
      <c r="AV412" s="56">
        <f t="shared" si="171"/>
        <v>0</v>
      </c>
      <c r="AW412" s="56">
        <f t="shared" si="171"/>
        <v>0</v>
      </c>
      <c r="AX412" s="56">
        <f t="shared" si="171"/>
        <v>0</v>
      </c>
      <c r="AY412" s="56">
        <f t="shared" si="171"/>
        <v>0</v>
      </c>
      <c r="AZ412" s="56">
        <f t="shared" si="171"/>
        <v>0</v>
      </c>
    </row>
    <row r="413" spans="1:52">
      <c r="A413" s="56" t="s">
        <v>352</v>
      </c>
      <c r="B413" s="56">
        <v>238</v>
      </c>
      <c r="C413" s="56" t="s">
        <v>445</v>
      </c>
      <c r="D413" s="56" t="s">
        <v>448</v>
      </c>
      <c r="E413" s="1">
        <v>38443</v>
      </c>
      <c r="F413" s="1">
        <v>42401</v>
      </c>
      <c r="G413" s="1">
        <f t="shared" si="163"/>
        <v>42401</v>
      </c>
      <c r="I413" s="56">
        <f t="shared" si="168"/>
        <v>1</v>
      </c>
      <c r="J413" s="56">
        <f t="shared" si="168"/>
        <v>1</v>
      </c>
      <c r="K413" s="56">
        <f t="shared" si="168"/>
        <v>1</v>
      </c>
      <c r="L413" s="56">
        <f t="shared" si="168"/>
        <v>1</v>
      </c>
      <c r="M413" s="56">
        <f t="shared" si="168"/>
        <v>1</v>
      </c>
      <c r="N413" s="56">
        <f t="shared" si="168"/>
        <v>1</v>
      </c>
      <c r="O413" s="56">
        <f t="shared" si="168"/>
        <v>1</v>
      </c>
      <c r="P413" s="56">
        <f t="shared" si="168"/>
        <v>1</v>
      </c>
      <c r="Q413" s="56">
        <f t="shared" si="168"/>
        <v>1</v>
      </c>
      <c r="R413" s="56">
        <f t="shared" si="168"/>
        <v>1</v>
      </c>
      <c r="S413" s="56">
        <f t="shared" si="169"/>
        <v>1</v>
      </c>
      <c r="T413" s="56">
        <f t="shared" si="169"/>
        <v>1</v>
      </c>
      <c r="U413" s="56">
        <f t="shared" si="169"/>
        <v>1</v>
      </c>
      <c r="V413" s="56">
        <f t="shared" si="169"/>
        <v>1</v>
      </c>
      <c r="W413" s="56">
        <f t="shared" si="169"/>
        <v>1</v>
      </c>
      <c r="X413" s="56">
        <f t="shared" si="169"/>
        <v>1</v>
      </c>
      <c r="Y413" s="56">
        <f t="shared" si="169"/>
        <v>1</v>
      </c>
      <c r="Z413" s="56">
        <f t="shared" si="169"/>
        <v>1</v>
      </c>
      <c r="AA413" s="56">
        <f t="shared" si="169"/>
        <v>1</v>
      </c>
      <c r="AB413" s="56">
        <f t="shared" si="169"/>
        <v>1</v>
      </c>
      <c r="AC413" s="56">
        <f t="shared" si="170"/>
        <v>1</v>
      </c>
      <c r="AD413" s="56">
        <f t="shared" si="170"/>
        <v>1</v>
      </c>
      <c r="AE413" s="56">
        <f t="shared" si="170"/>
        <v>1</v>
      </c>
      <c r="AF413" s="56">
        <f t="shared" si="170"/>
        <v>1</v>
      </c>
      <c r="AG413" s="56">
        <f t="shared" si="170"/>
        <v>1</v>
      </c>
      <c r="AH413" s="56">
        <f t="shared" si="170"/>
        <v>1</v>
      </c>
      <c r="AI413" s="56">
        <f t="shared" si="170"/>
        <v>1</v>
      </c>
      <c r="AJ413" s="56">
        <f t="shared" si="170"/>
        <v>1</v>
      </c>
      <c r="AK413" s="56">
        <f t="shared" si="170"/>
        <v>0</v>
      </c>
      <c r="AL413" s="56">
        <f t="shared" si="170"/>
        <v>0</v>
      </c>
      <c r="AM413" s="56">
        <f t="shared" si="171"/>
        <v>0</v>
      </c>
      <c r="AN413" s="56">
        <f t="shared" si="171"/>
        <v>0</v>
      </c>
      <c r="AO413" s="56">
        <f t="shared" si="171"/>
        <v>0</v>
      </c>
      <c r="AP413" s="56">
        <f t="shared" si="171"/>
        <v>0</v>
      </c>
      <c r="AQ413" s="56">
        <f t="shared" si="171"/>
        <v>0</v>
      </c>
      <c r="AR413" s="56">
        <f t="shared" si="171"/>
        <v>0</v>
      </c>
      <c r="AS413" s="56">
        <f t="shared" si="171"/>
        <v>0</v>
      </c>
      <c r="AT413" s="56">
        <f t="shared" si="171"/>
        <v>0</v>
      </c>
      <c r="AU413" s="56">
        <f t="shared" si="171"/>
        <v>0</v>
      </c>
      <c r="AV413" s="56">
        <f t="shared" si="171"/>
        <v>0</v>
      </c>
      <c r="AW413" s="56">
        <f t="shared" si="171"/>
        <v>0</v>
      </c>
      <c r="AX413" s="56">
        <f t="shared" si="171"/>
        <v>0</v>
      </c>
      <c r="AY413" s="56">
        <f t="shared" si="171"/>
        <v>0</v>
      </c>
      <c r="AZ413" s="56">
        <f t="shared" si="171"/>
        <v>0</v>
      </c>
    </row>
    <row r="414" spans="1:52">
      <c r="A414" s="56" t="s">
        <v>352</v>
      </c>
      <c r="B414" s="56">
        <v>247</v>
      </c>
      <c r="C414" s="56" t="s">
        <v>445</v>
      </c>
      <c r="D414" s="56" t="s">
        <v>447</v>
      </c>
      <c r="E414" s="1">
        <v>36151</v>
      </c>
      <c r="F414" s="1">
        <v>41487</v>
      </c>
      <c r="G414" s="1">
        <f t="shared" si="163"/>
        <v>41487</v>
      </c>
      <c r="I414" s="56">
        <f t="shared" si="168"/>
        <v>1</v>
      </c>
      <c r="J414" s="56">
        <f t="shared" si="168"/>
        <v>1</v>
      </c>
      <c r="K414" s="56">
        <f t="shared" si="168"/>
        <v>1</v>
      </c>
      <c r="L414" s="56">
        <f t="shared" si="168"/>
        <v>1</v>
      </c>
      <c r="M414" s="56">
        <f t="shared" si="168"/>
        <v>1</v>
      </c>
      <c r="N414" s="56">
        <f t="shared" si="168"/>
        <v>1</v>
      </c>
      <c r="O414" s="56">
        <f t="shared" si="168"/>
        <v>1</v>
      </c>
      <c r="P414" s="56">
        <f t="shared" si="168"/>
        <v>1</v>
      </c>
      <c r="Q414" s="56">
        <f t="shared" si="168"/>
        <v>1</v>
      </c>
      <c r="R414" s="56">
        <f t="shared" si="168"/>
        <v>1</v>
      </c>
      <c r="S414" s="56">
        <f t="shared" si="169"/>
        <v>1</v>
      </c>
      <c r="T414" s="56">
        <f t="shared" si="169"/>
        <v>1</v>
      </c>
      <c r="U414" s="56">
        <f t="shared" si="169"/>
        <v>1</v>
      </c>
      <c r="V414" s="56">
        <f t="shared" si="169"/>
        <v>1</v>
      </c>
      <c r="W414" s="56">
        <f t="shared" si="169"/>
        <v>1</v>
      </c>
      <c r="X414" s="56">
        <f t="shared" si="169"/>
        <v>1</v>
      </c>
      <c r="Y414" s="56">
        <f t="shared" si="169"/>
        <v>1</v>
      </c>
      <c r="Z414" s="56">
        <f t="shared" si="169"/>
        <v>1</v>
      </c>
      <c r="AA414" s="56">
        <f t="shared" si="169"/>
        <v>0</v>
      </c>
      <c r="AB414" s="56">
        <f t="shared" si="169"/>
        <v>0</v>
      </c>
      <c r="AC414" s="56">
        <f t="shared" si="170"/>
        <v>0</v>
      </c>
      <c r="AD414" s="56">
        <f t="shared" si="170"/>
        <v>0</v>
      </c>
      <c r="AE414" s="56">
        <f t="shared" si="170"/>
        <v>0</v>
      </c>
      <c r="AF414" s="56">
        <f t="shared" si="170"/>
        <v>0</v>
      </c>
      <c r="AG414" s="56">
        <f t="shared" si="170"/>
        <v>0</v>
      </c>
      <c r="AH414" s="56">
        <f t="shared" si="170"/>
        <v>0</v>
      </c>
      <c r="AI414" s="56">
        <f t="shared" si="170"/>
        <v>0</v>
      </c>
      <c r="AJ414" s="56">
        <f t="shared" si="170"/>
        <v>0</v>
      </c>
      <c r="AK414" s="56">
        <f t="shared" si="170"/>
        <v>0</v>
      </c>
      <c r="AL414" s="56">
        <f t="shared" si="170"/>
        <v>0</v>
      </c>
      <c r="AM414" s="56">
        <f t="shared" si="171"/>
        <v>0</v>
      </c>
      <c r="AN414" s="56">
        <f t="shared" si="171"/>
        <v>0</v>
      </c>
      <c r="AO414" s="56">
        <f t="shared" si="171"/>
        <v>0</v>
      </c>
      <c r="AP414" s="56">
        <f t="shared" si="171"/>
        <v>0</v>
      </c>
      <c r="AQ414" s="56">
        <f t="shared" si="171"/>
        <v>0</v>
      </c>
      <c r="AR414" s="56">
        <f t="shared" si="171"/>
        <v>0</v>
      </c>
      <c r="AS414" s="56">
        <f t="shared" si="171"/>
        <v>0</v>
      </c>
      <c r="AT414" s="56">
        <f t="shared" si="171"/>
        <v>0</v>
      </c>
      <c r="AU414" s="56">
        <f t="shared" si="171"/>
        <v>0</v>
      </c>
      <c r="AV414" s="56">
        <f t="shared" si="171"/>
        <v>0</v>
      </c>
      <c r="AW414" s="56">
        <f t="shared" si="171"/>
        <v>0</v>
      </c>
      <c r="AX414" s="56">
        <f t="shared" si="171"/>
        <v>0</v>
      </c>
      <c r="AY414" s="56">
        <f t="shared" si="171"/>
        <v>0</v>
      </c>
      <c r="AZ414" s="56">
        <f t="shared" si="171"/>
        <v>0</v>
      </c>
    </row>
    <row r="415" spans="1:52">
      <c r="A415" s="56" t="s">
        <v>352</v>
      </c>
      <c r="B415" s="56">
        <v>247</v>
      </c>
      <c r="C415" s="56" t="s">
        <v>445</v>
      </c>
      <c r="D415" s="56" t="s">
        <v>447</v>
      </c>
      <c r="E415" s="1">
        <v>41699</v>
      </c>
      <c r="F415" s="1">
        <v>42401</v>
      </c>
      <c r="G415" s="1">
        <f t="shared" si="163"/>
        <v>42401</v>
      </c>
      <c r="I415" s="56">
        <f t="shared" si="168"/>
        <v>0</v>
      </c>
      <c r="J415" s="56">
        <f t="shared" si="168"/>
        <v>0</v>
      </c>
      <c r="K415" s="56">
        <f t="shared" si="168"/>
        <v>0</v>
      </c>
      <c r="L415" s="56">
        <f t="shared" si="168"/>
        <v>0</v>
      </c>
      <c r="M415" s="56">
        <f t="shared" si="168"/>
        <v>0</v>
      </c>
      <c r="N415" s="56">
        <f t="shared" si="168"/>
        <v>0</v>
      </c>
      <c r="O415" s="56">
        <f t="shared" si="168"/>
        <v>0</v>
      </c>
      <c r="P415" s="56">
        <f t="shared" si="168"/>
        <v>0</v>
      </c>
      <c r="Q415" s="56">
        <f t="shared" si="168"/>
        <v>0</v>
      </c>
      <c r="R415" s="56">
        <f t="shared" si="168"/>
        <v>0</v>
      </c>
      <c r="S415" s="56">
        <f t="shared" si="169"/>
        <v>0</v>
      </c>
      <c r="T415" s="56">
        <f t="shared" si="169"/>
        <v>0</v>
      </c>
      <c r="U415" s="56">
        <f t="shared" si="169"/>
        <v>0</v>
      </c>
      <c r="V415" s="56">
        <f t="shared" si="169"/>
        <v>0</v>
      </c>
      <c r="W415" s="56">
        <f t="shared" si="169"/>
        <v>0</v>
      </c>
      <c r="X415" s="56">
        <f t="shared" si="169"/>
        <v>0</v>
      </c>
      <c r="Y415" s="56">
        <f t="shared" si="169"/>
        <v>0</v>
      </c>
      <c r="Z415" s="56">
        <f t="shared" si="169"/>
        <v>0</v>
      </c>
      <c r="AA415" s="56">
        <f t="shared" si="169"/>
        <v>0</v>
      </c>
      <c r="AB415" s="56">
        <f t="shared" si="169"/>
        <v>0</v>
      </c>
      <c r="AC415" s="56">
        <f t="shared" si="170"/>
        <v>1</v>
      </c>
      <c r="AD415" s="56">
        <f t="shared" si="170"/>
        <v>1</v>
      </c>
      <c r="AE415" s="56">
        <f t="shared" si="170"/>
        <v>1</v>
      </c>
      <c r="AF415" s="56">
        <f t="shared" si="170"/>
        <v>1</v>
      </c>
      <c r="AG415" s="56">
        <f t="shared" si="170"/>
        <v>1</v>
      </c>
      <c r="AH415" s="56">
        <f t="shared" si="170"/>
        <v>1</v>
      </c>
      <c r="AI415" s="56">
        <f t="shared" si="170"/>
        <v>1</v>
      </c>
      <c r="AJ415" s="56">
        <f t="shared" si="170"/>
        <v>1</v>
      </c>
      <c r="AK415" s="56">
        <f t="shared" si="170"/>
        <v>0</v>
      </c>
      <c r="AL415" s="56">
        <f t="shared" si="170"/>
        <v>0</v>
      </c>
      <c r="AM415" s="56">
        <f t="shared" si="171"/>
        <v>0</v>
      </c>
      <c r="AN415" s="56">
        <f t="shared" si="171"/>
        <v>0</v>
      </c>
      <c r="AO415" s="56">
        <f t="shared" si="171"/>
        <v>0</v>
      </c>
      <c r="AP415" s="56">
        <f t="shared" si="171"/>
        <v>0</v>
      </c>
      <c r="AQ415" s="56">
        <f t="shared" si="171"/>
        <v>0</v>
      </c>
      <c r="AR415" s="56">
        <f t="shared" si="171"/>
        <v>0</v>
      </c>
      <c r="AS415" s="56">
        <f t="shared" si="171"/>
        <v>0</v>
      </c>
      <c r="AT415" s="56">
        <f t="shared" si="171"/>
        <v>0</v>
      </c>
      <c r="AU415" s="56">
        <f t="shared" si="171"/>
        <v>0</v>
      </c>
      <c r="AV415" s="56">
        <f t="shared" si="171"/>
        <v>0</v>
      </c>
      <c r="AW415" s="56">
        <f t="shared" si="171"/>
        <v>0</v>
      </c>
      <c r="AX415" s="56">
        <f t="shared" si="171"/>
        <v>0</v>
      </c>
      <c r="AY415" s="56">
        <f t="shared" si="171"/>
        <v>0</v>
      </c>
      <c r="AZ415" s="56">
        <f t="shared" si="171"/>
        <v>0</v>
      </c>
    </row>
    <row r="416" spans="1:52">
      <c r="A416" s="56" t="s">
        <v>352</v>
      </c>
      <c r="B416" s="56">
        <v>259</v>
      </c>
      <c r="C416" s="56" t="s">
        <v>445</v>
      </c>
      <c r="D416" s="56" t="s">
        <v>446</v>
      </c>
      <c r="E416" s="1">
        <v>38924</v>
      </c>
      <c r="F416" s="1">
        <v>41518</v>
      </c>
      <c r="G416" s="1">
        <f t="shared" si="163"/>
        <v>41518</v>
      </c>
      <c r="I416" s="56">
        <f t="shared" si="168"/>
        <v>1</v>
      </c>
      <c r="J416" s="56">
        <f t="shared" si="168"/>
        <v>1</v>
      </c>
      <c r="K416" s="56">
        <f t="shared" si="168"/>
        <v>1</v>
      </c>
      <c r="L416" s="56">
        <f t="shared" si="168"/>
        <v>1</v>
      </c>
      <c r="M416" s="56">
        <f t="shared" si="168"/>
        <v>1</v>
      </c>
      <c r="N416" s="56">
        <f t="shared" si="168"/>
        <v>1</v>
      </c>
      <c r="O416" s="56">
        <f t="shared" si="168"/>
        <v>1</v>
      </c>
      <c r="P416" s="56">
        <f t="shared" si="168"/>
        <v>1</v>
      </c>
      <c r="Q416" s="56">
        <f t="shared" si="168"/>
        <v>1</v>
      </c>
      <c r="R416" s="56">
        <f t="shared" si="168"/>
        <v>1</v>
      </c>
      <c r="S416" s="56">
        <f t="shared" si="169"/>
        <v>1</v>
      </c>
      <c r="T416" s="56">
        <f t="shared" si="169"/>
        <v>1</v>
      </c>
      <c r="U416" s="56">
        <f t="shared" si="169"/>
        <v>1</v>
      </c>
      <c r="V416" s="56">
        <f t="shared" si="169"/>
        <v>1</v>
      </c>
      <c r="W416" s="56">
        <f t="shared" si="169"/>
        <v>1</v>
      </c>
      <c r="X416" s="56">
        <f t="shared" si="169"/>
        <v>1</v>
      </c>
      <c r="Y416" s="56">
        <f t="shared" si="169"/>
        <v>1</v>
      </c>
      <c r="Z416" s="56">
        <f t="shared" si="169"/>
        <v>1</v>
      </c>
      <c r="AA416" s="56">
        <f t="shared" si="169"/>
        <v>0</v>
      </c>
      <c r="AB416" s="56">
        <f t="shared" si="169"/>
        <v>0</v>
      </c>
      <c r="AC416" s="56">
        <f t="shared" si="170"/>
        <v>0</v>
      </c>
      <c r="AD416" s="56">
        <f t="shared" si="170"/>
        <v>0</v>
      </c>
      <c r="AE416" s="56">
        <f t="shared" si="170"/>
        <v>0</v>
      </c>
      <c r="AF416" s="56">
        <f t="shared" si="170"/>
        <v>0</v>
      </c>
      <c r="AG416" s="56">
        <f t="shared" si="170"/>
        <v>0</v>
      </c>
      <c r="AH416" s="56">
        <f t="shared" si="170"/>
        <v>0</v>
      </c>
      <c r="AI416" s="56">
        <f t="shared" si="170"/>
        <v>0</v>
      </c>
      <c r="AJ416" s="56">
        <f t="shared" si="170"/>
        <v>0</v>
      </c>
      <c r="AK416" s="56">
        <f t="shared" si="170"/>
        <v>0</v>
      </c>
      <c r="AL416" s="56">
        <f t="shared" si="170"/>
        <v>0</v>
      </c>
      <c r="AM416" s="56">
        <f t="shared" si="171"/>
        <v>0</v>
      </c>
      <c r="AN416" s="56">
        <f t="shared" si="171"/>
        <v>0</v>
      </c>
      <c r="AO416" s="56">
        <f t="shared" si="171"/>
        <v>0</v>
      </c>
      <c r="AP416" s="56">
        <f t="shared" si="171"/>
        <v>0</v>
      </c>
      <c r="AQ416" s="56">
        <f t="shared" si="171"/>
        <v>0</v>
      </c>
      <c r="AR416" s="56">
        <f t="shared" si="171"/>
        <v>0</v>
      </c>
      <c r="AS416" s="56">
        <f t="shared" si="171"/>
        <v>0</v>
      </c>
      <c r="AT416" s="56">
        <f t="shared" si="171"/>
        <v>0</v>
      </c>
      <c r="AU416" s="56">
        <f t="shared" si="171"/>
        <v>0</v>
      </c>
      <c r="AV416" s="56">
        <f t="shared" si="171"/>
        <v>0</v>
      </c>
      <c r="AW416" s="56">
        <f t="shared" si="171"/>
        <v>0</v>
      </c>
      <c r="AX416" s="56">
        <f t="shared" si="171"/>
        <v>0</v>
      </c>
      <c r="AY416" s="56">
        <f t="shared" si="171"/>
        <v>0</v>
      </c>
      <c r="AZ416" s="56">
        <f t="shared" si="171"/>
        <v>0</v>
      </c>
    </row>
    <row r="417" spans="1:52">
      <c r="A417" s="56" t="s">
        <v>352</v>
      </c>
      <c r="B417" s="56">
        <v>259</v>
      </c>
      <c r="C417" s="56" t="s">
        <v>445</v>
      </c>
      <c r="D417" s="56" t="s">
        <v>446</v>
      </c>
      <c r="E417" s="1">
        <v>41699</v>
      </c>
      <c r="F417" s="1">
        <v>42430</v>
      </c>
      <c r="G417" s="1">
        <f t="shared" si="163"/>
        <v>42430</v>
      </c>
      <c r="I417" s="56">
        <f t="shared" ref="I417:R426" si="172">IF(AND(I$5&gt;$E417,I$5&lt;$G417),1,0)</f>
        <v>0</v>
      </c>
      <c r="J417" s="56">
        <f t="shared" si="172"/>
        <v>0</v>
      </c>
      <c r="K417" s="56">
        <f t="shared" si="172"/>
        <v>0</v>
      </c>
      <c r="L417" s="56">
        <f t="shared" si="172"/>
        <v>0</v>
      </c>
      <c r="M417" s="56">
        <f t="shared" si="172"/>
        <v>0</v>
      </c>
      <c r="N417" s="56">
        <f t="shared" si="172"/>
        <v>0</v>
      </c>
      <c r="O417" s="56">
        <f t="shared" si="172"/>
        <v>0</v>
      </c>
      <c r="P417" s="56">
        <f t="shared" si="172"/>
        <v>0</v>
      </c>
      <c r="Q417" s="56">
        <f t="shared" si="172"/>
        <v>0</v>
      </c>
      <c r="R417" s="56">
        <f t="shared" si="172"/>
        <v>0</v>
      </c>
      <c r="S417" s="56">
        <f t="shared" ref="S417:AB426" si="173">IF(AND(S$5&gt;$E417,S$5&lt;$G417),1,0)</f>
        <v>0</v>
      </c>
      <c r="T417" s="56">
        <f t="shared" si="173"/>
        <v>0</v>
      </c>
      <c r="U417" s="56">
        <f t="shared" si="173"/>
        <v>0</v>
      </c>
      <c r="V417" s="56">
        <f t="shared" si="173"/>
        <v>0</v>
      </c>
      <c r="W417" s="56">
        <f t="shared" si="173"/>
        <v>0</v>
      </c>
      <c r="X417" s="56">
        <f t="shared" si="173"/>
        <v>0</v>
      </c>
      <c r="Y417" s="56">
        <f t="shared" si="173"/>
        <v>0</v>
      </c>
      <c r="Z417" s="56">
        <f t="shared" si="173"/>
        <v>0</v>
      </c>
      <c r="AA417" s="56">
        <f t="shared" si="173"/>
        <v>0</v>
      </c>
      <c r="AB417" s="56">
        <f t="shared" si="173"/>
        <v>0</v>
      </c>
      <c r="AC417" s="56">
        <f t="shared" ref="AC417:AL426" si="174">IF(AND(AC$5&gt;$E417,AC$5&lt;$G417),1,0)</f>
        <v>1</v>
      </c>
      <c r="AD417" s="56">
        <f t="shared" si="174"/>
        <v>1</v>
      </c>
      <c r="AE417" s="56">
        <f t="shared" si="174"/>
        <v>1</v>
      </c>
      <c r="AF417" s="56">
        <f t="shared" si="174"/>
        <v>1</v>
      </c>
      <c r="AG417" s="56">
        <f t="shared" si="174"/>
        <v>1</v>
      </c>
      <c r="AH417" s="56">
        <f t="shared" si="174"/>
        <v>1</v>
      </c>
      <c r="AI417" s="56">
        <f t="shared" si="174"/>
        <v>1</v>
      </c>
      <c r="AJ417" s="56">
        <f t="shared" si="174"/>
        <v>1</v>
      </c>
      <c r="AK417" s="56">
        <f t="shared" si="174"/>
        <v>0</v>
      </c>
      <c r="AL417" s="56">
        <f t="shared" si="174"/>
        <v>0</v>
      </c>
      <c r="AM417" s="56">
        <f t="shared" ref="AM417:AZ426" si="175">IF(AND(AM$5&gt;$E417,AM$5&lt;$G417),1,0)</f>
        <v>0</v>
      </c>
      <c r="AN417" s="56">
        <f t="shared" si="175"/>
        <v>0</v>
      </c>
      <c r="AO417" s="56">
        <f t="shared" si="175"/>
        <v>0</v>
      </c>
      <c r="AP417" s="56">
        <f t="shared" si="175"/>
        <v>0</v>
      </c>
      <c r="AQ417" s="56">
        <f t="shared" si="175"/>
        <v>0</v>
      </c>
      <c r="AR417" s="56">
        <f t="shared" si="175"/>
        <v>0</v>
      </c>
      <c r="AS417" s="56">
        <f t="shared" si="175"/>
        <v>0</v>
      </c>
      <c r="AT417" s="56">
        <f t="shared" si="175"/>
        <v>0</v>
      </c>
      <c r="AU417" s="56">
        <f t="shared" si="175"/>
        <v>0</v>
      </c>
      <c r="AV417" s="56">
        <f t="shared" si="175"/>
        <v>0</v>
      </c>
      <c r="AW417" s="56">
        <f t="shared" si="175"/>
        <v>0</v>
      </c>
      <c r="AX417" s="56">
        <f t="shared" si="175"/>
        <v>0</v>
      </c>
      <c r="AY417" s="56">
        <f t="shared" si="175"/>
        <v>0</v>
      </c>
      <c r="AZ417" s="56">
        <f t="shared" si="175"/>
        <v>0</v>
      </c>
    </row>
    <row r="418" spans="1:52">
      <c r="A418" s="56" t="s">
        <v>352</v>
      </c>
      <c r="B418" s="56">
        <v>361</v>
      </c>
      <c r="C418" s="56" t="s">
        <v>445</v>
      </c>
      <c r="D418" s="56" t="s">
        <v>444</v>
      </c>
      <c r="E418" s="1">
        <v>39009</v>
      </c>
      <c r="F418" s="1">
        <v>41487</v>
      </c>
      <c r="G418" s="1">
        <f t="shared" si="163"/>
        <v>41487</v>
      </c>
      <c r="I418" s="56">
        <f t="shared" si="172"/>
        <v>1</v>
      </c>
      <c r="J418" s="56">
        <f t="shared" si="172"/>
        <v>1</v>
      </c>
      <c r="K418" s="56">
        <f t="shared" si="172"/>
        <v>1</v>
      </c>
      <c r="L418" s="56">
        <f t="shared" si="172"/>
        <v>1</v>
      </c>
      <c r="M418" s="56">
        <f t="shared" si="172"/>
        <v>1</v>
      </c>
      <c r="N418" s="56">
        <f t="shared" si="172"/>
        <v>1</v>
      </c>
      <c r="O418" s="56">
        <f t="shared" si="172"/>
        <v>1</v>
      </c>
      <c r="P418" s="56">
        <f t="shared" si="172"/>
        <v>1</v>
      </c>
      <c r="Q418" s="56">
        <f t="shared" si="172"/>
        <v>1</v>
      </c>
      <c r="R418" s="56">
        <f t="shared" si="172"/>
        <v>1</v>
      </c>
      <c r="S418" s="56">
        <f t="shared" si="173"/>
        <v>1</v>
      </c>
      <c r="T418" s="56">
        <f t="shared" si="173"/>
        <v>1</v>
      </c>
      <c r="U418" s="56">
        <f t="shared" si="173"/>
        <v>1</v>
      </c>
      <c r="V418" s="56">
        <f t="shared" si="173"/>
        <v>1</v>
      </c>
      <c r="W418" s="56">
        <f t="shared" si="173"/>
        <v>1</v>
      </c>
      <c r="X418" s="56">
        <f t="shared" si="173"/>
        <v>1</v>
      </c>
      <c r="Y418" s="56">
        <f t="shared" si="173"/>
        <v>1</v>
      </c>
      <c r="Z418" s="56">
        <f t="shared" si="173"/>
        <v>1</v>
      </c>
      <c r="AA418" s="56">
        <f t="shared" si="173"/>
        <v>0</v>
      </c>
      <c r="AB418" s="56">
        <f t="shared" si="173"/>
        <v>0</v>
      </c>
      <c r="AC418" s="56">
        <f t="shared" si="174"/>
        <v>0</v>
      </c>
      <c r="AD418" s="56">
        <f t="shared" si="174"/>
        <v>0</v>
      </c>
      <c r="AE418" s="56">
        <f t="shared" si="174"/>
        <v>0</v>
      </c>
      <c r="AF418" s="56">
        <f t="shared" si="174"/>
        <v>0</v>
      </c>
      <c r="AG418" s="56">
        <f t="shared" si="174"/>
        <v>0</v>
      </c>
      <c r="AH418" s="56">
        <f t="shared" si="174"/>
        <v>0</v>
      </c>
      <c r="AI418" s="56">
        <f t="shared" si="174"/>
        <v>0</v>
      </c>
      <c r="AJ418" s="56">
        <f t="shared" si="174"/>
        <v>0</v>
      </c>
      <c r="AK418" s="56">
        <f t="shared" si="174"/>
        <v>0</v>
      </c>
      <c r="AL418" s="56">
        <f t="shared" si="174"/>
        <v>0</v>
      </c>
      <c r="AM418" s="56">
        <f t="shared" si="175"/>
        <v>0</v>
      </c>
      <c r="AN418" s="56">
        <f t="shared" si="175"/>
        <v>0</v>
      </c>
      <c r="AO418" s="56">
        <f t="shared" si="175"/>
        <v>0</v>
      </c>
      <c r="AP418" s="56">
        <f t="shared" si="175"/>
        <v>0</v>
      </c>
      <c r="AQ418" s="56">
        <f t="shared" si="175"/>
        <v>0</v>
      </c>
      <c r="AR418" s="56">
        <f t="shared" si="175"/>
        <v>0</v>
      </c>
      <c r="AS418" s="56">
        <f t="shared" si="175"/>
        <v>0</v>
      </c>
      <c r="AT418" s="56">
        <f t="shared" si="175"/>
        <v>0</v>
      </c>
      <c r="AU418" s="56">
        <f t="shared" si="175"/>
        <v>0</v>
      </c>
      <c r="AV418" s="56">
        <f t="shared" si="175"/>
        <v>0</v>
      </c>
      <c r="AW418" s="56">
        <f t="shared" si="175"/>
        <v>0</v>
      </c>
      <c r="AX418" s="56">
        <f t="shared" si="175"/>
        <v>0</v>
      </c>
      <c r="AY418" s="56">
        <f t="shared" si="175"/>
        <v>0</v>
      </c>
      <c r="AZ418" s="56">
        <f t="shared" si="175"/>
        <v>0</v>
      </c>
    </row>
    <row r="419" spans="1:52">
      <c r="A419" s="56" t="s">
        <v>352</v>
      </c>
      <c r="B419" s="56">
        <v>466</v>
      </c>
      <c r="C419" s="56" t="s">
        <v>443</v>
      </c>
      <c r="D419" s="56" t="s">
        <v>442</v>
      </c>
      <c r="E419" s="1">
        <v>37440</v>
      </c>
      <c r="F419" s="1">
        <v>41487</v>
      </c>
      <c r="G419" s="1">
        <f t="shared" si="163"/>
        <v>41487</v>
      </c>
      <c r="I419" s="56">
        <f t="shared" si="172"/>
        <v>1</v>
      </c>
      <c r="J419" s="56">
        <f t="shared" si="172"/>
        <v>1</v>
      </c>
      <c r="K419" s="56">
        <f t="shared" si="172"/>
        <v>1</v>
      </c>
      <c r="L419" s="56">
        <f t="shared" si="172"/>
        <v>1</v>
      </c>
      <c r="M419" s="56">
        <f t="shared" si="172"/>
        <v>1</v>
      </c>
      <c r="N419" s="56">
        <f t="shared" si="172"/>
        <v>1</v>
      </c>
      <c r="O419" s="56">
        <f t="shared" si="172"/>
        <v>1</v>
      </c>
      <c r="P419" s="56">
        <f t="shared" si="172"/>
        <v>1</v>
      </c>
      <c r="Q419" s="56">
        <f t="shared" si="172"/>
        <v>1</v>
      </c>
      <c r="R419" s="56">
        <f t="shared" si="172"/>
        <v>1</v>
      </c>
      <c r="S419" s="56">
        <f t="shared" si="173"/>
        <v>1</v>
      </c>
      <c r="T419" s="56">
        <f t="shared" si="173"/>
        <v>1</v>
      </c>
      <c r="U419" s="56">
        <f t="shared" si="173"/>
        <v>1</v>
      </c>
      <c r="V419" s="56">
        <f t="shared" si="173"/>
        <v>1</v>
      </c>
      <c r="W419" s="56">
        <f t="shared" si="173"/>
        <v>1</v>
      </c>
      <c r="X419" s="56">
        <f t="shared" si="173"/>
        <v>1</v>
      </c>
      <c r="Y419" s="56">
        <f t="shared" si="173"/>
        <v>1</v>
      </c>
      <c r="Z419" s="56">
        <f t="shared" si="173"/>
        <v>1</v>
      </c>
      <c r="AA419" s="56">
        <f t="shared" si="173"/>
        <v>0</v>
      </c>
      <c r="AB419" s="56">
        <f t="shared" si="173"/>
        <v>0</v>
      </c>
      <c r="AC419" s="56">
        <f t="shared" si="174"/>
        <v>0</v>
      </c>
      <c r="AD419" s="56">
        <f t="shared" si="174"/>
        <v>0</v>
      </c>
      <c r="AE419" s="56">
        <f t="shared" si="174"/>
        <v>0</v>
      </c>
      <c r="AF419" s="56">
        <f t="shared" si="174"/>
        <v>0</v>
      </c>
      <c r="AG419" s="56">
        <f t="shared" si="174"/>
        <v>0</v>
      </c>
      <c r="AH419" s="56">
        <f t="shared" si="174"/>
        <v>0</v>
      </c>
      <c r="AI419" s="56">
        <f t="shared" si="174"/>
        <v>0</v>
      </c>
      <c r="AJ419" s="56">
        <f t="shared" si="174"/>
        <v>0</v>
      </c>
      <c r="AK419" s="56">
        <f t="shared" si="174"/>
        <v>0</v>
      </c>
      <c r="AL419" s="56">
        <f t="shared" si="174"/>
        <v>0</v>
      </c>
      <c r="AM419" s="56">
        <f t="shared" si="175"/>
        <v>0</v>
      </c>
      <c r="AN419" s="56">
        <f t="shared" si="175"/>
        <v>0</v>
      </c>
      <c r="AO419" s="56">
        <f t="shared" si="175"/>
        <v>0</v>
      </c>
      <c r="AP419" s="56">
        <f t="shared" si="175"/>
        <v>0</v>
      </c>
      <c r="AQ419" s="56">
        <f t="shared" si="175"/>
        <v>0</v>
      </c>
      <c r="AR419" s="56">
        <f t="shared" si="175"/>
        <v>0</v>
      </c>
      <c r="AS419" s="56">
        <f t="shared" si="175"/>
        <v>0</v>
      </c>
      <c r="AT419" s="56">
        <f t="shared" si="175"/>
        <v>0</v>
      </c>
      <c r="AU419" s="56">
        <f t="shared" si="175"/>
        <v>0</v>
      </c>
      <c r="AV419" s="56">
        <f t="shared" si="175"/>
        <v>0</v>
      </c>
      <c r="AW419" s="56">
        <f t="shared" si="175"/>
        <v>0</v>
      </c>
      <c r="AX419" s="56">
        <f t="shared" si="175"/>
        <v>0</v>
      </c>
      <c r="AY419" s="56">
        <f t="shared" si="175"/>
        <v>0</v>
      </c>
      <c r="AZ419" s="56">
        <f t="shared" si="175"/>
        <v>0</v>
      </c>
    </row>
    <row r="420" spans="1:52">
      <c r="A420" s="56" t="s">
        <v>352</v>
      </c>
      <c r="B420" s="56">
        <v>466</v>
      </c>
      <c r="C420" s="56" t="s">
        <v>443</v>
      </c>
      <c r="D420" s="56" t="s">
        <v>442</v>
      </c>
      <c r="E420" s="1">
        <v>41730</v>
      </c>
      <c r="F420" s="1">
        <v>42309</v>
      </c>
      <c r="G420" s="1">
        <f t="shared" si="163"/>
        <v>42309</v>
      </c>
      <c r="I420" s="56">
        <f t="shared" si="172"/>
        <v>0</v>
      </c>
      <c r="J420" s="56">
        <f t="shared" si="172"/>
        <v>0</v>
      </c>
      <c r="K420" s="56">
        <f t="shared" si="172"/>
        <v>0</v>
      </c>
      <c r="L420" s="56">
        <f t="shared" si="172"/>
        <v>0</v>
      </c>
      <c r="M420" s="56">
        <f t="shared" si="172"/>
        <v>0</v>
      </c>
      <c r="N420" s="56">
        <f t="shared" si="172"/>
        <v>0</v>
      </c>
      <c r="O420" s="56">
        <f t="shared" si="172"/>
        <v>0</v>
      </c>
      <c r="P420" s="56">
        <f t="shared" si="172"/>
        <v>0</v>
      </c>
      <c r="Q420" s="56">
        <f t="shared" si="172"/>
        <v>0</v>
      </c>
      <c r="R420" s="56">
        <f t="shared" si="172"/>
        <v>0</v>
      </c>
      <c r="S420" s="56">
        <f t="shared" si="173"/>
        <v>0</v>
      </c>
      <c r="T420" s="56">
        <f t="shared" si="173"/>
        <v>0</v>
      </c>
      <c r="U420" s="56">
        <f t="shared" si="173"/>
        <v>0</v>
      </c>
      <c r="V420" s="56">
        <f t="shared" si="173"/>
        <v>0</v>
      </c>
      <c r="W420" s="56">
        <f t="shared" si="173"/>
        <v>0</v>
      </c>
      <c r="X420" s="56">
        <f t="shared" si="173"/>
        <v>0</v>
      </c>
      <c r="Y420" s="56">
        <f t="shared" si="173"/>
        <v>0</v>
      </c>
      <c r="Z420" s="56">
        <f t="shared" si="173"/>
        <v>0</v>
      </c>
      <c r="AA420" s="56">
        <f t="shared" si="173"/>
        <v>0</v>
      </c>
      <c r="AB420" s="56">
        <f t="shared" si="173"/>
        <v>0</v>
      </c>
      <c r="AC420" s="56">
        <f t="shared" si="174"/>
        <v>0</v>
      </c>
      <c r="AD420" s="56">
        <f t="shared" si="174"/>
        <v>1</v>
      </c>
      <c r="AE420" s="56">
        <f t="shared" si="174"/>
        <v>1</v>
      </c>
      <c r="AF420" s="56">
        <f t="shared" si="174"/>
        <v>1</v>
      </c>
      <c r="AG420" s="56">
        <f t="shared" si="174"/>
        <v>1</v>
      </c>
      <c r="AH420" s="56">
        <f t="shared" si="174"/>
        <v>1</v>
      </c>
      <c r="AI420" s="56">
        <f t="shared" si="174"/>
        <v>1</v>
      </c>
      <c r="AJ420" s="56">
        <f t="shared" si="174"/>
        <v>0</v>
      </c>
      <c r="AK420" s="56">
        <f t="shared" si="174"/>
        <v>0</v>
      </c>
      <c r="AL420" s="56">
        <f t="shared" si="174"/>
        <v>0</v>
      </c>
      <c r="AM420" s="56">
        <f t="shared" si="175"/>
        <v>0</v>
      </c>
      <c r="AN420" s="56">
        <f t="shared" si="175"/>
        <v>0</v>
      </c>
      <c r="AO420" s="56">
        <f t="shared" si="175"/>
        <v>0</v>
      </c>
      <c r="AP420" s="56">
        <f t="shared" si="175"/>
        <v>0</v>
      </c>
      <c r="AQ420" s="56">
        <f t="shared" si="175"/>
        <v>0</v>
      </c>
      <c r="AR420" s="56">
        <f t="shared" si="175"/>
        <v>0</v>
      </c>
      <c r="AS420" s="56">
        <f t="shared" si="175"/>
        <v>0</v>
      </c>
      <c r="AT420" s="56">
        <f t="shared" si="175"/>
        <v>0</v>
      </c>
      <c r="AU420" s="56">
        <f t="shared" si="175"/>
        <v>0</v>
      </c>
      <c r="AV420" s="56">
        <f t="shared" si="175"/>
        <v>0</v>
      </c>
      <c r="AW420" s="56">
        <f t="shared" si="175"/>
        <v>0</v>
      </c>
      <c r="AX420" s="56">
        <f t="shared" si="175"/>
        <v>0</v>
      </c>
      <c r="AY420" s="56">
        <f t="shared" si="175"/>
        <v>0</v>
      </c>
      <c r="AZ420" s="56">
        <f t="shared" si="175"/>
        <v>0</v>
      </c>
    </row>
    <row r="421" spans="1:52">
      <c r="A421" s="56" t="s">
        <v>352</v>
      </c>
      <c r="B421" s="56">
        <v>445</v>
      </c>
      <c r="C421" s="56" t="s">
        <v>440</v>
      </c>
      <c r="D421" s="56" t="s">
        <v>441</v>
      </c>
      <c r="E421" s="1">
        <v>39417</v>
      </c>
      <c r="F421" s="1">
        <v>40817</v>
      </c>
      <c r="G421" s="1">
        <f t="shared" si="163"/>
        <v>40817</v>
      </c>
      <c r="I421" s="56">
        <f t="shared" si="172"/>
        <v>1</v>
      </c>
      <c r="J421" s="56">
        <f t="shared" si="172"/>
        <v>1</v>
      </c>
      <c r="K421" s="56">
        <f t="shared" si="172"/>
        <v>1</v>
      </c>
      <c r="L421" s="56">
        <f t="shared" si="172"/>
        <v>1</v>
      </c>
      <c r="M421" s="56">
        <f t="shared" si="172"/>
        <v>1</v>
      </c>
      <c r="N421" s="56">
        <f t="shared" si="172"/>
        <v>1</v>
      </c>
      <c r="O421" s="56">
        <f t="shared" si="172"/>
        <v>1</v>
      </c>
      <c r="P421" s="56">
        <f t="shared" si="172"/>
        <v>1</v>
      </c>
      <c r="Q421" s="56">
        <f t="shared" si="172"/>
        <v>1</v>
      </c>
      <c r="R421" s="56">
        <f t="shared" si="172"/>
        <v>1</v>
      </c>
      <c r="S421" s="56">
        <f t="shared" si="173"/>
        <v>1</v>
      </c>
      <c r="T421" s="56">
        <f t="shared" si="173"/>
        <v>0</v>
      </c>
      <c r="U421" s="56">
        <f t="shared" si="173"/>
        <v>0</v>
      </c>
      <c r="V421" s="56">
        <f t="shared" si="173"/>
        <v>0</v>
      </c>
      <c r="W421" s="56">
        <f t="shared" si="173"/>
        <v>0</v>
      </c>
      <c r="X421" s="56">
        <f t="shared" si="173"/>
        <v>0</v>
      </c>
      <c r="Y421" s="56">
        <f t="shared" si="173"/>
        <v>0</v>
      </c>
      <c r="Z421" s="56">
        <f t="shared" si="173"/>
        <v>0</v>
      </c>
      <c r="AA421" s="56">
        <f t="shared" si="173"/>
        <v>0</v>
      </c>
      <c r="AB421" s="56">
        <f t="shared" si="173"/>
        <v>0</v>
      </c>
      <c r="AC421" s="56">
        <f t="shared" si="174"/>
        <v>0</v>
      </c>
      <c r="AD421" s="56">
        <f t="shared" si="174"/>
        <v>0</v>
      </c>
      <c r="AE421" s="56">
        <f t="shared" si="174"/>
        <v>0</v>
      </c>
      <c r="AF421" s="56">
        <f t="shared" si="174"/>
        <v>0</v>
      </c>
      <c r="AG421" s="56">
        <f t="shared" si="174"/>
        <v>0</v>
      </c>
      <c r="AH421" s="56">
        <f t="shared" si="174"/>
        <v>0</v>
      </c>
      <c r="AI421" s="56">
        <f t="shared" si="174"/>
        <v>0</v>
      </c>
      <c r="AJ421" s="56">
        <f t="shared" si="174"/>
        <v>0</v>
      </c>
      <c r="AK421" s="56">
        <f t="shared" si="174"/>
        <v>0</v>
      </c>
      <c r="AL421" s="56">
        <f t="shared" si="174"/>
        <v>0</v>
      </c>
      <c r="AM421" s="56">
        <f t="shared" si="175"/>
        <v>0</v>
      </c>
      <c r="AN421" s="56">
        <f t="shared" si="175"/>
        <v>0</v>
      </c>
      <c r="AO421" s="56">
        <f t="shared" si="175"/>
        <v>0</v>
      </c>
      <c r="AP421" s="56">
        <f t="shared" si="175"/>
        <v>0</v>
      </c>
      <c r="AQ421" s="56">
        <f t="shared" si="175"/>
        <v>0</v>
      </c>
      <c r="AR421" s="56">
        <f t="shared" si="175"/>
        <v>0</v>
      </c>
      <c r="AS421" s="56">
        <f t="shared" si="175"/>
        <v>0</v>
      </c>
      <c r="AT421" s="56">
        <f t="shared" si="175"/>
        <v>0</v>
      </c>
      <c r="AU421" s="56">
        <f t="shared" si="175"/>
        <v>0</v>
      </c>
      <c r="AV421" s="56">
        <f t="shared" si="175"/>
        <v>0</v>
      </c>
      <c r="AW421" s="56">
        <f t="shared" si="175"/>
        <v>0</v>
      </c>
      <c r="AX421" s="56">
        <f t="shared" si="175"/>
        <v>0</v>
      </c>
      <c r="AY421" s="56">
        <f t="shared" si="175"/>
        <v>0</v>
      </c>
      <c r="AZ421" s="56">
        <f t="shared" si="175"/>
        <v>0</v>
      </c>
    </row>
    <row r="422" spans="1:52">
      <c r="A422" s="56" t="s">
        <v>352</v>
      </c>
      <c r="B422" s="56">
        <v>464</v>
      </c>
      <c r="C422" s="56" t="s">
        <v>440</v>
      </c>
      <c r="D422" s="56" t="s">
        <v>439</v>
      </c>
      <c r="E422" s="1">
        <v>39417</v>
      </c>
      <c r="F422" s="1">
        <v>40817</v>
      </c>
      <c r="G422" s="1">
        <f t="shared" si="163"/>
        <v>40817</v>
      </c>
      <c r="I422" s="56">
        <f t="shared" si="172"/>
        <v>1</v>
      </c>
      <c r="J422" s="56">
        <f t="shared" si="172"/>
        <v>1</v>
      </c>
      <c r="K422" s="56">
        <f t="shared" si="172"/>
        <v>1</v>
      </c>
      <c r="L422" s="56">
        <f t="shared" si="172"/>
        <v>1</v>
      </c>
      <c r="M422" s="56">
        <f t="shared" si="172"/>
        <v>1</v>
      </c>
      <c r="N422" s="56">
        <f t="shared" si="172"/>
        <v>1</v>
      </c>
      <c r="O422" s="56">
        <f t="shared" si="172"/>
        <v>1</v>
      </c>
      <c r="P422" s="56">
        <f t="shared" si="172"/>
        <v>1</v>
      </c>
      <c r="Q422" s="56">
        <f t="shared" si="172"/>
        <v>1</v>
      </c>
      <c r="R422" s="56">
        <f t="shared" si="172"/>
        <v>1</v>
      </c>
      <c r="S422" s="56">
        <f t="shared" si="173"/>
        <v>1</v>
      </c>
      <c r="T422" s="56">
        <f t="shared" si="173"/>
        <v>0</v>
      </c>
      <c r="U422" s="56">
        <f t="shared" si="173"/>
        <v>0</v>
      </c>
      <c r="V422" s="56">
        <f t="shared" si="173"/>
        <v>0</v>
      </c>
      <c r="W422" s="56">
        <f t="shared" si="173"/>
        <v>0</v>
      </c>
      <c r="X422" s="56">
        <f t="shared" si="173"/>
        <v>0</v>
      </c>
      <c r="Y422" s="56">
        <f t="shared" si="173"/>
        <v>0</v>
      </c>
      <c r="Z422" s="56">
        <f t="shared" si="173"/>
        <v>0</v>
      </c>
      <c r="AA422" s="56">
        <f t="shared" si="173"/>
        <v>0</v>
      </c>
      <c r="AB422" s="56">
        <f t="shared" si="173"/>
        <v>0</v>
      </c>
      <c r="AC422" s="56">
        <f t="shared" si="174"/>
        <v>0</v>
      </c>
      <c r="AD422" s="56">
        <f t="shared" si="174"/>
        <v>0</v>
      </c>
      <c r="AE422" s="56">
        <f t="shared" si="174"/>
        <v>0</v>
      </c>
      <c r="AF422" s="56">
        <f t="shared" si="174"/>
        <v>0</v>
      </c>
      <c r="AG422" s="56">
        <f t="shared" si="174"/>
        <v>0</v>
      </c>
      <c r="AH422" s="56">
        <f t="shared" si="174"/>
        <v>0</v>
      </c>
      <c r="AI422" s="56">
        <f t="shared" si="174"/>
        <v>0</v>
      </c>
      <c r="AJ422" s="56">
        <f t="shared" si="174"/>
        <v>0</v>
      </c>
      <c r="AK422" s="56">
        <f t="shared" si="174"/>
        <v>0</v>
      </c>
      <c r="AL422" s="56">
        <f t="shared" si="174"/>
        <v>0</v>
      </c>
      <c r="AM422" s="56">
        <f t="shared" si="175"/>
        <v>0</v>
      </c>
      <c r="AN422" s="56">
        <f t="shared" si="175"/>
        <v>0</v>
      </c>
      <c r="AO422" s="56">
        <f t="shared" si="175"/>
        <v>0</v>
      </c>
      <c r="AP422" s="56">
        <f t="shared" si="175"/>
        <v>0</v>
      </c>
      <c r="AQ422" s="56">
        <f t="shared" si="175"/>
        <v>0</v>
      </c>
      <c r="AR422" s="56">
        <f t="shared" si="175"/>
        <v>0</v>
      </c>
      <c r="AS422" s="56">
        <f t="shared" si="175"/>
        <v>0</v>
      </c>
      <c r="AT422" s="56">
        <f t="shared" si="175"/>
        <v>0</v>
      </c>
      <c r="AU422" s="56">
        <f t="shared" si="175"/>
        <v>0</v>
      </c>
      <c r="AV422" s="56">
        <f t="shared" si="175"/>
        <v>0</v>
      </c>
      <c r="AW422" s="56">
        <f t="shared" si="175"/>
        <v>0</v>
      </c>
      <c r="AX422" s="56">
        <f t="shared" si="175"/>
        <v>0</v>
      </c>
      <c r="AY422" s="56">
        <f t="shared" si="175"/>
        <v>0</v>
      </c>
      <c r="AZ422" s="56">
        <f t="shared" si="175"/>
        <v>0</v>
      </c>
    </row>
    <row r="423" spans="1:52">
      <c r="A423" s="56" t="s">
        <v>335</v>
      </c>
      <c r="B423" s="56">
        <v>24</v>
      </c>
      <c r="C423" s="56" t="s">
        <v>437</v>
      </c>
      <c r="D423" s="56" t="s">
        <v>438</v>
      </c>
      <c r="E423" s="1">
        <v>42354</v>
      </c>
      <c r="F423" s="1">
        <v>42495</v>
      </c>
      <c r="G423" s="1">
        <f t="shared" si="163"/>
        <v>42495</v>
      </c>
      <c r="I423" s="56">
        <f t="shared" si="172"/>
        <v>0</v>
      </c>
      <c r="J423" s="56">
        <f t="shared" si="172"/>
        <v>0</v>
      </c>
      <c r="K423" s="56">
        <f t="shared" si="172"/>
        <v>0</v>
      </c>
      <c r="L423" s="56">
        <f t="shared" si="172"/>
        <v>0</v>
      </c>
      <c r="M423" s="56">
        <f t="shared" si="172"/>
        <v>0</v>
      </c>
      <c r="N423" s="56">
        <f t="shared" si="172"/>
        <v>0</v>
      </c>
      <c r="O423" s="56">
        <f t="shared" si="172"/>
        <v>0</v>
      </c>
      <c r="P423" s="56">
        <f t="shared" si="172"/>
        <v>0</v>
      </c>
      <c r="Q423" s="56">
        <f t="shared" si="172"/>
        <v>0</v>
      </c>
      <c r="R423" s="56">
        <f t="shared" si="172"/>
        <v>0</v>
      </c>
      <c r="S423" s="56">
        <f t="shared" si="173"/>
        <v>0</v>
      </c>
      <c r="T423" s="56">
        <f t="shared" si="173"/>
        <v>0</v>
      </c>
      <c r="U423" s="56">
        <f t="shared" si="173"/>
        <v>0</v>
      </c>
      <c r="V423" s="56">
        <f t="shared" si="173"/>
        <v>0</v>
      </c>
      <c r="W423" s="56">
        <f t="shared" si="173"/>
        <v>0</v>
      </c>
      <c r="X423" s="56">
        <f t="shared" si="173"/>
        <v>0</v>
      </c>
      <c r="Y423" s="56">
        <f t="shared" si="173"/>
        <v>0</v>
      </c>
      <c r="Z423" s="56">
        <f t="shared" si="173"/>
        <v>0</v>
      </c>
      <c r="AA423" s="56">
        <f t="shared" si="173"/>
        <v>0</v>
      </c>
      <c r="AB423" s="56">
        <f t="shared" si="173"/>
        <v>0</v>
      </c>
      <c r="AC423" s="56">
        <f t="shared" si="174"/>
        <v>0</v>
      </c>
      <c r="AD423" s="56">
        <f t="shared" si="174"/>
        <v>0</v>
      </c>
      <c r="AE423" s="56">
        <f t="shared" si="174"/>
        <v>0</v>
      </c>
      <c r="AF423" s="56">
        <f t="shared" si="174"/>
        <v>0</v>
      </c>
      <c r="AG423" s="56">
        <f t="shared" si="174"/>
        <v>0</v>
      </c>
      <c r="AH423" s="56">
        <f t="shared" si="174"/>
        <v>0</v>
      </c>
      <c r="AI423" s="56">
        <f t="shared" si="174"/>
        <v>0</v>
      </c>
      <c r="AJ423" s="56">
        <f t="shared" si="174"/>
        <v>1</v>
      </c>
      <c r="AK423" s="56">
        <f t="shared" si="174"/>
        <v>1</v>
      </c>
      <c r="AL423" s="56">
        <f t="shared" si="174"/>
        <v>0</v>
      </c>
      <c r="AM423" s="56">
        <f t="shared" si="175"/>
        <v>0</v>
      </c>
      <c r="AN423" s="56">
        <f t="shared" si="175"/>
        <v>0</v>
      </c>
      <c r="AO423" s="56">
        <f t="shared" si="175"/>
        <v>0</v>
      </c>
      <c r="AP423" s="56">
        <f t="shared" si="175"/>
        <v>0</v>
      </c>
      <c r="AQ423" s="56">
        <f t="shared" si="175"/>
        <v>0</v>
      </c>
      <c r="AR423" s="56">
        <f t="shared" si="175"/>
        <v>0</v>
      </c>
      <c r="AS423" s="56">
        <f t="shared" si="175"/>
        <v>0</v>
      </c>
      <c r="AT423" s="56">
        <f t="shared" si="175"/>
        <v>0</v>
      </c>
      <c r="AU423" s="56">
        <f t="shared" si="175"/>
        <v>0</v>
      </c>
      <c r="AV423" s="56">
        <f t="shared" si="175"/>
        <v>0</v>
      </c>
      <c r="AW423" s="56">
        <f t="shared" si="175"/>
        <v>0</v>
      </c>
      <c r="AX423" s="56">
        <f t="shared" si="175"/>
        <v>0</v>
      </c>
      <c r="AY423" s="56">
        <f t="shared" si="175"/>
        <v>0</v>
      </c>
      <c r="AZ423" s="56">
        <f t="shared" si="175"/>
        <v>0</v>
      </c>
    </row>
    <row r="424" spans="1:52">
      <c r="A424" s="56" t="s">
        <v>335</v>
      </c>
      <c r="B424" s="56">
        <v>27</v>
      </c>
      <c r="C424" s="56" t="s">
        <v>437</v>
      </c>
      <c r="D424" s="56" t="s">
        <v>436</v>
      </c>
      <c r="E424" s="1">
        <v>42447</v>
      </c>
      <c r="F424" s="1">
        <v>42495</v>
      </c>
      <c r="G424" s="1">
        <f t="shared" si="163"/>
        <v>42495</v>
      </c>
      <c r="I424" s="56">
        <f t="shared" si="172"/>
        <v>0</v>
      </c>
      <c r="J424" s="56">
        <f t="shared" si="172"/>
        <v>0</v>
      </c>
      <c r="K424" s="56">
        <f t="shared" si="172"/>
        <v>0</v>
      </c>
      <c r="L424" s="56">
        <f t="shared" si="172"/>
        <v>0</v>
      </c>
      <c r="M424" s="56">
        <f t="shared" si="172"/>
        <v>0</v>
      </c>
      <c r="N424" s="56">
        <f t="shared" si="172"/>
        <v>0</v>
      </c>
      <c r="O424" s="56">
        <f t="shared" si="172"/>
        <v>0</v>
      </c>
      <c r="P424" s="56">
        <f t="shared" si="172"/>
        <v>0</v>
      </c>
      <c r="Q424" s="56">
        <f t="shared" si="172"/>
        <v>0</v>
      </c>
      <c r="R424" s="56">
        <f t="shared" si="172"/>
        <v>0</v>
      </c>
      <c r="S424" s="56">
        <f t="shared" si="173"/>
        <v>0</v>
      </c>
      <c r="T424" s="56">
        <f t="shared" si="173"/>
        <v>0</v>
      </c>
      <c r="U424" s="56">
        <f t="shared" si="173"/>
        <v>0</v>
      </c>
      <c r="V424" s="56">
        <f t="shared" si="173"/>
        <v>0</v>
      </c>
      <c r="W424" s="56">
        <f t="shared" si="173"/>
        <v>0</v>
      </c>
      <c r="X424" s="56">
        <f t="shared" si="173"/>
        <v>0</v>
      </c>
      <c r="Y424" s="56">
        <f t="shared" si="173"/>
        <v>0</v>
      </c>
      <c r="Z424" s="56">
        <f t="shared" si="173"/>
        <v>0</v>
      </c>
      <c r="AA424" s="56">
        <f t="shared" si="173"/>
        <v>0</v>
      </c>
      <c r="AB424" s="56">
        <f t="shared" si="173"/>
        <v>0</v>
      </c>
      <c r="AC424" s="56">
        <f t="shared" si="174"/>
        <v>0</v>
      </c>
      <c r="AD424" s="56">
        <f t="shared" si="174"/>
        <v>0</v>
      </c>
      <c r="AE424" s="56">
        <f t="shared" si="174"/>
        <v>0</v>
      </c>
      <c r="AF424" s="56">
        <f t="shared" si="174"/>
        <v>0</v>
      </c>
      <c r="AG424" s="56">
        <f t="shared" si="174"/>
        <v>0</v>
      </c>
      <c r="AH424" s="56">
        <f t="shared" si="174"/>
        <v>0</v>
      </c>
      <c r="AI424" s="56">
        <f t="shared" si="174"/>
        <v>0</v>
      </c>
      <c r="AJ424" s="56">
        <f t="shared" si="174"/>
        <v>0</v>
      </c>
      <c r="AK424" s="56">
        <f t="shared" si="174"/>
        <v>1</v>
      </c>
      <c r="AL424" s="56">
        <f t="shared" si="174"/>
        <v>0</v>
      </c>
      <c r="AM424" s="56">
        <f t="shared" si="175"/>
        <v>0</v>
      </c>
      <c r="AN424" s="56">
        <f t="shared" si="175"/>
        <v>0</v>
      </c>
      <c r="AO424" s="56">
        <f t="shared" si="175"/>
        <v>0</v>
      </c>
      <c r="AP424" s="56">
        <f t="shared" si="175"/>
        <v>0</v>
      </c>
      <c r="AQ424" s="56">
        <f t="shared" si="175"/>
        <v>0</v>
      </c>
      <c r="AR424" s="56">
        <f t="shared" si="175"/>
        <v>0</v>
      </c>
      <c r="AS424" s="56">
        <f t="shared" si="175"/>
        <v>0</v>
      </c>
      <c r="AT424" s="56">
        <f t="shared" si="175"/>
        <v>0</v>
      </c>
      <c r="AU424" s="56">
        <f t="shared" si="175"/>
        <v>0</v>
      </c>
      <c r="AV424" s="56">
        <f t="shared" si="175"/>
        <v>0</v>
      </c>
      <c r="AW424" s="56">
        <f t="shared" si="175"/>
        <v>0</v>
      </c>
      <c r="AX424" s="56">
        <f t="shared" si="175"/>
        <v>0</v>
      </c>
      <c r="AY424" s="56">
        <f t="shared" si="175"/>
        <v>0</v>
      </c>
      <c r="AZ424" s="56">
        <f t="shared" si="175"/>
        <v>0</v>
      </c>
    </row>
    <row r="425" spans="1:52">
      <c r="A425" s="56" t="s">
        <v>335</v>
      </c>
      <c r="B425" s="56">
        <v>25221</v>
      </c>
      <c r="C425" s="56" t="s">
        <v>435</v>
      </c>
      <c r="D425" s="56" t="s">
        <v>424</v>
      </c>
      <c r="E425" s="1">
        <v>39728</v>
      </c>
      <c r="F425" s="1">
        <v>40066</v>
      </c>
      <c r="G425" s="1">
        <f t="shared" si="163"/>
        <v>40066</v>
      </c>
      <c r="I425" s="56">
        <f t="shared" si="172"/>
        <v>1</v>
      </c>
      <c r="J425" s="56">
        <f t="shared" si="172"/>
        <v>1</v>
      </c>
      <c r="K425" s="56">
        <f t="shared" si="172"/>
        <v>0</v>
      </c>
      <c r="L425" s="56">
        <f t="shared" si="172"/>
        <v>0</v>
      </c>
      <c r="M425" s="56">
        <f t="shared" si="172"/>
        <v>0</v>
      </c>
      <c r="N425" s="56">
        <f t="shared" si="172"/>
        <v>0</v>
      </c>
      <c r="O425" s="56">
        <f t="shared" si="172"/>
        <v>0</v>
      </c>
      <c r="P425" s="56">
        <f t="shared" si="172"/>
        <v>0</v>
      </c>
      <c r="Q425" s="56">
        <f t="shared" si="172"/>
        <v>0</v>
      </c>
      <c r="R425" s="56">
        <f t="shared" si="172"/>
        <v>0</v>
      </c>
      <c r="S425" s="56">
        <f t="shared" si="173"/>
        <v>0</v>
      </c>
      <c r="T425" s="56">
        <f t="shared" si="173"/>
        <v>0</v>
      </c>
      <c r="U425" s="56">
        <f t="shared" si="173"/>
        <v>0</v>
      </c>
      <c r="V425" s="56">
        <f t="shared" si="173"/>
        <v>0</v>
      </c>
      <c r="W425" s="56">
        <f t="shared" si="173"/>
        <v>0</v>
      </c>
      <c r="X425" s="56">
        <f t="shared" si="173"/>
        <v>0</v>
      </c>
      <c r="Y425" s="56">
        <f t="shared" si="173"/>
        <v>0</v>
      </c>
      <c r="Z425" s="56">
        <f t="shared" si="173"/>
        <v>0</v>
      </c>
      <c r="AA425" s="56">
        <f t="shared" si="173"/>
        <v>0</v>
      </c>
      <c r="AB425" s="56">
        <f t="shared" si="173"/>
        <v>0</v>
      </c>
      <c r="AC425" s="56">
        <f t="shared" si="174"/>
        <v>0</v>
      </c>
      <c r="AD425" s="56">
        <f t="shared" si="174"/>
        <v>0</v>
      </c>
      <c r="AE425" s="56">
        <f t="shared" si="174"/>
        <v>0</v>
      </c>
      <c r="AF425" s="56">
        <f t="shared" si="174"/>
        <v>0</v>
      </c>
      <c r="AG425" s="56">
        <f t="shared" si="174"/>
        <v>0</v>
      </c>
      <c r="AH425" s="56">
        <f t="shared" si="174"/>
        <v>0</v>
      </c>
      <c r="AI425" s="56">
        <f t="shared" si="174"/>
        <v>0</v>
      </c>
      <c r="AJ425" s="56">
        <f t="shared" si="174"/>
        <v>0</v>
      </c>
      <c r="AK425" s="56">
        <f t="shared" si="174"/>
        <v>0</v>
      </c>
      <c r="AL425" s="56">
        <f t="shared" si="174"/>
        <v>0</v>
      </c>
      <c r="AM425" s="56">
        <f t="shared" si="175"/>
        <v>0</v>
      </c>
      <c r="AN425" s="56">
        <f t="shared" si="175"/>
        <v>0</v>
      </c>
      <c r="AO425" s="56">
        <f t="shared" si="175"/>
        <v>0</v>
      </c>
      <c r="AP425" s="56">
        <f t="shared" si="175"/>
        <v>0</v>
      </c>
      <c r="AQ425" s="56">
        <f t="shared" si="175"/>
        <v>0</v>
      </c>
      <c r="AR425" s="56">
        <f t="shared" si="175"/>
        <v>0</v>
      </c>
      <c r="AS425" s="56">
        <f t="shared" si="175"/>
        <v>0</v>
      </c>
      <c r="AT425" s="56">
        <f t="shared" si="175"/>
        <v>0</v>
      </c>
      <c r="AU425" s="56">
        <f t="shared" si="175"/>
        <v>0</v>
      </c>
      <c r="AV425" s="56">
        <f t="shared" si="175"/>
        <v>0</v>
      </c>
      <c r="AW425" s="56">
        <f t="shared" si="175"/>
        <v>0</v>
      </c>
      <c r="AX425" s="56">
        <f t="shared" si="175"/>
        <v>0</v>
      </c>
      <c r="AY425" s="56">
        <f t="shared" si="175"/>
        <v>0</v>
      </c>
      <c r="AZ425" s="56">
        <f t="shared" si="175"/>
        <v>0</v>
      </c>
    </row>
    <row r="426" spans="1:52">
      <c r="A426" s="56" t="s">
        <v>335</v>
      </c>
      <c r="B426" s="56">
        <v>27376</v>
      </c>
      <c r="C426" s="56" t="s">
        <v>415</v>
      </c>
      <c r="D426" s="56" t="s">
        <v>434</v>
      </c>
      <c r="E426" s="1">
        <v>39661</v>
      </c>
      <c r="F426" s="1">
        <v>41950</v>
      </c>
      <c r="G426" s="1">
        <f t="shared" si="163"/>
        <v>41950</v>
      </c>
      <c r="I426" s="56">
        <f t="shared" si="172"/>
        <v>1</v>
      </c>
      <c r="J426" s="56">
        <f t="shared" si="172"/>
        <v>1</v>
      </c>
      <c r="K426" s="56">
        <f t="shared" si="172"/>
        <v>1</v>
      </c>
      <c r="L426" s="56">
        <f t="shared" si="172"/>
        <v>1</v>
      </c>
      <c r="M426" s="56">
        <f t="shared" si="172"/>
        <v>1</v>
      </c>
      <c r="N426" s="56">
        <f t="shared" si="172"/>
        <v>1</v>
      </c>
      <c r="O426" s="56">
        <f t="shared" si="172"/>
        <v>1</v>
      </c>
      <c r="P426" s="56">
        <f t="shared" si="172"/>
        <v>1</v>
      </c>
      <c r="Q426" s="56">
        <f t="shared" si="172"/>
        <v>1</v>
      </c>
      <c r="R426" s="56">
        <f t="shared" si="172"/>
        <v>1</v>
      </c>
      <c r="S426" s="56">
        <f t="shared" si="173"/>
        <v>1</v>
      </c>
      <c r="T426" s="56">
        <f t="shared" si="173"/>
        <v>1</v>
      </c>
      <c r="U426" s="56">
        <f t="shared" si="173"/>
        <v>1</v>
      </c>
      <c r="V426" s="56">
        <f t="shared" si="173"/>
        <v>1</v>
      </c>
      <c r="W426" s="56">
        <f t="shared" si="173"/>
        <v>1</v>
      </c>
      <c r="X426" s="56">
        <f t="shared" si="173"/>
        <v>1</v>
      </c>
      <c r="Y426" s="56">
        <f t="shared" si="173"/>
        <v>1</v>
      </c>
      <c r="Z426" s="56">
        <f t="shared" si="173"/>
        <v>1</v>
      </c>
      <c r="AA426" s="56">
        <f t="shared" si="173"/>
        <v>1</v>
      </c>
      <c r="AB426" s="56">
        <f t="shared" si="173"/>
        <v>1</v>
      </c>
      <c r="AC426" s="56">
        <f t="shared" si="174"/>
        <v>1</v>
      </c>
      <c r="AD426" s="56">
        <f t="shared" si="174"/>
        <v>1</v>
      </c>
      <c r="AE426" s="56">
        <f t="shared" si="174"/>
        <v>1</v>
      </c>
      <c r="AF426" s="56">
        <f t="shared" si="174"/>
        <v>0</v>
      </c>
      <c r="AG426" s="56">
        <f t="shared" si="174"/>
        <v>0</v>
      </c>
      <c r="AH426" s="56">
        <f t="shared" si="174"/>
        <v>0</v>
      </c>
      <c r="AI426" s="56">
        <f t="shared" si="174"/>
        <v>0</v>
      </c>
      <c r="AJ426" s="56">
        <f t="shared" si="174"/>
        <v>0</v>
      </c>
      <c r="AK426" s="56">
        <f t="shared" si="174"/>
        <v>0</v>
      </c>
      <c r="AL426" s="56">
        <f t="shared" si="174"/>
        <v>0</v>
      </c>
      <c r="AM426" s="56">
        <f t="shared" si="175"/>
        <v>0</v>
      </c>
      <c r="AN426" s="56">
        <f t="shared" si="175"/>
        <v>0</v>
      </c>
      <c r="AO426" s="56">
        <f t="shared" si="175"/>
        <v>0</v>
      </c>
      <c r="AP426" s="56">
        <f t="shared" si="175"/>
        <v>0</v>
      </c>
      <c r="AQ426" s="56">
        <f t="shared" si="175"/>
        <v>0</v>
      </c>
      <c r="AR426" s="56">
        <f t="shared" si="175"/>
        <v>0</v>
      </c>
      <c r="AS426" s="56">
        <f t="shared" si="175"/>
        <v>0</v>
      </c>
      <c r="AT426" s="56">
        <f t="shared" si="175"/>
        <v>0</v>
      </c>
      <c r="AU426" s="56">
        <f t="shared" si="175"/>
        <v>0</v>
      </c>
      <c r="AV426" s="56">
        <f t="shared" si="175"/>
        <v>0</v>
      </c>
      <c r="AW426" s="56">
        <f t="shared" si="175"/>
        <v>0</v>
      </c>
      <c r="AX426" s="56">
        <f t="shared" si="175"/>
        <v>0</v>
      </c>
      <c r="AY426" s="56">
        <f t="shared" si="175"/>
        <v>0</v>
      </c>
      <c r="AZ426" s="56">
        <f t="shared" si="175"/>
        <v>0</v>
      </c>
    </row>
    <row r="427" spans="1:52">
      <c r="A427" s="56" t="s">
        <v>335</v>
      </c>
      <c r="B427" s="56">
        <v>27377</v>
      </c>
      <c r="C427" s="56" t="s">
        <v>415</v>
      </c>
      <c r="D427" s="56" t="s">
        <v>433</v>
      </c>
      <c r="E427" s="1">
        <v>39664</v>
      </c>
      <c r="F427" s="1">
        <v>41893</v>
      </c>
      <c r="G427" s="1">
        <f t="shared" si="163"/>
        <v>41893</v>
      </c>
      <c r="I427" s="56">
        <f t="shared" ref="I427:R436" si="176">IF(AND(I$5&gt;$E427,I$5&lt;$G427),1,0)</f>
        <v>1</v>
      </c>
      <c r="J427" s="56">
        <f t="shared" si="176"/>
        <v>1</v>
      </c>
      <c r="K427" s="56">
        <f t="shared" si="176"/>
        <v>1</v>
      </c>
      <c r="L427" s="56">
        <f t="shared" si="176"/>
        <v>1</v>
      </c>
      <c r="M427" s="56">
        <f t="shared" si="176"/>
        <v>1</v>
      </c>
      <c r="N427" s="56">
        <f t="shared" si="176"/>
        <v>1</v>
      </c>
      <c r="O427" s="56">
        <f t="shared" si="176"/>
        <v>1</v>
      </c>
      <c r="P427" s="56">
        <f t="shared" si="176"/>
        <v>1</v>
      </c>
      <c r="Q427" s="56">
        <f t="shared" si="176"/>
        <v>1</v>
      </c>
      <c r="R427" s="56">
        <f t="shared" si="176"/>
        <v>1</v>
      </c>
      <c r="S427" s="56">
        <f t="shared" ref="S427:AB436" si="177">IF(AND(S$5&gt;$E427,S$5&lt;$G427),1,0)</f>
        <v>1</v>
      </c>
      <c r="T427" s="56">
        <f t="shared" si="177"/>
        <v>1</v>
      </c>
      <c r="U427" s="56">
        <f t="shared" si="177"/>
        <v>1</v>
      </c>
      <c r="V427" s="56">
        <f t="shared" si="177"/>
        <v>1</v>
      </c>
      <c r="W427" s="56">
        <f t="shared" si="177"/>
        <v>1</v>
      </c>
      <c r="X427" s="56">
        <f t="shared" si="177"/>
        <v>1</v>
      </c>
      <c r="Y427" s="56">
        <f t="shared" si="177"/>
        <v>1</v>
      </c>
      <c r="Z427" s="56">
        <f t="shared" si="177"/>
        <v>1</v>
      </c>
      <c r="AA427" s="56">
        <f t="shared" si="177"/>
        <v>1</v>
      </c>
      <c r="AB427" s="56">
        <f t="shared" si="177"/>
        <v>1</v>
      </c>
      <c r="AC427" s="56">
        <f t="shared" ref="AC427:AL436" si="178">IF(AND(AC$5&gt;$E427,AC$5&lt;$G427),1,0)</f>
        <v>1</v>
      </c>
      <c r="AD427" s="56">
        <f t="shared" si="178"/>
        <v>1</v>
      </c>
      <c r="AE427" s="56">
        <f t="shared" si="178"/>
        <v>0</v>
      </c>
      <c r="AF427" s="56">
        <f t="shared" si="178"/>
        <v>0</v>
      </c>
      <c r="AG427" s="56">
        <f t="shared" si="178"/>
        <v>0</v>
      </c>
      <c r="AH427" s="56">
        <f t="shared" si="178"/>
        <v>0</v>
      </c>
      <c r="AI427" s="56">
        <f t="shared" si="178"/>
        <v>0</v>
      </c>
      <c r="AJ427" s="56">
        <f t="shared" si="178"/>
        <v>0</v>
      </c>
      <c r="AK427" s="56">
        <f t="shared" si="178"/>
        <v>0</v>
      </c>
      <c r="AL427" s="56">
        <f t="shared" si="178"/>
        <v>0</v>
      </c>
      <c r="AM427" s="56">
        <f t="shared" ref="AM427:AZ436" si="179">IF(AND(AM$5&gt;$E427,AM$5&lt;$G427),1,0)</f>
        <v>0</v>
      </c>
      <c r="AN427" s="56">
        <f t="shared" si="179"/>
        <v>0</v>
      </c>
      <c r="AO427" s="56">
        <f t="shared" si="179"/>
        <v>0</v>
      </c>
      <c r="AP427" s="56">
        <f t="shared" si="179"/>
        <v>0</v>
      </c>
      <c r="AQ427" s="56">
        <f t="shared" si="179"/>
        <v>0</v>
      </c>
      <c r="AR427" s="56">
        <f t="shared" si="179"/>
        <v>0</v>
      </c>
      <c r="AS427" s="56">
        <f t="shared" si="179"/>
        <v>0</v>
      </c>
      <c r="AT427" s="56">
        <f t="shared" si="179"/>
        <v>0</v>
      </c>
      <c r="AU427" s="56">
        <f t="shared" si="179"/>
        <v>0</v>
      </c>
      <c r="AV427" s="56">
        <f t="shared" si="179"/>
        <v>0</v>
      </c>
      <c r="AW427" s="56">
        <f t="shared" si="179"/>
        <v>0</v>
      </c>
      <c r="AX427" s="56">
        <f t="shared" si="179"/>
        <v>0</v>
      </c>
      <c r="AY427" s="56">
        <f t="shared" si="179"/>
        <v>0</v>
      </c>
      <c r="AZ427" s="56">
        <f t="shared" si="179"/>
        <v>0</v>
      </c>
    </row>
    <row r="428" spans="1:52">
      <c r="A428" s="56" t="s">
        <v>335</v>
      </c>
      <c r="B428" s="56">
        <v>27615</v>
      </c>
      <c r="C428" s="56" t="s">
        <v>432</v>
      </c>
      <c r="D428" s="56" t="s">
        <v>431</v>
      </c>
      <c r="E428" s="1">
        <v>42157</v>
      </c>
      <c r="F428" s="1">
        <v>42495</v>
      </c>
      <c r="G428" s="1">
        <f t="shared" si="163"/>
        <v>42495</v>
      </c>
      <c r="I428" s="56">
        <f t="shared" si="176"/>
        <v>0</v>
      </c>
      <c r="J428" s="56">
        <f t="shared" si="176"/>
        <v>0</v>
      </c>
      <c r="K428" s="56">
        <f t="shared" si="176"/>
        <v>0</v>
      </c>
      <c r="L428" s="56">
        <f t="shared" si="176"/>
        <v>0</v>
      </c>
      <c r="M428" s="56">
        <f t="shared" si="176"/>
        <v>0</v>
      </c>
      <c r="N428" s="56">
        <f t="shared" si="176"/>
        <v>0</v>
      </c>
      <c r="O428" s="56">
        <f t="shared" si="176"/>
        <v>0</v>
      </c>
      <c r="P428" s="56">
        <f t="shared" si="176"/>
        <v>0</v>
      </c>
      <c r="Q428" s="56">
        <f t="shared" si="176"/>
        <v>0</v>
      </c>
      <c r="R428" s="56">
        <f t="shared" si="176"/>
        <v>0</v>
      </c>
      <c r="S428" s="56">
        <f t="shared" si="177"/>
        <v>0</v>
      </c>
      <c r="T428" s="56">
        <f t="shared" si="177"/>
        <v>0</v>
      </c>
      <c r="U428" s="56">
        <f t="shared" si="177"/>
        <v>0</v>
      </c>
      <c r="V428" s="56">
        <f t="shared" si="177"/>
        <v>0</v>
      </c>
      <c r="W428" s="56">
        <f t="shared" si="177"/>
        <v>0</v>
      </c>
      <c r="X428" s="56">
        <f t="shared" si="177"/>
        <v>0</v>
      </c>
      <c r="Y428" s="56">
        <f t="shared" si="177"/>
        <v>0</v>
      </c>
      <c r="Z428" s="56">
        <f t="shared" si="177"/>
        <v>0</v>
      </c>
      <c r="AA428" s="56">
        <f t="shared" si="177"/>
        <v>0</v>
      </c>
      <c r="AB428" s="56">
        <f t="shared" si="177"/>
        <v>0</v>
      </c>
      <c r="AC428" s="56">
        <f t="shared" si="178"/>
        <v>0</v>
      </c>
      <c r="AD428" s="56">
        <f t="shared" si="178"/>
        <v>0</v>
      </c>
      <c r="AE428" s="56">
        <f t="shared" si="178"/>
        <v>0</v>
      </c>
      <c r="AF428" s="56">
        <f t="shared" si="178"/>
        <v>0</v>
      </c>
      <c r="AG428" s="56">
        <f t="shared" si="178"/>
        <v>0</v>
      </c>
      <c r="AH428" s="56">
        <f t="shared" si="178"/>
        <v>1</v>
      </c>
      <c r="AI428" s="56">
        <f t="shared" si="178"/>
        <v>1</v>
      </c>
      <c r="AJ428" s="56">
        <f t="shared" si="178"/>
        <v>1</v>
      </c>
      <c r="AK428" s="56">
        <f t="shared" si="178"/>
        <v>1</v>
      </c>
      <c r="AL428" s="56">
        <f t="shared" si="178"/>
        <v>0</v>
      </c>
      <c r="AM428" s="56">
        <f t="shared" si="179"/>
        <v>0</v>
      </c>
      <c r="AN428" s="56">
        <f t="shared" si="179"/>
        <v>0</v>
      </c>
      <c r="AO428" s="56">
        <f t="shared" si="179"/>
        <v>0</v>
      </c>
      <c r="AP428" s="56">
        <f t="shared" si="179"/>
        <v>0</v>
      </c>
      <c r="AQ428" s="56">
        <f t="shared" si="179"/>
        <v>0</v>
      </c>
      <c r="AR428" s="56">
        <f t="shared" si="179"/>
        <v>0</v>
      </c>
      <c r="AS428" s="56">
        <f t="shared" si="179"/>
        <v>0</v>
      </c>
      <c r="AT428" s="56">
        <f t="shared" si="179"/>
        <v>0</v>
      </c>
      <c r="AU428" s="56">
        <f t="shared" si="179"/>
        <v>0</v>
      </c>
      <c r="AV428" s="56">
        <f t="shared" si="179"/>
        <v>0</v>
      </c>
      <c r="AW428" s="56">
        <f t="shared" si="179"/>
        <v>0</v>
      </c>
      <c r="AX428" s="56">
        <f t="shared" si="179"/>
        <v>0</v>
      </c>
      <c r="AY428" s="56">
        <f t="shared" si="179"/>
        <v>0</v>
      </c>
      <c r="AZ428" s="56">
        <f t="shared" si="179"/>
        <v>0</v>
      </c>
    </row>
    <row r="429" spans="1:52">
      <c r="A429" s="56" t="s">
        <v>335</v>
      </c>
      <c r="B429" s="56">
        <v>29227</v>
      </c>
      <c r="C429" s="56" t="s">
        <v>430</v>
      </c>
      <c r="D429" s="56" t="s">
        <v>429</v>
      </c>
      <c r="E429" s="1">
        <v>42041</v>
      </c>
      <c r="F429" s="1">
        <v>42495</v>
      </c>
      <c r="G429" s="1">
        <f t="shared" si="163"/>
        <v>42495</v>
      </c>
      <c r="I429" s="56">
        <f t="shared" si="176"/>
        <v>0</v>
      </c>
      <c r="J429" s="56">
        <f t="shared" si="176"/>
        <v>0</v>
      </c>
      <c r="K429" s="56">
        <f t="shared" si="176"/>
        <v>0</v>
      </c>
      <c r="L429" s="56">
        <f t="shared" si="176"/>
        <v>0</v>
      </c>
      <c r="M429" s="56">
        <f t="shared" si="176"/>
        <v>0</v>
      </c>
      <c r="N429" s="56">
        <f t="shared" si="176"/>
        <v>0</v>
      </c>
      <c r="O429" s="56">
        <f t="shared" si="176"/>
        <v>0</v>
      </c>
      <c r="P429" s="56">
        <f t="shared" si="176"/>
        <v>0</v>
      </c>
      <c r="Q429" s="56">
        <f t="shared" si="176"/>
        <v>0</v>
      </c>
      <c r="R429" s="56">
        <f t="shared" si="176"/>
        <v>0</v>
      </c>
      <c r="S429" s="56">
        <f t="shared" si="177"/>
        <v>0</v>
      </c>
      <c r="T429" s="56">
        <f t="shared" si="177"/>
        <v>0</v>
      </c>
      <c r="U429" s="56">
        <f t="shared" si="177"/>
        <v>0</v>
      </c>
      <c r="V429" s="56">
        <f t="shared" si="177"/>
        <v>0</v>
      </c>
      <c r="W429" s="56">
        <f t="shared" si="177"/>
        <v>0</v>
      </c>
      <c r="X429" s="56">
        <f t="shared" si="177"/>
        <v>0</v>
      </c>
      <c r="Y429" s="56">
        <f t="shared" si="177"/>
        <v>0</v>
      </c>
      <c r="Z429" s="56">
        <f t="shared" si="177"/>
        <v>0</v>
      </c>
      <c r="AA429" s="56">
        <f t="shared" si="177"/>
        <v>0</v>
      </c>
      <c r="AB429" s="56">
        <f t="shared" si="177"/>
        <v>0</v>
      </c>
      <c r="AC429" s="56">
        <f t="shared" si="178"/>
        <v>0</v>
      </c>
      <c r="AD429" s="56">
        <f t="shared" si="178"/>
        <v>0</v>
      </c>
      <c r="AE429" s="56">
        <f t="shared" si="178"/>
        <v>0</v>
      </c>
      <c r="AF429" s="56">
        <f t="shared" si="178"/>
        <v>0</v>
      </c>
      <c r="AG429" s="56">
        <f t="shared" si="178"/>
        <v>1</v>
      </c>
      <c r="AH429" s="56">
        <f t="shared" si="178"/>
        <v>1</v>
      </c>
      <c r="AI429" s="56">
        <f t="shared" si="178"/>
        <v>1</v>
      </c>
      <c r="AJ429" s="56">
        <f t="shared" si="178"/>
        <v>1</v>
      </c>
      <c r="AK429" s="56">
        <f t="shared" si="178"/>
        <v>1</v>
      </c>
      <c r="AL429" s="56">
        <f t="shared" si="178"/>
        <v>0</v>
      </c>
      <c r="AM429" s="56">
        <f t="shared" si="179"/>
        <v>0</v>
      </c>
      <c r="AN429" s="56">
        <f t="shared" si="179"/>
        <v>0</v>
      </c>
      <c r="AO429" s="56">
        <f t="shared" si="179"/>
        <v>0</v>
      </c>
      <c r="AP429" s="56">
        <f t="shared" si="179"/>
        <v>0</v>
      </c>
      <c r="AQ429" s="56">
        <f t="shared" si="179"/>
        <v>0</v>
      </c>
      <c r="AR429" s="56">
        <f t="shared" si="179"/>
        <v>0</v>
      </c>
      <c r="AS429" s="56">
        <f t="shared" si="179"/>
        <v>0</v>
      </c>
      <c r="AT429" s="56">
        <f t="shared" si="179"/>
        <v>0</v>
      </c>
      <c r="AU429" s="56">
        <f t="shared" si="179"/>
        <v>0</v>
      </c>
      <c r="AV429" s="56">
        <f t="shared" si="179"/>
        <v>0</v>
      </c>
      <c r="AW429" s="56">
        <f t="shared" si="179"/>
        <v>0</v>
      </c>
      <c r="AX429" s="56">
        <f t="shared" si="179"/>
        <v>0</v>
      </c>
      <c r="AY429" s="56">
        <f t="shared" si="179"/>
        <v>0</v>
      </c>
      <c r="AZ429" s="56">
        <f t="shared" si="179"/>
        <v>0</v>
      </c>
    </row>
    <row r="430" spans="1:52">
      <c r="A430" s="56" t="s">
        <v>335</v>
      </c>
      <c r="B430" s="56">
        <v>40592</v>
      </c>
      <c r="C430" s="56" t="s">
        <v>417</v>
      </c>
      <c r="D430" s="56" t="s">
        <v>428</v>
      </c>
      <c r="E430" s="1">
        <v>41774</v>
      </c>
      <c r="F430" s="1">
        <v>42495</v>
      </c>
      <c r="G430" s="1">
        <f t="shared" si="163"/>
        <v>42495</v>
      </c>
      <c r="I430" s="56">
        <f t="shared" si="176"/>
        <v>0</v>
      </c>
      <c r="J430" s="56">
        <f t="shared" si="176"/>
        <v>0</v>
      </c>
      <c r="K430" s="56">
        <f t="shared" si="176"/>
        <v>0</v>
      </c>
      <c r="L430" s="56">
        <f t="shared" si="176"/>
        <v>0</v>
      </c>
      <c r="M430" s="56">
        <f t="shared" si="176"/>
        <v>0</v>
      </c>
      <c r="N430" s="56">
        <f t="shared" si="176"/>
        <v>0</v>
      </c>
      <c r="O430" s="56">
        <f t="shared" si="176"/>
        <v>0</v>
      </c>
      <c r="P430" s="56">
        <f t="shared" si="176"/>
        <v>0</v>
      </c>
      <c r="Q430" s="56">
        <f t="shared" si="176"/>
        <v>0</v>
      </c>
      <c r="R430" s="56">
        <f t="shared" si="176"/>
        <v>0</v>
      </c>
      <c r="S430" s="56">
        <f t="shared" si="177"/>
        <v>0</v>
      </c>
      <c r="T430" s="56">
        <f t="shared" si="177"/>
        <v>0</v>
      </c>
      <c r="U430" s="56">
        <f t="shared" si="177"/>
        <v>0</v>
      </c>
      <c r="V430" s="56">
        <f t="shared" si="177"/>
        <v>0</v>
      </c>
      <c r="W430" s="56">
        <f t="shared" si="177"/>
        <v>0</v>
      </c>
      <c r="X430" s="56">
        <f t="shared" si="177"/>
        <v>0</v>
      </c>
      <c r="Y430" s="56">
        <f t="shared" si="177"/>
        <v>0</v>
      </c>
      <c r="Z430" s="56">
        <f t="shared" si="177"/>
        <v>0</v>
      </c>
      <c r="AA430" s="56">
        <f t="shared" si="177"/>
        <v>0</v>
      </c>
      <c r="AB430" s="56">
        <f t="shared" si="177"/>
        <v>0</v>
      </c>
      <c r="AC430" s="56">
        <f t="shared" si="178"/>
        <v>0</v>
      </c>
      <c r="AD430" s="56">
        <f t="shared" si="178"/>
        <v>1</v>
      </c>
      <c r="AE430" s="56">
        <f t="shared" si="178"/>
        <v>1</v>
      </c>
      <c r="AF430" s="56">
        <f t="shared" si="178"/>
        <v>1</v>
      </c>
      <c r="AG430" s="56">
        <f t="shared" si="178"/>
        <v>1</v>
      </c>
      <c r="AH430" s="56">
        <f t="shared" si="178"/>
        <v>1</v>
      </c>
      <c r="AI430" s="56">
        <f t="shared" si="178"/>
        <v>1</v>
      </c>
      <c r="AJ430" s="56">
        <f t="shared" si="178"/>
        <v>1</v>
      </c>
      <c r="AK430" s="56">
        <f t="shared" si="178"/>
        <v>1</v>
      </c>
      <c r="AL430" s="56">
        <f t="shared" si="178"/>
        <v>0</v>
      </c>
      <c r="AM430" s="56">
        <f t="shared" si="179"/>
        <v>0</v>
      </c>
      <c r="AN430" s="56">
        <f t="shared" si="179"/>
        <v>0</v>
      </c>
      <c r="AO430" s="56">
        <f t="shared" si="179"/>
        <v>0</v>
      </c>
      <c r="AP430" s="56">
        <f t="shared" si="179"/>
        <v>0</v>
      </c>
      <c r="AQ430" s="56">
        <f t="shared" si="179"/>
        <v>0</v>
      </c>
      <c r="AR430" s="56">
        <f t="shared" si="179"/>
        <v>0</v>
      </c>
      <c r="AS430" s="56">
        <f t="shared" si="179"/>
        <v>0</v>
      </c>
      <c r="AT430" s="56">
        <f t="shared" si="179"/>
        <v>0</v>
      </c>
      <c r="AU430" s="56">
        <f t="shared" si="179"/>
        <v>0</v>
      </c>
      <c r="AV430" s="56">
        <f t="shared" si="179"/>
        <v>0</v>
      </c>
      <c r="AW430" s="56">
        <f t="shared" si="179"/>
        <v>0</v>
      </c>
      <c r="AX430" s="56">
        <f t="shared" si="179"/>
        <v>0</v>
      </c>
      <c r="AY430" s="56">
        <f t="shared" si="179"/>
        <v>0</v>
      </c>
      <c r="AZ430" s="56">
        <f t="shared" si="179"/>
        <v>0</v>
      </c>
    </row>
    <row r="431" spans="1:52">
      <c r="A431" s="56" t="s">
        <v>335</v>
      </c>
      <c r="B431" s="56">
        <v>40593</v>
      </c>
      <c r="C431" s="56" t="s">
        <v>417</v>
      </c>
      <c r="D431" s="56" t="s">
        <v>427</v>
      </c>
      <c r="E431" s="1">
        <v>41498</v>
      </c>
      <c r="F431" s="1">
        <v>42495</v>
      </c>
      <c r="G431" s="1">
        <f t="shared" si="163"/>
        <v>42495</v>
      </c>
      <c r="I431" s="56">
        <f t="shared" si="176"/>
        <v>0</v>
      </c>
      <c r="J431" s="56">
        <f t="shared" si="176"/>
        <v>0</v>
      </c>
      <c r="K431" s="56">
        <f t="shared" si="176"/>
        <v>0</v>
      </c>
      <c r="L431" s="56">
        <f t="shared" si="176"/>
        <v>0</v>
      </c>
      <c r="M431" s="56">
        <f t="shared" si="176"/>
        <v>0</v>
      </c>
      <c r="N431" s="56">
        <f t="shared" si="176"/>
        <v>0</v>
      </c>
      <c r="O431" s="56">
        <f t="shared" si="176"/>
        <v>0</v>
      </c>
      <c r="P431" s="56">
        <f t="shared" si="176"/>
        <v>0</v>
      </c>
      <c r="Q431" s="56">
        <f t="shared" si="176"/>
        <v>0</v>
      </c>
      <c r="R431" s="56">
        <f t="shared" si="176"/>
        <v>0</v>
      </c>
      <c r="S431" s="56">
        <f t="shared" si="177"/>
        <v>0</v>
      </c>
      <c r="T431" s="56">
        <f t="shared" si="177"/>
        <v>0</v>
      </c>
      <c r="U431" s="56">
        <f t="shared" si="177"/>
        <v>0</v>
      </c>
      <c r="V431" s="56">
        <f t="shared" si="177"/>
        <v>0</v>
      </c>
      <c r="W431" s="56">
        <f t="shared" si="177"/>
        <v>0</v>
      </c>
      <c r="X431" s="56">
        <f t="shared" si="177"/>
        <v>0</v>
      </c>
      <c r="Y431" s="56">
        <f t="shared" si="177"/>
        <v>0</v>
      </c>
      <c r="Z431" s="56">
        <f t="shared" si="177"/>
        <v>0</v>
      </c>
      <c r="AA431" s="56">
        <f t="shared" si="177"/>
        <v>1</v>
      </c>
      <c r="AB431" s="56">
        <f t="shared" si="177"/>
        <v>1</v>
      </c>
      <c r="AC431" s="56">
        <f t="shared" si="178"/>
        <v>1</v>
      </c>
      <c r="AD431" s="56">
        <f t="shared" si="178"/>
        <v>1</v>
      </c>
      <c r="AE431" s="56">
        <f t="shared" si="178"/>
        <v>1</v>
      </c>
      <c r="AF431" s="56">
        <f t="shared" si="178"/>
        <v>1</v>
      </c>
      <c r="AG431" s="56">
        <f t="shared" si="178"/>
        <v>1</v>
      </c>
      <c r="AH431" s="56">
        <f t="shared" si="178"/>
        <v>1</v>
      </c>
      <c r="AI431" s="56">
        <f t="shared" si="178"/>
        <v>1</v>
      </c>
      <c r="AJ431" s="56">
        <f t="shared" si="178"/>
        <v>1</v>
      </c>
      <c r="AK431" s="56">
        <f t="shared" si="178"/>
        <v>1</v>
      </c>
      <c r="AL431" s="56">
        <f t="shared" si="178"/>
        <v>0</v>
      </c>
      <c r="AM431" s="56">
        <f t="shared" si="179"/>
        <v>0</v>
      </c>
      <c r="AN431" s="56">
        <f t="shared" si="179"/>
        <v>0</v>
      </c>
      <c r="AO431" s="56">
        <f t="shared" si="179"/>
        <v>0</v>
      </c>
      <c r="AP431" s="56">
        <f t="shared" si="179"/>
        <v>0</v>
      </c>
      <c r="AQ431" s="56">
        <f t="shared" si="179"/>
        <v>0</v>
      </c>
      <c r="AR431" s="56">
        <f t="shared" si="179"/>
        <v>0</v>
      </c>
      <c r="AS431" s="56">
        <f t="shared" si="179"/>
        <v>0</v>
      </c>
      <c r="AT431" s="56">
        <f t="shared" si="179"/>
        <v>0</v>
      </c>
      <c r="AU431" s="56">
        <f t="shared" si="179"/>
        <v>0</v>
      </c>
      <c r="AV431" s="56">
        <f t="shared" si="179"/>
        <v>0</v>
      </c>
      <c r="AW431" s="56">
        <f t="shared" si="179"/>
        <v>0</v>
      </c>
      <c r="AX431" s="56">
        <f t="shared" si="179"/>
        <v>0</v>
      </c>
      <c r="AY431" s="56">
        <f t="shared" si="179"/>
        <v>0</v>
      </c>
      <c r="AZ431" s="56">
        <f t="shared" si="179"/>
        <v>0</v>
      </c>
    </row>
    <row r="432" spans="1:52">
      <c r="A432" s="56" t="s">
        <v>335</v>
      </c>
      <c r="B432" s="56">
        <v>41746</v>
      </c>
      <c r="C432" s="56" t="s">
        <v>417</v>
      </c>
      <c r="D432" s="56" t="s">
        <v>426</v>
      </c>
      <c r="E432" s="1">
        <v>41878</v>
      </c>
      <c r="F432" s="1">
        <v>42495</v>
      </c>
      <c r="G432" s="1">
        <f t="shared" si="163"/>
        <v>42495</v>
      </c>
      <c r="I432" s="56">
        <f t="shared" si="176"/>
        <v>0</v>
      </c>
      <c r="J432" s="56">
        <f t="shared" si="176"/>
        <v>0</v>
      </c>
      <c r="K432" s="56">
        <f t="shared" si="176"/>
        <v>0</v>
      </c>
      <c r="L432" s="56">
        <f t="shared" si="176"/>
        <v>0</v>
      </c>
      <c r="M432" s="56">
        <f t="shared" si="176"/>
        <v>0</v>
      </c>
      <c r="N432" s="56">
        <f t="shared" si="176"/>
        <v>0</v>
      </c>
      <c r="O432" s="56">
        <f t="shared" si="176"/>
        <v>0</v>
      </c>
      <c r="P432" s="56">
        <f t="shared" si="176"/>
        <v>0</v>
      </c>
      <c r="Q432" s="56">
        <f t="shared" si="176"/>
        <v>0</v>
      </c>
      <c r="R432" s="56">
        <f t="shared" si="176"/>
        <v>0</v>
      </c>
      <c r="S432" s="56">
        <f t="shared" si="177"/>
        <v>0</v>
      </c>
      <c r="T432" s="56">
        <f t="shared" si="177"/>
        <v>0</v>
      </c>
      <c r="U432" s="56">
        <f t="shared" si="177"/>
        <v>0</v>
      </c>
      <c r="V432" s="56">
        <f t="shared" si="177"/>
        <v>0</v>
      </c>
      <c r="W432" s="56">
        <f t="shared" si="177"/>
        <v>0</v>
      </c>
      <c r="X432" s="56">
        <f t="shared" si="177"/>
        <v>0</v>
      </c>
      <c r="Y432" s="56">
        <f t="shared" si="177"/>
        <v>0</v>
      </c>
      <c r="Z432" s="56">
        <f t="shared" si="177"/>
        <v>0</v>
      </c>
      <c r="AA432" s="56">
        <f t="shared" si="177"/>
        <v>0</v>
      </c>
      <c r="AB432" s="56">
        <f t="shared" si="177"/>
        <v>0</v>
      </c>
      <c r="AC432" s="56">
        <f t="shared" si="178"/>
        <v>0</v>
      </c>
      <c r="AD432" s="56">
        <f t="shared" si="178"/>
        <v>0</v>
      </c>
      <c r="AE432" s="56">
        <f t="shared" si="178"/>
        <v>1</v>
      </c>
      <c r="AF432" s="56">
        <f t="shared" si="178"/>
        <v>1</v>
      </c>
      <c r="AG432" s="56">
        <f t="shared" si="178"/>
        <v>1</v>
      </c>
      <c r="AH432" s="56">
        <f t="shared" si="178"/>
        <v>1</v>
      </c>
      <c r="AI432" s="56">
        <f t="shared" si="178"/>
        <v>1</v>
      </c>
      <c r="AJ432" s="56">
        <f t="shared" si="178"/>
        <v>1</v>
      </c>
      <c r="AK432" s="56">
        <f t="shared" si="178"/>
        <v>1</v>
      </c>
      <c r="AL432" s="56">
        <f t="shared" si="178"/>
        <v>0</v>
      </c>
      <c r="AM432" s="56">
        <f t="shared" si="179"/>
        <v>0</v>
      </c>
      <c r="AN432" s="56">
        <f t="shared" si="179"/>
        <v>0</v>
      </c>
      <c r="AO432" s="56">
        <f t="shared" si="179"/>
        <v>0</v>
      </c>
      <c r="AP432" s="56">
        <f t="shared" si="179"/>
        <v>0</v>
      </c>
      <c r="AQ432" s="56">
        <f t="shared" si="179"/>
        <v>0</v>
      </c>
      <c r="AR432" s="56">
        <f t="shared" si="179"/>
        <v>0</v>
      </c>
      <c r="AS432" s="56">
        <f t="shared" si="179"/>
        <v>0</v>
      </c>
      <c r="AT432" s="56">
        <f t="shared" si="179"/>
        <v>0</v>
      </c>
      <c r="AU432" s="56">
        <f t="shared" si="179"/>
        <v>0</v>
      </c>
      <c r="AV432" s="56">
        <f t="shared" si="179"/>
        <v>0</v>
      </c>
      <c r="AW432" s="56">
        <f t="shared" si="179"/>
        <v>0</v>
      </c>
      <c r="AX432" s="56">
        <f t="shared" si="179"/>
        <v>0</v>
      </c>
      <c r="AY432" s="56">
        <f t="shared" si="179"/>
        <v>0</v>
      </c>
      <c r="AZ432" s="56">
        <f t="shared" si="179"/>
        <v>0</v>
      </c>
    </row>
    <row r="433" spans="1:52">
      <c r="A433" s="56" t="s">
        <v>335</v>
      </c>
      <c r="B433" s="56">
        <v>41747</v>
      </c>
      <c r="C433" s="56" t="s">
        <v>417</v>
      </c>
      <c r="D433" s="56" t="s">
        <v>425</v>
      </c>
      <c r="E433" s="1">
        <v>41599</v>
      </c>
      <c r="F433" s="1">
        <v>42495</v>
      </c>
      <c r="G433" s="1">
        <f t="shared" si="163"/>
        <v>42495</v>
      </c>
      <c r="I433" s="56">
        <f t="shared" si="176"/>
        <v>0</v>
      </c>
      <c r="J433" s="56">
        <f t="shared" si="176"/>
        <v>0</v>
      </c>
      <c r="K433" s="56">
        <f t="shared" si="176"/>
        <v>0</v>
      </c>
      <c r="L433" s="56">
        <f t="shared" si="176"/>
        <v>0</v>
      </c>
      <c r="M433" s="56">
        <f t="shared" si="176"/>
        <v>0</v>
      </c>
      <c r="N433" s="56">
        <f t="shared" si="176"/>
        <v>0</v>
      </c>
      <c r="O433" s="56">
        <f t="shared" si="176"/>
        <v>0</v>
      </c>
      <c r="P433" s="56">
        <f t="shared" si="176"/>
        <v>0</v>
      </c>
      <c r="Q433" s="56">
        <f t="shared" si="176"/>
        <v>0</v>
      </c>
      <c r="R433" s="56">
        <f t="shared" si="176"/>
        <v>0</v>
      </c>
      <c r="S433" s="56">
        <f t="shared" si="177"/>
        <v>0</v>
      </c>
      <c r="T433" s="56">
        <f t="shared" si="177"/>
        <v>0</v>
      </c>
      <c r="U433" s="56">
        <f t="shared" si="177"/>
        <v>0</v>
      </c>
      <c r="V433" s="56">
        <f t="shared" si="177"/>
        <v>0</v>
      </c>
      <c r="W433" s="56">
        <f t="shared" si="177"/>
        <v>0</v>
      </c>
      <c r="X433" s="56">
        <f t="shared" si="177"/>
        <v>0</v>
      </c>
      <c r="Y433" s="56">
        <f t="shared" si="177"/>
        <v>0</v>
      </c>
      <c r="Z433" s="56">
        <f t="shared" si="177"/>
        <v>0</v>
      </c>
      <c r="AA433" s="56">
        <f t="shared" si="177"/>
        <v>0</v>
      </c>
      <c r="AB433" s="56">
        <f t="shared" si="177"/>
        <v>1</v>
      </c>
      <c r="AC433" s="56">
        <f t="shared" si="178"/>
        <v>1</v>
      </c>
      <c r="AD433" s="56">
        <f t="shared" si="178"/>
        <v>1</v>
      </c>
      <c r="AE433" s="56">
        <f t="shared" si="178"/>
        <v>1</v>
      </c>
      <c r="AF433" s="56">
        <f t="shared" si="178"/>
        <v>1</v>
      </c>
      <c r="AG433" s="56">
        <f t="shared" si="178"/>
        <v>1</v>
      </c>
      <c r="AH433" s="56">
        <f t="shared" si="178"/>
        <v>1</v>
      </c>
      <c r="AI433" s="56">
        <f t="shared" si="178"/>
        <v>1</v>
      </c>
      <c r="AJ433" s="56">
        <f t="shared" si="178"/>
        <v>1</v>
      </c>
      <c r="AK433" s="56">
        <f t="shared" si="178"/>
        <v>1</v>
      </c>
      <c r="AL433" s="56">
        <f t="shared" si="178"/>
        <v>0</v>
      </c>
      <c r="AM433" s="56">
        <f t="shared" si="179"/>
        <v>0</v>
      </c>
      <c r="AN433" s="56">
        <f t="shared" si="179"/>
        <v>0</v>
      </c>
      <c r="AO433" s="56">
        <f t="shared" si="179"/>
        <v>0</v>
      </c>
      <c r="AP433" s="56">
        <f t="shared" si="179"/>
        <v>0</v>
      </c>
      <c r="AQ433" s="56">
        <f t="shared" si="179"/>
        <v>0</v>
      </c>
      <c r="AR433" s="56">
        <f t="shared" si="179"/>
        <v>0</v>
      </c>
      <c r="AS433" s="56">
        <f t="shared" si="179"/>
        <v>0</v>
      </c>
      <c r="AT433" s="56">
        <f t="shared" si="179"/>
        <v>0</v>
      </c>
      <c r="AU433" s="56">
        <f t="shared" si="179"/>
        <v>0</v>
      </c>
      <c r="AV433" s="56">
        <f t="shared" si="179"/>
        <v>0</v>
      </c>
      <c r="AW433" s="56">
        <f t="shared" si="179"/>
        <v>0</v>
      </c>
      <c r="AX433" s="56">
        <f t="shared" si="179"/>
        <v>0</v>
      </c>
      <c r="AY433" s="56">
        <f t="shared" si="179"/>
        <v>0</v>
      </c>
      <c r="AZ433" s="56">
        <f t="shared" si="179"/>
        <v>0</v>
      </c>
    </row>
    <row r="434" spans="1:52">
      <c r="A434" s="56" t="s">
        <v>335</v>
      </c>
      <c r="B434" s="56">
        <v>41748</v>
      </c>
      <c r="C434" s="56" t="s">
        <v>417</v>
      </c>
      <c r="D434" s="56" t="s">
        <v>424</v>
      </c>
      <c r="E434" s="1">
        <v>41612</v>
      </c>
      <c r="F434" s="1">
        <v>42495</v>
      </c>
      <c r="G434" s="1">
        <f t="shared" si="163"/>
        <v>42495</v>
      </c>
      <c r="I434" s="56">
        <f t="shared" si="176"/>
        <v>0</v>
      </c>
      <c r="J434" s="56">
        <f t="shared" si="176"/>
        <v>0</v>
      </c>
      <c r="K434" s="56">
        <f t="shared" si="176"/>
        <v>0</v>
      </c>
      <c r="L434" s="56">
        <f t="shared" si="176"/>
        <v>0</v>
      </c>
      <c r="M434" s="56">
        <f t="shared" si="176"/>
        <v>0</v>
      </c>
      <c r="N434" s="56">
        <f t="shared" si="176"/>
        <v>0</v>
      </c>
      <c r="O434" s="56">
        <f t="shared" si="176"/>
        <v>0</v>
      </c>
      <c r="P434" s="56">
        <f t="shared" si="176"/>
        <v>0</v>
      </c>
      <c r="Q434" s="56">
        <f t="shared" si="176"/>
        <v>0</v>
      </c>
      <c r="R434" s="56">
        <f t="shared" si="176"/>
        <v>0</v>
      </c>
      <c r="S434" s="56">
        <f t="shared" si="177"/>
        <v>0</v>
      </c>
      <c r="T434" s="56">
        <f t="shared" si="177"/>
        <v>0</v>
      </c>
      <c r="U434" s="56">
        <f t="shared" si="177"/>
        <v>0</v>
      </c>
      <c r="V434" s="56">
        <f t="shared" si="177"/>
        <v>0</v>
      </c>
      <c r="W434" s="56">
        <f t="shared" si="177"/>
        <v>0</v>
      </c>
      <c r="X434" s="56">
        <f t="shared" si="177"/>
        <v>0</v>
      </c>
      <c r="Y434" s="56">
        <f t="shared" si="177"/>
        <v>0</v>
      </c>
      <c r="Z434" s="56">
        <f t="shared" si="177"/>
        <v>0</v>
      </c>
      <c r="AA434" s="56">
        <f t="shared" si="177"/>
        <v>0</v>
      </c>
      <c r="AB434" s="56">
        <f t="shared" si="177"/>
        <v>1</v>
      </c>
      <c r="AC434" s="56">
        <f t="shared" si="178"/>
        <v>1</v>
      </c>
      <c r="AD434" s="56">
        <f t="shared" si="178"/>
        <v>1</v>
      </c>
      <c r="AE434" s="56">
        <f t="shared" si="178"/>
        <v>1</v>
      </c>
      <c r="AF434" s="56">
        <f t="shared" si="178"/>
        <v>1</v>
      </c>
      <c r="AG434" s="56">
        <f t="shared" si="178"/>
        <v>1</v>
      </c>
      <c r="AH434" s="56">
        <f t="shared" si="178"/>
        <v>1</v>
      </c>
      <c r="AI434" s="56">
        <f t="shared" si="178"/>
        <v>1</v>
      </c>
      <c r="AJ434" s="56">
        <f t="shared" si="178"/>
        <v>1</v>
      </c>
      <c r="AK434" s="56">
        <f t="shared" si="178"/>
        <v>1</v>
      </c>
      <c r="AL434" s="56">
        <f t="shared" si="178"/>
        <v>0</v>
      </c>
      <c r="AM434" s="56">
        <f t="shared" si="179"/>
        <v>0</v>
      </c>
      <c r="AN434" s="56">
        <f t="shared" si="179"/>
        <v>0</v>
      </c>
      <c r="AO434" s="56">
        <f t="shared" si="179"/>
        <v>0</v>
      </c>
      <c r="AP434" s="56">
        <f t="shared" si="179"/>
        <v>0</v>
      </c>
      <c r="AQ434" s="56">
        <f t="shared" si="179"/>
        <v>0</v>
      </c>
      <c r="AR434" s="56">
        <f t="shared" si="179"/>
        <v>0</v>
      </c>
      <c r="AS434" s="56">
        <f t="shared" si="179"/>
        <v>0</v>
      </c>
      <c r="AT434" s="56">
        <f t="shared" si="179"/>
        <v>0</v>
      </c>
      <c r="AU434" s="56">
        <f t="shared" si="179"/>
        <v>0</v>
      </c>
      <c r="AV434" s="56">
        <f t="shared" si="179"/>
        <v>0</v>
      </c>
      <c r="AW434" s="56">
        <f t="shared" si="179"/>
        <v>0</v>
      </c>
      <c r="AX434" s="56">
        <f t="shared" si="179"/>
        <v>0</v>
      </c>
      <c r="AY434" s="56">
        <f t="shared" si="179"/>
        <v>0</v>
      </c>
      <c r="AZ434" s="56">
        <f t="shared" si="179"/>
        <v>0</v>
      </c>
    </row>
    <row r="435" spans="1:52">
      <c r="A435" s="56" t="s">
        <v>335</v>
      </c>
      <c r="B435" s="56">
        <v>41993</v>
      </c>
      <c r="C435" s="56" t="s">
        <v>417</v>
      </c>
      <c r="D435" s="56" t="s">
        <v>423</v>
      </c>
      <c r="E435" s="1">
        <v>41458</v>
      </c>
      <c r="F435" s="1">
        <v>42495</v>
      </c>
      <c r="G435" s="1">
        <f t="shared" si="163"/>
        <v>42495</v>
      </c>
      <c r="I435" s="56">
        <f t="shared" si="176"/>
        <v>0</v>
      </c>
      <c r="J435" s="56">
        <f t="shared" si="176"/>
        <v>0</v>
      </c>
      <c r="K435" s="56">
        <f t="shared" si="176"/>
        <v>0</v>
      </c>
      <c r="L435" s="56">
        <f t="shared" si="176"/>
        <v>0</v>
      </c>
      <c r="M435" s="56">
        <f t="shared" si="176"/>
        <v>0</v>
      </c>
      <c r="N435" s="56">
        <f t="shared" si="176"/>
        <v>0</v>
      </c>
      <c r="O435" s="56">
        <f t="shared" si="176"/>
        <v>0</v>
      </c>
      <c r="P435" s="56">
        <f t="shared" si="176"/>
        <v>0</v>
      </c>
      <c r="Q435" s="56">
        <f t="shared" si="176"/>
        <v>0</v>
      </c>
      <c r="R435" s="56">
        <f t="shared" si="176"/>
        <v>0</v>
      </c>
      <c r="S435" s="56">
        <f t="shared" si="177"/>
        <v>0</v>
      </c>
      <c r="T435" s="56">
        <f t="shared" si="177"/>
        <v>0</v>
      </c>
      <c r="U435" s="56">
        <f t="shared" si="177"/>
        <v>0</v>
      </c>
      <c r="V435" s="56">
        <f t="shared" si="177"/>
        <v>0</v>
      </c>
      <c r="W435" s="56">
        <f t="shared" si="177"/>
        <v>0</v>
      </c>
      <c r="X435" s="56">
        <f t="shared" si="177"/>
        <v>0</v>
      </c>
      <c r="Y435" s="56">
        <f t="shared" si="177"/>
        <v>0</v>
      </c>
      <c r="Z435" s="56">
        <f t="shared" si="177"/>
        <v>0</v>
      </c>
      <c r="AA435" s="56">
        <f t="shared" si="177"/>
        <v>1</v>
      </c>
      <c r="AB435" s="56">
        <f t="shared" si="177"/>
        <v>1</v>
      </c>
      <c r="AC435" s="56">
        <f t="shared" si="178"/>
        <v>1</v>
      </c>
      <c r="AD435" s="56">
        <f t="shared" si="178"/>
        <v>1</v>
      </c>
      <c r="AE435" s="56">
        <f t="shared" si="178"/>
        <v>1</v>
      </c>
      <c r="AF435" s="56">
        <f t="shared" si="178"/>
        <v>1</v>
      </c>
      <c r="AG435" s="56">
        <f t="shared" si="178"/>
        <v>1</v>
      </c>
      <c r="AH435" s="56">
        <f t="shared" si="178"/>
        <v>1</v>
      </c>
      <c r="AI435" s="56">
        <f t="shared" si="178"/>
        <v>1</v>
      </c>
      <c r="AJ435" s="56">
        <f t="shared" si="178"/>
        <v>1</v>
      </c>
      <c r="AK435" s="56">
        <f t="shared" si="178"/>
        <v>1</v>
      </c>
      <c r="AL435" s="56">
        <f t="shared" si="178"/>
        <v>0</v>
      </c>
      <c r="AM435" s="56">
        <f t="shared" si="179"/>
        <v>0</v>
      </c>
      <c r="AN435" s="56">
        <f t="shared" si="179"/>
        <v>0</v>
      </c>
      <c r="AO435" s="56">
        <f t="shared" si="179"/>
        <v>0</v>
      </c>
      <c r="AP435" s="56">
        <f t="shared" si="179"/>
        <v>0</v>
      </c>
      <c r="AQ435" s="56">
        <f t="shared" si="179"/>
        <v>0</v>
      </c>
      <c r="AR435" s="56">
        <f t="shared" si="179"/>
        <v>0</v>
      </c>
      <c r="AS435" s="56">
        <f t="shared" si="179"/>
        <v>0</v>
      </c>
      <c r="AT435" s="56">
        <f t="shared" si="179"/>
        <v>0</v>
      </c>
      <c r="AU435" s="56">
        <f t="shared" si="179"/>
        <v>0</v>
      </c>
      <c r="AV435" s="56">
        <f t="shared" si="179"/>
        <v>0</v>
      </c>
      <c r="AW435" s="56">
        <f t="shared" si="179"/>
        <v>0</v>
      </c>
      <c r="AX435" s="56">
        <f t="shared" si="179"/>
        <v>0</v>
      </c>
      <c r="AY435" s="56">
        <f t="shared" si="179"/>
        <v>0</v>
      </c>
      <c r="AZ435" s="56">
        <f t="shared" si="179"/>
        <v>0</v>
      </c>
    </row>
    <row r="436" spans="1:52">
      <c r="A436" s="56" t="s">
        <v>335</v>
      </c>
      <c r="B436" s="56">
        <v>41994</v>
      </c>
      <c r="C436" s="56" t="s">
        <v>417</v>
      </c>
      <c r="D436" s="56" t="s">
        <v>422</v>
      </c>
      <c r="E436" s="1">
        <v>41768</v>
      </c>
      <c r="F436" s="1">
        <v>42495</v>
      </c>
      <c r="G436" s="1">
        <f t="shared" si="163"/>
        <v>42495</v>
      </c>
      <c r="I436" s="56">
        <f t="shared" si="176"/>
        <v>0</v>
      </c>
      <c r="J436" s="56">
        <f t="shared" si="176"/>
        <v>0</v>
      </c>
      <c r="K436" s="56">
        <f t="shared" si="176"/>
        <v>0</v>
      </c>
      <c r="L436" s="56">
        <f t="shared" si="176"/>
        <v>0</v>
      </c>
      <c r="M436" s="56">
        <f t="shared" si="176"/>
        <v>0</v>
      </c>
      <c r="N436" s="56">
        <f t="shared" si="176"/>
        <v>0</v>
      </c>
      <c r="O436" s="56">
        <f t="shared" si="176"/>
        <v>0</v>
      </c>
      <c r="P436" s="56">
        <f t="shared" si="176"/>
        <v>0</v>
      </c>
      <c r="Q436" s="56">
        <f t="shared" si="176"/>
        <v>0</v>
      </c>
      <c r="R436" s="56">
        <f t="shared" si="176"/>
        <v>0</v>
      </c>
      <c r="S436" s="56">
        <f t="shared" si="177"/>
        <v>0</v>
      </c>
      <c r="T436" s="56">
        <f t="shared" si="177"/>
        <v>0</v>
      </c>
      <c r="U436" s="56">
        <f t="shared" si="177"/>
        <v>0</v>
      </c>
      <c r="V436" s="56">
        <f t="shared" si="177"/>
        <v>0</v>
      </c>
      <c r="W436" s="56">
        <f t="shared" si="177"/>
        <v>0</v>
      </c>
      <c r="X436" s="56">
        <f t="shared" si="177"/>
        <v>0</v>
      </c>
      <c r="Y436" s="56">
        <f t="shared" si="177"/>
        <v>0</v>
      </c>
      <c r="Z436" s="56">
        <f t="shared" si="177"/>
        <v>0</v>
      </c>
      <c r="AA436" s="56">
        <f t="shared" si="177"/>
        <v>0</v>
      </c>
      <c r="AB436" s="56">
        <f t="shared" si="177"/>
        <v>0</v>
      </c>
      <c r="AC436" s="56">
        <f t="shared" si="178"/>
        <v>0</v>
      </c>
      <c r="AD436" s="56">
        <f t="shared" si="178"/>
        <v>1</v>
      </c>
      <c r="AE436" s="56">
        <f t="shared" si="178"/>
        <v>1</v>
      </c>
      <c r="AF436" s="56">
        <f t="shared" si="178"/>
        <v>1</v>
      </c>
      <c r="AG436" s="56">
        <f t="shared" si="178"/>
        <v>1</v>
      </c>
      <c r="AH436" s="56">
        <f t="shared" si="178"/>
        <v>1</v>
      </c>
      <c r="AI436" s="56">
        <f t="shared" si="178"/>
        <v>1</v>
      </c>
      <c r="AJ436" s="56">
        <f t="shared" si="178"/>
        <v>1</v>
      </c>
      <c r="AK436" s="56">
        <f t="shared" si="178"/>
        <v>1</v>
      </c>
      <c r="AL436" s="56">
        <f t="shared" si="178"/>
        <v>0</v>
      </c>
      <c r="AM436" s="56">
        <f t="shared" si="179"/>
        <v>0</v>
      </c>
      <c r="AN436" s="56">
        <f t="shared" si="179"/>
        <v>0</v>
      </c>
      <c r="AO436" s="56">
        <f t="shared" si="179"/>
        <v>0</v>
      </c>
      <c r="AP436" s="56">
        <f t="shared" si="179"/>
        <v>0</v>
      </c>
      <c r="AQ436" s="56">
        <f t="shared" si="179"/>
        <v>0</v>
      </c>
      <c r="AR436" s="56">
        <f t="shared" si="179"/>
        <v>0</v>
      </c>
      <c r="AS436" s="56">
        <f t="shared" si="179"/>
        <v>0</v>
      </c>
      <c r="AT436" s="56">
        <f t="shared" si="179"/>
        <v>0</v>
      </c>
      <c r="AU436" s="56">
        <f t="shared" si="179"/>
        <v>0</v>
      </c>
      <c r="AV436" s="56">
        <f t="shared" si="179"/>
        <v>0</v>
      </c>
      <c r="AW436" s="56">
        <f t="shared" si="179"/>
        <v>0</v>
      </c>
      <c r="AX436" s="56">
        <f t="shared" si="179"/>
        <v>0</v>
      </c>
      <c r="AY436" s="56">
        <f t="shared" si="179"/>
        <v>0</v>
      </c>
      <c r="AZ436" s="56">
        <f t="shared" si="179"/>
        <v>0</v>
      </c>
    </row>
    <row r="437" spans="1:52">
      <c r="A437" s="56" t="s">
        <v>335</v>
      </c>
      <c r="B437" s="56">
        <v>41995</v>
      </c>
      <c r="C437" s="56" t="s">
        <v>417</v>
      </c>
      <c r="D437" s="56" t="s">
        <v>421</v>
      </c>
      <c r="E437" s="1">
        <v>41940</v>
      </c>
      <c r="F437" s="1">
        <v>42495</v>
      </c>
      <c r="G437" s="1">
        <f t="shared" si="163"/>
        <v>42495</v>
      </c>
      <c r="I437" s="56">
        <f t="shared" ref="I437:R446" si="180">IF(AND(I$5&gt;$E437,I$5&lt;$G437),1,0)</f>
        <v>0</v>
      </c>
      <c r="J437" s="56">
        <f t="shared" si="180"/>
        <v>0</v>
      </c>
      <c r="K437" s="56">
        <f t="shared" si="180"/>
        <v>0</v>
      </c>
      <c r="L437" s="56">
        <f t="shared" si="180"/>
        <v>0</v>
      </c>
      <c r="M437" s="56">
        <f t="shared" si="180"/>
        <v>0</v>
      </c>
      <c r="N437" s="56">
        <f t="shared" si="180"/>
        <v>0</v>
      </c>
      <c r="O437" s="56">
        <f t="shared" si="180"/>
        <v>0</v>
      </c>
      <c r="P437" s="56">
        <f t="shared" si="180"/>
        <v>0</v>
      </c>
      <c r="Q437" s="56">
        <f t="shared" si="180"/>
        <v>0</v>
      </c>
      <c r="R437" s="56">
        <f t="shared" si="180"/>
        <v>0</v>
      </c>
      <c r="S437" s="56">
        <f t="shared" ref="S437:AB446" si="181">IF(AND(S$5&gt;$E437,S$5&lt;$G437),1,0)</f>
        <v>0</v>
      </c>
      <c r="T437" s="56">
        <f t="shared" si="181"/>
        <v>0</v>
      </c>
      <c r="U437" s="56">
        <f t="shared" si="181"/>
        <v>0</v>
      </c>
      <c r="V437" s="56">
        <f t="shared" si="181"/>
        <v>0</v>
      </c>
      <c r="W437" s="56">
        <f t="shared" si="181"/>
        <v>0</v>
      </c>
      <c r="X437" s="56">
        <f t="shared" si="181"/>
        <v>0</v>
      </c>
      <c r="Y437" s="56">
        <f t="shared" si="181"/>
        <v>0</v>
      </c>
      <c r="Z437" s="56">
        <f t="shared" si="181"/>
        <v>0</v>
      </c>
      <c r="AA437" s="56">
        <f t="shared" si="181"/>
        <v>0</v>
      </c>
      <c r="AB437" s="56">
        <f t="shared" si="181"/>
        <v>0</v>
      </c>
      <c r="AC437" s="56">
        <f t="shared" ref="AC437:AL446" si="182">IF(AND(AC$5&gt;$E437,AC$5&lt;$G437),1,0)</f>
        <v>0</v>
      </c>
      <c r="AD437" s="56">
        <f t="shared" si="182"/>
        <v>0</v>
      </c>
      <c r="AE437" s="56">
        <f t="shared" si="182"/>
        <v>0</v>
      </c>
      <c r="AF437" s="56">
        <f t="shared" si="182"/>
        <v>1</v>
      </c>
      <c r="AG437" s="56">
        <f t="shared" si="182"/>
        <v>1</v>
      </c>
      <c r="AH437" s="56">
        <f t="shared" si="182"/>
        <v>1</v>
      </c>
      <c r="AI437" s="56">
        <f t="shared" si="182"/>
        <v>1</v>
      </c>
      <c r="AJ437" s="56">
        <f t="shared" si="182"/>
        <v>1</v>
      </c>
      <c r="AK437" s="56">
        <f t="shared" si="182"/>
        <v>1</v>
      </c>
      <c r="AL437" s="56">
        <f t="shared" si="182"/>
        <v>0</v>
      </c>
      <c r="AM437" s="56">
        <f t="shared" ref="AM437:AZ446" si="183">IF(AND(AM$5&gt;$E437,AM$5&lt;$G437),1,0)</f>
        <v>0</v>
      </c>
      <c r="AN437" s="56">
        <f t="shared" si="183"/>
        <v>0</v>
      </c>
      <c r="AO437" s="56">
        <f t="shared" si="183"/>
        <v>0</v>
      </c>
      <c r="AP437" s="56">
        <f t="shared" si="183"/>
        <v>0</v>
      </c>
      <c r="AQ437" s="56">
        <f t="shared" si="183"/>
        <v>0</v>
      </c>
      <c r="AR437" s="56">
        <f t="shared" si="183"/>
        <v>0</v>
      </c>
      <c r="AS437" s="56">
        <f t="shared" si="183"/>
        <v>0</v>
      </c>
      <c r="AT437" s="56">
        <f t="shared" si="183"/>
        <v>0</v>
      </c>
      <c r="AU437" s="56">
        <f t="shared" si="183"/>
        <v>0</v>
      </c>
      <c r="AV437" s="56">
        <f t="shared" si="183"/>
        <v>0</v>
      </c>
      <c r="AW437" s="56">
        <f t="shared" si="183"/>
        <v>0</v>
      </c>
      <c r="AX437" s="56">
        <f t="shared" si="183"/>
        <v>0</v>
      </c>
      <c r="AY437" s="56">
        <f t="shared" si="183"/>
        <v>0</v>
      </c>
      <c r="AZ437" s="56">
        <f t="shared" si="183"/>
        <v>0</v>
      </c>
    </row>
    <row r="438" spans="1:52">
      <c r="A438" s="56" t="s">
        <v>335</v>
      </c>
      <c r="B438" s="56">
        <v>41996</v>
      </c>
      <c r="C438" s="56" t="s">
        <v>417</v>
      </c>
      <c r="D438" s="56" t="s">
        <v>420</v>
      </c>
      <c r="E438" s="1">
        <v>41994</v>
      </c>
      <c r="F438" s="1">
        <v>42495</v>
      </c>
      <c r="G438" s="1">
        <f t="shared" si="163"/>
        <v>42495</v>
      </c>
      <c r="I438" s="56">
        <f t="shared" si="180"/>
        <v>0</v>
      </c>
      <c r="J438" s="56">
        <f t="shared" si="180"/>
        <v>0</v>
      </c>
      <c r="K438" s="56">
        <f t="shared" si="180"/>
        <v>0</v>
      </c>
      <c r="L438" s="56">
        <f t="shared" si="180"/>
        <v>0</v>
      </c>
      <c r="M438" s="56">
        <f t="shared" si="180"/>
        <v>0</v>
      </c>
      <c r="N438" s="56">
        <f t="shared" si="180"/>
        <v>0</v>
      </c>
      <c r="O438" s="56">
        <f t="shared" si="180"/>
        <v>0</v>
      </c>
      <c r="P438" s="56">
        <f t="shared" si="180"/>
        <v>0</v>
      </c>
      <c r="Q438" s="56">
        <f t="shared" si="180"/>
        <v>0</v>
      </c>
      <c r="R438" s="56">
        <f t="shared" si="180"/>
        <v>0</v>
      </c>
      <c r="S438" s="56">
        <f t="shared" si="181"/>
        <v>0</v>
      </c>
      <c r="T438" s="56">
        <f t="shared" si="181"/>
        <v>0</v>
      </c>
      <c r="U438" s="56">
        <f t="shared" si="181"/>
        <v>0</v>
      </c>
      <c r="V438" s="56">
        <f t="shared" si="181"/>
        <v>0</v>
      </c>
      <c r="W438" s="56">
        <f t="shared" si="181"/>
        <v>0</v>
      </c>
      <c r="X438" s="56">
        <f t="shared" si="181"/>
        <v>0</v>
      </c>
      <c r="Y438" s="56">
        <f t="shared" si="181"/>
        <v>0</v>
      </c>
      <c r="Z438" s="56">
        <f t="shared" si="181"/>
        <v>0</v>
      </c>
      <c r="AA438" s="56">
        <f t="shared" si="181"/>
        <v>0</v>
      </c>
      <c r="AB438" s="56">
        <f t="shared" si="181"/>
        <v>0</v>
      </c>
      <c r="AC438" s="56">
        <f t="shared" si="182"/>
        <v>0</v>
      </c>
      <c r="AD438" s="56">
        <f t="shared" si="182"/>
        <v>0</v>
      </c>
      <c r="AE438" s="56">
        <f t="shared" si="182"/>
        <v>0</v>
      </c>
      <c r="AF438" s="56">
        <f t="shared" si="182"/>
        <v>1</v>
      </c>
      <c r="AG438" s="56">
        <f t="shared" si="182"/>
        <v>1</v>
      </c>
      <c r="AH438" s="56">
        <f t="shared" si="182"/>
        <v>1</v>
      </c>
      <c r="AI438" s="56">
        <f t="shared" si="182"/>
        <v>1</v>
      </c>
      <c r="AJ438" s="56">
        <f t="shared" si="182"/>
        <v>1</v>
      </c>
      <c r="AK438" s="56">
        <f t="shared" si="182"/>
        <v>1</v>
      </c>
      <c r="AL438" s="56">
        <f t="shared" si="182"/>
        <v>0</v>
      </c>
      <c r="AM438" s="56">
        <f t="shared" si="183"/>
        <v>0</v>
      </c>
      <c r="AN438" s="56">
        <f t="shared" si="183"/>
        <v>0</v>
      </c>
      <c r="AO438" s="56">
        <f t="shared" si="183"/>
        <v>0</v>
      </c>
      <c r="AP438" s="56">
        <f t="shared" si="183"/>
        <v>0</v>
      </c>
      <c r="AQ438" s="56">
        <f t="shared" si="183"/>
        <v>0</v>
      </c>
      <c r="AR438" s="56">
        <f t="shared" si="183"/>
        <v>0</v>
      </c>
      <c r="AS438" s="56">
        <f t="shared" si="183"/>
        <v>0</v>
      </c>
      <c r="AT438" s="56">
        <f t="shared" si="183"/>
        <v>0</v>
      </c>
      <c r="AU438" s="56">
        <f t="shared" si="183"/>
        <v>0</v>
      </c>
      <c r="AV438" s="56">
        <f t="shared" si="183"/>
        <v>0</v>
      </c>
      <c r="AW438" s="56">
        <f t="shared" si="183"/>
        <v>0</v>
      </c>
      <c r="AX438" s="56">
        <f t="shared" si="183"/>
        <v>0</v>
      </c>
      <c r="AY438" s="56">
        <f t="shared" si="183"/>
        <v>0</v>
      </c>
      <c r="AZ438" s="56">
        <f t="shared" si="183"/>
        <v>0</v>
      </c>
    </row>
    <row r="439" spans="1:52">
      <c r="A439" s="56" t="s">
        <v>335</v>
      </c>
      <c r="B439" s="56">
        <v>41997</v>
      </c>
      <c r="C439" s="56" t="s">
        <v>417</v>
      </c>
      <c r="D439" s="56" t="s">
        <v>419</v>
      </c>
      <c r="E439" s="1">
        <v>41976</v>
      </c>
      <c r="F439" s="1">
        <v>42495</v>
      </c>
      <c r="G439" s="1">
        <f t="shared" si="163"/>
        <v>42495</v>
      </c>
      <c r="I439" s="56">
        <f t="shared" si="180"/>
        <v>0</v>
      </c>
      <c r="J439" s="56">
        <f t="shared" si="180"/>
        <v>0</v>
      </c>
      <c r="K439" s="56">
        <f t="shared" si="180"/>
        <v>0</v>
      </c>
      <c r="L439" s="56">
        <f t="shared" si="180"/>
        <v>0</v>
      </c>
      <c r="M439" s="56">
        <f t="shared" si="180"/>
        <v>0</v>
      </c>
      <c r="N439" s="56">
        <f t="shared" si="180"/>
        <v>0</v>
      </c>
      <c r="O439" s="56">
        <f t="shared" si="180"/>
        <v>0</v>
      </c>
      <c r="P439" s="56">
        <f t="shared" si="180"/>
        <v>0</v>
      </c>
      <c r="Q439" s="56">
        <f t="shared" si="180"/>
        <v>0</v>
      </c>
      <c r="R439" s="56">
        <f t="shared" si="180"/>
        <v>0</v>
      </c>
      <c r="S439" s="56">
        <f t="shared" si="181"/>
        <v>0</v>
      </c>
      <c r="T439" s="56">
        <f t="shared" si="181"/>
        <v>0</v>
      </c>
      <c r="U439" s="56">
        <f t="shared" si="181"/>
        <v>0</v>
      </c>
      <c r="V439" s="56">
        <f t="shared" si="181"/>
        <v>0</v>
      </c>
      <c r="W439" s="56">
        <f t="shared" si="181"/>
        <v>0</v>
      </c>
      <c r="X439" s="56">
        <f t="shared" si="181"/>
        <v>0</v>
      </c>
      <c r="Y439" s="56">
        <f t="shared" si="181"/>
        <v>0</v>
      </c>
      <c r="Z439" s="56">
        <f t="shared" si="181"/>
        <v>0</v>
      </c>
      <c r="AA439" s="56">
        <f t="shared" si="181"/>
        <v>0</v>
      </c>
      <c r="AB439" s="56">
        <f t="shared" si="181"/>
        <v>0</v>
      </c>
      <c r="AC439" s="56">
        <f t="shared" si="182"/>
        <v>0</v>
      </c>
      <c r="AD439" s="56">
        <f t="shared" si="182"/>
        <v>0</v>
      </c>
      <c r="AE439" s="56">
        <f t="shared" si="182"/>
        <v>0</v>
      </c>
      <c r="AF439" s="56">
        <f t="shared" si="182"/>
        <v>1</v>
      </c>
      <c r="AG439" s="56">
        <f t="shared" si="182"/>
        <v>1</v>
      </c>
      <c r="AH439" s="56">
        <f t="shared" si="182"/>
        <v>1</v>
      </c>
      <c r="AI439" s="56">
        <f t="shared" si="182"/>
        <v>1</v>
      </c>
      <c r="AJ439" s="56">
        <f t="shared" si="182"/>
        <v>1</v>
      </c>
      <c r="AK439" s="56">
        <f t="shared" si="182"/>
        <v>1</v>
      </c>
      <c r="AL439" s="56">
        <f t="shared" si="182"/>
        <v>0</v>
      </c>
      <c r="AM439" s="56">
        <f t="shared" si="183"/>
        <v>0</v>
      </c>
      <c r="AN439" s="56">
        <f t="shared" si="183"/>
        <v>0</v>
      </c>
      <c r="AO439" s="56">
        <f t="shared" si="183"/>
        <v>0</v>
      </c>
      <c r="AP439" s="56">
        <f t="shared" si="183"/>
        <v>0</v>
      </c>
      <c r="AQ439" s="56">
        <f t="shared" si="183"/>
        <v>0</v>
      </c>
      <c r="AR439" s="56">
        <f t="shared" si="183"/>
        <v>0</v>
      </c>
      <c r="AS439" s="56">
        <f t="shared" si="183"/>
        <v>0</v>
      </c>
      <c r="AT439" s="56">
        <f t="shared" si="183"/>
        <v>0</v>
      </c>
      <c r="AU439" s="56">
        <f t="shared" si="183"/>
        <v>0</v>
      </c>
      <c r="AV439" s="56">
        <f t="shared" si="183"/>
        <v>0</v>
      </c>
      <c r="AW439" s="56">
        <f t="shared" si="183"/>
        <v>0</v>
      </c>
      <c r="AX439" s="56">
        <f t="shared" si="183"/>
        <v>0</v>
      </c>
      <c r="AY439" s="56">
        <f t="shared" si="183"/>
        <v>0</v>
      </c>
      <c r="AZ439" s="56">
        <f t="shared" si="183"/>
        <v>0</v>
      </c>
    </row>
    <row r="440" spans="1:52">
      <c r="A440" s="56" t="s">
        <v>335</v>
      </c>
      <c r="B440" s="56">
        <v>42213</v>
      </c>
      <c r="C440" s="56" t="s">
        <v>417</v>
      </c>
      <c r="D440" s="56" t="s">
        <v>418</v>
      </c>
      <c r="E440" s="1">
        <v>41471</v>
      </c>
      <c r="F440" s="1">
        <v>42495</v>
      </c>
      <c r="G440" s="1">
        <f t="shared" si="163"/>
        <v>42495</v>
      </c>
      <c r="I440" s="56">
        <f t="shared" si="180"/>
        <v>0</v>
      </c>
      <c r="J440" s="56">
        <f t="shared" si="180"/>
        <v>0</v>
      </c>
      <c r="K440" s="56">
        <f t="shared" si="180"/>
        <v>0</v>
      </c>
      <c r="L440" s="56">
        <f t="shared" si="180"/>
        <v>0</v>
      </c>
      <c r="M440" s="56">
        <f t="shared" si="180"/>
        <v>0</v>
      </c>
      <c r="N440" s="56">
        <f t="shared" si="180"/>
        <v>0</v>
      </c>
      <c r="O440" s="56">
        <f t="shared" si="180"/>
        <v>0</v>
      </c>
      <c r="P440" s="56">
        <f t="shared" si="180"/>
        <v>0</v>
      </c>
      <c r="Q440" s="56">
        <f t="shared" si="180"/>
        <v>0</v>
      </c>
      <c r="R440" s="56">
        <f t="shared" si="180"/>
        <v>0</v>
      </c>
      <c r="S440" s="56">
        <f t="shared" si="181"/>
        <v>0</v>
      </c>
      <c r="T440" s="56">
        <f t="shared" si="181"/>
        <v>0</v>
      </c>
      <c r="U440" s="56">
        <f t="shared" si="181"/>
        <v>0</v>
      </c>
      <c r="V440" s="56">
        <f t="shared" si="181"/>
        <v>0</v>
      </c>
      <c r="W440" s="56">
        <f t="shared" si="181"/>
        <v>0</v>
      </c>
      <c r="X440" s="56">
        <f t="shared" si="181"/>
        <v>0</v>
      </c>
      <c r="Y440" s="56">
        <f t="shared" si="181"/>
        <v>0</v>
      </c>
      <c r="Z440" s="56">
        <f t="shared" si="181"/>
        <v>0</v>
      </c>
      <c r="AA440" s="56">
        <f t="shared" si="181"/>
        <v>1</v>
      </c>
      <c r="AB440" s="56">
        <f t="shared" si="181"/>
        <v>1</v>
      </c>
      <c r="AC440" s="56">
        <f t="shared" si="182"/>
        <v>1</v>
      </c>
      <c r="AD440" s="56">
        <f t="shared" si="182"/>
        <v>1</v>
      </c>
      <c r="AE440" s="56">
        <f t="shared" si="182"/>
        <v>1</v>
      </c>
      <c r="AF440" s="56">
        <f t="shared" si="182"/>
        <v>1</v>
      </c>
      <c r="AG440" s="56">
        <f t="shared" si="182"/>
        <v>1</v>
      </c>
      <c r="AH440" s="56">
        <f t="shared" si="182"/>
        <v>1</v>
      </c>
      <c r="AI440" s="56">
        <f t="shared" si="182"/>
        <v>1</v>
      </c>
      <c r="AJ440" s="56">
        <f t="shared" si="182"/>
        <v>1</v>
      </c>
      <c r="AK440" s="56">
        <f t="shared" si="182"/>
        <v>1</v>
      </c>
      <c r="AL440" s="56">
        <f t="shared" si="182"/>
        <v>0</v>
      </c>
      <c r="AM440" s="56">
        <f t="shared" si="183"/>
        <v>0</v>
      </c>
      <c r="AN440" s="56">
        <f t="shared" si="183"/>
        <v>0</v>
      </c>
      <c r="AO440" s="56">
        <f t="shared" si="183"/>
        <v>0</v>
      </c>
      <c r="AP440" s="56">
        <f t="shared" si="183"/>
        <v>0</v>
      </c>
      <c r="AQ440" s="56">
        <f t="shared" si="183"/>
        <v>0</v>
      </c>
      <c r="AR440" s="56">
        <f t="shared" si="183"/>
        <v>0</v>
      </c>
      <c r="AS440" s="56">
        <f t="shared" si="183"/>
        <v>0</v>
      </c>
      <c r="AT440" s="56">
        <f t="shared" si="183"/>
        <v>0</v>
      </c>
      <c r="AU440" s="56">
        <f t="shared" si="183"/>
        <v>0</v>
      </c>
      <c r="AV440" s="56">
        <f t="shared" si="183"/>
        <v>0</v>
      </c>
      <c r="AW440" s="56">
        <f t="shared" si="183"/>
        <v>0</v>
      </c>
      <c r="AX440" s="56">
        <f t="shared" si="183"/>
        <v>0</v>
      </c>
      <c r="AY440" s="56">
        <f t="shared" si="183"/>
        <v>0</v>
      </c>
      <c r="AZ440" s="56">
        <f t="shared" si="183"/>
        <v>0</v>
      </c>
    </row>
    <row r="441" spans="1:52">
      <c r="A441" s="56" t="s">
        <v>335</v>
      </c>
      <c r="B441" s="56">
        <v>42214</v>
      </c>
      <c r="C441" s="56" t="s">
        <v>417</v>
      </c>
      <c r="D441" s="56" t="s">
        <v>416</v>
      </c>
      <c r="E441" s="1">
        <v>41442</v>
      </c>
      <c r="F441" s="1">
        <v>42495</v>
      </c>
      <c r="G441" s="1">
        <f t="shared" si="163"/>
        <v>42495</v>
      </c>
      <c r="I441" s="56">
        <f t="shared" si="180"/>
        <v>0</v>
      </c>
      <c r="J441" s="56">
        <f t="shared" si="180"/>
        <v>0</v>
      </c>
      <c r="K441" s="56">
        <f t="shared" si="180"/>
        <v>0</v>
      </c>
      <c r="L441" s="56">
        <f t="shared" si="180"/>
        <v>0</v>
      </c>
      <c r="M441" s="56">
        <f t="shared" si="180"/>
        <v>0</v>
      </c>
      <c r="N441" s="56">
        <f t="shared" si="180"/>
        <v>0</v>
      </c>
      <c r="O441" s="56">
        <f t="shared" si="180"/>
        <v>0</v>
      </c>
      <c r="P441" s="56">
        <f t="shared" si="180"/>
        <v>0</v>
      </c>
      <c r="Q441" s="56">
        <f t="shared" si="180"/>
        <v>0</v>
      </c>
      <c r="R441" s="56">
        <f t="shared" si="180"/>
        <v>0</v>
      </c>
      <c r="S441" s="56">
        <f t="shared" si="181"/>
        <v>0</v>
      </c>
      <c r="T441" s="56">
        <f t="shared" si="181"/>
        <v>0</v>
      </c>
      <c r="U441" s="56">
        <f t="shared" si="181"/>
        <v>0</v>
      </c>
      <c r="V441" s="56">
        <f t="shared" si="181"/>
        <v>0</v>
      </c>
      <c r="W441" s="56">
        <f t="shared" si="181"/>
        <v>0</v>
      </c>
      <c r="X441" s="56">
        <f t="shared" si="181"/>
        <v>0</v>
      </c>
      <c r="Y441" s="56">
        <f t="shared" si="181"/>
        <v>0</v>
      </c>
      <c r="Z441" s="56">
        <f t="shared" si="181"/>
        <v>1</v>
      </c>
      <c r="AA441" s="56">
        <f t="shared" si="181"/>
        <v>1</v>
      </c>
      <c r="AB441" s="56">
        <f t="shared" si="181"/>
        <v>1</v>
      </c>
      <c r="AC441" s="56">
        <f t="shared" si="182"/>
        <v>1</v>
      </c>
      <c r="AD441" s="56">
        <f t="shared" si="182"/>
        <v>1</v>
      </c>
      <c r="AE441" s="56">
        <f t="shared" si="182"/>
        <v>1</v>
      </c>
      <c r="AF441" s="56">
        <f t="shared" si="182"/>
        <v>1</v>
      </c>
      <c r="AG441" s="56">
        <f t="shared" si="182"/>
        <v>1</v>
      </c>
      <c r="AH441" s="56">
        <f t="shared" si="182"/>
        <v>1</v>
      </c>
      <c r="AI441" s="56">
        <f t="shared" si="182"/>
        <v>1</v>
      </c>
      <c r="AJ441" s="56">
        <f t="shared" si="182"/>
        <v>1</v>
      </c>
      <c r="AK441" s="56">
        <f t="shared" si="182"/>
        <v>1</v>
      </c>
      <c r="AL441" s="56">
        <f t="shared" si="182"/>
        <v>0</v>
      </c>
      <c r="AM441" s="56">
        <f t="shared" si="183"/>
        <v>0</v>
      </c>
      <c r="AN441" s="56">
        <f t="shared" si="183"/>
        <v>0</v>
      </c>
      <c r="AO441" s="56">
        <f t="shared" si="183"/>
        <v>0</v>
      </c>
      <c r="AP441" s="56">
        <f t="shared" si="183"/>
        <v>0</v>
      </c>
      <c r="AQ441" s="56">
        <f t="shared" si="183"/>
        <v>0</v>
      </c>
      <c r="AR441" s="56">
        <f t="shared" si="183"/>
        <v>0</v>
      </c>
      <c r="AS441" s="56">
        <f t="shared" si="183"/>
        <v>0</v>
      </c>
      <c r="AT441" s="56">
        <f t="shared" si="183"/>
        <v>0</v>
      </c>
      <c r="AU441" s="56">
        <f t="shared" si="183"/>
        <v>0</v>
      </c>
      <c r="AV441" s="56">
        <f t="shared" si="183"/>
        <v>0</v>
      </c>
      <c r="AW441" s="56">
        <f t="shared" si="183"/>
        <v>0</v>
      </c>
      <c r="AX441" s="56">
        <f t="shared" si="183"/>
        <v>0</v>
      </c>
      <c r="AY441" s="56">
        <f t="shared" si="183"/>
        <v>0</v>
      </c>
      <c r="AZ441" s="56">
        <f t="shared" si="183"/>
        <v>0</v>
      </c>
    </row>
    <row r="442" spans="1:52">
      <c r="A442" s="56" t="s">
        <v>352</v>
      </c>
      <c r="B442" s="56">
        <v>27468</v>
      </c>
      <c r="C442" s="56" t="s">
        <v>415</v>
      </c>
      <c r="D442" s="56" t="s">
        <v>414</v>
      </c>
      <c r="E442" s="1">
        <v>39610</v>
      </c>
      <c r="F442" s="1">
        <v>41487</v>
      </c>
      <c r="G442" s="1">
        <f t="shared" si="163"/>
        <v>41487</v>
      </c>
      <c r="I442" s="56">
        <f t="shared" si="180"/>
        <v>1</v>
      </c>
      <c r="J442" s="56">
        <f t="shared" si="180"/>
        <v>1</v>
      </c>
      <c r="K442" s="56">
        <f t="shared" si="180"/>
        <v>1</v>
      </c>
      <c r="L442" s="56">
        <f t="shared" si="180"/>
        <v>1</v>
      </c>
      <c r="M442" s="56">
        <f t="shared" si="180"/>
        <v>1</v>
      </c>
      <c r="N442" s="56">
        <f t="shared" si="180"/>
        <v>1</v>
      </c>
      <c r="O442" s="56">
        <f t="shared" si="180"/>
        <v>1</v>
      </c>
      <c r="P442" s="56">
        <f t="shared" si="180"/>
        <v>1</v>
      </c>
      <c r="Q442" s="56">
        <f t="shared" si="180"/>
        <v>1</v>
      </c>
      <c r="R442" s="56">
        <f t="shared" si="180"/>
        <v>1</v>
      </c>
      <c r="S442" s="56">
        <f t="shared" si="181"/>
        <v>1</v>
      </c>
      <c r="T442" s="56">
        <f t="shared" si="181"/>
        <v>1</v>
      </c>
      <c r="U442" s="56">
        <f t="shared" si="181"/>
        <v>1</v>
      </c>
      <c r="V442" s="56">
        <f t="shared" si="181"/>
        <v>1</v>
      </c>
      <c r="W442" s="56">
        <f t="shared" si="181"/>
        <v>1</v>
      </c>
      <c r="X442" s="56">
        <f t="shared" si="181"/>
        <v>1</v>
      </c>
      <c r="Y442" s="56">
        <f t="shared" si="181"/>
        <v>1</v>
      </c>
      <c r="Z442" s="56">
        <f t="shared" si="181"/>
        <v>1</v>
      </c>
      <c r="AA442" s="56">
        <f t="shared" si="181"/>
        <v>0</v>
      </c>
      <c r="AB442" s="56">
        <f t="shared" si="181"/>
        <v>0</v>
      </c>
      <c r="AC442" s="56">
        <f t="shared" si="182"/>
        <v>0</v>
      </c>
      <c r="AD442" s="56">
        <f t="shared" si="182"/>
        <v>0</v>
      </c>
      <c r="AE442" s="56">
        <f t="shared" si="182"/>
        <v>0</v>
      </c>
      <c r="AF442" s="56">
        <f t="shared" si="182"/>
        <v>0</v>
      </c>
      <c r="AG442" s="56">
        <f t="shared" si="182"/>
        <v>0</v>
      </c>
      <c r="AH442" s="56">
        <f t="shared" si="182"/>
        <v>0</v>
      </c>
      <c r="AI442" s="56">
        <f t="shared" si="182"/>
        <v>0</v>
      </c>
      <c r="AJ442" s="56">
        <f t="shared" si="182"/>
        <v>0</v>
      </c>
      <c r="AK442" s="56">
        <f t="shared" si="182"/>
        <v>0</v>
      </c>
      <c r="AL442" s="56">
        <f t="shared" si="182"/>
        <v>0</v>
      </c>
      <c r="AM442" s="56">
        <f t="shared" si="183"/>
        <v>0</v>
      </c>
      <c r="AN442" s="56">
        <f t="shared" si="183"/>
        <v>0</v>
      </c>
      <c r="AO442" s="56">
        <f t="shared" si="183"/>
        <v>0</v>
      </c>
      <c r="AP442" s="56">
        <f t="shared" si="183"/>
        <v>0</v>
      </c>
      <c r="AQ442" s="56">
        <f t="shared" si="183"/>
        <v>0</v>
      </c>
      <c r="AR442" s="56">
        <f t="shared" si="183"/>
        <v>0</v>
      </c>
      <c r="AS442" s="56">
        <f t="shared" si="183"/>
        <v>0</v>
      </c>
      <c r="AT442" s="56">
        <f t="shared" si="183"/>
        <v>0</v>
      </c>
      <c r="AU442" s="56">
        <f t="shared" si="183"/>
        <v>0</v>
      </c>
      <c r="AV442" s="56">
        <f t="shared" si="183"/>
        <v>0</v>
      </c>
      <c r="AW442" s="56">
        <f t="shared" si="183"/>
        <v>0</v>
      </c>
      <c r="AX442" s="56">
        <f t="shared" si="183"/>
        <v>0</v>
      </c>
      <c r="AY442" s="56">
        <f t="shared" si="183"/>
        <v>0</v>
      </c>
      <c r="AZ442" s="56">
        <f t="shared" si="183"/>
        <v>0</v>
      </c>
    </row>
    <row r="443" spans="1:52">
      <c r="A443" s="56" t="s">
        <v>352</v>
      </c>
      <c r="B443" s="56">
        <v>27468</v>
      </c>
      <c r="C443" s="56" t="s">
        <v>415</v>
      </c>
      <c r="D443" s="56" t="s">
        <v>414</v>
      </c>
      <c r="E443" s="1">
        <v>41699</v>
      </c>
      <c r="F443" s="1">
        <v>42495</v>
      </c>
      <c r="G443" s="1">
        <f t="shared" si="163"/>
        <v>42495</v>
      </c>
      <c r="I443" s="56">
        <f t="shared" si="180"/>
        <v>0</v>
      </c>
      <c r="J443" s="56">
        <f t="shared" si="180"/>
        <v>0</v>
      </c>
      <c r="K443" s="56">
        <f t="shared" si="180"/>
        <v>0</v>
      </c>
      <c r="L443" s="56">
        <f t="shared" si="180"/>
        <v>0</v>
      </c>
      <c r="M443" s="56">
        <f t="shared" si="180"/>
        <v>0</v>
      </c>
      <c r="N443" s="56">
        <f t="shared" si="180"/>
        <v>0</v>
      </c>
      <c r="O443" s="56">
        <f t="shared" si="180"/>
        <v>0</v>
      </c>
      <c r="P443" s="56">
        <f t="shared" si="180"/>
        <v>0</v>
      </c>
      <c r="Q443" s="56">
        <f t="shared" si="180"/>
        <v>0</v>
      </c>
      <c r="R443" s="56">
        <f t="shared" si="180"/>
        <v>0</v>
      </c>
      <c r="S443" s="56">
        <f t="shared" si="181"/>
        <v>0</v>
      </c>
      <c r="T443" s="56">
        <f t="shared" si="181"/>
        <v>0</v>
      </c>
      <c r="U443" s="56">
        <f t="shared" si="181"/>
        <v>0</v>
      </c>
      <c r="V443" s="56">
        <f t="shared" si="181"/>
        <v>0</v>
      </c>
      <c r="W443" s="56">
        <f t="shared" si="181"/>
        <v>0</v>
      </c>
      <c r="X443" s="56">
        <f t="shared" si="181"/>
        <v>0</v>
      </c>
      <c r="Y443" s="56">
        <f t="shared" si="181"/>
        <v>0</v>
      </c>
      <c r="Z443" s="56">
        <f t="shared" si="181"/>
        <v>0</v>
      </c>
      <c r="AA443" s="56">
        <f t="shared" si="181"/>
        <v>0</v>
      </c>
      <c r="AB443" s="56">
        <f t="shared" si="181"/>
        <v>0</v>
      </c>
      <c r="AC443" s="56">
        <f t="shared" si="182"/>
        <v>1</v>
      </c>
      <c r="AD443" s="56">
        <f t="shared" si="182"/>
        <v>1</v>
      </c>
      <c r="AE443" s="56">
        <f t="shared" si="182"/>
        <v>1</v>
      </c>
      <c r="AF443" s="56">
        <f t="shared" si="182"/>
        <v>1</v>
      </c>
      <c r="AG443" s="56">
        <f t="shared" si="182"/>
        <v>1</v>
      </c>
      <c r="AH443" s="56">
        <f t="shared" si="182"/>
        <v>1</v>
      </c>
      <c r="AI443" s="56">
        <f t="shared" si="182"/>
        <v>1</v>
      </c>
      <c r="AJ443" s="56">
        <f t="shared" si="182"/>
        <v>1</v>
      </c>
      <c r="AK443" s="56">
        <f t="shared" si="182"/>
        <v>1</v>
      </c>
      <c r="AL443" s="56">
        <f t="shared" si="182"/>
        <v>0</v>
      </c>
      <c r="AM443" s="56">
        <f t="shared" si="183"/>
        <v>0</v>
      </c>
      <c r="AN443" s="56">
        <f t="shared" si="183"/>
        <v>0</v>
      </c>
      <c r="AO443" s="56">
        <f t="shared" si="183"/>
        <v>0</v>
      </c>
      <c r="AP443" s="56">
        <f t="shared" si="183"/>
        <v>0</v>
      </c>
      <c r="AQ443" s="56">
        <f t="shared" si="183"/>
        <v>0</v>
      </c>
      <c r="AR443" s="56">
        <f t="shared" si="183"/>
        <v>0</v>
      </c>
      <c r="AS443" s="56">
        <f t="shared" si="183"/>
        <v>0</v>
      </c>
      <c r="AT443" s="56">
        <f t="shared" si="183"/>
        <v>0</v>
      </c>
      <c r="AU443" s="56">
        <f t="shared" si="183"/>
        <v>0</v>
      </c>
      <c r="AV443" s="56">
        <f t="shared" si="183"/>
        <v>0</v>
      </c>
      <c r="AW443" s="56">
        <f t="shared" si="183"/>
        <v>0</v>
      </c>
      <c r="AX443" s="56">
        <f t="shared" si="183"/>
        <v>0</v>
      </c>
      <c r="AY443" s="56">
        <f t="shared" si="183"/>
        <v>0</v>
      </c>
      <c r="AZ443" s="56">
        <f t="shared" si="183"/>
        <v>0</v>
      </c>
    </row>
    <row r="444" spans="1:52">
      <c r="A444" s="56" t="s">
        <v>335</v>
      </c>
      <c r="B444" s="56">
        <v>37664</v>
      </c>
      <c r="C444" s="56" t="s">
        <v>404</v>
      </c>
      <c r="D444" s="56" t="s">
        <v>413</v>
      </c>
      <c r="E444" s="1">
        <v>39677</v>
      </c>
      <c r="F444" s="1">
        <v>42495</v>
      </c>
      <c r="G444" s="1">
        <f t="shared" si="163"/>
        <v>42495</v>
      </c>
      <c r="I444" s="56">
        <f t="shared" si="180"/>
        <v>1</v>
      </c>
      <c r="J444" s="56">
        <f t="shared" si="180"/>
        <v>1</v>
      </c>
      <c r="K444" s="56">
        <f t="shared" si="180"/>
        <v>1</v>
      </c>
      <c r="L444" s="56">
        <f t="shared" si="180"/>
        <v>1</v>
      </c>
      <c r="M444" s="56">
        <f t="shared" si="180"/>
        <v>1</v>
      </c>
      <c r="N444" s="56">
        <f t="shared" si="180"/>
        <v>1</v>
      </c>
      <c r="O444" s="56">
        <f t="shared" si="180"/>
        <v>1</v>
      </c>
      <c r="P444" s="56">
        <f t="shared" si="180"/>
        <v>1</v>
      </c>
      <c r="Q444" s="56">
        <f t="shared" si="180"/>
        <v>1</v>
      </c>
      <c r="R444" s="56">
        <f t="shared" si="180"/>
        <v>1</v>
      </c>
      <c r="S444" s="56">
        <f t="shared" si="181"/>
        <v>1</v>
      </c>
      <c r="T444" s="56">
        <f t="shared" si="181"/>
        <v>1</v>
      </c>
      <c r="U444" s="56">
        <f t="shared" si="181"/>
        <v>1</v>
      </c>
      <c r="V444" s="56">
        <f t="shared" si="181"/>
        <v>1</v>
      </c>
      <c r="W444" s="56">
        <f t="shared" si="181"/>
        <v>1</v>
      </c>
      <c r="X444" s="56">
        <f t="shared" si="181"/>
        <v>1</v>
      </c>
      <c r="Y444" s="56">
        <f t="shared" si="181"/>
        <v>1</v>
      </c>
      <c r="Z444" s="56">
        <f t="shared" si="181"/>
        <v>1</v>
      </c>
      <c r="AA444" s="56">
        <f t="shared" si="181"/>
        <v>1</v>
      </c>
      <c r="AB444" s="56">
        <f t="shared" si="181"/>
        <v>1</v>
      </c>
      <c r="AC444" s="56">
        <f t="shared" si="182"/>
        <v>1</v>
      </c>
      <c r="AD444" s="56">
        <f t="shared" si="182"/>
        <v>1</v>
      </c>
      <c r="AE444" s="56">
        <f t="shared" si="182"/>
        <v>1</v>
      </c>
      <c r="AF444" s="56">
        <f t="shared" si="182"/>
        <v>1</v>
      </c>
      <c r="AG444" s="56">
        <f t="shared" si="182"/>
        <v>1</v>
      </c>
      <c r="AH444" s="56">
        <f t="shared" si="182"/>
        <v>1</v>
      </c>
      <c r="AI444" s="56">
        <f t="shared" si="182"/>
        <v>1</v>
      </c>
      <c r="AJ444" s="56">
        <f t="shared" si="182"/>
        <v>1</v>
      </c>
      <c r="AK444" s="56">
        <f t="shared" si="182"/>
        <v>1</v>
      </c>
      <c r="AL444" s="56">
        <f t="shared" si="182"/>
        <v>0</v>
      </c>
      <c r="AM444" s="56">
        <f t="shared" si="183"/>
        <v>0</v>
      </c>
      <c r="AN444" s="56">
        <f t="shared" si="183"/>
        <v>0</v>
      </c>
      <c r="AO444" s="56">
        <f t="shared" si="183"/>
        <v>0</v>
      </c>
      <c r="AP444" s="56">
        <f t="shared" si="183"/>
        <v>0</v>
      </c>
      <c r="AQ444" s="56">
        <f t="shared" si="183"/>
        <v>0</v>
      </c>
      <c r="AR444" s="56">
        <f t="shared" si="183"/>
        <v>0</v>
      </c>
      <c r="AS444" s="56">
        <f t="shared" si="183"/>
        <v>0</v>
      </c>
      <c r="AT444" s="56">
        <f t="shared" si="183"/>
        <v>0</v>
      </c>
      <c r="AU444" s="56">
        <f t="shared" si="183"/>
        <v>0</v>
      </c>
      <c r="AV444" s="56">
        <f t="shared" si="183"/>
        <v>0</v>
      </c>
      <c r="AW444" s="56">
        <f t="shared" si="183"/>
        <v>0</v>
      </c>
      <c r="AX444" s="56">
        <f t="shared" si="183"/>
        <v>0</v>
      </c>
      <c r="AY444" s="56">
        <f t="shared" si="183"/>
        <v>0</v>
      </c>
      <c r="AZ444" s="56">
        <f t="shared" si="183"/>
        <v>0</v>
      </c>
    </row>
    <row r="445" spans="1:52">
      <c r="A445" s="56" t="s">
        <v>335</v>
      </c>
      <c r="B445" s="56">
        <v>37665</v>
      </c>
      <c r="C445" s="56" t="s">
        <v>404</v>
      </c>
      <c r="D445" s="56" t="s">
        <v>412</v>
      </c>
      <c r="E445" s="1">
        <v>39725</v>
      </c>
      <c r="F445" s="1">
        <v>42495</v>
      </c>
      <c r="G445" s="1">
        <f t="shared" si="163"/>
        <v>42495</v>
      </c>
      <c r="I445" s="56">
        <f t="shared" si="180"/>
        <v>1</v>
      </c>
      <c r="J445" s="56">
        <f t="shared" si="180"/>
        <v>1</v>
      </c>
      <c r="K445" s="56">
        <f t="shared" si="180"/>
        <v>1</v>
      </c>
      <c r="L445" s="56">
        <f t="shared" si="180"/>
        <v>1</v>
      </c>
      <c r="M445" s="56">
        <f t="shared" si="180"/>
        <v>1</v>
      </c>
      <c r="N445" s="56">
        <f t="shared" si="180"/>
        <v>1</v>
      </c>
      <c r="O445" s="56">
        <f t="shared" si="180"/>
        <v>1</v>
      </c>
      <c r="P445" s="56">
        <f t="shared" si="180"/>
        <v>1</v>
      </c>
      <c r="Q445" s="56">
        <f t="shared" si="180"/>
        <v>1</v>
      </c>
      <c r="R445" s="56">
        <f t="shared" si="180"/>
        <v>1</v>
      </c>
      <c r="S445" s="56">
        <f t="shared" si="181"/>
        <v>1</v>
      </c>
      <c r="T445" s="56">
        <f t="shared" si="181"/>
        <v>1</v>
      </c>
      <c r="U445" s="56">
        <f t="shared" si="181"/>
        <v>1</v>
      </c>
      <c r="V445" s="56">
        <f t="shared" si="181"/>
        <v>1</v>
      </c>
      <c r="W445" s="56">
        <f t="shared" si="181"/>
        <v>1</v>
      </c>
      <c r="X445" s="56">
        <f t="shared" si="181"/>
        <v>1</v>
      </c>
      <c r="Y445" s="56">
        <f t="shared" si="181"/>
        <v>1</v>
      </c>
      <c r="Z445" s="56">
        <f t="shared" si="181"/>
        <v>1</v>
      </c>
      <c r="AA445" s="56">
        <f t="shared" si="181"/>
        <v>1</v>
      </c>
      <c r="AB445" s="56">
        <f t="shared" si="181"/>
        <v>1</v>
      </c>
      <c r="AC445" s="56">
        <f t="shared" si="182"/>
        <v>1</v>
      </c>
      <c r="AD445" s="56">
        <f t="shared" si="182"/>
        <v>1</v>
      </c>
      <c r="AE445" s="56">
        <f t="shared" si="182"/>
        <v>1</v>
      </c>
      <c r="AF445" s="56">
        <f t="shared" si="182"/>
        <v>1</v>
      </c>
      <c r="AG445" s="56">
        <f t="shared" si="182"/>
        <v>1</v>
      </c>
      <c r="AH445" s="56">
        <f t="shared" si="182"/>
        <v>1</v>
      </c>
      <c r="AI445" s="56">
        <f t="shared" si="182"/>
        <v>1</v>
      </c>
      <c r="AJ445" s="56">
        <f t="shared" si="182"/>
        <v>1</v>
      </c>
      <c r="AK445" s="56">
        <f t="shared" si="182"/>
        <v>1</v>
      </c>
      <c r="AL445" s="56">
        <f t="shared" si="182"/>
        <v>0</v>
      </c>
      <c r="AM445" s="56">
        <f t="shared" si="183"/>
        <v>0</v>
      </c>
      <c r="AN445" s="56">
        <f t="shared" si="183"/>
        <v>0</v>
      </c>
      <c r="AO445" s="56">
        <f t="shared" si="183"/>
        <v>0</v>
      </c>
      <c r="AP445" s="56">
        <f t="shared" si="183"/>
        <v>0</v>
      </c>
      <c r="AQ445" s="56">
        <f t="shared" si="183"/>
        <v>0</v>
      </c>
      <c r="AR445" s="56">
        <f t="shared" si="183"/>
        <v>0</v>
      </c>
      <c r="AS445" s="56">
        <f t="shared" si="183"/>
        <v>0</v>
      </c>
      <c r="AT445" s="56">
        <f t="shared" si="183"/>
        <v>0</v>
      </c>
      <c r="AU445" s="56">
        <f t="shared" si="183"/>
        <v>0</v>
      </c>
      <c r="AV445" s="56">
        <f t="shared" si="183"/>
        <v>0</v>
      </c>
      <c r="AW445" s="56">
        <f t="shared" si="183"/>
        <v>0</v>
      </c>
      <c r="AX445" s="56">
        <f t="shared" si="183"/>
        <v>0</v>
      </c>
      <c r="AY445" s="56">
        <f t="shared" si="183"/>
        <v>0</v>
      </c>
      <c r="AZ445" s="56">
        <f t="shared" si="183"/>
        <v>0</v>
      </c>
    </row>
    <row r="446" spans="1:52">
      <c r="A446" s="56" t="s">
        <v>335</v>
      </c>
      <c r="B446" s="56">
        <v>37666</v>
      </c>
      <c r="C446" s="56" t="s">
        <v>404</v>
      </c>
      <c r="D446" s="56" t="s">
        <v>411</v>
      </c>
      <c r="E446" s="1">
        <v>39793</v>
      </c>
      <c r="F446" s="1">
        <v>42495</v>
      </c>
      <c r="G446" s="1">
        <f t="shared" si="163"/>
        <v>42495</v>
      </c>
      <c r="I446" s="56">
        <f t="shared" si="180"/>
        <v>1</v>
      </c>
      <c r="J446" s="56">
        <f t="shared" si="180"/>
        <v>1</v>
      </c>
      <c r="K446" s="56">
        <f t="shared" si="180"/>
        <v>1</v>
      </c>
      <c r="L446" s="56">
        <f t="shared" si="180"/>
        <v>1</v>
      </c>
      <c r="M446" s="56">
        <f t="shared" si="180"/>
        <v>1</v>
      </c>
      <c r="N446" s="56">
        <f t="shared" si="180"/>
        <v>1</v>
      </c>
      <c r="O446" s="56">
        <f t="shared" si="180"/>
        <v>1</v>
      </c>
      <c r="P446" s="56">
        <f t="shared" si="180"/>
        <v>1</v>
      </c>
      <c r="Q446" s="56">
        <f t="shared" si="180"/>
        <v>1</v>
      </c>
      <c r="R446" s="56">
        <f t="shared" si="180"/>
        <v>1</v>
      </c>
      <c r="S446" s="56">
        <f t="shared" si="181"/>
        <v>1</v>
      </c>
      <c r="T446" s="56">
        <f t="shared" si="181"/>
        <v>1</v>
      </c>
      <c r="U446" s="56">
        <f t="shared" si="181"/>
        <v>1</v>
      </c>
      <c r="V446" s="56">
        <f t="shared" si="181"/>
        <v>1</v>
      </c>
      <c r="W446" s="56">
        <f t="shared" si="181"/>
        <v>1</v>
      </c>
      <c r="X446" s="56">
        <f t="shared" si="181"/>
        <v>1</v>
      </c>
      <c r="Y446" s="56">
        <f t="shared" si="181"/>
        <v>1</v>
      </c>
      <c r="Z446" s="56">
        <f t="shared" si="181"/>
        <v>1</v>
      </c>
      <c r="AA446" s="56">
        <f t="shared" si="181"/>
        <v>1</v>
      </c>
      <c r="AB446" s="56">
        <f t="shared" si="181"/>
        <v>1</v>
      </c>
      <c r="AC446" s="56">
        <f t="shared" si="182"/>
        <v>1</v>
      </c>
      <c r="AD446" s="56">
        <f t="shared" si="182"/>
        <v>1</v>
      </c>
      <c r="AE446" s="56">
        <f t="shared" si="182"/>
        <v>1</v>
      </c>
      <c r="AF446" s="56">
        <f t="shared" si="182"/>
        <v>1</v>
      </c>
      <c r="AG446" s="56">
        <f t="shared" si="182"/>
        <v>1</v>
      </c>
      <c r="AH446" s="56">
        <f t="shared" si="182"/>
        <v>1</v>
      </c>
      <c r="AI446" s="56">
        <f t="shared" si="182"/>
        <v>1</v>
      </c>
      <c r="AJ446" s="56">
        <f t="shared" si="182"/>
        <v>1</v>
      </c>
      <c r="AK446" s="56">
        <f t="shared" si="182"/>
        <v>1</v>
      </c>
      <c r="AL446" s="56">
        <f t="shared" si="182"/>
        <v>0</v>
      </c>
      <c r="AM446" s="56">
        <f t="shared" si="183"/>
        <v>0</v>
      </c>
      <c r="AN446" s="56">
        <f t="shared" si="183"/>
        <v>0</v>
      </c>
      <c r="AO446" s="56">
        <f t="shared" si="183"/>
        <v>0</v>
      </c>
      <c r="AP446" s="56">
        <f t="shared" si="183"/>
        <v>0</v>
      </c>
      <c r="AQ446" s="56">
        <f t="shared" si="183"/>
        <v>0</v>
      </c>
      <c r="AR446" s="56">
        <f t="shared" si="183"/>
        <v>0</v>
      </c>
      <c r="AS446" s="56">
        <f t="shared" si="183"/>
        <v>0</v>
      </c>
      <c r="AT446" s="56">
        <f t="shared" si="183"/>
        <v>0</v>
      </c>
      <c r="AU446" s="56">
        <f t="shared" si="183"/>
        <v>0</v>
      </c>
      <c r="AV446" s="56">
        <f t="shared" si="183"/>
        <v>0</v>
      </c>
      <c r="AW446" s="56">
        <f t="shared" si="183"/>
        <v>0</v>
      </c>
      <c r="AX446" s="56">
        <f t="shared" si="183"/>
        <v>0</v>
      </c>
      <c r="AY446" s="56">
        <f t="shared" si="183"/>
        <v>0</v>
      </c>
      <c r="AZ446" s="56">
        <f t="shared" si="183"/>
        <v>0</v>
      </c>
    </row>
    <row r="447" spans="1:52">
      <c r="A447" s="56" t="s">
        <v>335</v>
      </c>
      <c r="B447" s="56">
        <v>37667</v>
      </c>
      <c r="C447" s="56" t="s">
        <v>404</v>
      </c>
      <c r="D447" s="56" t="s">
        <v>410</v>
      </c>
      <c r="E447" s="1">
        <v>39820</v>
      </c>
      <c r="F447" s="1">
        <v>42495</v>
      </c>
      <c r="G447" s="1">
        <f t="shared" si="163"/>
        <v>42495</v>
      </c>
      <c r="I447" s="56">
        <f t="shared" ref="I447:R456" si="184">IF(AND(I$5&gt;$E447,I$5&lt;$G447),1,0)</f>
        <v>1</v>
      </c>
      <c r="J447" s="56">
        <f t="shared" si="184"/>
        <v>1</v>
      </c>
      <c r="K447" s="56">
        <f t="shared" si="184"/>
        <v>1</v>
      </c>
      <c r="L447" s="56">
        <f t="shared" si="184"/>
        <v>1</v>
      </c>
      <c r="M447" s="56">
        <f t="shared" si="184"/>
        <v>1</v>
      </c>
      <c r="N447" s="56">
        <f t="shared" si="184"/>
        <v>1</v>
      </c>
      <c r="O447" s="56">
        <f t="shared" si="184"/>
        <v>1</v>
      </c>
      <c r="P447" s="56">
        <f t="shared" si="184"/>
        <v>1</v>
      </c>
      <c r="Q447" s="56">
        <f t="shared" si="184"/>
        <v>1</v>
      </c>
      <c r="R447" s="56">
        <f t="shared" si="184"/>
        <v>1</v>
      </c>
      <c r="S447" s="56">
        <f t="shared" ref="S447:AB456" si="185">IF(AND(S$5&gt;$E447,S$5&lt;$G447),1,0)</f>
        <v>1</v>
      </c>
      <c r="T447" s="56">
        <f t="shared" si="185"/>
        <v>1</v>
      </c>
      <c r="U447" s="56">
        <f t="shared" si="185"/>
        <v>1</v>
      </c>
      <c r="V447" s="56">
        <f t="shared" si="185"/>
        <v>1</v>
      </c>
      <c r="W447" s="56">
        <f t="shared" si="185"/>
        <v>1</v>
      </c>
      <c r="X447" s="56">
        <f t="shared" si="185"/>
        <v>1</v>
      </c>
      <c r="Y447" s="56">
        <f t="shared" si="185"/>
        <v>1</v>
      </c>
      <c r="Z447" s="56">
        <f t="shared" si="185"/>
        <v>1</v>
      </c>
      <c r="AA447" s="56">
        <f t="shared" si="185"/>
        <v>1</v>
      </c>
      <c r="AB447" s="56">
        <f t="shared" si="185"/>
        <v>1</v>
      </c>
      <c r="AC447" s="56">
        <f t="shared" ref="AC447:AL456" si="186">IF(AND(AC$5&gt;$E447,AC$5&lt;$G447),1,0)</f>
        <v>1</v>
      </c>
      <c r="AD447" s="56">
        <f t="shared" si="186"/>
        <v>1</v>
      </c>
      <c r="AE447" s="56">
        <f t="shared" si="186"/>
        <v>1</v>
      </c>
      <c r="AF447" s="56">
        <f t="shared" si="186"/>
        <v>1</v>
      </c>
      <c r="AG447" s="56">
        <f t="shared" si="186"/>
        <v>1</v>
      </c>
      <c r="AH447" s="56">
        <f t="shared" si="186"/>
        <v>1</v>
      </c>
      <c r="AI447" s="56">
        <f t="shared" si="186"/>
        <v>1</v>
      </c>
      <c r="AJ447" s="56">
        <f t="shared" si="186"/>
        <v>1</v>
      </c>
      <c r="AK447" s="56">
        <f t="shared" si="186"/>
        <v>1</v>
      </c>
      <c r="AL447" s="56">
        <f t="shared" si="186"/>
        <v>0</v>
      </c>
      <c r="AM447" s="56">
        <f t="shared" ref="AM447:AZ456" si="187">IF(AND(AM$5&gt;$E447,AM$5&lt;$G447),1,0)</f>
        <v>0</v>
      </c>
      <c r="AN447" s="56">
        <f t="shared" si="187"/>
        <v>0</v>
      </c>
      <c r="AO447" s="56">
        <f t="shared" si="187"/>
        <v>0</v>
      </c>
      <c r="AP447" s="56">
        <f t="shared" si="187"/>
        <v>0</v>
      </c>
      <c r="AQ447" s="56">
        <f t="shared" si="187"/>
        <v>0</v>
      </c>
      <c r="AR447" s="56">
        <f t="shared" si="187"/>
        <v>0</v>
      </c>
      <c r="AS447" s="56">
        <f t="shared" si="187"/>
        <v>0</v>
      </c>
      <c r="AT447" s="56">
        <f t="shared" si="187"/>
        <v>0</v>
      </c>
      <c r="AU447" s="56">
        <f t="shared" si="187"/>
        <v>0</v>
      </c>
      <c r="AV447" s="56">
        <f t="shared" si="187"/>
        <v>0</v>
      </c>
      <c r="AW447" s="56">
        <f t="shared" si="187"/>
        <v>0</v>
      </c>
      <c r="AX447" s="56">
        <f t="shared" si="187"/>
        <v>0</v>
      </c>
      <c r="AY447" s="56">
        <f t="shared" si="187"/>
        <v>0</v>
      </c>
      <c r="AZ447" s="56">
        <f t="shared" si="187"/>
        <v>0</v>
      </c>
    </row>
    <row r="448" spans="1:52">
      <c r="A448" s="56" t="s">
        <v>335</v>
      </c>
      <c r="B448" s="56">
        <v>38886</v>
      </c>
      <c r="C448" s="56" t="s">
        <v>404</v>
      </c>
      <c r="D448" s="56" t="s">
        <v>409</v>
      </c>
      <c r="E448" s="1">
        <v>41151</v>
      </c>
      <c r="F448" s="1">
        <v>42495</v>
      </c>
      <c r="G448" s="1">
        <f t="shared" si="163"/>
        <v>42495</v>
      </c>
      <c r="I448" s="56">
        <f t="shared" si="184"/>
        <v>0</v>
      </c>
      <c r="J448" s="56">
        <f t="shared" si="184"/>
        <v>0</v>
      </c>
      <c r="K448" s="56">
        <f t="shared" si="184"/>
        <v>0</v>
      </c>
      <c r="L448" s="56">
        <f t="shared" si="184"/>
        <v>0</v>
      </c>
      <c r="M448" s="56">
        <f t="shared" si="184"/>
        <v>0</v>
      </c>
      <c r="N448" s="56">
        <f t="shared" si="184"/>
        <v>0</v>
      </c>
      <c r="O448" s="56">
        <f t="shared" si="184"/>
        <v>0</v>
      </c>
      <c r="P448" s="56">
        <f t="shared" si="184"/>
        <v>0</v>
      </c>
      <c r="Q448" s="56">
        <f t="shared" si="184"/>
        <v>0</v>
      </c>
      <c r="R448" s="56">
        <f t="shared" si="184"/>
        <v>0</v>
      </c>
      <c r="S448" s="56">
        <f t="shared" si="185"/>
        <v>0</v>
      </c>
      <c r="T448" s="56">
        <f t="shared" si="185"/>
        <v>0</v>
      </c>
      <c r="U448" s="56">
        <f t="shared" si="185"/>
        <v>0</v>
      </c>
      <c r="V448" s="56">
        <f t="shared" si="185"/>
        <v>0</v>
      </c>
      <c r="W448" s="56">
        <f t="shared" si="185"/>
        <v>1</v>
      </c>
      <c r="X448" s="56">
        <f t="shared" si="185"/>
        <v>1</v>
      </c>
      <c r="Y448" s="56">
        <f t="shared" si="185"/>
        <v>1</v>
      </c>
      <c r="Z448" s="56">
        <f t="shared" si="185"/>
        <v>1</v>
      </c>
      <c r="AA448" s="56">
        <f t="shared" si="185"/>
        <v>1</v>
      </c>
      <c r="AB448" s="56">
        <f t="shared" si="185"/>
        <v>1</v>
      </c>
      <c r="AC448" s="56">
        <f t="shared" si="186"/>
        <v>1</v>
      </c>
      <c r="AD448" s="56">
        <f t="shared" si="186"/>
        <v>1</v>
      </c>
      <c r="AE448" s="56">
        <f t="shared" si="186"/>
        <v>1</v>
      </c>
      <c r="AF448" s="56">
        <f t="shared" si="186"/>
        <v>1</v>
      </c>
      <c r="AG448" s="56">
        <f t="shared" si="186"/>
        <v>1</v>
      </c>
      <c r="AH448" s="56">
        <f t="shared" si="186"/>
        <v>1</v>
      </c>
      <c r="AI448" s="56">
        <f t="shared" si="186"/>
        <v>1</v>
      </c>
      <c r="AJ448" s="56">
        <f t="shared" si="186"/>
        <v>1</v>
      </c>
      <c r="AK448" s="56">
        <f t="shared" si="186"/>
        <v>1</v>
      </c>
      <c r="AL448" s="56">
        <f t="shared" si="186"/>
        <v>0</v>
      </c>
      <c r="AM448" s="56">
        <f t="shared" si="187"/>
        <v>0</v>
      </c>
      <c r="AN448" s="56">
        <f t="shared" si="187"/>
        <v>0</v>
      </c>
      <c r="AO448" s="56">
        <f t="shared" si="187"/>
        <v>0</v>
      </c>
      <c r="AP448" s="56">
        <f t="shared" si="187"/>
        <v>0</v>
      </c>
      <c r="AQ448" s="56">
        <f t="shared" si="187"/>
        <v>0</v>
      </c>
      <c r="AR448" s="56">
        <f t="shared" si="187"/>
        <v>0</v>
      </c>
      <c r="AS448" s="56">
        <f t="shared" si="187"/>
        <v>0</v>
      </c>
      <c r="AT448" s="56">
        <f t="shared" si="187"/>
        <v>0</v>
      </c>
      <c r="AU448" s="56">
        <f t="shared" si="187"/>
        <v>0</v>
      </c>
      <c r="AV448" s="56">
        <f t="shared" si="187"/>
        <v>0</v>
      </c>
      <c r="AW448" s="56">
        <f t="shared" si="187"/>
        <v>0</v>
      </c>
      <c r="AX448" s="56">
        <f t="shared" si="187"/>
        <v>0</v>
      </c>
      <c r="AY448" s="56">
        <f t="shared" si="187"/>
        <v>0</v>
      </c>
      <c r="AZ448" s="56">
        <f t="shared" si="187"/>
        <v>0</v>
      </c>
    </row>
    <row r="449" spans="1:52">
      <c r="A449" s="56" t="s">
        <v>335</v>
      </c>
      <c r="B449" s="56">
        <v>38887</v>
      </c>
      <c r="C449" s="56" t="s">
        <v>404</v>
      </c>
      <c r="D449" s="56" t="s">
        <v>408</v>
      </c>
      <c r="E449" s="1">
        <v>41170</v>
      </c>
      <c r="F449" s="1">
        <v>42495</v>
      </c>
      <c r="G449" s="1">
        <f t="shared" si="163"/>
        <v>42495</v>
      </c>
      <c r="I449" s="56">
        <f t="shared" si="184"/>
        <v>0</v>
      </c>
      <c r="J449" s="56">
        <f t="shared" si="184"/>
        <v>0</v>
      </c>
      <c r="K449" s="56">
        <f t="shared" si="184"/>
        <v>0</v>
      </c>
      <c r="L449" s="56">
        <f t="shared" si="184"/>
        <v>0</v>
      </c>
      <c r="M449" s="56">
        <f t="shared" si="184"/>
        <v>0</v>
      </c>
      <c r="N449" s="56">
        <f t="shared" si="184"/>
        <v>0</v>
      </c>
      <c r="O449" s="56">
        <f t="shared" si="184"/>
        <v>0</v>
      </c>
      <c r="P449" s="56">
        <f t="shared" si="184"/>
        <v>0</v>
      </c>
      <c r="Q449" s="56">
        <f t="shared" si="184"/>
        <v>0</v>
      </c>
      <c r="R449" s="56">
        <f t="shared" si="184"/>
        <v>0</v>
      </c>
      <c r="S449" s="56">
        <f t="shared" si="185"/>
        <v>0</v>
      </c>
      <c r="T449" s="56">
        <f t="shared" si="185"/>
        <v>0</v>
      </c>
      <c r="U449" s="56">
        <f t="shared" si="185"/>
        <v>0</v>
      </c>
      <c r="V449" s="56">
        <f t="shared" si="185"/>
        <v>0</v>
      </c>
      <c r="W449" s="56">
        <f t="shared" si="185"/>
        <v>1</v>
      </c>
      <c r="X449" s="56">
        <f t="shared" si="185"/>
        <v>1</v>
      </c>
      <c r="Y449" s="56">
        <f t="shared" si="185"/>
        <v>1</v>
      </c>
      <c r="Z449" s="56">
        <f t="shared" si="185"/>
        <v>1</v>
      </c>
      <c r="AA449" s="56">
        <f t="shared" si="185"/>
        <v>1</v>
      </c>
      <c r="AB449" s="56">
        <f t="shared" si="185"/>
        <v>1</v>
      </c>
      <c r="AC449" s="56">
        <f t="shared" si="186"/>
        <v>1</v>
      </c>
      <c r="AD449" s="56">
        <f t="shared" si="186"/>
        <v>1</v>
      </c>
      <c r="AE449" s="56">
        <f t="shared" si="186"/>
        <v>1</v>
      </c>
      <c r="AF449" s="56">
        <f t="shared" si="186"/>
        <v>1</v>
      </c>
      <c r="AG449" s="56">
        <f t="shared" si="186"/>
        <v>1</v>
      </c>
      <c r="AH449" s="56">
        <f t="shared" si="186"/>
        <v>1</v>
      </c>
      <c r="AI449" s="56">
        <f t="shared" si="186"/>
        <v>1</v>
      </c>
      <c r="AJ449" s="56">
        <f t="shared" si="186"/>
        <v>1</v>
      </c>
      <c r="AK449" s="56">
        <f t="shared" si="186"/>
        <v>1</v>
      </c>
      <c r="AL449" s="56">
        <f t="shared" si="186"/>
        <v>0</v>
      </c>
      <c r="AM449" s="56">
        <f t="shared" si="187"/>
        <v>0</v>
      </c>
      <c r="AN449" s="56">
        <f t="shared" si="187"/>
        <v>0</v>
      </c>
      <c r="AO449" s="56">
        <f t="shared" si="187"/>
        <v>0</v>
      </c>
      <c r="AP449" s="56">
        <f t="shared" si="187"/>
        <v>0</v>
      </c>
      <c r="AQ449" s="56">
        <f t="shared" si="187"/>
        <v>0</v>
      </c>
      <c r="AR449" s="56">
        <f t="shared" si="187"/>
        <v>0</v>
      </c>
      <c r="AS449" s="56">
        <f t="shared" si="187"/>
        <v>0</v>
      </c>
      <c r="AT449" s="56">
        <f t="shared" si="187"/>
        <v>0</v>
      </c>
      <c r="AU449" s="56">
        <f t="shared" si="187"/>
        <v>0</v>
      </c>
      <c r="AV449" s="56">
        <f t="shared" si="187"/>
        <v>0</v>
      </c>
      <c r="AW449" s="56">
        <f t="shared" si="187"/>
        <v>0</v>
      </c>
      <c r="AX449" s="56">
        <f t="shared" si="187"/>
        <v>0</v>
      </c>
      <c r="AY449" s="56">
        <f t="shared" si="187"/>
        <v>0</v>
      </c>
      <c r="AZ449" s="56">
        <f t="shared" si="187"/>
        <v>0</v>
      </c>
    </row>
    <row r="450" spans="1:52">
      <c r="A450" s="56" t="s">
        <v>335</v>
      </c>
      <c r="B450" s="56">
        <v>38888</v>
      </c>
      <c r="C450" s="56" t="s">
        <v>404</v>
      </c>
      <c r="D450" s="56" t="s">
        <v>407</v>
      </c>
      <c r="E450" s="1">
        <v>41205</v>
      </c>
      <c r="F450" s="1">
        <v>42495</v>
      </c>
      <c r="G450" s="1">
        <f t="shared" si="163"/>
        <v>42495</v>
      </c>
      <c r="I450" s="56">
        <f t="shared" si="184"/>
        <v>0</v>
      </c>
      <c r="J450" s="56">
        <f t="shared" si="184"/>
        <v>0</v>
      </c>
      <c r="K450" s="56">
        <f t="shared" si="184"/>
        <v>0</v>
      </c>
      <c r="L450" s="56">
        <f t="shared" si="184"/>
        <v>0</v>
      </c>
      <c r="M450" s="56">
        <f t="shared" si="184"/>
        <v>0</v>
      </c>
      <c r="N450" s="56">
        <f t="shared" si="184"/>
        <v>0</v>
      </c>
      <c r="O450" s="56">
        <f t="shared" si="184"/>
        <v>0</v>
      </c>
      <c r="P450" s="56">
        <f t="shared" si="184"/>
        <v>0</v>
      </c>
      <c r="Q450" s="56">
        <f t="shared" si="184"/>
        <v>0</v>
      </c>
      <c r="R450" s="56">
        <f t="shared" si="184"/>
        <v>0</v>
      </c>
      <c r="S450" s="56">
        <f t="shared" si="185"/>
        <v>0</v>
      </c>
      <c r="T450" s="56">
        <f t="shared" si="185"/>
        <v>0</v>
      </c>
      <c r="U450" s="56">
        <f t="shared" si="185"/>
        <v>0</v>
      </c>
      <c r="V450" s="56">
        <f t="shared" si="185"/>
        <v>0</v>
      </c>
      <c r="W450" s="56">
        <f t="shared" si="185"/>
        <v>0</v>
      </c>
      <c r="X450" s="56">
        <f t="shared" si="185"/>
        <v>1</v>
      </c>
      <c r="Y450" s="56">
        <f t="shared" si="185"/>
        <v>1</v>
      </c>
      <c r="Z450" s="56">
        <f t="shared" si="185"/>
        <v>1</v>
      </c>
      <c r="AA450" s="56">
        <f t="shared" si="185"/>
        <v>1</v>
      </c>
      <c r="AB450" s="56">
        <f t="shared" si="185"/>
        <v>1</v>
      </c>
      <c r="AC450" s="56">
        <f t="shared" si="186"/>
        <v>1</v>
      </c>
      <c r="AD450" s="56">
        <f t="shared" si="186"/>
        <v>1</v>
      </c>
      <c r="AE450" s="56">
        <f t="shared" si="186"/>
        <v>1</v>
      </c>
      <c r="AF450" s="56">
        <f t="shared" si="186"/>
        <v>1</v>
      </c>
      <c r="AG450" s="56">
        <f t="shared" si="186"/>
        <v>1</v>
      </c>
      <c r="AH450" s="56">
        <f t="shared" si="186"/>
        <v>1</v>
      </c>
      <c r="AI450" s="56">
        <f t="shared" si="186"/>
        <v>1</v>
      </c>
      <c r="AJ450" s="56">
        <f t="shared" si="186"/>
        <v>1</v>
      </c>
      <c r="AK450" s="56">
        <f t="shared" si="186"/>
        <v>1</v>
      </c>
      <c r="AL450" s="56">
        <f t="shared" si="186"/>
        <v>0</v>
      </c>
      <c r="AM450" s="56">
        <f t="shared" si="187"/>
        <v>0</v>
      </c>
      <c r="AN450" s="56">
        <f t="shared" si="187"/>
        <v>0</v>
      </c>
      <c r="AO450" s="56">
        <f t="shared" si="187"/>
        <v>0</v>
      </c>
      <c r="AP450" s="56">
        <f t="shared" si="187"/>
        <v>0</v>
      </c>
      <c r="AQ450" s="56">
        <f t="shared" si="187"/>
        <v>0</v>
      </c>
      <c r="AR450" s="56">
        <f t="shared" si="187"/>
        <v>0</v>
      </c>
      <c r="AS450" s="56">
        <f t="shared" si="187"/>
        <v>0</v>
      </c>
      <c r="AT450" s="56">
        <f t="shared" si="187"/>
        <v>0</v>
      </c>
      <c r="AU450" s="56">
        <f t="shared" si="187"/>
        <v>0</v>
      </c>
      <c r="AV450" s="56">
        <f t="shared" si="187"/>
        <v>0</v>
      </c>
      <c r="AW450" s="56">
        <f t="shared" si="187"/>
        <v>0</v>
      </c>
      <c r="AX450" s="56">
        <f t="shared" si="187"/>
        <v>0</v>
      </c>
      <c r="AY450" s="56">
        <f t="shared" si="187"/>
        <v>0</v>
      </c>
      <c r="AZ450" s="56">
        <f t="shared" si="187"/>
        <v>0</v>
      </c>
    </row>
    <row r="451" spans="1:52">
      <c r="A451" s="56" t="s">
        <v>335</v>
      </c>
      <c r="B451" s="56">
        <v>38889</v>
      </c>
      <c r="C451" s="56" t="s">
        <v>404</v>
      </c>
      <c r="D451" s="56" t="s">
        <v>406</v>
      </c>
      <c r="E451" s="1">
        <v>41234</v>
      </c>
      <c r="F451" s="1">
        <v>42495</v>
      </c>
      <c r="G451" s="1">
        <f t="shared" si="163"/>
        <v>42495</v>
      </c>
      <c r="I451" s="56">
        <f t="shared" si="184"/>
        <v>0</v>
      </c>
      <c r="J451" s="56">
        <f t="shared" si="184"/>
        <v>0</v>
      </c>
      <c r="K451" s="56">
        <f t="shared" si="184"/>
        <v>0</v>
      </c>
      <c r="L451" s="56">
        <f t="shared" si="184"/>
        <v>0</v>
      </c>
      <c r="M451" s="56">
        <f t="shared" si="184"/>
        <v>0</v>
      </c>
      <c r="N451" s="56">
        <f t="shared" si="184"/>
        <v>0</v>
      </c>
      <c r="O451" s="56">
        <f t="shared" si="184"/>
        <v>0</v>
      </c>
      <c r="P451" s="56">
        <f t="shared" si="184"/>
        <v>0</v>
      </c>
      <c r="Q451" s="56">
        <f t="shared" si="184"/>
        <v>0</v>
      </c>
      <c r="R451" s="56">
        <f t="shared" si="184"/>
        <v>0</v>
      </c>
      <c r="S451" s="56">
        <f t="shared" si="185"/>
        <v>0</v>
      </c>
      <c r="T451" s="56">
        <f t="shared" si="185"/>
        <v>0</v>
      </c>
      <c r="U451" s="56">
        <f t="shared" si="185"/>
        <v>0</v>
      </c>
      <c r="V451" s="56">
        <f t="shared" si="185"/>
        <v>0</v>
      </c>
      <c r="W451" s="56">
        <f t="shared" si="185"/>
        <v>0</v>
      </c>
      <c r="X451" s="56">
        <f t="shared" si="185"/>
        <v>1</v>
      </c>
      <c r="Y451" s="56">
        <f t="shared" si="185"/>
        <v>1</v>
      </c>
      <c r="Z451" s="56">
        <f t="shared" si="185"/>
        <v>1</v>
      </c>
      <c r="AA451" s="56">
        <f t="shared" si="185"/>
        <v>1</v>
      </c>
      <c r="AB451" s="56">
        <f t="shared" si="185"/>
        <v>1</v>
      </c>
      <c r="AC451" s="56">
        <f t="shared" si="186"/>
        <v>1</v>
      </c>
      <c r="AD451" s="56">
        <f t="shared" si="186"/>
        <v>1</v>
      </c>
      <c r="AE451" s="56">
        <f t="shared" si="186"/>
        <v>1</v>
      </c>
      <c r="AF451" s="56">
        <f t="shared" si="186"/>
        <v>1</v>
      </c>
      <c r="AG451" s="56">
        <f t="shared" si="186"/>
        <v>1</v>
      </c>
      <c r="AH451" s="56">
        <f t="shared" si="186"/>
        <v>1</v>
      </c>
      <c r="AI451" s="56">
        <f t="shared" si="186"/>
        <v>1</v>
      </c>
      <c r="AJ451" s="56">
        <f t="shared" si="186"/>
        <v>1</v>
      </c>
      <c r="AK451" s="56">
        <f t="shared" si="186"/>
        <v>1</v>
      </c>
      <c r="AL451" s="56">
        <f t="shared" si="186"/>
        <v>0</v>
      </c>
      <c r="AM451" s="56">
        <f t="shared" si="187"/>
        <v>0</v>
      </c>
      <c r="AN451" s="56">
        <f t="shared" si="187"/>
        <v>0</v>
      </c>
      <c r="AO451" s="56">
        <f t="shared" si="187"/>
        <v>0</v>
      </c>
      <c r="AP451" s="56">
        <f t="shared" si="187"/>
        <v>0</v>
      </c>
      <c r="AQ451" s="56">
        <f t="shared" si="187"/>
        <v>0</v>
      </c>
      <c r="AR451" s="56">
        <f t="shared" si="187"/>
        <v>0</v>
      </c>
      <c r="AS451" s="56">
        <f t="shared" si="187"/>
        <v>0</v>
      </c>
      <c r="AT451" s="56">
        <f t="shared" si="187"/>
        <v>0</v>
      </c>
      <c r="AU451" s="56">
        <f t="shared" si="187"/>
        <v>0</v>
      </c>
      <c r="AV451" s="56">
        <f t="shared" si="187"/>
        <v>0</v>
      </c>
      <c r="AW451" s="56">
        <f t="shared" si="187"/>
        <v>0</v>
      </c>
      <c r="AX451" s="56">
        <f t="shared" si="187"/>
        <v>0</v>
      </c>
      <c r="AY451" s="56">
        <f t="shared" si="187"/>
        <v>0</v>
      </c>
      <c r="AZ451" s="56">
        <f t="shared" si="187"/>
        <v>0</v>
      </c>
    </row>
    <row r="452" spans="1:52">
      <c r="A452" s="56" t="s">
        <v>335</v>
      </c>
      <c r="B452" s="56">
        <v>40588</v>
      </c>
      <c r="C452" s="56" t="s">
        <v>404</v>
      </c>
      <c r="D452" s="56" t="s">
        <v>405</v>
      </c>
      <c r="E452" s="1">
        <v>41514</v>
      </c>
      <c r="F452" s="1">
        <v>42495</v>
      </c>
      <c r="G452" s="1">
        <f t="shared" si="163"/>
        <v>42495</v>
      </c>
      <c r="I452" s="56">
        <f t="shared" si="184"/>
        <v>0</v>
      </c>
      <c r="J452" s="56">
        <f t="shared" si="184"/>
        <v>0</v>
      </c>
      <c r="K452" s="56">
        <f t="shared" si="184"/>
        <v>0</v>
      </c>
      <c r="L452" s="56">
        <f t="shared" si="184"/>
        <v>0</v>
      </c>
      <c r="M452" s="56">
        <f t="shared" si="184"/>
        <v>0</v>
      </c>
      <c r="N452" s="56">
        <f t="shared" si="184"/>
        <v>0</v>
      </c>
      <c r="O452" s="56">
        <f t="shared" si="184"/>
        <v>0</v>
      </c>
      <c r="P452" s="56">
        <f t="shared" si="184"/>
        <v>0</v>
      </c>
      <c r="Q452" s="56">
        <f t="shared" si="184"/>
        <v>0</v>
      </c>
      <c r="R452" s="56">
        <f t="shared" si="184"/>
        <v>0</v>
      </c>
      <c r="S452" s="56">
        <f t="shared" si="185"/>
        <v>0</v>
      </c>
      <c r="T452" s="56">
        <f t="shared" si="185"/>
        <v>0</v>
      </c>
      <c r="U452" s="56">
        <f t="shared" si="185"/>
        <v>0</v>
      </c>
      <c r="V452" s="56">
        <f t="shared" si="185"/>
        <v>0</v>
      </c>
      <c r="W452" s="56">
        <f t="shared" si="185"/>
        <v>0</v>
      </c>
      <c r="X452" s="56">
        <f t="shared" si="185"/>
        <v>0</v>
      </c>
      <c r="Y452" s="56">
        <f t="shared" si="185"/>
        <v>0</v>
      </c>
      <c r="Z452" s="56">
        <f t="shared" si="185"/>
        <v>0</v>
      </c>
      <c r="AA452" s="56">
        <f t="shared" si="185"/>
        <v>1</v>
      </c>
      <c r="AB452" s="56">
        <f t="shared" si="185"/>
        <v>1</v>
      </c>
      <c r="AC452" s="56">
        <f t="shared" si="186"/>
        <v>1</v>
      </c>
      <c r="AD452" s="56">
        <f t="shared" si="186"/>
        <v>1</v>
      </c>
      <c r="AE452" s="56">
        <f t="shared" si="186"/>
        <v>1</v>
      </c>
      <c r="AF452" s="56">
        <f t="shared" si="186"/>
        <v>1</v>
      </c>
      <c r="AG452" s="56">
        <f t="shared" si="186"/>
        <v>1</v>
      </c>
      <c r="AH452" s="56">
        <f t="shared" si="186"/>
        <v>1</v>
      </c>
      <c r="AI452" s="56">
        <f t="shared" si="186"/>
        <v>1</v>
      </c>
      <c r="AJ452" s="56">
        <f t="shared" si="186"/>
        <v>1</v>
      </c>
      <c r="AK452" s="56">
        <f t="shared" si="186"/>
        <v>1</v>
      </c>
      <c r="AL452" s="56">
        <f t="shared" si="186"/>
        <v>0</v>
      </c>
      <c r="AM452" s="56">
        <f t="shared" si="187"/>
        <v>0</v>
      </c>
      <c r="AN452" s="56">
        <f t="shared" si="187"/>
        <v>0</v>
      </c>
      <c r="AO452" s="56">
        <f t="shared" si="187"/>
        <v>0</v>
      </c>
      <c r="AP452" s="56">
        <f t="shared" si="187"/>
        <v>0</v>
      </c>
      <c r="AQ452" s="56">
        <f t="shared" si="187"/>
        <v>0</v>
      </c>
      <c r="AR452" s="56">
        <f t="shared" si="187"/>
        <v>0</v>
      </c>
      <c r="AS452" s="56">
        <f t="shared" si="187"/>
        <v>0</v>
      </c>
      <c r="AT452" s="56">
        <f t="shared" si="187"/>
        <v>0</v>
      </c>
      <c r="AU452" s="56">
        <f t="shared" si="187"/>
        <v>0</v>
      </c>
      <c r="AV452" s="56">
        <f t="shared" si="187"/>
        <v>0</v>
      </c>
      <c r="AW452" s="56">
        <f t="shared" si="187"/>
        <v>0</v>
      </c>
      <c r="AX452" s="56">
        <f t="shared" si="187"/>
        <v>0</v>
      </c>
      <c r="AY452" s="56">
        <f t="shared" si="187"/>
        <v>0</v>
      </c>
      <c r="AZ452" s="56">
        <f t="shared" si="187"/>
        <v>0</v>
      </c>
    </row>
    <row r="453" spans="1:52">
      <c r="A453" s="56" t="s">
        <v>335</v>
      </c>
      <c r="B453" s="56">
        <v>40589</v>
      </c>
      <c r="C453" s="56" t="s">
        <v>404</v>
      </c>
      <c r="D453" s="56" t="s">
        <v>403</v>
      </c>
      <c r="E453" s="1">
        <v>41486</v>
      </c>
      <c r="F453" s="1">
        <v>42495</v>
      </c>
      <c r="G453" s="1">
        <f t="shared" si="163"/>
        <v>42495</v>
      </c>
      <c r="I453" s="56">
        <f t="shared" si="184"/>
        <v>0</v>
      </c>
      <c r="J453" s="56">
        <f t="shared" si="184"/>
        <v>0</v>
      </c>
      <c r="K453" s="56">
        <f t="shared" si="184"/>
        <v>0</v>
      </c>
      <c r="L453" s="56">
        <f t="shared" si="184"/>
        <v>0</v>
      </c>
      <c r="M453" s="56">
        <f t="shared" si="184"/>
        <v>0</v>
      </c>
      <c r="N453" s="56">
        <f t="shared" si="184"/>
        <v>0</v>
      </c>
      <c r="O453" s="56">
        <f t="shared" si="184"/>
        <v>0</v>
      </c>
      <c r="P453" s="56">
        <f t="shared" si="184"/>
        <v>0</v>
      </c>
      <c r="Q453" s="56">
        <f t="shared" si="184"/>
        <v>0</v>
      </c>
      <c r="R453" s="56">
        <f t="shared" si="184"/>
        <v>0</v>
      </c>
      <c r="S453" s="56">
        <f t="shared" si="185"/>
        <v>0</v>
      </c>
      <c r="T453" s="56">
        <f t="shared" si="185"/>
        <v>0</v>
      </c>
      <c r="U453" s="56">
        <f t="shared" si="185"/>
        <v>0</v>
      </c>
      <c r="V453" s="56">
        <f t="shared" si="185"/>
        <v>0</v>
      </c>
      <c r="W453" s="56">
        <f t="shared" si="185"/>
        <v>0</v>
      </c>
      <c r="X453" s="56">
        <f t="shared" si="185"/>
        <v>0</v>
      </c>
      <c r="Y453" s="56">
        <f t="shared" si="185"/>
        <v>0</v>
      </c>
      <c r="Z453" s="56">
        <f t="shared" si="185"/>
        <v>0</v>
      </c>
      <c r="AA453" s="56">
        <f t="shared" si="185"/>
        <v>1</v>
      </c>
      <c r="AB453" s="56">
        <f t="shared" si="185"/>
        <v>1</v>
      </c>
      <c r="AC453" s="56">
        <f t="shared" si="186"/>
        <v>1</v>
      </c>
      <c r="AD453" s="56">
        <f t="shared" si="186"/>
        <v>1</v>
      </c>
      <c r="AE453" s="56">
        <f t="shared" si="186"/>
        <v>1</v>
      </c>
      <c r="AF453" s="56">
        <f t="shared" si="186"/>
        <v>1</v>
      </c>
      <c r="AG453" s="56">
        <f t="shared" si="186"/>
        <v>1</v>
      </c>
      <c r="AH453" s="56">
        <f t="shared" si="186"/>
        <v>1</v>
      </c>
      <c r="AI453" s="56">
        <f t="shared" si="186"/>
        <v>1</v>
      </c>
      <c r="AJ453" s="56">
        <f t="shared" si="186"/>
        <v>1</v>
      </c>
      <c r="AK453" s="56">
        <f t="shared" si="186"/>
        <v>1</v>
      </c>
      <c r="AL453" s="56">
        <f t="shared" si="186"/>
        <v>0</v>
      </c>
      <c r="AM453" s="56">
        <f t="shared" si="187"/>
        <v>0</v>
      </c>
      <c r="AN453" s="56">
        <f t="shared" si="187"/>
        <v>0</v>
      </c>
      <c r="AO453" s="56">
        <f t="shared" si="187"/>
        <v>0</v>
      </c>
      <c r="AP453" s="56">
        <f t="shared" si="187"/>
        <v>0</v>
      </c>
      <c r="AQ453" s="56">
        <f t="shared" si="187"/>
        <v>0</v>
      </c>
      <c r="AR453" s="56">
        <f t="shared" si="187"/>
        <v>0</v>
      </c>
      <c r="AS453" s="56">
        <f t="shared" si="187"/>
        <v>0</v>
      </c>
      <c r="AT453" s="56">
        <f t="shared" si="187"/>
        <v>0</v>
      </c>
      <c r="AU453" s="56">
        <f t="shared" si="187"/>
        <v>0</v>
      </c>
      <c r="AV453" s="56">
        <f t="shared" si="187"/>
        <v>0</v>
      </c>
      <c r="AW453" s="56">
        <f t="shared" si="187"/>
        <v>0</v>
      </c>
      <c r="AX453" s="56">
        <f t="shared" si="187"/>
        <v>0</v>
      </c>
      <c r="AY453" s="56">
        <f t="shared" si="187"/>
        <v>0</v>
      </c>
      <c r="AZ453" s="56">
        <f t="shared" si="187"/>
        <v>0</v>
      </c>
    </row>
    <row r="454" spans="1:52">
      <c r="A454" s="56" t="s">
        <v>335</v>
      </c>
      <c r="B454" s="56">
        <v>11264</v>
      </c>
      <c r="C454" s="56" t="s">
        <v>351</v>
      </c>
      <c r="D454" s="56" t="s">
        <v>402</v>
      </c>
      <c r="E454" s="1">
        <v>36549</v>
      </c>
      <c r="F454" s="1">
        <v>38499</v>
      </c>
      <c r="G454" s="1">
        <f t="shared" si="163"/>
        <v>38499</v>
      </c>
      <c r="I454" s="56">
        <f t="shared" si="184"/>
        <v>0</v>
      </c>
      <c r="J454" s="56">
        <f t="shared" si="184"/>
        <v>0</v>
      </c>
      <c r="K454" s="56">
        <f t="shared" si="184"/>
        <v>0</v>
      </c>
      <c r="L454" s="56">
        <f t="shared" si="184"/>
        <v>0</v>
      </c>
      <c r="M454" s="56">
        <f t="shared" si="184"/>
        <v>0</v>
      </c>
      <c r="N454" s="56">
        <f t="shared" si="184"/>
        <v>0</v>
      </c>
      <c r="O454" s="56">
        <f t="shared" si="184"/>
        <v>0</v>
      </c>
      <c r="P454" s="56">
        <f t="shared" si="184"/>
        <v>0</v>
      </c>
      <c r="Q454" s="56">
        <f t="shared" si="184"/>
        <v>0</v>
      </c>
      <c r="R454" s="56">
        <f t="shared" si="184"/>
        <v>0</v>
      </c>
      <c r="S454" s="56">
        <f t="shared" si="185"/>
        <v>0</v>
      </c>
      <c r="T454" s="56">
        <f t="shared" si="185"/>
        <v>0</v>
      </c>
      <c r="U454" s="56">
        <f t="shared" si="185"/>
        <v>0</v>
      </c>
      <c r="V454" s="56">
        <f t="shared" si="185"/>
        <v>0</v>
      </c>
      <c r="W454" s="56">
        <f t="shared" si="185"/>
        <v>0</v>
      </c>
      <c r="X454" s="56">
        <f t="shared" si="185"/>
        <v>0</v>
      </c>
      <c r="Y454" s="56">
        <f t="shared" si="185"/>
        <v>0</v>
      </c>
      <c r="Z454" s="56">
        <f t="shared" si="185"/>
        <v>0</v>
      </c>
      <c r="AA454" s="56">
        <f t="shared" si="185"/>
        <v>0</v>
      </c>
      <c r="AB454" s="56">
        <f t="shared" si="185"/>
        <v>0</v>
      </c>
      <c r="AC454" s="56">
        <f t="shared" si="186"/>
        <v>0</v>
      </c>
      <c r="AD454" s="56">
        <f t="shared" si="186"/>
        <v>0</v>
      </c>
      <c r="AE454" s="56">
        <f t="shared" si="186"/>
        <v>0</v>
      </c>
      <c r="AF454" s="56">
        <f t="shared" si="186"/>
        <v>0</v>
      </c>
      <c r="AG454" s="56">
        <f t="shared" si="186"/>
        <v>0</v>
      </c>
      <c r="AH454" s="56">
        <f t="shared" si="186"/>
        <v>0</v>
      </c>
      <c r="AI454" s="56">
        <f t="shared" si="186"/>
        <v>0</v>
      </c>
      <c r="AJ454" s="56">
        <f t="shared" si="186"/>
        <v>0</v>
      </c>
      <c r="AK454" s="56">
        <f t="shared" si="186"/>
        <v>0</v>
      </c>
      <c r="AL454" s="56">
        <f t="shared" si="186"/>
        <v>0</v>
      </c>
      <c r="AM454" s="56">
        <f t="shared" si="187"/>
        <v>0</v>
      </c>
      <c r="AN454" s="56">
        <f t="shared" si="187"/>
        <v>0</v>
      </c>
      <c r="AO454" s="56">
        <f t="shared" si="187"/>
        <v>0</v>
      </c>
      <c r="AP454" s="56">
        <f t="shared" si="187"/>
        <v>0</v>
      </c>
      <c r="AQ454" s="56">
        <f t="shared" si="187"/>
        <v>0</v>
      </c>
      <c r="AR454" s="56">
        <f t="shared" si="187"/>
        <v>0</v>
      </c>
      <c r="AS454" s="56">
        <f t="shared" si="187"/>
        <v>0</v>
      </c>
      <c r="AT454" s="56">
        <f t="shared" si="187"/>
        <v>0</v>
      </c>
      <c r="AU454" s="56">
        <f t="shared" si="187"/>
        <v>0</v>
      </c>
      <c r="AV454" s="56">
        <f t="shared" si="187"/>
        <v>0</v>
      </c>
      <c r="AW454" s="56">
        <f t="shared" si="187"/>
        <v>0</v>
      </c>
      <c r="AX454" s="56">
        <f t="shared" si="187"/>
        <v>0</v>
      </c>
      <c r="AY454" s="56">
        <f t="shared" si="187"/>
        <v>0</v>
      </c>
      <c r="AZ454" s="56">
        <f t="shared" si="187"/>
        <v>0</v>
      </c>
    </row>
    <row r="455" spans="1:52">
      <c r="A455" s="56" t="s">
        <v>335</v>
      </c>
      <c r="B455" s="56">
        <v>11265</v>
      </c>
      <c r="C455" s="56" t="s">
        <v>351</v>
      </c>
      <c r="D455" s="56" t="s">
        <v>401</v>
      </c>
      <c r="E455" s="1">
        <v>36348</v>
      </c>
      <c r="F455" s="1">
        <v>38162</v>
      </c>
      <c r="G455" s="1">
        <f t="shared" ref="G455:G518" si="188">IF(F455="",DATE(2021,1,1),F455)</f>
        <v>38162</v>
      </c>
      <c r="I455" s="56">
        <f t="shared" si="184"/>
        <v>0</v>
      </c>
      <c r="J455" s="56">
        <f t="shared" si="184"/>
        <v>0</v>
      </c>
      <c r="K455" s="56">
        <f t="shared" si="184"/>
        <v>0</v>
      </c>
      <c r="L455" s="56">
        <f t="shared" si="184"/>
        <v>0</v>
      </c>
      <c r="M455" s="56">
        <f t="shared" si="184"/>
        <v>0</v>
      </c>
      <c r="N455" s="56">
        <f t="shared" si="184"/>
        <v>0</v>
      </c>
      <c r="O455" s="56">
        <f t="shared" si="184"/>
        <v>0</v>
      </c>
      <c r="P455" s="56">
        <f t="shared" si="184"/>
        <v>0</v>
      </c>
      <c r="Q455" s="56">
        <f t="shared" si="184"/>
        <v>0</v>
      </c>
      <c r="R455" s="56">
        <f t="shared" si="184"/>
        <v>0</v>
      </c>
      <c r="S455" s="56">
        <f t="shared" si="185"/>
        <v>0</v>
      </c>
      <c r="T455" s="56">
        <f t="shared" si="185"/>
        <v>0</v>
      </c>
      <c r="U455" s="56">
        <f t="shared" si="185"/>
        <v>0</v>
      </c>
      <c r="V455" s="56">
        <f t="shared" si="185"/>
        <v>0</v>
      </c>
      <c r="W455" s="56">
        <f t="shared" si="185"/>
        <v>0</v>
      </c>
      <c r="X455" s="56">
        <f t="shared" si="185"/>
        <v>0</v>
      </c>
      <c r="Y455" s="56">
        <f t="shared" si="185"/>
        <v>0</v>
      </c>
      <c r="Z455" s="56">
        <f t="shared" si="185"/>
        <v>0</v>
      </c>
      <c r="AA455" s="56">
        <f t="shared" si="185"/>
        <v>0</v>
      </c>
      <c r="AB455" s="56">
        <f t="shared" si="185"/>
        <v>0</v>
      </c>
      <c r="AC455" s="56">
        <f t="shared" si="186"/>
        <v>0</v>
      </c>
      <c r="AD455" s="56">
        <f t="shared" si="186"/>
        <v>0</v>
      </c>
      <c r="AE455" s="56">
        <f t="shared" si="186"/>
        <v>0</v>
      </c>
      <c r="AF455" s="56">
        <f t="shared" si="186"/>
        <v>0</v>
      </c>
      <c r="AG455" s="56">
        <f t="shared" si="186"/>
        <v>0</v>
      </c>
      <c r="AH455" s="56">
        <f t="shared" si="186"/>
        <v>0</v>
      </c>
      <c r="AI455" s="56">
        <f t="shared" si="186"/>
        <v>0</v>
      </c>
      <c r="AJ455" s="56">
        <f t="shared" si="186"/>
        <v>0</v>
      </c>
      <c r="AK455" s="56">
        <f t="shared" si="186"/>
        <v>0</v>
      </c>
      <c r="AL455" s="56">
        <f t="shared" si="186"/>
        <v>0</v>
      </c>
      <c r="AM455" s="56">
        <f t="shared" si="187"/>
        <v>0</v>
      </c>
      <c r="AN455" s="56">
        <f t="shared" si="187"/>
        <v>0</v>
      </c>
      <c r="AO455" s="56">
        <f t="shared" si="187"/>
        <v>0</v>
      </c>
      <c r="AP455" s="56">
        <f t="shared" si="187"/>
        <v>0</v>
      </c>
      <c r="AQ455" s="56">
        <f t="shared" si="187"/>
        <v>0</v>
      </c>
      <c r="AR455" s="56">
        <f t="shared" si="187"/>
        <v>0</v>
      </c>
      <c r="AS455" s="56">
        <f t="shared" si="187"/>
        <v>0</v>
      </c>
      <c r="AT455" s="56">
        <f t="shared" si="187"/>
        <v>0</v>
      </c>
      <c r="AU455" s="56">
        <f t="shared" si="187"/>
        <v>0</v>
      </c>
      <c r="AV455" s="56">
        <f t="shared" si="187"/>
        <v>0</v>
      </c>
      <c r="AW455" s="56">
        <f t="shared" si="187"/>
        <v>0</v>
      </c>
      <c r="AX455" s="56">
        <f t="shared" si="187"/>
        <v>0</v>
      </c>
      <c r="AY455" s="56">
        <f t="shared" si="187"/>
        <v>0</v>
      </c>
      <c r="AZ455" s="56">
        <f t="shared" si="187"/>
        <v>0</v>
      </c>
    </row>
    <row r="456" spans="1:52">
      <c r="A456" s="56" t="s">
        <v>335</v>
      </c>
      <c r="B456" s="56">
        <v>11284</v>
      </c>
      <c r="C456" s="56" t="s">
        <v>351</v>
      </c>
      <c r="D456" s="56" t="s">
        <v>400</v>
      </c>
      <c r="E456" s="1">
        <v>33144</v>
      </c>
      <c r="F456" s="1">
        <v>39590</v>
      </c>
      <c r="G456" s="1">
        <f t="shared" si="188"/>
        <v>39590</v>
      </c>
      <c r="I456" s="56">
        <f t="shared" si="184"/>
        <v>0</v>
      </c>
      <c r="J456" s="56">
        <f t="shared" si="184"/>
        <v>0</v>
      </c>
      <c r="K456" s="56">
        <f t="shared" si="184"/>
        <v>0</v>
      </c>
      <c r="L456" s="56">
        <f t="shared" si="184"/>
        <v>0</v>
      </c>
      <c r="M456" s="56">
        <f t="shared" si="184"/>
        <v>0</v>
      </c>
      <c r="N456" s="56">
        <f t="shared" si="184"/>
        <v>0</v>
      </c>
      <c r="O456" s="56">
        <f t="shared" si="184"/>
        <v>0</v>
      </c>
      <c r="P456" s="56">
        <f t="shared" si="184"/>
        <v>0</v>
      </c>
      <c r="Q456" s="56">
        <f t="shared" si="184"/>
        <v>0</v>
      </c>
      <c r="R456" s="56">
        <f t="shared" si="184"/>
        <v>0</v>
      </c>
      <c r="S456" s="56">
        <f t="shared" si="185"/>
        <v>0</v>
      </c>
      <c r="T456" s="56">
        <f t="shared" si="185"/>
        <v>0</v>
      </c>
      <c r="U456" s="56">
        <f t="shared" si="185"/>
        <v>0</v>
      </c>
      <c r="V456" s="56">
        <f t="shared" si="185"/>
        <v>0</v>
      </c>
      <c r="W456" s="56">
        <f t="shared" si="185"/>
        <v>0</v>
      </c>
      <c r="X456" s="56">
        <f t="shared" si="185"/>
        <v>0</v>
      </c>
      <c r="Y456" s="56">
        <f t="shared" si="185"/>
        <v>0</v>
      </c>
      <c r="Z456" s="56">
        <f t="shared" si="185"/>
        <v>0</v>
      </c>
      <c r="AA456" s="56">
        <f t="shared" si="185"/>
        <v>0</v>
      </c>
      <c r="AB456" s="56">
        <f t="shared" si="185"/>
        <v>0</v>
      </c>
      <c r="AC456" s="56">
        <f t="shared" si="186"/>
        <v>0</v>
      </c>
      <c r="AD456" s="56">
        <f t="shared" si="186"/>
        <v>0</v>
      </c>
      <c r="AE456" s="56">
        <f t="shared" si="186"/>
        <v>0</v>
      </c>
      <c r="AF456" s="56">
        <f t="shared" si="186"/>
        <v>0</v>
      </c>
      <c r="AG456" s="56">
        <f t="shared" si="186"/>
        <v>0</v>
      </c>
      <c r="AH456" s="56">
        <f t="shared" si="186"/>
        <v>0</v>
      </c>
      <c r="AI456" s="56">
        <f t="shared" si="186"/>
        <v>0</v>
      </c>
      <c r="AJ456" s="56">
        <f t="shared" si="186"/>
        <v>0</v>
      </c>
      <c r="AK456" s="56">
        <f t="shared" si="186"/>
        <v>0</v>
      </c>
      <c r="AL456" s="56">
        <f t="shared" si="186"/>
        <v>0</v>
      </c>
      <c r="AM456" s="56">
        <f t="shared" si="187"/>
        <v>0</v>
      </c>
      <c r="AN456" s="56">
        <f t="shared" si="187"/>
        <v>0</v>
      </c>
      <c r="AO456" s="56">
        <f t="shared" si="187"/>
        <v>0</v>
      </c>
      <c r="AP456" s="56">
        <f t="shared" si="187"/>
        <v>0</v>
      </c>
      <c r="AQ456" s="56">
        <f t="shared" si="187"/>
        <v>0</v>
      </c>
      <c r="AR456" s="56">
        <f t="shared" si="187"/>
        <v>0</v>
      </c>
      <c r="AS456" s="56">
        <f t="shared" si="187"/>
        <v>0</v>
      </c>
      <c r="AT456" s="56">
        <f t="shared" si="187"/>
        <v>0</v>
      </c>
      <c r="AU456" s="56">
        <f t="shared" si="187"/>
        <v>0</v>
      </c>
      <c r="AV456" s="56">
        <f t="shared" si="187"/>
        <v>0</v>
      </c>
      <c r="AW456" s="56">
        <f t="shared" si="187"/>
        <v>0</v>
      </c>
      <c r="AX456" s="56">
        <f t="shared" si="187"/>
        <v>0</v>
      </c>
      <c r="AY456" s="56">
        <f t="shared" si="187"/>
        <v>0</v>
      </c>
      <c r="AZ456" s="56">
        <f t="shared" si="187"/>
        <v>0</v>
      </c>
    </row>
    <row r="457" spans="1:52">
      <c r="A457" s="56" t="s">
        <v>335</v>
      </c>
      <c r="B457" s="56">
        <v>11285</v>
      </c>
      <c r="C457" s="56" t="s">
        <v>351</v>
      </c>
      <c r="D457" s="56" t="s">
        <v>399</v>
      </c>
      <c r="E457" s="1">
        <v>33145</v>
      </c>
      <c r="F457" s="1">
        <v>39635</v>
      </c>
      <c r="G457" s="1">
        <f t="shared" si="188"/>
        <v>39635</v>
      </c>
      <c r="I457" s="56">
        <f t="shared" ref="I457:R466" si="189">IF(AND(I$5&gt;$E457,I$5&lt;$G457),1,0)</f>
        <v>0</v>
      </c>
      <c r="J457" s="56">
        <f t="shared" si="189"/>
        <v>0</v>
      </c>
      <c r="K457" s="56">
        <f t="shared" si="189"/>
        <v>0</v>
      </c>
      <c r="L457" s="56">
        <f t="shared" si="189"/>
        <v>0</v>
      </c>
      <c r="M457" s="56">
        <f t="shared" si="189"/>
        <v>0</v>
      </c>
      <c r="N457" s="56">
        <f t="shared" si="189"/>
        <v>0</v>
      </c>
      <c r="O457" s="56">
        <f t="shared" si="189"/>
        <v>0</v>
      </c>
      <c r="P457" s="56">
        <f t="shared" si="189"/>
        <v>0</v>
      </c>
      <c r="Q457" s="56">
        <f t="shared" si="189"/>
        <v>0</v>
      </c>
      <c r="R457" s="56">
        <f t="shared" si="189"/>
        <v>0</v>
      </c>
      <c r="S457" s="56">
        <f t="shared" ref="S457:AB466" si="190">IF(AND(S$5&gt;$E457,S$5&lt;$G457),1,0)</f>
        <v>0</v>
      </c>
      <c r="T457" s="56">
        <f t="shared" si="190"/>
        <v>0</v>
      </c>
      <c r="U457" s="56">
        <f t="shared" si="190"/>
        <v>0</v>
      </c>
      <c r="V457" s="56">
        <f t="shared" si="190"/>
        <v>0</v>
      </c>
      <c r="W457" s="56">
        <f t="shared" si="190"/>
        <v>0</v>
      </c>
      <c r="X457" s="56">
        <f t="shared" si="190"/>
        <v>0</v>
      </c>
      <c r="Y457" s="56">
        <f t="shared" si="190"/>
        <v>0</v>
      </c>
      <c r="Z457" s="56">
        <f t="shared" si="190"/>
        <v>0</v>
      </c>
      <c r="AA457" s="56">
        <f t="shared" si="190"/>
        <v>0</v>
      </c>
      <c r="AB457" s="56">
        <f t="shared" si="190"/>
        <v>0</v>
      </c>
      <c r="AC457" s="56">
        <f t="shared" ref="AC457:AL466" si="191">IF(AND(AC$5&gt;$E457,AC$5&lt;$G457),1,0)</f>
        <v>0</v>
      </c>
      <c r="AD457" s="56">
        <f t="shared" si="191"/>
        <v>0</v>
      </c>
      <c r="AE457" s="56">
        <f t="shared" si="191"/>
        <v>0</v>
      </c>
      <c r="AF457" s="56">
        <f t="shared" si="191"/>
        <v>0</v>
      </c>
      <c r="AG457" s="56">
        <f t="shared" si="191"/>
        <v>0</v>
      </c>
      <c r="AH457" s="56">
        <f t="shared" si="191"/>
        <v>0</v>
      </c>
      <c r="AI457" s="56">
        <f t="shared" si="191"/>
        <v>0</v>
      </c>
      <c r="AJ457" s="56">
        <f t="shared" si="191"/>
        <v>0</v>
      </c>
      <c r="AK457" s="56">
        <f t="shared" si="191"/>
        <v>0</v>
      </c>
      <c r="AL457" s="56">
        <f t="shared" si="191"/>
        <v>0</v>
      </c>
      <c r="AM457" s="56">
        <f t="shared" ref="AM457:AZ466" si="192">IF(AND(AM$5&gt;$E457,AM$5&lt;$G457),1,0)</f>
        <v>0</v>
      </c>
      <c r="AN457" s="56">
        <f t="shared" si="192"/>
        <v>0</v>
      </c>
      <c r="AO457" s="56">
        <f t="shared" si="192"/>
        <v>0</v>
      </c>
      <c r="AP457" s="56">
        <f t="shared" si="192"/>
        <v>0</v>
      </c>
      <c r="AQ457" s="56">
        <f t="shared" si="192"/>
        <v>0</v>
      </c>
      <c r="AR457" s="56">
        <f t="shared" si="192"/>
        <v>0</v>
      </c>
      <c r="AS457" s="56">
        <f t="shared" si="192"/>
        <v>0</v>
      </c>
      <c r="AT457" s="56">
        <f t="shared" si="192"/>
        <v>0</v>
      </c>
      <c r="AU457" s="56">
        <f t="shared" si="192"/>
        <v>0</v>
      </c>
      <c r="AV457" s="56">
        <f t="shared" si="192"/>
        <v>0</v>
      </c>
      <c r="AW457" s="56">
        <f t="shared" si="192"/>
        <v>0</v>
      </c>
      <c r="AX457" s="56">
        <f t="shared" si="192"/>
        <v>0</v>
      </c>
      <c r="AY457" s="56">
        <f t="shared" si="192"/>
        <v>0</v>
      </c>
      <c r="AZ457" s="56">
        <f t="shared" si="192"/>
        <v>0</v>
      </c>
    </row>
    <row r="458" spans="1:52">
      <c r="A458" s="56" t="s">
        <v>335</v>
      </c>
      <c r="B458" s="56">
        <v>11290</v>
      </c>
      <c r="C458" s="56" t="s">
        <v>351</v>
      </c>
      <c r="D458" s="56" t="s">
        <v>398</v>
      </c>
      <c r="E458" s="1">
        <v>35406</v>
      </c>
      <c r="F458" s="1">
        <v>38099</v>
      </c>
      <c r="G458" s="1">
        <f t="shared" si="188"/>
        <v>38099</v>
      </c>
      <c r="I458" s="56">
        <f t="shared" si="189"/>
        <v>0</v>
      </c>
      <c r="J458" s="56">
        <f t="shared" si="189"/>
        <v>0</v>
      </c>
      <c r="K458" s="56">
        <f t="shared" si="189"/>
        <v>0</v>
      </c>
      <c r="L458" s="56">
        <f t="shared" si="189"/>
        <v>0</v>
      </c>
      <c r="M458" s="56">
        <f t="shared" si="189"/>
        <v>0</v>
      </c>
      <c r="N458" s="56">
        <f t="shared" si="189"/>
        <v>0</v>
      </c>
      <c r="O458" s="56">
        <f t="shared" si="189"/>
        <v>0</v>
      </c>
      <c r="P458" s="56">
        <f t="shared" si="189"/>
        <v>0</v>
      </c>
      <c r="Q458" s="56">
        <f t="shared" si="189"/>
        <v>0</v>
      </c>
      <c r="R458" s="56">
        <f t="shared" si="189"/>
        <v>0</v>
      </c>
      <c r="S458" s="56">
        <f t="shared" si="190"/>
        <v>0</v>
      </c>
      <c r="T458" s="56">
        <f t="shared" si="190"/>
        <v>0</v>
      </c>
      <c r="U458" s="56">
        <f t="shared" si="190"/>
        <v>0</v>
      </c>
      <c r="V458" s="56">
        <f t="shared" si="190"/>
        <v>0</v>
      </c>
      <c r="W458" s="56">
        <f t="shared" si="190"/>
        <v>0</v>
      </c>
      <c r="X458" s="56">
        <f t="shared" si="190"/>
        <v>0</v>
      </c>
      <c r="Y458" s="56">
        <f t="shared" si="190"/>
        <v>0</v>
      </c>
      <c r="Z458" s="56">
        <f t="shared" si="190"/>
        <v>0</v>
      </c>
      <c r="AA458" s="56">
        <f t="shared" si="190"/>
        <v>0</v>
      </c>
      <c r="AB458" s="56">
        <f t="shared" si="190"/>
        <v>0</v>
      </c>
      <c r="AC458" s="56">
        <f t="shared" si="191"/>
        <v>0</v>
      </c>
      <c r="AD458" s="56">
        <f t="shared" si="191"/>
        <v>0</v>
      </c>
      <c r="AE458" s="56">
        <f t="shared" si="191"/>
        <v>0</v>
      </c>
      <c r="AF458" s="56">
        <f t="shared" si="191"/>
        <v>0</v>
      </c>
      <c r="AG458" s="56">
        <f t="shared" si="191"/>
        <v>0</v>
      </c>
      <c r="AH458" s="56">
        <f t="shared" si="191"/>
        <v>0</v>
      </c>
      <c r="AI458" s="56">
        <f t="shared" si="191"/>
        <v>0</v>
      </c>
      <c r="AJ458" s="56">
        <f t="shared" si="191"/>
        <v>0</v>
      </c>
      <c r="AK458" s="56">
        <f t="shared" si="191"/>
        <v>0</v>
      </c>
      <c r="AL458" s="56">
        <f t="shared" si="191"/>
        <v>0</v>
      </c>
      <c r="AM458" s="56">
        <f t="shared" si="192"/>
        <v>0</v>
      </c>
      <c r="AN458" s="56">
        <f t="shared" si="192"/>
        <v>0</v>
      </c>
      <c r="AO458" s="56">
        <f t="shared" si="192"/>
        <v>0</v>
      </c>
      <c r="AP458" s="56">
        <f t="shared" si="192"/>
        <v>0</v>
      </c>
      <c r="AQ458" s="56">
        <f t="shared" si="192"/>
        <v>0</v>
      </c>
      <c r="AR458" s="56">
        <f t="shared" si="192"/>
        <v>0</v>
      </c>
      <c r="AS458" s="56">
        <f t="shared" si="192"/>
        <v>0</v>
      </c>
      <c r="AT458" s="56">
        <f t="shared" si="192"/>
        <v>0</v>
      </c>
      <c r="AU458" s="56">
        <f t="shared" si="192"/>
        <v>0</v>
      </c>
      <c r="AV458" s="56">
        <f t="shared" si="192"/>
        <v>0</v>
      </c>
      <c r="AW458" s="56">
        <f t="shared" si="192"/>
        <v>0</v>
      </c>
      <c r="AX458" s="56">
        <f t="shared" si="192"/>
        <v>0</v>
      </c>
      <c r="AY458" s="56">
        <f t="shared" si="192"/>
        <v>0</v>
      </c>
      <c r="AZ458" s="56">
        <f t="shared" si="192"/>
        <v>0</v>
      </c>
    </row>
    <row r="459" spans="1:52">
      <c r="A459" s="56" t="s">
        <v>335</v>
      </c>
      <c r="B459" s="56">
        <v>11296</v>
      </c>
      <c r="C459" s="56" t="s">
        <v>351</v>
      </c>
      <c r="D459" s="56" t="s">
        <v>397</v>
      </c>
      <c r="E459" s="1">
        <v>35419</v>
      </c>
      <c r="F459" s="1">
        <v>38112</v>
      </c>
      <c r="G459" s="1">
        <f t="shared" si="188"/>
        <v>38112</v>
      </c>
      <c r="I459" s="56">
        <f t="shared" si="189"/>
        <v>0</v>
      </c>
      <c r="J459" s="56">
        <f t="shared" si="189"/>
        <v>0</v>
      </c>
      <c r="K459" s="56">
        <f t="shared" si="189"/>
        <v>0</v>
      </c>
      <c r="L459" s="56">
        <f t="shared" si="189"/>
        <v>0</v>
      </c>
      <c r="M459" s="56">
        <f t="shared" si="189"/>
        <v>0</v>
      </c>
      <c r="N459" s="56">
        <f t="shared" si="189"/>
        <v>0</v>
      </c>
      <c r="O459" s="56">
        <f t="shared" si="189"/>
        <v>0</v>
      </c>
      <c r="P459" s="56">
        <f t="shared" si="189"/>
        <v>0</v>
      </c>
      <c r="Q459" s="56">
        <f t="shared" si="189"/>
        <v>0</v>
      </c>
      <c r="R459" s="56">
        <f t="shared" si="189"/>
        <v>0</v>
      </c>
      <c r="S459" s="56">
        <f t="shared" si="190"/>
        <v>0</v>
      </c>
      <c r="T459" s="56">
        <f t="shared" si="190"/>
        <v>0</v>
      </c>
      <c r="U459" s="56">
        <f t="shared" si="190"/>
        <v>0</v>
      </c>
      <c r="V459" s="56">
        <f t="shared" si="190"/>
        <v>0</v>
      </c>
      <c r="W459" s="56">
        <f t="shared" si="190"/>
        <v>0</v>
      </c>
      <c r="X459" s="56">
        <f t="shared" si="190"/>
        <v>0</v>
      </c>
      <c r="Y459" s="56">
        <f t="shared" si="190"/>
        <v>0</v>
      </c>
      <c r="Z459" s="56">
        <f t="shared" si="190"/>
        <v>0</v>
      </c>
      <c r="AA459" s="56">
        <f t="shared" si="190"/>
        <v>0</v>
      </c>
      <c r="AB459" s="56">
        <f t="shared" si="190"/>
        <v>0</v>
      </c>
      <c r="AC459" s="56">
        <f t="shared" si="191"/>
        <v>0</v>
      </c>
      <c r="AD459" s="56">
        <f t="shared" si="191"/>
        <v>0</v>
      </c>
      <c r="AE459" s="56">
        <f t="shared" si="191"/>
        <v>0</v>
      </c>
      <c r="AF459" s="56">
        <f t="shared" si="191"/>
        <v>0</v>
      </c>
      <c r="AG459" s="56">
        <f t="shared" si="191"/>
        <v>0</v>
      </c>
      <c r="AH459" s="56">
        <f t="shared" si="191"/>
        <v>0</v>
      </c>
      <c r="AI459" s="56">
        <f t="shared" si="191"/>
        <v>0</v>
      </c>
      <c r="AJ459" s="56">
        <f t="shared" si="191"/>
        <v>0</v>
      </c>
      <c r="AK459" s="56">
        <f t="shared" si="191"/>
        <v>0</v>
      </c>
      <c r="AL459" s="56">
        <f t="shared" si="191"/>
        <v>0</v>
      </c>
      <c r="AM459" s="56">
        <f t="shared" si="192"/>
        <v>0</v>
      </c>
      <c r="AN459" s="56">
        <f t="shared" si="192"/>
        <v>0</v>
      </c>
      <c r="AO459" s="56">
        <f t="shared" si="192"/>
        <v>0</v>
      </c>
      <c r="AP459" s="56">
        <f t="shared" si="192"/>
        <v>0</v>
      </c>
      <c r="AQ459" s="56">
        <f t="shared" si="192"/>
        <v>0</v>
      </c>
      <c r="AR459" s="56">
        <f t="shared" si="192"/>
        <v>0</v>
      </c>
      <c r="AS459" s="56">
        <f t="shared" si="192"/>
        <v>0</v>
      </c>
      <c r="AT459" s="56">
        <f t="shared" si="192"/>
        <v>0</v>
      </c>
      <c r="AU459" s="56">
        <f t="shared" si="192"/>
        <v>0</v>
      </c>
      <c r="AV459" s="56">
        <f t="shared" si="192"/>
        <v>0</v>
      </c>
      <c r="AW459" s="56">
        <f t="shared" si="192"/>
        <v>0</v>
      </c>
      <c r="AX459" s="56">
        <f t="shared" si="192"/>
        <v>0</v>
      </c>
      <c r="AY459" s="56">
        <f t="shared" si="192"/>
        <v>0</v>
      </c>
      <c r="AZ459" s="56">
        <f t="shared" si="192"/>
        <v>0</v>
      </c>
    </row>
    <row r="460" spans="1:52">
      <c r="A460" s="56" t="s">
        <v>335</v>
      </c>
      <c r="B460" s="56">
        <v>11301</v>
      </c>
      <c r="C460" s="56" t="s">
        <v>351</v>
      </c>
      <c r="D460" s="56" t="s">
        <v>396</v>
      </c>
      <c r="E460" s="1">
        <v>36167</v>
      </c>
      <c r="F460" s="1">
        <v>38443</v>
      </c>
      <c r="G460" s="1">
        <f t="shared" si="188"/>
        <v>38443</v>
      </c>
      <c r="I460" s="56">
        <f t="shared" si="189"/>
        <v>0</v>
      </c>
      <c r="J460" s="56">
        <f t="shared" si="189"/>
        <v>0</v>
      </c>
      <c r="K460" s="56">
        <f t="shared" si="189"/>
        <v>0</v>
      </c>
      <c r="L460" s="56">
        <f t="shared" si="189"/>
        <v>0</v>
      </c>
      <c r="M460" s="56">
        <f t="shared" si="189"/>
        <v>0</v>
      </c>
      <c r="N460" s="56">
        <f t="shared" si="189"/>
        <v>0</v>
      </c>
      <c r="O460" s="56">
        <f t="shared" si="189"/>
        <v>0</v>
      </c>
      <c r="P460" s="56">
        <f t="shared" si="189"/>
        <v>0</v>
      </c>
      <c r="Q460" s="56">
        <f t="shared" si="189"/>
        <v>0</v>
      </c>
      <c r="R460" s="56">
        <f t="shared" si="189"/>
        <v>0</v>
      </c>
      <c r="S460" s="56">
        <f t="shared" si="190"/>
        <v>0</v>
      </c>
      <c r="T460" s="56">
        <f t="shared" si="190"/>
        <v>0</v>
      </c>
      <c r="U460" s="56">
        <f t="shared" si="190"/>
        <v>0</v>
      </c>
      <c r="V460" s="56">
        <f t="shared" si="190"/>
        <v>0</v>
      </c>
      <c r="W460" s="56">
        <f t="shared" si="190"/>
        <v>0</v>
      </c>
      <c r="X460" s="56">
        <f t="shared" si="190"/>
        <v>0</v>
      </c>
      <c r="Y460" s="56">
        <f t="shared" si="190"/>
        <v>0</v>
      </c>
      <c r="Z460" s="56">
        <f t="shared" si="190"/>
        <v>0</v>
      </c>
      <c r="AA460" s="56">
        <f t="shared" si="190"/>
        <v>0</v>
      </c>
      <c r="AB460" s="56">
        <f t="shared" si="190"/>
        <v>0</v>
      </c>
      <c r="AC460" s="56">
        <f t="shared" si="191"/>
        <v>0</v>
      </c>
      <c r="AD460" s="56">
        <f t="shared" si="191"/>
        <v>0</v>
      </c>
      <c r="AE460" s="56">
        <f t="shared" si="191"/>
        <v>0</v>
      </c>
      <c r="AF460" s="56">
        <f t="shared" si="191"/>
        <v>0</v>
      </c>
      <c r="AG460" s="56">
        <f t="shared" si="191"/>
        <v>0</v>
      </c>
      <c r="AH460" s="56">
        <f t="shared" si="191"/>
        <v>0</v>
      </c>
      <c r="AI460" s="56">
        <f t="shared" si="191"/>
        <v>0</v>
      </c>
      <c r="AJ460" s="56">
        <f t="shared" si="191"/>
        <v>0</v>
      </c>
      <c r="AK460" s="56">
        <f t="shared" si="191"/>
        <v>0</v>
      </c>
      <c r="AL460" s="56">
        <f t="shared" si="191"/>
        <v>0</v>
      </c>
      <c r="AM460" s="56">
        <f t="shared" si="192"/>
        <v>0</v>
      </c>
      <c r="AN460" s="56">
        <f t="shared" si="192"/>
        <v>0</v>
      </c>
      <c r="AO460" s="56">
        <f t="shared" si="192"/>
        <v>0</v>
      </c>
      <c r="AP460" s="56">
        <f t="shared" si="192"/>
        <v>0</v>
      </c>
      <c r="AQ460" s="56">
        <f t="shared" si="192"/>
        <v>0</v>
      </c>
      <c r="AR460" s="56">
        <f t="shared" si="192"/>
        <v>0</v>
      </c>
      <c r="AS460" s="56">
        <f t="shared" si="192"/>
        <v>0</v>
      </c>
      <c r="AT460" s="56">
        <f t="shared" si="192"/>
        <v>0</v>
      </c>
      <c r="AU460" s="56">
        <f t="shared" si="192"/>
        <v>0</v>
      </c>
      <c r="AV460" s="56">
        <f t="shared" si="192"/>
        <v>0</v>
      </c>
      <c r="AW460" s="56">
        <f t="shared" si="192"/>
        <v>0</v>
      </c>
      <c r="AX460" s="56">
        <f t="shared" si="192"/>
        <v>0</v>
      </c>
      <c r="AY460" s="56">
        <f t="shared" si="192"/>
        <v>0</v>
      </c>
      <c r="AZ460" s="56">
        <f t="shared" si="192"/>
        <v>0</v>
      </c>
    </row>
    <row r="461" spans="1:52">
      <c r="A461" s="56" t="s">
        <v>335</v>
      </c>
      <c r="B461" s="56">
        <v>11304</v>
      </c>
      <c r="C461" s="56" t="s">
        <v>351</v>
      </c>
      <c r="D461" s="56" t="s">
        <v>395</v>
      </c>
      <c r="E461" s="1">
        <v>33935</v>
      </c>
      <c r="F461" s="1">
        <v>39661</v>
      </c>
      <c r="G461" s="1">
        <f t="shared" si="188"/>
        <v>39661</v>
      </c>
      <c r="I461" s="56">
        <f t="shared" si="189"/>
        <v>0</v>
      </c>
      <c r="J461" s="56">
        <f t="shared" si="189"/>
        <v>0</v>
      </c>
      <c r="K461" s="56">
        <f t="shared" si="189"/>
        <v>0</v>
      </c>
      <c r="L461" s="56">
        <f t="shared" si="189"/>
        <v>0</v>
      </c>
      <c r="M461" s="56">
        <f t="shared" si="189"/>
        <v>0</v>
      </c>
      <c r="N461" s="56">
        <f t="shared" si="189"/>
        <v>0</v>
      </c>
      <c r="O461" s="56">
        <f t="shared" si="189"/>
        <v>0</v>
      </c>
      <c r="P461" s="56">
        <f t="shared" si="189"/>
        <v>0</v>
      </c>
      <c r="Q461" s="56">
        <f t="shared" si="189"/>
        <v>0</v>
      </c>
      <c r="R461" s="56">
        <f t="shared" si="189"/>
        <v>0</v>
      </c>
      <c r="S461" s="56">
        <f t="shared" si="190"/>
        <v>0</v>
      </c>
      <c r="T461" s="56">
        <f t="shared" si="190"/>
        <v>0</v>
      </c>
      <c r="U461" s="56">
        <f t="shared" si="190"/>
        <v>0</v>
      </c>
      <c r="V461" s="56">
        <f t="shared" si="190"/>
        <v>0</v>
      </c>
      <c r="W461" s="56">
        <f t="shared" si="190"/>
        <v>0</v>
      </c>
      <c r="X461" s="56">
        <f t="shared" si="190"/>
        <v>0</v>
      </c>
      <c r="Y461" s="56">
        <f t="shared" si="190"/>
        <v>0</v>
      </c>
      <c r="Z461" s="56">
        <f t="shared" si="190"/>
        <v>0</v>
      </c>
      <c r="AA461" s="56">
        <f t="shared" si="190"/>
        <v>0</v>
      </c>
      <c r="AB461" s="56">
        <f t="shared" si="190"/>
        <v>0</v>
      </c>
      <c r="AC461" s="56">
        <f t="shared" si="191"/>
        <v>0</v>
      </c>
      <c r="AD461" s="56">
        <f t="shared" si="191"/>
        <v>0</v>
      </c>
      <c r="AE461" s="56">
        <f t="shared" si="191"/>
        <v>0</v>
      </c>
      <c r="AF461" s="56">
        <f t="shared" si="191"/>
        <v>0</v>
      </c>
      <c r="AG461" s="56">
        <f t="shared" si="191"/>
        <v>0</v>
      </c>
      <c r="AH461" s="56">
        <f t="shared" si="191"/>
        <v>0</v>
      </c>
      <c r="AI461" s="56">
        <f t="shared" si="191"/>
        <v>0</v>
      </c>
      <c r="AJ461" s="56">
        <f t="shared" si="191"/>
        <v>0</v>
      </c>
      <c r="AK461" s="56">
        <f t="shared" si="191"/>
        <v>0</v>
      </c>
      <c r="AL461" s="56">
        <f t="shared" si="191"/>
        <v>0</v>
      </c>
      <c r="AM461" s="56">
        <f t="shared" si="192"/>
        <v>0</v>
      </c>
      <c r="AN461" s="56">
        <f t="shared" si="192"/>
        <v>0</v>
      </c>
      <c r="AO461" s="56">
        <f t="shared" si="192"/>
        <v>0</v>
      </c>
      <c r="AP461" s="56">
        <f t="shared" si="192"/>
        <v>0</v>
      </c>
      <c r="AQ461" s="56">
        <f t="shared" si="192"/>
        <v>0</v>
      </c>
      <c r="AR461" s="56">
        <f t="shared" si="192"/>
        <v>0</v>
      </c>
      <c r="AS461" s="56">
        <f t="shared" si="192"/>
        <v>0</v>
      </c>
      <c r="AT461" s="56">
        <f t="shared" si="192"/>
        <v>0</v>
      </c>
      <c r="AU461" s="56">
        <f t="shared" si="192"/>
        <v>0</v>
      </c>
      <c r="AV461" s="56">
        <f t="shared" si="192"/>
        <v>0</v>
      </c>
      <c r="AW461" s="56">
        <f t="shared" si="192"/>
        <v>0</v>
      </c>
      <c r="AX461" s="56">
        <f t="shared" si="192"/>
        <v>0</v>
      </c>
      <c r="AY461" s="56">
        <f t="shared" si="192"/>
        <v>0</v>
      </c>
      <c r="AZ461" s="56">
        <f t="shared" si="192"/>
        <v>0</v>
      </c>
    </row>
    <row r="462" spans="1:52">
      <c r="A462" s="56" t="s">
        <v>335</v>
      </c>
      <c r="B462" s="56">
        <v>11305</v>
      </c>
      <c r="C462" s="56" t="s">
        <v>351</v>
      </c>
      <c r="D462" s="56" t="s">
        <v>394</v>
      </c>
      <c r="E462" s="1">
        <v>33913</v>
      </c>
      <c r="F462" s="1">
        <v>39520</v>
      </c>
      <c r="G462" s="1">
        <f t="shared" si="188"/>
        <v>39520</v>
      </c>
      <c r="I462" s="56">
        <f t="shared" si="189"/>
        <v>0</v>
      </c>
      <c r="J462" s="56">
        <f t="shared" si="189"/>
        <v>0</v>
      </c>
      <c r="K462" s="56">
        <f t="shared" si="189"/>
        <v>0</v>
      </c>
      <c r="L462" s="56">
        <f t="shared" si="189"/>
        <v>0</v>
      </c>
      <c r="M462" s="56">
        <f t="shared" si="189"/>
        <v>0</v>
      </c>
      <c r="N462" s="56">
        <f t="shared" si="189"/>
        <v>0</v>
      </c>
      <c r="O462" s="56">
        <f t="shared" si="189"/>
        <v>0</v>
      </c>
      <c r="P462" s="56">
        <f t="shared" si="189"/>
        <v>0</v>
      </c>
      <c r="Q462" s="56">
        <f t="shared" si="189"/>
        <v>0</v>
      </c>
      <c r="R462" s="56">
        <f t="shared" si="189"/>
        <v>0</v>
      </c>
      <c r="S462" s="56">
        <f t="shared" si="190"/>
        <v>0</v>
      </c>
      <c r="T462" s="56">
        <f t="shared" si="190"/>
        <v>0</v>
      </c>
      <c r="U462" s="56">
        <f t="shared" si="190"/>
        <v>0</v>
      </c>
      <c r="V462" s="56">
        <f t="shared" si="190"/>
        <v>0</v>
      </c>
      <c r="W462" s="56">
        <f t="shared" si="190"/>
        <v>0</v>
      </c>
      <c r="X462" s="56">
        <f t="shared" si="190"/>
        <v>0</v>
      </c>
      <c r="Y462" s="56">
        <f t="shared" si="190"/>
        <v>0</v>
      </c>
      <c r="Z462" s="56">
        <f t="shared" si="190"/>
        <v>0</v>
      </c>
      <c r="AA462" s="56">
        <f t="shared" si="190"/>
        <v>0</v>
      </c>
      <c r="AB462" s="56">
        <f t="shared" si="190"/>
        <v>0</v>
      </c>
      <c r="AC462" s="56">
        <f t="shared" si="191"/>
        <v>0</v>
      </c>
      <c r="AD462" s="56">
        <f t="shared" si="191"/>
        <v>0</v>
      </c>
      <c r="AE462" s="56">
        <f t="shared" si="191"/>
        <v>0</v>
      </c>
      <c r="AF462" s="56">
        <f t="shared" si="191"/>
        <v>0</v>
      </c>
      <c r="AG462" s="56">
        <f t="shared" si="191"/>
        <v>0</v>
      </c>
      <c r="AH462" s="56">
        <f t="shared" si="191"/>
        <v>0</v>
      </c>
      <c r="AI462" s="56">
        <f t="shared" si="191"/>
        <v>0</v>
      </c>
      <c r="AJ462" s="56">
        <f t="shared" si="191"/>
        <v>0</v>
      </c>
      <c r="AK462" s="56">
        <f t="shared" si="191"/>
        <v>0</v>
      </c>
      <c r="AL462" s="56">
        <f t="shared" si="191"/>
        <v>0</v>
      </c>
      <c r="AM462" s="56">
        <f t="shared" si="192"/>
        <v>0</v>
      </c>
      <c r="AN462" s="56">
        <f t="shared" si="192"/>
        <v>0</v>
      </c>
      <c r="AO462" s="56">
        <f t="shared" si="192"/>
        <v>0</v>
      </c>
      <c r="AP462" s="56">
        <f t="shared" si="192"/>
        <v>0</v>
      </c>
      <c r="AQ462" s="56">
        <f t="shared" si="192"/>
        <v>0</v>
      </c>
      <c r="AR462" s="56">
        <f t="shared" si="192"/>
        <v>0</v>
      </c>
      <c r="AS462" s="56">
        <f t="shared" si="192"/>
        <v>0</v>
      </c>
      <c r="AT462" s="56">
        <f t="shared" si="192"/>
        <v>0</v>
      </c>
      <c r="AU462" s="56">
        <f t="shared" si="192"/>
        <v>0</v>
      </c>
      <c r="AV462" s="56">
        <f t="shared" si="192"/>
        <v>0</v>
      </c>
      <c r="AW462" s="56">
        <f t="shared" si="192"/>
        <v>0</v>
      </c>
      <c r="AX462" s="56">
        <f t="shared" si="192"/>
        <v>0</v>
      </c>
      <c r="AY462" s="56">
        <f t="shared" si="192"/>
        <v>0</v>
      </c>
      <c r="AZ462" s="56">
        <f t="shared" si="192"/>
        <v>0</v>
      </c>
    </row>
    <row r="463" spans="1:52">
      <c r="A463" s="56" t="s">
        <v>335</v>
      </c>
      <c r="B463" s="56">
        <v>11320</v>
      </c>
      <c r="C463" s="56" t="s">
        <v>351</v>
      </c>
      <c r="D463" s="56" t="s">
        <v>393</v>
      </c>
      <c r="E463" s="1">
        <v>33386</v>
      </c>
      <c r="F463" s="1">
        <v>39284</v>
      </c>
      <c r="G463" s="1">
        <f t="shared" si="188"/>
        <v>39284</v>
      </c>
      <c r="I463" s="56">
        <f t="shared" si="189"/>
        <v>0</v>
      </c>
      <c r="J463" s="56">
        <f t="shared" si="189"/>
        <v>0</v>
      </c>
      <c r="K463" s="56">
        <f t="shared" si="189"/>
        <v>0</v>
      </c>
      <c r="L463" s="56">
        <f t="shared" si="189"/>
        <v>0</v>
      </c>
      <c r="M463" s="56">
        <f t="shared" si="189"/>
        <v>0</v>
      </c>
      <c r="N463" s="56">
        <f t="shared" si="189"/>
        <v>0</v>
      </c>
      <c r="O463" s="56">
        <f t="shared" si="189"/>
        <v>0</v>
      </c>
      <c r="P463" s="56">
        <f t="shared" si="189"/>
        <v>0</v>
      </c>
      <c r="Q463" s="56">
        <f t="shared" si="189"/>
        <v>0</v>
      </c>
      <c r="R463" s="56">
        <f t="shared" si="189"/>
        <v>0</v>
      </c>
      <c r="S463" s="56">
        <f t="shared" si="190"/>
        <v>0</v>
      </c>
      <c r="T463" s="56">
        <f t="shared" si="190"/>
        <v>0</v>
      </c>
      <c r="U463" s="56">
        <f t="shared" si="190"/>
        <v>0</v>
      </c>
      <c r="V463" s="56">
        <f t="shared" si="190"/>
        <v>0</v>
      </c>
      <c r="W463" s="56">
        <f t="shared" si="190"/>
        <v>0</v>
      </c>
      <c r="X463" s="56">
        <f t="shared" si="190"/>
        <v>0</v>
      </c>
      <c r="Y463" s="56">
        <f t="shared" si="190"/>
        <v>0</v>
      </c>
      <c r="Z463" s="56">
        <f t="shared" si="190"/>
        <v>0</v>
      </c>
      <c r="AA463" s="56">
        <f t="shared" si="190"/>
        <v>0</v>
      </c>
      <c r="AB463" s="56">
        <f t="shared" si="190"/>
        <v>0</v>
      </c>
      <c r="AC463" s="56">
        <f t="shared" si="191"/>
        <v>0</v>
      </c>
      <c r="AD463" s="56">
        <f t="shared" si="191"/>
        <v>0</v>
      </c>
      <c r="AE463" s="56">
        <f t="shared" si="191"/>
        <v>0</v>
      </c>
      <c r="AF463" s="56">
        <f t="shared" si="191"/>
        <v>0</v>
      </c>
      <c r="AG463" s="56">
        <f t="shared" si="191"/>
        <v>0</v>
      </c>
      <c r="AH463" s="56">
        <f t="shared" si="191"/>
        <v>0</v>
      </c>
      <c r="AI463" s="56">
        <f t="shared" si="191"/>
        <v>0</v>
      </c>
      <c r="AJ463" s="56">
        <f t="shared" si="191"/>
        <v>0</v>
      </c>
      <c r="AK463" s="56">
        <f t="shared" si="191"/>
        <v>0</v>
      </c>
      <c r="AL463" s="56">
        <f t="shared" si="191"/>
        <v>0</v>
      </c>
      <c r="AM463" s="56">
        <f t="shared" si="192"/>
        <v>0</v>
      </c>
      <c r="AN463" s="56">
        <f t="shared" si="192"/>
        <v>0</v>
      </c>
      <c r="AO463" s="56">
        <f t="shared" si="192"/>
        <v>0</v>
      </c>
      <c r="AP463" s="56">
        <f t="shared" si="192"/>
        <v>0</v>
      </c>
      <c r="AQ463" s="56">
        <f t="shared" si="192"/>
        <v>0</v>
      </c>
      <c r="AR463" s="56">
        <f t="shared" si="192"/>
        <v>0</v>
      </c>
      <c r="AS463" s="56">
        <f t="shared" si="192"/>
        <v>0</v>
      </c>
      <c r="AT463" s="56">
        <f t="shared" si="192"/>
        <v>0</v>
      </c>
      <c r="AU463" s="56">
        <f t="shared" si="192"/>
        <v>0</v>
      </c>
      <c r="AV463" s="56">
        <f t="shared" si="192"/>
        <v>0</v>
      </c>
      <c r="AW463" s="56">
        <f t="shared" si="192"/>
        <v>0</v>
      </c>
      <c r="AX463" s="56">
        <f t="shared" si="192"/>
        <v>0</v>
      </c>
      <c r="AY463" s="56">
        <f t="shared" si="192"/>
        <v>0</v>
      </c>
      <c r="AZ463" s="56">
        <f t="shared" si="192"/>
        <v>0</v>
      </c>
    </row>
    <row r="464" spans="1:52">
      <c r="A464" s="56" t="s">
        <v>335</v>
      </c>
      <c r="B464" s="56">
        <v>11322</v>
      </c>
      <c r="C464" s="56" t="s">
        <v>351</v>
      </c>
      <c r="D464" s="56" t="s">
        <v>392</v>
      </c>
      <c r="E464" s="1">
        <v>33415</v>
      </c>
      <c r="F464" s="1">
        <v>38322</v>
      </c>
      <c r="G464" s="1">
        <f t="shared" si="188"/>
        <v>38322</v>
      </c>
      <c r="I464" s="56">
        <f t="shared" si="189"/>
        <v>0</v>
      </c>
      <c r="J464" s="56">
        <f t="shared" si="189"/>
        <v>0</v>
      </c>
      <c r="K464" s="56">
        <f t="shared" si="189"/>
        <v>0</v>
      </c>
      <c r="L464" s="56">
        <f t="shared" si="189"/>
        <v>0</v>
      </c>
      <c r="M464" s="56">
        <f t="shared" si="189"/>
        <v>0</v>
      </c>
      <c r="N464" s="56">
        <f t="shared" si="189"/>
        <v>0</v>
      </c>
      <c r="O464" s="56">
        <f t="shared" si="189"/>
        <v>0</v>
      </c>
      <c r="P464" s="56">
        <f t="shared" si="189"/>
        <v>0</v>
      </c>
      <c r="Q464" s="56">
        <f t="shared" si="189"/>
        <v>0</v>
      </c>
      <c r="R464" s="56">
        <f t="shared" si="189"/>
        <v>0</v>
      </c>
      <c r="S464" s="56">
        <f t="shared" si="190"/>
        <v>0</v>
      </c>
      <c r="T464" s="56">
        <f t="shared" si="190"/>
        <v>0</v>
      </c>
      <c r="U464" s="56">
        <f t="shared" si="190"/>
        <v>0</v>
      </c>
      <c r="V464" s="56">
        <f t="shared" si="190"/>
        <v>0</v>
      </c>
      <c r="W464" s="56">
        <f t="shared" si="190"/>
        <v>0</v>
      </c>
      <c r="X464" s="56">
        <f t="shared" si="190"/>
        <v>0</v>
      </c>
      <c r="Y464" s="56">
        <f t="shared" si="190"/>
        <v>0</v>
      </c>
      <c r="Z464" s="56">
        <f t="shared" si="190"/>
        <v>0</v>
      </c>
      <c r="AA464" s="56">
        <f t="shared" si="190"/>
        <v>0</v>
      </c>
      <c r="AB464" s="56">
        <f t="shared" si="190"/>
        <v>0</v>
      </c>
      <c r="AC464" s="56">
        <f t="shared" si="191"/>
        <v>0</v>
      </c>
      <c r="AD464" s="56">
        <f t="shared" si="191"/>
        <v>0</v>
      </c>
      <c r="AE464" s="56">
        <f t="shared" si="191"/>
        <v>0</v>
      </c>
      <c r="AF464" s="56">
        <f t="shared" si="191"/>
        <v>0</v>
      </c>
      <c r="AG464" s="56">
        <f t="shared" si="191"/>
        <v>0</v>
      </c>
      <c r="AH464" s="56">
        <f t="shared" si="191"/>
        <v>0</v>
      </c>
      <c r="AI464" s="56">
        <f t="shared" si="191"/>
        <v>0</v>
      </c>
      <c r="AJ464" s="56">
        <f t="shared" si="191"/>
        <v>0</v>
      </c>
      <c r="AK464" s="56">
        <f t="shared" si="191"/>
        <v>0</v>
      </c>
      <c r="AL464" s="56">
        <f t="shared" si="191"/>
        <v>0</v>
      </c>
      <c r="AM464" s="56">
        <f t="shared" si="192"/>
        <v>0</v>
      </c>
      <c r="AN464" s="56">
        <f t="shared" si="192"/>
        <v>0</v>
      </c>
      <c r="AO464" s="56">
        <f t="shared" si="192"/>
        <v>0</v>
      </c>
      <c r="AP464" s="56">
        <f t="shared" si="192"/>
        <v>0</v>
      </c>
      <c r="AQ464" s="56">
        <f t="shared" si="192"/>
        <v>0</v>
      </c>
      <c r="AR464" s="56">
        <f t="shared" si="192"/>
        <v>0</v>
      </c>
      <c r="AS464" s="56">
        <f t="shared" si="192"/>
        <v>0</v>
      </c>
      <c r="AT464" s="56">
        <f t="shared" si="192"/>
        <v>0</v>
      </c>
      <c r="AU464" s="56">
        <f t="shared" si="192"/>
        <v>0</v>
      </c>
      <c r="AV464" s="56">
        <f t="shared" si="192"/>
        <v>0</v>
      </c>
      <c r="AW464" s="56">
        <f t="shared" si="192"/>
        <v>0</v>
      </c>
      <c r="AX464" s="56">
        <f t="shared" si="192"/>
        <v>0</v>
      </c>
      <c r="AY464" s="56">
        <f t="shared" si="192"/>
        <v>0</v>
      </c>
      <c r="AZ464" s="56">
        <f t="shared" si="192"/>
        <v>0</v>
      </c>
    </row>
    <row r="465" spans="1:52">
      <c r="A465" s="56" t="s">
        <v>335</v>
      </c>
      <c r="B465" s="56">
        <v>11326</v>
      </c>
      <c r="C465" s="56" t="s">
        <v>351</v>
      </c>
      <c r="D465" s="56" t="s">
        <v>391</v>
      </c>
      <c r="E465" s="1">
        <v>36833</v>
      </c>
      <c r="F465" s="1">
        <v>38184</v>
      </c>
      <c r="G465" s="1">
        <f t="shared" si="188"/>
        <v>38184</v>
      </c>
      <c r="I465" s="56">
        <f t="shared" si="189"/>
        <v>0</v>
      </c>
      <c r="J465" s="56">
        <f t="shared" si="189"/>
        <v>0</v>
      </c>
      <c r="K465" s="56">
        <f t="shared" si="189"/>
        <v>0</v>
      </c>
      <c r="L465" s="56">
        <f t="shared" si="189"/>
        <v>0</v>
      </c>
      <c r="M465" s="56">
        <f t="shared" si="189"/>
        <v>0</v>
      </c>
      <c r="N465" s="56">
        <f t="shared" si="189"/>
        <v>0</v>
      </c>
      <c r="O465" s="56">
        <f t="shared" si="189"/>
        <v>0</v>
      </c>
      <c r="P465" s="56">
        <f t="shared" si="189"/>
        <v>0</v>
      </c>
      <c r="Q465" s="56">
        <f t="shared" si="189"/>
        <v>0</v>
      </c>
      <c r="R465" s="56">
        <f t="shared" si="189"/>
        <v>0</v>
      </c>
      <c r="S465" s="56">
        <f t="shared" si="190"/>
        <v>0</v>
      </c>
      <c r="T465" s="56">
        <f t="shared" si="190"/>
        <v>0</v>
      </c>
      <c r="U465" s="56">
        <f t="shared" si="190"/>
        <v>0</v>
      </c>
      <c r="V465" s="56">
        <f t="shared" si="190"/>
        <v>0</v>
      </c>
      <c r="W465" s="56">
        <f t="shared" si="190"/>
        <v>0</v>
      </c>
      <c r="X465" s="56">
        <f t="shared" si="190"/>
        <v>0</v>
      </c>
      <c r="Y465" s="56">
        <f t="shared" si="190"/>
        <v>0</v>
      </c>
      <c r="Z465" s="56">
        <f t="shared" si="190"/>
        <v>0</v>
      </c>
      <c r="AA465" s="56">
        <f t="shared" si="190"/>
        <v>0</v>
      </c>
      <c r="AB465" s="56">
        <f t="shared" si="190"/>
        <v>0</v>
      </c>
      <c r="AC465" s="56">
        <f t="shared" si="191"/>
        <v>0</v>
      </c>
      <c r="AD465" s="56">
        <f t="shared" si="191"/>
        <v>0</v>
      </c>
      <c r="AE465" s="56">
        <f t="shared" si="191"/>
        <v>0</v>
      </c>
      <c r="AF465" s="56">
        <f t="shared" si="191"/>
        <v>0</v>
      </c>
      <c r="AG465" s="56">
        <f t="shared" si="191"/>
        <v>0</v>
      </c>
      <c r="AH465" s="56">
        <f t="shared" si="191"/>
        <v>0</v>
      </c>
      <c r="AI465" s="56">
        <f t="shared" si="191"/>
        <v>0</v>
      </c>
      <c r="AJ465" s="56">
        <f t="shared" si="191"/>
        <v>0</v>
      </c>
      <c r="AK465" s="56">
        <f t="shared" si="191"/>
        <v>0</v>
      </c>
      <c r="AL465" s="56">
        <f t="shared" si="191"/>
        <v>0</v>
      </c>
      <c r="AM465" s="56">
        <f t="shared" si="192"/>
        <v>0</v>
      </c>
      <c r="AN465" s="56">
        <f t="shared" si="192"/>
        <v>0</v>
      </c>
      <c r="AO465" s="56">
        <f t="shared" si="192"/>
        <v>0</v>
      </c>
      <c r="AP465" s="56">
        <f t="shared" si="192"/>
        <v>0</v>
      </c>
      <c r="AQ465" s="56">
        <f t="shared" si="192"/>
        <v>0</v>
      </c>
      <c r="AR465" s="56">
        <f t="shared" si="192"/>
        <v>0</v>
      </c>
      <c r="AS465" s="56">
        <f t="shared" si="192"/>
        <v>0</v>
      </c>
      <c r="AT465" s="56">
        <f t="shared" si="192"/>
        <v>0</v>
      </c>
      <c r="AU465" s="56">
        <f t="shared" si="192"/>
        <v>0</v>
      </c>
      <c r="AV465" s="56">
        <f t="shared" si="192"/>
        <v>0</v>
      </c>
      <c r="AW465" s="56">
        <f t="shared" si="192"/>
        <v>0</v>
      </c>
      <c r="AX465" s="56">
        <f t="shared" si="192"/>
        <v>0</v>
      </c>
      <c r="AY465" s="56">
        <f t="shared" si="192"/>
        <v>0</v>
      </c>
      <c r="AZ465" s="56">
        <f t="shared" si="192"/>
        <v>0</v>
      </c>
    </row>
    <row r="466" spans="1:52">
      <c r="A466" s="56" t="s">
        <v>335</v>
      </c>
      <c r="B466" s="56">
        <v>11332</v>
      </c>
      <c r="C466" s="56" t="s">
        <v>351</v>
      </c>
      <c r="D466" s="56" t="s">
        <v>390</v>
      </c>
      <c r="E466" s="1">
        <v>36847</v>
      </c>
      <c r="F466" s="1">
        <v>37768</v>
      </c>
      <c r="G466" s="1">
        <f t="shared" si="188"/>
        <v>37768</v>
      </c>
      <c r="I466" s="56">
        <f t="shared" si="189"/>
        <v>0</v>
      </c>
      <c r="J466" s="56">
        <f t="shared" si="189"/>
        <v>0</v>
      </c>
      <c r="K466" s="56">
        <f t="shared" si="189"/>
        <v>0</v>
      </c>
      <c r="L466" s="56">
        <f t="shared" si="189"/>
        <v>0</v>
      </c>
      <c r="M466" s="56">
        <f t="shared" si="189"/>
        <v>0</v>
      </c>
      <c r="N466" s="56">
        <f t="shared" si="189"/>
        <v>0</v>
      </c>
      <c r="O466" s="56">
        <f t="shared" si="189"/>
        <v>0</v>
      </c>
      <c r="P466" s="56">
        <f t="shared" si="189"/>
        <v>0</v>
      </c>
      <c r="Q466" s="56">
        <f t="shared" si="189"/>
        <v>0</v>
      </c>
      <c r="R466" s="56">
        <f t="shared" si="189"/>
        <v>0</v>
      </c>
      <c r="S466" s="56">
        <f t="shared" si="190"/>
        <v>0</v>
      </c>
      <c r="T466" s="56">
        <f t="shared" si="190"/>
        <v>0</v>
      </c>
      <c r="U466" s="56">
        <f t="shared" si="190"/>
        <v>0</v>
      </c>
      <c r="V466" s="56">
        <f t="shared" si="190"/>
        <v>0</v>
      </c>
      <c r="W466" s="56">
        <f t="shared" si="190"/>
        <v>0</v>
      </c>
      <c r="X466" s="56">
        <f t="shared" si="190"/>
        <v>0</v>
      </c>
      <c r="Y466" s="56">
        <f t="shared" si="190"/>
        <v>0</v>
      </c>
      <c r="Z466" s="56">
        <f t="shared" si="190"/>
        <v>0</v>
      </c>
      <c r="AA466" s="56">
        <f t="shared" si="190"/>
        <v>0</v>
      </c>
      <c r="AB466" s="56">
        <f t="shared" si="190"/>
        <v>0</v>
      </c>
      <c r="AC466" s="56">
        <f t="shared" si="191"/>
        <v>0</v>
      </c>
      <c r="AD466" s="56">
        <f t="shared" si="191"/>
        <v>0</v>
      </c>
      <c r="AE466" s="56">
        <f t="shared" si="191"/>
        <v>0</v>
      </c>
      <c r="AF466" s="56">
        <f t="shared" si="191"/>
        <v>0</v>
      </c>
      <c r="AG466" s="56">
        <f t="shared" si="191"/>
        <v>0</v>
      </c>
      <c r="AH466" s="56">
        <f t="shared" si="191"/>
        <v>0</v>
      </c>
      <c r="AI466" s="56">
        <f t="shared" si="191"/>
        <v>0</v>
      </c>
      <c r="AJ466" s="56">
        <f t="shared" si="191"/>
        <v>0</v>
      </c>
      <c r="AK466" s="56">
        <f t="shared" si="191"/>
        <v>0</v>
      </c>
      <c r="AL466" s="56">
        <f t="shared" si="191"/>
        <v>0</v>
      </c>
      <c r="AM466" s="56">
        <f t="shared" si="192"/>
        <v>0</v>
      </c>
      <c r="AN466" s="56">
        <f t="shared" si="192"/>
        <v>0</v>
      </c>
      <c r="AO466" s="56">
        <f t="shared" si="192"/>
        <v>0</v>
      </c>
      <c r="AP466" s="56">
        <f t="shared" si="192"/>
        <v>0</v>
      </c>
      <c r="AQ466" s="56">
        <f t="shared" si="192"/>
        <v>0</v>
      </c>
      <c r="AR466" s="56">
        <f t="shared" si="192"/>
        <v>0</v>
      </c>
      <c r="AS466" s="56">
        <f t="shared" si="192"/>
        <v>0</v>
      </c>
      <c r="AT466" s="56">
        <f t="shared" si="192"/>
        <v>0</v>
      </c>
      <c r="AU466" s="56">
        <f t="shared" si="192"/>
        <v>0</v>
      </c>
      <c r="AV466" s="56">
        <f t="shared" si="192"/>
        <v>0</v>
      </c>
      <c r="AW466" s="56">
        <f t="shared" si="192"/>
        <v>0</v>
      </c>
      <c r="AX466" s="56">
        <f t="shared" si="192"/>
        <v>0</v>
      </c>
      <c r="AY466" s="56">
        <f t="shared" si="192"/>
        <v>0</v>
      </c>
      <c r="AZ466" s="56">
        <f t="shared" si="192"/>
        <v>0</v>
      </c>
    </row>
    <row r="467" spans="1:52">
      <c r="A467" s="56" t="s">
        <v>335</v>
      </c>
      <c r="B467" s="56">
        <v>11336</v>
      </c>
      <c r="C467" s="56" t="s">
        <v>351</v>
      </c>
      <c r="D467" s="56" t="s">
        <v>389</v>
      </c>
      <c r="E467" s="1">
        <v>36105</v>
      </c>
      <c r="F467" s="1">
        <v>39639</v>
      </c>
      <c r="G467" s="1">
        <f t="shared" si="188"/>
        <v>39639</v>
      </c>
      <c r="I467" s="56">
        <f t="shared" ref="I467:R476" si="193">IF(AND(I$5&gt;$E467,I$5&lt;$G467),1,0)</f>
        <v>0</v>
      </c>
      <c r="J467" s="56">
        <f t="shared" si="193"/>
        <v>0</v>
      </c>
      <c r="K467" s="56">
        <f t="shared" si="193"/>
        <v>0</v>
      </c>
      <c r="L467" s="56">
        <f t="shared" si="193"/>
        <v>0</v>
      </c>
      <c r="M467" s="56">
        <f t="shared" si="193"/>
        <v>0</v>
      </c>
      <c r="N467" s="56">
        <f t="shared" si="193"/>
        <v>0</v>
      </c>
      <c r="O467" s="56">
        <f t="shared" si="193"/>
        <v>0</v>
      </c>
      <c r="P467" s="56">
        <f t="shared" si="193"/>
        <v>0</v>
      </c>
      <c r="Q467" s="56">
        <f t="shared" si="193"/>
        <v>0</v>
      </c>
      <c r="R467" s="56">
        <f t="shared" si="193"/>
        <v>0</v>
      </c>
      <c r="S467" s="56">
        <f t="shared" ref="S467:AB476" si="194">IF(AND(S$5&gt;$E467,S$5&lt;$G467),1,0)</f>
        <v>0</v>
      </c>
      <c r="T467" s="56">
        <f t="shared" si="194"/>
        <v>0</v>
      </c>
      <c r="U467" s="56">
        <f t="shared" si="194"/>
        <v>0</v>
      </c>
      <c r="V467" s="56">
        <f t="shared" si="194"/>
        <v>0</v>
      </c>
      <c r="W467" s="56">
        <f t="shared" si="194"/>
        <v>0</v>
      </c>
      <c r="X467" s="56">
        <f t="shared" si="194"/>
        <v>0</v>
      </c>
      <c r="Y467" s="56">
        <f t="shared" si="194"/>
        <v>0</v>
      </c>
      <c r="Z467" s="56">
        <f t="shared" si="194"/>
        <v>0</v>
      </c>
      <c r="AA467" s="56">
        <f t="shared" si="194"/>
        <v>0</v>
      </c>
      <c r="AB467" s="56">
        <f t="shared" si="194"/>
        <v>0</v>
      </c>
      <c r="AC467" s="56">
        <f t="shared" ref="AC467:AL476" si="195">IF(AND(AC$5&gt;$E467,AC$5&lt;$G467),1,0)</f>
        <v>0</v>
      </c>
      <c r="AD467" s="56">
        <f t="shared" si="195"/>
        <v>0</v>
      </c>
      <c r="AE467" s="56">
        <f t="shared" si="195"/>
        <v>0</v>
      </c>
      <c r="AF467" s="56">
        <f t="shared" si="195"/>
        <v>0</v>
      </c>
      <c r="AG467" s="56">
        <f t="shared" si="195"/>
        <v>0</v>
      </c>
      <c r="AH467" s="56">
        <f t="shared" si="195"/>
        <v>0</v>
      </c>
      <c r="AI467" s="56">
        <f t="shared" si="195"/>
        <v>0</v>
      </c>
      <c r="AJ467" s="56">
        <f t="shared" si="195"/>
        <v>0</v>
      </c>
      <c r="AK467" s="56">
        <f t="shared" si="195"/>
        <v>0</v>
      </c>
      <c r="AL467" s="56">
        <f t="shared" si="195"/>
        <v>0</v>
      </c>
      <c r="AM467" s="56">
        <f t="shared" ref="AM467:AZ476" si="196">IF(AND(AM$5&gt;$E467,AM$5&lt;$G467),1,0)</f>
        <v>0</v>
      </c>
      <c r="AN467" s="56">
        <f t="shared" si="196"/>
        <v>0</v>
      </c>
      <c r="AO467" s="56">
        <f t="shared" si="196"/>
        <v>0</v>
      </c>
      <c r="AP467" s="56">
        <f t="shared" si="196"/>
        <v>0</v>
      </c>
      <c r="AQ467" s="56">
        <f t="shared" si="196"/>
        <v>0</v>
      </c>
      <c r="AR467" s="56">
        <f t="shared" si="196"/>
        <v>0</v>
      </c>
      <c r="AS467" s="56">
        <f t="shared" si="196"/>
        <v>0</v>
      </c>
      <c r="AT467" s="56">
        <f t="shared" si="196"/>
        <v>0</v>
      </c>
      <c r="AU467" s="56">
        <f t="shared" si="196"/>
        <v>0</v>
      </c>
      <c r="AV467" s="56">
        <f t="shared" si="196"/>
        <v>0</v>
      </c>
      <c r="AW467" s="56">
        <f t="shared" si="196"/>
        <v>0</v>
      </c>
      <c r="AX467" s="56">
        <f t="shared" si="196"/>
        <v>0</v>
      </c>
      <c r="AY467" s="56">
        <f t="shared" si="196"/>
        <v>0</v>
      </c>
      <c r="AZ467" s="56">
        <f t="shared" si="196"/>
        <v>0</v>
      </c>
    </row>
    <row r="468" spans="1:52">
      <c r="A468" s="56" t="s">
        <v>335</v>
      </c>
      <c r="B468" s="56">
        <v>11341</v>
      </c>
      <c r="C468" s="56" t="s">
        <v>351</v>
      </c>
      <c r="D468" s="56" t="s">
        <v>388</v>
      </c>
      <c r="E468" s="1">
        <v>35250</v>
      </c>
      <c r="F468" s="1">
        <v>39193</v>
      </c>
      <c r="G468" s="1">
        <f t="shared" si="188"/>
        <v>39193</v>
      </c>
      <c r="I468" s="56">
        <f t="shared" si="193"/>
        <v>0</v>
      </c>
      <c r="J468" s="56">
        <f t="shared" si="193"/>
        <v>0</v>
      </c>
      <c r="K468" s="56">
        <f t="shared" si="193"/>
        <v>0</v>
      </c>
      <c r="L468" s="56">
        <f t="shared" si="193"/>
        <v>0</v>
      </c>
      <c r="M468" s="56">
        <f t="shared" si="193"/>
        <v>0</v>
      </c>
      <c r="N468" s="56">
        <f t="shared" si="193"/>
        <v>0</v>
      </c>
      <c r="O468" s="56">
        <f t="shared" si="193"/>
        <v>0</v>
      </c>
      <c r="P468" s="56">
        <f t="shared" si="193"/>
        <v>0</v>
      </c>
      <c r="Q468" s="56">
        <f t="shared" si="193"/>
        <v>0</v>
      </c>
      <c r="R468" s="56">
        <f t="shared" si="193"/>
        <v>0</v>
      </c>
      <c r="S468" s="56">
        <f t="shared" si="194"/>
        <v>0</v>
      </c>
      <c r="T468" s="56">
        <f t="shared" si="194"/>
        <v>0</v>
      </c>
      <c r="U468" s="56">
        <f t="shared" si="194"/>
        <v>0</v>
      </c>
      <c r="V468" s="56">
        <f t="shared" si="194"/>
        <v>0</v>
      </c>
      <c r="W468" s="56">
        <f t="shared" si="194"/>
        <v>0</v>
      </c>
      <c r="X468" s="56">
        <f t="shared" si="194"/>
        <v>0</v>
      </c>
      <c r="Y468" s="56">
        <f t="shared" si="194"/>
        <v>0</v>
      </c>
      <c r="Z468" s="56">
        <f t="shared" si="194"/>
        <v>0</v>
      </c>
      <c r="AA468" s="56">
        <f t="shared" si="194"/>
        <v>0</v>
      </c>
      <c r="AB468" s="56">
        <f t="shared" si="194"/>
        <v>0</v>
      </c>
      <c r="AC468" s="56">
        <f t="shared" si="195"/>
        <v>0</v>
      </c>
      <c r="AD468" s="56">
        <f t="shared" si="195"/>
        <v>0</v>
      </c>
      <c r="AE468" s="56">
        <f t="shared" si="195"/>
        <v>0</v>
      </c>
      <c r="AF468" s="56">
        <f t="shared" si="195"/>
        <v>0</v>
      </c>
      <c r="AG468" s="56">
        <f t="shared" si="195"/>
        <v>0</v>
      </c>
      <c r="AH468" s="56">
        <f t="shared" si="195"/>
        <v>0</v>
      </c>
      <c r="AI468" s="56">
        <f t="shared" si="195"/>
        <v>0</v>
      </c>
      <c r="AJ468" s="56">
        <f t="shared" si="195"/>
        <v>0</v>
      </c>
      <c r="AK468" s="56">
        <f t="shared" si="195"/>
        <v>0</v>
      </c>
      <c r="AL468" s="56">
        <f t="shared" si="195"/>
        <v>0</v>
      </c>
      <c r="AM468" s="56">
        <f t="shared" si="196"/>
        <v>0</v>
      </c>
      <c r="AN468" s="56">
        <f t="shared" si="196"/>
        <v>0</v>
      </c>
      <c r="AO468" s="56">
        <f t="shared" si="196"/>
        <v>0</v>
      </c>
      <c r="AP468" s="56">
        <f t="shared" si="196"/>
        <v>0</v>
      </c>
      <c r="AQ468" s="56">
        <f t="shared" si="196"/>
        <v>0</v>
      </c>
      <c r="AR468" s="56">
        <f t="shared" si="196"/>
        <v>0</v>
      </c>
      <c r="AS468" s="56">
        <f t="shared" si="196"/>
        <v>0</v>
      </c>
      <c r="AT468" s="56">
        <f t="shared" si="196"/>
        <v>0</v>
      </c>
      <c r="AU468" s="56">
        <f t="shared" si="196"/>
        <v>0</v>
      </c>
      <c r="AV468" s="56">
        <f t="shared" si="196"/>
        <v>0</v>
      </c>
      <c r="AW468" s="56">
        <f t="shared" si="196"/>
        <v>0</v>
      </c>
      <c r="AX468" s="56">
        <f t="shared" si="196"/>
        <v>0</v>
      </c>
      <c r="AY468" s="56">
        <f t="shared" si="196"/>
        <v>0</v>
      </c>
      <c r="AZ468" s="56">
        <f t="shared" si="196"/>
        <v>0</v>
      </c>
    </row>
    <row r="469" spans="1:52">
      <c r="A469" s="56" t="s">
        <v>335</v>
      </c>
      <c r="B469" s="56">
        <v>11343</v>
      </c>
      <c r="C469" s="56" t="s">
        <v>351</v>
      </c>
      <c r="D469" s="56" t="s">
        <v>387</v>
      </c>
      <c r="E469" s="1">
        <v>35307</v>
      </c>
      <c r="F469" s="1">
        <v>38791</v>
      </c>
      <c r="G469" s="1">
        <f t="shared" si="188"/>
        <v>38791</v>
      </c>
      <c r="I469" s="56">
        <f t="shared" si="193"/>
        <v>0</v>
      </c>
      <c r="J469" s="56">
        <f t="shared" si="193"/>
        <v>0</v>
      </c>
      <c r="K469" s="56">
        <f t="shared" si="193"/>
        <v>0</v>
      </c>
      <c r="L469" s="56">
        <f t="shared" si="193"/>
        <v>0</v>
      </c>
      <c r="M469" s="56">
        <f t="shared" si="193"/>
        <v>0</v>
      </c>
      <c r="N469" s="56">
        <f t="shared" si="193"/>
        <v>0</v>
      </c>
      <c r="O469" s="56">
        <f t="shared" si="193"/>
        <v>0</v>
      </c>
      <c r="P469" s="56">
        <f t="shared" si="193"/>
        <v>0</v>
      </c>
      <c r="Q469" s="56">
        <f t="shared" si="193"/>
        <v>0</v>
      </c>
      <c r="R469" s="56">
        <f t="shared" si="193"/>
        <v>0</v>
      </c>
      <c r="S469" s="56">
        <f t="shared" si="194"/>
        <v>0</v>
      </c>
      <c r="T469" s="56">
        <f t="shared" si="194"/>
        <v>0</v>
      </c>
      <c r="U469" s="56">
        <f t="shared" si="194"/>
        <v>0</v>
      </c>
      <c r="V469" s="56">
        <f t="shared" si="194"/>
        <v>0</v>
      </c>
      <c r="W469" s="56">
        <f t="shared" si="194"/>
        <v>0</v>
      </c>
      <c r="X469" s="56">
        <f t="shared" si="194"/>
        <v>0</v>
      </c>
      <c r="Y469" s="56">
        <f t="shared" si="194"/>
        <v>0</v>
      </c>
      <c r="Z469" s="56">
        <f t="shared" si="194"/>
        <v>0</v>
      </c>
      <c r="AA469" s="56">
        <f t="shared" si="194"/>
        <v>0</v>
      </c>
      <c r="AB469" s="56">
        <f t="shared" si="194"/>
        <v>0</v>
      </c>
      <c r="AC469" s="56">
        <f t="shared" si="195"/>
        <v>0</v>
      </c>
      <c r="AD469" s="56">
        <f t="shared" si="195"/>
        <v>0</v>
      </c>
      <c r="AE469" s="56">
        <f t="shared" si="195"/>
        <v>0</v>
      </c>
      <c r="AF469" s="56">
        <f t="shared" si="195"/>
        <v>0</v>
      </c>
      <c r="AG469" s="56">
        <f t="shared" si="195"/>
        <v>0</v>
      </c>
      <c r="AH469" s="56">
        <f t="shared" si="195"/>
        <v>0</v>
      </c>
      <c r="AI469" s="56">
        <f t="shared" si="195"/>
        <v>0</v>
      </c>
      <c r="AJ469" s="56">
        <f t="shared" si="195"/>
        <v>0</v>
      </c>
      <c r="AK469" s="56">
        <f t="shared" si="195"/>
        <v>0</v>
      </c>
      <c r="AL469" s="56">
        <f t="shared" si="195"/>
        <v>0</v>
      </c>
      <c r="AM469" s="56">
        <f t="shared" si="196"/>
        <v>0</v>
      </c>
      <c r="AN469" s="56">
        <f t="shared" si="196"/>
        <v>0</v>
      </c>
      <c r="AO469" s="56">
        <f t="shared" si="196"/>
        <v>0</v>
      </c>
      <c r="AP469" s="56">
        <f t="shared" si="196"/>
        <v>0</v>
      </c>
      <c r="AQ469" s="56">
        <f t="shared" si="196"/>
        <v>0</v>
      </c>
      <c r="AR469" s="56">
        <f t="shared" si="196"/>
        <v>0</v>
      </c>
      <c r="AS469" s="56">
        <f t="shared" si="196"/>
        <v>0</v>
      </c>
      <c r="AT469" s="56">
        <f t="shared" si="196"/>
        <v>0</v>
      </c>
      <c r="AU469" s="56">
        <f t="shared" si="196"/>
        <v>0</v>
      </c>
      <c r="AV469" s="56">
        <f t="shared" si="196"/>
        <v>0</v>
      </c>
      <c r="AW469" s="56">
        <f t="shared" si="196"/>
        <v>0</v>
      </c>
      <c r="AX469" s="56">
        <f t="shared" si="196"/>
        <v>0</v>
      </c>
      <c r="AY469" s="56">
        <f t="shared" si="196"/>
        <v>0</v>
      </c>
      <c r="AZ469" s="56">
        <f t="shared" si="196"/>
        <v>0</v>
      </c>
    </row>
    <row r="470" spans="1:52">
      <c r="A470" s="56" t="s">
        <v>335</v>
      </c>
      <c r="B470" s="56">
        <v>11347</v>
      </c>
      <c r="C470" s="56" t="s">
        <v>351</v>
      </c>
      <c r="D470" s="56" t="s">
        <v>386</v>
      </c>
      <c r="E470" s="1">
        <v>36066</v>
      </c>
      <c r="F470" s="1">
        <v>39472</v>
      </c>
      <c r="G470" s="1">
        <f t="shared" si="188"/>
        <v>39472</v>
      </c>
      <c r="I470" s="56">
        <f t="shared" si="193"/>
        <v>0</v>
      </c>
      <c r="J470" s="56">
        <f t="shared" si="193"/>
        <v>0</v>
      </c>
      <c r="K470" s="56">
        <f t="shared" si="193"/>
        <v>0</v>
      </c>
      <c r="L470" s="56">
        <f t="shared" si="193"/>
        <v>0</v>
      </c>
      <c r="M470" s="56">
        <f t="shared" si="193"/>
        <v>0</v>
      </c>
      <c r="N470" s="56">
        <f t="shared" si="193"/>
        <v>0</v>
      </c>
      <c r="O470" s="56">
        <f t="shared" si="193"/>
        <v>0</v>
      </c>
      <c r="P470" s="56">
        <f t="shared" si="193"/>
        <v>0</v>
      </c>
      <c r="Q470" s="56">
        <f t="shared" si="193"/>
        <v>0</v>
      </c>
      <c r="R470" s="56">
        <f t="shared" si="193"/>
        <v>0</v>
      </c>
      <c r="S470" s="56">
        <f t="shared" si="194"/>
        <v>0</v>
      </c>
      <c r="T470" s="56">
        <f t="shared" si="194"/>
        <v>0</v>
      </c>
      <c r="U470" s="56">
        <f t="shared" si="194"/>
        <v>0</v>
      </c>
      <c r="V470" s="56">
        <f t="shared" si="194"/>
        <v>0</v>
      </c>
      <c r="W470" s="56">
        <f t="shared" si="194"/>
        <v>0</v>
      </c>
      <c r="X470" s="56">
        <f t="shared" si="194"/>
        <v>0</v>
      </c>
      <c r="Y470" s="56">
        <f t="shared" si="194"/>
        <v>0</v>
      </c>
      <c r="Z470" s="56">
        <f t="shared" si="194"/>
        <v>0</v>
      </c>
      <c r="AA470" s="56">
        <f t="shared" si="194"/>
        <v>0</v>
      </c>
      <c r="AB470" s="56">
        <f t="shared" si="194"/>
        <v>0</v>
      </c>
      <c r="AC470" s="56">
        <f t="shared" si="195"/>
        <v>0</v>
      </c>
      <c r="AD470" s="56">
        <f t="shared" si="195"/>
        <v>0</v>
      </c>
      <c r="AE470" s="56">
        <f t="shared" si="195"/>
        <v>0</v>
      </c>
      <c r="AF470" s="56">
        <f t="shared" si="195"/>
        <v>0</v>
      </c>
      <c r="AG470" s="56">
        <f t="shared" si="195"/>
        <v>0</v>
      </c>
      <c r="AH470" s="56">
        <f t="shared" si="195"/>
        <v>0</v>
      </c>
      <c r="AI470" s="56">
        <f t="shared" si="195"/>
        <v>0</v>
      </c>
      <c r="AJ470" s="56">
        <f t="shared" si="195"/>
        <v>0</v>
      </c>
      <c r="AK470" s="56">
        <f t="shared" si="195"/>
        <v>0</v>
      </c>
      <c r="AL470" s="56">
        <f t="shared" si="195"/>
        <v>0</v>
      </c>
      <c r="AM470" s="56">
        <f t="shared" si="196"/>
        <v>0</v>
      </c>
      <c r="AN470" s="56">
        <f t="shared" si="196"/>
        <v>0</v>
      </c>
      <c r="AO470" s="56">
        <f t="shared" si="196"/>
        <v>0</v>
      </c>
      <c r="AP470" s="56">
        <f t="shared" si="196"/>
        <v>0</v>
      </c>
      <c r="AQ470" s="56">
        <f t="shared" si="196"/>
        <v>0</v>
      </c>
      <c r="AR470" s="56">
        <f t="shared" si="196"/>
        <v>0</v>
      </c>
      <c r="AS470" s="56">
        <f t="shared" si="196"/>
        <v>0</v>
      </c>
      <c r="AT470" s="56">
        <f t="shared" si="196"/>
        <v>0</v>
      </c>
      <c r="AU470" s="56">
        <f t="shared" si="196"/>
        <v>0</v>
      </c>
      <c r="AV470" s="56">
        <f t="shared" si="196"/>
        <v>0</v>
      </c>
      <c r="AW470" s="56">
        <f t="shared" si="196"/>
        <v>0</v>
      </c>
      <c r="AX470" s="56">
        <f t="shared" si="196"/>
        <v>0</v>
      </c>
      <c r="AY470" s="56">
        <f t="shared" si="196"/>
        <v>0</v>
      </c>
      <c r="AZ470" s="56">
        <f t="shared" si="196"/>
        <v>0</v>
      </c>
    </row>
    <row r="471" spans="1:52">
      <c r="A471" s="56" t="s">
        <v>335</v>
      </c>
      <c r="B471" s="56">
        <v>11348</v>
      </c>
      <c r="C471" s="56" t="s">
        <v>351</v>
      </c>
      <c r="D471" s="56" t="s">
        <v>385</v>
      </c>
      <c r="E471" s="1">
        <v>33787</v>
      </c>
      <c r="F471" s="1">
        <v>39599</v>
      </c>
      <c r="G471" s="1">
        <f t="shared" si="188"/>
        <v>39599</v>
      </c>
      <c r="I471" s="56">
        <f t="shared" si="193"/>
        <v>0</v>
      </c>
      <c r="J471" s="56">
        <f t="shared" si="193"/>
        <v>0</v>
      </c>
      <c r="K471" s="56">
        <f t="shared" si="193"/>
        <v>0</v>
      </c>
      <c r="L471" s="56">
        <f t="shared" si="193"/>
        <v>0</v>
      </c>
      <c r="M471" s="56">
        <f t="shared" si="193"/>
        <v>0</v>
      </c>
      <c r="N471" s="56">
        <f t="shared" si="193"/>
        <v>0</v>
      </c>
      <c r="O471" s="56">
        <f t="shared" si="193"/>
        <v>0</v>
      </c>
      <c r="P471" s="56">
        <f t="shared" si="193"/>
        <v>0</v>
      </c>
      <c r="Q471" s="56">
        <f t="shared" si="193"/>
        <v>0</v>
      </c>
      <c r="R471" s="56">
        <f t="shared" si="193"/>
        <v>0</v>
      </c>
      <c r="S471" s="56">
        <f t="shared" si="194"/>
        <v>0</v>
      </c>
      <c r="T471" s="56">
        <f t="shared" si="194"/>
        <v>0</v>
      </c>
      <c r="U471" s="56">
        <f t="shared" si="194"/>
        <v>0</v>
      </c>
      <c r="V471" s="56">
        <f t="shared" si="194"/>
        <v>0</v>
      </c>
      <c r="W471" s="56">
        <f t="shared" si="194"/>
        <v>0</v>
      </c>
      <c r="X471" s="56">
        <f t="shared" si="194"/>
        <v>0</v>
      </c>
      <c r="Y471" s="56">
        <f t="shared" si="194"/>
        <v>0</v>
      </c>
      <c r="Z471" s="56">
        <f t="shared" si="194"/>
        <v>0</v>
      </c>
      <c r="AA471" s="56">
        <f t="shared" si="194"/>
        <v>0</v>
      </c>
      <c r="AB471" s="56">
        <f t="shared" si="194"/>
        <v>0</v>
      </c>
      <c r="AC471" s="56">
        <f t="shared" si="195"/>
        <v>0</v>
      </c>
      <c r="AD471" s="56">
        <f t="shared" si="195"/>
        <v>0</v>
      </c>
      <c r="AE471" s="56">
        <f t="shared" si="195"/>
        <v>0</v>
      </c>
      <c r="AF471" s="56">
        <f t="shared" si="195"/>
        <v>0</v>
      </c>
      <c r="AG471" s="56">
        <f t="shared" si="195"/>
        <v>0</v>
      </c>
      <c r="AH471" s="56">
        <f t="shared" si="195"/>
        <v>0</v>
      </c>
      <c r="AI471" s="56">
        <f t="shared" si="195"/>
        <v>0</v>
      </c>
      <c r="AJ471" s="56">
        <f t="shared" si="195"/>
        <v>0</v>
      </c>
      <c r="AK471" s="56">
        <f t="shared" si="195"/>
        <v>0</v>
      </c>
      <c r="AL471" s="56">
        <f t="shared" si="195"/>
        <v>0</v>
      </c>
      <c r="AM471" s="56">
        <f t="shared" si="196"/>
        <v>0</v>
      </c>
      <c r="AN471" s="56">
        <f t="shared" si="196"/>
        <v>0</v>
      </c>
      <c r="AO471" s="56">
        <f t="shared" si="196"/>
        <v>0</v>
      </c>
      <c r="AP471" s="56">
        <f t="shared" si="196"/>
        <v>0</v>
      </c>
      <c r="AQ471" s="56">
        <f t="shared" si="196"/>
        <v>0</v>
      </c>
      <c r="AR471" s="56">
        <f t="shared" si="196"/>
        <v>0</v>
      </c>
      <c r="AS471" s="56">
        <f t="shared" si="196"/>
        <v>0</v>
      </c>
      <c r="AT471" s="56">
        <f t="shared" si="196"/>
        <v>0</v>
      </c>
      <c r="AU471" s="56">
        <f t="shared" si="196"/>
        <v>0</v>
      </c>
      <c r="AV471" s="56">
        <f t="shared" si="196"/>
        <v>0</v>
      </c>
      <c r="AW471" s="56">
        <f t="shared" si="196"/>
        <v>0</v>
      </c>
      <c r="AX471" s="56">
        <f t="shared" si="196"/>
        <v>0</v>
      </c>
      <c r="AY471" s="56">
        <f t="shared" si="196"/>
        <v>0</v>
      </c>
      <c r="AZ471" s="56">
        <f t="shared" si="196"/>
        <v>0</v>
      </c>
    </row>
    <row r="472" spans="1:52">
      <c r="A472" s="56" t="s">
        <v>335</v>
      </c>
      <c r="B472" s="56">
        <v>11350</v>
      </c>
      <c r="C472" s="56" t="s">
        <v>351</v>
      </c>
      <c r="D472" s="56" t="s">
        <v>384</v>
      </c>
      <c r="E472" s="1">
        <v>35608</v>
      </c>
      <c r="F472" s="1">
        <v>38412</v>
      </c>
      <c r="G472" s="1">
        <f t="shared" si="188"/>
        <v>38412</v>
      </c>
      <c r="I472" s="56">
        <f t="shared" si="193"/>
        <v>0</v>
      </c>
      <c r="J472" s="56">
        <f t="shared" si="193"/>
        <v>0</v>
      </c>
      <c r="K472" s="56">
        <f t="shared" si="193"/>
        <v>0</v>
      </c>
      <c r="L472" s="56">
        <f t="shared" si="193"/>
        <v>0</v>
      </c>
      <c r="M472" s="56">
        <f t="shared" si="193"/>
        <v>0</v>
      </c>
      <c r="N472" s="56">
        <f t="shared" si="193"/>
        <v>0</v>
      </c>
      <c r="O472" s="56">
        <f t="shared" si="193"/>
        <v>0</v>
      </c>
      <c r="P472" s="56">
        <f t="shared" si="193"/>
        <v>0</v>
      </c>
      <c r="Q472" s="56">
        <f t="shared" si="193"/>
        <v>0</v>
      </c>
      <c r="R472" s="56">
        <f t="shared" si="193"/>
        <v>0</v>
      </c>
      <c r="S472" s="56">
        <f t="shared" si="194"/>
        <v>0</v>
      </c>
      <c r="T472" s="56">
        <f t="shared" si="194"/>
        <v>0</v>
      </c>
      <c r="U472" s="56">
        <f t="shared" si="194"/>
        <v>0</v>
      </c>
      <c r="V472" s="56">
        <f t="shared" si="194"/>
        <v>0</v>
      </c>
      <c r="W472" s="56">
        <f t="shared" si="194"/>
        <v>0</v>
      </c>
      <c r="X472" s="56">
        <f t="shared" si="194"/>
        <v>0</v>
      </c>
      <c r="Y472" s="56">
        <f t="shared" si="194"/>
        <v>0</v>
      </c>
      <c r="Z472" s="56">
        <f t="shared" si="194"/>
        <v>0</v>
      </c>
      <c r="AA472" s="56">
        <f t="shared" si="194"/>
        <v>0</v>
      </c>
      <c r="AB472" s="56">
        <f t="shared" si="194"/>
        <v>0</v>
      </c>
      <c r="AC472" s="56">
        <f t="shared" si="195"/>
        <v>0</v>
      </c>
      <c r="AD472" s="56">
        <f t="shared" si="195"/>
        <v>0</v>
      </c>
      <c r="AE472" s="56">
        <f t="shared" si="195"/>
        <v>0</v>
      </c>
      <c r="AF472" s="56">
        <f t="shared" si="195"/>
        <v>0</v>
      </c>
      <c r="AG472" s="56">
        <f t="shared" si="195"/>
        <v>0</v>
      </c>
      <c r="AH472" s="56">
        <f t="shared" si="195"/>
        <v>0</v>
      </c>
      <c r="AI472" s="56">
        <f t="shared" si="195"/>
        <v>0</v>
      </c>
      <c r="AJ472" s="56">
        <f t="shared" si="195"/>
        <v>0</v>
      </c>
      <c r="AK472" s="56">
        <f t="shared" si="195"/>
        <v>0</v>
      </c>
      <c r="AL472" s="56">
        <f t="shared" si="195"/>
        <v>0</v>
      </c>
      <c r="AM472" s="56">
        <f t="shared" si="196"/>
        <v>0</v>
      </c>
      <c r="AN472" s="56">
        <f t="shared" si="196"/>
        <v>0</v>
      </c>
      <c r="AO472" s="56">
        <f t="shared" si="196"/>
        <v>0</v>
      </c>
      <c r="AP472" s="56">
        <f t="shared" si="196"/>
        <v>0</v>
      </c>
      <c r="AQ472" s="56">
        <f t="shared" si="196"/>
        <v>0</v>
      </c>
      <c r="AR472" s="56">
        <f t="shared" si="196"/>
        <v>0</v>
      </c>
      <c r="AS472" s="56">
        <f t="shared" si="196"/>
        <v>0</v>
      </c>
      <c r="AT472" s="56">
        <f t="shared" si="196"/>
        <v>0</v>
      </c>
      <c r="AU472" s="56">
        <f t="shared" si="196"/>
        <v>0</v>
      </c>
      <c r="AV472" s="56">
        <f t="shared" si="196"/>
        <v>0</v>
      </c>
      <c r="AW472" s="56">
        <f t="shared" si="196"/>
        <v>0</v>
      </c>
      <c r="AX472" s="56">
        <f t="shared" si="196"/>
        <v>0</v>
      </c>
      <c r="AY472" s="56">
        <f t="shared" si="196"/>
        <v>0</v>
      </c>
      <c r="AZ472" s="56">
        <f t="shared" si="196"/>
        <v>0</v>
      </c>
    </row>
    <row r="473" spans="1:52">
      <c r="A473" s="56" t="s">
        <v>335</v>
      </c>
      <c r="B473" s="56">
        <v>11351</v>
      </c>
      <c r="C473" s="56" t="s">
        <v>351</v>
      </c>
      <c r="D473" s="56" t="s">
        <v>383</v>
      </c>
      <c r="E473" s="1">
        <v>33787</v>
      </c>
      <c r="F473" s="1">
        <v>38261</v>
      </c>
      <c r="G473" s="1">
        <f t="shared" si="188"/>
        <v>38261</v>
      </c>
      <c r="I473" s="56">
        <f t="shared" si="193"/>
        <v>0</v>
      </c>
      <c r="J473" s="56">
        <f t="shared" si="193"/>
        <v>0</v>
      </c>
      <c r="K473" s="56">
        <f t="shared" si="193"/>
        <v>0</v>
      </c>
      <c r="L473" s="56">
        <f t="shared" si="193"/>
        <v>0</v>
      </c>
      <c r="M473" s="56">
        <f t="shared" si="193"/>
        <v>0</v>
      </c>
      <c r="N473" s="56">
        <f t="shared" si="193"/>
        <v>0</v>
      </c>
      <c r="O473" s="56">
        <f t="shared" si="193"/>
        <v>0</v>
      </c>
      <c r="P473" s="56">
        <f t="shared" si="193"/>
        <v>0</v>
      </c>
      <c r="Q473" s="56">
        <f t="shared" si="193"/>
        <v>0</v>
      </c>
      <c r="R473" s="56">
        <f t="shared" si="193"/>
        <v>0</v>
      </c>
      <c r="S473" s="56">
        <f t="shared" si="194"/>
        <v>0</v>
      </c>
      <c r="T473" s="56">
        <f t="shared" si="194"/>
        <v>0</v>
      </c>
      <c r="U473" s="56">
        <f t="shared" si="194"/>
        <v>0</v>
      </c>
      <c r="V473" s="56">
        <f t="shared" si="194"/>
        <v>0</v>
      </c>
      <c r="W473" s="56">
        <f t="shared" si="194"/>
        <v>0</v>
      </c>
      <c r="X473" s="56">
        <f t="shared" si="194"/>
        <v>0</v>
      </c>
      <c r="Y473" s="56">
        <f t="shared" si="194"/>
        <v>0</v>
      </c>
      <c r="Z473" s="56">
        <f t="shared" si="194"/>
        <v>0</v>
      </c>
      <c r="AA473" s="56">
        <f t="shared" si="194"/>
        <v>0</v>
      </c>
      <c r="AB473" s="56">
        <f t="shared" si="194"/>
        <v>0</v>
      </c>
      <c r="AC473" s="56">
        <f t="shared" si="195"/>
        <v>0</v>
      </c>
      <c r="AD473" s="56">
        <f t="shared" si="195"/>
        <v>0</v>
      </c>
      <c r="AE473" s="56">
        <f t="shared" si="195"/>
        <v>0</v>
      </c>
      <c r="AF473" s="56">
        <f t="shared" si="195"/>
        <v>0</v>
      </c>
      <c r="AG473" s="56">
        <f t="shared" si="195"/>
        <v>0</v>
      </c>
      <c r="AH473" s="56">
        <f t="shared" si="195"/>
        <v>0</v>
      </c>
      <c r="AI473" s="56">
        <f t="shared" si="195"/>
        <v>0</v>
      </c>
      <c r="AJ473" s="56">
        <f t="shared" si="195"/>
        <v>0</v>
      </c>
      <c r="AK473" s="56">
        <f t="shared" si="195"/>
        <v>0</v>
      </c>
      <c r="AL473" s="56">
        <f t="shared" si="195"/>
        <v>0</v>
      </c>
      <c r="AM473" s="56">
        <f t="shared" si="196"/>
        <v>0</v>
      </c>
      <c r="AN473" s="56">
        <f t="shared" si="196"/>
        <v>0</v>
      </c>
      <c r="AO473" s="56">
        <f t="shared" si="196"/>
        <v>0</v>
      </c>
      <c r="AP473" s="56">
        <f t="shared" si="196"/>
        <v>0</v>
      </c>
      <c r="AQ473" s="56">
        <f t="shared" si="196"/>
        <v>0</v>
      </c>
      <c r="AR473" s="56">
        <f t="shared" si="196"/>
        <v>0</v>
      </c>
      <c r="AS473" s="56">
        <f t="shared" si="196"/>
        <v>0</v>
      </c>
      <c r="AT473" s="56">
        <f t="shared" si="196"/>
        <v>0</v>
      </c>
      <c r="AU473" s="56">
        <f t="shared" si="196"/>
        <v>0</v>
      </c>
      <c r="AV473" s="56">
        <f t="shared" si="196"/>
        <v>0</v>
      </c>
      <c r="AW473" s="56">
        <f t="shared" si="196"/>
        <v>0</v>
      </c>
      <c r="AX473" s="56">
        <f t="shared" si="196"/>
        <v>0</v>
      </c>
      <c r="AY473" s="56">
        <f t="shared" si="196"/>
        <v>0</v>
      </c>
      <c r="AZ473" s="56">
        <f t="shared" si="196"/>
        <v>0</v>
      </c>
    </row>
    <row r="474" spans="1:52">
      <c r="A474" s="56" t="s">
        <v>335</v>
      </c>
      <c r="B474" s="56">
        <v>11371</v>
      </c>
      <c r="C474" s="56" t="s">
        <v>351</v>
      </c>
      <c r="D474" s="56" t="s">
        <v>382</v>
      </c>
      <c r="E474" s="1">
        <v>35557</v>
      </c>
      <c r="F474" s="1">
        <v>39709</v>
      </c>
      <c r="G474" s="1">
        <f t="shared" si="188"/>
        <v>39709</v>
      </c>
      <c r="I474" s="56">
        <f t="shared" si="193"/>
        <v>0</v>
      </c>
      <c r="J474" s="56">
        <f t="shared" si="193"/>
        <v>0</v>
      </c>
      <c r="K474" s="56">
        <f t="shared" si="193"/>
        <v>0</v>
      </c>
      <c r="L474" s="56">
        <f t="shared" si="193"/>
        <v>0</v>
      </c>
      <c r="M474" s="56">
        <f t="shared" si="193"/>
        <v>0</v>
      </c>
      <c r="N474" s="56">
        <f t="shared" si="193"/>
        <v>0</v>
      </c>
      <c r="O474" s="56">
        <f t="shared" si="193"/>
        <v>0</v>
      </c>
      <c r="P474" s="56">
        <f t="shared" si="193"/>
        <v>0</v>
      </c>
      <c r="Q474" s="56">
        <f t="shared" si="193"/>
        <v>0</v>
      </c>
      <c r="R474" s="56">
        <f t="shared" si="193"/>
        <v>0</v>
      </c>
      <c r="S474" s="56">
        <f t="shared" si="194"/>
        <v>0</v>
      </c>
      <c r="T474" s="56">
        <f t="shared" si="194"/>
        <v>0</v>
      </c>
      <c r="U474" s="56">
        <f t="shared" si="194"/>
        <v>0</v>
      </c>
      <c r="V474" s="56">
        <f t="shared" si="194"/>
        <v>0</v>
      </c>
      <c r="W474" s="56">
        <f t="shared" si="194"/>
        <v>0</v>
      </c>
      <c r="X474" s="56">
        <f t="shared" si="194"/>
        <v>0</v>
      </c>
      <c r="Y474" s="56">
        <f t="shared" si="194"/>
        <v>0</v>
      </c>
      <c r="Z474" s="56">
        <f t="shared" si="194"/>
        <v>0</v>
      </c>
      <c r="AA474" s="56">
        <f t="shared" si="194"/>
        <v>0</v>
      </c>
      <c r="AB474" s="56">
        <f t="shared" si="194"/>
        <v>0</v>
      </c>
      <c r="AC474" s="56">
        <f t="shared" si="195"/>
        <v>0</v>
      </c>
      <c r="AD474" s="56">
        <f t="shared" si="195"/>
        <v>0</v>
      </c>
      <c r="AE474" s="56">
        <f t="shared" si="195"/>
        <v>0</v>
      </c>
      <c r="AF474" s="56">
        <f t="shared" si="195"/>
        <v>0</v>
      </c>
      <c r="AG474" s="56">
        <f t="shared" si="195"/>
        <v>0</v>
      </c>
      <c r="AH474" s="56">
        <f t="shared" si="195"/>
        <v>0</v>
      </c>
      <c r="AI474" s="56">
        <f t="shared" si="195"/>
        <v>0</v>
      </c>
      <c r="AJ474" s="56">
        <f t="shared" si="195"/>
        <v>0</v>
      </c>
      <c r="AK474" s="56">
        <f t="shared" si="195"/>
        <v>0</v>
      </c>
      <c r="AL474" s="56">
        <f t="shared" si="195"/>
        <v>0</v>
      </c>
      <c r="AM474" s="56">
        <f t="shared" si="196"/>
        <v>0</v>
      </c>
      <c r="AN474" s="56">
        <f t="shared" si="196"/>
        <v>0</v>
      </c>
      <c r="AO474" s="56">
        <f t="shared" si="196"/>
        <v>0</v>
      </c>
      <c r="AP474" s="56">
        <f t="shared" si="196"/>
        <v>0</v>
      </c>
      <c r="AQ474" s="56">
        <f t="shared" si="196"/>
        <v>0</v>
      </c>
      <c r="AR474" s="56">
        <f t="shared" si="196"/>
        <v>0</v>
      </c>
      <c r="AS474" s="56">
        <f t="shared" si="196"/>
        <v>0</v>
      </c>
      <c r="AT474" s="56">
        <f t="shared" si="196"/>
        <v>0</v>
      </c>
      <c r="AU474" s="56">
        <f t="shared" si="196"/>
        <v>0</v>
      </c>
      <c r="AV474" s="56">
        <f t="shared" si="196"/>
        <v>0</v>
      </c>
      <c r="AW474" s="56">
        <f t="shared" si="196"/>
        <v>0</v>
      </c>
      <c r="AX474" s="56">
        <f t="shared" si="196"/>
        <v>0</v>
      </c>
      <c r="AY474" s="56">
        <f t="shared" si="196"/>
        <v>0</v>
      </c>
      <c r="AZ474" s="56">
        <f t="shared" si="196"/>
        <v>0</v>
      </c>
    </row>
    <row r="475" spans="1:52">
      <c r="A475" s="56" t="s">
        <v>335</v>
      </c>
      <c r="B475" s="56">
        <v>11383</v>
      </c>
      <c r="C475" s="56" t="s">
        <v>351</v>
      </c>
      <c r="D475" s="56" t="s">
        <v>381</v>
      </c>
      <c r="E475" s="1">
        <v>35916</v>
      </c>
      <c r="F475" s="1">
        <v>37944</v>
      </c>
      <c r="G475" s="1">
        <f t="shared" si="188"/>
        <v>37944</v>
      </c>
      <c r="I475" s="56">
        <f t="shared" si="193"/>
        <v>0</v>
      </c>
      <c r="J475" s="56">
        <f t="shared" si="193"/>
        <v>0</v>
      </c>
      <c r="K475" s="56">
        <f t="shared" si="193"/>
        <v>0</v>
      </c>
      <c r="L475" s="56">
        <f t="shared" si="193"/>
        <v>0</v>
      </c>
      <c r="M475" s="56">
        <f t="shared" si="193"/>
        <v>0</v>
      </c>
      <c r="N475" s="56">
        <f t="shared" si="193"/>
        <v>0</v>
      </c>
      <c r="O475" s="56">
        <f t="shared" si="193"/>
        <v>0</v>
      </c>
      <c r="P475" s="56">
        <f t="shared" si="193"/>
        <v>0</v>
      </c>
      <c r="Q475" s="56">
        <f t="shared" si="193"/>
        <v>0</v>
      </c>
      <c r="R475" s="56">
        <f t="shared" si="193"/>
        <v>0</v>
      </c>
      <c r="S475" s="56">
        <f t="shared" si="194"/>
        <v>0</v>
      </c>
      <c r="T475" s="56">
        <f t="shared" si="194"/>
        <v>0</v>
      </c>
      <c r="U475" s="56">
        <f t="shared" si="194"/>
        <v>0</v>
      </c>
      <c r="V475" s="56">
        <f t="shared" si="194"/>
        <v>0</v>
      </c>
      <c r="W475" s="56">
        <f t="shared" si="194"/>
        <v>0</v>
      </c>
      <c r="X475" s="56">
        <f t="shared" si="194"/>
        <v>0</v>
      </c>
      <c r="Y475" s="56">
        <f t="shared" si="194"/>
        <v>0</v>
      </c>
      <c r="Z475" s="56">
        <f t="shared" si="194"/>
        <v>0</v>
      </c>
      <c r="AA475" s="56">
        <f t="shared" si="194"/>
        <v>0</v>
      </c>
      <c r="AB475" s="56">
        <f t="shared" si="194"/>
        <v>0</v>
      </c>
      <c r="AC475" s="56">
        <f t="shared" si="195"/>
        <v>0</v>
      </c>
      <c r="AD475" s="56">
        <f t="shared" si="195"/>
        <v>0</v>
      </c>
      <c r="AE475" s="56">
        <f t="shared" si="195"/>
        <v>0</v>
      </c>
      <c r="AF475" s="56">
        <f t="shared" si="195"/>
        <v>0</v>
      </c>
      <c r="AG475" s="56">
        <f t="shared" si="195"/>
        <v>0</v>
      </c>
      <c r="AH475" s="56">
        <f t="shared" si="195"/>
        <v>0</v>
      </c>
      <c r="AI475" s="56">
        <f t="shared" si="195"/>
        <v>0</v>
      </c>
      <c r="AJ475" s="56">
        <f t="shared" si="195"/>
        <v>0</v>
      </c>
      <c r="AK475" s="56">
        <f t="shared" si="195"/>
        <v>0</v>
      </c>
      <c r="AL475" s="56">
        <f t="shared" si="195"/>
        <v>0</v>
      </c>
      <c r="AM475" s="56">
        <f t="shared" si="196"/>
        <v>0</v>
      </c>
      <c r="AN475" s="56">
        <f t="shared" si="196"/>
        <v>0</v>
      </c>
      <c r="AO475" s="56">
        <f t="shared" si="196"/>
        <v>0</v>
      </c>
      <c r="AP475" s="56">
        <f t="shared" si="196"/>
        <v>0</v>
      </c>
      <c r="AQ475" s="56">
        <f t="shared" si="196"/>
        <v>0</v>
      </c>
      <c r="AR475" s="56">
        <f t="shared" si="196"/>
        <v>0</v>
      </c>
      <c r="AS475" s="56">
        <f t="shared" si="196"/>
        <v>0</v>
      </c>
      <c r="AT475" s="56">
        <f t="shared" si="196"/>
        <v>0</v>
      </c>
      <c r="AU475" s="56">
        <f t="shared" si="196"/>
        <v>0</v>
      </c>
      <c r="AV475" s="56">
        <f t="shared" si="196"/>
        <v>0</v>
      </c>
      <c r="AW475" s="56">
        <f t="shared" si="196"/>
        <v>0</v>
      </c>
      <c r="AX475" s="56">
        <f t="shared" si="196"/>
        <v>0</v>
      </c>
      <c r="AY475" s="56">
        <f t="shared" si="196"/>
        <v>0</v>
      </c>
      <c r="AZ475" s="56">
        <f t="shared" si="196"/>
        <v>0</v>
      </c>
    </row>
    <row r="476" spans="1:52">
      <c r="A476" s="56" t="s">
        <v>335</v>
      </c>
      <c r="B476" s="56">
        <v>11383</v>
      </c>
      <c r="C476" s="56" t="s">
        <v>351</v>
      </c>
      <c r="D476" s="56" t="s">
        <v>381</v>
      </c>
      <c r="E476" s="1">
        <v>38504</v>
      </c>
      <c r="F476" s="1">
        <v>39498</v>
      </c>
      <c r="G476" s="1">
        <f t="shared" si="188"/>
        <v>39498</v>
      </c>
      <c r="I476" s="56">
        <f t="shared" si="193"/>
        <v>0</v>
      </c>
      <c r="J476" s="56">
        <f t="shared" si="193"/>
        <v>0</v>
      </c>
      <c r="K476" s="56">
        <f t="shared" si="193"/>
        <v>0</v>
      </c>
      <c r="L476" s="56">
        <f t="shared" si="193"/>
        <v>0</v>
      </c>
      <c r="M476" s="56">
        <f t="shared" si="193"/>
        <v>0</v>
      </c>
      <c r="N476" s="56">
        <f t="shared" si="193"/>
        <v>0</v>
      </c>
      <c r="O476" s="56">
        <f t="shared" si="193"/>
        <v>0</v>
      </c>
      <c r="P476" s="56">
        <f t="shared" si="193"/>
        <v>0</v>
      </c>
      <c r="Q476" s="56">
        <f t="shared" si="193"/>
        <v>0</v>
      </c>
      <c r="R476" s="56">
        <f t="shared" si="193"/>
        <v>0</v>
      </c>
      <c r="S476" s="56">
        <f t="shared" si="194"/>
        <v>0</v>
      </c>
      <c r="T476" s="56">
        <f t="shared" si="194"/>
        <v>0</v>
      </c>
      <c r="U476" s="56">
        <f t="shared" si="194"/>
        <v>0</v>
      </c>
      <c r="V476" s="56">
        <f t="shared" si="194"/>
        <v>0</v>
      </c>
      <c r="W476" s="56">
        <f t="shared" si="194"/>
        <v>0</v>
      </c>
      <c r="X476" s="56">
        <f t="shared" si="194"/>
        <v>0</v>
      </c>
      <c r="Y476" s="56">
        <f t="shared" si="194"/>
        <v>0</v>
      </c>
      <c r="Z476" s="56">
        <f t="shared" si="194"/>
        <v>0</v>
      </c>
      <c r="AA476" s="56">
        <f t="shared" si="194"/>
        <v>0</v>
      </c>
      <c r="AB476" s="56">
        <f t="shared" si="194"/>
        <v>0</v>
      </c>
      <c r="AC476" s="56">
        <f t="shared" si="195"/>
        <v>0</v>
      </c>
      <c r="AD476" s="56">
        <f t="shared" si="195"/>
        <v>0</v>
      </c>
      <c r="AE476" s="56">
        <f t="shared" si="195"/>
        <v>0</v>
      </c>
      <c r="AF476" s="56">
        <f t="shared" si="195"/>
        <v>0</v>
      </c>
      <c r="AG476" s="56">
        <f t="shared" si="195"/>
        <v>0</v>
      </c>
      <c r="AH476" s="56">
        <f t="shared" si="195"/>
        <v>0</v>
      </c>
      <c r="AI476" s="56">
        <f t="shared" si="195"/>
        <v>0</v>
      </c>
      <c r="AJ476" s="56">
        <f t="shared" si="195"/>
        <v>0</v>
      </c>
      <c r="AK476" s="56">
        <f t="shared" si="195"/>
        <v>0</v>
      </c>
      <c r="AL476" s="56">
        <f t="shared" si="195"/>
        <v>0</v>
      </c>
      <c r="AM476" s="56">
        <f t="shared" si="196"/>
        <v>0</v>
      </c>
      <c r="AN476" s="56">
        <f t="shared" si="196"/>
        <v>0</v>
      </c>
      <c r="AO476" s="56">
        <f t="shared" si="196"/>
        <v>0</v>
      </c>
      <c r="AP476" s="56">
        <f t="shared" si="196"/>
        <v>0</v>
      </c>
      <c r="AQ476" s="56">
        <f t="shared" si="196"/>
        <v>0</v>
      </c>
      <c r="AR476" s="56">
        <f t="shared" si="196"/>
        <v>0</v>
      </c>
      <c r="AS476" s="56">
        <f t="shared" si="196"/>
        <v>0</v>
      </c>
      <c r="AT476" s="56">
        <f t="shared" si="196"/>
        <v>0</v>
      </c>
      <c r="AU476" s="56">
        <f t="shared" si="196"/>
        <v>0</v>
      </c>
      <c r="AV476" s="56">
        <f t="shared" si="196"/>
        <v>0</v>
      </c>
      <c r="AW476" s="56">
        <f t="shared" si="196"/>
        <v>0</v>
      </c>
      <c r="AX476" s="56">
        <f t="shared" si="196"/>
        <v>0</v>
      </c>
      <c r="AY476" s="56">
        <f t="shared" si="196"/>
        <v>0</v>
      </c>
      <c r="AZ476" s="56">
        <f t="shared" si="196"/>
        <v>0</v>
      </c>
    </row>
    <row r="477" spans="1:52">
      <c r="A477" s="56" t="s">
        <v>335</v>
      </c>
      <c r="B477" s="56">
        <v>11389</v>
      </c>
      <c r="C477" s="56" t="s">
        <v>351</v>
      </c>
      <c r="D477" s="56" t="s">
        <v>380</v>
      </c>
      <c r="E477" s="1">
        <v>35930</v>
      </c>
      <c r="F477" s="1">
        <v>37987</v>
      </c>
      <c r="G477" s="1">
        <f t="shared" si="188"/>
        <v>37987</v>
      </c>
      <c r="I477" s="56">
        <f t="shared" ref="I477:R486" si="197">IF(AND(I$5&gt;$E477,I$5&lt;$G477),1,0)</f>
        <v>0</v>
      </c>
      <c r="J477" s="56">
        <f t="shared" si="197"/>
        <v>0</v>
      </c>
      <c r="K477" s="56">
        <f t="shared" si="197"/>
        <v>0</v>
      </c>
      <c r="L477" s="56">
        <f t="shared" si="197"/>
        <v>0</v>
      </c>
      <c r="M477" s="56">
        <f t="shared" si="197"/>
        <v>0</v>
      </c>
      <c r="N477" s="56">
        <f t="shared" si="197"/>
        <v>0</v>
      </c>
      <c r="O477" s="56">
        <f t="shared" si="197"/>
        <v>0</v>
      </c>
      <c r="P477" s="56">
        <f t="shared" si="197"/>
        <v>0</v>
      </c>
      <c r="Q477" s="56">
        <f t="shared" si="197"/>
        <v>0</v>
      </c>
      <c r="R477" s="56">
        <f t="shared" si="197"/>
        <v>0</v>
      </c>
      <c r="S477" s="56">
        <f t="shared" ref="S477:AB486" si="198">IF(AND(S$5&gt;$E477,S$5&lt;$G477),1,0)</f>
        <v>0</v>
      </c>
      <c r="T477" s="56">
        <f t="shared" si="198"/>
        <v>0</v>
      </c>
      <c r="U477" s="56">
        <f t="shared" si="198"/>
        <v>0</v>
      </c>
      <c r="V477" s="56">
        <f t="shared" si="198"/>
        <v>0</v>
      </c>
      <c r="W477" s="56">
        <f t="shared" si="198"/>
        <v>0</v>
      </c>
      <c r="X477" s="56">
        <f t="shared" si="198"/>
        <v>0</v>
      </c>
      <c r="Y477" s="56">
        <f t="shared" si="198"/>
        <v>0</v>
      </c>
      <c r="Z477" s="56">
        <f t="shared" si="198"/>
        <v>0</v>
      </c>
      <c r="AA477" s="56">
        <f t="shared" si="198"/>
        <v>0</v>
      </c>
      <c r="AB477" s="56">
        <f t="shared" si="198"/>
        <v>0</v>
      </c>
      <c r="AC477" s="56">
        <f t="shared" ref="AC477:AL486" si="199">IF(AND(AC$5&gt;$E477,AC$5&lt;$G477),1,0)</f>
        <v>0</v>
      </c>
      <c r="AD477" s="56">
        <f t="shared" si="199"/>
        <v>0</v>
      </c>
      <c r="AE477" s="56">
        <f t="shared" si="199"/>
        <v>0</v>
      </c>
      <c r="AF477" s="56">
        <f t="shared" si="199"/>
        <v>0</v>
      </c>
      <c r="AG477" s="56">
        <f t="shared" si="199"/>
        <v>0</v>
      </c>
      <c r="AH477" s="56">
        <f t="shared" si="199"/>
        <v>0</v>
      </c>
      <c r="AI477" s="56">
        <f t="shared" si="199"/>
        <v>0</v>
      </c>
      <c r="AJ477" s="56">
        <f t="shared" si="199"/>
        <v>0</v>
      </c>
      <c r="AK477" s="56">
        <f t="shared" si="199"/>
        <v>0</v>
      </c>
      <c r="AL477" s="56">
        <f t="shared" si="199"/>
        <v>0</v>
      </c>
      <c r="AM477" s="56">
        <f t="shared" ref="AM477:AZ486" si="200">IF(AND(AM$5&gt;$E477,AM$5&lt;$G477),1,0)</f>
        <v>0</v>
      </c>
      <c r="AN477" s="56">
        <f t="shared" si="200"/>
        <v>0</v>
      </c>
      <c r="AO477" s="56">
        <f t="shared" si="200"/>
        <v>0</v>
      </c>
      <c r="AP477" s="56">
        <f t="shared" si="200"/>
        <v>0</v>
      </c>
      <c r="AQ477" s="56">
        <f t="shared" si="200"/>
        <v>0</v>
      </c>
      <c r="AR477" s="56">
        <f t="shared" si="200"/>
        <v>0</v>
      </c>
      <c r="AS477" s="56">
        <f t="shared" si="200"/>
        <v>0</v>
      </c>
      <c r="AT477" s="56">
        <f t="shared" si="200"/>
        <v>0</v>
      </c>
      <c r="AU477" s="56">
        <f t="shared" si="200"/>
        <v>0</v>
      </c>
      <c r="AV477" s="56">
        <f t="shared" si="200"/>
        <v>0</v>
      </c>
      <c r="AW477" s="56">
        <f t="shared" si="200"/>
        <v>0</v>
      </c>
      <c r="AX477" s="56">
        <f t="shared" si="200"/>
        <v>0</v>
      </c>
      <c r="AY477" s="56">
        <f t="shared" si="200"/>
        <v>0</v>
      </c>
      <c r="AZ477" s="56">
        <f t="shared" si="200"/>
        <v>0</v>
      </c>
    </row>
    <row r="478" spans="1:52">
      <c r="A478" s="56" t="s">
        <v>335</v>
      </c>
      <c r="B478" s="56">
        <v>11389</v>
      </c>
      <c r="C478" s="56" t="s">
        <v>351</v>
      </c>
      <c r="D478" s="56" t="s">
        <v>380</v>
      </c>
      <c r="E478" s="1">
        <v>38534</v>
      </c>
      <c r="F478" s="1">
        <v>39314</v>
      </c>
      <c r="G478" s="1">
        <f t="shared" si="188"/>
        <v>39314</v>
      </c>
      <c r="I478" s="56">
        <f t="shared" si="197"/>
        <v>0</v>
      </c>
      <c r="J478" s="56">
        <f t="shared" si="197"/>
        <v>0</v>
      </c>
      <c r="K478" s="56">
        <f t="shared" si="197"/>
        <v>0</v>
      </c>
      <c r="L478" s="56">
        <f t="shared" si="197"/>
        <v>0</v>
      </c>
      <c r="M478" s="56">
        <f t="shared" si="197"/>
        <v>0</v>
      </c>
      <c r="N478" s="56">
        <f t="shared" si="197"/>
        <v>0</v>
      </c>
      <c r="O478" s="56">
        <f t="shared" si="197"/>
        <v>0</v>
      </c>
      <c r="P478" s="56">
        <f t="shared" si="197"/>
        <v>0</v>
      </c>
      <c r="Q478" s="56">
        <f t="shared" si="197"/>
        <v>0</v>
      </c>
      <c r="R478" s="56">
        <f t="shared" si="197"/>
        <v>0</v>
      </c>
      <c r="S478" s="56">
        <f t="shared" si="198"/>
        <v>0</v>
      </c>
      <c r="T478" s="56">
        <f t="shared" si="198"/>
        <v>0</v>
      </c>
      <c r="U478" s="56">
        <f t="shared" si="198"/>
        <v>0</v>
      </c>
      <c r="V478" s="56">
        <f t="shared" si="198"/>
        <v>0</v>
      </c>
      <c r="W478" s="56">
        <f t="shared" si="198"/>
        <v>0</v>
      </c>
      <c r="X478" s="56">
        <f t="shared" si="198"/>
        <v>0</v>
      </c>
      <c r="Y478" s="56">
        <f t="shared" si="198"/>
        <v>0</v>
      </c>
      <c r="Z478" s="56">
        <f t="shared" si="198"/>
        <v>0</v>
      </c>
      <c r="AA478" s="56">
        <f t="shared" si="198"/>
        <v>0</v>
      </c>
      <c r="AB478" s="56">
        <f t="shared" si="198"/>
        <v>0</v>
      </c>
      <c r="AC478" s="56">
        <f t="shared" si="199"/>
        <v>0</v>
      </c>
      <c r="AD478" s="56">
        <f t="shared" si="199"/>
        <v>0</v>
      </c>
      <c r="AE478" s="56">
        <f t="shared" si="199"/>
        <v>0</v>
      </c>
      <c r="AF478" s="56">
        <f t="shared" si="199"/>
        <v>0</v>
      </c>
      <c r="AG478" s="56">
        <f t="shared" si="199"/>
        <v>0</v>
      </c>
      <c r="AH478" s="56">
        <f t="shared" si="199"/>
        <v>0</v>
      </c>
      <c r="AI478" s="56">
        <f t="shared" si="199"/>
        <v>0</v>
      </c>
      <c r="AJ478" s="56">
        <f t="shared" si="199"/>
        <v>0</v>
      </c>
      <c r="AK478" s="56">
        <f t="shared" si="199"/>
        <v>0</v>
      </c>
      <c r="AL478" s="56">
        <f t="shared" si="199"/>
        <v>0</v>
      </c>
      <c r="AM478" s="56">
        <f t="shared" si="200"/>
        <v>0</v>
      </c>
      <c r="AN478" s="56">
        <f t="shared" si="200"/>
        <v>0</v>
      </c>
      <c r="AO478" s="56">
        <f t="shared" si="200"/>
        <v>0</v>
      </c>
      <c r="AP478" s="56">
        <f t="shared" si="200"/>
        <v>0</v>
      </c>
      <c r="AQ478" s="56">
        <f t="shared" si="200"/>
        <v>0</v>
      </c>
      <c r="AR478" s="56">
        <f t="shared" si="200"/>
        <v>0</v>
      </c>
      <c r="AS478" s="56">
        <f t="shared" si="200"/>
        <v>0</v>
      </c>
      <c r="AT478" s="56">
        <f t="shared" si="200"/>
        <v>0</v>
      </c>
      <c r="AU478" s="56">
        <f t="shared" si="200"/>
        <v>0</v>
      </c>
      <c r="AV478" s="56">
        <f t="shared" si="200"/>
        <v>0</v>
      </c>
      <c r="AW478" s="56">
        <f t="shared" si="200"/>
        <v>0</v>
      </c>
      <c r="AX478" s="56">
        <f t="shared" si="200"/>
        <v>0</v>
      </c>
      <c r="AY478" s="56">
        <f t="shared" si="200"/>
        <v>0</v>
      </c>
      <c r="AZ478" s="56">
        <f t="shared" si="200"/>
        <v>0</v>
      </c>
    </row>
    <row r="479" spans="1:52">
      <c r="A479" s="56" t="s">
        <v>335</v>
      </c>
      <c r="B479" s="56">
        <v>11394</v>
      </c>
      <c r="C479" s="56" t="s">
        <v>351</v>
      </c>
      <c r="D479" s="56" t="s">
        <v>379</v>
      </c>
      <c r="E479" s="1">
        <v>36140</v>
      </c>
      <c r="F479" s="1">
        <v>39127</v>
      </c>
      <c r="G479" s="1">
        <f t="shared" si="188"/>
        <v>39127</v>
      </c>
      <c r="I479" s="56">
        <f t="shared" si="197"/>
        <v>0</v>
      </c>
      <c r="J479" s="56">
        <f t="shared" si="197"/>
        <v>0</v>
      </c>
      <c r="K479" s="56">
        <f t="shared" si="197"/>
        <v>0</v>
      </c>
      <c r="L479" s="56">
        <f t="shared" si="197"/>
        <v>0</v>
      </c>
      <c r="M479" s="56">
        <f t="shared" si="197"/>
        <v>0</v>
      </c>
      <c r="N479" s="56">
        <f t="shared" si="197"/>
        <v>0</v>
      </c>
      <c r="O479" s="56">
        <f t="shared" si="197"/>
        <v>0</v>
      </c>
      <c r="P479" s="56">
        <f t="shared" si="197"/>
        <v>0</v>
      </c>
      <c r="Q479" s="56">
        <f t="shared" si="197"/>
        <v>0</v>
      </c>
      <c r="R479" s="56">
        <f t="shared" si="197"/>
        <v>0</v>
      </c>
      <c r="S479" s="56">
        <f t="shared" si="198"/>
        <v>0</v>
      </c>
      <c r="T479" s="56">
        <f t="shared" si="198"/>
        <v>0</v>
      </c>
      <c r="U479" s="56">
        <f t="shared" si="198"/>
        <v>0</v>
      </c>
      <c r="V479" s="56">
        <f t="shared" si="198"/>
        <v>0</v>
      </c>
      <c r="W479" s="56">
        <f t="shared" si="198"/>
        <v>0</v>
      </c>
      <c r="X479" s="56">
        <f t="shared" si="198"/>
        <v>0</v>
      </c>
      <c r="Y479" s="56">
        <f t="shared" si="198"/>
        <v>0</v>
      </c>
      <c r="Z479" s="56">
        <f t="shared" si="198"/>
        <v>0</v>
      </c>
      <c r="AA479" s="56">
        <f t="shared" si="198"/>
        <v>0</v>
      </c>
      <c r="AB479" s="56">
        <f t="shared" si="198"/>
        <v>0</v>
      </c>
      <c r="AC479" s="56">
        <f t="shared" si="199"/>
        <v>0</v>
      </c>
      <c r="AD479" s="56">
        <f t="shared" si="199"/>
        <v>0</v>
      </c>
      <c r="AE479" s="56">
        <f t="shared" si="199"/>
        <v>0</v>
      </c>
      <c r="AF479" s="56">
        <f t="shared" si="199"/>
        <v>0</v>
      </c>
      <c r="AG479" s="56">
        <f t="shared" si="199"/>
        <v>0</v>
      </c>
      <c r="AH479" s="56">
        <f t="shared" si="199"/>
        <v>0</v>
      </c>
      <c r="AI479" s="56">
        <f t="shared" si="199"/>
        <v>0</v>
      </c>
      <c r="AJ479" s="56">
        <f t="shared" si="199"/>
        <v>0</v>
      </c>
      <c r="AK479" s="56">
        <f t="shared" si="199"/>
        <v>0</v>
      </c>
      <c r="AL479" s="56">
        <f t="shared" si="199"/>
        <v>0</v>
      </c>
      <c r="AM479" s="56">
        <f t="shared" si="200"/>
        <v>0</v>
      </c>
      <c r="AN479" s="56">
        <f t="shared" si="200"/>
        <v>0</v>
      </c>
      <c r="AO479" s="56">
        <f t="shared" si="200"/>
        <v>0</v>
      </c>
      <c r="AP479" s="56">
        <f t="shared" si="200"/>
        <v>0</v>
      </c>
      <c r="AQ479" s="56">
        <f t="shared" si="200"/>
        <v>0</v>
      </c>
      <c r="AR479" s="56">
        <f t="shared" si="200"/>
        <v>0</v>
      </c>
      <c r="AS479" s="56">
        <f t="shared" si="200"/>
        <v>0</v>
      </c>
      <c r="AT479" s="56">
        <f t="shared" si="200"/>
        <v>0</v>
      </c>
      <c r="AU479" s="56">
        <f t="shared" si="200"/>
        <v>0</v>
      </c>
      <c r="AV479" s="56">
        <f t="shared" si="200"/>
        <v>0</v>
      </c>
      <c r="AW479" s="56">
        <f t="shared" si="200"/>
        <v>0</v>
      </c>
      <c r="AX479" s="56">
        <f t="shared" si="200"/>
        <v>0</v>
      </c>
      <c r="AY479" s="56">
        <f t="shared" si="200"/>
        <v>0</v>
      </c>
      <c r="AZ479" s="56">
        <f t="shared" si="200"/>
        <v>0</v>
      </c>
    </row>
    <row r="480" spans="1:52">
      <c r="A480" s="56" t="s">
        <v>335</v>
      </c>
      <c r="B480" s="56">
        <v>11401</v>
      </c>
      <c r="C480" s="56" t="s">
        <v>351</v>
      </c>
      <c r="D480" s="56" t="s">
        <v>378</v>
      </c>
      <c r="E480" s="1">
        <v>35977</v>
      </c>
      <c r="F480" s="1">
        <v>39493</v>
      </c>
      <c r="G480" s="1">
        <f t="shared" si="188"/>
        <v>39493</v>
      </c>
      <c r="I480" s="56">
        <f t="shared" si="197"/>
        <v>0</v>
      </c>
      <c r="J480" s="56">
        <f t="shared" si="197"/>
        <v>0</v>
      </c>
      <c r="K480" s="56">
        <f t="shared" si="197"/>
        <v>0</v>
      </c>
      <c r="L480" s="56">
        <f t="shared" si="197"/>
        <v>0</v>
      </c>
      <c r="M480" s="56">
        <f t="shared" si="197"/>
        <v>0</v>
      </c>
      <c r="N480" s="56">
        <f t="shared" si="197"/>
        <v>0</v>
      </c>
      <c r="O480" s="56">
        <f t="shared" si="197"/>
        <v>0</v>
      </c>
      <c r="P480" s="56">
        <f t="shared" si="197"/>
        <v>0</v>
      </c>
      <c r="Q480" s="56">
        <f t="shared" si="197"/>
        <v>0</v>
      </c>
      <c r="R480" s="56">
        <f t="shared" si="197"/>
        <v>0</v>
      </c>
      <c r="S480" s="56">
        <f t="shared" si="198"/>
        <v>0</v>
      </c>
      <c r="T480" s="56">
        <f t="shared" si="198"/>
        <v>0</v>
      </c>
      <c r="U480" s="56">
        <f t="shared" si="198"/>
        <v>0</v>
      </c>
      <c r="V480" s="56">
        <f t="shared" si="198"/>
        <v>0</v>
      </c>
      <c r="W480" s="56">
        <f t="shared" si="198"/>
        <v>0</v>
      </c>
      <c r="X480" s="56">
        <f t="shared" si="198"/>
        <v>0</v>
      </c>
      <c r="Y480" s="56">
        <f t="shared" si="198"/>
        <v>0</v>
      </c>
      <c r="Z480" s="56">
        <f t="shared" si="198"/>
        <v>0</v>
      </c>
      <c r="AA480" s="56">
        <f t="shared" si="198"/>
        <v>0</v>
      </c>
      <c r="AB480" s="56">
        <f t="shared" si="198"/>
        <v>0</v>
      </c>
      <c r="AC480" s="56">
        <f t="shared" si="199"/>
        <v>0</v>
      </c>
      <c r="AD480" s="56">
        <f t="shared" si="199"/>
        <v>0</v>
      </c>
      <c r="AE480" s="56">
        <f t="shared" si="199"/>
        <v>0</v>
      </c>
      <c r="AF480" s="56">
        <f t="shared" si="199"/>
        <v>0</v>
      </c>
      <c r="AG480" s="56">
        <f t="shared" si="199"/>
        <v>0</v>
      </c>
      <c r="AH480" s="56">
        <f t="shared" si="199"/>
        <v>0</v>
      </c>
      <c r="AI480" s="56">
        <f t="shared" si="199"/>
        <v>0</v>
      </c>
      <c r="AJ480" s="56">
        <f t="shared" si="199"/>
        <v>0</v>
      </c>
      <c r="AK480" s="56">
        <f t="shared" si="199"/>
        <v>0</v>
      </c>
      <c r="AL480" s="56">
        <f t="shared" si="199"/>
        <v>0</v>
      </c>
      <c r="AM480" s="56">
        <f t="shared" si="200"/>
        <v>0</v>
      </c>
      <c r="AN480" s="56">
        <f t="shared" si="200"/>
        <v>0</v>
      </c>
      <c r="AO480" s="56">
        <f t="shared" si="200"/>
        <v>0</v>
      </c>
      <c r="AP480" s="56">
        <f t="shared" si="200"/>
        <v>0</v>
      </c>
      <c r="AQ480" s="56">
        <f t="shared" si="200"/>
        <v>0</v>
      </c>
      <c r="AR480" s="56">
        <f t="shared" si="200"/>
        <v>0</v>
      </c>
      <c r="AS480" s="56">
        <f t="shared" si="200"/>
        <v>0</v>
      </c>
      <c r="AT480" s="56">
        <f t="shared" si="200"/>
        <v>0</v>
      </c>
      <c r="AU480" s="56">
        <f t="shared" si="200"/>
        <v>0</v>
      </c>
      <c r="AV480" s="56">
        <f t="shared" si="200"/>
        <v>0</v>
      </c>
      <c r="AW480" s="56">
        <f t="shared" si="200"/>
        <v>0</v>
      </c>
      <c r="AX480" s="56">
        <f t="shared" si="200"/>
        <v>0</v>
      </c>
      <c r="AY480" s="56">
        <f t="shared" si="200"/>
        <v>0</v>
      </c>
      <c r="AZ480" s="56">
        <f t="shared" si="200"/>
        <v>0</v>
      </c>
    </row>
    <row r="481" spans="1:52">
      <c r="A481" s="56" t="s">
        <v>335</v>
      </c>
      <c r="B481" s="56">
        <v>11409</v>
      </c>
      <c r="C481" s="56" t="s">
        <v>351</v>
      </c>
      <c r="D481" s="56" t="s">
        <v>377</v>
      </c>
      <c r="E481" s="1">
        <v>36234</v>
      </c>
      <c r="F481" s="1">
        <v>39373</v>
      </c>
      <c r="G481" s="1">
        <f t="shared" si="188"/>
        <v>39373</v>
      </c>
      <c r="I481" s="56">
        <f t="shared" si="197"/>
        <v>0</v>
      </c>
      <c r="J481" s="56">
        <f t="shared" si="197"/>
        <v>0</v>
      </c>
      <c r="K481" s="56">
        <f t="shared" si="197"/>
        <v>0</v>
      </c>
      <c r="L481" s="56">
        <f t="shared" si="197"/>
        <v>0</v>
      </c>
      <c r="M481" s="56">
        <f t="shared" si="197"/>
        <v>0</v>
      </c>
      <c r="N481" s="56">
        <f t="shared" si="197"/>
        <v>0</v>
      </c>
      <c r="O481" s="56">
        <f t="shared" si="197"/>
        <v>0</v>
      </c>
      <c r="P481" s="56">
        <f t="shared" si="197"/>
        <v>0</v>
      </c>
      <c r="Q481" s="56">
        <f t="shared" si="197"/>
        <v>0</v>
      </c>
      <c r="R481" s="56">
        <f t="shared" si="197"/>
        <v>0</v>
      </c>
      <c r="S481" s="56">
        <f t="shared" si="198"/>
        <v>0</v>
      </c>
      <c r="T481" s="56">
        <f t="shared" si="198"/>
        <v>0</v>
      </c>
      <c r="U481" s="56">
        <f t="shared" si="198"/>
        <v>0</v>
      </c>
      <c r="V481" s="56">
        <f t="shared" si="198"/>
        <v>0</v>
      </c>
      <c r="W481" s="56">
        <f t="shared" si="198"/>
        <v>0</v>
      </c>
      <c r="X481" s="56">
        <f t="shared" si="198"/>
        <v>0</v>
      </c>
      <c r="Y481" s="56">
        <f t="shared" si="198"/>
        <v>0</v>
      </c>
      <c r="Z481" s="56">
        <f t="shared" si="198"/>
        <v>0</v>
      </c>
      <c r="AA481" s="56">
        <f t="shared" si="198"/>
        <v>0</v>
      </c>
      <c r="AB481" s="56">
        <f t="shared" si="198"/>
        <v>0</v>
      </c>
      <c r="AC481" s="56">
        <f t="shared" si="199"/>
        <v>0</v>
      </c>
      <c r="AD481" s="56">
        <f t="shared" si="199"/>
        <v>0</v>
      </c>
      <c r="AE481" s="56">
        <f t="shared" si="199"/>
        <v>0</v>
      </c>
      <c r="AF481" s="56">
        <f t="shared" si="199"/>
        <v>0</v>
      </c>
      <c r="AG481" s="56">
        <f t="shared" si="199"/>
        <v>0</v>
      </c>
      <c r="AH481" s="56">
        <f t="shared" si="199"/>
        <v>0</v>
      </c>
      <c r="AI481" s="56">
        <f t="shared" si="199"/>
        <v>0</v>
      </c>
      <c r="AJ481" s="56">
        <f t="shared" si="199"/>
        <v>0</v>
      </c>
      <c r="AK481" s="56">
        <f t="shared" si="199"/>
        <v>0</v>
      </c>
      <c r="AL481" s="56">
        <f t="shared" si="199"/>
        <v>0</v>
      </c>
      <c r="AM481" s="56">
        <f t="shared" si="200"/>
        <v>0</v>
      </c>
      <c r="AN481" s="56">
        <f t="shared" si="200"/>
        <v>0</v>
      </c>
      <c r="AO481" s="56">
        <f t="shared" si="200"/>
        <v>0</v>
      </c>
      <c r="AP481" s="56">
        <f t="shared" si="200"/>
        <v>0</v>
      </c>
      <c r="AQ481" s="56">
        <f t="shared" si="200"/>
        <v>0</v>
      </c>
      <c r="AR481" s="56">
        <f t="shared" si="200"/>
        <v>0</v>
      </c>
      <c r="AS481" s="56">
        <f t="shared" si="200"/>
        <v>0</v>
      </c>
      <c r="AT481" s="56">
        <f t="shared" si="200"/>
        <v>0</v>
      </c>
      <c r="AU481" s="56">
        <f t="shared" si="200"/>
        <v>0</v>
      </c>
      <c r="AV481" s="56">
        <f t="shared" si="200"/>
        <v>0</v>
      </c>
      <c r="AW481" s="56">
        <f t="shared" si="200"/>
        <v>0</v>
      </c>
      <c r="AX481" s="56">
        <f t="shared" si="200"/>
        <v>0</v>
      </c>
      <c r="AY481" s="56">
        <f t="shared" si="200"/>
        <v>0</v>
      </c>
      <c r="AZ481" s="56">
        <f t="shared" si="200"/>
        <v>0</v>
      </c>
    </row>
    <row r="482" spans="1:52">
      <c r="A482" s="56" t="s">
        <v>335</v>
      </c>
      <c r="B482" s="56">
        <v>11421</v>
      </c>
      <c r="C482" s="56" t="s">
        <v>351</v>
      </c>
      <c r="D482" s="56" t="s">
        <v>376</v>
      </c>
      <c r="E482" s="1">
        <v>36419</v>
      </c>
      <c r="F482" s="1">
        <v>39436</v>
      </c>
      <c r="G482" s="1">
        <f t="shared" si="188"/>
        <v>39436</v>
      </c>
      <c r="I482" s="56">
        <f t="shared" si="197"/>
        <v>0</v>
      </c>
      <c r="J482" s="56">
        <f t="shared" si="197"/>
        <v>0</v>
      </c>
      <c r="K482" s="56">
        <f t="shared" si="197"/>
        <v>0</v>
      </c>
      <c r="L482" s="56">
        <f t="shared" si="197"/>
        <v>0</v>
      </c>
      <c r="M482" s="56">
        <f t="shared" si="197"/>
        <v>0</v>
      </c>
      <c r="N482" s="56">
        <f t="shared" si="197"/>
        <v>0</v>
      </c>
      <c r="O482" s="56">
        <f t="shared" si="197"/>
        <v>0</v>
      </c>
      <c r="P482" s="56">
        <f t="shared" si="197"/>
        <v>0</v>
      </c>
      <c r="Q482" s="56">
        <f t="shared" si="197"/>
        <v>0</v>
      </c>
      <c r="R482" s="56">
        <f t="shared" si="197"/>
        <v>0</v>
      </c>
      <c r="S482" s="56">
        <f t="shared" si="198"/>
        <v>0</v>
      </c>
      <c r="T482" s="56">
        <f t="shared" si="198"/>
        <v>0</v>
      </c>
      <c r="U482" s="56">
        <f t="shared" si="198"/>
        <v>0</v>
      </c>
      <c r="V482" s="56">
        <f t="shared" si="198"/>
        <v>0</v>
      </c>
      <c r="W482" s="56">
        <f t="shared" si="198"/>
        <v>0</v>
      </c>
      <c r="X482" s="56">
        <f t="shared" si="198"/>
        <v>0</v>
      </c>
      <c r="Y482" s="56">
        <f t="shared" si="198"/>
        <v>0</v>
      </c>
      <c r="Z482" s="56">
        <f t="shared" si="198"/>
        <v>0</v>
      </c>
      <c r="AA482" s="56">
        <f t="shared" si="198"/>
        <v>0</v>
      </c>
      <c r="AB482" s="56">
        <f t="shared" si="198"/>
        <v>0</v>
      </c>
      <c r="AC482" s="56">
        <f t="shared" si="199"/>
        <v>0</v>
      </c>
      <c r="AD482" s="56">
        <f t="shared" si="199"/>
        <v>0</v>
      </c>
      <c r="AE482" s="56">
        <f t="shared" si="199"/>
        <v>0</v>
      </c>
      <c r="AF482" s="56">
        <f t="shared" si="199"/>
        <v>0</v>
      </c>
      <c r="AG482" s="56">
        <f t="shared" si="199"/>
        <v>0</v>
      </c>
      <c r="AH482" s="56">
        <f t="shared" si="199"/>
        <v>0</v>
      </c>
      <c r="AI482" s="56">
        <f t="shared" si="199"/>
        <v>0</v>
      </c>
      <c r="AJ482" s="56">
        <f t="shared" si="199"/>
        <v>0</v>
      </c>
      <c r="AK482" s="56">
        <f t="shared" si="199"/>
        <v>0</v>
      </c>
      <c r="AL482" s="56">
        <f t="shared" si="199"/>
        <v>0</v>
      </c>
      <c r="AM482" s="56">
        <f t="shared" si="200"/>
        <v>0</v>
      </c>
      <c r="AN482" s="56">
        <f t="shared" si="200"/>
        <v>0</v>
      </c>
      <c r="AO482" s="56">
        <f t="shared" si="200"/>
        <v>0</v>
      </c>
      <c r="AP482" s="56">
        <f t="shared" si="200"/>
        <v>0</v>
      </c>
      <c r="AQ482" s="56">
        <f t="shared" si="200"/>
        <v>0</v>
      </c>
      <c r="AR482" s="56">
        <f t="shared" si="200"/>
        <v>0</v>
      </c>
      <c r="AS482" s="56">
        <f t="shared" si="200"/>
        <v>0</v>
      </c>
      <c r="AT482" s="56">
        <f t="shared" si="200"/>
        <v>0</v>
      </c>
      <c r="AU482" s="56">
        <f t="shared" si="200"/>
        <v>0</v>
      </c>
      <c r="AV482" s="56">
        <f t="shared" si="200"/>
        <v>0</v>
      </c>
      <c r="AW482" s="56">
        <f t="shared" si="200"/>
        <v>0</v>
      </c>
      <c r="AX482" s="56">
        <f t="shared" si="200"/>
        <v>0</v>
      </c>
      <c r="AY482" s="56">
        <f t="shared" si="200"/>
        <v>0</v>
      </c>
      <c r="AZ482" s="56">
        <f t="shared" si="200"/>
        <v>0</v>
      </c>
    </row>
    <row r="483" spans="1:52">
      <c r="A483" s="56" t="s">
        <v>335</v>
      </c>
      <c r="B483" s="56">
        <v>11422</v>
      </c>
      <c r="C483" s="56" t="s">
        <v>351</v>
      </c>
      <c r="D483" s="56" t="s">
        <v>375</v>
      </c>
      <c r="E483" s="1">
        <v>34397</v>
      </c>
      <c r="F483" s="1">
        <v>35309</v>
      </c>
      <c r="G483" s="1">
        <f t="shared" si="188"/>
        <v>35309</v>
      </c>
      <c r="I483" s="56">
        <f t="shared" si="197"/>
        <v>0</v>
      </c>
      <c r="J483" s="56">
        <f t="shared" si="197"/>
        <v>0</v>
      </c>
      <c r="K483" s="56">
        <f t="shared" si="197"/>
        <v>0</v>
      </c>
      <c r="L483" s="56">
        <f t="shared" si="197"/>
        <v>0</v>
      </c>
      <c r="M483" s="56">
        <f t="shared" si="197"/>
        <v>0</v>
      </c>
      <c r="N483" s="56">
        <f t="shared" si="197"/>
        <v>0</v>
      </c>
      <c r="O483" s="56">
        <f t="shared" si="197"/>
        <v>0</v>
      </c>
      <c r="P483" s="56">
        <f t="shared" si="197"/>
        <v>0</v>
      </c>
      <c r="Q483" s="56">
        <f t="shared" si="197"/>
        <v>0</v>
      </c>
      <c r="R483" s="56">
        <f t="shared" si="197"/>
        <v>0</v>
      </c>
      <c r="S483" s="56">
        <f t="shared" si="198"/>
        <v>0</v>
      </c>
      <c r="T483" s="56">
        <f t="shared" si="198"/>
        <v>0</v>
      </c>
      <c r="U483" s="56">
        <f t="shared" si="198"/>
        <v>0</v>
      </c>
      <c r="V483" s="56">
        <f t="shared" si="198"/>
        <v>0</v>
      </c>
      <c r="W483" s="56">
        <f t="shared" si="198"/>
        <v>0</v>
      </c>
      <c r="X483" s="56">
        <f t="shared" si="198"/>
        <v>0</v>
      </c>
      <c r="Y483" s="56">
        <f t="shared" si="198"/>
        <v>0</v>
      </c>
      <c r="Z483" s="56">
        <f t="shared" si="198"/>
        <v>0</v>
      </c>
      <c r="AA483" s="56">
        <f t="shared" si="198"/>
        <v>0</v>
      </c>
      <c r="AB483" s="56">
        <f t="shared" si="198"/>
        <v>0</v>
      </c>
      <c r="AC483" s="56">
        <f t="shared" si="199"/>
        <v>0</v>
      </c>
      <c r="AD483" s="56">
        <f t="shared" si="199"/>
        <v>0</v>
      </c>
      <c r="AE483" s="56">
        <f t="shared" si="199"/>
        <v>0</v>
      </c>
      <c r="AF483" s="56">
        <f t="shared" si="199"/>
        <v>0</v>
      </c>
      <c r="AG483" s="56">
        <f t="shared" si="199"/>
        <v>0</v>
      </c>
      <c r="AH483" s="56">
        <f t="shared" si="199"/>
        <v>0</v>
      </c>
      <c r="AI483" s="56">
        <f t="shared" si="199"/>
        <v>0</v>
      </c>
      <c r="AJ483" s="56">
        <f t="shared" si="199"/>
        <v>0</v>
      </c>
      <c r="AK483" s="56">
        <f t="shared" si="199"/>
        <v>0</v>
      </c>
      <c r="AL483" s="56">
        <f t="shared" si="199"/>
        <v>0</v>
      </c>
      <c r="AM483" s="56">
        <f t="shared" si="200"/>
        <v>0</v>
      </c>
      <c r="AN483" s="56">
        <f t="shared" si="200"/>
        <v>0</v>
      </c>
      <c r="AO483" s="56">
        <f t="shared" si="200"/>
        <v>0</v>
      </c>
      <c r="AP483" s="56">
        <f t="shared" si="200"/>
        <v>0</v>
      </c>
      <c r="AQ483" s="56">
        <f t="shared" si="200"/>
        <v>0</v>
      </c>
      <c r="AR483" s="56">
        <f t="shared" si="200"/>
        <v>0</v>
      </c>
      <c r="AS483" s="56">
        <f t="shared" si="200"/>
        <v>0</v>
      </c>
      <c r="AT483" s="56">
        <f t="shared" si="200"/>
        <v>0</v>
      </c>
      <c r="AU483" s="56">
        <f t="shared" si="200"/>
        <v>0</v>
      </c>
      <c r="AV483" s="56">
        <f t="shared" si="200"/>
        <v>0</v>
      </c>
      <c r="AW483" s="56">
        <f t="shared" si="200"/>
        <v>0</v>
      </c>
      <c r="AX483" s="56">
        <f t="shared" si="200"/>
        <v>0</v>
      </c>
      <c r="AY483" s="56">
        <f t="shared" si="200"/>
        <v>0</v>
      </c>
      <c r="AZ483" s="56">
        <f t="shared" si="200"/>
        <v>0</v>
      </c>
    </row>
    <row r="484" spans="1:52">
      <c r="A484" s="56" t="s">
        <v>335</v>
      </c>
      <c r="B484" s="56">
        <v>11422</v>
      </c>
      <c r="C484" s="56" t="s">
        <v>351</v>
      </c>
      <c r="D484" s="56" t="s">
        <v>375</v>
      </c>
      <c r="E484" s="1">
        <v>36008</v>
      </c>
      <c r="F484" s="1">
        <v>38353</v>
      </c>
      <c r="G484" s="1">
        <f t="shared" si="188"/>
        <v>38353</v>
      </c>
      <c r="I484" s="56">
        <f t="shared" si="197"/>
        <v>0</v>
      </c>
      <c r="J484" s="56">
        <f t="shared" si="197"/>
        <v>0</v>
      </c>
      <c r="K484" s="56">
        <f t="shared" si="197"/>
        <v>0</v>
      </c>
      <c r="L484" s="56">
        <f t="shared" si="197"/>
        <v>0</v>
      </c>
      <c r="M484" s="56">
        <f t="shared" si="197"/>
        <v>0</v>
      </c>
      <c r="N484" s="56">
        <f t="shared" si="197"/>
        <v>0</v>
      </c>
      <c r="O484" s="56">
        <f t="shared" si="197"/>
        <v>0</v>
      </c>
      <c r="P484" s="56">
        <f t="shared" si="197"/>
        <v>0</v>
      </c>
      <c r="Q484" s="56">
        <f t="shared" si="197"/>
        <v>0</v>
      </c>
      <c r="R484" s="56">
        <f t="shared" si="197"/>
        <v>0</v>
      </c>
      <c r="S484" s="56">
        <f t="shared" si="198"/>
        <v>0</v>
      </c>
      <c r="T484" s="56">
        <f t="shared" si="198"/>
        <v>0</v>
      </c>
      <c r="U484" s="56">
        <f t="shared" si="198"/>
        <v>0</v>
      </c>
      <c r="V484" s="56">
        <f t="shared" si="198"/>
        <v>0</v>
      </c>
      <c r="W484" s="56">
        <f t="shared" si="198"/>
        <v>0</v>
      </c>
      <c r="X484" s="56">
        <f t="shared" si="198"/>
        <v>0</v>
      </c>
      <c r="Y484" s="56">
        <f t="shared" si="198"/>
        <v>0</v>
      </c>
      <c r="Z484" s="56">
        <f t="shared" si="198"/>
        <v>0</v>
      </c>
      <c r="AA484" s="56">
        <f t="shared" si="198"/>
        <v>0</v>
      </c>
      <c r="AB484" s="56">
        <f t="shared" si="198"/>
        <v>0</v>
      </c>
      <c r="AC484" s="56">
        <f t="shared" si="199"/>
        <v>0</v>
      </c>
      <c r="AD484" s="56">
        <f t="shared" si="199"/>
        <v>0</v>
      </c>
      <c r="AE484" s="56">
        <f t="shared" si="199"/>
        <v>0</v>
      </c>
      <c r="AF484" s="56">
        <f t="shared" si="199"/>
        <v>0</v>
      </c>
      <c r="AG484" s="56">
        <f t="shared" si="199"/>
        <v>0</v>
      </c>
      <c r="AH484" s="56">
        <f t="shared" si="199"/>
        <v>0</v>
      </c>
      <c r="AI484" s="56">
        <f t="shared" si="199"/>
        <v>0</v>
      </c>
      <c r="AJ484" s="56">
        <f t="shared" si="199"/>
        <v>0</v>
      </c>
      <c r="AK484" s="56">
        <f t="shared" si="199"/>
        <v>0</v>
      </c>
      <c r="AL484" s="56">
        <f t="shared" si="199"/>
        <v>0</v>
      </c>
      <c r="AM484" s="56">
        <f t="shared" si="200"/>
        <v>0</v>
      </c>
      <c r="AN484" s="56">
        <f t="shared" si="200"/>
        <v>0</v>
      </c>
      <c r="AO484" s="56">
        <f t="shared" si="200"/>
        <v>0</v>
      </c>
      <c r="AP484" s="56">
        <f t="shared" si="200"/>
        <v>0</v>
      </c>
      <c r="AQ484" s="56">
        <f t="shared" si="200"/>
        <v>0</v>
      </c>
      <c r="AR484" s="56">
        <f t="shared" si="200"/>
        <v>0</v>
      </c>
      <c r="AS484" s="56">
        <f t="shared" si="200"/>
        <v>0</v>
      </c>
      <c r="AT484" s="56">
        <f t="shared" si="200"/>
        <v>0</v>
      </c>
      <c r="AU484" s="56">
        <f t="shared" si="200"/>
        <v>0</v>
      </c>
      <c r="AV484" s="56">
        <f t="shared" si="200"/>
        <v>0</v>
      </c>
      <c r="AW484" s="56">
        <f t="shared" si="200"/>
        <v>0</v>
      </c>
      <c r="AX484" s="56">
        <f t="shared" si="200"/>
        <v>0</v>
      </c>
      <c r="AY484" s="56">
        <f t="shared" si="200"/>
        <v>0</v>
      </c>
      <c r="AZ484" s="56">
        <f t="shared" si="200"/>
        <v>0</v>
      </c>
    </row>
    <row r="485" spans="1:52">
      <c r="A485" s="56" t="s">
        <v>335</v>
      </c>
      <c r="B485" s="56">
        <v>11423</v>
      </c>
      <c r="C485" s="56" t="s">
        <v>351</v>
      </c>
      <c r="D485" s="56" t="s">
        <v>374</v>
      </c>
      <c r="E485" s="1">
        <v>36230</v>
      </c>
      <c r="F485" s="1">
        <v>39220</v>
      </c>
      <c r="G485" s="1">
        <f t="shared" si="188"/>
        <v>39220</v>
      </c>
      <c r="I485" s="56">
        <f t="shared" si="197"/>
        <v>0</v>
      </c>
      <c r="J485" s="56">
        <f t="shared" si="197"/>
        <v>0</v>
      </c>
      <c r="K485" s="56">
        <f t="shared" si="197"/>
        <v>0</v>
      </c>
      <c r="L485" s="56">
        <f t="shared" si="197"/>
        <v>0</v>
      </c>
      <c r="M485" s="56">
        <f t="shared" si="197"/>
        <v>0</v>
      </c>
      <c r="N485" s="56">
        <f t="shared" si="197"/>
        <v>0</v>
      </c>
      <c r="O485" s="56">
        <f t="shared" si="197"/>
        <v>0</v>
      </c>
      <c r="P485" s="56">
        <f t="shared" si="197"/>
        <v>0</v>
      </c>
      <c r="Q485" s="56">
        <f t="shared" si="197"/>
        <v>0</v>
      </c>
      <c r="R485" s="56">
        <f t="shared" si="197"/>
        <v>0</v>
      </c>
      <c r="S485" s="56">
        <f t="shared" si="198"/>
        <v>0</v>
      </c>
      <c r="T485" s="56">
        <f t="shared" si="198"/>
        <v>0</v>
      </c>
      <c r="U485" s="56">
        <f t="shared" si="198"/>
        <v>0</v>
      </c>
      <c r="V485" s="56">
        <f t="shared" si="198"/>
        <v>0</v>
      </c>
      <c r="W485" s="56">
        <f t="shared" si="198"/>
        <v>0</v>
      </c>
      <c r="X485" s="56">
        <f t="shared" si="198"/>
        <v>0</v>
      </c>
      <c r="Y485" s="56">
        <f t="shared" si="198"/>
        <v>0</v>
      </c>
      <c r="Z485" s="56">
        <f t="shared" si="198"/>
        <v>0</v>
      </c>
      <c r="AA485" s="56">
        <f t="shared" si="198"/>
        <v>0</v>
      </c>
      <c r="AB485" s="56">
        <f t="shared" si="198"/>
        <v>0</v>
      </c>
      <c r="AC485" s="56">
        <f t="shared" si="199"/>
        <v>0</v>
      </c>
      <c r="AD485" s="56">
        <f t="shared" si="199"/>
        <v>0</v>
      </c>
      <c r="AE485" s="56">
        <f t="shared" si="199"/>
        <v>0</v>
      </c>
      <c r="AF485" s="56">
        <f t="shared" si="199"/>
        <v>0</v>
      </c>
      <c r="AG485" s="56">
        <f t="shared" si="199"/>
        <v>0</v>
      </c>
      <c r="AH485" s="56">
        <f t="shared" si="199"/>
        <v>0</v>
      </c>
      <c r="AI485" s="56">
        <f t="shared" si="199"/>
        <v>0</v>
      </c>
      <c r="AJ485" s="56">
        <f t="shared" si="199"/>
        <v>0</v>
      </c>
      <c r="AK485" s="56">
        <f t="shared" si="199"/>
        <v>0</v>
      </c>
      <c r="AL485" s="56">
        <f t="shared" si="199"/>
        <v>0</v>
      </c>
      <c r="AM485" s="56">
        <f t="shared" si="200"/>
        <v>0</v>
      </c>
      <c r="AN485" s="56">
        <f t="shared" si="200"/>
        <v>0</v>
      </c>
      <c r="AO485" s="56">
        <f t="shared" si="200"/>
        <v>0</v>
      </c>
      <c r="AP485" s="56">
        <f t="shared" si="200"/>
        <v>0</v>
      </c>
      <c r="AQ485" s="56">
        <f t="shared" si="200"/>
        <v>0</v>
      </c>
      <c r="AR485" s="56">
        <f t="shared" si="200"/>
        <v>0</v>
      </c>
      <c r="AS485" s="56">
        <f t="shared" si="200"/>
        <v>0</v>
      </c>
      <c r="AT485" s="56">
        <f t="shared" si="200"/>
        <v>0</v>
      </c>
      <c r="AU485" s="56">
        <f t="shared" si="200"/>
        <v>0</v>
      </c>
      <c r="AV485" s="56">
        <f t="shared" si="200"/>
        <v>0</v>
      </c>
      <c r="AW485" s="56">
        <f t="shared" si="200"/>
        <v>0</v>
      </c>
      <c r="AX485" s="56">
        <f t="shared" si="200"/>
        <v>0</v>
      </c>
      <c r="AY485" s="56">
        <f t="shared" si="200"/>
        <v>0</v>
      </c>
      <c r="AZ485" s="56">
        <f t="shared" si="200"/>
        <v>0</v>
      </c>
    </row>
    <row r="486" spans="1:52">
      <c r="A486" s="56" t="s">
        <v>335</v>
      </c>
      <c r="B486" s="56">
        <v>11429</v>
      </c>
      <c r="C486" s="56" t="s">
        <v>351</v>
      </c>
      <c r="D486" s="56" t="s">
        <v>373</v>
      </c>
      <c r="E486" s="1">
        <v>36461</v>
      </c>
      <c r="F486" s="1">
        <v>39395</v>
      </c>
      <c r="G486" s="1">
        <f t="shared" si="188"/>
        <v>39395</v>
      </c>
      <c r="I486" s="56">
        <f t="shared" si="197"/>
        <v>0</v>
      </c>
      <c r="J486" s="56">
        <f t="shared" si="197"/>
        <v>0</v>
      </c>
      <c r="K486" s="56">
        <f t="shared" si="197"/>
        <v>0</v>
      </c>
      <c r="L486" s="56">
        <f t="shared" si="197"/>
        <v>0</v>
      </c>
      <c r="M486" s="56">
        <f t="shared" si="197"/>
        <v>0</v>
      </c>
      <c r="N486" s="56">
        <f t="shared" si="197"/>
        <v>0</v>
      </c>
      <c r="O486" s="56">
        <f t="shared" si="197"/>
        <v>0</v>
      </c>
      <c r="P486" s="56">
        <f t="shared" si="197"/>
        <v>0</v>
      </c>
      <c r="Q486" s="56">
        <f t="shared" si="197"/>
        <v>0</v>
      </c>
      <c r="R486" s="56">
        <f t="shared" si="197"/>
        <v>0</v>
      </c>
      <c r="S486" s="56">
        <f t="shared" si="198"/>
        <v>0</v>
      </c>
      <c r="T486" s="56">
        <f t="shared" si="198"/>
        <v>0</v>
      </c>
      <c r="U486" s="56">
        <f t="shared" si="198"/>
        <v>0</v>
      </c>
      <c r="V486" s="56">
        <f t="shared" si="198"/>
        <v>0</v>
      </c>
      <c r="W486" s="56">
        <f t="shared" si="198"/>
        <v>0</v>
      </c>
      <c r="X486" s="56">
        <f t="shared" si="198"/>
        <v>0</v>
      </c>
      <c r="Y486" s="56">
        <f t="shared" si="198"/>
        <v>0</v>
      </c>
      <c r="Z486" s="56">
        <f t="shared" si="198"/>
        <v>0</v>
      </c>
      <c r="AA486" s="56">
        <f t="shared" si="198"/>
        <v>0</v>
      </c>
      <c r="AB486" s="56">
        <f t="shared" si="198"/>
        <v>0</v>
      </c>
      <c r="AC486" s="56">
        <f t="shared" si="199"/>
        <v>0</v>
      </c>
      <c r="AD486" s="56">
        <f t="shared" si="199"/>
        <v>0</v>
      </c>
      <c r="AE486" s="56">
        <f t="shared" si="199"/>
        <v>0</v>
      </c>
      <c r="AF486" s="56">
        <f t="shared" si="199"/>
        <v>0</v>
      </c>
      <c r="AG486" s="56">
        <f t="shared" si="199"/>
        <v>0</v>
      </c>
      <c r="AH486" s="56">
        <f t="shared" si="199"/>
        <v>0</v>
      </c>
      <c r="AI486" s="56">
        <f t="shared" si="199"/>
        <v>0</v>
      </c>
      <c r="AJ486" s="56">
        <f t="shared" si="199"/>
        <v>0</v>
      </c>
      <c r="AK486" s="56">
        <f t="shared" si="199"/>
        <v>0</v>
      </c>
      <c r="AL486" s="56">
        <f t="shared" si="199"/>
        <v>0</v>
      </c>
      <c r="AM486" s="56">
        <f t="shared" si="200"/>
        <v>0</v>
      </c>
      <c r="AN486" s="56">
        <f t="shared" si="200"/>
        <v>0</v>
      </c>
      <c r="AO486" s="56">
        <f t="shared" si="200"/>
        <v>0</v>
      </c>
      <c r="AP486" s="56">
        <f t="shared" si="200"/>
        <v>0</v>
      </c>
      <c r="AQ486" s="56">
        <f t="shared" si="200"/>
        <v>0</v>
      </c>
      <c r="AR486" s="56">
        <f t="shared" si="200"/>
        <v>0</v>
      </c>
      <c r="AS486" s="56">
        <f t="shared" si="200"/>
        <v>0</v>
      </c>
      <c r="AT486" s="56">
        <f t="shared" si="200"/>
        <v>0</v>
      </c>
      <c r="AU486" s="56">
        <f t="shared" si="200"/>
        <v>0</v>
      </c>
      <c r="AV486" s="56">
        <f t="shared" si="200"/>
        <v>0</v>
      </c>
      <c r="AW486" s="56">
        <f t="shared" si="200"/>
        <v>0</v>
      </c>
      <c r="AX486" s="56">
        <f t="shared" si="200"/>
        <v>0</v>
      </c>
      <c r="AY486" s="56">
        <f t="shared" si="200"/>
        <v>0</v>
      </c>
      <c r="AZ486" s="56">
        <f t="shared" si="200"/>
        <v>0</v>
      </c>
    </row>
    <row r="487" spans="1:52">
      <c r="A487" s="56" t="s">
        <v>335</v>
      </c>
      <c r="B487" s="56">
        <v>11430</v>
      </c>
      <c r="C487" s="56" t="s">
        <v>351</v>
      </c>
      <c r="D487" s="56" t="s">
        <v>372</v>
      </c>
      <c r="E487" s="1">
        <v>36281</v>
      </c>
      <c r="F487" s="1">
        <v>39387</v>
      </c>
      <c r="G487" s="1">
        <f t="shared" si="188"/>
        <v>39387</v>
      </c>
      <c r="I487" s="56">
        <f t="shared" ref="I487:R496" si="201">IF(AND(I$5&gt;$E487,I$5&lt;$G487),1,0)</f>
        <v>0</v>
      </c>
      <c r="J487" s="56">
        <f t="shared" si="201"/>
        <v>0</v>
      </c>
      <c r="K487" s="56">
        <f t="shared" si="201"/>
        <v>0</v>
      </c>
      <c r="L487" s="56">
        <f t="shared" si="201"/>
        <v>0</v>
      </c>
      <c r="M487" s="56">
        <f t="shared" si="201"/>
        <v>0</v>
      </c>
      <c r="N487" s="56">
        <f t="shared" si="201"/>
        <v>0</v>
      </c>
      <c r="O487" s="56">
        <f t="shared" si="201"/>
        <v>0</v>
      </c>
      <c r="P487" s="56">
        <f t="shared" si="201"/>
        <v>0</v>
      </c>
      <c r="Q487" s="56">
        <f t="shared" si="201"/>
        <v>0</v>
      </c>
      <c r="R487" s="56">
        <f t="shared" si="201"/>
        <v>0</v>
      </c>
      <c r="S487" s="56">
        <f t="shared" ref="S487:AB496" si="202">IF(AND(S$5&gt;$E487,S$5&lt;$G487),1,0)</f>
        <v>0</v>
      </c>
      <c r="T487" s="56">
        <f t="shared" si="202"/>
        <v>0</v>
      </c>
      <c r="U487" s="56">
        <f t="shared" si="202"/>
        <v>0</v>
      </c>
      <c r="V487" s="56">
        <f t="shared" si="202"/>
        <v>0</v>
      </c>
      <c r="W487" s="56">
        <f t="shared" si="202"/>
        <v>0</v>
      </c>
      <c r="X487" s="56">
        <f t="shared" si="202"/>
        <v>0</v>
      </c>
      <c r="Y487" s="56">
        <f t="shared" si="202"/>
        <v>0</v>
      </c>
      <c r="Z487" s="56">
        <f t="shared" si="202"/>
        <v>0</v>
      </c>
      <c r="AA487" s="56">
        <f t="shared" si="202"/>
        <v>0</v>
      </c>
      <c r="AB487" s="56">
        <f t="shared" si="202"/>
        <v>0</v>
      </c>
      <c r="AC487" s="56">
        <f t="shared" ref="AC487:AL496" si="203">IF(AND(AC$5&gt;$E487,AC$5&lt;$G487),1,0)</f>
        <v>0</v>
      </c>
      <c r="AD487" s="56">
        <f t="shared" si="203"/>
        <v>0</v>
      </c>
      <c r="AE487" s="56">
        <f t="shared" si="203"/>
        <v>0</v>
      </c>
      <c r="AF487" s="56">
        <f t="shared" si="203"/>
        <v>0</v>
      </c>
      <c r="AG487" s="56">
        <f t="shared" si="203"/>
        <v>0</v>
      </c>
      <c r="AH487" s="56">
        <f t="shared" si="203"/>
        <v>0</v>
      </c>
      <c r="AI487" s="56">
        <f t="shared" si="203"/>
        <v>0</v>
      </c>
      <c r="AJ487" s="56">
        <f t="shared" si="203"/>
        <v>0</v>
      </c>
      <c r="AK487" s="56">
        <f t="shared" si="203"/>
        <v>0</v>
      </c>
      <c r="AL487" s="56">
        <f t="shared" si="203"/>
        <v>0</v>
      </c>
      <c r="AM487" s="56">
        <f t="shared" ref="AM487:AZ496" si="204">IF(AND(AM$5&gt;$E487,AM$5&lt;$G487),1,0)</f>
        <v>0</v>
      </c>
      <c r="AN487" s="56">
        <f t="shared" si="204"/>
        <v>0</v>
      </c>
      <c r="AO487" s="56">
        <f t="shared" si="204"/>
        <v>0</v>
      </c>
      <c r="AP487" s="56">
        <f t="shared" si="204"/>
        <v>0</v>
      </c>
      <c r="AQ487" s="56">
        <f t="shared" si="204"/>
        <v>0</v>
      </c>
      <c r="AR487" s="56">
        <f t="shared" si="204"/>
        <v>0</v>
      </c>
      <c r="AS487" s="56">
        <f t="shared" si="204"/>
        <v>0</v>
      </c>
      <c r="AT487" s="56">
        <f t="shared" si="204"/>
        <v>0</v>
      </c>
      <c r="AU487" s="56">
        <f t="shared" si="204"/>
        <v>0</v>
      </c>
      <c r="AV487" s="56">
        <f t="shared" si="204"/>
        <v>0</v>
      </c>
      <c r="AW487" s="56">
        <f t="shared" si="204"/>
        <v>0</v>
      </c>
      <c r="AX487" s="56">
        <f t="shared" si="204"/>
        <v>0</v>
      </c>
      <c r="AY487" s="56">
        <f t="shared" si="204"/>
        <v>0</v>
      </c>
      <c r="AZ487" s="56">
        <f t="shared" si="204"/>
        <v>0</v>
      </c>
    </row>
    <row r="488" spans="1:52">
      <c r="A488" s="56" t="s">
        <v>335</v>
      </c>
      <c r="B488" s="56">
        <v>11431</v>
      </c>
      <c r="C488" s="56" t="s">
        <v>351</v>
      </c>
      <c r="D488" s="56" t="s">
        <v>371</v>
      </c>
      <c r="E488" s="1">
        <v>36422</v>
      </c>
      <c r="F488" s="1">
        <v>38135</v>
      </c>
      <c r="G488" s="1">
        <f t="shared" si="188"/>
        <v>38135</v>
      </c>
      <c r="I488" s="56">
        <f t="shared" si="201"/>
        <v>0</v>
      </c>
      <c r="J488" s="56">
        <f t="shared" si="201"/>
        <v>0</v>
      </c>
      <c r="K488" s="56">
        <f t="shared" si="201"/>
        <v>0</v>
      </c>
      <c r="L488" s="56">
        <f t="shared" si="201"/>
        <v>0</v>
      </c>
      <c r="M488" s="56">
        <f t="shared" si="201"/>
        <v>0</v>
      </c>
      <c r="N488" s="56">
        <f t="shared" si="201"/>
        <v>0</v>
      </c>
      <c r="O488" s="56">
        <f t="shared" si="201"/>
        <v>0</v>
      </c>
      <c r="P488" s="56">
        <f t="shared" si="201"/>
        <v>0</v>
      </c>
      <c r="Q488" s="56">
        <f t="shared" si="201"/>
        <v>0</v>
      </c>
      <c r="R488" s="56">
        <f t="shared" si="201"/>
        <v>0</v>
      </c>
      <c r="S488" s="56">
        <f t="shared" si="202"/>
        <v>0</v>
      </c>
      <c r="T488" s="56">
        <f t="shared" si="202"/>
        <v>0</v>
      </c>
      <c r="U488" s="56">
        <f t="shared" si="202"/>
        <v>0</v>
      </c>
      <c r="V488" s="56">
        <f t="shared" si="202"/>
        <v>0</v>
      </c>
      <c r="W488" s="56">
        <f t="shared" si="202"/>
        <v>0</v>
      </c>
      <c r="X488" s="56">
        <f t="shared" si="202"/>
        <v>0</v>
      </c>
      <c r="Y488" s="56">
        <f t="shared" si="202"/>
        <v>0</v>
      </c>
      <c r="Z488" s="56">
        <f t="shared" si="202"/>
        <v>0</v>
      </c>
      <c r="AA488" s="56">
        <f t="shared" si="202"/>
        <v>0</v>
      </c>
      <c r="AB488" s="56">
        <f t="shared" si="202"/>
        <v>0</v>
      </c>
      <c r="AC488" s="56">
        <f t="shared" si="203"/>
        <v>0</v>
      </c>
      <c r="AD488" s="56">
        <f t="shared" si="203"/>
        <v>0</v>
      </c>
      <c r="AE488" s="56">
        <f t="shared" si="203"/>
        <v>0</v>
      </c>
      <c r="AF488" s="56">
        <f t="shared" si="203"/>
        <v>0</v>
      </c>
      <c r="AG488" s="56">
        <f t="shared" si="203"/>
        <v>0</v>
      </c>
      <c r="AH488" s="56">
        <f t="shared" si="203"/>
        <v>0</v>
      </c>
      <c r="AI488" s="56">
        <f t="shared" si="203"/>
        <v>0</v>
      </c>
      <c r="AJ488" s="56">
        <f t="shared" si="203"/>
        <v>0</v>
      </c>
      <c r="AK488" s="56">
        <f t="shared" si="203"/>
        <v>0</v>
      </c>
      <c r="AL488" s="56">
        <f t="shared" si="203"/>
        <v>0</v>
      </c>
      <c r="AM488" s="56">
        <f t="shared" si="204"/>
        <v>0</v>
      </c>
      <c r="AN488" s="56">
        <f t="shared" si="204"/>
        <v>0</v>
      </c>
      <c r="AO488" s="56">
        <f t="shared" si="204"/>
        <v>0</v>
      </c>
      <c r="AP488" s="56">
        <f t="shared" si="204"/>
        <v>0</v>
      </c>
      <c r="AQ488" s="56">
        <f t="shared" si="204"/>
        <v>0</v>
      </c>
      <c r="AR488" s="56">
        <f t="shared" si="204"/>
        <v>0</v>
      </c>
      <c r="AS488" s="56">
        <f t="shared" si="204"/>
        <v>0</v>
      </c>
      <c r="AT488" s="56">
        <f t="shared" si="204"/>
        <v>0</v>
      </c>
      <c r="AU488" s="56">
        <f t="shared" si="204"/>
        <v>0</v>
      </c>
      <c r="AV488" s="56">
        <f t="shared" si="204"/>
        <v>0</v>
      </c>
      <c r="AW488" s="56">
        <f t="shared" si="204"/>
        <v>0</v>
      </c>
      <c r="AX488" s="56">
        <f t="shared" si="204"/>
        <v>0</v>
      </c>
      <c r="AY488" s="56">
        <f t="shared" si="204"/>
        <v>0</v>
      </c>
      <c r="AZ488" s="56">
        <f t="shared" si="204"/>
        <v>0</v>
      </c>
    </row>
    <row r="489" spans="1:52">
      <c r="A489" s="56" t="s">
        <v>335</v>
      </c>
      <c r="B489" s="56">
        <v>11431</v>
      </c>
      <c r="C489" s="56" t="s">
        <v>351</v>
      </c>
      <c r="D489" s="56" t="s">
        <v>371</v>
      </c>
      <c r="E489" s="1">
        <v>38207</v>
      </c>
      <c r="F489" s="1">
        <v>39408</v>
      </c>
      <c r="G489" s="1">
        <f t="shared" si="188"/>
        <v>39408</v>
      </c>
      <c r="I489" s="56">
        <f t="shared" si="201"/>
        <v>0</v>
      </c>
      <c r="J489" s="56">
        <f t="shared" si="201"/>
        <v>0</v>
      </c>
      <c r="K489" s="56">
        <f t="shared" si="201"/>
        <v>0</v>
      </c>
      <c r="L489" s="56">
        <f t="shared" si="201"/>
        <v>0</v>
      </c>
      <c r="M489" s="56">
        <f t="shared" si="201"/>
        <v>0</v>
      </c>
      <c r="N489" s="56">
        <f t="shared" si="201"/>
        <v>0</v>
      </c>
      <c r="O489" s="56">
        <f t="shared" si="201"/>
        <v>0</v>
      </c>
      <c r="P489" s="56">
        <f t="shared" si="201"/>
        <v>0</v>
      </c>
      <c r="Q489" s="56">
        <f t="shared" si="201"/>
        <v>0</v>
      </c>
      <c r="R489" s="56">
        <f t="shared" si="201"/>
        <v>0</v>
      </c>
      <c r="S489" s="56">
        <f t="shared" si="202"/>
        <v>0</v>
      </c>
      <c r="T489" s="56">
        <f t="shared" si="202"/>
        <v>0</v>
      </c>
      <c r="U489" s="56">
        <f t="shared" si="202"/>
        <v>0</v>
      </c>
      <c r="V489" s="56">
        <f t="shared" si="202"/>
        <v>0</v>
      </c>
      <c r="W489" s="56">
        <f t="shared" si="202"/>
        <v>0</v>
      </c>
      <c r="X489" s="56">
        <f t="shared" si="202"/>
        <v>0</v>
      </c>
      <c r="Y489" s="56">
        <f t="shared" si="202"/>
        <v>0</v>
      </c>
      <c r="Z489" s="56">
        <f t="shared" si="202"/>
        <v>0</v>
      </c>
      <c r="AA489" s="56">
        <f t="shared" si="202"/>
        <v>0</v>
      </c>
      <c r="AB489" s="56">
        <f t="shared" si="202"/>
        <v>0</v>
      </c>
      <c r="AC489" s="56">
        <f t="shared" si="203"/>
        <v>0</v>
      </c>
      <c r="AD489" s="56">
        <f t="shared" si="203"/>
        <v>0</v>
      </c>
      <c r="AE489" s="56">
        <f t="shared" si="203"/>
        <v>0</v>
      </c>
      <c r="AF489" s="56">
        <f t="shared" si="203"/>
        <v>0</v>
      </c>
      <c r="AG489" s="56">
        <f t="shared" si="203"/>
        <v>0</v>
      </c>
      <c r="AH489" s="56">
        <f t="shared" si="203"/>
        <v>0</v>
      </c>
      <c r="AI489" s="56">
        <f t="shared" si="203"/>
        <v>0</v>
      </c>
      <c r="AJ489" s="56">
        <f t="shared" si="203"/>
        <v>0</v>
      </c>
      <c r="AK489" s="56">
        <f t="shared" si="203"/>
        <v>0</v>
      </c>
      <c r="AL489" s="56">
        <f t="shared" si="203"/>
        <v>0</v>
      </c>
      <c r="AM489" s="56">
        <f t="shared" si="204"/>
        <v>0</v>
      </c>
      <c r="AN489" s="56">
        <f t="shared" si="204"/>
        <v>0</v>
      </c>
      <c r="AO489" s="56">
        <f t="shared" si="204"/>
        <v>0</v>
      </c>
      <c r="AP489" s="56">
        <f t="shared" si="204"/>
        <v>0</v>
      </c>
      <c r="AQ489" s="56">
        <f t="shared" si="204"/>
        <v>0</v>
      </c>
      <c r="AR489" s="56">
        <f t="shared" si="204"/>
        <v>0</v>
      </c>
      <c r="AS489" s="56">
        <f t="shared" si="204"/>
        <v>0</v>
      </c>
      <c r="AT489" s="56">
        <f t="shared" si="204"/>
        <v>0</v>
      </c>
      <c r="AU489" s="56">
        <f t="shared" si="204"/>
        <v>0</v>
      </c>
      <c r="AV489" s="56">
        <f t="shared" si="204"/>
        <v>0</v>
      </c>
      <c r="AW489" s="56">
        <f t="shared" si="204"/>
        <v>0</v>
      </c>
      <c r="AX489" s="56">
        <f t="shared" si="204"/>
        <v>0</v>
      </c>
      <c r="AY489" s="56">
        <f t="shared" si="204"/>
        <v>0</v>
      </c>
      <c r="AZ489" s="56">
        <f t="shared" si="204"/>
        <v>0</v>
      </c>
    </row>
    <row r="490" spans="1:52">
      <c r="A490" s="56" t="s">
        <v>335</v>
      </c>
      <c r="B490" s="56">
        <v>11441</v>
      </c>
      <c r="C490" s="56" t="s">
        <v>351</v>
      </c>
      <c r="D490" s="56" t="s">
        <v>353</v>
      </c>
      <c r="E490" s="1">
        <v>34248</v>
      </c>
      <c r="F490" s="1">
        <v>35309</v>
      </c>
      <c r="G490" s="1">
        <f t="shared" si="188"/>
        <v>35309</v>
      </c>
      <c r="I490" s="56">
        <f t="shared" si="201"/>
        <v>0</v>
      </c>
      <c r="J490" s="56">
        <f t="shared" si="201"/>
        <v>0</v>
      </c>
      <c r="K490" s="56">
        <f t="shared" si="201"/>
        <v>0</v>
      </c>
      <c r="L490" s="56">
        <f t="shared" si="201"/>
        <v>0</v>
      </c>
      <c r="M490" s="56">
        <f t="shared" si="201"/>
        <v>0</v>
      </c>
      <c r="N490" s="56">
        <f t="shared" si="201"/>
        <v>0</v>
      </c>
      <c r="O490" s="56">
        <f t="shared" si="201"/>
        <v>0</v>
      </c>
      <c r="P490" s="56">
        <f t="shared" si="201"/>
        <v>0</v>
      </c>
      <c r="Q490" s="56">
        <f t="shared" si="201"/>
        <v>0</v>
      </c>
      <c r="R490" s="56">
        <f t="shared" si="201"/>
        <v>0</v>
      </c>
      <c r="S490" s="56">
        <f t="shared" si="202"/>
        <v>0</v>
      </c>
      <c r="T490" s="56">
        <f t="shared" si="202"/>
        <v>0</v>
      </c>
      <c r="U490" s="56">
        <f t="shared" si="202"/>
        <v>0</v>
      </c>
      <c r="V490" s="56">
        <f t="shared" si="202"/>
        <v>0</v>
      </c>
      <c r="W490" s="56">
        <f t="shared" si="202"/>
        <v>0</v>
      </c>
      <c r="X490" s="56">
        <f t="shared" si="202"/>
        <v>0</v>
      </c>
      <c r="Y490" s="56">
        <f t="shared" si="202"/>
        <v>0</v>
      </c>
      <c r="Z490" s="56">
        <f t="shared" si="202"/>
        <v>0</v>
      </c>
      <c r="AA490" s="56">
        <f t="shared" si="202"/>
        <v>0</v>
      </c>
      <c r="AB490" s="56">
        <f t="shared" si="202"/>
        <v>0</v>
      </c>
      <c r="AC490" s="56">
        <f t="shared" si="203"/>
        <v>0</v>
      </c>
      <c r="AD490" s="56">
        <f t="shared" si="203"/>
        <v>0</v>
      </c>
      <c r="AE490" s="56">
        <f t="shared" si="203"/>
        <v>0</v>
      </c>
      <c r="AF490" s="56">
        <f t="shared" si="203"/>
        <v>0</v>
      </c>
      <c r="AG490" s="56">
        <f t="shared" si="203"/>
        <v>0</v>
      </c>
      <c r="AH490" s="56">
        <f t="shared" si="203"/>
        <v>0</v>
      </c>
      <c r="AI490" s="56">
        <f t="shared" si="203"/>
        <v>0</v>
      </c>
      <c r="AJ490" s="56">
        <f t="shared" si="203"/>
        <v>0</v>
      </c>
      <c r="AK490" s="56">
        <f t="shared" si="203"/>
        <v>0</v>
      </c>
      <c r="AL490" s="56">
        <f t="shared" si="203"/>
        <v>0</v>
      </c>
      <c r="AM490" s="56">
        <f t="shared" si="204"/>
        <v>0</v>
      </c>
      <c r="AN490" s="56">
        <f t="shared" si="204"/>
        <v>0</v>
      </c>
      <c r="AO490" s="56">
        <f t="shared" si="204"/>
        <v>0</v>
      </c>
      <c r="AP490" s="56">
        <f t="shared" si="204"/>
        <v>0</v>
      </c>
      <c r="AQ490" s="56">
        <f t="shared" si="204"/>
        <v>0</v>
      </c>
      <c r="AR490" s="56">
        <f t="shared" si="204"/>
        <v>0</v>
      </c>
      <c r="AS490" s="56">
        <f t="shared" si="204"/>
        <v>0</v>
      </c>
      <c r="AT490" s="56">
        <f t="shared" si="204"/>
        <v>0</v>
      </c>
      <c r="AU490" s="56">
        <f t="shared" si="204"/>
        <v>0</v>
      </c>
      <c r="AV490" s="56">
        <f t="shared" si="204"/>
        <v>0</v>
      </c>
      <c r="AW490" s="56">
        <f t="shared" si="204"/>
        <v>0</v>
      </c>
      <c r="AX490" s="56">
        <f t="shared" si="204"/>
        <v>0</v>
      </c>
      <c r="AY490" s="56">
        <f t="shared" si="204"/>
        <v>0</v>
      </c>
      <c r="AZ490" s="56">
        <f t="shared" si="204"/>
        <v>0</v>
      </c>
    </row>
    <row r="491" spans="1:52">
      <c r="A491" s="56" t="s">
        <v>335</v>
      </c>
      <c r="B491" s="56">
        <v>11442</v>
      </c>
      <c r="C491" s="56" t="s">
        <v>351</v>
      </c>
      <c r="D491" s="56" t="s">
        <v>370</v>
      </c>
      <c r="E491" s="1">
        <v>34095</v>
      </c>
      <c r="F491" s="1">
        <v>38292</v>
      </c>
      <c r="G491" s="1">
        <f t="shared" si="188"/>
        <v>38292</v>
      </c>
      <c r="I491" s="56">
        <f t="shared" si="201"/>
        <v>0</v>
      </c>
      <c r="J491" s="56">
        <f t="shared" si="201"/>
        <v>0</v>
      </c>
      <c r="K491" s="56">
        <f t="shared" si="201"/>
        <v>0</v>
      </c>
      <c r="L491" s="56">
        <f t="shared" si="201"/>
        <v>0</v>
      </c>
      <c r="M491" s="56">
        <f t="shared" si="201"/>
        <v>0</v>
      </c>
      <c r="N491" s="56">
        <f t="shared" si="201"/>
        <v>0</v>
      </c>
      <c r="O491" s="56">
        <f t="shared" si="201"/>
        <v>0</v>
      </c>
      <c r="P491" s="56">
        <f t="shared" si="201"/>
        <v>0</v>
      </c>
      <c r="Q491" s="56">
        <f t="shared" si="201"/>
        <v>0</v>
      </c>
      <c r="R491" s="56">
        <f t="shared" si="201"/>
        <v>0</v>
      </c>
      <c r="S491" s="56">
        <f t="shared" si="202"/>
        <v>0</v>
      </c>
      <c r="T491" s="56">
        <f t="shared" si="202"/>
        <v>0</v>
      </c>
      <c r="U491" s="56">
        <f t="shared" si="202"/>
        <v>0</v>
      </c>
      <c r="V491" s="56">
        <f t="shared" si="202"/>
        <v>0</v>
      </c>
      <c r="W491" s="56">
        <f t="shared" si="202"/>
        <v>0</v>
      </c>
      <c r="X491" s="56">
        <f t="shared" si="202"/>
        <v>0</v>
      </c>
      <c r="Y491" s="56">
        <f t="shared" si="202"/>
        <v>0</v>
      </c>
      <c r="Z491" s="56">
        <f t="shared" si="202"/>
        <v>0</v>
      </c>
      <c r="AA491" s="56">
        <f t="shared" si="202"/>
        <v>0</v>
      </c>
      <c r="AB491" s="56">
        <f t="shared" si="202"/>
        <v>0</v>
      </c>
      <c r="AC491" s="56">
        <f t="shared" si="203"/>
        <v>0</v>
      </c>
      <c r="AD491" s="56">
        <f t="shared" si="203"/>
        <v>0</v>
      </c>
      <c r="AE491" s="56">
        <f t="shared" si="203"/>
        <v>0</v>
      </c>
      <c r="AF491" s="56">
        <f t="shared" si="203"/>
        <v>0</v>
      </c>
      <c r="AG491" s="56">
        <f t="shared" si="203"/>
        <v>0</v>
      </c>
      <c r="AH491" s="56">
        <f t="shared" si="203"/>
        <v>0</v>
      </c>
      <c r="AI491" s="56">
        <f t="shared" si="203"/>
        <v>0</v>
      </c>
      <c r="AJ491" s="56">
        <f t="shared" si="203"/>
        <v>0</v>
      </c>
      <c r="AK491" s="56">
        <f t="shared" si="203"/>
        <v>0</v>
      </c>
      <c r="AL491" s="56">
        <f t="shared" si="203"/>
        <v>0</v>
      </c>
      <c r="AM491" s="56">
        <f t="shared" si="204"/>
        <v>0</v>
      </c>
      <c r="AN491" s="56">
        <f t="shared" si="204"/>
        <v>0</v>
      </c>
      <c r="AO491" s="56">
        <f t="shared" si="204"/>
        <v>0</v>
      </c>
      <c r="AP491" s="56">
        <f t="shared" si="204"/>
        <v>0</v>
      </c>
      <c r="AQ491" s="56">
        <f t="shared" si="204"/>
        <v>0</v>
      </c>
      <c r="AR491" s="56">
        <f t="shared" si="204"/>
        <v>0</v>
      </c>
      <c r="AS491" s="56">
        <f t="shared" si="204"/>
        <v>0</v>
      </c>
      <c r="AT491" s="56">
        <f t="shared" si="204"/>
        <v>0</v>
      </c>
      <c r="AU491" s="56">
        <f t="shared" si="204"/>
        <v>0</v>
      </c>
      <c r="AV491" s="56">
        <f t="shared" si="204"/>
        <v>0</v>
      </c>
      <c r="AW491" s="56">
        <f t="shared" si="204"/>
        <v>0</v>
      </c>
      <c r="AX491" s="56">
        <f t="shared" si="204"/>
        <v>0</v>
      </c>
      <c r="AY491" s="56">
        <f t="shared" si="204"/>
        <v>0</v>
      </c>
      <c r="AZ491" s="56">
        <f t="shared" si="204"/>
        <v>0</v>
      </c>
    </row>
    <row r="492" spans="1:52">
      <c r="A492" s="56" t="s">
        <v>335</v>
      </c>
      <c r="B492" s="56">
        <v>11443</v>
      </c>
      <c r="C492" s="56" t="s">
        <v>351</v>
      </c>
      <c r="D492" s="56" t="s">
        <v>369</v>
      </c>
      <c r="E492" s="1">
        <v>34472</v>
      </c>
      <c r="F492" s="1">
        <v>35309</v>
      </c>
      <c r="G492" s="1">
        <f t="shared" si="188"/>
        <v>35309</v>
      </c>
      <c r="I492" s="56">
        <f t="shared" si="201"/>
        <v>0</v>
      </c>
      <c r="J492" s="56">
        <f t="shared" si="201"/>
        <v>0</v>
      </c>
      <c r="K492" s="56">
        <f t="shared" si="201"/>
        <v>0</v>
      </c>
      <c r="L492" s="56">
        <f t="shared" si="201"/>
        <v>0</v>
      </c>
      <c r="M492" s="56">
        <f t="shared" si="201"/>
        <v>0</v>
      </c>
      <c r="N492" s="56">
        <f t="shared" si="201"/>
        <v>0</v>
      </c>
      <c r="O492" s="56">
        <f t="shared" si="201"/>
        <v>0</v>
      </c>
      <c r="P492" s="56">
        <f t="shared" si="201"/>
        <v>0</v>
      </c>
      <c r="Q492" s="56">
        <f t="shared" si="201"/>
        <v>0</v>
      </c>
      <c r="R492" s="56">
        <f t="shared" si="201"/>
        <v>0</v>
      </c>
      <c r="S492" s="56">
        <f t="shared" si="202"/>
        <v>0</v>
      </c>
      <c r="T492" s="56">
        <f t="shared" si="202"/>
        <v>0</v>
      </c>
      <c r="U492" s="56">
        <f t="shared" si="202"/>
        <v>0</v>
      </c>
      <c r="V492" s="56">
        <f t="shared" si="202"/>
        <v>0</v>
      </c>
      <c r="W492" s="56">
        <f t="shared" si="202"/>
        <v>0</v>
      </c>
      <c r="X492" s="56">
        <f t="shared" si="202"/>
        <v>0</v>
      </c>
      <c r="Y492" s="56">
        <f t="shared" si="202"/>
        <v>0</v>
      </c>
      <c r="Z492" s="56">
        <f t="shared" si="202"/>
        <v>0</v>
      </c>
      <c r="AA492" s="56">
        <f t="shared" si="202"/>
        <v>0</v>
      </c>
      <c r="AB492" s="56">
        <f t="shared" si="202"/>
        <v>0</v>
      </c>
      <c r="AC492" s="56">
        <f t="shared" si="203"/>
        <v>0</v>
      </c>
      <c r="AD492" s="56">
        <f t="shared" si="203"/>
        <v>0</v>
      </c>
      <c r="AE492" s="56">
        <f t="shared" si="203"/>
        <v>0</v>
      </c>
      <c r="AF492" s="56">
        <f t="shared" si="203"/>
        <v>0</v>
      </c>
      <c r="AG492" s="56">
        <f t="shared" si="203"/>
        <v>0</v>
      </c>
      <c r="AH492" s="56">
        <f t="shared" si="203"/>
        <v>0</v>
      </c>
      <c r="AI492" s="56">
        <f t="shared" si="203"/>
        <v>0</v>
      </c>
      <c r="AJ492" s="56">
        <f t="shared" si="203"/>
        <v>0</v>
      </c>
      <c r="AK492" s="56">
        <f t="shared" si="203"/>
        <v>0</v>
      </c>
      <c r="AL492" s="56">
        <f t="shared" si="203"/>
        <v>0</v>
      </c>
      <c r="AM492" s="56">
        <f t="shared" si="204"/>
        <v>0</v>
      </c>
      <c r="AN492" s="56">
        <f t="shared" si="204"/>
        <v>0</v>
      </c>
      <c r="AO492" s="56">
        <f t="shared" si="204"/>
        <v>0</v>
      </c>
      <c r="AP492" s="56">
        <f t="shared" si="204"/>
        <v>0</v>
      </c>
      <c r="AQ492" s="56">
        <f t="shared" si="204"/>
        <v>0</v>
      </c>
      <c r="AR492" s="56">
        <f t="shared" si="204"/>
        <v>0</v>
      </c>
      <c r="AS492" s="56">
        <f t="shared" si="204"/>
        <v>0</v>
      </c>
      <c r="AT492" s="56">
        <f t="shared" si="204"/>
        <v>0</v>
      </c>
      <c r="AU492" s="56">
        <f t="shared" si="204"/>
        <v>0</v>
      </c>
      <c r="AV492" s="56">
        <f t="shared" si="204"/>
        <v>0</v>
      </c>
      <c r="AW492" s="56">
        <f t="shared" si="204"/>
        <v>0</v>
      </c>
      <c r="AX492" s="56">
        <f t="shared" si="204"/>
        <v>0</v>
      </c>
      <c r="AY492" s="56">
        <f t="shared" si="204"/>
        <v>0</v>
      </c>
      <c r="AZ492" s="56">
        <f t="shared" si="204"/>
        <v>0</v>
      </c>
    </row>
    <row r="493" spans="1:52">
      <c r="A493" s="56" t="s">
        <v>335</v>
      </c>
      <c r="B493" s="56">
        <v>11443</v>
      </c>
      <c r="C493" s="56" t="s">
        <v>351</v>
      </c>
      <c r="D493" s="56" t="s">
        <v>369</v>
      </c>
      <c r="E493" s="1">
        <v>36008</v>
      </c>
      <c r="F493" s="1">
        <v>38353</v>
      </c>
      <c r="G493" s="1">
        <f t="shared" si="188"/>
        <v>38353</v>
      </c>
      <c r="I493" s="56">
        <f t="shared" si="201"/>
        <v>0</v>
      </c>
      <c r="J493" s="56">
        <f t="shared" si="201"/>
        <v>0</v>
      </c>
      <c r="K493" s="56">
        <f t="shared" si="201"/>
        <v>0</v>
      </c>
      <c r="L493" s="56">
        <f t="shared" si="201"/>
        <v>0</v>
      </c>
      <c r="M493" s="56">
        <f t="shared" si="201"/>
        <v>0</v>
      </c>
      <c r="N493" s="56">
        <f t="shared" si="201"/>
        <v>0</v>
      </c>
      <c r="O493" s="56">
        <f t="shared" si="201"/>
        <v>0</v>
      </c>
      <c r="P493" s="56">
        <f t="shared" si="201"/>
        <v>0</v>
      </c>
      <c r="Q493" s="56">
        <f t="shared" si="201"/>
        <v>0</v>
      </c>
      <c r="R493" s="56">
        <f t="shared" si="201"/>
        <v>0</v>
      </c>
      <c r="S493" s="56">
        <f t="shared" si="202"/>
        <v>0</v>
      </c>
      <c r="T493" s="56">
        <f t="shared" si="202"/>
        <v>0</v>
      </c>
      <c r="U493" s="56">
        <f t="shared" si="202"/>
        <v>0</v>
      </c>
      <c r="V493" s="56">
        <f t="shared" si="202"/>
        <v>0</v>
      </c>
      <c r="W493" s="56">
        <f t="shared" si="202"/>
        <v>0</v>
      </c>
      <c r="X493" s="56">
        <f t="shared" si="202"/>
        <v>0</v>
      </c>
      <c r="Y493" s="56">
        <f t="shared" si="202"/>
        <v>0</v>
      </c>
      <c r="Z493" s="56">
        <f t="shared" si="202"/>
        <v>0</v>
      </c>
      <c r="AA493" s="56">
        <f t="shared" si="202"/>
        <v>0</v>
      </c>
      <c r="AB493" s="56">
        <f t="shared" si="202"/>
        <v>0</v>
      </c>
      <c r="AC493" s="56">
        <f t="shared" si="203"/>
        <v>0</v>
      </c>
      <c r="AD493" s="56">
        <f t="shared" si="203"/>
        <v>0</v>
      </c>
      <c r="AE493" s="56">
        <f t="shared" si="203"/>
        <v>0</v>
      </c>
      <c r="AF493" s="56">
        <f t="shared" si="203"/>
        <v>0</v>
      </c>
      <c r="AG493" s="56">
        <f t="shared" si="203"/>
        <v>0</v>
      </c>
      <c r="AH493" s="56">
        <f t="shared" si="203"/>
        <v>0</v>
      </c>
      <c r="AI493" s="56">
        <f t="shared" si="203"/>
        <v>0</v>
      </c>
      <c r="AJ493" s="56">
        <f t="shared" si="203"/>
        <v>0</v>
      </c>
      <c r="AK493" s="56">
        <f t="shared" si="203"/>
        <v>0</v>
      </c>
      <c r="AL493" s="56">
        <f t="shared" si="203"/>
        <v>0</v>
      </c>
      <c r="AM493" s="56">
        <f t="shared" si="204"/>
        <v>0</v>
      </c>
      <c r="AN493" s="56">
        <f t="shared" si="204"/>
        <v>0</v>
      </c>
      <c r="AO493" s="56">
        <f t="shared" si="204"/>
        <v>0</v>
      </c>
      <c r="AP493" s="56">
        <f t="shared" si="204"/>
        <v>0</v>
      </c>
      <c r="AQ493" s="56">
        <f t="shared" si="204"/>
        <v>0</v>
      </c>
      <c r="AR493" s="56">
        <f t="shared" si="204"/>
        <v>0</v>
      </c>
      <c r="AS493" s="56">
        <f t="shared" si="204"/>
        <v>0</v>
      </c>
      <c r="AT493" s="56">
        <f t="shared" si="204"/>
        <v>0</v>
      </c>
      <c r="AU493" s="56">
        <f t="shared" si="204"/>
        <v>0</v>
      </c>
      <c r="AV493" s="56">
        <f t="shared" si="204"/>
        <v>0</v>
      </c>
      <c r="AW493" s="56">
        <f t="shared" si="204"/>
        <v>0</v>
      </c>
      <c r="AX493" s="56">
        <f t="shared" si="204"/>
        <v>0</v>
      </c>
      <c r="AY493" s="56">
        <f t="shared" si="204"/>
        <v>0</v>
      </c>
      <c r="AZ493" s="56">
        <f t="shared" si="204"/>
        <v>0</v>
      </c>
    </row>
    <row r="494" spans="1:52">
      <c r="A494" s="56" t="s">
        <v>335</v>
      </c>
      <c r="B494" s="56">
        <v>11451</v>
      </c>
      <c r="C494" s="56" t="s">
        <v>351</v>
      </c>
      <c r="D494" s="56" t="s">
        <v>368</v>
      </c>
      <c r="E494" s="1">
        <v>34143</v>
      </c>
      <c r="F494" s="1">
        <v>37805</v>
      </c>
      <c r="G494" s="1">
        <f t="shared" si="188"/>
        <v>37805</v>
      </c>
      <c r="I494" s="56">
        <f t="shared" si="201"/>
        <v>0</v>
      </c>
      <c r="J494" s="56">
        <f t="shared" si="201"/>
        <v>0</v>
      </c>
      <c r="K494" s="56">
        <f t="shared" si="201"/>
        <v>0</v>
      </c>
      <c r="L494" s="56">
        <f t="shared" si="201"/>
        <v>0</v>
      </c>
      <c r="M494" s="56">
        <f t="shared" si="201"/>
        <v>0</v>
      </c>
      <c r="N494" s="56">
        <f t="shared" si="201"/>
        <v>0</v>
      </c>
      <c r="O494" s="56">
        <f t="shared" si="201"/>
        <v>0</v>
      </c>
      <c r="P494" s="56">
        <f t="shared" si="201"/>
        <v>0</v>
      </c>
      <c r="Q494" s="56">
        <f t="shared" si="201"/>
        <v>0</v>
      </c>
      <c r="R494" s="56">
        <f t="shared" si="201"/>
        <v>0</v>
      </c>
      <c r="S494" s="56">
        <f t="shared" si="202"/>
        <v>0</v>
      </c>
      <c r="T494" s="56">
        <f t="shared" si="202"/>
        <v>0</v>
      </c>
      <c r="U494" s="56">
        <f t="shared" si="202"/>
        <v>0</v>
      </c>
      <c r="V494" s="56">
        <f t="shared" si="202"/>
        <v>0</v>
      </c>
      <c r="W494" s="56">
        <f t="shared" si="202"/>
        <v>0</v>
      </c>
      <c r="X494" s="56">
        <f t="shared" si="202"/>
        <v>0</v>
      </c>
      <c r="Y494" s="56">
        <f t="shared" si="202"/>
        <v>0</v>
      </c>
      <c r="Z494" s="56">
        <f t="shared" si="202"/>
        <v>0</v>
      </c>
      <c r="AA494" s="56">
        <f t="shared" si="202"/>
        <v>0</v>
      </c>
      <c r="AB494" s="56">
        <f t="shared" si="202"/>
        <v>0</v>
      </c>
      <c r="AC494" s="56">
        <f t="shared" si="203"/>
        <v>0</v>
      </c>
      <c r="AD494" s="56">
        <f t="shared" si="203"/>
        <v>0</v>
      </c>
      <c r="AE494" s="56">
        <f t="shared" si="203"/>
        <v>0</v>
      </c>
      <c r="AF494" s="56">
        <f t="shared" si="203"/>
        <v>0</v>
      </c>
      <c r="AG494" s="56">
        <f t="shared" si="203"/>
        <v>0</v>
      </c>
      <c r="AH494" s="56">
        <f t="shared" si="203"/>
        <v>0</v>
      </c>
      <c r="AI494" s="56">
        <f t="shared" si="203"/>
        <v>0</v>
      </c>
      <c r="AJ494" s="56">
        <f t="shared" si="203"/>
        <v>0</v>
      </c>
      <c r="AK494" s="56">
        <f t="shared" si="203"/>
        <v>0</v>
      </c>
      <c r="AL494" s="56">
        <f t="shared" si="203"/>
        <v>0</v>
      </c>
      <c r="AM494" s="56">
        <f t="shared" si="204"/>
        <v>0</v>
      </c>
      <c r="AN494" s="56">
        <f t="shared" si="204"/>
        <v>0</v>
      </c>
      <c r="AO494" s="56">
        <f t="shared" si="204"/>
        <v>0</v>
      </c>
      <c r="AP494" s="56">
        <f t="shared" si="204"/>
        <v>0</v>
      </c>
      <c r="AQ494" s="56">
        <f t="shared" si="204"/>
        <v>0</v>
      </c>
      <c r="AR494" s="56">
        <f t="shared" si="204"/>
        <v>0</v>
      </c>
      <c r="AS494" s="56">
        <f t="shared" si="204"/>
        <v>0</v>
      </c>
      <c r="AT494" s="56">
        <f t="shared" si="204"/>
        <v>0</v>
      </c>
      <c r="AU494" s="56">
        <f t="shared" si="204"/>
        <v>0</v>
      </c>
      <c r="AV494" s="56">
        <f t="shared" si="204"/>
        <v>0</v>
      </c>
      <c r="AW494" s="56">
        <f t="shared" si="204"/>
        <v>0</v>
      </c>
      <c r="AX494" s="56">
        <f t="shared" si="204"/>
        <v>0</v>
      </c>
      <c r="AY494" s="56">
        <f t="shared" si="204"/>
        <v>0</v>
      </c>
      <c r="AZ494" s="56">
        <f t="shared" si="204"/>
        <v>0</v>
      </c>
    </row>
    <row r="495" spans="1:52">
      <c r="A495" s="56" t="s">
        <v>335</v>
      </c>
      <c r="B495" s="56">
        <v>11452</v>
      </c>
      <c r="C495" s="56" t="s">
        <v>351</v>
      </c>
      <c r="D495" s="56" t="s">
        <v>367</v>
      </c>
      <c r="E495" s="1">
        <v>35084</v>
      </c>
      <c r="F495" s="1">
        <v>38083</v>
      </c>
      <c r="G495" s="1">
        <f t="shared" si="188"/>
        <v>38083</v>
      </c>
      <c r="I495" s="56">
        <f t="shared" si="201"/>
        <v>0</v>
      </c>
      <c r="J495" s="56">
        <f t="shared" si="201"/>
        <v>0</v>
      </c>
      <c r="K495" s="56">
        <f t="shared" si="201"/>
        <v>0</v>
      </c>
      <c r="L495" s="56">
        <f t="shared" si="201"/>
        <v>0</v>
      </c>
      <c r="M495" s="56">
        <f t="shared" si="201"/>
        <v>0</v>
      </c>
      <c r="N495" s="56">
        <f t="shared" si="201"/>
        <v>0</v>
      </c>
      <c r="O495" s="56">
        <f t="shared" si="201"/>
        <v>0</v>
      </c>
      <c r="P495" s="56">
        <f t="shared" si="201"/>
        <v>0</v>
      </c>
      <c r="Q495" s="56">
        <f t="shared" si="201"/>
        <v>0</v>
      </c>
      <c r="R495" s="56">
        <f t="shared" si="201"/>
        <v>0</v>
      </c>
      <c r="S495" s="56">
        <f t="shared" si="202"/>
        <v>0</v>
      </c>
      <c r="T495" s="56">
        <f t="shared" si="202"/>
        <v>0</v>
      </c>
      <c r="U495" s="56">
        <f t="shared" si="202"/>
        <v>0</v>
      </c>
      <c r="V495" s="56">
        <f t="shared" si="202"/>
        <v>0</v>
      </c>
      <c r="W495" s="56">
        <f t="shared" si="202"/>
        <v>0</v>
      </c>
      <c r="X495" s="56">
        <f t="shared" si="202"/>
        <v>0</v>
      </c>
      <c r="Y495" s="56">
        <f t="shared" si="202"/>
        <v>0</v>
      </c>
      <c r="Z495" s="56">
        <f t="shared" si="202"/>
        <v>0</v>
      </c>
      <c r="AA495" s="56">
        <f t="shared" si="202"/>
        <v>0</v>
      </c>
      <c r="AB495" s="56">
        <f t="shared" si="202"/>
        <v>0</v>
      </c>
      <c r="AC495" s="56">
        <f t="shared" si="203"/>
        <v>0</v>
      </c>
      <c r="AD495" s="56">
        <f t="shared" si="203"/>
        <v>0</v>
      </c>
      <c r="AE495" s="56">
        <f t="shared" si="203"/>
        <v>0</v>
      </c>
      <c r="AF495" s="56">
        <f t="shared" si="203"/>
        <v>0</v>
      </c>
      <c r="AG495" s="56">
        <f t="shared" si="203"/>
        <v>0</v>
      </c>
      <c r="AH495" s="56">
        <f t="shared" si="203"/>
        <v>0</v>
      </c>
      <c r="AI495" s="56">
        <f t="shared" si="203"/>
        <v>0</v>
      </c>
      <c r="AJ495" s="56">
        <f t="shared" si="203"/>
        <v>0</v>
      </c>
      <c r="AK495" s="56">
        <f t="shared" si="203"/>
        <v>0</v>
      </c>
      <c r="AL495" s="56">
        <f t="shared" si="203"/>
        <v>0</v>
      </c>
      <c r="AM495" s="56">
        <f t="shared" si="204"/>
        <v>0</v>
      </c>
      <c r="AN495" s="56">
        <f t="shared" si="204"/>
        <v>0</v>
      </c>
      <c r="AO495" s="56">
        <f t="shared" si="204"/>
        <v>0</v>
      </c>
      <c r="AP495" s="56">
        <f t="shared" si="204"/>
        <v>0</v>
      </c>
      <c r="AQ495" s="56">
        <f t="shared" si="204"/>
        <v>0</v>
      </c>
      <c r="AR495" s="56">
        <f t="shared" si="204"/>
        <v>0</v>
      </c>
      <c r="AS495" s="56">
        <f t="shared" si="204"/>
        <v>0</v>
      </c>
      <c r="AT495" s="56">
        <f t="shared" si="204"/>
        <v>0</v>
      </c>
      <c r="AU495" s="56">
        <f t="shared" si="204"/>
        <v>0</v>
      </c>
      <c r="AV495" s="56">
        <f t="shared" si="204"/>
        <v>0</v>
      </c>
      <c r="AW495" s="56">
        <f t="shared" si="204"/>
        <v>0</v>
      </c>
      <c r="AX495" s="56">
        <f t="shared" si="204"/>
        <v>0</v>
      </c>
      <c r="AY495" s="56">
        <f t="shared" si="204"/>
        <v>0</v>
      </c>
      <c r="AZ495" s="56">
        <f t="shared" si="204"/>
        <v>0</v>
      </c>
    </row>
    <row r="496" spans="1:52">
      <c r="A496" s="56" t="s">
        <v>335</v>
      </c>
      <c r="B496" s="56">
        <v>11461</v>
      </c>
      <c r="C496" s="56" t="s">
        <v>351</v>
      </c>
      <c r="D496" s="56" t="s">
        <v>366</v>
      </c>
      <c r="E496" s="1">
        <v>34915</v>
      </c>
      <c r="F496" s="1">
        <v>38231</v>
      </c>
      <c r="G496" s="1">
        <f t="shared" si="188"/>
        <v>38231</v>
      </c>
      <c r="I496" s="56">
        <f t="shared" si="201"/>
        <v>0</v>
      </c>
      <c r="J496" s="56">
        <f t="shared" si="201"/>
        <v>0</v>
      </c>
      <c r="K496" s="56">
        <f t="shared" si="201"/>
        <v>0</v>
      </c>
      <c r="L496" s="56">
        <f t="shared" si="201"/>
        <v>0</v>
      </c>
      <c r="M496" s="56">
        <f t="shared" si="201"/>
        <v>0</v>
      </c>
      <c r="N496" s="56">
        <f t="shared" si="201"/>
        <v>0</v>
      </c>
      <c r="O496" s="56">
        <f t="shared" si="201"/>
        <v>0</v>
      </c>
      <c r="P496" s="56">
        <f t="shared" si="201"/>
        <v>0</v>
      </c>
      <c r="Q496" s="56">
        <f t="shared" si="201"/>
        <v>0</v>
      </c>
      <c r="R496" s="56">
        <f t="shared" si="201"/>
        <v>0</v>
      </c>
      <c r="S496" s="56">
        <f t="shared" si="202"/>
        <v>0</v>
      </c>
      <c r="T496" s="56">
        <f t="shared" si="202"/>
        <v>0</v>
      </c>
      <c r="U496" s="56">
        <f t="shared" si="202"/>
        <v>0</v>
      </c>
      <c r="V496" s="56">
        <f t="shared" si="202"/>
        <v>0</v>
      </c>
      <c r="W496" s="56">
        <f t="shared" si="202"/>
        <v>0</v>
      </c>
      <c r="X496" s="56">
        <f t="shared" si="202"/>
        <v>0</v>
      </c>
      <c r="Y496" s="56">
        <f t="shared" si="202"/>
        <v>0</v>
      </c>
      <c r="Z496" s="56">
        <f t="shared" si="202"/>
        <v>0</v>
      </c>
      <c r="AA496" s="56">
        <f t="shared" si="202"/>
        <v>0</v>
      </c>
      <c r="AB496" s="56">
        <f t="shared" si="202"/>
        <v>0</v>
      </c>
      <c r="AC496" s="56">
        <f t="shared" si="203"/>
        <v>0</v>
      </c>
      <c r="AD496" s="56">
        <f t="shared" si="203"/>
        <v>0</v>
      </c>
      <c r="AE496" s="56">
        <f t="shared" si="203"/>
        <v>0</v>
      </c>
      <c r="AF496" s="56">
        <f t="shared" si="203"/>
        <v>0</v>
      </c>
      <c r="AG496" s="56">
        <f t="shared" si="203"/>
        <v>0</v>
      </c>
      <c r="AH496" s="56">
        <f t="shared" si="203"/>
        <v>0</v>
      </c>
      <c r="AI496" s="56">
        <f t="shared" si="203"/>
        <v>0</v>
      </c>
      <c r="AJ496" s="56">
        <f t="shared" si="203"/>
        <v>0</v>
      </c>
      <c r="AK496" s="56">
        <f t="shared" si="203"/>
        <v>0</v>
      </c>
      <c r="AL496" s="56">
        <f t="shared" si="203"/>
        <v>0</v>
      </c>
      <c r="AM496" s="56">
        <f t="shared" si="204"/>
        <v>0</v>
      </c>
      <c r="AN496" s="56">
        <f t="shared" si="204"/>
        <v>0</v>
      </c>
      <c r="AO496" s="56">
        <f t="shared" si="204"/>
        <v>0</v>
      </c>
      <c r="AP496" s="56">
        <f t="shared" si="204"/>
        <v>0</v>
      </c>
      <c r="AQ496" s="56">
        <f t="shared" si="204"/>
        <v>0</v>
      </c>
      <c r="AR496" s="56">
        <f t="shared" si="204"/>
        <v>0</v>
      </c>
      <c r="AS496" s="56">
        <f t="shared" si="204"/>
        <v>0</v>
      </c>
      <c r="AT496" s="56">
        <f t="shared" si="204"/>
        <v>0</v>
      </c>
      <c r="AU496" s="56">
        <f t="shared" si="204"/>
        <v>0</v>
      </c>
      <c r="AV496" s="56">
        <f t="shared" si="204"/>
        <v>0</v>
      </c>
      <c r="AW496" s="56">
        <f t="shared" si="204"/>
        <v>0</v>
      </c>
      <c r="AX496" s="56">
        <f t="shared" si="204"/>
        <v>0</v>
      </c>
      <c r="AY496" s="56">
        <f t="shared" si="204"/>
        <v>0</v>
      </c>
      <c r="AZ496" s="56">
        <f t="shared" si="204"/>
        <v>0</v>
      </c>
    </row>
    <row r="497" spans="1:52">
      <c r="A497" s="56" t="s">
        <v>335</v>
      </c>
      <c r="B497" s="56">
        <v>11462</v>
      </c>
      <c r="C497" s="56" t="s">
        <v>351</v>
      </c>
      <c r="D497" s="56" t="s">
        <v>365</v>
      </c>
      <c r="E497" s="1">
        <v>34936</v>
      </c>
      <c r="F497" s="1">
        <v>39170</v>
      </c>
      <c r="G497" s="1">
        <f t="shared" si="188"/>
        <v>39170</v>
      </c>
      <c r="I497" s="56">
        <f t="shared" ref="I497:R506" si="205">IF(AND(I$5&gt;$E497,I$5&lt;$G497),1,0)</f>
        <v>0</v>
      </c>
      <c r="J497" s="56">
        <f t="shared" si="205"/>
        <v>0</v>
      </c>
      <c r="K497" s="56">
        <f t="shared" si="205"/>
        <v>0</v>
      </c>
      <c r="L497" s="56">
        <f t="shared" si="205"/>
        <v>0</v>
      </c>
      <c r="M497" s="56">
        <f t="shared" si="205"/>
        <v>0</v>
      </c>
      <c r="N497" s="56">
        <f t="shared" si="205"/>
        <v>0</v>
      </c>
      <c r="O497" s="56">
        <f t="shared" si="205"/>
        <v>0</v>
      </c>
      <c r="P497" s="56">
        <f t="shared" si="205"/>
        <v>0</v>
      </c>
      <c r="Q497" s="56">
        <f t="shared" si="205"/>
        <v>0</v>
      </c>
      <c r="R497" s="56">
        <f t="shared" si="205"/>
        <v>0</v>
      </c>
      <c r="S497" s="56">
        <f t="shared" ref="S497:AB506" si="206">IF(AND(S$5&gt;$E497,S$5&lt;$G497),1,0)</f>
        <v>0</v>
      </c>
      <c r="T497" s="56">
        <f t="shared" si="206"/>
        <v>0</v>
      </c>
      <c r="U497" s="56">
        <f t="shared" si="206"/>
        <v>0</v>
      </c>
      <c r="V497" s="56">
        <f t="shared" si="206"/>
        <v>0</v>
      </c>
      <c r="W497" s="56">
        <f t="shared" si="206"/>
        <v>0</v>
      </c>
      <c r="X497" s="56">
        <f t="shared" si="206"/>
        <v>0</v>
      </c>
      <c r="Y497" s="56">
        <f t="shared" si="206"/>
        <v>0</v>
      </c>
      <c r="Z497" s="56">
        <f t="shared" si="206"/>
        <v>0</v>
      </c>
      <c r="AA497" s="56">
        <f t="shared" si="206"/>
        <v>0</v>
      </c>
      <c r="AB497" s="56">
        <f t="shared" si="206"/>
        <v>0</v>
      </c>
      <c r="AC497" s="56">
        <f t="shared" ref="AC497:AL506" si="207">IF(AND(AC$5&gt;$E497,AC$5&lt;$G497),1,0)</f>
        <v>0</v>
      </c>
      <c r="AD497" s="56">
        <f t="shared" si="207"/>
        <v>0</v>
      </c>
      <c r="AE497" s="56">
        <f t="shared" si="207"/>
        <v>0</v>
      </c>
      <c r="AF497" s="56">
        <f t="shared" si="207"/>
        <v>0</v>
      </c>
      <c r="AG497" s="56">
        <f t="shared" si="207"/>
        <v>0</v>
      </c>
      <c r="AH497" s="56">
        <f t="shared" si="207"/>
        <v>0</v>
      </c>
      <c r="AI497" s="56">
        <f t="shared" si="207"/>
        <v>0</v>
      </c>
      <c r="AJ497" s="56">
        <f t="shared" si="207"/>
        <v>0</v>
      </c>
      <c r="AK497" s="56">
        <f t="shared" si="207"/>
        <v>0</v>
      </c>
      <c r="AL497" s="56">
        <f t="shared" si="207"/>
        <v>0</v>
      </c>
      <c r="AM497" s="56">
        <f t="shared" ref="AM497:AZ506" si="208">IF(AND(AM$5&gt;$E497,AM$5&lt;$G497),1,0)</f>
        <v>0</v>
      </c>
      <c r="AN497" s="56">
        <f t="shared" si="208"/>
        <v>0</v>
      </c>
      <c r="AO497" s="56">
        <f t="shared" si="208"/>
        <v>0</v>
      </c>
      <c r="AP497" s="56">
        <f t="shared" si="208"/>
        <v>0</v>
      </c>
      <c r="AQ497" s="56">
        <f t="shared" si="208"/>
        <v>0</v>
      </c>
      <c r="AR497" s="56">
        <f t="shared" si="208"/>
        <v>0</v>
      </c>
      <c r="AS497" s="56">
        <f t="shared" si="208"/>
        <v>0</v>
      </c>
      <c r="AT497" s="56">
        <f t="shared" si="208"/>
        <v>0</v>
      </c>
      <c r="AU497" s="56">
        <f t="shared" si="208"/>
        <v>0</v>
      </c>
      <c r="AV497" s="56">
        <f t="shared" si="208"/>
        <v>0</v>
      </c>
      <c r="AW497" s="56">
        <f t="shared" si="208"/>
        <v>0</v>
      </c>
      <c r="AX497" s="56">
        <f t="shared" si="208"/>
        <v>0</v>
      </c>
      <c r="AY497" s="56">
        <f t="shared" si="208"/>
        <v>0</v>
      </c>
      <c r="AZ497" s="56">
        <f t="shared" si="208"/>
        <v>0</v>
      </c>
    </row>
    <row r="498" spans="1:52">
      <c r="A498" s="56" t="s">
        <v>335</v>
      </c>
      <c r="B498" s="56">
        <v>11470</v>
      </c>
      <c r="C498" s="56" t="s">
        <v>351</v>
      </c>
      <c r="D498" s="56" t="s">
        <v>364</v>
      </c>
      <c r="E498" s="1">
        <v>34649</v>
      </c>
      <c r="F498" s="1">
        <v>38548</v>
      </c>
      <c r="G498" s="1">
        <f t="shared" si="188"/>
        <v>38548</v>
      </c>
      <c r="I498" s="56">
        <f t="shared" si="205"/>
        <v>0</v>
      </c>
      <c r="J498" s="56">
        <f t="shared" si="205"/>
        <v>0</v>
      </c>
      <c r="K498" s="56">
        <f t="shared" si="205"/>
        <v>0</v>
      </c>
      <c r="L498" s="56">
        <f t="shared" si="205"/>
        <v>0</v>
      </c>
      <c r="M498" s="56">
        <f t="shared" si="205"/>
        <v>0</v>
      </c>
      <c r="N498" s="56">
        <f t="shared" si="205"/>
        <v>0</v>
      </c>
      <c r="O498" s="56">
        <f t="shared" si="205"/>
        <v>0</v>
      </c>
      <c r="P498" s="56">
        <f t="shared" si="205"/>
        <v>0</v>
      </c>
      <c r="Q498" s="56">
        <f t="shared" si="205"/>
        <v>0</v>
      </c>
      <c r="R498" s="56">
        <f t="shared" si="205"/>
        <v>0</v>
      </c>
      <c r="S498" s="56">
        <f t="shared" si="206"/>
        <v>0</v>
      </c>
      <c r="T498" s="56">
        <f t="shared" si="206"/>
        <v>0</v>
      </c>
      <c r="U498" s="56">
        <f t="shared" si="206"/>
        <v>0</v>
      </c>
      <c r="V498" s="56">
        <f t="shared" si="206"/>
        <v>0</v>
      </c>
      <c r="W498" s="56">
        <f t="shared" si="206"/>
        <v>0</v>
      </c>
      <c r="X498" s="56">
        <f t="shared" si="206"/>
        <v>0</v>
      </c>
      <c r="Y498" s="56">
        <f t="shared" si="206"/>
        <v>0</v>
      </c>
      <c r="Z498" s="56">
        <f t="shared" si="206"/>
        <v>0</v>
      </c>
      <c r="AA498" s="56">
        <f t="shared" si="206"/>
        <v>0</v>
      </c>
      <c r="AB498" s="56">
        <f t="shared" si="206"/>
        <v>0</v>
      </c>
      <c r="AC498" s="56">
        <f t="shared" si="207"/>
        <v>0</v>
      </c>
      <c r="AD498" s="56">
        <f t="shared" si="207"/>
        <v>0</v>
      </c>
      <c r="AE498" s="56">
        <f t="shared" si="207"/>
        <v>0</v>
      </c>
      <c r="AF498" s="56">
        <f t="shared" si="207"/>
        <v>0</v>
      </c>
      <c r="AG498" s="56">
        <f t="shared" si="207"/>
        <v>0</v>
      </c>
      <c r="AH498" s="56">
        <f t="shared" si="207"/>
        <v>0</v>
      </c>
      <c r="AI498" s="56">
        <f t="shared" si="207"/>
        <v>0</v>
      </c>
      <c r="AJ498" s="56">
        <f t="shared" si="207"/>
        <v>0</v>
      </c>
      <c r="AK498" s="56">
        <f t="shared" si="207"/>
        <v>0</v>
      </c>
      <c r="AL498" s="56">
        <f t="shared" si="207"/>
        <v>0</v>
      </c>
      <c r="AM498" s="56">
        <f t="shared" si="208"/>
        <v>0</v>
      </c>
      <c r="AN498" s="56">
        <f t="shared" si="208"/>
        <v>0</v>
      </c>
      <c r="AO498" s="56">
        <f t="shared" si="208"/>
        <v>0</v>
      </c>
      <c r="AP498" s="56">
        <f t="shared" si="208"/>
        <v>0</v>
      </c>
      <c r="AQ498" s="56">
        <f t="shared" si="208"/>
        <v>0</v>
      </c>
      <c r="AR498" s="56">
        <f t="shared" si="208"/>
        <v>0</v>
      </c>
      <c r="AS498" s="56">
        <f t="shared" si="208"/>
        <v>0</v>
      </c>
      <c r="AT498" s="56">
        <f t="shared" si="208"/>
        <v>0</v>
      </c>
      <c r="AU498" s="56">
        <f t="shared" si="208"/>
        <v>0</v>
      </c>
      <c r="AV498" s="56">
        <f t="shared" si="208"/>
        <v>0</v>
      </c>
      <c r="AW498" s="56">
        <f t="shared" si="208"/>
        <v>0</v>
      </c>
      <c r="AX498" s="56">
        <f t="shared" si="208"/>
        <v>0</v>
      </c>
      <c r="AY498" s="56">
        <f t="shared" si="208"/>
        <v>0</v>
      </c>
      <c r="AZ498" s="56">
        <f t="shared" si="208"/>
        <v>0</v>
      </c>
    </row>
    <row r="499" spans="1:52">
      <c r="A499" s="56" t="s">
        <v>335</v>
      </c>
      <c r="B499" s="56">
        <v>11471</v>
      </c>
      <c r="C499" s="56" t="s">
        <v>351</v>
      </c>
      <c r="D499" s="56" t="s">
        <v>363</v>
      </c>
      <c r="E499" s="1">
        <v>35174</v>
      </c>
      <c r="F499" s="1">
        <v>38888</v>
      </c>
      <c r="G499" s="1">
        <f t="shared" si="188"/>
        <v>38888</v>
      </c>
      <c r="I499" s="56">
        <f t="shared" si="205"/>
        <v>0</v>
      </c>
      <c r="J499" s="56">
        <f t="shared" si="205"/>
        <v>0</v>
      </c>
      <c r="K499" s="56">
        <f t="shared" si="205"/>
        <v>0</v>
      </c>
      <c r="L499" s="56">
        <f t="shared" si="205"/>
        <v>0</v>
      </c>
      <c r="M499" s="56">
        <f t="shared" si="205"/>
        <v>0</v>
      </c>
      <c r="N499" s="56">
        <f t="shared" si="205"/>
        <v>0</v>
      </c>
      <c r="O499" s="56">
        <f t="shared" si="205"/>
        <v>0</v>
      </c>
      <c r="P499" s="56">
        <f t="shared" si="205"/>
        <v>0</v>
      </c>
      <c r="Q499" s="56">
        <f t="shared" si="205"/>
        <v>0</v>
      </c>
      <c r="R499" s="56">
        <f t="shared" si="205"/>
        <v>0</v>
      </c>
      <c r="S499" s="56">
        <f t="shared" si="206"/>
        <v>0</v>
      </c>
      <c r="T499" s="56">
        <f t="shared" si="206"/>
        <v>0</v>
      </c>
      <c r="U499" s="56">
        <f t="shared" si="206"/>
        <v>0</v>
      </c>
      <c r="V499" s="56">
        <f t="shared" si="206"/>
        <v>0</v>
      </c>
      <c r="W499" s="56">
        <f t="shared" si="206"/>
        <v>0</v>
      </c>
      <c r="X499" s="56">
        <f t="shared" si="206"/>
        <v>0</v>
      </c>
      <c r="Y499" s="56">
        <f t="shared" si="206"/>
        <v>0</v>
      </c>
      <c r="Z499" s="56">
        <f t="shared" si="206"/>
        <v>0</v>
      </c>
      <c r="AA499" s="56">
        <f t="shared" si="206"/>
        <v>0</v>
      </c>
      <c r="AB499" s="56">
        <f t="shared" si="206"/>
        <v>0</v>
      </c>
      <c r="AC499" s="56">
        <f t="shared" si="207"/>
        <v>0</v>
      </c>
      <c r="AD499" s="56">
        <f t="shared" si="207"/>
        <v>0</v>
      </c>
      <c r="AE499" s="56">
        <f t="shared" si="207"/>
        <v>0</v>
      </c>
      <c r="AF499" s="56">
        <f t="shared" si="207"/>
        <v>0</v>
      </c>
      <c r="AG499" s="56">
        <f t="shared" si="207"/>
        <v>0</v>
      </c>
      <c r="AH499" s="56">
        <f t="shared" si="207"/>
        <v>0</v>
      </c>
      <c r="AI499" s="56">
        <f t="shared" si="207"/>
        <v>0</v>
      </c>
      <c r="AJ499" s="56">
        <f t="shared" si="207"/>
        <v>0</v>
      </c>
      <c r="AK499" s="56">
        <f t="shared" si="207"/>
        <v>0</v>
      </c>
      <c r="AL499" s="56">
        <f t="shared" si="207"/>
        <v>0</v>
      </c>
      <c r="AM499" s="56">
        <f t="shared" si="208"/>
        <v>0</v>
      </c>
      <c r="AN499" s="56">
        <f t="shared" si="208"/>
        <v>0</v>
      </c>
      <c r="AO499" s="56">
        <f t="shared" si="208"/>
        <v>0</v>
      </c>
      <c r="AP499" s="56">
        <f t="shared" si="208"/>
        <v>0</v>
      </c>
      <c r="AQ499" s="56">
        <f t="shared" si="208"/>
        <v>0</v>
      </c>
      <c r="AR499" s="56">
        <f t="shared" si="208"/>
        <v>0</v>
      </c>
      <c r="AS499" s="56">
        <f t="shared" si="208"/>
        <v>0</v>
      </c>
      <c r="AT499" s="56">
        <f t="shared" si="208"/>
        <v>0</v>
      </c>
      <c r="AU499" s="56">
        <f t="shared" si="208"/>
        <v>0</v>
      </c>
      <c r="AV499" s="56">
        <f t="shared" si="208"/>
        <v>0</v>
      </c>
      <c r="AW499" s="56">
        <f t="shared" si="208"/>
        <v>0</v>
      </c>
      <c r="AX499" s="56">
        <f t="shared" si="208"/>
        <v>0</v>
      </c>
      <c r="AY499" s="56">
        <f t="shared" si="208"/>
        <v>0</v>
      </c>
      <c r="AZ499" s="56">
        <f t="shared" si="208"/>
        <v>0</v>
      </c>
    </row>
    <row r="500" spans="1:52">
      <c r="A500" s="56" t="s">
        <v>335</v>
      </c>
      <c r="B500" s="56">
        <v>11472</v>
      </c>
      <c r="C500" s="56" t="s">
        <v>351</v>
      </c>
      <c r="D500" s="56" t="s">
        <v>362</v>
      </c>
      <c r="E500" s="1">
        <v>34741</v>
      </c>
      <c r="F500" s="1">
        <v>39112</v>
      </c>
      <c r="G500" s="1">
        <f t="shared" si="188"/>
        <v>39112</v>
      </c>
      <c r="I500" s="56">
        <f t="shared" si="205"/>
        <v>0</v>
      </c>
      <c r="J500" s="56">
        <f t="shared" si="205"/>
        <v>0</v>
      </c>
      <c r="K500" s="56">
        <f t="shared" si="205"/>
        <v>0</v>
      </c>
      <c r="L500" s="56">
        <f t="shared" si="205"/>
        <v>0</v>
      </c>
      <c r="M500" s="56">
        <f t="shared" si="205"/>
        <v>0</v>
      </c>
      <c r="N500" s="56">
        <f t="shared" si="205"/>
        <v>0</v>
      </c>
      <c r="O500" s="56">
        <f t="shared" si="205"/>
        <v>0</v>
      </c>
      <c r="P500" s="56">
        <f t="shared" si="205"/>
        <v>0</v>
      </c>
      <c r="Q500" s="56">
        <f t="shared" si="205"/>
        <v>0</v>
      </c>
      <c r="R500" s="56">
        <f t="shared" si="205"/>
        <v>0</v>
      </c>
      <c r="S500" s="56">
        <f t="shared" si="206"/>
        <v>0</v>
      </c>
      <c r="T500" s="56">
        <f t="shared" si="206"/>
        <v>0</v>
      </c>
      <c r="U500" s="56">
        <f t="shared" si="206"/>
        <v>0</v>
      </c>
      <c r="V500" s="56">
        <f t="shared" si="206"/>
        <v>0</v>
      </c>
      <c r="W500" s="56">
        <f t="shared" si="206"/>
        <v>0</v>
      </c>
      <c r="X500" s="56">
        <f t="shared" si="206"/>
        <v>0</v>
      </c>
      <c r="Y500" s="56">
        <f t="shared" si="206"/>
        <v>0</v>
      </c>
      <c r="Z500" s="56">
        <f t="shared" si="206"/>
        <v>0</v>
      </c>
      <c r="AA500" s="56">
        <f t="shared" si="206"/>
        <v>0</v>
      </c>
      <c r="AB500" s="56">
        <f t="shared" si="206"/>
        <v>0</v>
      </c>
      <c r="AC500" s="56">
        <f t="shared" si="207"/>
        <v>0</v>
      </c>
      <c r="AD500" s="56">
        <f t="shared" si="207"/>
        <v>0</v>
      </c>
      <c r="AE500" s="56">
        <f t="shared" si="207"/>
        <v>0</v>
      </c>
      <c r="AF500" s="56">
        <f t="shared" si="207"/>
        <v>0</v>
      </c>
      <c r="AG500" s="56">
        <f t="shared" si="207"/>
        <v>0</v>
      </c>
      <c r="AH500" s="56">
        <f t="shared" si="207"/>
        <v>0</v>
      </c>
      <c r="AI500" s="56">
        <f t="shared" si="207"/>
        <v>0</v>
      </c>
      <c r="AJ500" s="56">
        <f t="shared" si="207"/>
        <v>0</v>
      </c>
      <c r="AK500" s="56">
        <f t="shared" si="207"/>
        <v>0</v>
      </c>
      <c r="AL500" s="56">
        <f t="shared" si="207"/>
        <v>0</v>
      </c>
      <c r="AM500" s="56">
        <f t="shared" si="208"/>
        <v>0</v>
      </c>
      <c r="AN500" s="56">
        <f t="shared" si="208"/>
        <v>0</v>
      </c>
      <c r="AO500" s="56">
        <f t="shared" si="208"/>
        <v>0</v>
      </c>
      <c r="AP500" s="56">
        <f t="shared" si="208"/>
        <v>0</v>
      </c>
      <c r="AQ500" s="56">
        <f t="shared" si="208"/>
        <v>0</v>
      </c>
      <c r="AR500" s="56">
        <f t="shared" si="208"/>
        <v>0</v>
      </c>
      <c r="AS500" s="56">
        <f t="shared" si="208"/>
        <v>0</v>
      </c>
      <c r="AT500" s="56">
        <f t="shared" si="208"/>
        <v>0</v>
      </c>
      <c r="AU500" s="56">
        <f t="shared" si="208"/>
        <v>0</v>
      </c>
      <c r="AV500" s="56">
        <f t="shared" si="208"/>
        <v>0</v>
      </c>
      <c r="AW500" s="56">
        <f t="shared" si="208"/>
        <v>0</v>
      </c>
      <c r="AX500" s="56">
        <f t="shared" si="208"/>
        <v>0</v>
      </c>
      <c r="AY500" s="56">
        <f t="shared" si="208"/>
        <v>0</v>
      </c>
      <c r="AZ500" s="56">
        <f t="shared" si="208"/>
        <v>0</v>
      </c>
    </row>
    <row r="501" spans="1:52">
      <c r="A501" s="56" t="s">
        <v>335</v>
      </c>
      <c r="B501" s="56">
        <v>11473</v>
      </c>
      <c r="C501" s="56" t="s">
        <v>351</v>
      </c>
      <c r="D501" s="56" t="s">
        <v>361</v>
      </c>
      <c r="E501" s="1">
        <v>34818</v>
      </c>
      <c r="F501" s="1">
        <v>38919</v>
      </c>
      <c r="G501" s="1">
        <f t="shared" si="188"/>
        <v>38919</v>
      </c>
      <c r="I501" s="56">
        <f t="shared" si="205"/>
        <v>0</v>
      </c>
      <c r="J501" s="56">
        <f t="shared" si="205"/>
        <v>0</v>
      </c>
      <c r="K501" s="56">
        <f t="shared" si="205"/>
        <v>0</v>
      </c>
      <c r="L501" s="56">
        <f t="shared" si="205"/>
        <v>0</v>
      </c>
      <c r="M501" s="56">
        <f t="shared" si="205"/>
        <v>0</v>
      </c>
      <c r="N501" s="56">
        <f t="shared" si="205"/>
        <v>0</v>
      </c>
      <c r="O501" s="56">
        <f t="shared" si="205"/>
        <v>0</v>
      </c>
      <c r="P501" s="56">
        <f t="shared" si="205"/>
        <v>0</v>
      </c>
      <c r="Q501" s="56">
        <f t="shared" si="205"/>
        <v>0</v>
      </c>
      <c r="R501" s="56">
        <f t="shared" si="205"/>
        <v>0</v>
      </c>
      <c r="S501" s="56">
        <f t="shared" si="206"/>
        <v>0</v>
      </c>
      <c r="T501" s="56">
        <f t="shared" si="206"/>
        <v>0</v>
      </c>
      <c r="U501" s="56">
        <f t="shared" si="206"/>
        <v>0</v>
      </c>
      <c r="V501" s="56">
        <f t="shared" si="206"/>
        <v>0</v>
      </c>
      <c r="W501" s="56">
        <f t="shared" si="206"/>
        <v>0</v>
      </c>
      <c r="X501" s="56">
        <f t="shared" si="206"/>
        <v>0</v>
      </c>
      <c r="Y501" s="56">
        <f t="shared" si="206"/>
        <v>0</v>
      </c>
      <c r="Z501" s="56">
        <f t="shared" si="206"/>
        <v>0</v>
      </c>
      <c r="AA501" s="56">
        <f t="shared" si="206"/>
        <v>0</v>
      </c>
      <c r="AB501" s="56">
        <f t="shared" si="206"/>
        <v>0</v>
      </c>
      <c r="AC501" s="56">
        <f t="shared" si="207"/>
        <v>0</v>
      </c>
      <c r="AD501" s="56">
        <f t="shared" si="207"/>
        <v>0</v>
      </c>
      <c r="AE501" s="56">
        <f t="shared" si="207"/>
        <v>0</v>
      </c>
      <c r="AF501" s="56">
        <f t="shared" si="207"/>
        <v>0</v>
      </c>
      <c r="AG501" s="56">
        <f t="shared" si="207"/>
        <v>0</v>
      </c>
      <c r="AH501" s="56">
        <f t="shared" si="207"/>
        <v>0</v>
      </c>
      <c r="AI501" s="56">
        <f t="shared" si="207"/>
        <v>0</v>
      </c>
      <c r="AJ501" s="56">
        <f t="shared" si="207"/>
        <v>0</v>
      </c>
      <c r="AK501" s="56">
        <f t="shared" si="207"/>
        <v>0</v>
      </c>
      <c r="AL501" s="56">
        <f t="shared" si="207"/>
        <v>0</v>
      </c>
      <c r="AM501" s="56">
        <f t="shared" si="208"/>
        <v>0</v>
      </c>
      <c r="AN501" s="56">
        <f t="shared" si="208"/>
        <v>0</v>
      </c>
      <c r="AO501" s="56">
        <f t="shared" si="208"/>
        <v>0</v>
      </c>
      <c r="AP501" s="56">
        <f t="shared" si="208"/>
        <v>0</v>
      </c>
      <c r="AQ501" s="56">
        <f t="shared" si="208"/>
        <v>0</v>
      </c>
      <c r="AR501" s="56">
        <f t="shared" si="208"/>
        <v>0</v>
      </c>
      <c r="AS501" s="56">
        <f t="shared" si="208"/>
        <v>0</v>
      </c>
      <c r="AT501" s="56">
        <f t="shared" si="208"/>
        <v>0</v>
      </c>
      <c r="AU501" s="56">
        <f t="shared" si="208"/>
        <v>0</v>
      </c>
      <c r="AV501" s="56">
        <f t="shared" si="208"/>
        <v>0</v>
      </c>
      <c r="AW501" s="56">
        <f t="shared" si="208"/>
        <v>0</v>
      </c>
      <c r="AX501" s="56">
        <f t="shared" si="208"/>
        <v>0</v>
      </c>
      <c r="AY501" s="56">
        <f t="shared" si="208"/>
        <v>0</v>
      </c>
      <c r="AZ501" s="56">
        <f t="shared" si="208"/>
        <v>0</v>
      </c>
    </row>
    <row r="502" spans="1:52">
      <c r="A502" s="56" t="s">
        <v>335</v>
      </c>
      <c r="B502" s="56">
        <v>11505</v>
      </c>
      <c r="C502" s="56" t="s">
        <v>351</v>
      </c>
      <c r="D502" s="56" t="s">
        <v>360</v>
      </c>
      <c r="E502" s="1">
        <v>35053</v>
      </c>
      <c r="F502" s="1">
        <v>38203</v>
      </c>
      <c r="G502" s="1">
        <f t="shared" si="188"/>
        <v>38203</v>
      </c>
      <c r="I502" s="56">
        <f t="shared" si="205"/>
        <v>0</v>
      </c>
      <c r="J502" s="56">
        <f t="shared" si="205"/>
        <v>0</v>
      </c>
      <c r="K502" s="56">
        <f t="shared" si="205"/>
        <v>0</v>
      </c>
      <c r="L502" s="56">
        <f t="shared" si="205"/>
        <v>0</v>
      </c>
      <c r="M502" s="56">
        <f t="shared" si="205"/>
        <v>0</v>
      </c>
      <c r="N502" s="56">
        <f t="shared" si="205"/>
        <v>0</v>
      </c>
      <c r="O502" s="56">
        <f t="shared" si="205"/>
        <v>0</v>
      </c>
      <c r="P502" s="56">
        <f t="shared" si="205"/>
        <v>0</v>
      </c>
      <c r="Q502" s="56">
        <f t="shared" si="205"/>
        <v>0</v>
      </c>
      <c r="R502" s="56">
        <f t="shared" si="205"/>
        <v>0</v>
      </c>
      <c r="S502" s="56">
        <f t="shared" si="206"/>
        <v>0</v>
      </c>
      <c r="T502" s="56">
        <f t="shared" si="206"/>
        <v>0</v>
      </c>
      <c r="U502" s="56">
        <f t="shared" si="206"/>
        <v>0</v>
      </c>
      <c r="V502" s="56">
        <f t="shared" si="206"/>
        <v>0</v>
      </c>
      <c r="W502" s="56">
        <f t="shared" si="206"/>
        <v>0</v>
      </c>
      <c r="X502" s="56">
        <f t="shared" si="206"/>
        <v>0</v>
      </c>
      <c r="Y502" s="56">
        <f t="shared" si="206"/>
        <v>0</v>
      </c>
      <c r="Z502" s="56">
        <f t="shared" si="206"/>
        <v>0</v>
      </c>
      <c r="AA502" s="56">
        <f t="shared" si="206"/>
        <v>0</v>
      </c>
      <c r="AB502" s="56">
        <f t="shared" si="206"/>
        <v>0</v>
      </c>
      <c r="AC502" s="56">
        <f t="shared" si="207"/>
        <v>0</v>
      </c>
      <c r="AD502" s="56">
        <f t="shared" si="207"/>
        <v>0</v>
      </c>
      <c r="AE502" s="56">
        <f t="shared" si="207"/>
        <v>0</v>
      </c>
      <c r="AF502" s="56">
        <f t="shared" si="207"/>
        <v>0</v>
      </c>
      <c r="AG502" s="56">
        <f t="shared" si="207"/>
        <v>0</v>
      </c>
      <c r="AH502" s="56">
        <f t="shared" si="207"/>
        <v>0</v>
      </c>
      <c r="AI502" s="56">
        <f t="shared" si="207"/>
        <v>0</v>
      </c>
      <c r="AJ502" s="56">
        <f t="shared" si="207"/>
        <v>0</v>
      </c>
      <c r="AK502" s="56">
        <f t="shared" si="207"/>
        <v>0</v>
      </c>
      <c r="AL502" s="56">
        <f t="shared" si="207"/>
        <v>0</v>
      </c>
      <c r="AM502" s="56">
        <f t="shared" si="208"/>
        <v>0</v>
      </c>
      <c r="AN502" s="56">
        <f t="shared" si="208"/>
        <v>0</v>
      </c>
      <c r="AO502" s="56">
        <f t="shared" si="208"/>
        <v>0</v>
      </c>
      <c r="AP502" s="56">
        <f t="shared" si="208"/>
        <v>0</v>
      </c>
      <c r="AQ502" s="56">
        <f t="shared" si="208"/>
        <v>0</v>
      </c>
      <c r="AR502" s="56">
        <f t="shared" si="208"/>
        <v>0</v>
      </c>
      <c r="AS502" s="56">
        <f t="shared" si="208"/>
        <v>0</v>
      </c>
      <c r="AT502" s="56">
        <f t="shared" si="208"/>
        <v>0</v>
      </c>
      <c r="AU502" s="56">
        <f t="shared" si="208"/>
        <v>0</v>
      </c>
      <c r="AV502" s="56">
        <f t="shared" si="208"/>
        <v>0</v>
      </c>
      <c r="AW502" s="56">
        <f t="shared" si="208"/>
        <v>0</v>
      </c>
      <c r="AX502" s="56">
        <f t="shared" si="208"/>
        <v>0</v>
      </c>
      <c r="AY502" s="56">
        <f t="shared" si="208"/>
        <v>0</v>
      </c>
      <c r="AZ502" s="56">
        <f t="shared" si="208"/>
        <v>0</v>
      </c>
    </row>
    <row r="503" spans="1:52">
      <c r="A503" s="56" t="s">
        <v>335</v>
      </c>
      <c r="B503" s="56">
        <v>11511</v>
      </c>
      <c r="C503" s="56" t="s">
        <v>351</v>
      </c>
      <c r="D503" s="56" t="s">
        <v>359</v>
      </c>
      <c r="E503" s="1">
        <v>35118</v>
      </c>
      <c r="F503" s="1">
        <v>38626</v>
      </c>
      <c r="G503" s="1">
        <f t="shared" si="188"/>
        <v>38626</v>
      </c>
      <c r="I503" s="56">
        <f t="shared" si="205"/>
        <v>0</v>
      </c>
      <c r="J503" s="56">
        <f t="shared" si="205"/>
        <v>0</v>
      </c>
      <c r="K503" s="56">
        <f t="shared" si="205"/>
        <v>0</v>
      </c>
      <c r="L503" s="56">
        <f t="shared" si="205"/>
        <v>0</v>
      </c>
      <c r="M503" s="56">
        <f t="shared" si="205"/>
        <v>0</v>
      </c>
      <c r="N503" s="56">
        <f t="shared" si="205"/>
        <v>0</v>
      </c>
      <c r="O503" s="56">
        <f t="shared" si="205"/>
        <v>0</v>
      </c>
      <c r="P503" s="56">
        <f t="shared" si="205"/>
        <v>0</v>
      </c>
      <c r="Q503" s="56">
        <f t="shared" si="205"/>
        <v>0</v>
      </c>
      <c r="R503" s="56">
        <f t="shared" si="205"/>
        <v>0</v>
      </c>
      <c r="S503" s="56">
        <f t="shared" si="206"/>
        <v>0</v>
      </c>
      <c r="T503" s="56">
        <f t="shared" si="206"/>
        <v>0</v>
      </c>
      <c r="U503" s="56">
        <f t="shared" si="206"/>
        <v>0</v>
      </c>
      <c r="V503" s="56">
        <f t="shared" si="206"/>
        <v>0</v>
      </c>
      <c r="W503" s="56">
        <f t="shared" si="206"/>
        <v>0</v>
      </c>
      <c r="X503" s="56">
        <f t="shared" si="206"/>
        <v>0</v>
      </c>
      <c r="Y503" s="56">
        <f t="shared" si="206"/>
        <v>0</v>
      </c>
      <c r="Z503" s="56">
        <f t="shared" si="206"/>
        <v>0</v>
      </c>
      <c r="AA503" s="56">
        <f t="shared" si="206"/>
        <v>0</v>
      </c>
      <c r="AB503" s="56">
        <f t="shared" si="206"/>
        <v>0</v>
      </c>
      <c r="AC503" s="56">
        <f t="shared" si="207"/>
        <v>0</v>
      </c>
      <c r="AD503" s="56">
        <f t="shared" si="207"/>
        <v>0</v>
      </c>
      <c r="AE503" s="56">
        <f t="shared" si="207"/>
        <v>0</v>
      </c>
      <c r="AF503" s="56">
        <f t="shared" si="207"/>
        <v>0</v>
      </c>
      <c r="AG503" s="56">
        <f t="shared" si="207"/>
        <v>0</v>
      </c>
      <c r="AH503" s="56">
        <f t="shared" si="207"/>
        <v>0</v>
      </c>
      <c r="AI503" s="56">
        <f t="shared" si="207"/>
        <v>0</v>
      </c>
      <c r="AJ503" s="56">
        <f t="shared" si="207"/>
        <v>0</v>
      </c>
      <c r="AK503" s="56">
        <f t="shared" si="207"/>
        <v>0</v>
      </c>
      <c r="AL503" s="56">
        <f t="shared" si="207"/>
        <v>0</v>
      </c>
      <c r="AM503" s="56">
        <f t="shared" si="208"/>
        <v>0</v>
      </c>
      <c r="AN503" s="56">
        <f t="shared" si="208"/>
        <v>0</v>
      </c>
      <c r="AO503" s="56">
        <f t="shared" si="208"/>
        <v>0</v>
      </c>
      <c r="AP503" s="56">
        <f t="shared" si="208"/>
        <v>0</v>
      </c>
      <c r="AQ503" s="56">
        <f t="shared" si="208"/>
        <v>0</v>
      </c>
      <c r="AR503" s="56">
        <f t="shared" si="208"/>
        <v>0</v>
      </c>
      <c r="AS503" s="56">
        <f t="shared" si="208"/>
        <v>0</v>
      </c>
      <c r="AT503" s="56">
        <f t="shared" si="208"/>
        <v>0</v>
      </c>
      <c r="AU503" s="56">
        <f t="shared" si="208"/>
        <v>0</v>
      </c>
      <c r="AV503" s="56">
        <f t="shared" si="208"/>
        <v>0</v>
      </c>
      <c r="AW503" s="56">
        <f t="shared" si="208"/>
        <v>0</v>
      </c>
      <c r="AX503" s="56">
        <f t="shared" si="208"/>
        <v>0</v>
      </c>
      <c r="AY503" s="56">
        <f t="shared" si="208"/>
        <v>0</v>
      </c>
      <c r="AZ503" s="56">
        <f t="shared" si="208"/>
        <v>0</v>
      </c>
    </row>
    <row r="504" spans="1:52">
      <c r="A504" s="56" t="s">
        <v>335</v>
      </c>
      <c r="B504" s="56">
        <v>11516</v>
      </c>
      <c r="C504" s="56" t="s">
        <v>351</v>
      </c>
      <c r="D504" s="56" t="s">
        <v>358</v>
      </c>
      <c r="E504" s="1">
        <v>35111</v>
      </c>
      <c r="F504" s="1">
        <v>38626</v>
      </c>
      <c r="G504" s="1">
        <f t="shared" si="188"/>
        <v>38626</v>
      </c>
      <c r="I504" s="56">
        <f t="shared" si="205"/>
        <v>0</v>
      </c>
      <c r="J504" s="56">
        <f t="shared" si="205"/>
        <v>0</v>
      </c>
      <c r="K504" s="56">
        <f t="shared" si="205"/>
        <v>0</v>
      </c>
      <c r="L504" s="56">
        <f t="shared" si="205"/>
        <v>0</v>
      </c>
      <c r="M504" s="56">
        <f t="shared" si="205"/>
        <v>0</v>
      </c>
      <c r="N504" s="56">
        <f t="shared" si="205"/>
        <v>0</v>
      </c>
      <c r="O504" s="56">
        <f t="shared" si="205"/>
        <v>0</v>
      </c>
      <c r="P504" s="56">
        <f t="shared" si="205"/>
        <v>0</v>
      </c>
      <c r="Q504" s="56">
        <f t="shared" si="205"/>
        <v>0</v>
      </c>
      <c r="R504" s="56">
        <f t="shared" si="205"/>
        <v>0</v>
      </c>
      <c r="S504" s="56">
        <f t="shared" si="206"/>
        <v>0</v>
      </c>
      <c r="T504" s="56">
        <f t="shared" si="206"/>
        <v>0</v>
      </c>
      <c r="U504" s="56">
        <f t="shared" si="206"/>
        <v>0</v>
      </c>
      <c r="V504" s="56">
        <f t="shared" si="206"/>
        <v>0</v>
      </c>
      <c r="W504" s="56">
        <f t="shared" si="206"/>
        <v>0</v>
      </c>
      <c r="X504" s="56">
        <f t="shared" si="206"/>
        <v>0</v>
      </c>
      <c r="Y504" s="56">
        <f t="shared" si="206"/>
        <v>0</v>
      </c>
      <c r="Z504" s="56">
        <f t="shared" si="206"/>
        <v>0</v>
      </c>
      <c r="AA504" s="56">
        <f t="shared" si="206"/>
        <v>0</v>
      </c>
      <c r="AB504" s="56">
        <f t="shared" si="206"/>
        <v>0</v>
      </c>
      <c r="AC504" s="56">
        <f t="shared" si="207"/>
        <v>0</v>
      </c>
      <c r="AD504" s="56">
        <f t="shared" si="207"/>
        <v>0</v>
      </c>
      <c r="AE504" s="56">
        <f t="shared" si="207"/>
        <v>0</v>
      </c>
      <c r="AF504" s="56">
        <f t="shared" si="207"/>
        <v>0</v>
      </c>
      <c r="AG504" s="56">
        <f t="shared" si="207"/>
        <v>0</v>
      </c>
      <c r="AH504" s="56">
        <f t="shared" si="207"/>
        <v>0</v>
      </c>
      <c r="AI504" s="56">
        <f t="shared" si="207"/>
        <v>0</v>
      </c>
      <c r="AJ504" s="56">
        <f t="shared" si="207"/>
        <v>0</v>
      </c>
      <c r="AK504" s="56">
        <f t="shared" si="207"/>
        <v>0</v>
      </c>
      <c r="AL504" s="56">
        <f t="shared" si="207"/>
        <v>0</v>
      </c>
      <c r="AM504" s="56">
        <f t="shared" si="208"/>
        <v>0</v>
      </c>
      <c r="AN504" s="56">
        <f t="shared" si="208"/>
        <v>0</v>
      </c>
      <c r="AO504" s="56">
        <f t="shared" si="208"/>
        <v>0</v>
      </c>
      <c r="AP504" s="56">
        <f t="shared" si="208"/>
        <v>0</v>
      </c>
      <c r="AQ504" s="56">
        <f t="shared" si="208"/>
        <v>0</v>
      </c>
      <c r="AR504" s="56">
        <f t="shared" si="208"/>
        <v>0</v>
      </c>
      <c r="AS504" s="56">
        <f t="shared" si="208"/>
        <v>0</v>
      </c>
      <c r="AT504" s="56">
        <f t="shared" si="208"/>
        <v>0</v>
      </c>
      <c r="AU504" s="56">
        <f t="shared" si="208"/>
        <v>0</v>
      </c>
      <c r="AV504" s="56">
        <f t="shared" si="208"/>
        <v>0</v>
      </c>
      <c r="AW504" s="56">
        <f t="shared" si="208"/>
        <v>0</v>
      </c>
      <c r="AX504" s="56">
        <f t="shared" si="208"/>
        <v>0</v>
      </c>
      <c r="AY504" s="56">
        <f t="shared" si="208"/>
        <v>0</v>
      </c>
      <c r="AZ504" s="56">
        <f t="shared" si="208"/>
        <v>0</v>
      </c>
    </row>
    <row r="505" spans="1:52">
      <c r="A505" s="56" t="s">
        <v>335</v>
      </c>
      <c r="B505" s="56">
        <v>11517</v>
      </c>
      <c r="C505" s="56" t="s">
        <v>351</v>
      </c>
      <c r="D505" s="56" t="s">
        <v>357</v>
      </c>
      <c r="E505" s="1">
        <v>36008</v>
      </c>
      <c r="F505" s="1">
        <v>38149</v>
      </c>
      <c r="G505" s="1">
        <f t="shared" si="188"/>
        <v>38149</v>
      </c>
      <c r="I505" s="56">
        <f t="shared" si="205"/>
        <v>0</v>
      </c>
      <c r="J505" s="56">
        <f t="shared" si="205"/>
        <v>0</v>
      </c>
      <c r="K505" s="56">
        <f t="shared" si="205"/>
        <v>0</v>
      </c>
      <c r="L505" s="56">
        <f t="shared" si="205"/>
        <v>0</v>
      </c>
      <c r="M505" s="56">
        <f t="shared" si="205"/>
        <v>0</v>
      </c>
      <c r="N505" s="56">
        <f t="shared" si="205"/>
        <v>0</v>
      </c>
      <c r="O505" s="56">
        <f t="shared" si="205"/>
        <v>0</v>
      </c>
      <c r="P505" s="56">
        <f t="shared" si="205"/>
        <v>0</v>
      </c>
      <c r="Q505" s="56">
        <f t="shared" si="205"/>
        <v>0</v>
      </c>
      <c r="R505" s="56">
        <f t="shared" si="205"/>
        <v>0</v>
      </c>
      <c r="S505" s="56">
        <f t="shared" si="206"/>
        <v>0</v>
      </c>
      <c r="T505" s="56">
        <f t="shared" si="206"/>
        <v>0</v>
      </c>
      <c r="U505" s="56">
        <f t="shared" si="206"/>
        <v>0</v>
      </c>
      <c r="V505" s="56">
        <f t="shared" si="206"/>
        <v>0</v>
      </c>
      <c r="W505" s="56">
        <f t="shared" si="206"/>
        <v>0</v>
      </c>
      <c r="X505" s="56">
        <f t="shared" si="206"/>
        <v>0</v>
      </c>
      <c r="Y505" s="56">
        <f t="shared" si="206"/>
        <v>0</v>
      </c>
      <c r="Z505" s="56">
        <f t="shared" si="206"/>
        <v>0</v>
      </c>
      <c r="AA505" s="56">
        <f t="shared" si="206"/>
        <v>0</v>
      </c>
      <c r="AB505" s="56">
        <f t="shared" si="206"/>
        <v>0</v>
      </c>
      <c r="AC505" s="56">
        <f t="shared" si="207"/>
        <v>0</v>
      </c>
      <c r="AD505" s="56">
        <f t="shared" si="207"/>
        <v>0</v>
      </c>
      <c r="AE505" s="56">
        <f t="shared" si="207"/>
        <v>0</v>
      </c>
      <c r="AF505" s="56">
        <f t="shared" si="207"/>
        <v>0</v>
      </c>
      <c r="AG505" s="56">
        <f t="shared" si="207"/>
        <v>0</v>
      </c>
      <c r="AH505" s="56">
        <f t="shared" si="207"/>
        <v>0</v>
      </c>
      <c r="AI505" s="56">
        <f t="shared" si="207"/>
        <v>0</v>
      </c>
      <c r="AJ505" s="56">
        <f t="shared" si="207"/>
        <v>0</v>
      </c>
      <c r="AK505" s="56">
        <f t="shared" si="207"/>
        <v>0</v>
      </c>
      <c r="AL505" s="56">
        <f t="shared" si="207"/>
        <v>0</v>
      </c>
      <c r="AM505" s="56">
        <f t="shared" si="208"/>
        <v>0</v>
      </c>
      <c r="AN505" s="56">
        <f t="shared" si="208"/>
        <v>0</v>
      </c>
      <c r="AO505" s="56">
        <f t="shared" si="208"/>
        <v>0</v>
      </c>
      <c r="AP505" s="56">
        <f t="shared" si="208"/>
        <v>0</v>
      </c>
      <c r="AQ505" s="56">
        <f t="shared" si="208"/>
        <v>0</v>
      </c>
      <c r="AR505" s="56">
        <f t="shared" si="208"/>
        <v>0</v>
      </c>
      <c r="AS505" s="56">
        <f t="shared" si="208"/>
        <v>0</v>
      </c>
      <c r="AT505" s="56">
        <f t="shared" si="208"/>
        <v>0</v>
      </c>
      <c r="AU505" s="56">
        <f t="shared" si="208"/>
        <v>0</v>
      </c>
      <c r="AV505" s="56">
        <f t="shared" si="208"/>
        <v>0</v>
      </c>
      <c r="AW505" s="56">
        <f t="shared" si="208"/>
        <v>0</v>
      </c>
      <c r="AX505" s="56">
        <f t="shared" si="208"/>
        <v>0</v>
      </c>
      <c r="AY505" s="56">
        <f t="shared" si="208"/>
        <v>0</v>
      </c>
      <c r="AZ505" s="56">
        <f t="shared" si="208"/>
        <v>0</v>
      </c>
    </row>
    <row r="506" spans="1:52">
      <c r="A506" s="56" t="s">
        <v>335</v>
      </c>
      <c r="B506" s="56">
        <v>11518</v>
      </c>
      <c r="C506" s="56" t="s">
        <v>351</v>
      </c>
      <c r="D506" s="56" t="s">
        <v>356</v>
      </c>
      <c r="E506" s="1">
        <v>35145</v>
      </c>
      <c r="F506" s="1">
        <v>38626</v>
      </c>
      <c r="G506" s="1">
        <f t="shared" si="188"/>
        <v>38626</v>
      </c>
      <c r="I506" s="56">
        <f t="shared" si="205"/>
        <v>0</v>
      </c>
      <c r="J506" s="56">
        <f t="shared" si="205"/>
        <v>0</v>
      </c>
      <c r="K506" s="56">
        <f t="shared" si="205"/>
        <v>0</v>
      </c>
      <c r="L506" s="56">
        <f t="shared" si="205"/>
        <v>0</v>
      </c>
      <c r="M506" s="56">
        <f t="shared" si="205"/>
        <v>0</v>
      </c>
      <c r="N506" s="56">
        <f t="shared" si="205"/>
        <v>0</v>
      </c>
      <c r="O506" s="56">
        <f t="shared" si="205"/>
        <v>0</v>
      </c>
      <c r="P506" s="56">
        <f t="shared" si="205"/>
        <v>0</v>
      </c>
      <c r="Q506" s="56">
        <f t="shared" si="205"/>
        <v>0</v>
      </c>
      <c r="R506" s="56">
        <f t="shared" si="205"/>
        <v>0</v>
      </c>
      <c r="S506" s="56">
        <f t="shared" si="206"/>
        <v>0</v>
      </c>
      <c r="T506" s="56">
        <f t="shared" si="206"/>
        <v>0</v>
      </c>
      <c r="U506" s="56">
        <f t="shared" si="206"/>
        <v>0</v>
      </c>
      <c r="V506" s="56">
        <f t="shared" si="206"/>
        <v>0</v>
      </c>
      <c r="W506" s="56">
        <f t="shared" si="206"/>
        <v>0</v>
      </c>
      <c r="X506" s="56">
        <f t="shared" si="206"/>
        <v>0</v>
      </c>
      <c r="Y506" s="56">
        <f t="shared" si="206"/>
        <v>0</v>
      </c>
      <c r="Z506" s="56">
        <f t="shared" si="206"/>
        <v>0</v>
      </c>
      <c r="AA506" s="56">
        <f t="shared" si="206"/>
        <v>0</v>
      </c>
      <c r="AB506" s="56">
        <f t="shared" si="206"/>
        <v>0</v>
      </c>
      <c r="AC506" s="56">
        <f t="shared" si="207"/>
        <v>0</v>
      </c>
      <c r="AD506" s="56">
        <f t="shared" si="207"/>
        <v>0</v>
      </c>
      <c r="AE506" s="56">
        <f t="shared" si="207"/>
        <v>0</v>
      </c>
      <c r="AF506" s="56">
        <f t="shared" si="207"/>
        <v>0</v>
      </c>
      <c r="AG506" s="56">
        <f t="shared" si="207"/>
        <v>0</v>
      </c>
      <c r="AH506" s="56">
        <f t="shared" si="207"/>
        <v>0</v>
      </c>
      <c r="AI506" s="56">
        <f t="shared" si="207"/>
        <v>0</v>
      </c>
      <c r="AJ506" s="56">
        <f t="shared" si="207"/>
        <v>0</v>
      </c>
      <c r="AK506" s="56">
        <f t="shared" si="207"/>
        <v>0</v>
      </c>
      <c r="AL506" s="56">
        <f t="shared" si="207"/>
        <v>0</v>
      </c>
      <c r="AM506" s="56">
        <f t="shared" si="208"/>
        <v>0</v>
      </c>
      <c r="AN506" s="56">
        <f t="shared" si="208"/>
        <v>0</v>
      </c>
      <c r="AO506" s="56">
        <f t="shared" si="208"/>
        <v>0</v>
      </c>
      <c r="AP506" s="56">
        <f t="shared" si="208"/>
        <v>0</v>
      </c>
      <c r="AQ506" s="56">
        <f t="shared" si="208"/>
        <v>0</v>
      </c>
      <c r="AR506" s="56">
        <f t="shared" si="208"/>
        <v>0</v>
      </c>
      <c r="AS506" s="56">
        <f t="shared" si="208"/>
        <v>0</v>
      </c>
      <c r="AT506" s="56">
        <f t="shared" si="208"/>
        <v>0</v>
      </c>
      <c r="AU506" s="56">
        <f t="shared" si="208"/>
        <v>0</v>
      </c>
      <c r="AV506" s="56">
        <f t="shared" si="208"/>
        <v>0</v>
      </c>
      <c r="AW506" s="56">
        <f t="shared" si="208"/>
        <v>0</v>
      </c>
      <c r="AX506" s="56">
        <f t="shared" si="208"/>
        <v>0</v>
      </c>
      <c r="AY506" s="56">
        <f t="shared" si="208"/>
        <v>0</v>
      </c>
      <c r="AZ506" s="56">
        <f t="shared" si="208"/>
        <v>0</v>
      </c>
    </row>
    <row r="507" spans="1:52">
      <c r="A507" s="56" t="s">
        <v>335</v>
      </c>
      <c r="B507" s="56">
        <v>11527</v>
      </c>
      <c r="C507" s="56" t="s">
        <v>351</v>
      </c>
      <c r="D507" s="56" t="s">
        <v>355</v>
      </c>
      <c r="E507" s="1">
        <v>35977</v>
      </c>
      <c r="F507" s="1">
        <v>38169</v>
      </c>
      <c r="G507" s="1">
        <f t="shared" si="188"/>
        <v>38169</v>
      </c>
      <c r="I507" s="56">
        <f t="shared" ref="I507:R516" si="209">IF(AND(I$5&gt;$E507,I$5&lt;$G507),1,0)</f>
        <v>0</v>
      </c>
      <c r="J507" s="56">
        <f t="shared" si="209"/>
        <v>0</v>
      </c>
      <c r="K507" s="56">
        <f t="shared" si="209"/>
        <v>0</v>
      </c>
      <c r="L507" s="56">
        <f t="shared" si="209"/>
        <v>0</v>
      </c>
      <c r="M507" s="56">
        <f t="shared" si="209"/>
        <v>0</v>
      </c>
      <c r="N507" s="56">
        <f t="shared" si="209"/>
        <v>0</v>
      </c>
      <c r="O507" s="56">
        <f t="shared" si="209"/>
        <v>0</v>
      </c>
      <c r="P507" s="56">
        <f t="shared" si="209"/>
        <v>0</v>
      </c>
      <c r="Q507" s="56">
        <f t="shared" si="209"/>
        <v>0</v>
      </c>
      <c r="R507" s="56">
        <f t="shared" si="209"/>
        <v>0</v>
      </c>
      <c r="S507" s="56">
        <f t="shared" ref="S507:AB516" si="210">IF(AND(S$5&gt;$E507,S$5&lt;$G507),1,0)</f>
        <v>0</v>
      </c>
      <c r="T507" s="56">
        <f t="shared" si="210"/>
        <v>0</v>
      </c>
      <c r="U507" s="56">
        <f t="shared" si="210"/>
        <v>0</v>
      </c>
      <c r="V507" s="56">
        <f t="shared" si="210"/>
        <v>0</v>
      </c>
      <c r="W507" s="56">
        <f t="shared" si="210"/>
        <v>0</v>
      </c>
      <c r="X507" s="56">
        <f t="shared" si="210"/>
        <v>0</v>
      </c>
      <c r="Y507" s="56">
        <f t="shared" si="210"/>
        <v>0</v>
      </c>
      <c r="Z507" s="56">
        <f t="shared" si="210"/>
        <v>0</v>
      </c>
      <c r="AA507" s="56">
        <f t="shared" si="210"/>
        <v>0</v>
      </c>
      <c r="AB507" s="56">
        <f t="shared" si="210"/>
        <v>0</v>
      </c>
      <c r="AC507" s="56">
        <f t="shared" ref="AC507:AL516" si="211">IF(AND(AC$5&gt;$E507,AC$5&lt;$G507),1,0)</f>
        <v>0</v>
      </c>
      <c r="AD507" s="56">
        <f t="shared" si="211"/>
        <v>0</v>
      </c>
      <c r="AE507" s="56">
        <f t="shared" si="211"/>
        <v>0</v>
      </c>
      <c r="AF507" s="56">
        <f t="shared" si="211"/>
        <v>0</v>
      </c>
      <c r="AG507" s="56">
        <f t="shared" si="211"/>
        <v>0</v>
      </c>
      <c r="AH507" s="56">
        <f t="shared" si="211"/>
        <v>0</v>
      </c>
      <c r="AI507" s="56">
        <f t="shared" si="211"/>
        <v>0</v>
      </c>
      <c r="AJ507" s="56">
        <f t="shared" si="211"/>
        <v>0</v>
      </c>
      <c r="AK507" s="56">
        <f t="shared" si="211"/>
        <v>0</v>
      </c>
      <c r="AL507" s="56">
        <f t="shared" si="211"/>
        <v>0</v>
      </c>
      <c r="AM507" s="56">
        <f t="shared" ref="AM507:AZ516" si="212">IF(AND(AM$5&gt;$E507,AM$5&lt;$G507),1,0)</f>
        <v>0</v>
      </c>
      <c r="AN507" s="56">
        <f t="shared" si="212"/>
        <v>0</v>
      </c>
      <c r="AO507" s="56">
        <f t="shared" si="212"/>
        <v>0</v>
      </c>
      <c r="AP507" s="56">
        <f t="shared" si="212"/>
        <v>0</v>
      </c>
      <c r="AQ507" s="56">
        <f t="shared" si="212"/>
        <v>0</v>
      </c>
      <c r="AR507" s="56">
        <f t="shared" si="212"/>
        <v>0</v>
      </c>
      <c r="AS507" s="56">
        <f t="shared" si="212"/>
        <v>0</v>
      </c>
      <c r="AT507" s="56">
        <f t="shared" si="212"/>
        <v>0</v>
      </c>
      <c r="AU507" s="56">
        <f t="shared" si="212"/>
        <v>0</v>
      </c>
      <c r="AV507" s="56">
        <f t="shared" si="212"/>
        <v>0</v>
      </c>
      <c r="AW507" s="56">
        <f t="shared" si="212"/>
        <v>0</v>
      </c>
      <c r="AX507" s="56">
        <f t="shared" si="212"/>
        <v>0</v>
      </c>
      <c r="AY507" s="56">
        <f t="shared" si="212"/>
        <v>0</v>
      </c>
      <c r="AZ507" s="56">
        <f t="shared" si="212"/>
        <v>0</v>
      </c>
    </row>
    <row r="508" spans="1:52">
      <c r="A508" s="56" t="s">
        <v>352</v>
      </c>
      <c r="B508" s="56">
        <v>11440</v>
      </c>
      <c r="C508" s="56" t="s">
        <v>351</v>
      </c>
      <c r="D508" s="56" t="s">
        <v>354</v>
      </c>
      <c r="E508" s="1">
        <v>34209</v>
      </c>
      <c r="F508" s="1">
        <v>35369</v>
      </c>
      <c r="G508" s="1">
        <f t="shared" si="188"/>
        <v>35369</v>
      </c>
      <c r="I508" s="56">
        <f t="shared" si="209"/>
        <v>0</v>
      </c>
      <c r="J508" s="56">
        <f t="shared" si="209"/>
        <v>0</v>
      </c>
      <c r="K508" s="56">
        <f t="shared" si="209"/>
        <v>0</v>
      </c>
      <c r="L508" s="56">
        <f t="shared" si="209"/>
        <v>0</v>
      </c>
      <c r="M508" s="56">
        <f t="shared" si="209"/>
        <v>0</v>
      </c>
      <c r="N508" s="56">
        <f t="shared" si="209"/>
        <v>0</v>
      </c>
      <c r="O508" s="56">
        <f t="shared" si="209"/>
        <v>0</v>
      </c>
      <c r="P508" s="56">
        <f t="shared" si="209"/>
        <v>0</v>
      </c>
      <c r="Q508" s="56">
        <f t="shared" si="209"/>
        <v>0</v>
      </c>
      <c r="R508" s="56">
        <f t="shared" si="209"/>
        <v>0</v>
      </c>
      <c r="S508" s="56">
        <f t="shared" si="210"/>
        <v>0</v>
      </c>
      <c r="T508" s="56">
        <f t="shared" si="210"/>
        <v>0</v>
      </c>
      <c r="U508" s="56">
        <f t="shared" si="210"/>
        <v>0</v>
      </c>
      <c r="V508" s="56">
        <f t="shared" si="210"/>
        <v>0</v>
      </c>
      <c r="W508" s="56">
        <f t="shared" si="210"/>
        <v>0</v>
      </c>
      <c r="X508" s="56">
        <f t="shared" si="210"/>
        <v>0</v>
      </c>
      <c r="Y508" s="56">
        <f t="shared" si="210"/>
        <v>0</v>
      </c>
      <c r="Z508" s="56">
        <f t="shared" si="210"/>
        <v>0</v>
      </c>
      <c r="AA508" s="56">
        <f t="shared" si="210"/>
        <v>0</v>
      </c>
      <c r="AB508" s="56">
        <f t="shared" si="210"/>
        <v>0</v>
      </c>
      <c r="AC508" s="56">
        <f t="shared" si="211"/>
        <v>0</v>
      </c>
      <c r="AD508" s="56">
        <f t="shared" si="211"/>
        <v>0</v>
      </c>
      <c r="AE508" s="56">
        <f t="shared" si="211"/>
        <v>0</v>
      </c>
      <c r="AF508" s="56">
        <f t="shared" si="211"/>
        <v>0</v>
      </c>
      <c r="AG508" s="56">
        <f t="shared" si="211"/>
        <v>0</v>
      </c>
      <c r="AH508" s="56">
        <f t="shared" si="211"/>
        <v>0</v>
      </c>
      <c r="AI508" s="56">
        <f t="shared" si="211"/>
        <v>0</v>
      </c>
      <c r="AJ508" s="56">
        <f t="shared" si="211"/>
        <v>0</v>
      </c>
      <c r="AK508" s="56">
        <f t="shared" si="211"/>
        <v>0</v>
      </c>
      <c r="AL508" s="56">
        <f t="shared" si="211"/>
        <v>0</v>
      </c>
      <c r="AM508" s="56">
        <f t="shared" si="212"/>
        <v>0</v>
      </c>
      <c r="AN508" s="56">
        <f t="shared" si="212"/>
        <v>0</v>
      </c>
      <c r="AO508" s="56">
        <f t="shared" si="212"/>
        <v>0</v>
      </c>
      <c r="AP508" s="56">
        <f t="shared" si="212"/>
        <v>0</v>
      </c>
      <c r="AQ508" s="56">
        <f t="shared" si="212"/>
        <v>0</v>
      </c>
      <c r="AR508" s="56">
        <f t="shared" si="212"/>
        <v>0</v>
      </c>
      <c r="AS508" s="56">
        <f t="shared" si="212"/>
        <v>0</v>
      </c>
      <c r="AT508" s="56">
        <f t="shared" si="212"/>
        <v>0</v>
      </c>
      <c r="AU508" s="56">
        <f t="shared" si="212"/>
        <v>0</v>
      </c>
      <c r="AV508" s="56">
        <f t="shared" si="212"/>
        <v>0</v>
      </c>
      <c r="AW508" s="56">
        <f t="shared" si="212"/>
        <v>0</v>
      </c>
      <c r="AX508" s="56">
        <f t="shared" si="212"/>
        <v>0</v>
      </c>
      <c r="AY508" s="56">
        <f t="shared" si="212"/>
        <v>0</v>
      </c>
      <c r="AZ508" s="56">
        <f t="shared" si="212"/>
        <v>0</v>
      </c>
    </row>
    <row r="509" spans="1:52">
      <c r="A509" s="56" t="s">
        <v>352</v>
      </c>
      <c r="B509" s="56">
        <v>11441</v>
      </c>
      <c r="C509" s="56" t="s">
        <v>351</v>
      </c>
      <c r="D509" s="56" t="s">
        <v>353</v>
      </c>
      <c r="E509" s="1">
        <v>36008</v>
      </c>
      <c r="F509" s="1">
        <v>37498</v>
      </c>
      <c r="G509" s="1">
        <f t="shared" si="188"/>
        <v>37498</v>
      </c>
      <c r="I509" s="56">
        <f t="shared" si="209"/>
        <v>0</v>
      </c>
      <c r="J509" s="56">
        <f t="shared" si="209"/>
        <v>0</v>
      </c>
      <c r="K509" s="56">
        <f t="shared" si="209"/>
        <v>0</v>
      </c>
      <c r="L509" s="56">
        <f t="shared" si="209"/>
        <v>0</v>
      </c>
      <c r="M509" s="56">
        <f t="shared" si="209"/>
        <v>0</v>
      </c>
      <c r="N509" s="56">
        <f t="shared" si="209"/>
        <v>0</v>
      </c>
      <c r="O509" s="56">
        <f t="shared" si="209"/>
        <v>0</v>
      </c>
      <c r="P509" s="56">
        <f t="shared" si="209"/>
        <v>0</v>
      </c>
      <c r="Q509" s="56">
        <f t="shared" si="209"/>
        <v>0</v>
      </c>
      <c r="R509" s="56">
        <f t="shared" si="209"/>
        <v>0</v>
      </c>
      <c r="S509" s="56">
        <f t="shared" si="210"/>
        <v>0</v>
      </c>
      <c r="T509" s="56">
        <f t="shared" si="210"/>
        <v>0</v>
      </c>
      <c r="U509" s="56">
        <f t="shared" si="210"/>
        <v>0</v>
      </c>
      <c r="V509" s="56">
        <f t="shared" si="210"/>
        <v>0</v>
      </c>
      <c r="W509" s="56">
        <f t="shared" si="210"/>
        <v>0</v>
      </c>
      <c r="X509" s="56">
        <f t="shared" si="210"/>
        <v>0</v>
      </c>
      <c r="Y509" s="56">
        <f t="shared" si="210"/>
        <v>0</v>
      </c>
      <c r="Z509" s="56">
        <f t="shared" si="210"/>
        <v>0</v>
      </c>
      <c r="AA509" s="56">
        <f t="shared" si="210"/>
        <v>0</v>
      </c>
      <c r="AB509" s="56">
        <f t="shared" si="210"/>
        <v>0</v>
      </c>
      <c r="AC509" s="56">
        <f t="shared" si="211"/>
        <v>0</v>
      </c>
      <c r="AD509" s="56">
        <f t="shared" si="211"/>
        <v>0</v>
      </c>
      <c r="AE509" s="56">
        <f t="shared" si="211"/>
        <v>0</v>
      </c>
      <c r="AF509" s="56">
        <f t="shared" si="211"/>
        <v>0</v>
      </c>
      <c r="AG509" s="56">
        <f t="shared" si="211"/>
        <v>0</v>
      </c>
      <c r="AH509" s="56">
        <f t="shared" si="211"/>
        <v>0</v>
      </c>
      <c r="AI509" s="56">
        <f t="shared" si="211"/>
        <v>0</v>
      </c>
      <c r="AJ509" s="56">
        <f t="shared" si="211"/>
        <v>0</v>
      </c>
      <c r="AK509" s="56">
        <f t="shared" si="211"/>
        <v>0</v>
      </c>
      <c r="AL509" s="56">
        <f t="shared" si="211"/>
        <v>0</v>
      </c>
      <c r="AM509" s="56">
        <f t="shared" si="212"/>
        <v>0</v>
      </c>
      <c r="AN509" s="56">
        <f t="shared" si="212"/>
        <v>0</v>
      </c>
      <c r="AO509" s="56">
        <f t="shared" si="212"/>
        <v>0</v>
      </c>
      <c r="AP509" s="56">
        <f t="shared" si="212"/>
        <v>0</v>
      </c>
      <c r="AQ509" s="56">
        <f t="shared" si="212"/>
        <v>0</v>
      </c>
      <c r="AR509" s="56">
        <f t="shared" si="212"/>
        <v>0</v>
      </c>
      <c r="AS509" s="56">
        <f t="shared" si="212"/>
        <v>0</v>
      </c>
      <c r="AT509" s="56">
        <f t="shared" si="212"/>
        <v>0</v>
      </c>
      <c r="AU509" s="56">
        <f t="shared" si="212"/>
        <v>0</v>
      </c>
      <c r="AV509" s="56">
        <f t="shared" si="212"/>
        <v>0</v>
      </c>
      <c r="AW509" s="56">
        <f t="shared" si="212"/>
        <v>0</v>
      </c>
      <c r="AX509" s="56">
        <f t="shared" si="212"/>
        <v>0</v>
      </c>
      <c r="AY509" s="56">
        <f t="shared" si="212"/>
        <v>0</v>
      </c>
      <c r="AZ509" s="56">
        <f t="shared" si="212"/>
        <v>0</v>
      </c>
    </row>
    <row r="510" spans="1:52">
      <c r="A510" s="56" t="s">
        <v>352</v>
      </c>
      <c r="B510" s="56">
        <v>11512</v>
      </c>
      <c r="C510" s="56" t="s">
        <v>351</v>
      </c>
      <c r="D510" s="56" t="s">
        <v>350</v>
      </c>
      <c r="E510" s="1">
        <v>35977</v>
      </c>
      <c r="F510" s="1">
        <v>37498</v>
      </c>
      <c r="G510" s="1">
        <f t="shared" si="188"/>
        <v>37498</v>
      </c>
      <c r="I510" s="56">
        <f t="shared" si="209"/>
        <v>0</v>
      </c>
      <c r="J510" s="56">
        <f t="shared" si="209"/>
        <v>0</v>
      </c>
      <c r="K510" s="56">
        <f t="shared" si="209"/>
        <v>0</v>
      </c>
      <c r="L510" s="56">
        <f t="shared" si="209"/>
        <v>0</v>
      </c>
      <c r="M510" s="56">
        <f t="shared" si="209"/>
        <v>0</v>
      </c>
      <c r="N510" s="56">
        <f t="shared" si="209"/>
        <v>0</v>
      </c>
      <c r="O510" s="56">
        <f t="shared" si="209"/>
        <v>0</v>
      </c>
      <c r="P510" s="56">
        <f t="shared" si="209"/>
        <v>0</v>
      </c>
      <c r="Q510" s="56">
        <f t="shared" si="209"/>
        <v>0</v>
      </c>
      <c r="R510" s="56">
        <f t="shared" si="209"/>
        <v>0</v>
      </c>
      <c r="S510" s="56">
        <f t="shared" si="210"/>
        <v>0</v>
      </c>
      <c r="T510" s="56">
        <f t="shared" si="210"/>
        <v>0</v>
      </c>
      <c r="U510" s="56">
        <f t="shared" si="210"/>
        <v>0</v>
      </c>
      <c r="V510" s="56">
        <f t="shared" si="210"/>
        <v>0</v>
      </c>
      <c r="W510" s="56">
        <f t="shared" si="210"/>
        <v>0</v>
      </c>
      <c r="X510" s="56">
        <f t="shared" si="210"/>
        <v>0</v>
      </c>
      <c r="Y510" s="56">
        <f t="shared" si="210"/>
        <v>0</v>
      </c>
      <c r="Z510" s="56">
        <f t="shared" si="210"/>
        <v>0</v>
      </c>
      <c r="AA510" s="56">
        <f t="shared" si="210"/>
        <v>0</v>
      </c>
      <c r="AB510" s="56">
        <f t="shared" si="210"/>
        <v>0</v>
      </c>
      <c r="AC510" s="56">
        <f t="shared" si="211"/>
        <v>0</v>
      </c>
      <c r="AD510" s="56">
        <f t="shared" si="211"/>
        <v>0</v>
      </c>
      <c r="AE510" s="56">
        <f t="shared" si="211"/>
        <v>0</v>
      </c>
      <c r="AF510" s="56">
        <f t="shared" si="211"/>
        <v>0</v>
      </c>
      <c r="AG510" s="56">
        <f t="shared" si="211"/>
        <v>0</v>
      </c>
      <c r="AH510" s="56">
        <f t="shared" si="211"/>
        <v>0</v>
      </c>
      <c r="AI510" s="56">
        <f t="shared" si="211"/>
        <v>0</v>
      </c>
      <c r="AJ510" s="56">
        <f t="shared" si="211"/>
        <v>0</v>
      </c>
      <c r="AK510" s="56">
        <f t="shared" si="211"/>
        <v>0</v>
      </c>
      <c r="AL510" s="56">
        <f t="shared" si="211"/>
        <v>0</v>
      </c>
      <c r="AM510" s="56">
        <f t="shared" si="212"/>
        <v>0</v>
      </c>
      <c r="AN510" s="56">
        <f t="shared" si="212"/>
        <v>0</v>
      </c>
      <c r="AO510" s="56">
        <f t="shared" si="212"/>
        <v>0</v>
      </c>
      <c r="AP510" s="56">
        <f t="shared" si="212"/>
        <v>0</v>
      </c>
      <c r="AQ510" s="56">
        <f t="shared" si="212"/>
        <v>0</v>
      </c>
      <c r="AR510" s="56">
        <f t="shared" si="212"/>
        <v>0</v>
      </c>
      <c r="AS510" s="56">
        <f t="shared" si="212"/>
        <v>0</v>
      </c>
      <c r="AT510" s="56">
        <f t="shared" si="212"/>
        <v>0</v>
      </c>
      <c r="AU510" s="56">
        <f t="shared" si="212"/>
        <v>0</v>
      </c>
      <c r="AV510" s="56">
        <f t="shared" si="212"/>
        <v>0</v>
      </c>
      <c r="AW510" s="56">
        <f t="shared" si="212"/>
        <v>0</v>
      </c>
      <c r="AX510" s="56">
        <f t="shared" si="212"/>
        <v>0</v>
      </c>
      <c r="AY510" s="56">
        <f t="shared" si="212"/>
        <v>0</v>
      </c>
      <c r="AZ510" s="56">
        <f t="shared" si="212"/>
        <v>0</v>
      </c>
    </row>
    <row r="511" spans="1:52">
      <c r="A511" s="56" t="s">
        <v>335</v>
      </c>
      <c r="B511" s="56">
        <v>20182</v>
      </c>
      <c r="C511" s="56" t="s">
        <v>340</v>
      </c>
      <c r="D511" s="56" t="s">
        <v>349</v>
      </c>
      <c r="E511" s="1">
        <v>34992</v>
      </c>
      <c r="F511" s="1">
        <v>36605</v>
      </c>
      <c r="G511" s="1">
        <f t="shared" si="188"/>
        <v>36605</v>
      </c>
      <c r="I511" s="56">
        <f t="shared" si="209"/>
        <v>0</v>
      </c>
      <c r="J511" s="56">
        <f t="shared" si="209"/>
        <v>0</v>
      </c>
      <c r="K511" s="56">
        <f t="shared" si="209"/>
        <v>0</v>
      </c>
      <c r="L511" s="56">
        <f t="shared" si="209"/>
        <v>0</v>
      </c>
      <c r="M511" s="56">
        <f t="shared" si="209"/>
        <v>0</v>
      </c>
      <c r="N511" s="56">
        <f t="shared" si="209"/>
        <v>0</v>
      </c>
      <c r="O511" s="56">
        <f t="shared" si="209"/>
        <v>0</v>
      </c>
      <c r="P511" s="56">
        <f t="shared" si="209"/>
        <v>0</v>
      </c>
      <c r="Q511" s="56">
        <f t="shared" si="209"/>
        <v>0</v>
      </c>
      <c r="R511" s="56">
        <f t="shared" si="209"/>
        <v>0</v>
      </c>
      <c r="S511" s="56">
        <f t="shared" si="210"/>
        <v>0</v>
      </c>
      <c r="T511" s="56">
        <f t="shared" si="210"/>
        <v>0</v>
      </c>
      <c r="U511" s="56">
        <f t="shared" si="210"/>
        <v>0</v>
      </c>
      <c r="V511" s="56">
        <f t="shared" si="210"/>
        <v>0</v>
      </c>
      <c r="W511" s="56">
        <f t="shared" si="210"/>
        <v>0</v>
      </c>
      <c r="X511" s="56">
        <f t="shared" si="210"/>
        <v>0</v>
      </c>
      <c r="Y511" s="56">
        <f t="shared" si="210"/>
        <v>0</v>
      </c>
      <c r="Z511" s="56">
        <f t="shared" si="210"/>
        <v>0</v>
      </c>
      <c r="AA511" s="56">
        <f t="shared" si="210"/>
        <v>0</v>
      </c>
      <c r="AB511" s="56">
        <f t="shared" si="210"/>
        <v>0</v>
      </c>
      <c r="AC511" s="56">
        <f t="shared" si="211"/>
        <v>0</v>
      </c>
      <c r="AD511" s="56">
        <f t="shared" si="211"/>
        <v>0</v>
      </c>
      <c r="AE511" s="56">
        <f t="shared" si="211"/>
        <v>0</v>
      </c>
      <c r="AF511" s="56">
        <f t="shared" si="211"/>
        <v>0</v>
      </c>
      <c r="AG511" s="56">
        <f t="shared" si="211"/>
        <v>0</v>
      </c>
      <c r="AH511" s="56">
        <f t="shared" si="211"/>
        <v>0</v>
      </c>
      <c r="AI511" s="56">
        <f t="shared" si="211"/>
        <v>0</v>
      </c>
      <c r="AJ511" s="56">
        <f t="shared" si="211"/>
        <v>0</v>
      </c>
      <c r="AK511" s="56">
        <f t="shared" si="211"/>
        <v>0</v>
      </c>
      <c r="AL511" s="56">
        <f t="shared" si="211"/>
        <v>0</v>
      </c>
      <c r="AM511" s="56">
        <f t="shared" si="212"/>
        <v>0</v>
      </c>
      <c r="AN511" s="56">
        <f t="shared" si="212"/>
        <v>0</v>
      </c>
      <c r="AO511" s="56">
        <f t="shared" si="212"/>
        <v>0</v>
      </c>
      <c r="AP511" s="56">
        <f t="shared" si="212"/>
        <v>0</v>
      </c>
      <c r="AQ511" s="56">
        <f t="shared" si="212"/>
        <v>0</v>
      </c>
      <c r="AR511" s="56">
        <f t="shared" si="212"/>
        <v>0</v>
      </c>
      <c r="AS511" s="56">
        <f t="shared" si="212"/>
        <v>0</v>
      </c>
      <c r="AT511" s="56">
        <f t="shared" si="212"/>
        <v>0</v>
      </c>
      <c r="AU511" s="56">
        <f t="shared" si="212"/>
        <v>0</v>
      </c>
      <c r="AV511" s="56">
        <f t="shared" si="212"/>
        <v>0</v>
      </c>
      <c r="AW511" s="56">
        <f t="shared" si="212"/>
        <v>0</v>
      </c>
      <c r="AX511" s="56">
        <f t="shared" si="212"/>
        <v>0</v>
      </c>
      <c r="AY511" s="56">
        <f t="shared" si="212"/>
        <v>0</v>
      </c>
      <c r="AZ511" s="56">
        <f t="shared" si="212"/>
        <v>0</v>
      </c>
    </row>
    <row r="512" spans="1:52">
      <c r="A512" s="56" t="s">
        <v>335</v>
      </c>
      <c r="B512" s="56">
        <v>20192</v>
      </c>
      <c r="C512" s="56" t="s">
        <v>340</v>
      </c>
      <c r="D512" s="56" t="s">
        <v>348</v>
      </c>
      <c r="E512" s="1">
        <v>35016</v>
      </c>
      <c r="F512" s="1">
        <v>36657</v>
      </c>
      <c r="G512" s="1">
        <f t="shared" si="188"/>
        <v>36657</v>
      </c>
      <c r="I512" s="56">
        <f t="shared" si="209"/>
        <v>0</v>
      </c>
      <c r="J512" s="56">
        <f t="shared" si="209"/>
        <v>0</v>
      </c>
      <c r="K512" s="56">
        <f t="shared" si="209"/>
        <v>0</v>
      </c>
      <c r="L512" s="56">
        <f t="shared" si="209"/>
        <v>0</v>
      </c>
      <c r="M512" s="56">
        <f t="shared" si="209"/>
        <v>0</v>
      </c>
      <c r="N512" s="56">
        <f t="shared" si="209"/>
        <v>0</v>
      </c>
      <c r="O512" s="56">
        <f t="shared" si="209"/>
        <v>0</v>
      </c>
      <c r="P512" s="56">
        <f t="shared" si="209"/>
        <v>0</v>
      </c>
      <c r="Q512" s="56">
        <f t="shared" si="209"/>
        <v>0</v>
      </c>
      <c r="R512" s="56">
        <f t="shared" si="209"/>
        <v>0</v>
      </c>
      <c r="S512" s="56">
        <f t="shared" si="210"/>
        <v>0</v>
      </c>
      <c r="T512" s="56">
        <f t="shared" si="210"/>
        <v>0</v>
      </c>
      <c r="U512" s="56">
        <f t="shared" si="210"/>
        <v>0</v>
      </c>
      <c r="V512" s="56">
        <f t="shared" si="210"/>
        <v>0</v>
      </c>
      <c r="W512" s="56">
        <f t="shared" si="210"/>
        <v>0</v>
      </c>
      <c r="X512" s="56">
        <f t="shared" si="210"/>
        <v>0</v>
      </c>
      <c r="Y512" s="56">
        <f t="shared" si="210"/>
        <v>0</v>
      </c>
      <c r="Z512" s="56">
        <f t="shared" si="210"/>
        <v>0</v>
      </c>
      <c r="AA512" s="56">
        <f t="shared" si="210"/>
        <v>0</v>
      </c>
      <c r="AB512" s="56">
        <f t="shared" si="210"/>
        <v>0</v>
      </c>
      <c r="AC512" s="56">
        <f t="shared" si="211"/>
        <v>0</v>
      </c>
      <c r="AD512" s="56">
        <f t="shared" si="211"/>
        <v>0</v>
      </c>
      <c r="AE512" s="56">
        <f t="shared" si="211"/>
        <v>0</v>
      </c>
      <c r="AF512" s="56">
        <f t="shared" si="211"/>
        <v>0</v>
      </c>
      <c r="AG512" s="56">
        <f t="shared" si="211"/>
        <v>0</v>
      </c>
      <c r="AH512" s="56">
        <f t="shared" si="211"/>
        <v>0</v>
      </c>
      <c r="AI512" s="56">
        <f t="shared" si="211"/>
        <v>0</v>
      </c>
      <c r="AJ512" s="56">
        <f t="shared" si="211"/>
        <v>0</v>
      </c>
      <c r="AK512" s="56">
        <f t="shared" si="211"/>
        <v>0</v>
      </c>
      <c r="AL512" s="56">
        <f t="shared" si="211"/>
        <v>0</v>
      </c>
      <c r="AM512" s="56">
        <f t="shared" si="212"/>
        <v>0</v>
      </c>
      <c r="AN512" s="56">
        <f t="shared" si="212"/>
        <v>0</v>
      </c>
      <c r="AO512" s="56">
        <f t="shared" si="212"/>
        <v>0</v>
      </c>
      <c r="AP512" s="56">
        <f t="shared" si="212"/>
        <v>0</v>
      </c>
      <c r="AQ512" s="56">
        <f t="shared" si="212"/>
        <v>0</v>
      </c>
      <c r="AR512" s="56">
        <f t="shared" si="212"/>
        <v>0</v>
      </c>
      <c r="AS512" s="56">
        <f t="shared" si="212"/>
        <v>0</v>
      </c>
      <c r="AT512" s="56">
        <f t="shared" si="212"/>
        <v>0</v>
      </c>
      <c r="AU512" s="56">
        <f t="shared" si="212"/>
        <v>0</v>
      </c>
      <c r="AV512" s="56">
        <f t="shared" si="212"/>
        <v>0</v>
      </c>
      <c r="AW512" s="56">
        <f t="shared" si="212"/>
        <v>0</v>
      </c>
      <c r="AX512" s="56">
        <f t="shared" si="212"/>
        <v>0</v>
      </c>
      <c r="AY512" s="56">
        <f t="shared" si="212"/>
        <v>0</v>
      </c>
      <c r="AZ512" s="56">
        <f t="shared" si="212"/>
        <v>0</v>
      </c>
    </row>
    <row r="513" spans="1:52">
      <c r="A513" s="56" t="s">
        <v>335</v>
      </c>
      <c r="B513" s="56">
        <v>20202</v>
      </c>
      <c r="C513" s="56" t="s">
        <v>340</v>
      </c>
      <c r="D513" s="56" t="s">
        <v>347</v>
      </c>
      <c r="E513" s="1">
        <v>35020</v>
      </c>
      <c r="F513" s="1">
        <v>36623</v>
      </c>
      <c r="G513" s="1">
        <f t="shared" si="188"/>
        <v>36623</v>
      </c>
      <c r="I513" s="56">
        <f t="shared" si="209"/>
        <v>0</v>
      </c>
      <c r="J513" s="56">
        <f t="shared" si="209"/>
        <v>0</v>
      </c>
      <c r="K513" s="56">
        <f t="shared" si="209"/>
        <v>0</v>
      </c>
      <c r="L513" s="56">
        <f t="shared" si="209"/>
        <v>0</v>
      </c>
      <c r="M513" s="56">
        <f t="shared" si="209"/>
        <v>0</v>
      </c>
      <c r="N513" s="56">
        <f t="shared" si="209"/>
        <v>0</v>
      </c>
      <c r="O513" s="56">
        <f t="shared" si="209"/>
        <v>0</v>
      </c>
      <c r="P513" s="56">
        <f t="shared" si="209"/>
        <v>0</v>
      </c>
      <c r="Q513" s="56">
        <f t="shared" si="209"/>
        <v>0</v>
      </c>
      <c r="R513" s="56">
        <f t="shared" si="209"/>
        <v>0</v>
      </c>
      <c r="S513" s="56">
        <f t="shared" si="210"/>
        <v>0</v>
      </c>
      <c r="T513" s="56">
        <f t="shared" si="210"/>
        <v>0</v>
      </c>
      <c r="U513" s="56">
        <f t="shared" si="210"/>
        <v>0</v>
      </c>
      <c r="V513" s="56">
        <f t="shared" si="210"/>
        <v>0</v>
      </c>
      <c r="W513" s="56">
        <f t="shared" si="210"/>
        <v>0</v>
      </c>
      <c r="X513" s="56">
        <f t="shared" si="210"/>
        <v>0</v>
      </c>
      <c r="Y513" s="56">
        <f t="shared" si="210"/>
        <v>0</v>
      </c>
      <c r="Z513" s="56">
        <f t="shared" si="210"/>
        <v>0</v>
      </c>
      <c r="AA513" s="56">
        <f t="shared" si="210"/>
        <v>0</v>
      </c>
      <c r="AB513" s="56">
        <f t="shared" si="210"/>
        <v>0</v>
      </c>
      <c r="AC513" s="56">
        <f t="shared" si="211"/>
        <v>0</v>
      </c>
      <c r="AD513" s="56">
        <f t="shared" si="211"/>
        <v>0</v>
      </c>
      <c r="AE513" s="56">
        <f t="shared" si="211"/>
        <v>0</v>
      </c>
      <c r="AF513" s="56">
        <f t="shared" si="211"/>
        <v>0</v>
      </c>
      <c r="AG513" s="56">
        <f t="shared" si="211"/>
        <v>0</v>
      </c>
      <c r="AH513" s="56">
        <f t="shared" si="211"/>
        <v>0</v>
      </c>
      <c r="AI513" s="56">
        <f t="shared" si="211"/>
        <v>0</v>
      </c>
      <c r="AJ513" s="56">
        <f t="shared" si="211"/>
        <v>0</v>
      </c>
      <c r="AK513" s="56">
        <f t="shared" si="211"/>
        <v>0</v>
      </c>
      <c r="AL513" s="56">
        <f t="shared" si="211"/>
        <v>0</v>
      </c>
      <c r="AM513" s="56">
        <f t="shared" si="212"/>
        <v>0</v>
      </c>
      <c r="AN513" s="56">
        <f t="shared" si="212"/>
        <v>0</v>
      </c>
      <c r="AO513" s="56">
        <f t="shared" si="212"/>
        <v>0</v>
      </c>
      <c r="AP513" s="56">
        <f t="shared" si="212"/>
        <v>0</v>
      </c>
      <c r="AQ513" s="56">
        <f t="shared" si="212"/>
        <v>0</v>
      </c>
      <c r="AR513" s="56">
        <f t="shared" si="212"/>
        <v>0</v>
      </c>
      <c r="AS513" s="56">
        <f t="shared" si="212"/>
        <v>0</v>
      </c>
      <c r="AT513" s="56">
        <f t="shared" si="212"/>
        <v>0</v>
      </c>
      <c r="AU513" s="56">
        <f t="shared" si="212"/>
        <v>0</v>
      </c>
      <c r="AV513" s="56">
        <f t="shared" si="212"/>
        <v>0</v>
      </c>
      <c r="AW513" s="56">
        <f t="shared" si="212"/>
        <v>0</v>
      </c>
      <c r="AX513" s="56">
        <f t="shared" si="212"/>
        <v>0</v>
      </c>
      <c r="AY513" s="56">
        <f t="shared" si="212"/>
        <v>0</v>
      </c>
      <c r="AZ513" s="56">
        <f t="shared" si="212"/>
        <v>0</v>
      </c>
    </row>
    <row r="514" spans="1:52">
      <c r="A514" s="56" t="s">
        <v>335</v>
      </c>
      <c r="B514" s="56">
        <v>20210</v>
      </c>
      <c r="C514" s="56" t="s">
        <v>340</v>
      </c>
      <c r="D514" s="56" t="s">
        <v>346</v>
      </c>
      <c r="E514" s="1">
        <v>35049</v>
      </c>
      <c r="F514" s="1">
        <v>36763</v>
      </c>
      <c r="G514" s="1">
        <f t="shared" si="188"/>
        <v>36763</v>
      </c>
      <c r="I514" s="56">
        <f t="shared" si="209"/>
        <v>0</v>
      </c>
      <c r="J514" s="56">
        <f t="shared" si="209"/>
        <v>0</v>
      </c>
      <c r="K514" s="56">
        <f t="shared" si="209"/>
        <v>0</v>
      </c>
      <c r="L514" s="56">
        <f t="shared" si="209"/>
        <v>0</v>
      </c>
      <c r="M514" s="56">
        <f t="shared" si="209"/>
        <v>0</v>
      </c>
      <c r="N514" s="56">
        <f t="shared" si="209"/>
        <v>0</v>
      </c>
      <c r="O514" s="56">
        <f t="shared" si="209"/>
        <v>0</v>
      </c>
      <c r="P514" s="56">
        <f t="shared" si="209"/>
        <v>0</v>
      </c>
      <c r="Q514" s="56">
        <f t="shared" si="209"/>
        <v>0</v>
      </c>
      <c r="R514" s="56">
        <f t="shared" si="209"/>
        <v>0</v>
      </c>
      <c r="S514" s="56">
        <f t="shared" si="210"/>
        <v>0</v>
      </c>
      <c r="T514" s="56">
        <f t="shared" si="210"/>
        <v>0</v>
      </c>
      <c r="U514" s="56">
        <f t="shared" si="210"/>
        <v>0</v>
      </c>
      <c r="V514" s="56">
        <f t="shared" si="210"/>
        <v>0</v>
      </c>
      <c r="W514" s="56">
        <f t="shared" si="210"/>
        <v>0</v>
      </c>
      <c r="X514" s="56">
        <f t="shared" si="210"/>
        <v>0</v>
      </c>
      <c r="Y514" s="56">
        <f t="shared" si="210"/>
        <v>0</v>
      </c>
      <c r="Z514" s="56">
        <f t="shared" si="210"/>
        <v>0</v>
      </c>
      <c r="AA514" s="56">
        <f t="shared" si="210"/>
        <v>0</v>
      </c>
      <c r="AB514" s="56">
        <f t="shared" si="210"/>
        <v>0</v>
      </c>
      <c r="AC514" s="56">
        <f t="shared" si="211"/>
        <v>0</v>
      </c>
      <c r="AD514" s="56">
        <f t="shared" si="211"/>
        <v>0</v>
      </c>
      <c r="AE514" s="56">
        <f t="shared" si="211"/>
        <v>0</v>
      </c>
      <c r="AF514" s="56">
        <f t="shared" si="211"/>
        <v>0</v>
      </c>
      <c r="AG514" s="56">
        <f t="shared" si="211"/>
        <v>0</v>
      </c>
      <c r="AH514" s="56">
        <f t="shared" si="211"/>
        <v>0</v>
      </c>
      <c r="AI514" s="56">
        <f t="shared" si="211"/>
        <v>0</v>
      </c>
      <c r="AJ514" s="56">
        <f t="shared" si="211"/>
        <v>0</v>
      </c>
      <c r="AK514" s="56">
        <f t="shared" si="211"/>
        <v>0</v>
      </c>
      <c r="AL514" s="56">
        <f t="shared" si="211"/>
        <v>0</v>
      </c>
      <c r="AM514" s="56">
        <f t="shared" si="212"/>
        <v>0</v>
      </c>
      <c r="AN514" s="56">
        <f t="shared" si="212"/>
        <v>0</v>
      </c>
      <c r="AO514" s="56">
        <f t="shared" si="212"/>
        <v>0</v>
      </c>
      <c r="AP514" s="56">
        <f t="shared" si="212"/>
        <v>0</v>
      </c>
      <c r="AQ514" s="56">
        <f t="shared" si="212"/>
        <v>0</v>
      </c>
      <c r="AR514" s="56">
        <f t="shared" si="212"/>
        <v>0</v>
      </c>
      <c r="AS514" s="56">
        <f t="shared" si="212"/>
        <v>0</v>
      </c>
      <c r="AT514" s="56">
        <f t="shared" si="212"/>
        <v>0</v>
      </c>
      <c r="AU514" s="56">
        <f t="shared" si="212"/>
        <v>0</v>
      </c>
      <c r="AV514" s="56">
        <f t="shared" si="212"/>
        <v>0</v>
      </c>
      <c r="AW514" s="56">
        <f t="shared" si="212"/>
        <v>0</v>
      </c>
      <c r="AX514" s="56">
        <f t="shared" si="212"/>
        <v>0</v>
      </c>
      <c r="AY514" s="56">
        <f t="shared" si="212"/>
        <v>0</v>
      </c>
      <c r="AZ514" s="56">
        <f t="shared" si="212"/>
        <v>0</v>
      </c>
    </row>
    <row r="515" spans="1:52">
      <c r="A515" s="56" t="s">
        <v>335</v>
      </c>
      <c r="B515" s="56">
        <v>20220</v>
      </c>
      <c r="C515" s="56" t="s">
        <v>340</v>
      </c>
      <c r="D515" s="56" t="s">
        <v>345</v>
      </c>
      <c r="E515" s="1">
        <v>35054</v>
      </c>
      <c r="F515" s="1">
        <v>36694</v>
      </c>
      <c r="G515" s="1">
        <f t="shared" si="188"/>
        <v>36694</v>
      </c>
      <c r="I515" s="56">
        <f t="shared" si="209"/>
        <v>0</v>
      </c>
      <c r="J515" s="56">
        <f t="shared" si="209"/>
        <v>0</v>
      </c>
      <c r="K515" s="56">
        <f t="shared" si="209"/>
        <v>0</v>
      </c>
      <c r="L515" s="56">
        <f t="shared" si="209"/>
        <v>0</v>
      </c>
      <c r="M515" s="56">
        <f t="shared" si="209"/>
        <v>0</v>
      </c>
      <c r="N515" s="56">
        <f t="shared" si="209"/>
        <v>0</v>
      </c>
      <c r="O515" s="56">
        <f t="shared" si="209"/>
        <v>0</v>
      </c>
      <c r="P515" s="56">
        <f t="shared" si="209"/>
        <v>0</v>
      </c>
      <c r="Q515" s="56">
        <f t="shared" si="209"/>
        <v>0</v>
      </c>
      <c r="R515" s="56">
        <f t="shared" si="209"/>
        <v>0</v>
      </c>
      <c r="S515" s="56">
        <f t="shared" si="210"/>
        <v>0</v>
      </c>
      <c r="T515" s="56">
        <f t="shared" si="210"/>
        <v>0</v>
      </c>
      <c r="U515" s="56">
        <f t="shared" si="210"/>
        <v>0</v>
      </c>
      <c r="V515" s="56">
        <f t="shared" si="210"/>
        <v>0</v>
      </c>
      <c r="W515" s="56">
        <f t="shared" si="210"/>
        <v>0</v>
      </c>
      <c r="X515" s="56">
        <f t="shared" si="210"/>
        <v>0</v>
      </c>
      <c r="Y515" s="56">
        <f t="shared" si="210"/>
        <v>0</v>
      </c>
      <c r="Z515" s="56">
        <f t="shared" si="210"/>
        <v>0</v>
      </c>
      <c r="AA515" s="56">
        <f t="shared" si="210"/>
        <v>0</v>
      </c>
      <c r="AB515" s="56">
        <f t="shared" si="210"/>
        <v>0</v>
      </c>
      <c r="AC515" s="56">
        <f t="shared" si="211"/>
        <v>0</v>
      </c>
      <c r="AD515" s="56">
        <f t="shared" si="211"/>
        <v>0</v>
      </c>
      <c r="AE515" s="56">
        <f t="shared" si="211"/>
        <v>0</v>
      </c>
      <c r="AF515" s="56">
        <f t="shared" si="211"/>
        <v>0</v>
      </c>
      <c r="AG515" s="56">
        <f t="shared" si="211"/>
        <v>0</v>
      </c>
      <c r="AH515" s="56">
        <f t="shared" si="211"/>
        <v>0</v>
      </c>
      <c r="AI515" s="56">
        <f t="shared" si="211"/>
        <v>0</v>
      </c>
      <c r="AJ515" s="56">
        <f t="shared" si="211"/>
        <v>0</v>
      </c>
      <c r="AK515" s="56">
        <f t="shared" si="211"/>
        <v>0</v>
      </c>
      <c r="AL515" s="56">
        <f t="shared" si="211"/>
        <v>0</v>
      </c>
      <c r="AM515" s="56">
        <f t="shared" si="212"/>
        <v>0</v>
      </c>
      <c r="AN515" s="56">
        <f t="shared" si="212"/>
        <v>0</v>
      </c>
      <c r="AO515" s="56">
        <f t="shared" si="212"/>
        <v>0</v>
      </c>
      <c r="AP515" s="56">
        <f t="shared" si="212"/>
        <v>0</v>
      </c>
      <c r="AQ515" s="56">
        <f t="shared" si="212"/>
        <v>0</v>
      </c>
      <c r="AR515" s="56">
        <f t="shared" si="212"/>
        <v>0</v>
      </c>
      <c r="AS515" s="56">
        <f t="shared" si="212"/>
        <v>0</v>
      </c>
      <c r="AT515" s="56">
        <f t="shared" si="212"/>
        <v>0</v>
      </c>
      <c r="AU515" s="56">
        <f t="shared" si="212"/>
        <v>0</v>
      </c>
      <c r="AV515" s="56">
        <f t="shared" si="212"/>
        <v>0</v>
      </c>
      <c r="AW515" s="56">
        <f t="shared" si="212"/>
        <v>0</v>
      </c>
      <c r="AX515" s="56">
        <f t="shared" si="212"/>
        <v>0</v>
      </c>
      <c r="AY515" s="56">
        <f t="shared" si="212"/>
        <v>0</v>
      </c>
      <c r="AZ515" s="56">
        <f t="shared" si="212"/>
        <v>0</v>
      </c>
    </row>
    <row r="516" spans="1:52">
      <c r="A516" s="56" t="s">
        <v>335</v>
      </c>
      <c r="B516" s="56">
        <v>20233</v>
      </c>
      <c r="C516" s="56" t="s">
        <v>340</v>
      </c>
      <c r="D516" s="56" t="s">
        <v>344</v>
      </c>
      <c r="E516" s="1">
        <v>33550</v>
      </c>
      <c r="F516" s="1">
        <v>33580</v>
      </c>
      <c r="G516" s="1">
        <f t="shared" si="188"/>
        <v>33580</v>
      </c>
      <c r="I516" s="56">
        <f t="shared" si="209"/>
        <v>0</v>
      </c>
      <c r="J516" s="56">
        <f t="shared" si="209"/>
        <v>0</v>
      </c>
      <c r="K516" s="56">
        <f t="shared" si="209"/>
        <v>0</v>
      </c>
      <c r="L516" s="56">
        <f t="shared" si="209"/>
        <v>0</v>
      </c>
      <c r="M516" s="56">
        <f t="shared" si="209"/>
        <v>0</v>
      </c>
      <c r="N516" s="56">
        <f t="shared" si="209"/>
        <v>0</v>
      </c>
      <c r="O516" s="56">
        <f t="shared" si="209"/>
        <v>0</v>
      </c>
      <c r="P516" s="56">
        <f t="shared" si="209"/>
        <v>0</v>
      </c>
      <c r="Q516" s="56">
        <f t="shared" si="209"/>
        <v>0</v>
      </c>
      <c r="R516" s="56">
        <f t="shared" si="209"/>
        <v>0</v>
      </c>
      <c r="S516" s="56">
        <f t="shared" si="210"/>
        <v>0</v>
      </c>
      <c r="T516" s="56">
        <f t="shared" si="210"/>
        <v>0</v>
      </c>
      <c r="U516" s="56">
        <f t="shared" si="210"/>
        <v>0</v>
      </c>
      <c r="V516" s="56">
        <f t="shared" si="210"/>
        <v>0</v>
      </c>
      <c r="W516" s="56">
        <f t="shared" si="210"/>
        <v>0</v>
      </c>
      <c r="X516" s="56">
        <f t="shared" si="210"/>
        <v>0</v>
      </c>
      <c r="Y516" s="56">
        <f t="shared" si="210"/>
        <v>0</v>
      </c>
      <c r="Z516" s="56">
        <f t="shared" si="210"/>
        <v>0</v>
      </c>
      <c r="AA516" s="56">
        <f t="shared" si="210"/>
        <v>0</v>
      </c>
      <c r="AB516" s="56">
        <f t="shared" si="210"/>
        <v>0</v>
      </c>
      <c r="AC516" s="56">
        <f t="shared" si="211"/>
        <v>0</v>
      </c>
      <c r="AD516" s="56">
        <f t="shared" si="211"/>
        <v>0</v>
      </c>
      <c r="AE516" s="56">
        <f t="shared" si="211"/>
        <v>0</v>
      </c>
      <c r="AF516" s="56">
        <f t="shared" si="211"/>
        <v>0</v>
      </c>
      <c r="AG516" s="56">
        <f t="shared" si="211"/>
        <v>0</v>
      </c>
      <c r="AH516" s="56">
        <f t="shared" si="211"/>
        <v>0</v>
      </c>
      <c r="AI516" s="56">
        <f t="shared" si="211"/>
        <v>0</v>
      </c>
      <c r="AJ516" s="56">
        <f t="shared" si="211"/>
        <v>0</v>
      </c>
      <c r="AK516" s="56">
        <f t="shared" si="211"/>
        <v>0</v>
      </c>
      <c r="AL516" s="56">
        <f t="shared" si="211"/>
        <v>0</v>
      </c>
      <c r="AM516" s="56">
        <f t="shared" si="212"/>
        <v>0</v>
      </c>
      <c r="AN516" s="56">
        <f t="shared" si="212"/>
        <v>0</v>
      </c>
      <c r="AO516" s="56">
        <f t="shared" si="212"/>
        <v>0</v>
      </c>
      <c r="AP516" s="56">
        <f t="shared" si="212"/>
        <v>0</v>
      </c>
      <c r="AQ516" s="56">
        <f t="shared" si="212"/>
        <v>0</v>
      </c>
      <c r="AR516" s="56">
        <f t="shared" si="212"/>
        <v>0</v>
      </c>
      <c r="AS516" s="56">
        <f t="shared" si="212"/>
        <v>0</v>
      </c>
      <c r="AT516" s="56">
        <f t="shared" si="212"/>
        <v>0</v>
      </c>
      <c r="AU516" s="56">
        <f t="shared" si="212"/>
        <v>0</v>
      </c>
      <c r="AV516" s="56">
        <f t="shared" si="212"/>
        <v>0</v>
      </c>
      <c r="AW516" s="56">
        <f t="shared" si="212"/>
        <v>0</v>
      </c>
      <c r="AX516" s="56">
        <f t="shared" si="212"/>
        <v>0</v>
      </c>
      <c r="AY516" s="56">
        <f t="shared" si="212"/>
        <v>0</v>
      </c>
      <c r="AZ516" s="56">
        <f t="shared" si="212"/>
        <v>0</v>
      </c>
    </row>
    <row r="517" spans="1:52">
      <c r="A517" s="56" t="s">
        <v>335</v>
      </c>
      <c r="B517" s="56">
        <v>20254</v>
      </c>
      <c r="C517" s="56" t="s">
        <v>340</v>
      </c>
      <c r="D517" s="56" t="s">
        <v>343</v>
      </c>
      <c r="E517" s="1">
        <v>35514</v>
      </c>
      <c r="F517" s="1">
        <v>37804</v>
      </c>
      <c r="G517" s="1">
        <f t="shared" si="188"/>
        <v>37804</v>
      </c>
      <c r="I517" s="56">
        <f t="shared" ref="I517:R523" si="213">IF(AND(I$5&gt;$E517,I$5&lt;$G517),1,0)</f>
        <v>0</v>
      </c>
      <c r="J517" s="56">
        <f t="shared" si="213"/>
        <v>0</v>
      </c>
      <c r="K517" s="56">
        <f t="shared" si="213"/>
        <v>0</v>
      </c>
      <c r="L517" s="56">
        <f t="shared" si="213"/>
        <v>0</v>
      </c>
      <c r="M517" s="56">
        <f t="shared" si="213"/>
        <v>0</v>
      </c>
      <c r="N517" s="56">
        <f t="shared" si="213"/>
        <v>0</v>
      </c>
      <c r="O517" s="56">
        <f t="shared" si="213"/>
        <v>0</v>
      </c>
      <c r="P517" s="56">
        <f t="shared" si="213"/>
        <v>0</v>
      </c>
      <c r="Q517" s="56">
        <f t="shared" si="213"/>
        <v>0</v>
      </c>
      <c r="R517" s="56">
        <f t="shared" si="213"/>
        <v>0</v>
      </c>
      <c r="S517" s="56">
        <f t="shared" ref="S517:AB523" si="214">IF(AND(S$5&gt;$E517,S$5&lt;$G517),1,0)</f>
        <v>0</v>
      </c>
      <c r="T517" s="56">
        <f t="shared" si="214"/>
        <v>0</v>
      </c>
      <c r="U517" s="56">
        <f t="shared" si="214"/>
        <v>0</v>
      </c>
      <c r="V517" s="56">
        <f t="shared" si="214"/>
        <v>0</v>
      </c>
      <c r="W517" s="56">
        <f t="shared" si="214"/>
        <v>0</v>
      </c>
      <c r="X517" s="56">
        <f t="shared" si="214"/>
        <v>0</v>
      </c>
      <c r="Y517" s="56">
        <f t="shared" si="214"/>
        <v>0</v>
      </c>
      <c r="Z517" s="56">
        <f t="shared" si="214"/>
        <v>0</v>
      </c>
      <c r="AA517" s="56">
        <f t="shared" si="214"/>
        <v>0</v>
      </c>
      <c r="AB517" s="56">
        <f t="shared" si="214"/>
        <v>0</v>
      </c>
      <c r="AC517" s="56">
        <f t="shared" ref="AC517:AL523" si="215">IF(AND(AC$5&gt;$E517,AC$5&lt;$G517),1,0)</f>
        <v>0</v>
      </c>
      <c r="AD517" s="56">
        <f t="shared" si="215"/>
        <v>0</v>
      </c>
      <c r="AE517" s="56">
        <f t="shared" si="215"/>
        <v>0</v>
      </c>
      <c r="AF517" s="56">
        <f t="shared" si="215"/>
        <v>0</v>
      </c>
      <c r="AG517" s="56">
        <f t="shared" si="215"/>
        <v>0</v>
      </c>
      <c r="AH517" s="56">
        <f t="shared" si="215"/>
        <v>0</v>
      </c>
      <c r="AI517" s="56">
        <f t="shared" si="215"/>
        <v>0</v>
      </c>
      <c r="AJ517" s="56">
        <f t="shared" si="215"/>
        <v>0</v>
      </c>
      <c r="AK517" s="56">
        <f t="shared" si="215"/>
        <v>0</v>
      </c>
      <c r="AL517" s="56">
        <f t="shared" si="215"/>
        <v>0</v>
      </c>
      <c r="AM517" s="56">
        <f t="shared" ref="AM517:AZ523" si="216">IF(AND(AM$5&gt;$E517,AM$5&lt;$G517),1,0)</f>
        <v>0</v>
      </c>
      <c r="AN517" s="56">
        <f t="shared" si="216"/>
        <v>0</v>
      </c>
      <c r="AO517" s="56">
        <f t="shared" si="216"/>
        <v>0</v>
      </c>
      <c r="AP517" s="56">
        <f t="shared" si="216"/>
        <v>0</v>
      </c>
      <c r="AQ517" s="56">
        <f t="shared" si="216"/>
        <v>0</v>
      </c>
      <c r="AR517" s="56">
        <f t="shared" si="216"/>
        <v>0</v>
      </c>
      <c r="AS517" s="56">
        <f t="shared" si="216"/>
        <v>0</v>
      </c>
      <c r="AT517" s="56">
        <f t="shared" si="216"/>
        <v>0</v>
      </c>
      <c r="AU517" s="56">
        <f t="shared" si="216"/>
        <v>0</v>
      </c>
      <c r="AV517" s="56">
        <f t="shared" si="216"/>
        <v>0</v>
      </c>
      <c r="AW517" s="56">
        <f t="shared" si="216"/>
        <v>0</v>
      </c>
      <c r="AX517" s="56">
        <f t="shared" si="216"/>
        <v>0</v>
      </c>
      <c r="AY517" s="56">
        <f t="shared" si="216"/>
        <v>0</v>
      </c>
      <c r="AZ517" s="56">
        <f t="shared" si="216"/>
        <v>0</v>
      </c>
    </row>
    <row r="518" spans="1:52">
      <c r="A518" s="56" t="s">
        <v>335</v>
      </c>
      <c r="B518" s="56">
        <v>20255</v>
      </c>
      <c r="C518" s="56" t="s">
        <v>340</v>
      </c>
      <c r="D518" s="56" t="s">
        <v>342</v>
      </c>
      <c r="E518" s="1">
        <v>35524</v>
      </c>
      <c r="F518" s="1">
        <v>37811</v>
      </c>
      <c r="G518" s="1">
        <f t="shared" si="188"/>
        <v>37811</v>
      </c>
      <c r="I518" s="56">
        <f t="shared" si="213"/>
        <v>0</v>
      </c>
      <c r="J518" s="56">
        <f t="shared" si="213"/>
        <v>0</v>
      </c>
      <c r="K518" s="56">
        <f t="shared" si="213"/>
        <v>0</v>
      </c>
      <c r="L518" s="56">
        <f t="shared" si="213"/>
        <v>0</v>
      </c>
      <c r="M518" s="56">
        <f t="shared" si="213"/>
        <v>0</v>
      </c>
      <c r="N518" s="56">
        <f t="shared" si="213"/>
        <v>0</v>
      </c>
      <c r="O518" s="56">
        <f t="shared" si="213"/>
        <v>0</v>
      </c>
      <c r="P518" s="56">
        <f t="shared" si="213"/>
        <v>0</v>
      </c>
      <c r="Q518" s="56">
        <f t="shared" si="213"/>
        <v>0</v>
      </c>
      <c r="R518" s="56">
        <f t="shared" si="213"/>
        <v>0</v>
      </c>
      <c r="S518" s="56">
        <f t="shared" si="214"/>
        <v>0</v>
      </c>
      <c r="T518" s="56">
        <f t="shared" si="214"/>
        <v>0</v>
      </c>
      <c r="U518" s="56">
        <f t="shared" si="214"/>
        <v>0</v>
      </c>
      <c r="V518" s="56">
        <f t="shared" si="214"/>
        <v>0</v>
      </c>
      <c r="W518" s="56">
        <f t="shared" si="214"/>
        <v>0</v>
      </c>
      <c r="X518" s="56">
        <f t="shared" si="214"/>
        <v>0</v>
      </c>
      <c r="Y518" s="56">
        <f t="shared" si="214"/>
        <v>0</v>
      </c>
      <c r="Z518" s="56">
        <f t="shared" si="214"/>
        <v>0</v>
      </c>
      <c r="AA518" s="56">
        <f t="shared" si="214"/>
        <v>0</v>
      </c>
      <c r="AB518" s="56">
        <f t="shared" si="214"/>
        <v>0</v>
      </c>
      <c r="AC518" s="56">
        <f t="shared" si="215"/>
        <v>0</v>
      </c>
      <c r="AD518" s="56">
        <f t="shared" si="215"/>
        <v>0</v>
      </c>
      <c r="AE518" s="56">
        <f t="shared" si="215"/>
        <v>0</v>
      </c>
      <c r="AF518" s="56">
        <f t="shared" si="215"/>
        <v>0</v>
      </c>
      <c r="AG518" s="56">
        <f t="shared" si="215"/>
        <v>0</v>
      </c>
      <c r="AH518" s="56">
        <f t="shared" si="215"/>
        <v>0</v>
      </c>
      <c r="AI518" s="56">
        <f t="shared" si="215"/>
        <v>0</v>
      </c>
      <c r="AJ518" s="56">
        <f t="shared" si="215"/>
        <v>0</v>
      </c>
      <c r="AK518" s="56">
        <f t="shared" si="215"/>
        <v>0</v>
      </c>
      <c r="AL518" s="56">
        <f t="shared" si="215"/>
        <v>0</v>
      </c>
      <c r="AM518" s="56">
        <f t="shared" si="216"/>
        <v>0</v>
      </c>
      <c r="AN518" s="56">
        <f t="shared" si="216"/>
        <v>0</v>
      </c>
      <c r="AO518" s="56">
        <f t="shared" si="216"/>
        <v>0</v>
      </c>
      <c r="AP518" s="56">
        <f t="shared" si="216"/>
        <v>0</v>
      </c>
      <c r="AQ518" s="56">
        <f t="shared" si="216"/>
        <v>0</v>
      </c>
      <c r="AR518" s="56">
        <f t="shared" si="216"/>
        <v>0</v>
      </c>
      <c r="AS518" s="56">
        <f t="shared" si="216"/>
        <v>0</v>
      </c>
      <c r="AT518" s="56">
        <f t="shared" si="216"/>
        <v>0</v>
      </c>
      <c r="AU518" s="56">
        <f t="shared" si="216"/>
        <v>0</v>
      </c>
      <c r="AV518" s="56">
        <f t="shared" si="216"/>
        <v>0</v>
      </c>
      <c r="AW518" s="56">
        <f t="shared" si="216"/>
        <v>0</v>
      </c>
      <c r="AX518" s="56">
        <f t="shared" si="216"/>
        <v>0</v>
      </c>
      <c r="AY518" s="56">
        <f t="shared" si="216"/>
        <v>0</v>
      </c>
      <c r="AZ518" s="56">
        <f t="shared" si="216"/>
        <v>0</v>
      </c>
    </row>
    <row r="519" spans="1:52">
      <c r="A519" s="56" t="s">
        <v>335</v>
      </c>
      <c r="B519" s="56">
        <v>20316</v>
      </c>
      <c r="C519" s="56" t="s">
        <v>340</v>
      </c>
      <c r="D519" s="56" t="s">
        <v>341</v>
      </c>
      <c r="E519" s="1">
        <v>35181</v>
      </c>
      <c r="F519" s="1">
        <v>36318</v>
      </c>
      <c r="G519" s="1">
        <f t="shared" ref="G519:G523" si="217">IF(F519="",DATE(2021,1,1),F519)</f>
        <v>36318</v>
      </c>
      <c r="I519" s="56">
        <f t="shared" si="213"/>
        <v>0</v>
      </c>
      <c r="J519" s="56">
        <f t="shared" si="213"/>
        <v>0</v>
      </c>
      <c r="K519" s="56">
        <f t="shared" si="213"/>
        <v>0</v>
      </c>
      <c r="L519" s="56">
        <f t="shared" si="213"/>
        <v>0</v>
      </c>
      <c r="M519" s="56">
        <f t="shared" si="213"/>
        <v>0</v>
      </c>
      <c r="N519" s="56">
        <f t="shared" si="213"/>
        <v>0</v>
      </c>
      <c r="O519" s="56">
        <f t="shared" si="213"/>
        <v>0</v>
      </c>
      <c r="P519" s="56">
        <f t="shared" si="213"/>
        <v>0</v>
      </c>
      <c r="Q519" s="56">
        <f t="shared" si="213"/>
        <v>0</v>
      </c>
      <c r="R519" s="56">
        <f t="shared" si="213"/>
        <v>0</v>
      </c>
      <c r="S519" s="56">
        <f t="shared" si="214"/>
        <v>0</v>
      </c>
      <c r="T519" s="56">
        <f t="shared" si="214"/>
        <v>0</v>
      </c>
      <c r="U519" s="56">
        <f t="shared" si="214"/>
        <v>0</v>
      </c>
      <c r="V519" s="56">
        <f t="shared" si="214"/>
        <v>0</v>
      </c>
      <c r="W519" s="56">
        <f t="shared" si="214"/>
        <v>0</v>
      </c>
      <c r="X519" s="56">
        <f t="shared" si="214"/>
        <v>0</v>
      </c>
      <c r="Y519" s="56">
        <f t="shared" si="214"/>
        <v>0</v>
      </c>
      <c r="Z519" s="56">
        <f t="shared" si="214"/>
        <v>0</v>
      </c>
      <c r="AA519" s="56">
        <f t="shared" si="214"/>
        <v>0</v>
      </c>
      <c r="AB519" s="56">
        <f t="shared" si="214"/>
        <v>0</v>
      </c>
      <c r="AC519" s="56">
        <f t="shared" si="215"/>
        <v>0</v>
      </c>
      <c r="AD519" s="56">
        <f t="shared" si="215"/>
        <v>0</v>
      </c>
      <c r="AE519" s="56">
        <f t="shared" si="215"/>
        <v>0</v>
      </c>
      <c r="AF519" s="56">
        <f t="shared" si="215"/>
        <v>0</v>
      </c>
      <c r="AG519" s="56">
        <f t="shared" si="215"/>
        <v>0</v>
      </c>
      <c r="AH519" s="56">
        <f t="shared" si="215"/>
        <v>0</v>
      </c>
      <c r="AI519" s="56">
        <f t="shared" si="215"/>
        <v>0</v>
      </c>
      <c r="AJ519" s="56">
        <f t="shared" si="215"/>
        <v>0</v>
      </c>
      <c r="AK519" s="56">
        <f t="shared" si="215"/>
        <v>0</v>
      </c>
      <c r="AL519" s="56">
        <f t="shared" si="215"/>
        <v>0</v>
      </c>
      <c r="AM519" s="56">
        <f t="shared" si="216"/>
        <v>0</v>
      </c>
      <c r="AN519" s="56">
        <f t="shared" si="216"/>
        <v>0</v>
      </c>
      <c r="AO519" s="56">
        <f t="shared" si="216"/>
        <v>0</v>
      </c>
      <c r="AP519" s="56">
        <f t="shared" si="216"/>
        <v>0</v>
      </c>
      <c r="AQ519" s="56">
        <f t="shared" si="216"/>
        <v>0</v>
      </c>
      <c r="AR519" s="56">
        <f t="shared" si="216"/>
        <v>0</v>
      </c>
      <c r="AS519" s="56">
        <f t="shared" si="216"/>
        <v>0</v>
      </c>
      <c r="AT519" s="56">
        <f t="shared" si="216"/>
        <v>0</v>
      </c>
      <c r="AU519" s="56">
        <f t="shared" si="216"/>
        <v>0</v>
      </c>
      <c r="AV519" s="56">
        <f t="shared" si="216"/>
        <v>0</v>
      </c>
      <c r="AW519" s="56">
        <f t="shared" si="216"/>
        <v>0</v>
      </c>
      <c r="AX519" s="56">
        <f t="shared" si="216"/>
        <v>0</v>
      </c>
      <c r="AY519" s="56">
        <f t="shared" si="216"/>
        <v>0</v>
      </c>
      <c r="AZ519" s="56">
        <f t="shared" si="216"/>
        <v>0</v>
      </c>
    </row>
    <row r="520" spans="1:52">
      <c r="A520" s="56" t="s">
        <v>335</v>
      </c>
      <c r="B520" s="56">
        <v>20317</v>
      </c>
      <c r="C520" s="56" t="s">
        <v>340</v>
      </c>
      <c r="D520" s="56" t="s">
        <v>339</v>
      </c>
      <c r="E520" s="1">
        <v>35398</v>
      </c>
      <c r="F520" s="1">
        <v>36338</v>
      </c>
      <c r="G520" s="1">
        <f t="shared" si="217"/>
        <v>36338</v>
      </c>
      <c r="I520" s="56">
        <f t="shared" si="213"/>
        <v>0</v>
      </c>
      <c r="J520" s="56">
        <f t="shared" si="213"/>
        <v>0</v>
      </c>
      <c r="K520" s="56">
        <f t="shared" si="213"/>
        <v>0</v>
      </c>
      <c r="L520" s="56">
        <f t="shared" si="213"/>
        <v>0</v>
      </c>
      <c r="M520" s="56">
        <f t="shared" si="213"/>
        <v>0</v>
      </c>
      <c r="N520" s="56">
        <f t="shared" si="213"/>
        <v>0</v>
      </c>
      <c r="O520" s="56">
        <f t="shared" si="213"/>
        <v>0</v>
      </c>
      <c r="P520" s="56">
        <f t="shared" si="213"/>
        <v>0</v>
      </c>
      <c r="Q520" s="56">
        <f t="shared" si="213"/>
        <v>0</v>
      </c>
      <c r="R520" s="56">
        <f t="shared" si="213"/>
        <v>0</v>
      </c>
      <c r="S520" s="56">
        <f t="shared" si="214"/>
        <v>0</v>
      </c>
      <c r="T520" s="56">
        <f t="shared" si="214"/>
        <v>0</v>
      </c>
      <c r="U520" s="56">
        <f t="shared" si="214"/>
        <v>0</v>
      </c>
      <c r="V520" s="56">
        <f t="shared" si="214"/>
        <v>0</v>
      </c>
      <c r="W520" s="56">
        <f t="shared" si="214"/>
        <v>0</v>
      </c>
      <c r="X520" s="56">
        <f t="shared" si="214"/>
        <v>0</v>
      </c>
      <c r="Y520" s="56">
        <f t="shared" si="214"/>
        <v>0</v>
      </c>
      <c r="Z520" s="56">
        <f t="shared" si="214"/>
        <v>0</v>
      </c>
      <c r="AA520" s="56">
        <f t="shared" si="214"/>
        <v>0</v>
      </c>
      <c r="AB520" s="56">
        <f t="shared" si="214"/>
        <v>0</v>
      </c>
      <c r="AC520" s="56">
        <f t="shared" si="215"/>
        <v>0</v>
      </c>
      <c r="AD520" s="56">
        <f t="shared" si="215"/>
        <v>0</v>
      </c>
      <c r="AE520" s="56">
        <f t="shared" si="215"/>
        <v>0</v>
      </c>
      <c r="AF520" s="56">
        <f t="shared" si="215"/>
        <v>0</v>
      </c>
      <c r="AG520" s="56">
        <f t="shared" si="215"/>
        <v>0</v>
      </c>
      <c r="AH520" s="56">
        <f t="shared" si="215"/>
        <v>0</v>
      </c>
      <c r="AI520" s="56">
        <f t="shared" si="215"/>
        <v>0</v>
      </c>
      <c r="AJ520" s="56">
        <f t="shared" si="215"/>
        <v>0</v>
      </c>
      <c r="AK520" s="56">
        <f t="shared" si="215"/>
        <v>0</v>
      </c>
      <c r="AL520" s="56">
        <f t="shared" si="215"/>
        <v>0</v>
      </c>
      <c r="AM520" s="56">
        <f t="shared" si="216"/>
        <v>0</v>
      </c>
      <c r="AN520" s="56">
        <f t="shared" si="216"/>
        <v>0</v>
      </c>
      <c r="AO520" s="56">
        <f t="shared" si="216"/>
        <v>0</v>
      </c>
      <c r="AP520" s="56">
        <f t="shared" si="216"/>
        <v>0</v>
      </c>
      <c r="AQ520" s="56">
        <f t="shared" si="216"/>
        <v>0</v>
      </c>
      <c r="AR520" s="56">
        <f t="shared" si="216"/>
        <v>0</v>
      </c>
      <c r="AS520" s="56">
        <f t="shared" si="216"/>
        <v>0</v>
      </c>
      <c r="AT520" s="56">
        <f t="shared" si="216"/>
        <v>0</v>
      </c>
      <c r="AU520" s="56">
        <f t="shared" si="216"/>
        <v>0</v>
      </c>
      <c r="AV520" s="56">
        <f t="shared" si="216"/>
        <v>0</v>
      </c>
      <c r="AW520" s="56">
        <f t="shared" si="216"/>
        <v>0</v>
      </c>
      <c r="AX520" s="56">
        <f t="shared" si="216"/>
        <v>0</v>
      </c>
      <c r="AY520" s="56">
        <f t="shared" si="216"/>
        <v>0</v>
      </c>
      <c r="AZ520" s="56">
        <f t="shared" si="216"/>
        <v>0</v>
      </c>
    </row>
    <row r="521" spans="1:52">
      <c r="A521" s="56" t="s">
        <v>335</v>
      </c>
      <c r="B521" s="56">
        <v>48755</v>
      </c>
      <c r="C521" s="56" t="s">
        <v>337</v>
      </c>
      <c r="D521" s="56" t="s">
        <v>338</v>
      </c>
      <c r="E521" s="1">
        <v>39117</v>
      </c>
      <c r="F521" s="1">
        <v>40014</v>
      </c>
      <c r="G521" s="1">
        <f t="shared" si="217"/>
        <v>40014</v>
      </c>
      <c r="I521" s="56">
        <f t="shared" si="213"/>
        <v>1</v>
      </c>
      <c r="J521" s="56">
        <f t="shared" si="213"/>
        <v>1</v>
      </c>
      <c r="K521" s="56">
        <f t="shared" si="213"/>
        <v>0</v>
      </c>
      <c r="L521" s="56">
        <f t="shared" si="213"/>
        <v>0</v>
      </c>
      <c r="M521" s="56">
        <f t="shared" si="213"/>
        <v>0</v>
      </c>
      <c r="N521" s="56">
        <f t="shared" si="213"/>
        <v>0</v>
      </c>
      <c r="O521" s="56">
        <f t="shared" si="213"/>
        <v>0</v>
      </c>
      <c r="P521" s="56">
        <f t="shared" si="213"/>
        <v>0</v>
      </c>
      <c r="Q521" s="56">
        <f t="shared" si="213"/>
        <v>0</v>
      </c>
      <c r="R521" s="56">
        <f t="shared" si="213"/>
        <v>0</v>
      </c>
      <c r="S521" s="56">
        <f t="shared" si="214"/>
        <v>0</v>
      </c>
      <c r="T521" s="56">
        <f t="shared" si="214"/>
        <v>0</v>
      </c>
      <c r="U521" s="56">
        <f t="shared" si="214"/>
        <v>0</v>
      </c>
      <c r="V521" s="56">
        <f t="shared" si="214"/>
        <v>0</v>
      </c>
      <c r="W521" s="56">
        <f t="shared" si="214"/>
        <v>0</v>
      </c>
      <c r="X521" s="56">
        <f t="shared" si="214"/>
        <v>0</v>
      </c>
      <c r="Y521" s="56">
        <f t="shared" si="214"/>
        <v>0</v>
      </c>
      <c r="Z521" s="56">
        <f t="shared" si="214"/>
        <v>0</v>
      </c>
      <c r="AA521" s="56">
        <f t="shared" si="214"/>
        <v>0</v>
      </c>
      <c r="AB521" s="56">
        <f t="shared" si="214"/>
        <v>0</v>
      </c>
      <c r="AC521" s="56">
        <f t="shared" si="215"/>
        <v>0</v>
      </c>
      <c r="AD521" s="56">
        <f t="shared" si="215"/>
        <v>0</v>
      </c>
      <c r="AE521" s="56">
        <f t="shared" si="215"/>
        <v>0</v>
      </c>
      <c r="AF521" s="56">
        <f t="shared" si="215"/>
        <v>0</v>
      </c>
      <c r="AG521" s="56">
        <f t="shared" si="215"/>
        <v>0</v>
      </c>
      <c r="AH521" s="56">
        <f t="shared" si="215"/>
        <v>0</v>
      </c>
      <c r="AI521" s="56">
        <f t="shared" si="215"/>
        <v>0</v>
      </c>
      <c r="AJ521" s="56">
        <f t="shared" si="215"/>
        <v>0</v>
      </c>
      <c r="AK521" s="56">
        <f t="shared" si="215"/>
        <v>0</v>
      </c>
      <c r="AL521" s="56">
        <f t="shared" si="215"/>
        <v>0</v>
      </c>
      <c r="AM521" s="56">
        <f t="shared" si="216"/>
        <v>0</v>
      </c>
      <c r="AN521" s="56">
        <f t="shared" si="216"/>
        <v>0</v>
      </c>
      <c r="AO521" s="56">
        <f t="shared" si="216"/>
        <v>0</v>
      </c>
      <c r="AP521" s="56">
        <f t="shared" si="216"/>
        <v>0</v>
      </c>
      <c r="AQ521" s="56">
        <f t="shared" si="216"/>
        <v>0</v>
      </c>
      <c r="AR521" s="56">
        <f t="shared" si="216"/>
        <v>0</v>
      </c>
      <c r="AS521" s="56">
        <f t="shared" si="216"/>
        <v>0</v>
      </c>
      <c r="AT521" s="56">
        <f t="shared" si="216"/>
        <v>0</v>
      </c>
      <c r="AU521" s="56">
        <f t="shared" si="216"/>
        <v>0</v>
      </c>
      <c r="AV521" s="56">
        <f t="shared" si="216"/>
        <v>0</v>
      </c>
      <c r="AW521" s="56">
        <f t="shared" si="216"/>
        <v>0</v>
      </c>
      <c r="AX521" s="56">
        <f t="shared" si="216"/>
        <v>0</v>
      </c>
      <c r="AY521" s="56">
        <f t="shared" si="216"/>
        <v>0</v>
      </c>
      <c r="AZ521" s="56">
        <f t="shared" si="216"/>
        <v>0</v>
      </c>
    </row>
    <row r="522" spans="1:52">
      <c r="A522" s="56" t="s">
        <v>335</v>
      </c>
      <c r="B522" s="56">
        <v>48758</v>
      </c>
      <c r="C522" s="56" t="s">
        <v>337</v>
      </c>
      <c r="D522" s="56" t="s">
        <v>336</v>
      </c>
      <c r="E522" s="1">
        <v>39131</v>
      </c>
      <c r="F522" s="1">
        <v>39844</v>
      </c>
      <c r="G522" s="1">
        <f t="shared" si="217"/>
        <v>39844</v>
      </c>
      <c r="I522" s="56">
        <f t="shared" si="213"/>
        <v>0</v>
      </c>
      <c r="J522" s="56">
        <f t="shared" si="213"/>
        <v>0</v>
      </c>
      <c r="K522" s="56">
        <f t="shared" si="213"/>
        <v>0</v>
      </c>
      <c r="L522" s="56">
        <f t="shared" si="213"/>
        <v>0</v>
      </c>
      <c r="M522" s="56">
        <f t="shared" si="213"/>
        <v>0</v>
      </c>
      <c r="N522" s="56">
        <f t="shared" si="213"/>
        <v>0</v>
      </c>
      <c r="O522" s="56">
        <f t="shared" si="213"/>
        <v>0</v>
      </c>
      <c r="P522" s="56">
        <f t="shared" si="213"/>
        <v>0</v>
      </c>
      <c r="Q522" s="56">
        <f t="shared" si="213"/>
        <v>0</v>
      </c>
      <c r="R522" s="56">
        <f t="shared" si="213"/>
        <v>0</v>
      </c>
      <c r="S522" s="56">
        <f t="shared" si="214"/>
        <v>0</v>
      </c>
      <c r="T522" s="56">
        <f t="shared" si="214"/>
        <v>0</v>
      </c>
      <c r="U522" s="56">
        <f t="shared" si="214"/>
        <v>0</v>
      </c>
      <c r="V522" s="56">
        <f t="shared" si="214"/>
        <v>0</v>
      </c>
      <c r="W522" s="56">
        <f t="shared" si="214"/>
        <v>0</v>
      </c>
      <c r="X522" s="56">
        <f t="shared" si="214"/>
        <v>0</v>
      </c>
      <c r="Y522" s="56">
        <f t="shared" si="214"/>
        <v>0</v>
      </c>
      <c r="Z522" s="56">
        <f t="shared" si="214"/>
        <v>0</v>
      </c>
      <c r="AA522" s="56">
        <f t="shared" si="214"/>
        <v>0</v>
      </c>
      <c r="AB522" s="56">
        <f t="shared" si="214"/>
        <v>0</v>
      </c>
      <c r="AC522" s="56">
        <f t="shared" si="215"/>
        <v>0</v>
      </c>
      <c r="AD522" s="56">
        <f t="shared" si="215"/>
        <v>0</v>
      </c>
      <c r="AE522" s="56">
        <f t="shared" si="215"/>
        <v>0</v>
      </c>
      <c r="AF522" s="56">
        <f t="shared" si="215"/>
        <v>0</v>
      </c>
      <c r="AG522" s="56">
        <f t="shared" si="215"/>
        <v>0</v>
      </c>
      <c r="AH522" s="56">
        <f t="shared" si="215"/>
        <v>0</v>
      </c>
      <c r="AI522" s="56">
        <f t="shared" si="215"/>
        <v>0</v>
      </c>
      <c r="AJ522" s="56">
        <f t="shared" si="215"/>
        <v>0</v>
      </c>
      <c r="AK522" s="56">
        <f t="shared" si="215"/>
        <v>0</v>
      </c>
      <c r="AL522" s="56">
        <f t="shared" si="215"/>
        <v>0</v>
      </c>
      <c r="AM522" s="56">
        <f t="shared" si="216"/>
        <v>0</v>
      </c>
      <c r="AN522" s="56">
        <f t="shared" si="216"/>
        <v>0</v>
      </c>
      <c r="AO522" s="56">
        <f t="shared" si="216"/>
        <v>0</v>
      </c>
      <c r="AP522" s="56">
        <f t="shared" si="216"/>
        <v>0</v>
      </c>
      <c r="AQ522" s="56">
        <f t="shared" si="216"/>
        <v>0</v>
      </c>
      <c r="AR522" s="56">
        <f t="shared" si="216"/>
        <v>0</v>
      </c>
      <c r="AS522" s="56">
        <f t="shared" si="216"/>
        <v>0</v>
      </c>
      <c r="AT522" s="56">
        <f t="shared" si="216"/>
        <v>0</v>
      </c>
      <c r="AU522" s="56">
        <f t="shared" si="216"/>
        <v>0</v>
      </c>
      <c r="AV522" s="56">
        <f t="shared" si="216"/>
        <v>0</v>
      </c>
      <c r="AW522" s="56">
        <f t="shared" si="216"/>
        <v>0</v>
      </c>
      <c r="AX522" s="56">
        <f t="shared" si="216"/>
        <v>0</v>
      </c>
      <c r="AY522" s="56">
        <f t="shared" si="216"/>
        <v>0</v>
      </c>
      <c r="AZ522" s="56">
        <f t="shared" si="216"/>
        <v>0</v>
      </c>
    </row>
    <row r="523" spans="1:52">
      <c r="A523" s="56" t="s">
        <v>335</v>
      </c>
      <c r="B523" s="56">
        <v>48769</v>
      </c>
      <c r="C523" s="56" t="s">
        <v>334</v>
      </c>
      <c r="D523" s="56" t="s">
        <v>333</v>
      </c>
      <c r="E523" s="1">
        <v>39201</v>
      </c>
      <c r="F523" s="1">
        <v>40059</v>
      </c>
      <c r="G523" s="1">
        <f t="shared" si="217"/>
        <v>40059</v>
      </c>
      <c r="I523" s="56">
        <f t="shared" si="213"/>
        <v>1</v>
      </c>
      <c r="J523" s="56">
        <f t="shared" si="213"/>
        <v>1</v>
      </c>
      <c r="K523" s="56">
        <f t="shared" si="213"/>
        <v>0</v>
      </c>
      <c r="L523" s="56">
        <f t="shared" si="213"/>
        <v>0</v>
      </c>
      <c r="M523" s="56">
        <f t="shared" si="213"/>
        <v>0</v>
      </c>
      <c r="N523" s="56">
        <f t="shared" si="213"/>
        <v>0</v>
      </c>
      <c r="O523" s="56">
        <f t="shared" si="213"/>
        <v>0</v>
      </c>
      <c r="P523" s="56">
        <f t="shared" si="213"/>
        <v>0</v>
      </c>
      <c r="Q523" s="56">
        <f t="shared" si="213"/>
        <v>0</v>
      </c>
      <c r="R523" s="56">
        <f t="shared" si="213"/>
        <v>0</v>
      </c>
      <c r="S523" s="56">
        <f t="shared" si="214"/>
        <v>0</v>
      </c>
      <c r="T523" s="56">
        <f t="shared" si="214"/>
        <v>0</v>
      </c>
      <c r="U523" s="56">
        <f t="shared" si="214"/>
        <v>0</v>
      </c>
      <c r="V523" s="56">
        <f t="shared" si="214"/>
        <v>0</v>
      </c>
      <c r="W523" s="56">
        <f t="shared" si="214"/>
        <v>0</v>
      </c>
      <c r="X523" s="56">
        <f t="shared" si="214"/>
        <v>0</v>
      </c>
      <c r="Y523" s="56">
        <f t="shared" si="214"/>
        <v>0</v>
      </c>
      <c r="Z523" s="56">
        <f t="shared" si="214"/>
        <v>0</v>
      </c>
      <c r="AA523" s="56">
        <f t="shared" si="214"/>
        <v>0</v>
      </c>
      <c r="AB523" s="56">
        <f t="shared" si="214"/>
        <v>0</v>
      </c>
      <c r="AC523" s="56">
        <f t="shared" si="215"/>
        <v>0</v>
      </c>
      <c r="AD523" s="56">
        <f t="shared" si="215"/>
        <v>0</v>
      </c>
      <c r="AE523" s="56">
        <f t="shared" si="215"/>
        <v>0</v>
      </c>
      <c r="AF523" s="56">
        <f t="shared" si="215"/>
        <v>0</v>
      </c>
      <c r="AG523" s="56">
        <f t="shared" si="215"/>
        <v>0</v>
      </c>
      <c r="AH523" s="56">
        <f t="shared" si="215"/>
        <v>0</v>
      </c>
      <c r="AI523" s="56">
        <f t="shared" si="215"/>
        <v>0</v>
      </c>
      <c r="AJ523" s="56">
        <f t="shared" si="215"/>
        <v>0</v>
      </c>
      <c r="AK523" s="56">
        <f t="shared" si="215"/>
        <v>0</v>
      </c>
      <c r="AL523" s="56">
        <f t="shared" si="215"/>
        <v>0</v>
      </c>
      <c r="AM523" s="56">
        <f t="shared" si="216"/>
        <v>0</v>
      </c>
      <c r="AN523" s="56">
        <f t="shared" si="216"/>
        <v>0</v>
      </c>
      <c r="AO523" s="56">
        <f t="shared" si="216"/>
        <v>0</v>
      </c>
      <c r="AP523" s="56">
        <f t="shared" si="216"/>
        <v>0</v>
      </c>
      <c r="AQ523" s="56">
        <f t="shared" si="216"/>
        <v>0</v>
      </c>
      <c r="AR523" s="56">
        <f t="shared" si="216"/>
        <v>0</v>
      </c>
      <c r="AS523" s="56">
        <f t="shared" si="216"/>
        <v>0</v>
      </c>
      <c r="AT523" s="56">
        <f t="shared" si="216"/>
        <v>0</v>
      </c>
      <c r="AU523" s="56">
        <f t="shared" si="216"/>
        <v>0</v>
      </c>
      <c r="AV523" s="56">
        <f t="shared" si="216"/>
        <v>0</v>
      </c>
      <c r="AW523" s="56">
        <f t="shared" si="216"/>
        <v>0</v>
      </c>
      <c r="AX523" s="56">
        <f t="shared" si="216"/>
        <v>0</v>
      </c>
      <c r="AY523" s="56">
        <f t="shared" si="216"/>
        <v>0</v>
      </c>
      <c r="AZ523" s="56">
        <f t="shared" si="216"/>
        <v>0</v>
      </c>
    </row>
  </sheetData>
  <autoFilter ref="A6:G209" xr:uid="{8B866DE9-FD56-4EEC-A91E-1ECB1BB77EBF}"/>
  <mergeCells count="1">
    <mergeCell ref="A2:F3"/>
  </mergeCell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D4A52-835E-4D30-9031-E6AE4BE84E17}">
  <dimension ref="A2:AZ284"/>
  <sheetViews>
    <sheetView showGridLines="0" workbookViewId="0">
      <pane xSplit="7" topLeftCell="H1" activePane="topRight" state="frozen"/>
      <selection pane="topRight" activeCell="I20" sqref="I20"/>
    </sheetView>
  </sheetViews>
  <sheetFormatPr defaultColWidth="9.109375" defaultRowHeight="14.4"/>
  <cols>
    <col min="1" max="1" width="18.109375" style="56" bestFit="1" customWidth="1"/>
    <col min="2" max="4" width="9.109375" style="56"/>
    <col min="5" max="5" width="12.88671875" style="56" bestFit="1" customWidth="1"/>
    <col min="6" max="6" width="10.6640625" style="56" customWidth="1"/>
    <col min="7" max="7" width="28.6640625" style="56" bestFit="1" customWidth="1"/>
    <col min="8" max="8" width="9.109375" style="56"/>
    <col min="9" max="52" width="10.6640625" style="56" bestFit="1" customWidth="1"/>
    <col min="53" max="16384" width="9.109375" style="56"/>
  </cols>
  <sheetData>
    <row r="2" spans="1:52">
      <c r="A2" s="74" t="s">
        <v>960</v>
      </c>
      <c r="B2" s="74"/>
      <c r="C2" s="74"/>
      <c r="D2" s="74"/>
      <c r="E2" s="74"/>
      <c r="F2" s="74"/>
    </row>
    <row r="3" spans="1:52">
      <c r="A3" s="75"/>
      <c r="B3" s="75"/>
      <c r="C3" s="75"/>
      <c r="D3" s="75"/>
      <c r="E3" s="75"/>
      <c r="F3" s="75"/>
    </row>
    <row r="4" spans="1:52" ht="21" customHeight="1">
      <c r="A4" s="66" t="s">
        <v>696</v>
      </c>
      <c r="B4" s="65"/>
      <c r="C4" s="65"/>
      <c r="D4" s="65"/>
      <c r="E4" s="65"/>
      <c r="F4" s="65"/>
      <c r="H4" s="56" t="s">
        <v>695</v>
      </c>
      <c r="I4" s="56">
        <f t="shared" ref="I4:AZ4" si="0">SUM(I7:I392)</f>
        <v>84</v>
      </c>
      <c r="J4" s="56">
        <f t="shared" si="0"/>
        <v>106</v>
      </c>
      <c r="K4" s="56">
        <f t="shared" si="0"/>
        <v>109</v>
      </c>
      <c r="L4" s="56">
        <f t="shared" si="0"/>
        <v>117</v>
      </c>
      <c r="M4" s="56">
        <f t="shared" si="0"/>
        <v>115</v>
      </c>
      <c r="N4" s="56">
        <f t="shared" si="0"/>
        <v>110</v>
      </c>
      <c r="O4" s="56">
        <f t="shared" si="0"/>
        <v>111</v>
      </c>
      <c r="P4" s="56">
        <f t="shared" si="0"/>
        <v>114</v>
      </c>
      <c r="Q4" s="56">
        <f t="shared" si="0"/>
        <v>114</v>
      </c>
      <c r="R4" s="56">
        <f t="shared" si="0"/>
        <v>114</v>
      </c>
      <c r="S4" s="56">
        <f t="shared" si="0"/>
        <v>119</v>
      </c>
      <c r="T4" s="56">
        <f t="shared" si="0"/>
        <v>118</v>
      </c>
      <c r="U4" s="56">
        <f t="shared" si="0"/>
        <v>116</v>
      </c>
      <c r="V4" s="56">
        <f t="shared" si="0"/>
        <v>111</v>
      </c>
      <c r="W4" s="56">
        <f t="shared" si="0"/>
        <v>116</v>
      </c>
      <c r="X4" s="56">
        <f t="shared" si="0"/>
        <v>126</v>
      </c>
      <c r="Y4" s="56">
        <f t="shared" si="0"/>
        <v>131</v>
      </c>
      <c r="Z4" s="56">
        <f t="shared" si="0"/>
        <v>130</v>
      </c>
      <c r="AA4" s="56">
        <f t="shared" si="0"/>
        <v>137</v>
      </c>
      <c r="AB4" s="56">
        <f t="shared" si="0"/>
        <v>141</v>
      </c>
      <c r="AC4" s="56">
        <f t="shared" si="0"/>
        <v>142</v>
      </c>
      <c r="AD4" s="56">
        <f t="shared" si="0"/>
        <v>138</v>
      </c>
      <c r="AE4" s="56">
        <f t="shared" si="0"/>
        <v>136</v>
      </c>
      <c r="AF4" s="56">
        <f t="shared" si="0"/>
        <v>141</v>
      </c>
      <c r="AG4" s="56">
        <f t="shared" si="0"/>
        <v>138</v>
      </c>
      <c r="AH4" s="56">
        <f t="shared" si="0"/>
        <v>133</v>
      </c>
      <c r="AI4" s="56">
        <f t="shared" si="0"/>
        <v>137</v>
      </c>
      <c r="AJ4" s="56">
        <f t="shared" si="0"/>
        <v>144</v>
      </c>
      <c r="AK4" s="56">
        <f t="shared" si="0"/>
        <v>137</v>
      </c>
      <c r="AL4" s="56">
        <f t="shared" si="0"/>
        <v>131</v>
      </c>
      <c r="AM4" s="56">
        <f t="shared" si="0"/>
        <v>122</v>
      </c>
      <c r="AN4" s="56">
        <f t="shared" si="0"/>
        <v>127</v>
      </c>
      <c r="AO4" s="56">
        <f t="shared" si="0"/>
        <v>125</v>
      </c>
      <c r="AP4" s="56">
        <f t="shared" si="0"/>
        <v>116</v>
      </c>
      <c r="AQ4" s="56">
        <f t="shared" si="0"/>
        <v>115</v>
      </c>
      <c r="AR4" s="56">
        <f t="shared" si="0"/>
        <v>119</v>
      </c>
      <c r="AS4" s="56">
        <f t="shared" si="0"/>
        <v>118</v>
      </c>
      <c r="AT4" s="56">
        <f t="shared" si="0"/>
        <v>118</v>
      </c>
      <c r="AU4" s="56">
        <f t="shared" si="0"/>
        <v>116</v>
      </c>
      <c r="AV4" s="56">
        <f t="shared" si="0"/>
        <v>121</v>
      </c>
      <c r="AW4" s="56">
        <f t="shared" si="0"/>
        <v>122</v>
      </c>
      <c r="AX4" s="56">
        <f t="shared" si="0"/>
        <v>121</v>
      </c>
      <c r="AY4" s="56">
        <f t="shared" si="0"/>
        <v>119</v>
      </c>
      <c r="AZ4" s="56">
        <f t="shared" si="0"/>
        <v>132</v>
      </c>
    </row>
    <row r="5" spans="1:52" ht="23.4">
      <c r="A5" s="65"/>
      <c r="B5" s="65"/>
      <c r="C5" s="65"/>
      <c r="D5" s="65"/>
      <c r="E5" s="65"/>
      <c r="F5" s="65"/>
      <c r="I5" s="1">
        <v>39903</v>
      </c>
      <c r="J5" s="1">
        <v>39994</v>
      </c>
      <c r="K5" s="1">
        <v>40086</v>
      </c>
      <c r="L5" s="1">
        <v>40178</v>
      </c>
      <c r="M5" s="1">
        <v>40268</v>
      </c>
      <c r="N5" s="1">
        <v>40359</v>
      </c>
      <c r="O5" s="1">
        <v>40451</v>
      </c>
      <c r="P5" s="1">
        <v>40543</v>
      </c>
      <c r="Q5" s="1">
        <v>40633</v>
      </c>
      <c r="R5" s="1">
        <v>40724</v>
      </c>
      <c r="S5" s="1">
        <v>40816</v>
      </c>
      <c r="T5" s="1">
        <v>40908</v>
      </c>
      <c r="U5" s="1">
        <v>40999</v>
      </c>
      <c r="V5" s="1">
        <v>41090</v>
      </c>
      <c r="W5" s="1">
        <v>41182</v>
      </c>
      <c r="X5" s="1">
        <v>41274</v>
      </c>
      <c r="Y5" s="1">
        <v>41364</v>
      </c>
      <c r="Z5" s="1">
        <v>41455</v>
      </c>
      <c r="AA5" s="1">
        <v>41547</v>
      </c>
      <c r="AB5" s="1">
        <v>41639</v>
      </c>
      <c r="AC5" s="1">
        <v>41729</v>
      </c>
      <c r="AD5" s="1">
        <v>41820</v>
      </c>
      <c r="AE5" s="1">
        <v>41912</v>
      </c>
      <c r="AF5" s="1">
        <v>42004</v>
      </c>
      <c r="AG5" s="1">
        <v>42094</v>
      </c>
      <c r="AH5" s="1">
        <v>42185</v>
      </c>
      <c r="AI5" s="1">
        <v>42277</v>
      </c>
      <c r="AJ5" s="1">
        <v>42369</v>
      </c>
      <c r="AK5" s="1">
        <v>42460</v>
      </c>
      <c r="AL5" s="1">
        <v>42551</v>
      </c>
      <c r="AM5" s="1">
        <v>42643</v>
      </c>
      <c r="AN5" s="1">
        <v>42735</v>
      </c>
      <c r="AO5" s="1">
        <v>42825</v>
      </c>
      <c r="AP5" s="1">
        <v>42916</v>
      </c>
      <c r="AQ5" s="1">
        <v>43008</v>
      </c>
      <c r="AR5" s="1">
        <v>43100</v>
      </c>
      <c r="AS5" s="1">
        <v>43190</v>
      </c>
      <c r="AT5" s="1">
        <v>43281</v>
      </c>
      <c r="AU5" s="1">
        <v>43373</v>
      </c>
      <c r="AV5" s="1">
        <v>43465</v>
      </c>
      <c r="AW5" s="1">
        <v>43555</v>
      </c>
      <c r="AX5" s="1">
        <v>43646</v>
      </c>
      <c r="AY5" s="1">
        <v>43738</v>
      </c>
      <c r="AZ5" s="1">
        <v>43830</v>
      </c>
    </row>
    <row r="6" spans="1:52">
      <c r="A6" s="56" t="s">
        <v>694</v>
      </c>
      <c r="B6" s="56" t="s">
        <v>693</v>
      </c>
      <c r="C6" s="56" t="s">
        <v>692</v>
      </c>
      <c r="D6" s="56" t="s">
        <v>691</v>
      </c>
      <c r="E6" s="56" t="s">
        <v>690</v>
      </c>
      <c r="F6" s="56" t="s">
        <v>689</v>
      </c>
      <c r="G6" s="56" t="s">
        <v>688</v>
      </c>
      <c r="I6" s="2" t="s">
        <v>0</v>
      </c>
      <c r="J6" s="2" t="s">
        <v>1</v>
      </c>
      <c r="K6" s="2" t="s">
        <v>2</v>
      </c>
      <c r="L6" s="2" t="s">
        <v>3</v>
      </c>
      <c r="M6" s="2" t="s">
        <v>4</v>
      </c>
      <c r="N6" s="2" t="s">
        <v>5</v>
      </c>
      <c r="O6" s="2" t="s">
        <v>6</v>
      </c>
      <c r="P6" s="2" t="s">
        <v>7</v>
      </c>
      <c r="Q6" s="2" t="s">
        <v>8</v>
      </c>
      <c r="R6" s="2" t="s">
        <v>9</v>
      </c>
      <c r="S6" s="2" t="s">
        <v>10</v>
      </c>
      <c r="T6" s="2" t="s">
        <v>11</v>
      </c>
      <c r="U6" s="2" t="s">
        <v>12</v>
      </c>
      <c r="V6" s="2" t="s">
        <v>13</v>
      </c>
      <c r="W6" s="2" t="s">
        <v>14</v>
      </c>
      <c r="X6" s="2" t="s">
        <v>15</v>
      </c>
      <c r="Y6" s="2" t="s">
        <v>16</v>
      </c>
      <c r="Z6" s="2" t="s">
        <v>17</v>
      </c>
      <c r="AA6" s="2" t="s">
        <v>18</v>
      </c>
      <c r="AB6" s="2" t="s">
        <v>19</v>
      </c>
      <c r="AC6" s="2" t="s">
        <v>20</v>
      </c>
      <c r="AD6" s="2" t="s">
        <v>21</v>
      </c>
      <c r="AE6" s="2" t="s">
        <v>22</v>
      </c>
      <c r="AF6" s="2" t="s">
        <v>23</v>
      </c>
      <c r="AG6" s="2" t="s">
        <v>24</v>
      </c>
      <c r="AH6" s="2" t="s">
        <v>25</v>
      </c>
      <c r="AI6" s="2" t="s">
        <v>26</v>
      </c>
      <c r="AJ6" s="2" t="s">
        <v>27</v>
      </c>
      <c r="AK6" s="2" t="s">
        <v>28</v>
      </c>
      <c r="AL6" s="2" t="s">
        <v>29</v>
      </c>
      <c r="AM6" s="2" t="s">
        <v>30</v>
      </c>
      <c r="AN6" s="2" t="s">
        <v>31</v>
      </c>
      <c r="AO6" s="2" t="s">
        <v>32</v>
      </c>
      <c r="AP6" s="2" t="s">
        <v>33</v>
      </c>
      <c r="AQ6" s="2" t="s">
        <v>34</v>
      </c>
      <c r="AR6" s="2" t="s">
        <v>35</v>
      </c>
      <c r="AS6" s="2" t="s">
        <v>36</v>
      </c>
      <c r="AT6" s="2" t="s">
        <v>37</v>
      </c>
      <c r="AU6" s="2" t="s">
        <v>38</v>
      </c>
      <c r="AV6" s="2" t="s">
        <v>39</v>
      </c>
      <c r="AW6" s="2" t="s">
        <v>40</v>
      </c>
      <c r="AX6" s="2" t="s">
        <v>41</v>
      </c>
      <c r="AY6" s="2" t="s">
        <v>42</v>
      </c>
      <c r="AZ6" s="2" t="s">
        <v>43</v>
      </c>
    </row>
    <row r="7" spans="1:52">
      <c r="A7" s="56" t="s">
        <v>352</v>
      </c>
      <c r="B7" s="56">
        <v>24247</v>
      </c>
      <c r="C7" s="56" t="s">
        <v>944</v>
      </c>
      <c r="D7" s="56" t="s">
        <v>959</v>
      </c>
      <c r="E7" s="1">
        <v>38737</v>
      </c>
      <c r="F7" s="1">
        <v>40238</v>
      </c>
      <c r="G7" s="1">
        <f t="shared" ref="G7:G70" si="1">IF(F7="",DATE(2021,1,1),F7)</f>
        <v>40238</v>
      </c>
      <c r="I7" s="56">
        <f t="shared" ref="I7:R16" si="2">IF(AND(I$5&gt;$E7,I$5&lt;$G7),1,0)</f>
        <v>1</v>
      </c>
      <c r="J7" s="56">
        <f t="shared" si="2"/>
        <v>1</v>
      </c>
      <c r="K7" s="56">
        <f t="shared" si="2"/>
        <v>1</v>
      </c>
      <c r="L7" s="56">
        <f t="shared" si="2"/>
        <v>1</v>
      </c>
      <c r="M7" s="56">
        <f t="shared" si="2"/>
        <v>0</v>
      </c>
      <c r="N7" s="56">
        <f t="shared" si="2"/>
        <v>0</v>
      </c>
      <c r="O7" s="56">
        <f t="shared" si="2"/>
        <v>0</v>
      </c>
      <c r="P7" s="56">
        <f t="shared" si="2"/>
        <v>0</v>
      </c>
      <c r="Q7" s="56">
        <f t="shared" si="2"/>
        <v>0</v>
      </c>
      <c r="R7" s="56">
        <f t="shared" si="2"/>
        <v>0</v>
      </c>
      <c r="S7" s="56">
        <f t="shared" ref="S7:AB16" si="3">IF(AND(S$5&gt;$E7,S$5&lt;$G7),1,0)</f>
        <v>0</v>
      </c>
      <c r="T7" s="56">
        <f t="shared" si="3"/>
        <v>0</v>
      </c>
      <c r="U7" s="56">
        <f t="shared" si="3"/>
        <v>0</v>
      </c>
      <c r="V7" s="56">
        <f t="shared" si="3"/>
        <v>0</v>
      </c>
      <c r="W7" s="56">
        <f t="shared" si="3"/>
        <v>0</v>
      </c>
      <c r="X7" s="56">
        <f t="shared" si="3"/>
        <v>0</v>
      </c>
      <c r="Y7" s="56">
        <f t="shared" si="3"/>
        <v>0</v>
      </c>
      <c r="Z7" s="56">
        <f t="shared" si="3"/>
        <v>0</v>
      </c>
      <c r="AA7" s="56">
        <f t="shared" si="3"/>
        <v>0</v>
      </c>
      <c r="AB7" s="56">
        <f t="shared" si="3"/>
        <v>0</v>
      </c>
      <c r="AC7" s="56">
        <f t="shared" ref="AC7:AL16" si="4">IF(AND(AC$5&gt;$E7,AC$5&lt;$G7),1,0)</f>
        <v>0</v>
      </c>
      <c r="AD7" s="56">
        <f t="shared" si="4"/>
        <v>0</v>
      </c>
      <c r="AE7" s="56">
        <f t="shared" si="4"/>
        <v>0</v>
      </c>
      <c r="AF7" s="56">
        <f t="shared" si="4"/>
        <v>0</v>
      </c>
      <c r="AG7" s="56">
        <f t="shared" si="4"/>
        <v>0</v>
      </c>
      <c r="AH7" s="56">
        <f t="shared" si="4"/>
        <v>0</v>
      </c>
      <c r="AI7" s="56">
        <f t="shared" si="4"/>
        <v>0</v>
      </c>
      <c r="AJ7" s="56">
        <f t="shared" si="4"/>
        <v>0</v>
      </c>
      <c r="AK7" s="56">
        <f t="shared" si="4"/>
        <v>0</v>
      </c>
      <c r="AL7" s="56">
        <f t="shared" si="4"/>
        <v>0</v>
      </c>
      <c r="AM7" s="56">
        <f t="shared" ref="AM7:AZ16" si="5">IF(AND(AM$5&gt;$E7,AM$5&lt;$G7),1,0)</f>
        <v>0</v>
      </c>
      <c r="AN7" s="56">
        <f t="shared" si="5"/>
        <v>0</v>
      </c>
      <c r="AO7" s="56">
        <f t="shared" si="5"/>
        <v>0</v>
      </c>
      <c r="AP7" s="56">
        <f t="shared" si="5"/>
        <v>0</v>
      </c>
      <c r="AQ7" s="56">
        <f t="shared" si="5"/>
        <v>0</v>
      </c>
      <c r="AR7" s="56">
        <f t="shared" si="5"/>
        <v>0</v>
      </c>
      <c r="AS7" s="56">
        <f t="shared" si="5"/>
        <v>0</v>
      </c>
      <c r="AT7" s="56">
        <f t="shared" si="5"/>
        <v>0</v>
      </c>
      <c r="AU7" s="56">
        <f t="shared" si="5"/>
        <v>0</v>
      </c>
      <c r="AV7" s="56">
        <f t="shared" si="5"/>
        <v>0</v>
      </c>
      <c r="AW7" s="56">
        <f t="shared" si="5"/>
        <v>0</v>
      </c>
      <c r="AX7" s="56">
        <f t="shared" si="5"/>
        <v>0</v>
      </c>
      <c r="AY7" s="56">
        <f t="shared" si="5"/>
        <v>0</v>
      </c>
      <c r="AZ7" s="56">
        <f t="shared" si="5"/>
        <v>0</v>
      </c>
    </row>
    <row r="8" spans="1:52">
      <c r="A8" s="56" t="s">
        <v>352</v>
      </c>
      <c r="B8" s="56">
        <v>24379</v>
      </c>
      <c r="C8" s="56" t="s">
        <v>944</v>
      </c>
      <c r="D8" s="56" t="s">
        <v>958</v>
      </c>
      <c r="E8" s="1">
        <v>38790</v>
      </c>
      <c r="F8" s="1">
        <v>40238</v>
      </c>
      <c r="G8" s="1">
        <f t="shared" si="1"/>
        <v>40238</v>
      </c>
      <c r="I8" s="56">
        <f t="shared" si="2"/>
        <v>1</v>
      </c>
      <c r="J8" s="56">
        <f t="shared" si="2"/>
        <v>1</v>
      </c>
      <c r="K8" s="56">
        <f t="shared" si="2"/>
        <v>1</v>
      </c>
      <c r="L8" s="56">
        <f t="shared" si="2"/>
        <v>1</v>
      </c>
      <c r="M8" s="56">
        <f t="shared" si="2"/>
        <v>0</v>
      </c>
      <c r="N8" s="56">
        <f t="shared" si="2"/>
        <v>0</v>
      </c>
      <c r="O8" s="56">
        <f t="shared" si="2"/>
        <v>0</v>
      </c>
      <c r="P8" s="56">
        <f t="shared" si="2"/>
        <v>0</v>
      </c>
      <c r="Q8" s="56">
        <f t="shared" si="2"/>
        <v>0</v>
      </c>
      <c r="R8" s="56">
        <f t="shared" si="2"/>
        <v>0</v>
      </c>
      <c r="S8" s="56">
        <f t="shared" si="3"/>
        <v>0</v>
      </c>
      <c r="T8" s="56">
        <f t="shared" si="3"/>
        <v>0</v>
      </c>
      <c r="U8" s="56">
        <f t="shared" si="3"/>
        <v>0</v>
      </c>
      <c r="V8" s="56">
        <f t="shared" si="3"/>
        <v>0</v>
      </c>
      <c r="W8" s="56">
        <f t="shared" si="3"/>
        <v>0</v>
      </c>
      <c r="X8" s="56">
        <f t="shared" si="3"/>
        <v>0</v>
      </c>
      <c r="Y8" s="56">
        <f t="shared" si="3"/>
        <v>0</v>
      </c>
      <c r="Z8" s="56">
        <f t="shared" si="3"/>
        <v>0</v>
      </c>
      <c r="AA8" s="56">
        <f t="shared" si="3"/>
        <v>0</v>
      </c>
      <c r="AB8" s="56">
        <f t="shared" si="3"/>
        <v>0</v>
      </c>
      <c r="AC8" s="56">
        <f t="shared" si="4"/>
        <v>0</v>
      </c>
      <c r="AD8" s="56">
        <f t="shared" si="4"/>
        <v>0</v>
      </c>
      <c r="AE8" s="56">
        <f t="shared" si="4"/>
        <v>0</v>
      </c>
      <c r="AF8" s="56">
        <f t="shared" si="4"/>
        <v>0</v>
      </c>
      <c r="AG8" s="56">
        <f t="shared" si="4"/>
        <v>0</v>
      </c>
      <c r="AH8" s="56">
        <f t="shared" si="4"/>
        <v>0</v>
      </c>
      <c r="AI8" s="56">
        <f t="shared" si="4"/>
        <v>0</v>
      </c>
      <c r="AJ8" s="56">
        <f t="shared" si="4"/>
        <v>0</v>
      </c>
      <c r="AK8" s="56">
        <f t="shared" si="4"/>
        <v>0</v>
      </c>
      <c r="AL8" s="56">
        <f t="shared" si="4"/>
        <v>0</v>
      </c>
      <c r="AM8" s="56">
        <f t="shared" si="5"/>
        <v>0</v>
      </c>
      <c r="AN8" s="56">
        <f t="shared" si="5"/>
        <v>0</v>
      </c>
      <c r="AO8" s="56">
        <f t="shared" si="5"/>
        <v>0</v>
      </c>
      <c r="AP8" s="56">
        <f t="shared" si="5"/>
        <v>0</v>
      </c>
      <c r="AQ8" s="56">
        <f t="shared" si="5"/>
        <v>0</v>
      </c>
      <c r="AR8" s="56">
        <f t="shared" si="5"/>
        <v>0</v>
      </c>
      <c r="AS8" s="56">
        <f t="shared" si="5"/>
        <v>0</v>
      </c>
      <c r="AT8" s="56">
        <f t="shared" si="5"/>
        <v>0</v>
      </c>
      <c r="AU8" s="56">
        <f t="shared" si="5"/>
        <v>0</v>
      </c>
      <c r="AV8" s="56">
        <f t="shared" si="5"/>
        <v>0</v>
      </c>
      <c r="AW8" s="56">
        <f t="shared" si="5"/>
        <v>0</v>
      </c>
      <c r="AX8" s="56">
        <f t="shared" si="5"/>
        <v>0</v>
      </c>
      <c r="AY8" s="56">
        <f t="shared" si="5"/>
        <v>0</v>
      </c>
      <c r="AZ8" s="56">
        <f t="shared" si="5"/>
        <v>0</v>
      </c>
    </row>
    <row r="9" spans="1:52">
      <c r="A9" s="56" t="s">
        <v>335</v>
      </c>
      <c r="B9" s="56">
        <v>23527</v>
      </c>
      <c r="C9" s="56" t="s">
        <v>957</v>
      </c>
      <c r="D9" s="56" t="s">
        <v>956</v>
      </c>
      <c r="E9" s="1">
        <v>38169</v>
      </c>
      <c r="F9" s="1">
        <v>39035</v>
      </c>
      <c r="G9" s="1">
        <f t="shared" si="1"/>
        <v>39035</v>
      </c>
      <c r="I9" s="56">
        <f t="shared" si="2"/>
        <v>0</v>
      </c>
      <c r="J9" s="56">
        <f t="shared" si="2"/>
        <v>0</v>
      </c>
      <c r="K9" s="56">
        <f t="shared" si="2"/>
        <v>0</v>
      </c>
      <c r="L9" s="56">
        <f t="shared" si="2"/>
        <v>0</v>
      </c>
      <c r="M9" s="56">
        <f t="shared" si="2"/>
        <v>0</v>
      </c>
      <c r="N9" s="56">
        <f t="shared" si="2"/>
        <v>0</v>
      </c>
      <c r="O9" s="56">
        <f t="shared" si="2"/>
        <v>0</v>
      </c>
      <c r="P9" s="56">
        <f t="shared" si="2"/>
        <v>0</v>
      </c>
      <c r="Q9" s="56">
        <f t="shared" si="2"/>
        <v>0</v>
      </c>
      <c r="R9" s="56">
        <f t="shared" si="2"/>
        <v>0</v>
      </c>
      <c r="S9" s="56">
        <f t="shared" si="3"/>
        <v>0</v>
      </c>
      <c r="T9" s="56">
        <f t="shared" si="3"/>
        <v>0</v>
      </c>
      <c r="U9" s="56">
        <f t="shared" si="3"/>
        <v>0</v>
      </c>
      <c r="V9" s="56">
        <f t="shared" si="3"/>
        <v>0</v>
      </c>
      <c r="W9" s="56">
        <f t="shared" si="3"/>
        <v>0</v>
      </c>
      <c r="X9" s="56">
        <f t="shared" si="3"/>
        <v>0</v>
      </c>
      <c r="Y9" s="56">
        <f t="shared" si="3"/>
        <v>0</v>
      </c>
      <c r="Z9" s="56">
        <f t="shared" si="3"/>
        <v>0</v>
      </c>
      <c r="AA9" s="56">
        <f t="shared" si="3"/>
        <v>0</v>
      </c>
      <c r="AB9" s="56">
        <f t="shared" si="3"/>
        <v>0</v>
      </c>
      <c r="AC9" s="56">
        <f t="shared" si="4"/>
        <v>0</v>
      </c>
      <c r="AD9" s="56">
        <f t="shared" si="4"/>
        <v>0</v>
      </c>
      <c r="AE9" s="56">
        <f t="shared" si="4"/>
        <v>0</v>
      </c>
      <c r="AF9" s="56">
        <f t="shared" si="4"/>
        <v>0</v>
      </c>
      <c r="AG9" s="56">
        <f t="shared" si="4"/>
        <v>0</v>
      </c>
      <c r="AH9" s="56">
        <f t="shared" si="4"/>
        <v>0</v>
      </c>
      <c r="AI9" s="56">
        <f t="shared" si="4"/>
        <v>0</v>
      </c>
      <c r="AJ9" s="56">
        <f t="shared" si="4"/>
        <v>0</v>
      </c>
      <c r="AK9" s="56">
        <f t="shared" si="4"/>
        <v>0</v>
      </c>
      <c r="AL9" s="56">
        <f t="shared" si="4"/>
        <v>0</v>
      </c>
      <c r="AM9" s="56">
        <f t="shared" si="5"/>
        <v>0</v>
      </c>
      <c r="AN9" s="56">
        <f t="shared" si="5"/>
        <v>0</v>
      </c>
      <c r="AO9" s="56">
        <f t="shared" si="5"/>
        <v>0</v>
      </c>
      <c r="AP9" s="56">
        <f t="shared" si="5"/>
        <v>0</v>
      </c>
      <c r="AQ9" s="56">
        <f t="shared" si="5"/>
        <v>0</v>
      </c>
      <c r="AR9" s="56">
        <f t="shared" si="5"/>
        <v>0</v>
      </c>
      <c r="AS9" s="56">
        <f t="shared" si="5"/>
        <v>0</v>
      </c>
      <c r="AT9" s="56">
        <f t="shared" si="5"/>
        <v>0</v>
      </c>
      <c r="AU9" s="56">
        <f t="shared" si="5"/>
        <v>0</v>
      </c>
      <c r="AV9" s="56">
        <f t="shared" si="5"/>
        <v>0</v>
      </c>
      <c r="AW9" s="56">
        <f t="shared" si="5"/>
        <v>0</v>
      </c>
      <c r="AX9" s="56">
        <f t="shared" si="5"/>
        <v>0</v>
      </c>
      <c r="AY9" s="56">
        <f t="shared" si="5"/>
        <v>0</v>
      </c>
      <c r="AZ9" s="56">
        <f t="shared" si="5"/>
        <v>0</v>
      </c>
    </row>
    <row r="10" spans="1:52">
      <c r="A10" s="56" t="s">
        <v>335</v>
      </c>
      <c r="B10" s="56">
        <v>23952</v>
      </c>
      <c r="C10" s="56" t="s">
        <v>944</v>
      </c>
      <c r="D10" s="56" t="s">
        <v>955</v>
      </c>
      <c r="E10" s="1">
        <v>38882</v>
      </c>
      <c r="F10" s="1">
        <v>40736</v>
      </c>
      <c r="G10" s="1">
        <f t="shared" si="1"/>
        <v>40736</v>
      </c>
      <c r="I10" s="56">
        <f t="shared" si="2"/>
        <v>1</v>
      </c>
      <c r="J10" s="56">
        <f t="shared" si="2"/>
        <v>1</v>
      </c>
      <c r="K10" s="56">
        <f t="shared" si="2"/>
        <v>1</v>
      </c>
      <c r="L10" s="56">
        <f t="shared" si="2"/>
        <v>1</v>
      </c>
      <c r="M10" s="56">
        <f t="shared" si="2"/>
        <v>1</v>
      </c>
      <c r="N10" s="56">
        <f t="shared" si="2"/>
        <v>1</v>
      </c>
      <c r="O10" s="56">
        <f t="shared" si="2"/>
        <v>1</v>
      </c>
      <c r="P10" s="56">
        <f t="shared" si="2"/>
        <v>1</v>
      </c>
      <c r="Q10" s="56">
        <f t="shared" si="2"/>
        <v>1</v>
      </c>
      <c r="R10" s="56">
        <f t="shared" si="2"/>
        <v>1</v>
      </c>
      <c r="S10" s="56">
        <f t="shared" si="3"/>
        <v>0</v>
      </c>
      <c r="T10" s="56">
        <f t="shared" si="3"/>
        <v>0</v>
      </c>
      <c r="U10" s="56">
        <f t="shared" si="3"/>
        <v>0</v>
      </c>
      <c r="V10" s="56">
        <f t="shared" si="3"/>
        <v>0</v>
      </c>
      <c r="W10" s="56">
        <f t="shared" si="3"/>
        <v>0</v>
      </c>
      <c r="X10" s="56">
        <f t="shared" si="3"/>
        <v>0</v>
      </c>
      <c r="Y10" s="56">
        <f t="shared" si="3"/>
        <v>0</v>
      </c>
      <c r="Z10" s="56">
        <f t="shared" si="3"/>
        <v>0</v>
      </c>
      <c r="AA10" s="56">
        <f t="shared" si="3"/>
        <v>0</v>
      </c>
      <c r="AB10" s="56">
        <f t="shared" si="3"/>
        <v>0</v>
      </c>
      <c r="AC10" s="56">
        <f t="shared" si="4"/>
        <v>0</v>
      </c>
      <c r="AD10" s="56">
        <f t="shared" si="4"/>
        <v>0</v>
      </c>
      <c r="AE10" s="56">
        <f t="shared" si="4"/>
        <v>0</v>
      </c>
      <c r="AF10" s="56">
        <f t="shared" si="4"/>
        <v>0</v>
      </c>
      <c r="AG10" s="56">
        <f t="shared" si="4"/>
        <v>0</v>
      </c>
      <c r="AH10" s="56">
        <f t="shared" si="4"/>
        <v>0</v>
      </c>
      <c r="AI10" s="56">
        <f t="shared" si="4"/>
        <v>0</v>
      </c>
      <c r="AJ10" s="56">
        <f t="shared" si="4"/>
        <v>0</v>
      </c>
      <c r="AK10" s="56">
        <f t="shared" si="4"/>
        <v>0</v>
      </c>
      <c r="AL10" s="56">
        <f t="shared" si="4"/>
        <v>0</v>
      </c>
      <c r="AM10" s="56">
        <f t="shared" si="5"/>
        <v>0</v>
      </c>
      <c r="AN10" s="56">
        <f t="shared" si="5"/>
        <v>0</v>
      </c>
      <c r="AO10" s="56">
        <f t="shared" si="5"/>
        <v>0</v>
      </c>
      <c r="AP10" s="56">
        <f t="shared" si="5"/>
        <v>0</v>
      </c>
      <c r="AQ10" s="56">
        <f t="shared" si="5"/>
        <v>0</v>
      </c>
      <c r="AR10" s="56">
        <f t="shared" si="5"/>
        <v>0</v>
      </c>
      <c r="AS10" s="56">
        <f t="shared" si="5"/>
        <v>0</v>
      </c>
      <c r="AT10" s="56">
        <f t="shared" si="5"/>
        <v>0</v>
      </c>
      <c r="AU10" s="56">
        <f t="shared" si="5"/>
        <v>0</v>
      </c>
      <c r="AV10" s="56">
        <f t="shared" si="5"/>
        <v>0</v>
      </c>
      <c r="AW10" s="56">
        <f t="shared" si="5"/>
        <v>0</v>
      </c>
      <c r="AX10" s="56">
        <f t="shared" si="5"/>
        <v>0</v>
      </c>
      <c r="AY10" s="56">
        <f t="shared" si="5"/>
        <v>0</v>
      </c>
      <c r="AZ10" s="56">
        <f t="shared" si="5"/>
        <v>0</v>
      </c>
    </row>
    <row r="11" spans="1:52">
      <c r="A11" s="56" t="s">
        <v>335</v>
      </c>
      <c r="B11" s="56">
        <v>23955</v>
      </c>
      <c r="C11" s="56" t="s">
        <v>944</v>
      </c>
      <c r="D11" s="56" t="s">
        <v>954</v>
      </c>
      <c r="E11" s="1">
        <v>38535</v>
      </c>
      <c r="F11" s="1">
        <v>39604</v>
      </c>
      <c r="G11" s="1">
        <f t="shared" si="1"/>
        <v>39604</v>
      </c>
      <c r="I11" s="56">
        <f t="shared" si="2"/>
        <v>0</v>
      </c>
      <c r="J11" s="56">
        <f t="shared" si="2"/>
        <v>0</v>
      </c>
      <c r="K11" s="56">
        <f t="shared" si="2"/>
        <v>0</v>
      </c>
      <c r="L11" s="56">
        <f t="shared" si="2"/>
        <v>0</v>
      </c>
      <c r="M11" s="56">
        <f t="shared" si="2"/>
        <v>0</v>
      </c>
      <c r="N11" s="56">
        <f t="shared" si="2"/>
        <v>0</v>
      </c>
      <c r="O11" s="56">
        <f t="shared" si="2"/>
        <v>0</v>
      </c>
      <c r="P11" s="56">
        <f t="shared" si="2"/>
        <v>0</v>
      </c>
      <c r="Q11" s="56">
        <f t="shared" si="2"/>
        <v>0</v>
      </c>
      <c r="R11" s="56">
        <f t="shared" si="2"/>
        <v>0</v>
      </c>
      <c r="S11" s="56">
        <f t="shared" si="3"/>
        <v>0</v>
      </c>
      <c r="T11" s="56">
        <f t="shared" si="3"/>
        <v>0</v>
      </c>
      <c r="U11" s="56">
        <f t="shared" si="3"/>
        <v>0</v>
      </c>
      <c r="V11" s="56">
        <f t="shared" si="3"/>
        <v>0</v>
      </c>
      <c r="W11" s="56">
        <f t="shared" si="3"/>
        <v>0</v>
      </c>
      <c r="X11" s="56">
        <f t="shared" si="3"/>
        <v>0</v>
      </c>
      <c r="Y11" s="56">
        <f t="shared" si="3"/>
        <v>0</v>
      </c>
      <c r="Z11" s="56">
        <f t="shared" si="3"/>
        <v>0</v>
      </c>
      <c r="AA11" s="56">
        <f t="shared" si="3"/>
        <v>0</v>
      </c>
      <c r="AB11" s="56">
        <f t="shared" si="3"/>
        <v>0</v>
      </c>
      <c r="AC11" s="56">
        <f t="shared" si="4"/>
        <v>0</v>
      </c>
      <c r="AD11" s="56">
        <f t="shared" si="4"/>
        <v>0</v>
      </c>
      <c r="AE11" s="56">
        <f t="shared" si="4"/>
        <v>0</v>
      </c>
      <c r="AF11" s="56">
        <f t="shared" si="4"/>
        <v>0</v>
      </c>
      <c r="AG11" s="56">
        <f t="shared" si="4"/>
        <v>0</v>
      </c>
      <c r="AH11" s="56">
        <f t="shared" si="4"/>
        <v>0</v>
      </c>
      <c r="AI11" s="56">
        <f t="shared" si="4"/>
        <v>0</v>
      </c>
      <c r="AJ11" s="56">
        <f t="shared" si="4"/>
        <v>0</v>
      </c>
      <c r="AK11" s="56">
        <f t="shared" si="4"/>
        <v>0</v>
      </c>
      <c r="AL11" s="56">
        <f t="shared" si="4"/>
        <v>0</v>
      </c>
      <c r="AM11" s="56">
        <f t="shared" si="5"/>
        <v>0</v>
      </c>
      <c r="AN11" s="56">
        <f t="shared" si="5"/>
        <v>0</v>
      </c>
      <c r="AO11" s="56">
        <f t="shared" si="5"/>
        <v>0</v>
      </c>
      <c r="AP11" s="56">
        <f t="shared" si="5"/>
        <v>0</v>
      </c>
      <c r="AQ11" s="56">
        <f t="shared" si="5"/>
        <v>0</v>
      </c>
      <c r="AR11" s="56">
        <f t="shared" si="5"/>
        <v>0</v>
      </c>
      <c r="AS11" s="56">
        <f t="shared" si="5"/>
        <v>0</v>
      </c>
      <c r="AT11" s="56">
        <f t="shared" si="5"/>
        <v>0</v>
      </c>
      <c r="AU11" s="56">
        <f t="shared" si="5"/>
        <v>0</v>
      </c>
      <c r="AV11" s="56">
        <f t="shared" si="5"/>
        <v>0</v>
      </c>
      <c r="AW11" s="56">
        <f t="shared" si="5"/>
        <v>0</v>
      </c>
      <c r="AX11" s="56">
        <f t="shared" si="5"/>
        <v>0</v>
      </c>
      <c r="AY11" s="56">
        <f t="shared" si="5"/>
        <v>0</v>
      </c>
      <c r="AZ11" s="56">
        <f t="shared" si="5"/>
        <v>0</v>
      </c>
    </row>
    <row r="12" spans="1:52">
      <c r="A12" s="56" t="s">
        <v>335</v>
      </c>
      <c r="B12" s="56">
        <v>23956</v>
      </c>
      <c r="C12" s="56" t="s">
        <v>944</v>
      </c>
      <c r="D12" s="56" t="s">
        <v>953</v>
      </c>
      <c r="E12" s="1">
        <v>38555</v>
      </c>
      <c r="F12" s="1">
        <v>39600</v>
      </c>
      <c r="G12" s="1">
        <f t="shared" si="1"/>
        <v>39600</v>
      </c>
      <c r="I12" s="56">
        <f t="shared" si="2"/>
        <v>0</v>
      </c>
      <c r="J12" s="56">
        <f t="shared" si="2"/>
        <v>0</v>
      </c>
      <c r="K12" s="56">
        <f t="shared" si="2"/>
        <v>0</v>
      </c>
      <c r="L12" s="56">
        <f t="shared" si="2"/>
        <v>0</v>
      </c>
      <c r="M12" s="56">
        <f t="shared" si="2"/>
        <v>0</v>
      </c>
      <c r="N12" s="56">
        <f t="shared" si="2"/>
        <v>0</v>
      </c>
      <c r="O12" s="56">
        <f t="shared" si="2"/>
        <v>0</v>
      </c>
      <c r="P12" s="56">
        <f t="shared" si="2"/>
        <v>0</v>
      </c>
      <c r="Q12" s="56">
        <f t="shared" si="2"/>
        <v>0</v>
      </c>
      <c r="R12" s="56">
        <f t="shared" si="2"/>
        <v>0</v>
      </c>
      <c r="S12" s="56">
        <f t="shared" si="3"/>
        <v>0</v>
      </c>
      <c r="T12" s="56">
        <f t="shared" si="3"/>
        <v>0</v>
      </c>
      <c r="U12" s="56">
        <f t="shared" si="3"/>
        <v>0</v>
      </c>
      <c r="V12" s="56">
        <f t="shared" si="3"/>
        <v>0</v>
      </c>
      <c r="W12" s="56">
        <f t="shared" si="3"/>
        <v>0</v>
      </c>
      <c r="X12" s="56">
        <f t="shared" si="3"/>
        <v>0</v>
      </c>
      <c r="Y12" s="56">
        <f t="shared" si="3"/>
        <v>0</v>
      </c>
      <c r="Z12" s="56">
        <f t="shared" si="3"/>
        <v>0</v>
      </c>
      <c r="AA12" s="56">
        <f t="shared" si="3"/>
        <v>0</v>
      </c>
      <c r="AB12" s="56">
        <f t="shared" si="3"/>
        <v>0</v>
      </c>
      <c r="AC12" s="56">
        <f t="shared" si="4"/>
        <v>0</v>
      </c>
      <c r="AD12" s="56">
        <f t="shared" si="4"/>
        <v>0</v>
      </c>
      <c r="AE12" s="56">
        <f t="shared" si="4"/>
        <v>0</v>
      </c>
      <c r="AF12" s="56">
        <f t="shared" si="4"/>
        <v>0</v>
      </c>
      <c r="AG12" s="56">
        <f t="shared" si="4"/>
        <v>0</v>
      </c>
      <c r="AH12" s="56">
        <f t="shared" si="4"/>
        <v>0</v>
      </c>
      <c r="AI12" s="56">
        <f t="shared" si="4"/>
        <v>0</v>
      </c>
      <c r="AJ12" s="56">
        <f t="shared" si="4"/>
        <v>0</v>
      </c>
      <c r="AK12" s="56">
        <f t="shared" si="4"/>
        <v>0</v>
      </c>
      <c r="AL12" s="56">
        <f t="shared" si="4"/>
        <v>0</v>
      </c>
      <c r="AM12" s="56">
        <f t="shared" si="5"/>
        <v>0</v>
      </c>
      <c r="AN12" s="56">
        <f t="shared" si="5"/>
        <v>0</v>
      </c>
      <c r="AO12" s="56">
        <f t="shared" si="5"/>
        <v>0</v>
      </c>
      <c r="AP12" s="56">
        <f t="shared" si="5"/>
        <v>0</v>
      </c>
      <c r="AQ12" s="56">
        <f t="shared" si="5"/>
        <v>0</v>
      </c>
      <c r="AR12" s="56">
        <f t="shared" si="5"/>
        <v>0</v>
      </c>
      <c r="AS12" s="56">
        <f t="shared" si="5"/>
        <v>0</v>
      </c>
      <c r="AT12" s="56">
        <f t="shared" si="5"/>
        <v>0</v>
      </c>
      <c r="AU12" s="56">
        <f t="shared" si="5"/>
        <v>0</v>
      </c>
      <c r="AV12" s="56">
        <f t="shared" si="5"/>
        <v>0</v>
      </c>
      <c r="AW12" s="56">
        <f t="shared" si="5"/>
        <v>0</v>
      </c>
      <c r="AX12" s="56">
        <f t="shared" si="5"/>
        <v>0</v>
      </c>
      <c r="AY12" s="56">
        <f t="shared" si="5"/>
        <v>0</v>
      </c>
      <c r="AZ12" s="56">
        <f t="shared" si="5"/>
        <v>0</v>
      </c>
    </row>
    <row r="13" spans="1:52">
      <c r="A13" s="56" t="s">
        <v>335</v>
      </c>
      <c r="B13" s="56">
        <v>24248</v>
      </c>
      <c r="C13" s="56" t="s">
        <v>944</v>
      </c>
      <c r="D13" s="56" t="s">
        <v>952</v>
      </c>
      <c r="E13" s="1">
        <v>38317</v>
      </c>
      <c r="F13" s="1">
        <v>40261</v>
      </c>
      <c r="G13" s="1">
        <f t="shared" si="1"/>
        <v>40261</v>
      </c>
      <c r="I13" s="56">
        <f t="shared" si="2"/>
        <v>1</v>
      </c>
      <c r="J13" s="56">
        <f t="shared" si="2"/>
        <v>1</v>
      </c>
      <c r="K13" s="56">
        <f t="shared" si="2"/>
        <v>1</v>
      </c>
      <c r="L13" s="56">
        <f t="shared" si="2"/>
        <v>1</v>
      </c>
      <c r="M13" s="56">
        <f t="shared" si="2"/>
        <v>0</v>
      </c>
      <c r="N13" s="56">
        <f t="shared" si="2"/>
        <v>0</v>
      </c>
      <c r="O13" s="56">
        <f t="shared" si="2"/>
        <v>0</v>
      </c>
      <c r="P13" s="56">
        <f t="shared" si="2"/>
        <v>0</v>
      </c>
      <c r="Q13" s="56">
        <f t="shared" si="2"/>
        <v>0</v>
      </c>
      <c r="R13" s="56">
        <f t="shared" si="2"/>
        <v>0</v>
      </c>
      <c r="S13" s="56">
        <f t="shared" si="3"/>
        <v>0</v>
      </c>
      <c r="T13" s="56">
        <f t="shared" si="3"/>
        <v>0</v>
      </c>
      <c r="U13" s="56">
        <f t="shared" si="3"/>
        <v>0</v>
      </c>
      <c r="V13" s="56">
        <f t="shared" si="3"/>
        <v>0</v>
      </c>
      <c r="W13" s="56">
        <f t="shared" si="3"/>
        <v>0</v>
      </c>
      <c r="X13" s="56">
        <f t="shared" si="3"/>
        <v>0</v>
      </c>
      <c r="Y13" s="56">
        <f t="shared" si="3"/>
        <v>0</v>
      </c>
      <c r="Z13" s="56">
        <f t="shared" si="3"/>
        <v>0</v>
      </c>
      <c r="AA13" s="56">
        <f t="shared" si="3"/>
        <v>0</v>
      </c>
      <c r="AB13" s="56">
        <f t="shared" si="3"/>
        <v>0</v>
      </c>
      <c r="AC13" s="56">
        <f t="shared" si="4"/>
        <v>0</v>
      </c>
      <c r="AD13" s="56">
        <f t="shared" si="4"/>
        <v>0</v>
      </c>
      <c r="AE13" s="56">
        <f t="shared" si="4"/>
        <v>0</v>
      </c>
      <c r="AF13" s="56">
        <f t="shared" si="4"/>
        <v>0</v>
      </c>
      <c r="AG13" s="56">
        <f t="shared" si="4"/>
        <v>0</v>
      </c>
      <c r="AH13" s="56">
        <f t="shared" si="4"/>
        <v>0</v>
      </c>
      <c r="AI13" s="56">
        <f t="shared" si="4"/>
        <v>0</v>
      </c>
      <c r="AJ13" s="56">
        <f t="shared" si="4"/>
        <v>0</v>
      </c>
      <c r="AK13" s="56">
        <f t="shared" si="4"/>
        <v>0</v>
      </c>
      <c r="AL13" s="56">
        <f t="shared" si="4"/>
        <v>0</v>
      </c>
      <c r="AM13" s="56">
        <f t="shared" si="5"/>
        <v>0</v>
      </c>
      <c r="AN13" s="56">
        <f t="shared" si="5"/>
        <v>0</v>
      </c>
      <c r="AO13" s="56">
        <f t="shared" si="5"/>
        <v>0</v>
      </c>
      <c r="AP13" s="56">
        <f t="shared" si="5"/>
        <v>0</v>
      </c>
      <c r="AQ13" s="56">
        <f t="shared" si="5"/>
        <v>0</v>
      </c>
      <c r="AR13" s="56">
        <f t="shared" si="5"/>
        <v>0</v>
      </c>
      <c r="AS13" s="56">
        <f t="shared" si="5"/>
        <v>0</v>
      </c>
      <c r="AT13" s="56">
        <f t="shared" si="5"/>
        <v>0</v>
      </c>
      <c r="AU13" s="56">
        <f t="shared" si="5"/>
        <v>0</v>
      </c>
      <c r="AV13" s="56">
        <f t="shared" si="5"/>
        <v>0</v>
      </c>
      <c r="AW13" s="56">
        <f t="shared" si="5"/>
        <v>0</v>
      </c>
      <c r="AX13" s="56">
        <f t="shared" si="5"/>
        <v>0</v>
      </c>
      <c r="AY13" s="56">
        <f t="shared" si="5"/>
        <v>0</v>
      </c>
      <c r="AZ13" s="56">
        <f t="shared" si="5"/>
        <v>0</v>
      </c>
    </row>
    <row r="14" spans="1:52">
      <c r="A14" s="56" t="s">
        <v>335</v>
      </c>
      <c r="B14" s="56">
        <v>24249</v>
      </c>
      <c r="C14" s="56" t="s">
        <v>944</v>
      </c>
      <c r="D14" s="56" t="s">
        <v>951</v>
      </c>
      <c r="E14" s="1">
        <v>38311</v>
      </c>
      <c r="F14" s="1">
        <v>40956</v>
      </c>
      <c r="G14" s="1">
        <f t="shared" si="1"/>
        <v>40956</v>
      </c>
      <c r="I14" s="56">
        <f t="shared" si="2"/>
        <v>1</v>
      </c>
      <c r="J14" s="56">
        <f t="shared" si="2"/>
        <v>1</v>
      </c>
      <c r="K14" s="56">
        <f t="shared" si="2"/>
        <v>1</v>
      </c>
      <c r="L14" s="56">
        <f t="shared" si="2"/>
        <v>1</v>
      </c>
      <c r="M14" s="56">
        <f t="shared" si="2"/>
        <v>1</v>
      </c>
      <c r="N14" s="56">
        <f t="shared" si="2"/>
        <v>1</v>
      </c>
      <c r="O14" s="56">
        <f t="shared" si="2"/>
        <v>1</v>
      </c>
      <c r="P14" s="56">
        <f t="shared" si="2"/>
        <v>1</v>
      </c>
      <c r="Q14" s="56">
        <f t="shared" si="2"/>
        <v>1</v>
      </c>
      <c r="R14" s="56">
        <f t="shared" si="2"/>
        <v>1</v>
      </c>
      <c r="S14" s="56">
        <f t="shared" si="3"/>
        <v>1</v>
      </c>
      <c r="T14" s="56">
        <f t="shared" si="3"/>
        <v>1</v>
      </c>
      <c r="U14" s="56">
        <f t="shared" si="3"/>
        <v>0</v>
      </c>
      <c r="V14" s="56">
        <f t="shared" si="3"/>
        <v>0</v>
      </c>
      <c r="W14" s="56">
        <f t="shared" si="3"/>
        <v>0</v>
      </c>
      <c r="X14" s="56">
        <f t="shared" si="3"/>
        <v>0</v>
      </c>
      <c r="Y14" s="56">
        <f t="shared" si="3"/>
        <v>0</v>
      </c>
      <c r="Z14" s="56">
        <f t="shared" si="3"/>
        <v>0</v>
      </c>
      <c r="AA14" s="56">
        <f t="shared" si="3"/>
        <v>0</v>
      </c>
      <c r="AB14" s="56">
        <f t="shared" si="3"/>
        <v>0</v>
      </c>
      <c r="AC14" s="56">
        <f t="shared" si="4"/>
        <v>0</v>
      </c>
      <c r="AD14" s="56">
        <f t="shared" si="4"/>
        <v>0</v>
      </c>
      <c r="AE14" s="56">
        <f t="shared" si="4"/>
        <v>0</v>
      </c>
      <c r="AF14" s="56">
        <f t="shared" si="4"/>
        <v>0</v>
      </c>
      <c r="AG14" s="56">
        <f t="shared" si="4"/>
        <v>0</v>
      </c>
      <c r="AH14" s="56">
        <f t="shared" si="4"/>
        <v>0</v>
      </c>
      <c r="AI14" s="56">
        <f t="shared" si="4"/>
        <v>0</v>
      </c>
      <c r="AJ14" s="56">
        <f t="shared" si="4"/>
        <v>0</v>
      </c>
      <c r="AK14" s="56">
        <f t="shared" si="4"/>
        <v>0</v>
      </c>
      <c r="AL14" s="56">
        <f t="shared" si="4"/>
        <v>0</v>
      </c>
      <c r="AM14" s="56">
        <f t="shared" si="5"/>
        <v>0</v>
      </c>
      <c r="AN14" s="56">
        <f t="shared" si="5"/>
        <v>0</v>
      </c>
      <c r="AO14" s="56">
        <f t="shared" si="5"/>
        <v>0</v>
      </c>
      <c r="AP14" s="56">
        <f t="shared" si="5"/>
        <v>0</v>
      </c>
      <c r="AQ14" s="56">
        <f t="shared" si="5"/>
        <v>0</v>
      </c>
      <c r="AR14" s="56">
        <f t="shared" si="5"/>
        <v>0</v>
      </c>
      <c r="AS14" s="56">
        <f t="shared" si="5"/>
        <v>0</v>
      </c>
      <c r="AT14" s="56">
        <f t="shared" si="5"/>
        <v>0</v>
      </c>
      <c r="AU14" s="56">
        <f t="shared" si="5"/>
        <v>0</v>
      </c>
      <c r="AV14" s="56">
        <f t="shared" si="5"/>
        <v>0</v>
      </c>
      <c r="AW14" s="56">
        <f t="shared" si="5"/>
        <v>0</v>
      </c>
      <c r="AX14" s="56">
        <f t="shared" si="5"/>
        <v>0</v>
      </c>
      <c r="AY14" s="56">
        <f t="shared" si="5"/>
        <v>0</v>
      </c>
      <c r="AZ14" s="56">
        <f t="shared" si="5"/>
        <v>0</v>
      </c>
    </row>
    <row r="15" spans="1:52">
      <c r="A15" s="56" t="s">
        <v>335</v>
      </c>
      <c r="B15" s="56">
        <v>24452</v>
      </c>
      <c r="C15" s="56" t="s">
        <v>944</v>
      </c>
      <c r="D15" s="56" t="s">
        <v>950</v>
      </c>
      <c r="E15" s="1">
        <v>38139</v>
      </c>
      <c r="F15" s="1">
        <v>39628</v>
      </c>
      <c r="G15" s="1">
        <f t="shared" si="1"/>
        <v>39628</v>
      </c>
      <c r="I15" s="56">
        <f t="shared" si="2"/>
        <v>0</v>
      </c>
      <c r="J15" s="56">
        <f t="shared" si="2"/>
        <v>0</v>
      </c>
      <c r="K15" s="56">
        <f t="shared" si="2"/>
        <v>0</v>
      </c>
      <c r="L15" s="56">
        <f t="shared" si="2"/>
        <v>0</v>
      </c>
      <c r="M15" s="56">
        <f t="shared" si="2"/>
        <v>0</v>
      </c>
      <c r="N15" s="56">
        <f t="shared" si="2"/>
        <v>0</v>
      </c>
      <c r="O15" s="56">
        <f t="shared" si="2"/>
        <v>0</v>
      </c>
      <c r="P15" s="56">
        <f t="shared" si="2"/>
        <v>0</v>
      </c>
      <c r="Q15" s="56">
        <f t="shared" si="2"/>
        <v>0</v>
      </c>
      <c r="R15" s="56">
        <f t="shared" si="2"/>
        <v>0</v>
      </c>
      <c r="S15" s="56">
        <f t="shared" si="3"/>
        <v>0</v>
      </c>
      <c r="T15" s="56">
        <f t="shared" si="3"/>
        <v>0</v>
      </c>
      <c r="U15" s="56">
        <f t="shared" si="3"/>
        <v>0</v>
      </c>
      <c r="V15" s="56">
        <f t="shared" si="3"/>
        <v>0</v>
      </c>
      <c r="W15" s="56">
        <f t="shared" si="3"/>
        <v>0</v>
      </c>
      <c r="X15" s="56">
        <f t="shared" si="3"/>
        <v>0</v>
      </c>
      <c r="Y15" s="56">
        <f t="shared" si="3"/>
        <v>0</v>
      </c>
      <c r="Z15" s="56">
        <f t="shared" si="3"/>
        <v>0</v>
      </c>
      <c r="AA15" s="56">
        <f t="shared" si="3"/>
        <v>0</v>
      </c>
      <c r="AB15" s="56">
        <f t="shared" si="3"/>
        <v>0</v>
      </c>
      <c r="AC15" s="56">
        <f t="shared" si="4"/>
        <v>0</v>
      </c>
      <c r="AD15" s="56">
        <f t="shared" si="4"/>
        <v>0</v>
      </c>
      <c r="AE15" s="56">
        <f t="shared" si="4"/>
        <v>0</v>
      </c>
      <c r="AF15" s="56">
        <f t="shared" si="4"/>
        <v>0</v>
      </c>
      <c r="AG15" s="56">
        <f t="shared" si="4"/>
        <v>0</v>
      </c>
      <c r="AH15" s="56">
        <f t="shared" si="4"/>
        <v>0</v>
      </c>
      <c r="AI15" s="56">
        <f t="shared" si="4"/>
        <v>0</v>
      </c>
      <c r="AJ15" s="56">
        <f t="shared" si="4"/>
        <v>0</v>
      </c>
      <c r="AK15" s="56">
        <f t="shared" si="4"/>
        <v>0</v>
      </c>
      <c r="AL15" s="56">
        <f t="shared" si="4"/>
        <v>0</v>
      </c>
      <c r="AM15" s="56">
        <f t="shared" si="5"/>
        <v>0</v>
      </c>
      <c r="AN15" s="56">
        <f t="shared" si="5"/>
        <v>0</v>
      </c>
      <c r="AO15" s="56">
        <f t="shared" si="5"/>
        <v>0</v>
      </c>
      <c r="AP15" s="56">
        <f t="shared" si="5"/>
        <v>0</v>
      </c>
      <c r="AQ15" s="56">
        <f t="shared" si="5"/>
        <v>0</v>
      </c>
      <c r="AR15" s="56">
        <f t="shared" si="5"/>
        <v>0</v>
      </c>
      <c r="AS15" s="56">
        <f t="shared" si="5"/>
        <v>0</v>
      </c>
      <c r="AT15" s="56">
        <f t="shared" si="5"/>
        <v>0</v>
      </c>
      <c r="AU15" s="56">
        <f t="shared" si="5"/>
        <v>0</v>
      </c>
      <c r="AV15" s="56">
        <f t="shared" si="5"/>
        <v>0</v>
      </c>
      <c r="AW15" s="56">
        <f t="shared" si="5"/>
        <v>0</v>
      </c>
      <c r="AX15" s="56">
        <f t="shared" si="5"/>
        <v>0</v>
      </c>
      <c r="AY15" s="56">
        <f t="shared" si="5"/>
        <v>0</v>
      </c>
      <c r="AZ15" s="56">
        <f t="shared" si="5"/>
        <v>0</v>
      </c>
    </row>
    <row r="16" spans="1:52">
      <c r="A16" s="56" t="s">
        <v>335</v>
      </c>
      <c r="B16" s="56">
        <v>24453</v>
      </c>
      <c r="C16" s="56" t="s">
        <v>944</v>
      </c>
      <c r="D16" s="56" t="s">
        <v>949</v>
      </c>
      <c r="E16" s="1">
        <v>38139</v>
      </c>
      <c r="F16" s="1">
        <v>39592</v>
      </c>
      <c r="G16" s="1">
        <f t="shared" si="1"/>
        <v>39592</v>
      </c>
      <c r="I16" s="56">
        <f t="shared" si="2"/>
        <v>0</v>
      </c>
      <c r="J16" s="56">
        <f t="shared" si="2"/>
        <v>0</v>
      </c>
      <c r="K16" s="56">
        <f t="shared" si="2"/>
        <v>0</v>
      </c>
      <c r="L16" s="56">
        <f t="shared" si="2"/>
        <v>0</v>
      </c>
      <c r="M16" s="56">
        <f t="shared" si="2"/>
        <v>0</v>
      </c>
      <c r="N16" s="56">
        <f t="shared" si="2"/>
        <v>0</v>
      </c>
      <c r="O16" s="56">
        <f t="shared" si="2"/>
        <v>0</v>
      </c>
      <c r="P16" s="56">
        <f t="shared" si="2"/>
        <v>0</v>
      </c>
      <c r="Q16" s="56">
        <f t="shared" si="2"/>
        <v>0</v>
      </c>
      <c r="R16" s="56">
        <f t="shared" si="2"/>
        <v>0</v>
      </c>
      <c r="S16" s="56">
        <f t="shared" si="3"/>
        <v>0</v>
      </c>
      <c r="T16" s="56">
        <f t="shared" si="3"/>
        <v>0</v>
      </c>
      <c r="U16" s="56">
        <f t="shared" si="3"/>
        <v>0</v>
      </c>
      <c r="V16" s="56">
        <f t="shared" si="3"/>
        <v>0</v>
      </c>
      <c r="W16" s="56">
        <f t="shared" si="3"/>
        <v>0</v>
      </c>
      <c r="X16" s="56">
        <f t="shared" si="3"/>
        <v>0</v>
      </c>
      <c r="Y16" s="56">
        <f t="shared" si="3"/>
        <v>0</v>
      </c>
      <c r="Z16" s="56">
        <f t="shared" si="3"/>
        <v>0</v>
      </c>
      <c r="AA16" s="56">
        <f t="shared" si="3"/>
        <v>0</v>
      </c>
      <c r="AB16" s="56">
        <f t="shared" si="3"/>
        <v>0</v>
      </c>
      <c r="AC16" s="56">
        <f t="shared" si="4"/>
        <v>0</v>
      </c>
      <c r="AD16" s="56">
        <f t="shared" si="4"/>
        <v>0</v>
      </c>
      <c r="AE16" s="56">
        <f t="shared" si="4"/>
        <v>0</v>
      </c>
      <c r="AF16" s="56">
        <f t="shared" si="4"/>
        <v>0</v>
      </c>
      <c r="AG16" s="56">
        <f t="shared" si="4"/>
        <v>0</v>
      </c>
      <c r="AH16" s="56">
        <f t="shared" si="4"/>
        <v>0</v>
      </c>
      <c r="AI16" s="56">
        <f t="shared" si="4"/>
        <v>0</v>
      </c>
      <c r="AJ16" s="56">
        <f t="shared" si="4"/>
        <v>0</v>
      </c>
      <c r="AK16" s="56">
        <f t="shared" si="4"/>
        <v>0</v>
      </c>
      <c r="AL16" s="56">
        <f t="shared" si="4"/>
        <v>0</v>
      </c>
      <c r="AM16" s="56">
        <f t="shared" si="5"/>
        <v>0</v>
      </c>
      <c r="AN16" s="56">
        <f t="shared" si="5"/>
        <v>0</v>
      </c>
      <c r="AO16" s="56">
        <f t="shared" si="5"/>
        <v>0</v>
      </c>
      <c r="AP16" s="56">
        <f t="shared" si="5"/>
        <v>0</v>
      </c>
      <c r="AQ16" s="56">
        <f t="shared" si="5"/>
        <v>0</v>
      </c>
      <c r="AR16" s="56">
        <f t="shared" si="5"/>
        <v>0</v>
      </c>
      <c r="AS16" s="56">
        <f t="shared" si="5"/>
        <v>0</v>
      </c>
      <c r="AT16" s="56">
        <f t="shared" si="5"/>
        <v>0</v>
      </c>
      <c r="AU16" s="56">
        <f t="shared" si="5"/>
        <v>0</v>
      </c>
      <c r="AV16" s="56">
        <f t="shared" si="5"/>
        <v>0</v>
      </c>
      <c r="AW16" s="56">
        <f t="shared" si="5"/>
        <v>0</v>
      </c>
      <c r="AX16" s="56">
        <f t="shared" si="5"/>
        <v>0</v>
      </c>
      <c r="AY16" s="56">
        <f t="shared" si="5"/>
        <v>0</v>
      </c>
      <c r="AZ16" s="56">
        <f t="shared" si="5"/>
        <v>0</v>
      </c>
    </row>
    <row r="17" spans="1:52">
      <c r="A17" s="56" t="s">
        <v>335</v>
      </c>
      <c r="B17" s="56">
        <v>24455</v>
      </c>
      <c r="C17" s="56" t="s">
        <v>944</v>
      </c>
      <c r="D17" s="56" t="s">
        <v>948</v>
      </c>
      <c r="E17" s="1">
        <v>38608</v>
      </c>
      <c r="F17" s="1">
        <v>40346</v>
      </c>
      <c r="G17" s="1">
        <f t="shared" si="1"/>
        <v>40346</v>
      </c>
      <c r="I17" s="56">
        <f t="shared" ref="I17:R26" si="6">IF(AND(I$5&gt;$E17,I$5&lt;$G17),1,0)</f>
        <v>1</v>
      </c>
      <c r="J17" s="56">
        <f t="shared" si="6"/>
        <v>1</v>
      </c>
      <c r="K17" s="56">
        <f t="shared" si="6"/>
        <v>1</v>
      </c>
      <c r="L17" s="56">
        <f t="shared" si="6"/>
        <v>1</v>
      </c>
      <c r="M17" s="56">
        <f t="shared" si="6"/>
        <v>1</v>
      </c>
      <c r="N17" s="56">
        <f t="shared" si="6"/>
        <v>0</v>
      </c>
      <c r="O17" s="56">
        <f t="shared" si="6"/>
        <v>0</v>
      </c>
      <c r="P17" s="56">
        <f t="shared" si="6"/>
        <v>0</v>
      </c>
      <c r="Q17" s="56">
        <f t="shared" si="6"/>
        <v>0</v>
      </c>
      <c r="R17" s="56">
        <f t="shared" si="6"/>
        <v>0</v>
      </c>
      <c r="S17" s="56">
        <f t="shared" ref="S17:AB26" si="7">IF(AND(S$5&gt;$E17,S$5&lt;$G17),1,0)</f>
        <v>0</v>
      </c>
      <c r="T17" s="56">
        <f t="shared" si="7"/>
        <v>0</v>
      </c>
      <c r="U17" s="56">
        <f t="shared" si="7"/>
        <v>0</v>
      </c>
      <c r="V17" s="56">
        <f t="shared" si="7"/>
        <v>0</v>
      </c>
      <c r="W17" s="56">
        <f t="shared" si="7"/>
        <v>0</v>
      </c>
      <c r="X17" s="56">
        <f t="shared" si="7"/>
        <v>0</v>
      </c>
      <c r="Y17" s="56">
        <f t="shared" si="7"/>
        <v>0</v>
      </c>
      <c r="Z17" s="56">
        <f t="shared" si="7"/>
        <v>0</v>
      </c>
      <c r="AA17" s="56">
        <f t="shared" si="7"/>
        <v>0</v>
      </c>
      <c r="AB17" s="56">
        <f t="shared" si="7"/>
        <v>0</v>
      </c>
      <c r="AC17" s="56">
        <f t="shared" ref="AC17:AL26" si="8">IF(AND(AC$5&gt;$E17,AC$5&lt;$G17),1,0)</f>
        <v>0</v>
      </c>
      <c r="AD17" s="56">
        <f t="shared" si="8"/>
        <v>0</v>
      </c>
      <c r="AE17" s="56">
        <f t="shared" si="8"/>
        <v>0</v>
      </c>
      <c r="AF17" s="56">
        <f t="shared" si="8"/>
        <v>0</v>
      </c>
      <c r="AG17" s="56">
        <f t="shared" si="8"/>
        <v>0</v>
      </c>
      <c r="AH17" s="56">
        <f t="shared" si="8"/>
        <v>0</v>
      </c>
      <c r="AI17" s="56">
        <f t="shared" si="8"/>
        <v>0</v>
      </c>
      <c r="AJ17" s="56">
        <f t="shared" si="8"/>
        <v>0</v>
      </c>
      <c r="AK17" s="56">
        <f t="shared" si="8"/>
        <v>0</v>
      </c>
      <c r="AL17" s="56">
        <f t="shared" si="8"/>
        <v>0</v>
      </c>
      <c r="AM17" s="56">
        <f t="shared" ref="AM17:AZ26" si="9">IF(AND(AM$5&gt;$E17,AM$5&lt;$G17),1,0)</f>
        <v>0</v>
      </c>
      <c r="AN17" s="56">
        <f t="shared" si="9"/>
        <v>0</v>
      </c>
      <c r="AO17" s="56">
        <f t="shared" si="9"/>
        <v>0</v>
      </c>
      <c r="AP17" s="56">
        <f t="shared" si="9"/>
        <v>0</v>
      </c>
      <c r="AQ17" s="56">
        <f t="shared" si="9"/>
        <v>0</v>
      </c>
      <c r="AR17" s="56">
        <f t="shared" si="9"/>
        <v>0</v>
      </c>
      <c r="AS17" s="56">
        <f t="shared" si="9"/>
        <v>0</v>
      </c>
      <c r="AT17" s="56">
        <f t="shared" si="9"/>
        <v>0</v>
      </c>
      <c r="AU17" s="56">
        <f t="shared" si="9"/>
        <v>0</v>
      </c>
      <c r="AV17" s="56">
        <f t="shared" si="9"/>
        <v>0</v>
      </c>
      <c r="AW17" s="56">
        <f t="shared" si="9"/>
        <v>0</v>
      </c>
      <c r="AX17" s="56">
        <f t="shared" si="9"/>
        <v>0</v>
      </c>
      <c r="AY17" s="56">
        <f t="shared" si="9"/>
        <v>0</v>
      </c>
      <c r="AZ17" s="56">
        <f t="shared" si="9"/>
        <v>0</v>
      </c>
    </row>
    <row r="18" spans="1:52">
      <c r="A18" s="56" t="s">
        <v>335</v>
      </c>
      <c r="B18" s="56">
        <v>24532</v>
      </c>
      <c r="C18" s="56" t="s">
        <v>944</v>
      </c>
      <c r="D18" s="56" t="s">
        <v>947</v>
      </c>
      <c r="E18" s="1">
        <v>38594</v>
      </c>
      <c r="F18" s="1">
        <v>40255</v>
      </c>
      <c r="G18" s="1">
        <f t="shared" si="1"/>
        <v>40255</v>
      </c>
      <c r="I18" s="56">
        <f t="shared" si="6"/>
        <v>1</v>
      </c>
      <c r="J18" s="56">
        <f t="shared" si="6"/>
        <v>1</v>
      </c>
      <c r="K18" s="56">
        <f t="shared" si="6"/>
        <v>1</v>
      </c>
      <c r="L18" s="56">
        <f t="shared" si="6"/>
        <v>1</v>
      </c>
      <c r="M18" s="56">
        <f t="shared" si="6"/>
        <v>0</v>
      </c>
      <c r="N18" s="56">
        <f t="shared" si="6"/>
        <v>0</v>
      </c>
      <c r="O18" s="56">
        <f t="shared" si="6"/>
        <v>0</v>
      </c>
      <c r="P18" s="56">
        <f t="shared" si="6"/>
        <v>0</v>
      </c>
      <c r="Q18" s="56">
        <f t="shared" si="6"/>
        <v>0</v>
      </c>
      <c r="R18" s="56">
        <f t="shared" si="6"/>
        <v>0</v>
      </c>
      <c r="S18" s="56">
        <f t="shared" si="7"/>
        <v>0</v>
      </c>
      <c r="T18" s="56">
        <f t="shared" si="7"/>
        <v>0</v>
      </c>
      <c r="U18" s="56">
        <f t="shared" si="7"/>
        <v>0</v>
      </c>
      <c r="V18" s="56">
        <f t="shared" si="7"/>
        <v>0</v>
      </c>
      <c r="W18" s="56">
        <f t="shared" si="7"/>
        <v>0</v>
      </c>
      <c r="X18" s="56">
        <f t="shared" si="7"/>
        <v>0</v>
      </c>
      <c r="Y18" s="56">
        <f t="shared" si="7"/>
        <v>0</v>
      </c>
      <c r="Z18" s="56">
        <f t="shared" si="7"/>
        <v>0</v>
      </c>
      <c r="AA18" s="56">
        <f t="shared" si="7"/>
        <v>0</v>
      </c>
      <c r="AB18" s="56">
        <f t="shared" si="7"/>
        <v>0</v>
      </c>
      <c r="AC18" s="56">
        <f t="shared" si="8"/>
        <v>0</v>
      </c>
      <c r="AD18" s="56">
        <f t="shared" si="8"/>
        <v>0</v>
      </c>
      <c r="AE18" s="56">
        <f t="shared" si="8"/>
        <v>0</v>
      </c>
      <c r="AF18" s="56">
        <f t="shared" si="8"/>
        <v>0</v>
      </c>
      <c r="AG18" s="56">
        <f t="shared" si="8"/>
        <v>0</v>
      </c>
      <c r="AH18" s="56">
        <f t="shared" si="8"/>
        <v>0</v>
      </c>
      <c r="AI18" s="56">
        <f t="shared" si="8"/>
        <v>0</v>
      </c>
      <c r="AJ18" s="56">
        <f t="shared" si="8"/>
        <v>0</v>
      </c>
      <c r="AK18" s="56">
        <f t="shared" si="8"/>
        <v>0</v>
      </c>
      <c r="AL18" s="56">
        <f t="shared" si="8"/>
        <v>0</v>
      </c>
      <c r="AM18" s="56">
        <f t="shared" si="9"/>
        <v>0</v>
      </c>
      <c r="AN18" s="56">
        <f t="shared" si="9"/>
        <v>0</v>
      </c>
      <c r="AO18" s="56">
        <f t="shared" si="9"/>
        <v>0</v>
      </c>
      <c r="AP18" s="56">
        <f t="shared" si="9"/>
        <v>0</v>
      </c>
      <c r="AQ18" s="56">
        <f t="shared" si="9"/>
        <v>0</v>
      </c>
      <c r="AR18" s="56">
        <f t="shared" si="9"/>
        <v>0</v>
      </c>
      <c r="AS18" s="56">
        <f t="shared" si="9"/>
        <v>0</v>
      </c>
      <c r="AT18" s="56">
        <f t="shared" si="9"/>
        <v>0</v>
      </c>
      <c r="AU18" s="56">
        <f t="shared" si="9"/>
        <v>0</v>
      </c>
      <c r="AV18" s="56">
        <f t="shared" si="9"/>
        <v>0</v>
      </c>
      <c r="AW18" s="56">
        <f t="shared" si="9"/>
        <v>0</v>
      </c>
      <c r="AX18" s="56">
        <f t="shared" si="9"/>
        <v>0</v>
      </c>
      <c r="AY18" s="56">
        <f t="shared" si="9"/>
        <v>0</v>
      </c>
      <c r="AZ18" s="56">
        <f t="shared" si="9"/>
        <v>0</v>
      </c>
    </row>
    <row r="19" spans="1:52">
      <c r="A19" s="56" t="s">
        <v>335</v>
      </c>
      <c r="B19" s="56">
        <v>24666</v>
      </c>
      <c r="C19" s="56" t="s">
        <v>944</v>
      </c>
      <c r="D19" s="56" t="s">
        <v>946</v>
      </c>
      <c r="E19" s="1">
        <v>38639</v>
      </c>
      <c r="F19" s="1">
        <v>40304</v>
      </c>
      <c r="G19" s="1">
        <f t="shared" si="1"/>
        <v>40304</v>
      </c>
      <c r="I19" s="56">
        <f t="shared" si="6"/>
        <v>1</v>
      </c>
      <c r="J19" s="56">
        <f t="shared" si="6"/>
        <v>1</v>
      </c>
      <c r="K19" s="56">
        <f t="shared" si="6"/>
        <v>1</v>
      </c>
      <c r="L19" s="56">
        <f t="shared" si="6"/>
        <v>1</v>
      </c>
      <c r="M19" s="56">
        <f t="shared" si="6"/>
        <v>1</v>
      </c>
      <c r="N19" s="56">
        <f t="shared" si="6"/>
        <v>0</v>
      </c>
      <c r="O19" s="56">
        <f t="shared" si="6"/>
        <v>0</v>
      </c>
      <c r="P19" s="56">
        <f t="shared" si="6"/>
        <v>0</v>
      </c>
      <c r="Q19" s="56">
        <f t="shared" si="6"/>
        <v>0</v>
      </c>
      <c r="R19" s="56">
        <f t="shared" si="6"/>
        <v>0</v>
      </c>
      <c r="S19" s="56">
        <f t="shared" si="7"/>
        <v>0</v>
      </c>
      <c r="T19" s="56">
        <f t="shared" si="7"/>
        <v>0</v>
      </c>
      <c r="U19" s="56">
        <f t="shared" si="7"/>
        <v>0</v>
      </c>
      <c r="V19" s="56">
        <f t="shared" si="7"/>
        <v>0</v>
      </c>
      <c r="W19" s="56">
        <f t="shared" si="7"/>
        <v>0</v>
      </c>
      <c r="X19" s="56">
        <f t="shared" si="7"/>
        <v>0</v>
      </c>
      <c r="Y19" s="56">
        <f t="shared" si="7"/>
        <v>0</v>
      </c>
      <c r="Z19" s="56">
        <f t="shared" si="7"/>
        <v>0</v>
      </c>
      <c r="AA19" s="56">
        <f t="shared" si="7"/>
        <v>0</v>
      </c>
      <c r="AB19" s="56">
        <f t="shared" si="7"/>
        <v>0</v>
      </c>
      <c r="AC19" s="56">
        <f t="shared" si="8"/>
        <v>0</v>
      </c>
      <c r="AD19" s="56">
        <f t="shared" si="8"/>
        <v>0</v>
      </c>
      <c r="AE19" s="56">
        <f t="shared" si="8"/>
        <v>0</v>
      </c>
      <c r="AF19" s="56">
        <f t="shared" si="8"/>
        <v>0</v>
      </c>
      <c r="AG19" s="56">
        <f t="shared" si="8"/>
        <v>0</v>
      </c>
      <c r="AH19" s="56">
        <f t="shared" si="8"/>
        <v>0</v>
      </c>
      <c r="AI19" s="56">
        <f t="shared" si="8"/>
        <v>0</v>
      </c>
      <c r="AJ19" s="56">
        <f t="shared" si="8"/>
        <v>0</v>
      </c>
      <c r="AK19" s="56">
        <f t="shared" si="8"/>
        <v>0</v>
      </c>
      <c r="AL19" s="56">
        <f t="shared" si="8"/>
        <v>0</v>
      </c>
      <c r="AM19" s="56">
        <f t="shared" si="9"/>
        <v>0</v>
      </c>
      <c r="AN19" s="56">
        <f t="shared" si="9"/>
        <v>0</v>
      </c>
      <c r="AO19" s="56">
        <f t="shared" si="9"/>
        <v>0</v>
      </c>
      <c r="AP19" s="56">
        <f t="shared" si="9"/>
        <v>0</v>
      </c>
      <c r="AQ19" s="56">
        <f t="shared" si="9"/>
        <v>0</v>
      </c>
      <c r="AR19" s="56">
        <f t="shared" si="9"/>
        <v>0</v>
      </c>
      <c r="AS19" s="56">
        <f t="shared" si="9"/>
        <v>0</v>
      </c>
      <c r="AT19" s="56">
        <f t="shared" si="9"/>
        <v>0</v>
      </c>
      <c r="AU19" s="56">
        <f t="shared" si="9"/>
        <v>0</v>
      </c>
      <c r="AV19" s="56">
        <f t="shared" si="9"/>
        <v>0</v>
      </c>
      <c r="AW19" s="56">
        <f t="shared" si="9"/>
        <v>0</v>
      </c>
      <c r="AX19" s="56">
        <f t="shared" si="9"/>
        <v>0</v>
      </c>
      <c r="AY19" s="56">
        <f t="shared" si="9"/>
        <v>0</v>
      </c>
      <c r="AZ19" s="56">
        <f t="shared" si="9"/>
        <v>0</v>
      </c>
    </row>
    <row r="20" spans="1:52">
      <c r="A20" s="56" t="s">
        <v>335</v>
      </c>
      <c r="B20" s="56">
        <v>24668</v>
      </c>
      <c r="C20" s="56" t="s">
        <v>944</v>
      </c>
      <c r="D20" s="56" t="s">
        <v>945</v>
      </c>
      <c r="E20" s="1">
        <v>38671</v>
      </c>
      <c r="F20" s="1">
        <v>39857</v>
      </c>
      <c r="G20" s="1">
        <f t="shared" si="1"/>
        <v>39857</v>
      </c>
      <c r="I20" s="56">
        <f t="shared" si="6"/>
        <v>0</v>
      </c>
      <c r="J20" s="56">
        <f t="shared" si="6"/>
        <v>0</v>
      </c>
      <c r="K20" s="56">
        <f t="shared" si="6"/>
        <v>0</v>
      </c>
      <c r="L20" s="56">
        <f t="shared" si="6"/>
        <v>0</v>
      </c>
      <c r="M20" s="56">
        <f t="shared" si="6"/>
        <v>0</v>
      </c>
      <c r="N20" s="56">
        <f t="shared" si="6"/>
        <v>0</v>
      </c>
      <c r="O20" s="56">
        <f t="shared" si="6"/>
        <v>0</v>
      </c>
      <c r="P20" s="56">
        <f t="shared" si="6"/>
        <v>0</v>
      </c>
      <c r="Q20" s="56">
        <f t="shared" si="6"/>
        <v>0</v>
      </c>
      <c r="R20" s="56">
        <f t="shared" si="6"/>
        <v>0</v>
      </c>
      <c r="S20" s="56">
        <f t="shared" si="7"/>
        <v>0</v>
      </c>
      <c r="T20" s="56">
        <f t="shared" si="7"/>
        <v>0</v>
      </c>
      <c r="U20" s="56">
        <f t="shared" si="7"/>
        <v>0</v>
      </c>
      <c r="V20" s="56">
        <f t="shared" si="7"/>
        <v>0</v>
      </c>
      <c r="W20" s="56">
        <f t="shared" si="7"/>
        <v>0</v>
      </c>
      <c r="X20" s="56">
        <f t="shared" si="7"/>
        <v>0</v>
      </c>
      <c r="Y20" s="56">
        <f t="shared" si="7"/>
        <v>0</v>
      </c>
      <c r="Z20" s="56">
        <f t="shared" si="7"/>
        <v>0</v>
      </c>
      <c r="AA20" s="56">
        <f t="shared" si="7"/>
        <v>0</v>
      </c>
      <c r="AB20" s="56">
        <f t="shared" si="7"/>
        <v>0</v>
      </c>
      <c r="AC20" s="56">
        <f t="shared" si="8"/>
        <v>0</v>
      </c>
      <c r="AD20" s="56">
        <f t="shared" si="8"/>
        <v>0</v>
      </c>
      <c r="AE20" s="56">
        <f t="shared" si="8"/>
        <v>0</v>
      </c>
      <c r="AF20" s="56">
        <f t="shared" si="8"/>
        <v>0</v>
      </c>
      <c r="AG20" s="56">
        <f t="shared" si="8"/>
        <v>0</v>
      </c>
      <c r="AH20" s="56">
        <f t="shared" si="8"/>
        <v>0</v>
      </c>
      <c r="AI20" s="56">
        <f t="shared" si="8"/>
        <v>0</v>
      </c>
      <c r="AJ20" s="56">
        <f t="shared" si="8"/>
        <v>0</v>
      </c>
      <c r="AK20" s="56">
        <f t="shared" si="8"/>
        <v>0</v>
      </c>
      <c r="AL20" s="56">
        <f t="shared" si="8"/>
        <v>0</v>
      </c>
      <c r="AM20" s="56">
        <f t="shared" si="9"/>
        <v>0</v>
      </c>
      <c r="AN20" s="56">
        <f t="shared" si="9"/>
        <v>0</v>
      </c>
      <c r="AO20" s="56">
        <f t="shared" si="9"/>
        <v>0</v>
      </c>
      <c r="AP20" s="56">
        <f t="shared" si="9"/>
        <v>0</v>
      </c>
      <c r="AQ20" s="56">
        <f t="shared" si="9"/>
        <v>0</v>
      </c>
      <c r="AR20" s="56">
        <f t="shared" si="9"/>
        <v>0</v>
      </c>
      <c r="AS20" s="56">
        <f t="shared" si="9"/>
        <v>0</v>
      </c>
      <c r="AT20" s="56">
        <f t="shared" si="9"/>
        <v>0</v>
      </c>
      <c r="AU20" s="56">
        <f t="shared" si="9"/>
        <v>0</v>
      </c>
      <c r="AV20" s="56">
        <f t="shared" si="9"/>
        <v>0</v>
      </c>
      <c r="AW20" s="56">
        <f t="shared" si="9"/>
        <v>0</v>
      </c>
      <c r="AX20" s="56">
        <f t="shared" si="9"/>
        <v>0</v>
      </c>
      <c r="AY20" s="56">
        <f t="shared" si="9"/>
        <v>0</v>
      </c>
      <c r="AZ20" s="56">
        <f t="shared" si="9"/>
        <v>0</v>
      </c>
    </row>
    <row r="21" spans="1:52">
      <c r="A21" s="56" t="s">
        <v>335</v>
      </c>
      <c r="B21" s="56">
        <v>24670</v>
      </c>
      <c r="C21" s="56" t="s">
        <v>944</v>
      </c>
      <c r="D21" s="56" t="s">
        <v>943</v>
      </c>
      <c r="E21" s="1">
        <v>38716</v>
      </c>
      <c r="F21" s="1">
        <v>40452</v>
      </c>
      <c r="G21" s="1">
        <f t="shared" si="1"/>
        <v>40452</v>
      </c>
      <c r="I21" s="56">
        <f t="shared" si="6"/>
        <v>1</v>
      </c>
      <c r="J21" s="56">
        <f t="shared" si="6"/>
        <v>1</v>
      </c>
      <c r="K21" s="56">
        <f t="shared" si="6"/>
        <v>1</v>
      </c>
      <c r="L21" s="56">
        <f t="shared" si="6"/>
        <v>1</v>
      </c>
      <c r="M21" s="56">
        <f t="shared" si="6"/>
        <v>1</v>
      </c>
      <c r="N21" s="56">
        <f t="shared" si="6"/>
        <v>1</v>
      </c>
      <c r="O21" s="56">
        <f t="shared" si="6"/>
        <v>1</v>
      </c>
      <c r="P21" s="56">
        <f t="shared" si="6"/>
        <v>0</v>
      </c>
      <c r="Q21" s="56">
        <f t="shared" si="6"/>
        <v>0</v>
      </c>
      <c r="R21" s="56">
        <f t="shared" si="6"/>
        <v>0</v>
      </c>
      <c r="S21" s="56">
        <f t="shared" si="7"/>
        <v>0</v>
      </c>
      <c r="T21" s="56">
        <f t="shared" si="7"/>
        <v>0</v>
      </c>
      <c r="U21" s="56">
        <f t="shared" si="7"/>
        <v>0</v>
      </c>
      <c r="V21" s="56">
        <f t="shared" si="7"/>
        <v>0</v>
      </c>
      <c r="W21" s="56">
        <f t="shared" si="7"/>
        <v>0</v>
      </c>
      <c r="X21" s="56">
        <f t="shared" si="7"/>
        <v>0</v>
      </c>
      <c r="Y21" s="56">
        <f t="shared" si="7"/>
        <v>0</v>
      </c>
      <c r="Z21" s="56">
        <f t="shared" si="7"/>
        <v>0</v>
      </c>
      <c r="AA21" s="56">
        <f t="shared" si="7"/>
        <v>0</v>
      </c>
      <c r="AB21" s="56">
        <f t="shared" si="7"/>
        <v>0</v>
      </c>
      <c r="AC21" s="56">
        <f t="shared" si="8"/>
        <v>0</v>
      </c>
      <c r="AD21" s="56">
        <f t="shared" si="8"/>
        <v>0</v>
      </c>
      <c r="AE21" s="56">
        <f t="shared" si="8"/>
        <v>0</v>
      </c>
      <c r="AF21" s="56">
        <f t="shared" si="8"/>
        <v>0</v>
      </c>
      <c r="AG21" s="56">
        <f t="shared" si="8"/>
        <v>0</v>
      </c>
      <c r="AH21" s="56">
        <f t="shared" si="8"/>
        <v>0</v>
      </c>
      <c r="AI21" s="56">
        <f t="shared" si="8"/>
        <v>0</v>
      </c>
      <c r="AJ21" s="56">
        <f t="shared" si="8"/>
        <v>0</v>
      </c>
      <c r="AK21" s="56">
        <f t="shared" si="8"/>
        <v>0</v>
      </c>
      <c r="AL21" s="56">
        <f t="shared" si="8"/>
        <v>0</v>
      </c>
      <c r="AM21" s="56">
        <f t="shared" si="9"/>
        <v>0</v>
      </c>
      <c r="AN21" s="56">
        <f t="shared" si="9"/>
        <v>0</v>
      </c>
      <c r="AO21" s="56">
        <f t="shared" si="9"/>
        <v>0</v>
      </c>
      <c r="AP21" s="56">
        <f t="shared" si="9"/>
        <v>0</v>
      </c>
      <c r="AQ21" s="56">
        <f t="shared" si="9"/>
        <v>0</v>
      </c>
      <c r="AR21" s="56">
        <f t="shared" si="9"/>
        <v>0</v>
      </c>
      <c r="AS21" s="56">
        <f t="shared" si="9"/>
        <v>0</v>
      </c>
      <c r="AT21" s="56">
        <f t="shared" si="9"/>
        <v>0</v>
      </c>
      <c r="AU21" s="56">
        <f t="shared" si="9"/>
        <v>0</v>
      </c>
      <c r="AV21" s="56">
        <f t="shared" si="9"/>
        <v>0</v>
      </c>
      <c r="AW21" s="56">
        <f t="shared" si="9"/>
        <v>0</v>
      </c>
      <c r="AX21" s="56">
        <f t="shared" si="9"/>
        <v>0</v>
      </c>
      <c r="AY21" s="56">
        <f t="shared" si="9"/>
        <v>0</v>
      </c>
      <c r="AZ21" s="56">
        <f t="shared" si="9"/>
        <v>0</v>
      </c>
    </row>
    <row r="22" spans="1:52">
      <c r="A22" s="56" t="s">
        <v>352</v>
      </c>
      <c r="B22" s="56">
        <v>28577</v>
      </c>
      <c r="C22" s="56" t="s">
        <v>759</v>
      </c>
      <c r="D22" s="56" t="s">
        <v>942</v>
      </c>
      <c r="E22" s="1">
        <v>39965</v>
      </c>
      <c r="F22" s="1">
        <v>42036</v>
      </c>
      <c r="G22" s="1">
        <f t="shared" si="1"/>
        <v>42036</v>
      </c>
      <c r="H22" s="1"/>
      <c r="I22" s="56">
        <f t="shared" si="6"/>
        <v>0</v>
      </c>
      <c r="J22" s="56">
        <f t="shared" si="6"/>
        <v>1</v>
      </c>
      <c r="K22" s="56">
        <f t="shared" si="6"/>
        <v>1</v>
      </c>
      <c r="L22" s="56">
        <f t="shared" si="6"/>
        <v>1</v>
      </c>
      <c r="M22" s="56">
        <f t="shared" si="6"/>
        <v>1</v>
      </c>
      <c r="N22" s="56">
        <f t="shared" si="6"/>
        <v>1</v>
      </c>
      <c r="O22" s="56">
        <f t="shared" si="6"/>
        <v>1</v>
      </c>
      <c r="P22" s="56">
        <f t="shared" si="6"/>
        <v>1</v>
      </c>
      <c r="Q22" s="56">
        <f t="shared" si="6"/>
        <v>1</v>
      </c>
      <c r="R22" s="56">
        <f t="shared" si="6"/>
        <v>1</v>
      </c>
      <c r="S22" s="56">
        <f t="shared" si="7"/>
        <v>1</v>
      </c>
      <c r="T22" s="56">
        <f t="shared" si="7"/>
        <v>1</v>
      </c>
      <c r="U22" s="56">
        <f t="shared" si="7"/>
        <v>1</v>
      </c>
      <c r="V22" s="56">
        <f t="shared" si="7"/>
        <v>1</v>
      </c>
      <c r="W22" s="56">
        <f t="shared" si="7"/>
        <v>1</v>
      </c>
      <c r="X22" s="56">
        <f t="shared" si="7"/>
        <v>1</v>
      </c>
      <c r="Y22" s="56">
        <f t="shared" si="7"/>
        <v>1</v>
      </c>
      <c r="Z22" s="56">
        <f t="shared" si="7"/>
        <v>1</v>
      </c>
      <c r="AA22" s="56">
        <f t="shared" si="7"/>
        <v>1</v>
      </c>
      <c r="AB22" s="56">
        <f t="shared" si="7"/>
        <v>1</v>
      </c>
      <c r="AC22" s="56">
        <f t="shared" si="8"/>
        <v>1</v>
      </c>
      <c r="AD22" s="56">
        <f t="shared" si="8"/>
        <v>1</v>
      </c>
      <c r="AE22" s="56">
        <f t="shared" si="8"/>
        <v>1</v>
      </c>
      <c r="AF22" s="56">
        <f t="shared" si="8"/>
        <v>1</v>
      </c>
      <c r="AG22" s="56">
        <f t="shared" si="8"/>
        <v>0</v>
      </c>
      <c r="AH22" s="56">
        <f t="shared" si="8"/>
        <v>0</v>
      </c>
      <c r="AI22" s="56">
        <f t="shared" si="8"/>
        <v>0</v>
      </c>
      <c r="AJ22" s="56">
        <f t="shared" si="8"/>
        <v>0</v>
      </c>
      <c r="AK22" s="56">
        <f t="shared" si="8"/>
        <v>0</v>
      </c>
      <c r="AL22" s="56">
        <f t="shared" si="8"/>
        <v>0</v>
      </c>
      <c r="AM22" s="56">
        <f t="shared" si="9"/>
        <v>0</v>
      </c>
      <c r="AN22" s="56">
        <f t="shared" si="9"/>
        <v>0</v>
      </c>
      <c r="AO22" s="56">
        <f t="shared" si="9"/>
        <v>0</v>
      </c>
      <c r="AP22" s="56">
        <f t="shared" si="9"/>
        <v>0</v>
      </c>
      <c r="AQ22" s="56">
        <f t="shared" si="9"/>
        <v>0</v>
      </c>
      <c r="AR22" s="56">
        <f t="shared" si="9"/>
        <v>0</v>
      </c>
      <c r="AS22" s="56">
        <f t="shared" si="9"/>
        <v>0</v>
      </c>
      <c r="AT22" s="56">
        <f t="shared" si="9"/>
        <v>0</v>
      </c>
      <c r="AU22" s="56">
        <f t="shared" si="9"/>
        <v>0</v>
      </c>
      <c r="AV22" s="56">
        <f t="shared" si="9"/>
        <v>0</v>
      </c>
      <c r="AW22" s="56">
        <f t="shared" si="9"/>
        <v>0</v>
      </c>
      <c r="AX22" s="56">
        <f t="shared" si="9"/>
        <v>0</v>
      </c>
      <c r="AY22" s="56">
        <f t="shared" si="9"/>
        <v>0</v>
      </c>
      <c r="AZ22" s="56">
        <f t="shared" si="9"/>
        <v>0</v>
      </c>
    </row>
    <row r="23" spans="1:52">
      <c r="A23" s="56" t="s">
        <v>652</v>
      </c>
      <c r="B23" s="56">
        <v>28577</v>
      </c>
      <c r="C23" s="56" t="s">
        <v>759</v>
      </c>
      <c r="D23" s="56" t="s">
        <v>942</v>
      </c>
      <c r="E23" s="1">
        <v>42186</v>
      </c>
      <c r="F23" s="1"/>
      <c r="G23" s="1">
        <f t="shared" si="1"/>
        <v>44197</v>
      </c>
      <c r="I23" s="56">
        <f t="shared" si="6"/>
        <v>0</v>
      </c>
      <c r="J23" s="56">
        <f t="shared" si="6"/>
        <v>0</v>
      </c>
      <c r="K23" s="56">
        <f t="shared" si="6"/>
        <v>0</v>
      </c>
      <c r="L23" s="56">
        <f t="shared" si="6"/>
        <v>0</v>
      </c>
      <c r="M23" s="56">
        <f t="shared" si="6"/>
        <v>0</v>
      </c>
      <c r="N23" s="56">
        <f t="shared" si="6"/>
        <v>0</v>
      </c>
      <c r="O23" s="56">
        <f t="shared" si="6"/>
        <v>0</v>
      </c>
      <c r="P23" s="56">
        <f t="shared" si="6"/>
        <v>0</v>
      </c>
      <c r="Q23" s="56">
        <f t="shared" si="6"/>
        <v>0</v>
      </c>
      <c r="R23" s="56">
        <f t="shared" si="6"/>
        <v>0</v>
      </c>
      <c r="S23" s="56">
        <f t="shared" si="7"/>
        <v>0</v>
      </c>
      <c r="T23" s="56">
        <f t="shared" si="7"/>
        <v>0</v>
      </c>
      <c r="U23" s="56">
        <f t="shared" si="7"/>
        <v>0</v>
      </c>
      <c r="V23" s="56">
        <f t="shared" si="7"/>
        <v>0</v>
      </c>
      <c r="W23" s="56">
        <f t="shared" si="7"/>
        <v>0</v>
      </c>
      <c r="X23" s="56">
        <f t="shared" si="7"/>
        <v>0</v>
      </c>
      <c r="Y23" s="56">
        <f t="shared" si="7"/>
        <v>0</v>
      </c>
      <c r="Z23" s="56">
        <f t="shared" si="7"/>
        <v>0</v>
      </c>
      <c r="AA23" s="56">
        <f t="shared" si="7"/>
        <v>0</v>
      </c>
      <c r="AB23" s="56">
        <f t="shared" si="7"/>
        <v>0</v>
      </c>
      <c r="AC23" s="56">
        <f t="shared" si="8"/>
        <v>0</v>
      </c>
      <c r="AD23" s="56">
        <f t="shared" si="8"/>
        <v>0</v>
      </c>
      <c r="AE23" s="56">
        <f t="shared" si="8"/>
        <v>0</v>
      </c>
      <c r="AF23" s="56">
        <f t="shared" si="8"/>
        <v>0</v>
      </c>
      <c r="AG23" s="56">
        <f t="shared" si="8"/>
        <v>0</v>
      </c>
      <c r="AH23" s="56">
        <f t="shared" si="8"/>
        <v>0</v>
      </c>
      <c r="AI23" s="56">
        <f t="shared" si="8"/>
        <v>1</v>
      </c>
      <c r="AJ23" s="56">
        <f t="shared" si="8"/>
        <v>1</v>
      </c>
      <c r="AK23" s="56">
        <f t="shared" si="8"/>
        <v>1</v>
      </c>
      <c r="AL23" s="56">
        <f t="shared" si="8"/>
        <v>1</v>
      </c>
      <c r="AM23" s="56">
        <f t="shared" si="9"/>
        <v>1</v>
      </c>
      <c r="AN23" s="56">
        <f t="shared" si="9"/>
        <v>1</v>
      </c>
      <c r="AO23" s="56">
        <f t="shared" si="9"/>
        <v>1</v>
      </c>
      <c r="AP23" s="56">
        <f t="shared" si="9"/>
        <v>1</v>
      </c>
      <c r="AQ23" s="56">
        <f t="shared" si="9"/>
        <v>1</v>
      </c>
      <c r="AR23" s="56">
        <f t="shared" si="9"/>
        <v>1</v>
      </c>
      <c r="AS23" s="56">
        <f t="shared" si="9"/>
        <v>1</v>
      </c>
      <c r="AT23" s="56">
        <f t="shared" si="9"/>
        <v>1</v>
      </c>
      <c r="AU23" s="56">
        <f t="shared" si="9"/>
        <v>1</v>
      </c>
      <c r="AV23" s="56">
        <f t="shared" si="9"/>
        <v>1</v>
      </c>
      <c r="AW23" s="56">
        <f t="shared" si="9"/>
        <v>1</v>
      </c>
      <c r="AX23" s="56">
        <f t="shared" si="9"/>
        <v>1</v>
      </c>
      <c r="AY23" s="56">
        <f t="shared" si="9"/>
        <v>1</v>
      </c>
      <c r="AZ23" s="56">
        <f t="shared" si="9"/>
        <v>1</v>
      </c>
    </row>
    <row r="24" spans="1:52">
      <c r="A24" s="56" t="s">
        <v>352</v>
      </c>
      <c r="B24" s="56">
        <v>28584</v>
      </c>
      <c r="C24" s="56" t="s">
        <v>759</v>
      </c>
      <c r="D24" s="56" t="s">
        <v>941</v>
      </c>
      <c r="E24" s="1">
        <v>37653</v>
      </c>
      <c r="F24" s="1">
        <v>44013</v>
      </c>
      <c r="G24" s="1">
        <f t="shared" si="1"/>
        <v>44013</v>
      </c>
      <c r="I24" s="56">
        <f t="shared" si="6"/>
        <v>1</v>
      </c>
      <c r="J24" s="56">
        <f t="shared" si="6"/>
        <v>1</v>
      </c>
      <c r="K24" s="56">
        <f t="shared" si="6"/>
        <v>1</v>
      </c>
      <c r="L24" s="56">
        <f t="shared" si="6"/>
        <v>1</v>
      </c>
      <c r="M24" s="56">
        <f t="shared" si="6"/>
        <v>1</v>
      </c>
      <c r="N24" s="56">
        <f t="shared" si="6"/>
        <v>1</v>
      </c>
      <c r="O24" s="56">
        <f t="shared" si="6"/>
        <v>1</v>
      </c>
      <c r="P24" s="56">
        <f t="shared" si="6"/>
        <v>1</v>
      </c>
      <c r="Q24" s="56">
        <f t="shared" si="6"/>
        <v>1</v>
      </c>
      <c r="R24" s="56">
        <f t="shared" si="6"/>
        <v>1</v>
      </c>
      <c r="S24" s="56">
        <f t="shared" si="7"/>
        <v>1</v>
      </c>
      <c r="T24" s="56">
        <f t="shared" si="7"/>
        <v>1</v>
      </c>
      <c r="U24" s="56">
        <f t="shared" si="7"/>
        <v>1</v>
      </c>
      <c r="V24" s="56">
        <f t="shared" si="7"/>
        <v>1</v>
      </c>
      <c r="W24" s="56">
        <f t="shared" si="7"/>
        <v>1</v>
      </c>
      <c r="X24" s="56">
        <f t="shared" si="7"/>
        <v>1</v>
      </c>
      <c r="Y24" s="56">
        <f t="shared" si="7"/>
        <v>1</v>
      </c>
      <c r="Z24" s="56">
        <f t="shared" si="7"/>
        <v>1</v>
      </c>
      <c r="AA24" s="56">
        <f t="shared" si="7"/>
        <v>1</v>
      </c>
      <c r="AB24" s="56">
        <f t="shared" si="7"/>
        <v>1</v>
      </c>
      <c r="AC24" s="56">
        <f t="shared" si="8"/>
        <v>1</v>
      </c>
      <c r="AD24" s="56">
        <f t="shared" si="8"/>
        <v>1</v>
      </c>
      <c r="AE24" s="56">
        <f t="shared" si="8"/>
        <v>1</v>
      </c>
      <c r="AF24" s="56">
        <f t="shared" si="8"/>
        <v>1</v>
      </c>
      <c r="AG24" s="56">
        <f t="shared" si="8"/>
        <v>1</v>
      </c>
      <c r="AH24" s="56">
        <f t="shared" si="8"/>
        <v>1</v>
      </c>
      <c r="AI24" s="56">
        <f t="shared" si="8"/>
        <v>1</v>
      </c>
      <c r="AJ24" s="56">
        <f t="shared" si="8"/>
        <v>1</v>
      </c>
      <c r="AK24" s="56">
        <f t="shared" si="8"/>
        <v>1</v>
      </c>
      <c r="AL24" s="56">
        <f t="shared" si="8"/>
        <v>1</v>
      </c>
      <c r="AM24" s="56">
        <f t="shared" si="9"/>
        <v>1</v>
      </c>
      <c r="AN24" s="56">
        <f t="shared" si="9"/>
        <v>1</v>
      </c>
      <c r="AO24" s="56">
        <f t="shared" si="9"/>
        <v>1</v>
      </c>
      <c r="AP24" s="56">
        <f t="shared" si="9"/>
        <v>1</v>
      </c>
      <c r="AQ24" s="56">
        <f t="shared" si="9"/>
        <v>1</v>
      </c>
      <c r="AR24" s="56">
        <f t="shared" si="9"/>
        <v>1</v>
      </c>
      <c r="AS24" s="56">
        <f t="shared" si="9"/>
        <v>1</v>
      </c>
      <c r="AT24" s="56">
        <f t="shared" si="9"/>
        <v>1</v>
      </c>
      <c r="AU24" s="56">
        <f t="shared" si="9"/>
        <v>1</v>
      </c>
      <c r="AV24" s="56">
        <f t="shared" si="9"/>
        <v>1</v>
      </c>
      <c r="AW24" s="56">
        <f t="shared" si="9"/>
        <v>1</v>
      </c>
      <c r="AX24" s="56">
        <f t="shared" si="9"/>
        <v>1</v>
      </c>
      <c r="AY24" s="56">
        <f t="shared" si="9"/>
        <v>1</v>
      </c>
      <c r="AZ24" s="56">
        <f t="shared" si="9"/>
        <v>1</v>
      </c>
    </row>
    <row r="25" spans="1:52">
      <c r="A25" s="56" t="s">
        <v>652</v>
      </c>
      <c r="B25" s="56">
        <v>29905</v>
      </c>
      <c r="C25" s="56" t="s">
        <v>759</v>
      </c>
      <c r="D25" s="56" t="s">
        <v>940</v>
      </c>
      <c r="E25" s="1">
        <v>39965</v>
      </c>
      <c r="F25" s="1"/>
      <c r="G25" s="1">
        <f t="shared" si="1"/>
        <v>44197</v>
      </c>
      <c r="I25" s="56">
        <f t="shared" si="6"/>
        <v>0</v>
      </c>
      <c r="J25" s="56">
        <f t="shared" si="6"/>
        <v>1</v>
      </c>
      <c r="K25" s="56">
        <f t="shared" si="6"/>
        <v>1</v>
      </c>
      <c r="L25" s="56">
        <f t="shared" si="6"/>
        <v>1</v>
      </c>
      <c r="M25" s="56">
        <f t="shared" si="6"/>
        <v>1</v>
      </c>
      <c r="N25" s="56">
        <f t="shared" si="6"/>
        <v>1</v>
      </c>
      <c r="O25" s="56">
        <f t="shared" si="6"/>
        <v>1</v>
      </c>
      <c r="P25" s="56">
        <f t="shared" si="6"/>
        <v>1</v>
      </c>
      <c r="Q25" s="56">
        <f t="shared" si="6"/>
        <v>1</v>
      </c>
      <c r="R25" s="56">
        <f t="shared" si="6"/>
        <v>1</v>
      </c>
      <c r="S25" s="56">
        <f t="shared" si="7"/>
        <v>1</v>
      </c>
      <c r="T25" s="56">
        <f t="shared" si="7"/>
        <v>1</v>
      </c>
      <c r="U25" s="56">
        <f t="shared" si="7"/>
        <v>1</v>
      </c>
      <c r="V25" s="56">
        <f t="shared" si="7"/>
        <v>1</v>
      </c>
      <c r="W25" s="56">
        <f t="shared" si="7"/>
        <v>1</v>
      </c>
      <c r="X25" s="56">
        <f t="shared" si="7"/>
        <v>1</v>
      </c>
      <c r="Y25" s="56">
        <f t="shared" si="7"/>
        <v>1</v>
      </c>
      <c r="Z25" s="56">
        <f t="shared" si="7"/>
        <v>1</v>
      </c>
      <c r="AA25" s="56">
        <f t="shared" si="7"/>
        <v>1</v>
      </c>
      <c r="AB25" s="56">
        <f t="shared" si="7"/>
        <v>1</v>
      </c>
      <c r="AC25" s="56">
        <f t="shared" si="8"/>
        <v>1</v>
      </c>
      <c r="AD25" s="56">
        <f t="shared" si="8"/>
        <v>1</v>
      </c>
      <c r="AE25" s="56">
        <f t="shared" si="8"/>
        <v>1</v>
      </c>
      <c r="AF25" s="56">
        <f t="shared" si="8"/>
        <v>1</v>
      </c>
      <c r="AG25" s="56">
        <f t="shared" si="8"/>
        <v>1</v>
      </c>
      <c r="AH25" s="56">
        <f t="shared" si="8"/>
        <v>1</v>
      </c>
      <c r="AI25" s="56">
        <f t="shared" si="8"/>
        <v>1</v>
      </c>
      <c r="AJ25" s="56">
        <f t="shared" si="8"/>
        <v>1</v>
      </c>
      <c r="AK25" s="56">
        <f t="shared" si="8"/>
        <v>1</v>
      </c>
      <c r="AL25" s="56">
        <f t="shared" si="8"/>
        <v>1</v>
      </c>
      <c r="AM25" s="56">
        <f t="shared" si="9"/>
        <v>1</v>
      </c>
      <c r="AN25" s="56">
        <f t="shared" si="9"/>
        <v>1</v>
      </c>
      <c r="AO25" s="56">
        <f t="shared" si="9"/>
        <v>1</v>
      </c>
      <c r="AP25" s="56">
        <f t="shared" si="9"/>
        <v>1</v>
      </c>
      <c r="AQ25" s="56">
        <f t="shared" si="9"/>
        <v>1</v>
      </c>
      <c r="AR25" s="56">
        <f t="shared" si="9"/>
        <v>1</v>
      </c>
      <c r="AS25" s="56">
        <f t="shared" si="9"/>
        <v>1</v>
      </c>
      <c r="AT25" s="56">
        <f t="shared" si="9"/>
        <v>1</v>
      </c>
      <c r="AU25" s="56">
        <f t="shared" si="9"/>
        <v>1</v>
      </c>
      <c r="AV25" s="56">
        <f t="shared" si="9"/>
        <v>1</v>
      </c>
      <c r="AW25" s="56">
        <f t="shared" si="9"/>
        <v>1</v>
      </c>
      <c r="AX25" s="56">
        <f t="shared" si="9"/>
        <v>1</v>
      </c>
      <c r="AY25" s="56">
        <f t="shared" si="9"/>
        <v>1</v>
      </c>
      <c r="AZ25" s="56">
        <f t="shared" si="9"/>
        <v>1</v>
      </c>
    </row>
    <row r="26" spans="1:52">
      <c r="A26" s="56" t="s">
        <v>352</v>
      </c>
      <c r="B26" s="56">
        <v>30051</v>
      </c>
      <c r="C26" s="56" t="s">
        <v>759</v>
      </c>
      <c r="D26" s="56" t="s">
        <v>939</v>
      </c>
      <c r="E26" s="1">
        <v>37298</v>
      </c>
      <c r="F26" s="1">
        <v>44075</v>
      </c>
      <c r="G26" s="1">
        <f t="shared" si="1"/>
        <v>44075</v>
      </c>
      <c r="I26" s="56">
        <f t="shared" si="6"/>
        <v>1</v>
      </c>
      <c r="J26" s="56">
        <f t="shared" si="6"/>
        <v>1</v>
      </c>
      <c r="K26" s="56">
        <f t="shared" si="6"/>
        <v>1</v>
      </c>
      <c r="L26" s="56">
        <f t="shared" si="6"/>
        <v>1</v>
      </c>
      <c r="M26" s="56">
        <f t="shared" si="6"/>
        <v>1</v>
      </c>
      <c r="N26" s="56">
        <f t="shared" si="6"/>
        <v>1</v>
      </c>
      <c r="O26" s="56">
        <f t="shared" si="6"/>
        <v>1</v>
      </c>
      <c r="P26" s="56">
        <f t="shared" si="6"/>
        <v>1</v>
      </c>
      <c r="Q26" s="56">
        <f t="shared" si="6"/>
        <v>1</v>
      </c>
      <c r="R26" s="56">
        <f t="shared" si="6"/>
        <v>1</v>
      </c>
      <c r="S26" s="56">
        <f t="shared" si="7"/>
        <v>1</v>
      </c>
      <c r="T26" s="56">
        <f t="shared" si="7"/>
        <v>1</v>
      </c>
      <c r="U26" s="56">
        <f t="shared" si="7"/>
        <v>1</v>
      </c>
      <c r="V26" s="56">
        <f t="shared" si="7"/>
        <v>1</v>
      </c>
      <c r="W26" s="56">
        <f t="shared" si="7"/>
        <v>1</v>
      </c>
      <c r="X26" s="56">
        <f t="shared" si="7"/>
        <v>1</v>
      </c>
      <c r="Y26" s="56">
        <f t="shared" si="7"/>
        <v>1</v>
      </c>
      <c r="Z26" s="56">
        <f t="shared" si="7"/>
        <v>1</v>
      </c>
      <c r="AA26" s="56">
        <f t="shared" si="7"/>
        <v>1</v>
      </c>
      <c r="AB26" s="56">
        <f t="shared" si="7"/>
        <v>1</v>
      </c>
      <c r="AC26" s="56">
        <f t="shared" si="8"/>
        <v>1</v>
      </c>
      <c r="AD26" s="56">
        <f t="shared" si="8"/>
        <v>1</v>
      </c>
      <c r="AE26" s="56">
        <f t="shared" si="8"/>
        <v>1</v>
      </c>
      <c r="AF26" s="56">
        <f t="shared" si="8"/>
        <v>1</v>
      </c>
      <c r="AG26" s="56">
        <f t="shared" si="8"/>
        <v>1</v>
      </c>
      <c r="AH26" s="56">
        <f t="shared" si="8"/>
        <v>1</v>
      </c>
      <c r="AI26" s="56">
        <f t="shared" si="8"/>
        <v>1</v>
      </c>
      <c r="AJ26" s="56">
        <f t="shared" si="8"/>
        <v>1</v>
      </c>
      <c r="AK26" s="56">
        <f t="shared" si="8"/>
        <v>1</v>
      </c>
      <c r="AL26" s="56">
        <f t="shared" si="8"/>
        <v>1</v>
      </c>
      <c r="AM26" s="56">
        <f t="shared" si="9"/>
        <v>1</v>
      </c>
      <c r="AN26" s="56">
        <f t="shared" si="9"/>
        <v>1</v>
      </c>
      <c r="AO26" s="56">
        <f t="shared" si="9"/>
        <v>1</v>
      </c>
      <c r="AP26" s="56">
        <f t="shared" si="9"/>
        <v>1</v>
      </c>
      <c r="AQ26" s="56">
        <f t="shared" si="9"/>
        <v>1</v>
      </c>
      <c r="AR26" s="56">
        <f t="shared" si="9"/>
        <v>1</v>
      </c>
      <c r="AS26" s="56">
        <f t="shared" si="9"/>
        <v>1</v>
      </c>
      <c r="AT26" s="56">
        <f t="shared" si="9"/>
        <v>1</v>
      </c>
      <c r="AU26" s="56">
        <f t="shared" si="9"/>
        <v>1</v>
      </c>
      <c r="AV26" s="56">
        <f t="shared" si="9"/>
        <v>1</v>
      </c>
      <c r="AW26" s="56">
        <f t="shared" si="9"/>
        <v>1</v>
      </c>
      <c r="AX26" s="56">
        <f t="shared" si="9"/>
        <v>1</v>
      </c>
      <c r="AY26" s="56">
        <f t="shared" si="9"/>
        <v>1</v>
      </c>
      <c r="AZ26" s="56">
        <f t="shared" si="9"/>
        <v>1</v>
      </c>
    </row>
    <row r="27" spans="1:52">
      <c r="A27" s="56" t="s">
        <v>352</v>
      </c>
      <c r="B27" s="56">
        <v>30135</v>
      </c>
      <c r="C27" s="56" t="s">
        <v>759</v>
      </c>
      <c r="D27" s="56" t="s">
        <v>938</v>
      </c>
      <c r="E27" s="1">
        <v>39965</v>
      </c>
      <c r="F27" s="1">
        <v>44013</v>
      </c>
      <c r="G27" s="1">
        <f t="shared" si="1"/>
        <v>44013</v>
      </c>
      <c r="I27" s="56">
        <f t="shared" ref="I27:R36" si="10">IF(AND(I$5&gt;$E27,I$5&lt;$G27),1,0)</f>
        <v>0</v>
      </c>
      <c r="J27" s="56">
        <f t="shared" si="10"/>
        <v>1</v>
      </c>
      <c r="K27" s="56">
        <f t="shared" si="10"/>
        <v>1</v>
      </c>
      <c r="L27" s="56">
        <f t="shared" si="10"/>
        <v>1</v>
      </c>
      <c r="M27" s="56">
        <f t="shared" si="10"/>
        <v>1</v>
      </c>
      <c r="N27" s="56">
        <f t="shared" si="10"/>
        <v>1</v>
      </c>
      <c r="O27" s="56">
        <f t="shared" si="10"/>
        <v>1</v>
      </c>
      <c r="P27" s="56">
        <f t="shared" si="10"/>
        <v>1</v>
      </c>
      <c r="Q27" s="56">
        <f t="shared" si="10"/>
        <v>1</v>
      </c>
      <c r="R27" s="56">
        <f t="shared" si="10"/>
        <v>1</v>
      </c>
      <c r="S27" s="56">
        <f t="shared" ref="S27:AB36" si="11">IF(AND(S$5&gt;$E27,S$5&lt;$G27),1,0)</f>
        <v>1</v>
      </c>
      <c r="T27" s="56">
        <f t="shared" si="11"/>
        <v>1</v>
      </c>
      <c r="U27" s="56">
        <f t="shared" si="11"/>
        <v>1</v>
      </c>
      <c r="V27" s="56">
        <f t="shared" si="11"/>
        <v>1</v>
      </c>
      <c r="W27" s="56">
        <f t="shared" si="11"/>
        <v>1</v>
      </c>
      <c r="X27" s="56">
        <f t="shared" si="11"/>
        <v>1</v>
      </c>
      <c r="Y27" s="56">
        <f t="shared" si="11"/>
        <v>1</v>
      </c>
      <c r="Z27" s="56">
        <f t="shared" si="11"/>
        <v>1</v>
      </c>
      <c r="AA27" s="56">
        <f t="shared" si="11"/>
        <v>1</v>
      </c>
      <c r="AB27" s="56">
        <f t="shared" si="11"/>
        <v>1</v>
      </c>
      <c r="AC27" s="56">
        <f t="shared" ref="AC27:AL36" si="12">IF(AND(AC$5&gt;$E27,AC$5&lt;$G27),1,0)</f>
        <v>1</v>
      </c>
      <c r="AD27" s="56">
        <f t="shared" si="12"/>
        <v>1</v>
      </c>
      <c r="AE27" s="56">
        <f t="shared" si="12"/>
        <v>1</v>
      </c>
      <c r="AF27" s="56">
        <f t="shared" si="12"/>
        <v>1</v>
      </c>
      <c r="AG27" s="56">
        <f t="shared" si="12"/>
        <v>1</v>
      </c>
      <c r="AH27" s="56">
        <f t="shared" si="12"/>
        <v>1</v>
      </c>
      <c r="AI27" s="56">
        <f t="shared" si="12"/>
        <v>1</v>
      </c>
      <c r="AJ27" s="56">
        <f t="shared" si="12"/>
        <v>1</v>
      </c>
      <c r="AK27" s="56">
        <f t="shared" si="12"/>
        <v>1</v>
      </c>
      <c r="AL27" s="56">
        <f t="shared" si="12"/>
        <v>1</v>
      </c>
      <c r="AM27" s="56">
        <f t="shared" ref="AM27:AZ36" si="13">IF(AND(AM$5&gt;$E27,AM$5&lt;$G27),1,0)</f>
        <v>1</v>
      </c>
      <c r="AN27" s="56">
        <f t="shared" si="13"/>
        <v>1</v>
      </c>
      <c r="AO27" s="56">
        <f t="shared" si="13"/>
        <v>1</v>
      </c>
      <c r="AP27" s="56">
        <f t="shared" si="13"/>
        <v>1</v>
      </c>
      <c r="AQ27" s="56">
        <f t="shared" si="13"/>
        <v>1</v>
      </c>
      <c r="AR27" s="56">
        <f t="shared" si="13"/>
        <v>1</v>
      </c>
      <c r="AS27" s="56">
        <f t="shared" si="13"/>
        <v>1</v>
      </c>
      <c r="AT27" s="56">
        <f t="shared" si="13"/>
        <v>1</v>
      </c>
      <c r="AU27" s="56">
        <f t="shared" si="13"/>
        <v>1</v>
      </c>
      <c r="AV27" s="56">
        <f t="shared" si="13"/>
        <v>1</v>
      </c>
      <c r="AW27" s="56">
        <f t="shared" si="13"/>
        <v>1</v>
      </c>
      <c r="AX27" s="56">
        <f t="shared" si="13"/>
        <v>1</v>
      </c>
      <c r="AY27" s="56">
        <f t="shared" si="13"/>
        <v>1</v>
      </c>
      <c r="AZ27" s="56">
        <f t="shared" si="13"/>
        <v>1</v>
      </c>
    </row>
    <row r="28" spans="1:52">
      <c r="A28" s="56" t="s">
        <v>652</v>
      </c>
      <c r="B28" s="56">
        <v>30239</v>
      </c>
      <c r="C28" s="56" t="s">
        <v>802</v>
      </c>
      <c r="D28" s="56" t="s">
        <v>937</v>
      </c>
      <c r="E28" s="1">
        <v>39781</v>
      </c>
      <c r="G28" s="1">
        <f t="shared" si="1"/>
        <v>44197</v>
      </c>
      <c r="I28" s="56">
        <f t="shared" si="10"/>
        <v>1</v>
      </c>
      <c r="J28" s="56">
        <f t="shared" si="10"/>
        <v>1</v>
      </c>
      <c r="K28" s="56">
        <f t="shared" si="10"/>
        <v>1</v>
      </c>
      <c r="L28" s="56">
        <f t="shared" si="10"/>
        <v>1</v>
      </c>
      <c r="M28" s="56">
        <f t="shared" si="10"/>
        <v>1</v>
      </c>
      <c r="N28" s="56">
        <f t="shared" si="10"/>
        <v>1</v>
      </c>
      <c r="O28" s="56">
        <f t="shared" si="10"/>
        <v>1</v>
      </c>
      <c r="P28" s="56">
        <f t="shared" si="10"/>
        <v>1</v>
      </c>
      <c r="Q28" s="56">
        <f t="shared" si="10"/>
        <v>1</v>
      </c>
      <c r="R28" s="56">
        <f t="shared" si="10"/>
        <v>1</v>
      </c>
      <c r="S28" s="56">
        <f t="shared" si="11"/>
        <v>1</v>
      </c>
      <c r="T28" s="56">
        <f t="shared" si="11"/>
        <v>1</v>
      </c>
      <c r="U28" s="56">
        <f t="shared" si="11"/>
        <v>1</v>
      </c>
      <c r="V28" s="56">
        <f t="shared" si="11"/>
        <v>1</v>
      </c>
      <c r="W28" s="56">
        <f t="shared" si="11"/>
        <v>1</v>
      </c>
      <c r="X28" s="56">
        <f t="shared" si="11"/>
        <v>1</v>
      </c>
      <c r="Y28" s="56">
        <f t="shared" si="11"/>
        <v>1</v>
      </c>
      <c r="Z28" s="56">
        <f t="shared" si="11"/>
        <v>1</v>
      </c>
      <c r="AA28" s="56">
        <f t="shared" si="11"/>
        <v>1</v>
      </c>
      <c r="AB28" s="56">
        <f t="shared" si="11"/>
        <v>1</v>
      </c>
      <c r="AC28" s="56">
        <f t="shared" si="12"/>
        <v>1</v>
      </c>
      <c r="AD28" s="56">
        <f t="shared" si="12"/>
        <v>1</v>
      </c>
      <c r="AE28" s="56">
        <f t="shared" si="12"/>
        <v>1</v>
      </c>
      <c r="AF28" s="56">
        <f t="shared" si="12"/>
        <v>1</v>
      </c>
      <c r="AG28" s="56">
        <f t="shared" si="12"/>
        <v>1</v>
      </c>
      <c r="AH28" s="56">
        <f t="shared" si="12"/>
        <v>1</v>
      </c>
      <c r="AI28" s="56">
        <f t="shared" si="12"/>
        <v>1</v>
      </c>
      <c r="AJ28" s="56">
        <f t="shared" si="12"/>
        <v>1</v>
      </c>
      <c r="AK28" s="56">
        <f t="shared" si="12"/>
        <v>1</v>
      </c>
      <c r="AL28" s="56">
        <f t="shared" si="12"/>
        <v>1</v>
      </c>
      <c r="AM28" s="56">
        <f t="shared" si="13"/>
        <v>1</v>
      </c>
      <c r="AN28" s="56">
        <f t="shared" si="13"/>
        <v>1</v>
      </c>
      <c r="AO28" s="56">
        <f t="shared" si="13"/>
        <v>1</v>
      </c>
      <c r="AP28" s="56">
        <f t="shared" si="13"/>
        <v>1</v>
      </c>
      <c r="AQ28" s="56">
        <f t="shared" si="13"/>
        <v>1</v>
      </c>
      <c r="AR28" s="56">
        <f t="shared" si="13"/>
        <v>1</v>
      </c>
      <c r="AS28" s="56">
        <f t="shared" si="13"/>
        <v>1</v>
      </c>
      <c r="AT28" s="56">
        <f t="shared" si="13"/>
        <v>1</v>
      </c>
      <c r="AU28" s="56">
        <f t="shared" si="13"/>
        <v>1</v>
      </c>
      <c r="AV28" s="56">
        <f t="shared" si="13"/>
        <v>1</v>
      </c>
      <c r="AW28" s="56">
        <f t="shared" si="13"/>
        <v>1</v>
      </c>
      <c r="AX28" s="56">
        <f t="shared" si="13"/>
        <v>1</v>
      </c>
      <c r="AY28" s="56">
        <f t="shared" si="13"/>
        <v>1</v>
      </c>
      <c r="AZ28" s="56">
        <f t="shared" si="13"/>
        <v>1</v>
      </c>
    </row>
    <row r="29" spans="1:52">
      <c r="A29" s="56" t="s">
        <v>652</v>
      </c>
      <c r="B29" s="56">
        <v>30246</v>
      </c>
      <c r="C29" s="56" t="s">
        <v>802</v>
      </c>
      <c r="D29" s="56" t="s">
        <v>936</v>
      </c>
      <c r="E29" s="1">
        <v>39862</v>
      </c>
      <c r="G29" s="1">
        <f t="shared" si="1"/>
        <v>44197</v>
      </c>
      <c r="I29" s="56">
        <f t="shared" si="10"/>
        <v>1</v>
      </c>
      <c r="J29" s="56">
        <f t="shared" si="10"/>
        <v>1</v>
      </c>
      <c r="K29" s="56">
        <f t="shared" si="10"/>
        <v>1</v>
      </c>
      <c r="L29" s="56">
        <f t="shared" si="10"/>
        <v>1</v>
      </c>
      <c r="M29" s="56">
        <f t="shared" si="10"/>
        <v>1</v>
      </c>
      <c r="N29" s="56">
        <f t="shared" si="10"/>
        <v>1</v>
      </c>
      <c r="O29" s="56">
        <f t="shared" si="10"/>
        <v>1</v>
      </c>
      <c r="P29" s="56">
        <f t="shared" si="10"/>
        <v>1</v>
      </c>
      <c r="Q29" s="56">
        <f t="shared" si="10"/>
        <v>1</v>
      </c>
      <c r="R29" s="56">
        <f t="shared" si="10"/>
        <v>1</v>
      </c>
      <c r="S29" s="56">
        <f t="shared" si="11"/>
        <v>1</v>
      </c>
      <c r="T29" s="56">
        <f t="shared" si="11"/>
        <v>1</v>
      </c>
      <c r="U29" s="56">
        <f t="shared" si="11"/>
        <v>1</v>
      </c>
      <c r="V29" s="56">
        <f t="shared" si="11"/>
        <v>1</v>
      </c>
      <c r="W29" s="56">
        <f t="shared" si="11"/>
        <v>1</v>
      </c>
      <c r="X29" s="56">
        <f t="shared" si="11"/>
        <v>1</v>
      </c>
      <c r="Y29" s="56">
        <f t="shared" si="11"/>
        <v>1</v>
      </c>
      <c r="Z29" s="56">
        <f t="shared" si="11"/>
        <v>1</v>
      </c>
      <c r="AA29" s="56">
        <f t="shared" si="11"/>
        <v>1</v>
      </c>
      <c r="AB29" s="56">
        <f t="shared" si="11"/>
        <v>1</v>
      </c>
      <c r="AC29" s="56">
        <f t="shared" si="12"/>
        <v>1</v>
      </c>
      <c r="AD29" s="56">
        <f t="shared" si="12"/>
        <v>1</v>
      </c>
      <c r="AE29" s="56">
        <f t="shared" si="12"/>
        <v>1</v>
      </c>
      <c r="AF29" s="56">
        <f t="shared" si="12"/>
        <v>1</v>
      </c>
      <c r="AG29" s="56">
        <f t="shared" si="12"/>
        <v>1</v>
      </c>
      <c r="AH29" s="56">
        <f t="shared" si="12"/>
        <v>1</v>
      </c>
      <c r="AI29" s="56">
        <f t="shared" si="12"/>
        <v>1</v>
      </c>
      <c r="AJ29" s="56">
        <f t="shared" si="12"/>
        <v>1</v>
      </c>
      <c r="AK29" s="56">
        <f t="shared" si="12"/>
        <v>1</v>
      </c>
      <c r="AL29" s="56">
        <f t="shared" si="12"/>
        <v>1</v>
      </c>
      <c r="AM29" s="56">
        <f t="shared" si="13"/>
        <v>1</v>
      </c>
      <c r="AN29" s="56">
        <f t="shared" si="13"/>
        <v>1</v>
      </c>
      <c r="AO29" s="56">
        <f t="shared" si="13"/>
        <v>1</v>
      </c>
      <c r="AP29" s="56">
        <f t="shared" si="13"/>
        <v>1</v>
      </c>
      <c r="AQ29" s="56">
        <f t="shared" si="13"/>
        <v>1</v>
      </c>
      <c r="AR29" s="56">
        <f t="shared" si="13"/>
        <v>1</v>
      </c>
      <c r="AS29" s="56">
        <f t="shared" si="13"/>
        <v>1</v>
      </c>
      <c r="AT29" s="56">
        <f t="shared" si="13"/>
        <v>1</v>
      </c>
      <c r="AU29" s="56">
        <f t="shared" si="13"/>
        <v>1</v>
      </c>
      <c r="AV29" s="56">
        <f t="shared" si="13"/>
        <v>1</v>
      </c>
      <c r="AW29" s="56">
        <f t="shared" si="13"/>
        <v>1</v>
      </c>
      <c r="AX29" s="56">
        <f t="shared" si="13"/>
        <v>1</v>
      </c>
      <c r="AY29" s="56">
        <f t="shared" si="13"/>
        <v>1</v>
      </c>
      <c r="AZ29" s="56">
        <f t="shared" si="13"/>
        <v>1</v>
      </c>
    </row>
    <row r="30" spans="1:52">
      <c r="A30" s="56" t="s">
        <v>652</v>
      </c>
      <c r="B30" s="56">
        <v>30247</v>
      </c>
      <c r="C30" s="56" t="s">
        <v>802</v>
      </c>
      <c r="D30" s="56" t="s">
        <v>935</v>
      </c>
      <c r="E30" s="1">
        <v>39865</v>
      </c>
      <c r="G30" s="1">
        <f t="shared" si="1"/>
        <v>44197</v>
      </c>
      <c r="I30" s="56">
        <f t="shared" si="10"/>
        <v>1</v>
      </c>
      <c r="J30" s="56">
        <f t="shared" si="10"/>
        <v>1</v>
      </c>
      <c r="K30" s="56">
        <f t="shared" si="10"/>
        <v>1</v>
      </c>
      <c r="L30" s="56">
        <f t="shared" si="10"/>
        <v>1</v>
      </c>
      <c r="M30" s="56">
        <f t="shared" si="10"/>
        <v>1</v>
      </c>
      <c r="N30" s="56">
        <f t="shared" si="10"/>
        <v>1</v>
      </c>
      <c r="O30" s="56">
        <f t="shared" si="10"/>
        <v>1</v>
      </c>
      <c r="P30" s="56">
        <f t="shared" si="10"/>
        <v>1</v>
      </c>
      <c r="Q30" s="56">
        <f t="shared" si="10"/>
        <v>1</v>
      </c>
      <c r="R30" s="56">
        <f t="shared" si="10"/>
        <v>1</v>
      </c>
      <c r="S30" s="56">
        <f t="shared" si="11"/>
        <v>1</v>
      </c>
      <c r="T30" s="56">
        <f t="shared" si="11"/>
        <v>1</v>
      </c>
      <c r="U30" s="56">
        <f t="shared" si="11"/>
        <v>1</v>
      </c>
      <c r="V30" s="56">
        <f t="shared" si="11"/>
        <v>1</v>
      </c>
      <c r="W30" s="56">
        <f t="shared" si="11"/>
        <v>1</v>
      </c>
      <c r="X30" s="56">
        <f t="shared" si="11"/>
        <v>1</v>
      </c>
      <c r="Y30" s="56">
        <f t="shared" si="11"/>
        <v>1</v>
      </c>
      <c r="Z30" s="56">
        <f t="shared" si="11"/>
        <v>1</v>
      </c>
      <c r="AA30" s="56">
        <f t="shared" si="11"/>
        <v>1</v>
      </c>
      <c r="AB30" s="56">
        <f t="shared" si="11"/>
        <v>1</v>
      </c>
      <c r="AC30" s="56">
        <f t="shared" si="12"/>
        <v>1</v>
      </c>
      <c r="AD30" s="56">
        <f t="shared" si="12"/>
        <v>1</v>
      </c>
      <c r="AE30" s="56">
        <f t="shared" si="12"/>
        <v>1</v>
      </c>
      <c r="AF30" s="56">
        <f t="shared" si="12"/>
        <v>1</v>
      </c>
      <c r="AG30" s="56">
        <f t="shared" si="12"/>
        <v>1</v>
      </c>
      <c r="AH30" s="56">
        <f t="shared" si="12"/>
        <v>1</v>
      </c>
      <c r="AI30" s="56">
        <f t="shared" si="12"/>
        <v>1</v>
      </c>
      <c r="AJ30" s="56">
        <f t="shared" si="12"/>
        <v>1</v>
      </c>
      <c r="AK30" s="56">
        <f t="shared" si="12"/>
        <v>1</v>
      </c>
      <c r="AL30" s="56">
        <f t="shared" si="12"/>
        <v>1</v>
      </c>
      <c r="AM30" s="56">
        <f t="shared" si="13"/>
        <v>1</v>
      </c>
      <c r="AN30" s="56">
        <f t="shared" si="13"/>
        <v>1</v>
      </c>
      <c r="AO30" s="56">
        <f t="shared" si="13"/>
        <v>1</v>
      </c>
      <c r="AP30" s="56">
        <f t="shared" si="13"/>
        <v>1</v>
      </c>
      <c r="AQ30" s="56">
        <f t="shared" si="13"/>
        <v>1</v>
      </c>
      <c r="AR30" s="56">
        <f t="shared" si="13"/>
        <v>1</v>
      </c>
      <c r="AS30" s="56">
        <f t="shared" si="13"/>
        <v>1</v>
      </c>
      <c r="AT30" s="56">
        <f t="shared" si="13"/>
        <v>1</v>
      </c>
      <c r="AU30" s="56">
        <f t="shared" si="13"/>
        <v>1</v>
      </c>
      <c r="AV30" s="56">
        <f t="shared" si="13"/>
        <v>1</v>
      </c>
      <c r="AW30" s="56">
        <f t="shared" si="13"/>
        <v>1</v>
      </c>
      <c r="AX30" s="56">
        <f t="shared" si="13"/>
        <v>1</v>
      </c>
      <c r="AY30" s="56">
        <f t="shared" si="13"/>
        <v>1</v>
      </c>
      <c r="AZ30" s="56">
        <f t="shared" si="13"/>
        <v>1</v>
      </c>
    </row>
    <row r="31" spans="1:52">
      <c r="A31" s="56" t="s">
        <v>652</v>
      </c>
      <c r="B31" s="56">
        <v>30621</v>
      </c>
      <c r="C31" s="56" t="s">
        <v>761</v>
      </c>
      <c r="D31" s="56" t="s">
        <v>934</v>
      </c>
      <c r="E31" s="1">
        <v>37525</v>
      </c>
      <c r="F31" s="1"/>
      <c r="G31" s="1">
        <f t="shared" si="1"/>
        <v>44197</v>
      </c>
      <c r="I31" s="56">
        <f t="shared" si="10"/>
        <v>1</v>
      </c>
      <c r="J31" s="56">
        <f t="shared" si="10"/>
        <v>1</v>
      </c>
      <c r="K31" s="56">
        <f t="shared" si="10"/>
        <v>1</v>
      </c>
      <c r="L31" s="56">
        <f t="shared" si="10"/>
        <v>1</v>
      </c>
      <c r="M31" s="56">
        <f t="shared" si="10"/>
        <v>1</v>
      </c>
      <c r="N31" s="56">
        <f t="shared" si="10"/>
        <v>1</v>
      </c>
      <c r="O31" s="56">
        <f t="shared" si="10"/>
        <v>1</v>
      </c>
      <c r="P31" s="56">
        <f t="shared" si="10"/>
        <v>1</v>
      </c>
      <c r="Q31" s="56">
        <f t="shared" si="10"/>
        <v>1</v>
      </c>
      <c r="R31" s="56">
        <f t="shared" si="10"/>
        <v>1</v>
      </c>
      <c r="S31" s="56">
        <f t="shared" si="11"/>
        <v>1</v>
      </c>
      <c r="T31" s="56">
        <f t="shared" si="11"/>
        <v>1</v>
      </c>
      <c r="U31" s="56">
        <f t="shared" si="11"/>
        <v>1</v>
      </c>
      <c r="V31" s="56">
        <f t="shared" si="11"/>
        <v>1</v>
      </c>
      <c r="W31" s="56">
        <f t="shared" si="11"/>
        <v>1</v>
      </c>
      <c r="X31" s="56">
        <f t="shared" si="11"/>
        <v>1</v>
      </c>
      <c r="Y31" s="56">
        <f t="shared" si="11"/>
        <v>1</v>
      </c>
      <c r="Z31" s="56">
        <f t="shared" si="11"/>
        <v>1</v>
      </c>
      <c r="AA31" s="56">
        <f t="shared" si="11"/>
        <v>1</v>
      </c>
      <c r="AB31" s="56">
        <f t="shared" si="11"/>
        <v>1</v>
      </c>
      <c r="AC31" s="56">
        <f t="shared" si="12"/>
        <v>1</v>
      </c>
      <c r="AD31" s="56">
        <f t="shared" si="12"/>
        <v>1</v>
      </c>
      <c r="AE31" s="56">
        <f t="shared" si="12"/>
        <v>1</v>
      </c>
      <c r="AF31" s="56">
        <f t="shared" si="12"/>
        <v>1</v>
      </c>
      <c r="AG31" s="56">
        <f t="shared" si="12"/>
        <v>1</v>
      </c>
      <c r="AH31" s="56">
        <f t="shared" si="12"/>
        <v>1</v>
      </c>
      <c r="AI31" s="56">
        <f t="shared" si="12"/>
        <v>1</v>
      </c>
      <c r="AJ31" s="56">
        <f t="shared" si="12"/>
        <v>1</v>
      </c>
      <c r="AK31" s="56">
        <f t="shared" si="12"/>
        <v>1</v>
      </c>
      <c r="AL31" s="56">
        <f t="shared" si="12"/>
        <v>1</v>
      </c>
      <c r="AM31" s="56">
        <f t="shared" si="13"/>
        <v>1</v>
      </c>
      <c r="AN31" s="56">
        <f t="shared" si="13"/>
        <v>1</v>
      </c>
      <c r="AO31" s="56">
        <f t="shared" si="13"/>
        <v>1</v>
      </c>
      <c r="AP31" s="56">
        <f t="shared" si="13"/>
        <v>1</v>
      </c>
      <c r="AQ31" s="56">
        <f t="shared" si="13"/>
        <v>1</v>
      </c>
      <c r="AR31" s="56">
        <f t="shared" si="13"/>
        <v>1</v>
      </c>
      <c r="AS31" s="56">
        <f t="shared" si="13"/>
        <v>1</v>
      </c>
      <c r="AT31" s="56">
        <f t="shared" si="13"/>
        <v>1</v>
      </c>
      <c r="AU31" s="56">
        <f t="shared" si="13"/>
        <v>1</v>
      </c>
      <c r="AV31" s="56">
        <f t="shared" si="13"/>
        <v>1</v>
      </c>
      <c r="AW31" s="56">
        <f t="shared" si="13"/>
        <v>1</v>
      </c>
      <c r="AX31" s="56">
        <f t="shared" si="13"/>
        <v>1</v>
      </c>
      <c r="AY31" s="56">
        <f t="shared" si="13"/>
        <v>1</v>
      </c>
      <c r="AZ31" s="56">
        <f t="shared" si="13"/>
        <v>1</v>
      </c>
    </row>
    <row r="32" spans="1:52">
      <c r="A32" s="56" t="s">
        <v>352</v>
      </c>
      <c r="B32" s="56">
        <v>30738</v>
      </c>
      <c r="C32" s="56" t="s">
        <v>932</v>
      </c>
      <c r="D32" s="56" t="s">
        <v>933</v>
      </c>
      <c r="E32" s="1">
        <v>39919</v>
      </c>
      <c r="F32" s="1">
        <v>44075</v>
      </c>
      <c r="G32" s="1">
        <f t="shared" si="1"/>
        <v>44075</v>
      </c>
      <c r="I32" s="56">
        <f t="shared" si="10"/>
        <v>0</v>
      </c>
      <c r="J32" s="56">
        <f t="shared" si="10"/>
        <v>1</v>
      </c>
      <c r="K32" s="56">
        <f t="shared" si="10"/>
        <v>1</v>
      </c>
      <c r="L32" s="56">
        <f t="shared" si="10"/>
        <v>1</v>
      </c>
      <c r="M32" s="56">
        <f t="shared" si="10"/>
        <v>1</v>
      </c>
      <c r="N32" s="56">
        <f t="shared" si="10"/>
        <v>1</v>
      </c>
      <c r="O32" s="56">
        <f t="shared" si="10"/>
        <v>1</v>
      </c>
      <c r="P32" s="56">
        <f t="shared" si="10"/>
        <v>1</v>
      </c>
      <c r="Q32" s="56">
        <f t="shared" si="10"/>
        <v>1</v>
      </c>
      <c r="R32" s="56">
        <f t="shared" si="10"/>
        <v>1</v>
      </c>
      <c r="S32" s="56">
        <f t="shared" si="11"/>
        <v>1</v>
      </c>
      <c r="T32" s="56">
        <f t="shared" si="11"/>
        <v>1</v>
      </c>
      <c r="U32" s="56">
        <f t="shared" si="11"/>
        <v>1</v>
      </c>
      <c r="V32" s="56">
        <f t="shared" si="11"/>
        <v>1</v>
      </c>
      <c r="W32" s="56">
        <f t="shared" si="11"/>
        <v>1</v>
      </c>
      <c r="X32" s="56">
        <f t="shared" si="11"/>
        <v>1</v>
      </c>
      <c r="Y32" s="56">
        <f t="shared" si="11"/>
        <v>1</v>
      </c>
      <c r="Z32" s="56">
        <f t="shared" si="11"/>
        <v>1</v>
      </c>
      <c r="AA32" s="56">
        <f t="shared" si="11"/>
        <v>1</v>
      </c>
      <c r="AB32" s="56">
        <f t="shared" si="11"/>
        <v>1</v>
      </c>
      <c r="AC32" s="56">
        <f t="shared" si="12"/>
        <v>1</v>
      </c>
      <c r="AD32" s="56">
        <f t="shared" si="12"/>
        <v>1</v>
      </c>
      <c r="AE32" s="56">
        <f t="shared" si="12"/>
        <v>1</v>
      </c>
      <c r="AF32" s="56">
        <f t="shared" si="12"/>
        <v>1</v>
      </c>
      <c r="AG32" s="56">
        <f t="shared" si="12"/>
        <v>1</v>
      </c>
      <c r="AH32" s="56">
        <f t="shared" si="12"/>
        <v>1</v>
      </c>
      <c r="AI32" s="56">
        <f t="shared" si="12"/>
        <v>1</v>
      </c>
      <c r="AJ32" s="56">
        <f t="shared" si="12"/>
        <v>1</v>
      </c>
      <c r="AK32" s="56">
        <f t="shared" si="12"/>
        <v>1</v>
      </c>
      <c r="AL32" s="56">
        <f t="shared" si="12"/>
        <v>1</v>
      </c>
      <c r="AM32" s="56">
        <f t="shared" si="13"/>
        <v>1</v>
      </c>
      <c r="AN32" s="56">
        <f t="shared" si="13"/>
        <v>1</v>
      </c>
      <c r="AO32" s="56">
        <f t="shared" si="13"/>
        <v>1</v>
      </c>
      <c r="AP32" s="56">
        <f t="shared" si="13"/>
        <v>1</v>
      </c>
      <c r="AQ32" s="56">
        <f t="shared" si="13"/>
        <v>1</v>
      </c>
      <c r="AR32" s="56">
        <f t="shared" si="13"/>
        <v>1</v>
      </c>
      <c r="AS32" s="56">
        <f t="shared" si="13"/>
        <v>1</v>
      </c>
      <c r="AT32" s="56">
        <f t="shared" si="13"/>
        <v>1</v>
      </c>
      <c r="AU32" s="56">
        <f t="shared" si="13"/>
        <v>1</v>
      </c>
      <c r="AV32" s="56">
        <f t="shared" si="13"/>
        <v>1</v>
      </c>
      <c r="AW32" s="56">
        <f t="shared" si="13"/>
        <v>1</v>
      </c>
      <c r="AX32" s="56">
        <f t="shared" si="13"/>
        <v>1</v>
      </c>
      <c r="AY32" s="56">
        <f t="shared" si="13"/>
        <v>1</v>
      </c>
      <c r="AZ32" s="56">
        <f t="shared" si="13"/>
        <v>1</v>
      </c>
    </row>
    <row r="33" spans="1:52">
      <c r="A33" s="56" t="s">
        <v>652</v>
      </c>
      <c r="B33" s="56">
        <v>30739</v>
      </c>
      <c r="C33" s="56" t="s">
        <v>932</v>
      </c>
      <c r="D33" s="56" t="s">
        <v>931</v>
      </c>
      <c r="E33" s="1">
        <v>39850</v>
      </c>
      <c r="G33" s="1">
        <f t="shared" si="1"/>
        <v>44197</v>
      </c>
      <c r="I33" s="56">
        <f t="shared" si="10"/>
        <v>1</v>
      </c>
      <c r="J33" s="56">
        <f t="shared" si="10"/>
        <v>1</v>
      </c>
      <c r="K33" s="56">
        <f t="shared" si="10"/>
        <v>1</v>
      </c>
      <c r="L33" s="56">
        <f t="shared" si="10"/>
        <v>1</v>
      </c>
      <c r="M33" s="56">
        <f t="shared" si="10"/>
        <v>1</v>
      </c>
      <c r="N33" s="56">
        <f t="shared" si="10"/>
        <v>1</v>
      </c>
      <c r="O33" s="56">
        <f t="shared" si="10"/>
        <v>1</v>
      </c>
      <c r="P33" s="56">
        <f t="shared" si="10"/>
        <v>1</v>
      </c>
      <c r="Q33" s="56">
        <f t="shared" si="10"/>
        <v>1</v>
      </c>
      <c r="R33" s="56">
        <f t="shared" si="10"/>
        <v>1</v>
      </c>
      <c r="S33" s="56">
        <f t="shared" si="11"/>
        <v>1</v>
      </c>
      <c r="T33" s="56">
        <f t="shared" si="11"/>
        <v>1</v>
      </c>
      <c r="U33" s="56">
        <f t="shared" si="11"/>
        <v>1</v>
      </c>
      <c r="V33" s="56">
        <f t="shared" si="11"/>
        <v>1</v>
      </c>
      <c r="W33" s="56">
        <f t="shared" si="11"/>
        <v>1</v>
      </c>
      <c r="X33" s="56">
        <f t="shared" si="11"/>
        <v>1</v>
      </c>
      <c r="Y33" s="56">
        <f t="shared" si="11"/>
        <v>1</v>
      </c>
      <c r="Z33" s="56">
        <f t="shared" si="11"/>
        <v>1</v>
      </c>
      <c r="AA33" s="56">
        <f t="shared" si="11"/>
        <v>1</v>
      </c>
      <c r="AB33" s="56">
        <f t="shared" si="11"/>
        <v>1</v>
      </c>
      <c r="AC33" s="56">
        <f t="shared" si="12"/>
        <v>1</v>
      </c>
      <c r="AD33" s="56">
        <f t="shared" si="12"/>
        <v>1</v>
      </c>
      <c r="AE33" s="56">
        <f t="shared" si="12"/>
        <v>1</v>
      </c>
      <c r="AF33" s="56">
        <f t="shared" si="12"/>
        <v>1</v>
      </c>
      <c r="AG33" s="56">
        <f t="shared" si="12"/>
        <v>1</v>
      </c>
      <c r="AH33" s="56">
        <f t="shared" si="12"/>
        <v>1</v>
      </c>
      <c r="AI33" s="56">
        <f t="shared" si="12"/>
        <v>1</v>
      </c>
      <c r="AJ33" s="56">
        <f t="shared" si="12"/>
        <v>1</v>
      </c>
      <c r="AK33" s="56">
        <f t="shared" si="12"/>
        <v>1</v>
      </c>
      <c r="AL33" s="56">
        <f t="shared" si="12"/>
        <v>1</v>
      </c>
      <c r="AM33" s="56">
        <f t="shared" si="13"/>
        <v>1</v>
      </c>
      <c r="AN33" s="56">
        <f t="shared" si="13"/>
        <v>1</v>
      </c>
      <c r="AO33" s="56">
        <f t="shared" si="13"/>
        <v>1</v>
      </c>
      <c r="AP33" s="56">
        <f t="shared" si="13"/>
        <v>1</v>
      </c>
      <c r="AQ33" s="56">
        <f t="shared" si="13"/>
        <v>1</v>
      </c>
      <c r="AR33" s="56">
        <f t="shared" si="13"/>
        <v>1</v>
      </c>
      <c r="AS33" s="56">
        <f t="shared" si="13"/>
        <v>1</v>
      </c>
      <c r="AT33" s="56">
        <f t="shared" si="13"/>
        <v>1</v>
      </c>
      <c r="AU33" s="56">
        <f t="shared" si="13"/>
        <v>1</v>
      </c>
      <c r="AV33" s="56">
        <f t="shared" si="13"/>
        <v>1</v>
      </c>
      <c r="AW33" s="56">
        <f t="shared" si="13"/>
        <v>1</v>
      </c>
      <c r="AX33" s="56">
        <f t="shared" si="13"/>
        <v>1</v>
      </c>
      <c r="AY33" s="56">
        <f t="shared" si="13"/>
        <v>1</v>
      </c>
      <c r="AZ33" s="56">
        <f t="shared" si="13"/>
        <v>1</v>
      </c>
    </row>
    <row r="34" spans="1:52">
      <c r="A34" s="56" t="s">
        <v>652</v>
      </c>
      <c r="B34" s="56">
        <v>32415</v>
      </c>
      <c r="C34" s="56" t="s">
        <v>802</v>
      </c>
      <c r="D34" s="56" t="s">
        <v>930</v>
      </c>
      <c r="E34" s="1">
        <v>41069</v>
      </c>
      <c r="G34" s="1">
        <f t="shared" si="1"/>
        <v>44197</v>
      </c>
      <c r="I34" s="56">
        <f t="shared" si="10"/>
        <v>0</v>
      </c>
      <c r="J34" s="56">
        <f t="shared" si="10"/>
        <v>0</v>
      </c>
      <c r="K34" s="56">
        <f t="shared" si="10"/>
        <v>0</v>
      </c>
      <c r="L34" s="56">
        <f t="shared" si="10"/>
        <v>0</v>
      </c>
      <c r="M34" s="56">
        <f t="shared" si="10"/>
        <v>0</v>
      </c>
      <c r="N34" s="56">
        <f t="shared" si="10"/>
        <v>0</v>
      </c>
      <c r="O34" s="56">
        <f t="shared" si="10"/>
        <v>0</v>
      </c>
      <c r="P34" s="56">
        <f t="shared" si="10"/>
        <v>0</v>
      </c>
      <c r="Q34" s="56">
        <f t="shared" si="10"/>
        <v>0</v>
      </c>
      <c r="R34" s="56">
        <f t="shared" si="10"/>
        <v>0</v>
      </c>
      <c r="S34" s="56">
        <f t="shared" si="11"/>
        <v>0</v>
      </c>
      <c r="T34" s="56">
        <f t="shared" si="11"/>
        <v>0</v>
      </c>
      <c r="U34" s="56">
        <f t="shared" si="11"/>
        <v>0</v>
      </c>
      <c r="V34" s="56">
        <f t="shared" si="11"/>
        <v>1</v>
      </c>
      <c r="W34" s="56">
        <f t="shared" si="11"/>
        <v>1</v>
      </c>
      <c r="X34" s="56">
        <f t="shared" si="11"/>
        <v>1</v>
      </c>
      <c r="Y34" s="56">
        <f t="shared" si="11"/>
        <v>1</v>
      </c>
      <c r="Z34" s="56">
        <f t="shared" si="11"/>
        <v>1</v>
      </c>
      <c r="AA34" s="56">
        <f t="shared" si="11"/>
        <v>1</v>
      </c>
      <c r="AB34" s="56">
        <f t="shared" si="11"/>
        <v>1</v>
      </c>
      <c r="AC34" s="56">
        <f t="shared" si="12"/>
        <v>1</v>
      </c>
      <c r="AD34" s="56">
        <f t="shared" si="12"/>
        <v>1</v>
      </c>
      <c r="AE34" s="56">
        <f t="shared" si="12"/>
        <v>1</v>
      </c>
      <c r="AF34" s="56">
        <f t="shared" si="12"/>
        <v>1</v>
      </c>
      <c r="AG34" s="56">
        <f t="shared" si="12"/>
        <v>1</v>
      </c>
      <c r="AH34" s="56">
        <f t="shared" si="12"/>
        <v>1</v>
      </c>
      <c r="AI34" s="56">
        <f t="shared" si="12"/>
        <v>1</v>
      </c>
      <c r="AJ34" s="56">
        <f t="shared" si="12"/>
        <v>1</v>
      </c>
      <c r="AK34" s="56">
        <f t="shared" si="12"/>
        <v>1</v>
      </c>
      <c r="AL34" s="56">
        <f t="shared" si="12"/>
        <v>1</v>
      </c>
      <c r="AM34" s="56">
        <f t="shared" si="13"/>
        <v>1</v>
      </c>
      <c r="AN34" s="56">
        <f t="shared" si="13"/>
        <v>1</v>
      </c>
      <c r="AO34" s="56">
        <f t="shared" si="13"/>
        <v>1</v>
      </c>
      <c r="AP34" s="56">
        <f t="shared" si="13"/>
        <v>1</v>
      </c>
      <c r="AQ34" s="56">
        <f t="shared" si="13"/>
        <v>1</v>
      </c>
      <c r="AR34" s="56">
        <f t="shared" si="13"/>
        <v>1</v>
      </c>
      <c r="AS34" s="56">
        <f t="shared" si="13"/>
        <v>1</v>
      </c>
      <c r="AT34" s="56">
        <f t="shared" si="13"/>
        <v>1</v>
      </c>
      <c r="AU34" s="56">
        <f t="shared" si="13"/>
        <v>1</v>
      </c>
      <c r="AV34" s="56">
        <f t="shared" si="13"/>
        <v>1</v>
      </c>
      <c r="AW34" s="56">
        <f t="shared" si="13"/>
        <v>1</v>
      </c>
      <c r="AX34" s="56">
        <f t="shared" si="13"/>
        <v>1</v>
      </c>
      <c r="AY34" s="56">
        <f t="shared" si="13"/>
        <v>1</v>
      </c>
      <c r="AZ34" s="56">
        <f t="shared" si="13"/>
        <v>1</v>
      </c>
    </row>
    <row r="35" spans="1:52">
      <c r="A35" s="56" t="s">
        <v>652</v>
      </c>
      <c r="B35" s="56">
        <v>32682</v>
      </c>
      <c r="C35" s="56" t="s">
        <v>788</v>
      </c>
      <c r="D35" s="56" t="s">
        <v>929</v>
      </c>
      <c r="E35" s="1">
        <v>43852</v>
      </c>
      <c r="G35" s="1">
        <f t="shared" si="1"/>
        <v>44197</v>
      </c>
      <c r="I35" s="56">
        <f t="shared" si="10"/>
        <v>0</v>
      </c>
      <c r="J35" s="56">
        <f t="shared" si="10"/>
        <v>0</v>
      </c>
      <c r="K35" s="56">
        <f t="shared" si="10"/>
        <v>0</v>
      </c>
      <c r="L35" s="56">
        <f t="shared" si="10"/>
        <v>0</v>
      </c>
      <c r="M35" s="56">
        <f t="shared" si="10"/>
        <v>0</v>
      </c>
      <c r="N35" s="56">
        <f t="shared" si="10"/>
        <v>0</v>
      </c>
      <c r="O35" s="56">
        <f t="shared" si="10"/>
        <v>0</v>
      </c>
      <c r="P35" s="56">
        <f t="shared" si="10"/>
        <v>0</v>
      </c>
      <c r="Q35" s="56">
        <f t="shared" si="10"/>
        <v>0</v>
      </c>
      <c r="R35" s="56">
        <f t="shared" si="10"/>
        <v>0</v>
      </c>
      <c r="S35" s="56">
        <f t="shared" si="11"/>
        <v>0</v>
      </c>
      <c r="T35" s="56">
        <f t="shared" si="11"/>
        <v>0</v>
      </c>
      <c r="U35" s="56">
        <f t="shared" si="11"/>
        <v>0</v>
      </c>
      <c r="V35" s="56">
        <f t="shared" si="11"/>
        <v>0</v>
      </c>
      <c r="W35" s="56">
        <f t="shared" si="11"/>
        <v>0</v>
      </c>
      <c r="X35" s="56">
        <f t="shared" si="11"/>
        <v>0</v>
      </c>
      <c r="Y35" s="56">
        <f t="shared" si="11"/>
        <v>0</v>
      </c>
      <c r="Z35" s="56">
        <f t="shared" si="11"/>
        <v>0</v>
      </c>
      <c r="AA35" s="56">
        <f t="shared" si="11"/>
        <v>0</v>
      </c>
      <c r="AB35" s="56">
        <f t="shared" si="11"/>
        <v>0</v>
      </c>
      <c r="AC35" s="56">
        <f t="shared" si="12"/>
        <v>0</v>
      </c>
      <c r="AD35" s="56">
        <f t="shared" si="12"/>
        <v>0</v>
      </c>
      <c r="AE35" s="56">
        <f t="shared" si="12"/>
        <v>0</v>
      </c>
      <c r="AF35" s="56">
        <f t="shared" si="12"/>
        <v>0</v>
      </c>
      <c r="AG35" s="56">
        <f t="shared" si="12"/>
        <v>0</v>
      </c>
      <c r="AH35" s="56">
        <f t="shared" si="12"/>
        <v>0</v>
      </c>
      <c r="AI35" s="56">
        <f t="shared" si="12"/>
        <v>0</v>
      </c>
      <c r="AJ35" s="56">
        <f t="shared" si="12"/>
        <v>0</v>
      </c>
      <c r="AK35" s="56">
        <f t="shared" si="12"/>
        <v>0</v>
      </c>
      <c r="AL35" s="56">
        <f t="shared" si="12"/>
        <v>0</v>
      </c>
      <c r="AM35" s="56">
        <f t="shared" si="13"/>
        <v>0</v>
      </c>
      <c r="AN35" s="56">
        <f t="shared" si="13"/>
        <v>0</v>
      </c>
      <c r="AO35" s="56">
        <f t="shared" si="13"/>
        <v>0</v>
      </c>
      <c r="AP35" s="56">
        <f t="shared" si="13"/>
        <v>0</v>
      </c>
      <c r="AQ35" s="56">
        <f t="shared" si="13"/>
        <v>0</v>
      </c>
      <c r="AR35" s="56">
        <f t="shared" si="13"/>
        <v>0</v>
      </c>
      <c r="AS35" s="56">
        <f t="shared" si="13"/>
        <v>0</v>
      </c>
      <c r="AT35" s="56">
        <f t="shared" si="13"/>
        <v>0</v>
      </c>
      <c r="AU35" s="56">
        <f t="shared" si="13"/>
        <v>0</v>
      </c>
      <c r="AV35" s="56">
        <f t="shared" si="13"/>
        <v>0</v>
      </c>
      <c r="AW35" s="56">
        <f t="shared" si="13"/>
        <v>0</v>
      </c>
      <c r="AX35" s="56">
        <f t="shared" si="13"/>
        <v>0</v>
      </c>
      <c r="AY35" s="56">
        <f t="shared" si="13"/>
        <v>0</v>
      </c>
      <c r="AZ35" s="56">
        <f t="shared" si="13"/>
        <v>0</v>
      </c>
    </row>
    <row r="36" spans="1:52">
      <c r="A36" s="56" t="s">
        <v>652</v>
      </c>
      <c r="B36" s="56">
        <v>32743</v>
      </c>
      <c r="C36" s="56" t="s">
        <v>759</v>
      </c>
      <c r="D36" s="56" t="s">
        <v>928</v>
      </c>
      <c r="E36" s="1">
        <v>38687</v>
      </c>
      <c r="G36" s="1">
        <f t="shared" si="1"/>
        <v>44197</v>
      </c>
      <c r="I36" s="56">
        <f t="shared" si="10"/>
        <v>1</v>
      </c>
      <c r="J36" s="56">
        <f t="shared" si="10"/>
        <v>1</v>
      </c>
      <c r="K36" s="56">
        <f t="shared" si="10"/>
        <v>1</v>
      </c>
      <c r="L36" s="56">
        <f t="shared" si="10"/>
        <v>1</v>
      </c>
      <c r="M36" s="56">
        <f t="shared" si="10"/>
        <v>1</v>
      </c>
      <c r="N36" s="56">
        <f t="shared" si="10"/>
        <v>1</v>
      </c>
      <c r="O36" s="56">
        <f t="shared" si="10"/>
        <v>1</v>
      </c>
      <c r="P36" s="56">
        <f t="shared" si="10"/>
        <v>1</v>
      </c>
      <c r="Q36" s="56">
        <f t="shared" si="10"/>
        <v>1</v>
      </c>
      <c r="R36" s="56">
        <f t="shared" si="10"/>
        <v>1</v>
      </c>
      <c r="S36" s="56">
        <f t="shared" si="11"/>
        <v>1</v>
      </c>
      <c r="T36" s="56">
        <f t="shared" si="11"/>
        <v>1</v>
      </c>
      <c r="U36" s="56">
        <f t="shared" si="11"/>
        <v>1</v>
      </c>
      <c r="V36" s="56">
        <f t="shared" si="11"/>
        <v>1</v>
      </c>
      <c r="W36" s="56">
        <f t="shared" si="11"/>
        <v>1</v>
      </c>
      <c r="X36" s="56">
        <f t="shared" si="11"/>
        <v>1</v>
      </c>
      <c r="Y36" s="56">
        <f t="shared" si="11"/>
        <v>1</v>
      </c>
      <c r="Z36" s="56">
        <f t="shared" si="11"/>
        <v>1</v>
      </c>
      <c r="AA36" s="56">
        <f t="shared" si="11"/>
        <v>1</v>
      </c>
      <c r="AB36" s="56">
        <f t="shared" si="11"/>
        <v>1</v>
      </c>
      <c r="AC36" s="56">
        <f t="shared" si="12"/>
        <v>1</v>
      </c>
      <c r="AD36" s="56">
        <f t="shared" si="12"/>
        <v>1</v>
      </c>
      <c r="AE36" s="56">
        <f t="shared" si="12"/>
        <v>1</v>
      </c>
      <c r="AF36" s="56">
        <f t="shared" si="12"/>
        <v>1</v>
      </c>
      <c r="AG36" s="56">
        <f t="shared" si="12"/>
        <v>1</v>
      </c>
      <c r="AH36" s="56">
        <f t="shared" si="12"/>
        <v>1</v>
      </c>
      <c r="AI36" s="56">
        <f t="shared" si="12"/>
        <v>1</v>
      </c>
      <c r="AJ36" s="56">
        <f t="shared" si="12"/>
        <v>1</v>
      </c>
      <c r="AK36" s="56">
        <f t="shared" si="12"/>
        <v>1</v>
      </c>
      <c r="AL36" s="56">
        <f t="shared" si="12"/>
        <v>1</v>
      </c>
      <c r="AM36" s="56">
        <f t="shared" si="13"/>
        <v>1</v>
      </c>
      <c r="AN36" s="56">
        <f t="shared" si="13"/>
        <v>1</v>
      </c>
      <c r="AO36" s="56">
        <f t="shared" si="13"/>
        <v>1</v>
      </c>
      <c r="AP36" s="56">
        <f t="shared" si="13"/>
        <v>1</v>
      </c>
      <c r="AQ36" s="56">
        <f t="shared" si="13"/>
        <v>1</v>
      </c>
      <c r="AR36" s="56">
        <f t="shared" si="13"/>
        <v>1</v>
      </c>
      <c r="AS36" s="56">
        <f t="shared" si="13"/>
        <v>1</v>
      </c>
      <c r="AT36" s="56">
        <f t="shared" si="13"/>
        <v>1</v>
      </c>
      <c r="AU36" s="56">
        <f t="shared" si="13"/>
        <v>1</v>
      </c>
      <c r="AV36" s="56">
        <f t="shared" si="13"/>
        <v>1</v>
      </c>
      <c r="AW36" s="56">
        <f t="shared" si="13"/>
        <v>1</v>
      </c>
      <c r="AX36" s="56">
        <f t="shared" si="13"/>
        <v>1</v>
      </c>
      <c r="AY36" s="56">
        <f t="shared" si="13"/>
        <v>1</v>
      </c>
      <c r="AZ36" s="56">
        <f t="shared" si="13"/>
        <v>1</v>
      </c>
    </row>
    <row r="37" spans="1:52">
      <c r="A37" s="56" t="s">
        <v>352</v>
      </c>
      <c r="B37" s="56">
        <v>33380</v>
      </c>
      <c r="C37" s="56" t="s">
        <v>759</v>
      </c>
      <c r="D37" s="56" t="s">
        <v>927</v>
      </c>
      <c r="E37" s="1">
        <v>37581</v>
      </c>
      <c r="F37" s="1">
        <v>44044</v>
      </c>
      <c r="G37" s="1">
        <f t="shared" si="1"/>
        <v>44044</v>
      </c>
      <c r="I37" s="56">
        <f t="shared" ref="I37:R46" si="14">IF(AND(I$5&gt;$E37,I$5&lt;$G37),1,0)</f>
        <v>1</v>
      </c>
      <c r="J37" s="56">
        <f t="shared" si="14"/>
        <v>1</v>
      </c>
      <c r="K37" s="56">
        <f t="shared" si="14"/>
        <v>1</v>
      </c>
      <c r="L37" s="56">
        <f t="shared" si="14"/>
        <v>1</v>
      </c>
      <c r="M37" s="56">
        <f t="shared" si="14"/>
        <v>1</v>
      </c>
      <c r="N37" s="56">
        <f t="shared" si="14"/>
        <v>1</v>
      </c>
      <c r="O37" s="56">
        <f t="shared" si="14"/>
        <v>1</v>
      </c>
      <c r="P37" s="56">
        <f t="shared" si="14"/>
        <v>1</v>
      </c>
      <c r="Q37" s="56">
        <f t="shared" si="14"/>
        <v>1</v>
      </c>
      <c r="R37" s="56">
        <f t="shared" si="14"/>
        <v>1</v>
      </c>
      <c r="S37" s="56">
        <f t="shared" ref="S37:AB46" si="15">IF(AND(S$5&gt;$E37,S$5&lt;$G37),1,0)</f>
        <v>1</v>
      </c>
      <c r="T37" s="56">
        <f t="shared" si="15"/>
        <v>1</v>
      </c>
      <c r="U37" s="56">
        <f t="shared" si="15"/>
        <v>1</v>
      </c>
      <c r="V37" s="56">
        <f t="shared" si="15"/>
        <v>1</v>
      </c>
      <c r="W37" s="56">
        <f t="shared" si="15"/>
        <v>1</v>
      </c>
      <c r="X37" s="56">
        <f t="shared" si="15"/>
        <v>1</v>
      </c>
      <c r="Y37" s="56">
        <f t="shared" si="15"/>
        <v>1</v>
      </c>
      <c r="Z37" s="56">
        <f t="shared" si="15"/>
        <v>1</v>
      </c>
      <c r="AA37" s="56">
        <f t="shared" si="15"/>
        <v>1</v>
      </c>
      <c r="AB37" s="56">
        <f t="shared" si="15"/>
        <v>1</v>
      </c>
      <c r="AC37" s="56">
        <f t="shared" ref="AC37:AL46" si="16">IF(AND(AC$5&gt;$E37,AC$5&lt;$G37),1,0)</f>
        <v>1</v>
      </c>
      <c r="AD37" s="56">
        <f t="shared" si="16"/>
        <v>1</v>
      </c>
      <c r="AE37" s="56">
        <f t="shared" si="16"/>
        <v>1</v>
      </c>
      <c r="AF37" s="56">
        <f t="shared" si="16"/>
        <v>1</v>
      </c>
      <c r="AG37" s="56">
        <f t="shared" si="16"/>
        <v>1</v>
      </c>
      <c r="AH37" s="56">
        <f t="shared" si="16"/>
        <v>1</v>
      </c>
      <c r="AI37" s="56">
        <f t="shared" si="16"/>
        <v>1</v>
      </c>
      <c r="AJ37" s="56">
        <f t="shared" si="16"/>
        <v>1</v>
      </c>
      <c r="AK37" s="56">
        <f t="shared" si="16"/>
        <v>1</v>
      </c>
      <c r="AL37" s="56">
        <f t="shared" si="16"/>
        <v>1</v>
      </c>
      <c r="AM37" s="56">
        <f t="shared" ref="AM37:AZ46" si="17">IF(AND(AM$5&gt;$E37,AM$5&lt;$G37),1,0)</f>
        <v>1</v>
      </c>
      <c r="AN37" s="56">
        <f t="shared" si="17"/>
        <v>1</v>
      </c>
      <c r="AO37" s="56">
        <f t="shared" si="17"/>
        <v>1</v>
      </c>
      <c r="AP37" s="56">
        <f t="shared" si="17"/>
        <v>1</v>
      </c>
      <c r="AQ37" s="56">
        <f t="shared" si="17"/>
        <v>1</v>
      </c>
      <c r="AR37" s="56">
        <f t="shared" si="17"/>
        <v>1</v>
      </c>
      <c r="AS37" s="56">
        <f t="shared" si="17"/>
        <v>1</v>
      </c>
      <c r="AT37" s="56">
        <f t="shared" si="17"/>
        <v>1</v>
      </c>
      <c r="AU37" s="56">
        <f t="shared" si="17"/>
        <v>1</v>
      </c>
      <c r="AV37" s="56">
        <f t="shared" si="17"/>
        <v>1</v>
      </c>
      <c r="AW37" s="56">
        <f t="shared" si="17"/>
        <v>1</v>
      </c>
      <c r="AX37" s="56">
        <f t="shared" si="17"/>
        <v>1</v>
      </c>
      <c r="AY37" s="56">
        <f t="shared" si="17"/>
        <v>1</v>
      </c>
      <c r="AZ37" s="56">
        <f t="shared" si="17"/>
        <v>1</v>
      </c>
    </row>
    <row r="38" spans="1:52">
      <c r="A38" s="56" t="s">
        <v>652</v>
      </c>
      <c r="B38" s="56">
        <v>33417</v>
      </c>
      <c r="C38" s="56" t="s">
        <v>759</v>
      </c>
      <c r="D38" s="56" t="s">
        <v>758</v>
      </c>
      <c r="E38" s="1">
        <v>39965</v>
      </c>
      <c r="G38" s="1">
        <f t="shared" si="1"/>
        <v>44197</v>
      </c>
      <c r="I38" s="56">
        <f t="shared" si="14"/>
        <v>0</v>
      </c>
      <c r="J38" s="56">
        <f t="shared" si="14"/>
        <v>1</v>
      </c>
      <c r="K38" s="56">
        <f t="shared" si="14"/>
        <v>1</v>
      </c>
      <c r="L38" s="56">
        <f t="shared" si="14"/>
        <v>1</v>
      </c>
      <c r="M38" s="56">
        <f t="shared" si="14"/>
        <v>1</v>
      </c>
      <c r="N38" s="56">
        <f t="shared" si="14"/>
        <v>1</v>
      </c>
      <c r="O38" s="56">
        <f t="shared" si="14"/>
        <v>1</v>
      </c>
      <c r="P38" s="56">
        <f t="shared" si="14"/>
        <v>1</v>
      </c>
      <c r="Q38" s="56">
        <f t="shared" si="14"/>
        <v>1</v>
      </c>
      <c r="R38" s="56">
        <f t="shared" si="14"/>
        <v>1</v>
      </c>
      <c r="S38" s="56">
        <f t="shared" si="15"/>
        <v>1</v>
      </c>
      <c r="T38" s="56">
        <f t="shared" si="15"/>
        <v>1</v>
      </c>
      <c r="U38" s="56">
        <f t="shared" si="15"/>
        <v>1</v>
      </c>
      <c r="V38" s="56">
        <f t="shared" si="15"/>
        <v>1</v>
      </c>
      <c r="W38" s="56">
        <f t="shared" si="15"/>
        <v>1</v>
      </c>
      <c r="X38" s="56">
        <f t="shared" si="15"/>
        <v>1</v>
      </c>
      <c r="Y38" s="56">
        <f t="shared" si="15"/>
        <v>1</v>
      </c>
      <c r="Z38" s="56">
        <f t="shared" si="15"/>
        <v>1</v>
      </c>
      <c r="AA38" s="56">
        <f t="shared" si="15"/>
        <v>1</v>
      </c>
      <c r="AB38" s="56">
        <f t="shared" si="15"/>
        <v>1</v>
      </c>
      <c r="AC38" s="56">
        <f t="shared" si="16"/>
        <v>1</v>
      </c>
      <c r="AD38" s="56">
        <f t="shared" si="16"/>
        <v>1</v>
      </c>
      <c r="AE38" s="56">
        <f t="shared" si="16"/>
        <v>1</v>
      </c>
      <c r="AF38" s="56">
        <f t="shared" si="16"/>
        <v>1</v>
      </c>
      <c r="AG38" s="56">
        <f t="shared" si="16"/>
        <v>1</v>
      </c>
      <c r="AH38" s="56">
        <f t="shared" si="16"/>
        <v>1</v>
      </c>
      <c r="AI38" s="56">
        <f t="shared" si="16"/>
        <v>1</v>
      </c>
      <c r="AJ38" s="56">
        <f t="shared" si="16"/>
        <v>1</v>
      </c>
      <c r="AK38" s="56">
        <f t="shared" si="16"/>
        <v>1</v>
      </c>
      <c r="AL38" s="56">
        <f t="shared" si="16"/>
        <v>1</v>
      </c>
      <c r="AM38" s="56">
        <f t="shared" si="17"/>
        <v>1</v>
      </c>
      <c r="AN38" s="56">
        <f t="shared" si="17"/>
        <v>1</v>
      </c>
      <c r="AO38" s="56">
        <f t="shared" si="17"/>
        <v>1</v>
      </c>
      <c r="AP38" s="56">
        <f t="shared" si="17"/>
        <v>1</v>
      </c>
      <c r="AQ38" s="56">
        <f t="shared" si="17"/>
        <v>1</v>
      </c>
      <c r="AR38" s="56">
        <f t="shared" si="17"/>
        <v>1</v>
      </c>
      <c r="AS38" s="56">
        <f t="shared" si="17"/>
        <v>1</v>
      </c>
      <c r="AT38" s="56">
        <f t="shared" si="17"/>
        <v>1</v>
      </c>
      <c r="AU38" s="56">
        <f t="shared" si="17"/>
        <v>1</v>
      </c>
      <c r="AV38" s="56">
        <f t="shared" si="17"/>
        <v>1</v>
      </c>
      <c r="AW38" s="56">
        <f t="shared" si="17"/>
        <v>1</v>
      </c>
      <c r="AX38" s="56">
        <f t="shared" si="17"/>
        <v>1</v>
      </c>
      <c r="AY38" s="56">
        <f t="shared" si="17"/>
        <v>1</v>
      </c>
      <c r="AZ38" s="56">
        <f t="shared" si="17"/>
        <v>1</v>
      </c>
    </row>
    <row r="39" spans="1:52">
      <c r="A39" s="56" t="s">
        <v>652</v>
      </c>
      <c r="B39" s="56">
        <v>34258</v>
      </c>
      <c r="C39" s="56" t="s">
        <v>788</v>
      </c>
      <c r="D39" s="56" t="s">
        <v>926</v>
      </c>
      <c r="E39" s="1">
        <v>43819</v>
      </c>
      <c r="G39" s="1">
        <f t="shared" si="1"/>
        <v>44197</v>
      </c>
      <c r="I39" s="56">
        <f t="shared" si="14"/>
        <v>0</v>
      </c>
      <c r="J39" s="56">
        <f t="shared" si="14"/>
        <v>0</v>
      </c>
      <c r="K39" s="56">
        <f t="shared" si="14"/>
        <v>0</v>
      </c>
      <c r="L39" s="56">
        <f t="shared" si="14"/>
        <v>0</v>
      </c>
      <c r="M39" s="56">
        <f t="shared" si="14"/>
        <v>0</v>
      </c>
      <c r="N39" s="56">
        <f t="shared" si="14"/>
        <v>0</v>
      </c>
      <c r="O39" s="56">
        <f t="shared" si="14"/>
        <v>0</v>
      </c>
      <c r="P39" s="56">
        <f t="shared" si="14"/>
        <v>0</v>
      </c>
      <c r="Q39" s="56">
        <f t="shared" si="14"/>
        <v>0</v>
      </c>
      <c r="R39" s="56">
        <f t="shared" si="14"/>
        <v>0</v>
      </c>
      <c r="S39" s="56">
        <f t="shared" si="15"/>
        <v>0</v>
      </c>
      <c r="T39" s="56">
        <f t="shared" si="15"/>
        <v>0</v>
      </c>
      <c r="U39" s="56">
        <f t="shared" si="15"/>
        <v>0</v>
      </c>
      <c r="V39" s="56">
        <f t="shared" si="15"/>
        <v>0</v>
      </c>
      <c r="W39" s="56">
        <f t="shared" si="15"/>
        <v>0</v>
      </c>
      <c r="X39" s="56">
        <f t="shared" si="15"/>
        <v>0</v>
      </c>
      <c r="Y39" s="56">
        <f t="shared" si="15"/>
        <v>0</v>
      </c>
      <c r="Z39" s="56">
        <f t="shared" si="15"/>
        <v>0</v>
      </c>
      <c r="AA39" s="56">
        <f t="shared" si="15"/>
        <v>0</v>
      </c>
      <c r="AB39" s="56">
        <f t="shared" si="15"/>
        <v>0</v>
      </c>
      <c r="AC39" s="56">
        <f t="shared" si="16"/>
        <v>0</v>
      </c>
      <c r="AD39" s="56">
        <f t="shared" si="16"/>
        <v>0</v>
      </c>
      <c r="AE39" s="56">
        <f t="shared" si="16"/>
        <v>0</v>
      </c>
      <c r="AF39" s="56">
        <f t="shared" si="16"/>
        <v>0</v>
      </c>
      <c r="AG39" s="56">
        <f t="shared" si="16"/>
        <v>0</v>
      </c>
      <c r="AH39" s="56">
        <f t="shared" si="16"/>
        <v>0</v>
      </c>
      <c r="AI39" s="56">
        <f t="shared" si="16"/>
        <v>0</v>
      </c>
      <c r="AJ39" s="56">
        <f t="shared" si="16"/>
        <v>0</v>
      </c>
      <c r="AK39" s="56">
        <f t="shared" si="16"/>
        <v>0</v>
      </c>
      <c r="AL39" s="56">
        <f t="shared" si="16"/>
        <v>0</v>
      </c>
      <c r="AM39" s="56">
        <f t="shared" si="17"/>
        <v>0</v>
      </c>
      <c r="AN39" s="56">
        <f t="shared" si="17"/>
        <v>0</v>
      </c>
      <c r="AO39" s="56">
        <f t="shared" si="17"/>
        <v>0</v>
      </c>
      <c r="AP39" s="56">
        <f t="shared" si="17"/>
        <v>0</v>
      </c>
      <c r="AQ39" s="56">
        <f t="shared" si="17"/>
        <v>0</v>
      </c>
      <c r="AR39" s="56">
        <f t="shared" si="17"/>
        <v>0</v>
      </c>
      <c r="AS39" s="56">
        <f t="shared" si="17"/>
        <v>0</v>
      </c>
      <c r="AT39" s="56">
        <f t="shared" si="17"/>
        <v>0</v>
      </c>
      <c r="AU39" s="56">
        <f t="shared" si="17"/>
        <v>0</v>
      </c>
      <c r="AV39" s="56">
        <f t="shared" si="17"/>
        <v>0</v>
      </c>
      <c r="AW39" s="56">
        <f t="shared" si="17"/>
        <v>0</v>
      </c>
      <c r="AX39" s="56">
        <f t="shared" si="17"/>
        <v>0</v>
      </c>
      <c r="AY39" s="56">
        <f t="shared" si="17"/>
        <v>0</v>
      </c>
      <c r="AZ39" s="56">
        <f t="shared" si="17"/>
        <v>1</v>
      </c>
    </row>
    <row r="40" spans="1:52">
      <c r="A40" s="56" t="s">
        <v>652</v>
      </c>
      <c r="B40" s="56">
        <v>34267</v>
      </c>
      <c r="C40" s="56" t="s">
        <v>714</v>
      </c>
      <c r="D40" s="56" t="s">
        <v>925</v>
      </c>
      <c r="E40" s="1">
        <v>39269</v>
      </c>
      <c r="G40" s="1">
        <f t="shared" si="1"/>
        <v>44197</v>
      </c>
      <c r="I40" s="56">
        <f t="shared" si="14"/>
        <v>1</v>
      </c>
      <c r="J40" s="56">
        <f t="shared" si="14"/>
        <v>1</v>
      </c>
      <c r="K40" s="56">
        <f t="shared" si="14"/>
        <v>1</v>
      </c>
      <c r="L40" s="56">
        <f t="shared" si="14"/>
        <v>1</v>
      </c>
      <c r="M40" s="56">
        <f t="shared" si="14"/>
        <v>1</v>
      </c>
      <c r="N40" s="56">
        <f t="shared" si="14"/>
        <v>1</v>
      </c>
      <c r="O40" s="56">
        <f t="shared" si="14"/>
        <v>1</v>
      </c>
      <c r="P40" s="56">
        <f t="shared" si="14"/>
        <v>1</v>
      </c>
      <c r="Q40" s="56">
        <f t="shared" si="14"/>
        <v>1</v>
      </c>
      <c r="R40" s="56">
        <f t="shared" si="14"/>
        <v>1</v>
      </c>
      <c r="S40" s="56">
        <f t="shared" si="15"/>
        <v>1</v>
      </c>
      <c r="T40" s="56">
        <f t="shared" si="15"/>
        <v>1</v>
      </c>
      <c r="U40" s="56">
        <f t="shared" si="15"/>
        <v>1</v>
      </c>
      <c r="V40" s="56">
        <f t="shared" si="15"/>
        <v>1</v>
      </c>
      <c r="W40" s="56">
        <f t="shared" si="15"/>
        <v>1</v>
      </c>
      <c r="X40" s="56">
        <f t="shared" si="15"/>
        <v>1</v>
      </c>
      <c r="Y40" s="56">
        <f t="shared" si="15"/>
        <v>1</v>
      </c>
      <c r="Z40" s="56">
        <f t="shared" si="15"/>
        <v>1</v>
      </c>
      <c r="AA40" s="56">
        <f t="shared" si="15"/>
        <v>1</v>
      </c>
      <c r="AB40" s="56">
        <f t="shared" si="15"/>
        <v>1</v>
      </c>
      <c r="AC40" s="56">
        <f t="shared" si="16"/>
        <v>1</v>
      </c>
      <c r="AD40" s="56">
        <f t="shared" si="16"/>
        <v>1</v>
      </c>
      <c r="AE40" s="56">
        <f t="shared" si="16"/>
        <v>1</v>
      </c>
      <c r="AF40" s="56">
        <f t="shared" si="16"/>
        <v>1</v>
      </c>
      <c r="AG40" s="56">
        <f t="shared" si="16"/>
        <v>1</v>
      </c>
      <c r="AH40" s="56">
        <f t="shared" si="16"/>
        <v>1</v>
      </c>
      <c r="AI40" s="56">
        <f t="shared" si="16"/>
        <v>1</v>
      </c>
      <c r="AJ40" s="56">
        <f t="shared" si="16"/>
        <v>1</v>
      </c>
      <c r="AK40" s="56">
        <f t="shared" si="16"/>
        <v>1</v>
      </c>
      <c r="AL40" s="56">
        <f t="shared" si="16"/>
        <v>1</v>
      </c>
      <c r="AM40" s="56">
        <f t="shared" si="17"/>
        <v>1</v>
      </c>
      <c r="AN40" s="56">
        <f t="shared" si="17"/>
        <v>1</v>
      </c>
      <c r="AO40" s="56">
        <f t="shared" si="17"/>
        <v>1</v>
      </c>
      <c r="AP40" s="56">
        <f t="shared" si="17"/>
        <v>1</v>
      </c>
      <c r="AQ40" s="56">
        <f t="shared" si="17"/>
        <v>1</v>
      </c>
      <c r="AR40" s="56">
        <f t="shared" si="17"/>
        <v>1</v>
      </c>
      <c r="AS40" s="56">
        <f t="shared" si="17"/>
        <v>1</v>
      </c>
      <c r="AT40" s="56">
        <f t="shared" si="17"/>
        <v>1</v>
      </c>
      <c r="AU40" s="56">
        <f t="shared" si="17"/>
        <v>1</v>
      </c>
      <c r="AV40" s="56">
        <f t="shared" si="17"/>
        <v>1</v>
      </c>
      <c r="AW40" s="56">
        <f t="shared" si="17"/>
        <v>1</v>
      </c>
      <c r="AX40" s="56">
        <f t="shared" si="17"/>
        <v>1</v>
      </c>
      <c r="AY40" s="56">
        <f t="shared" si="17"/>
        <v>1</v>
      </c>
      <c r="AZ40" s="56">
        <f t="shared" si="17"/>
        <v>1</v>
      </c>
    </row>
    <row r="41" spans="1:52">
      <c r="A41" s="56" t="s">
        <v>652</v>
      </c>
      <c r="B41" s="56">
        <v>34270</v>
      </c>
      <c r="C41" s="56" t="s">
        <v>714</v>
      </c>
      <c r="D41" s="56" t="s">
        <v>924</v>
      </c>
      <c r="E41" s="1">
        <v>39384</v>
      </c>
      <c r="F41" s="1"/>
      <c r="G41" s="1">
        <f t="shared" si="1"/>
        <v>44197</v>
      </c>
      <c r="I41" s="56">
        <f t="shared" si="14"/>
        <v>1</v>
      </c>
      <c r="J41" s="56">
        <f t="shared" si="14"/>
        <v>1</v>
      </c>
      <c r="K41" s="56">
        <f t="shared" si="14"/>
        <v>1</v>
      </c>
      <c r="L41" s="56">
        <f t="shared" si="14"/>
        <v>1</v>
      </c>
      <c r="M41" s="56">
        <f t="shared" si="14"/>
        <v>1</v>
      </c>
      <c r="N41" s="56">
        <f t="shared" si="14"/>
        <v>1</v>
      </c>
      <c r="O41" s="56">
        <f t="shared" si="14"/>
        <v>1</v>
      </c>
      <c r="P41" s="56">
        <f t="shared" si="14"/>
        <v>1</v>
      </c>
      <c r="Q41" s="56">
        <f t="shared" si="14"/>
        <v>1</v>
      </c>
      <c r="R41" s="56">
        <f t="shared" si="14"/>
        <v>1</v>
      </c>
      <c r="S41" s="56">
        <f t="shared" si="15"/>
        <v>1</v>
      </c>
      <c r="T41" s="56">
        <f t="shared" si="15"/>
        <v>1</v>
      </c>
      <c r="U41" s="56">
        <f t="shared" si="15"/>
        <v>1</v>
      </c>
      <c r="V41" s="56">
        <f t="shared" si="15"/>
        <v>1</v>
      </c>
      <c r="W41" s="56">
        <f t="shared" si="15"/>
        <v>1</v>
      </c>
      <c r="X41" s="56">
        <f t="shared" si="15"/>
        <v>1</v>
      </c>
      <c r="Y41" s="56">
        <f t="shared" si="15"/>
        <v>1</v>
      </c>
      <c r="Z41" s="56">
        <f t="shared" si="15"/>
        <v>1</v>
      </c>
      <c r="AA41" s="56">
        <f t="shared" si="15"/>
        <v>1</v>
      </c>
      <c r="AB41" s="56">
        <f t="shared" si="15"/>
        <v>1</v>
      </c>
      <c r="AC41" s="56">
        <f t="shared" si="16"/>
        <v>1</v>
      </c>
      <c r="AD41" s="56">
        <f t="shared" si="16"/>
        <v>1</v>
      </c>
      <c r="AE41" s="56">
        <f t="shared" si="16"/>
        <v>1</v>
      </c>
      <c r="AF41" s="56">
        <f t="shared" si="16"/>
        <v>1</v>
      </c>
      <c r="AG41" s="56">
        <f t="shared" si="16"/>
        <v>1</v>
      </c>
      <c r="AH41" s="56">
        <f t="shared" si="16"/>
        <v>1</v>
      </c>
      <c r="AI41" s="56">
        <f t="shared" si="16"/>
        <v>1</v>
      </c>
      <c r="AJ41" s="56">
        <f t="shared" si="16"/>
        <v>1</v>
      </c>
      <c r="AK41" s="56">
        <f t="shared" si="16"/>
        <v>1</v>
      </c>
      <c r="AL41" s="56">
        <f t="shared" si="16"/>
        <v>1</v>
      </c>
      <c r="AM41" s="56">
        <f t="shared" si="17"/>
        <v>1</v>
      </c>
      <c r="AN41" s="56">
        <f t="shared" si="17"/>
        <v>1</v>
      </c>
      <c r="AO41" s="56">
        <f t="shared" si="17"/>
        <v>1</v>
      </c>
      <c r="AP41" s="56">
        <f t="shared" si="17"/>
        <v>1</v>
      </c>
      <c r="AQ41" s="56">
        <f t="shared" si="17"/>
        <v>1</v>
      </c>
      <c r="AR41" s="56">
        <f t="shared" si="17"/>
        <v>1</v>
      </c>
      <c r="AS41" s="56">
        <f t="shared" si="17"/>
        <v>1</v>
      </c>
      <c r="AT41" s="56">
        <f t="shared" si="17"/>
        <v>1</v>
      </c>
      <c r="AU41" s="56">
        <f t="shared" si="17"/>
        <v>1</v>
      </c>
      <c r="AV41" s="56">
        <f t="shared" si="17"/>
        <v>1</v>
      </c>
      <c r="AW41" s="56">
        <f t="shared" si="17"/>
        <v>1</v>
      </c>
      <c r="AX41" s="56">
        <f t="shared" si="17"/>
        <v>1</v>
      </c>
      <c r="AY41" s="56">
        <f t="shared" si="17"/>
        <v>1</v>
      </c>
      <c r="AZ41" s="56">
        <f t="shared" si="17"/>
        <v>1</v>
      </c>
    </row>
    <row r="42" spans="1:52">
      <c r="A42" s="56" t="s">
        <v>652</v>
      </c>
      <c r="B42" s="56">
        <v>34271</v>
      </c>
      <c r="C42" s="56" t="s">
        <v>714</v>
      </c>
      <c r="D42" s="56" t="s">
        <v>923</v>
      </c>
      <c r="E42" s="1">
        <v>39965</v>
      </c>
      <c r="F42" s="1"/>
      <c r="G42" s="1">
        <f t="shared" si="1"/>
        <v>44197</v>
      </c>
      <c r="I42" s="56">
        <f t="shared" si="14"/>
        <v>0</v>
      </c>
      <c r="J42" s="56">
        <f t="shared" si="14"/>
        <v>1</v>
      </c>
      <c r="K42" s="56">
        <f t="shared" si="14"/>
        <v>1</v>
      </c>
      <c r="L42" s="56">
        <f t="shared" si="14"/>
        <v>1</v>
      </c>
      <c r="M42" s="56">
        <f t="shared" si="14"/>
        <v>1</v>
      </c>
      <c r="N42" s="56">
        <f t="shared" si="14"/>
        <v>1</v>
      </c>
      <c r="O42" s="56">
        <f t="shared" si="14"/>
        <v>1</v>
      </c>
      <c r="P42" s="56">
        <f t="shared" si="14"/>
        <v>1</v>
      </c>
      <c r="Q42" s="56">
        <f t="shared" si="14"/>
        <v>1</v>
      </c>
      <c r="R42" s="56">
        <f t="shared" si="14"/>
        <v>1</v>
      </c>
      <c r="S42" s="56">
        <f t="shared" si="15"/>
        <v>1</v>
      </c>
      <c r="T42" s="56">
        <f t="shared" si="15"/>
        <v>1</v>
      </c>
      <c r="U42" s="56">
        <f t="shared" si="15"/>
        <v>1</v>
      </c>
      <c r="V42" s="56">
        <f t="shared" si="15"/>
        <v>1</v>
      </c>
      <c r="W42" s="56">
        <f t="shared" si="15"/>
        <v>1</v>
      </c>
      <c r="X42" s="56">
        <f t="shared" si="15"/>
        <v>1</v>
      </c>
      <c r="Y42" s="56">
        <f t="shared" si="15"/>
        <v>1</v>
      </c>
      <c r="Z42" s="56">
        <f t="shared" si="15"/>
        <v>1</v>
      </c>
      <c r="AA42" s="56">
        <f t="shared" si="15"/>
        <v>1</v>
      </c>
      <c r="AB42" s="56">
        <f t="shared" si="15"/>
        <v>1</v>
      </c>
      <c r="AC42" s="56">
        <f t="shared" si="16"/>
        <v>1</v>
      </c>
      <c r="AD42" s="56">
        <f t="shared" si="16"/>
        <v>1</v>
      </c>
      <c r="AE42" s="56">
        <f t="shared" si="16"/>
        <v>1</v>
      </c>
      <c r="AF42" s="56">
        <f t="shared" si="16"/>
        <v>1</v>
      </c>
      <c r="AG42" s="56">
        <f t="shared" si="16"/>
        <v>1</v>
      </c>
      <c r="AH42" s="56">
        <f t="shared" si="16"/>
        <v>1</v>
      </c>
      <c r="AI42" s="56">
        <f t="shared" si="16"/>
        <v>1</v>
      </c>
      <c r="AJ42" s="56">
        <f t="shared" si="16"/>
        <v>1</v>
      </c>
      <c r="AK42" s="56">
        <f t="shared" si="16"/>
        <v>1</v>
      </c>
      <c r="AL42" s="56">
        <f t="shared" si="16"/>
        <v>1</v>
      </c>
      <c r="AM42" s="56">
        <f t="shared" si="17"/>
        <v>1</v>
      </c>
      <c r="AN42" s="56">
        <f t="shared" si="17"/>
        <v>1</v>
      </c>
      <c r="AO42" s="56">
        <f t="shared" si="17"/>
        <v>1</v>
      </c>
      <c r="AP42" s="56">
        <f t="shared" si="17"/>
        <v>1</v>
      </c>
      <c r="AQ42" s="56">
        <f t="shared" si="17"/>
        <v>1</v>
      </c>
      <c r="AR42" s="56">
        <f t="shared" si="17"/>
        <v>1</v>
      </c>
      <c r="AS42" s="56">
        <f t="shared" si="17"/>
        <v>1</v>
      </c>
      <c r="AT42" s="56">
        <f t="shared" si="17"/>
        <v>1</v>
      </c>
      <c r="AU42" s="56">
        <f t="shared" si="17"/>
        <v>1</v>
      </c>
      <c r="AV42" s="56">
        <f t="shared" si="17"/>
        <v>1</v>
      </c>
      <c r="AW42" s="56">
        <f t="shared" si="17"/>
        <v>1</v>
      </c>
      <c r="AX42" s="56">
        <f t="shared" si="17"/>
        <v>1</v>
      </c>
      <c r="AY42" s="56">
        <f t="shared" si="17"/>
        <v>1</v>
      </c>
      <c r="AZ42" s="56">
        <f t="shared" si="17"/>
        <v>1</v>
      </c>
    </row>
    <row r="43" spans="1:52">
      <c r="A43" s="56" t="s">
        <v>652</v>
      </c>
      <c r="B43" s="56">
        <v>34272</v>
      </c>
      <c r="C43" s="56" t="s">
        <v>714</v>
      </c>
      <c r="D43" s="56" t="s">
        <v>922</v>
      </c>
      <c r="E43" s="1">
        <v>39965</v>
      </c>
      <c r="F43" s="1"/>
      <c r="G43" s="1">
        <f t="shared" si="1"/>
        <v>44197</v>
      </c>
      <c r="I43" s="56">
        <f t="shared" si="14"/>
        <v>0</v>
      </c>
      <c r="J43" s="56">
        <f t="shared" si="14"/>
        <v>1</v>
      </c>
      <c r="K43" s="56">
        <f t="shared" si="14"/>
        <v>1</v>
      </c>
      <c r="L43" s="56">
        <f t="shared" si="14"/>
        <v>1</v>
      </c>
      <c r="M43" s="56">
        <f t="shared" si="14"/>
        <v>1</v>
      </c>
      <c r="N43" s="56">
        <f t="shared" si="14"/>
        <v>1</v>
      </c>
      <c r="O43" s="56">
        <f t="shared" si="14"/>
        <v>1</v>
      </c>
      <c r="P43" s="56">
        <f t="shared" si="14"/>
        <v>1</v>
      </c>
      <c r="Q43" s="56">
        <f t="shared" si="14"/>
        <v>1</v>
      </c>
      <c r="R43" s="56">
        <f t="shared" si="14"/>
        <v>1</v>
      </c>
      <c r="S43" s="56">
        <f t="shared" si="15"/>
        <v>1</v>
      </c>
      <c r="T43" s="56">
        <f t="shared" si="15"/>
        <v>1</v>
      </c>
      <c r="U43" s="56">
        <f t="shared" si="15"/>
        <v>1</v>
      </c>
      <c r="V43" s="56">
        <f t="shared" si="15"/>
        <v>1</v>
      </c>
      <c r="W43" s="56">
        <f t="shared" si="15"/>
        <v>1</v>
      </c>
      <c r="X43" s="56">
        <f t="shared" si="15"/>
        <v>1</v>
      </c>
      <c r="Y43" s="56">
        <f t="shared" si="15"/>
        <v>1</v>
      </c>
      <c r="Z43" s="56">
        <f t="shared" si="15"/>
        <v>1</v>
      </c>
      <c r="AA43" s="56">
        <f t="shared" si="15"/>
        <v>1</v>
      </c>
      <c r="AB43" s="56">
        <f t="shared" si="15"/>
        <v>1</v>
      </c>
      <c r="AC43" s="56">
        <f t="shared" si="16"/>
        <v>1</v>
      </c>
      <c r="AD43" s="56">
        <f t="shared" si="16"/>
        <v>1</v>
      </c>
      <c r="AE43" s="56">
        <f t="shared" si="16"/>
        <v>1</v>
      </c>
      <c r="AF43" s="56">
        <f t="shared" si="16"/>
        <v>1</v>
      </c>
      <c r="AG43" s="56">
        <f t="shared" si="16"/>
        <v>1</v>
      </c>
      <c r="AH43" s="56">
        <f t="shared" si="16"/>
        <v>1</v>
      </c>
      <c r="AI43" s="56">
        <f t="shared" si="16"/>
        <v>1</v>
      </c>
      <c r="AJ43" s="56">
        <f t="shared" si="16"/>
        <v>1</v>
      </c>
      <c r="AK43" s="56">
        <f t="shared" si="16"/>
        <v>1</v>
      </c>
      <c r="AL43" s="56">
        <f t="shared" si="16"/>
        <v>1</v>
      </c>
      <c r="AM43" s="56">
        <f t="shared" si="17"/>
        <v>1</v>
      </c>
      <c r="AN43" s="56">
        <f t="shared" si="17"/>
        <v>1</v>
      </c>
      <c r="AO43" s="56">
        <f t="shared" si="17"/>
        <v>1</v>
      </c>
      <c r="AP43" s="56">
        <f t="shared" si="17"/>
        <v>1</v>
      </c>
      <c r="AQ43" s="56">
        <f t="shared" si="17"/>
        <v>1</v>
      </c>
      <c r="AR43" s="56">
        <f t="shared" si="17"/>
        <v>1</v>
      </c>
      <c r="AS43" s="56">
        <f t="shared" si="17"/>
        <v>1</v>
      </c>
      <c r="AT43" s="56">
        <f t="shared" si="17"/>
        <v>1</v>
      </c>
      <c r="AU43" s="56">
        <f t="shared" si="17"/>
        <v>1</v>
      </c>
      <c r="AV43" s="56">
        <f t="shared" si="17"/>
        <v>1</v>
      </c>
      <c r="AW43" s="56">
        <f t="shared" si="17"/>
        <v>1</v>
      </c>
      <c r="AX43" s="56">
        <f t="shared" si="17"/>
        <v>1</v>
      </c>
      <c r="AY43" s="56">
        <f t="shared" si="17"/>
        <v>1</v>
      </c>
      <c r="AZ43" s="56">
        <f t="shared" si="17"/>
        <v>1</v>
      </c>
    </row>
    <row r="44" spans="1:52">
      <c r="A44" s="56" t="s">
        <v>652</v>
      </c>
      <c r="B44" s="56">
        <v>34275</v>
      </c>
      <c r="C44" s="56" t="s">
        <v>714</v>
      </c>
      <c r="D44" s="56" t="s">
        <v>750</v>
      </c>
      <c r="E44" s="1">
        <v>41236</v>
      </c>
      <c r="F44" s="1"/>
      <c r="G44" s="1">
        <f t="shared" si="1"/>
        <v>44197</v>
      </c>
      <c r="H44" s="1"/>
      <c r="I44" s="56">
        <f t="shared" si="14"/>
        <v>0</v>
      </c>
      <c r="J44" s="56">
        <f t="shared" si="14"/>
        <v>0</v>
      </c>
      <c r="K44" s="56">
        <f t="shared" si="14"/>
        <v>0</v>
      </c>
      <c r="L44" s="56">
        <f t="shared" si="14"/>
        <v>0</v>
      </c>
      <c r="M44" s="56">
        <f t="shared" si="14"/>
        <v>0</v>
      </c>
      <c r="N44" s="56">
        <f t="shared" si="14"/>
        <v>0</v>
      </c>
      <c r="O44" s="56">
        <f t="shared" si="14"/>
        <v>0</v>
      </c>
      <c r="P44" s="56">
        <f t="shared" si="14"/>
        <v>0</v>
      </c>
      <c r="Q44" s="56">
        <f t="shared" si="14"/>
        <v>0</v>
      </c>
      <c r="R44" s="56">
        <f t="shared" si="14"/>
        <v>0</v>
      </c>
      <c r="S44" s="56">
        <f t="shared" si="15"/>
        <v>0</v>
      </c>
      <c r="T44" s="56">
        <f t="shared" si="15"/>
        <v>0</v>
      </c>
      <c r="U44" s="56">
        <f t="shared" si="15"/>
        <v>0</v>
      </c>
      <c r="V44" s="56">
        <f t="shared" si="15"/>
        <v>0</v>
      </c>
      <c r="W44" s="56">
        <f t="shared" si="15"/>
        <v>0</v>
      </c>
      <c r="X44" s="56">
        <f t="shared" si="15"/>
        <v>1</v>
      </c>
      <c r="Y44" s="56">
        <f t="shared" si="15"/>
        <v>1</v>
      </c>
      <c r="Z44" s="56">
        <f t="shared" si="15"/>
        <v>1</v>
      </c>
      <c r="AA44" s="56">
        <f t="shared" si="15"/>
        <v>1</v>
      </c>
      <c r="AB44" s="56">
        <f t="shared" si="15"/>
        <v>1</v>
      </c>
      <c r="AC44" s="56">
        <f t="shared" si="16"/>
        <v>1</v>
      </c>
      <c r="AD44" s="56">
        <f t="shared" si="16"/>
        <v>1</v>
      </c>
      <c r="AE44" s="56">
        <f t="shared" si="16"/>
        <v>1</v>
      </c>
      <c r="AF44" s="56">
        <f t="shared" si="16"/>
        <v>1</v>
      </c>
      <c r="AG44" s="56">
        <f t="shared" si="16"/>
        <v>1</v>
      </c>
      <c r="AH44" s="56">
        <f t="shared" si="16"/>
        <v>1</v>
      </c>
      <c r="AI44" s="56">
        <f t="shared" si="16"/>
        <v>1</v>
      </c>
      <c r="AJ44" s="56">
        <f t="shared" si="16"/>
        <v>1</v>
      </c>
      <c r="AK44" s="56">
        <f t="shared" si="16"/>
        <v>1</v>
      </c>
      <c r="AL44" s="56">
        <f t="shared" si="16"/>
        <v>1</v>
      </c>
      <c r="AM44" s="56">
        <f t="shared" si="17"/>
        <v>1</v>
      </c>
      <c r="AN44" s="56">
        <f t="shared" si="17"/>
        <v>1</v>
      </c>
      <c r="AO44" s="56">
        <f t="shared" si="17"/>
        <v>1</v>
      </c>
      <c r="AP44" s="56">
        <f t="shared" si="17"/>
        <v>1</v>
      </c>
      <c r="AQ44" s="56">
        <f t="shared" si="17"/>
        <v>1</v>
      </c>
      <c r="AR44" s="56">
        <f t="shared" si="17"/>
        <v>1</v>
      </c>
      <c r="AS44" s="56">
        <f t="shared" si="17"/>
        <v>1</v>
      </c>
      <c r="AT44" s="56">
        <f t="shared" si="17"/>
        <v>1</v>
      </c>
      <c r="AU44" s="56">
        <f t="shared" si="17"/>
        <v>1</v>
      </c>
      <c r="AV44" s="56">
        <f t="shared" si="17"/>
        <v>1</v>
      </c>
      <c r="AW44" s="56">
        <f t="shared" si="17"/>
        <v>1</v>
      </c>
      <c r="AX44" s="56">
        <f t="shared" si="17"/>
        <v>1</v>
      </c>
      <c r="AY44" s="56">
        <f t="shared" si="17"/>
        <v>1</v>
      </c>
      <c r="AZ44" s="56">
        <f t="shared" si="17"/>
        <v>1</v>
      </c>
    </row>
    <row r="45" spans="1:52">
      <c r="A45" s="56" t="s">
        <v>652</v>
      </c>
      <c r="B45" s="56">
        <v>34276</v>
      </c>
      <c r="C45" s="56" t="s">
        <v>714</v>
      </c>
      <c r="D45" s="56" t="s">
        <v>921</v>
      </c>
      <c r="E45" s="1">
        <v>39965</v>
      </c>
      <c r="G45" s="1">
        <f t="shared" si="1"/>
        <v>44197</v>
      </c>
      <c r="I45" s="56">
        <f t="shared" si="14"/>
        <v>0</v>
      </c>
      <c r="J45" s="56">
        <f t="shared" si="14"/>
        <v>1</v>
      </c>
      <c r="K45" s="56">
        <f t="shared" si="14"/>
        <v>1</v>
      </c>
      <c r="L45" s="56">
        <f t="shared" si="14"/>
        <v>1</v>
      </c>
      <c r="M45" s="56">
        <f t="shared" si="14"/>
        <v>1</v>
      </c>
      <c r="N45" s="56">
        <f t="shared" si="14"/>
        <v>1</v>
      </c>
      <c r="O45" s="56">
        <f t="shared" si="14"/>
        <v>1</v>
      </c>
      <c r="P45" s="56">
        <f t="shared" si="14"/>
        <v>1</v>
      </c>
      <c r="Q45" s="56">
        <f t="shared" si="14"/>
        <v>1</v>
      </c>
      <c r="R45" s="56">
        <f t="shared" si="14"/>
        <v>1</v>
      </c>
      <c r="S45" s="56">
        <f t="shared" si="15"/>
        <v>1</v>
      </c>
      <c r="T45" s="56">
        <f t="shared" si="15"/>
        <v>1</v>
      </c>
      <c r="U45" s="56">
        <f t="shared" si="15"/>
        <v>1</v>
      </c>
      <c r="V45" s="56">
        <f t="shared" si="15"/>
        <v>1</v>
      </c>
      <c r="W45" s="56">
        <f t="shared" si="15"/>
        <v>1</v>
      </c>
      <c r="X45" s="56">
        <f t="shared" si="15"/>
        <v>1</v>
      </c>
      <c r="Y45" s="56">
        <f t="shared" si="15"/>
        <v>1</v>
      </c>
      <c r="Z45" s="56">
        <f t="shared" si="15"/>
        <v>1</v>
      </c>
      <c r="AA45" s="56">
        <f t="shared" si="15"/>
        <v>1</v>
      </c>
      <c r="AB45" s="56">
        <f t="shared" si="15"/>
        <v>1</v>
      </c>
      <c r="AC45" s="56">
        <f t="shared" si="16"/>
        <v>1</v>
      </c>
      <c r="AD45" s="56">
        <f t="shared" si="16"/>
        <v>1</v>
      </c>
      <c r="AE45" s="56">
        <f t="shared" si="16"/>
        <v>1</v>
      </c>
      <c r="AF45" s="56">
        <f t="shared" si="16"/>
        <v>1</v>
      </c>
      <c r="AG45" s="56">
        <f t="shared" si="16"/>
        <v>1</v>
      </c>
      <c r="AH45" s="56">
        <f t="shared" si="16"/>
        <v>1</v>
      </c>
      <c r="AI45" s="56">
        <f t="shared" si="16"/>
        <v>1</v>
      </c>
      <c r="AJ45" s="56">
        <f t="shared" si="16"/>
        <v>1</v>
      </c>
      <c r="AK45" s="56">
        <f t="shared" si="16"/>
        <v>1</v>
      </c>
      <c r="AL45" s="56">
        <f t="shared" si="16"/>
        <v>1</v>
      </c>
      <c r="AM45" s="56">
        <f t="shared" si="17"/>
        <v>1</v>
      </c>
      <c r="AN45" s="56">
        <f t="shared" si="17"/>
        <v>1</v>
      </c>
      <c r="AO45" s="56">
        <f t="shared" si="17"/>
        <v>1</v>
      </c>
      <c r="AP45" s="56">
        <f t="shared" si="17"/>
        <v>1</v>
      </c>
      <c r="AQ45" s="56">
        <f t="shared" si="17"/>
        <v>1</v>
      </c>
      <c r="AR45" s="56">
        <f t="shared" si="17"/>
        <v>1</v>
      </c>
      <c r="AS45" s="56">
        <f t="shared" si="17"/>
        <v>1</v>
      </c>
      <c r="AT45" s="56">
        <f t="shared" si="17"/>
        <v>1</v>
      </c>
      <c r="AU45" s="56">
        <f t="shared" si="17"/>
        <v>1</v>
      </c>
      <c r="AV45" s="56">
        <f t="shared" si="17"/>
        <v>1</v>
      </c>
      <c r="AW45" s="56">
        <f t="shared" si="17"/>
        <v>1</v>
      </c>
      <c r="AX45" s="56">
        <f t="shared" si="17"/>
        <v>1</v>
      </c>
      <c r="AY45" s="56">
        <f t="shared" si="17"/>
        <v>1</v>
      </c>
      <c r="AZ45" s="56">
        <f t="shared" si="17"/>
        <v>1</v>
      </c>
    </row>
    <row r="46" spans="1:52">
      <c r="A46" s="56" t="s">
        <v>652</v>
      </c>
      <c r="B46" s="56">
        <v>34277</v>
      </c>
      <c r="C46" s="56" t="s">
        <v>714</v>
      </c>
      <c r="D46" s="56" t="s">
        <v>920</v>
      </c>
      <c r="E46" s="1">
        <v>38960</v>
      </c>
      <c r="G46" s="1">
        <f t="shared" si="1"/>
        <v>44197</v>
      </c>
      <c r="I46" s="56">
        <f t="shared" si="14"/>
        <v>1</v>
      </c>
      <c r="J46" s="56">
        <f t="shared" si="14"/>
        <v>1</v>
      </c>
      <c r="K46" s="56">
        <f t="shared" si="14"/>
        <v>1</v>
      </c>
      <c r="L46" s="56">
        <f t="shared" si="14"/>
        <v>1</v>
      </c>
      <c r="M46" s="56">
        <f t="shared" si="14"/>
        <v>1</v>
      </c>
      <c r="N46" s="56">
        <f t="shared" si="14"/>
        <v>1</v>
      </c>
      <c r="O46" s="56">
        <f t="shared" si="14"/>
        <v>1</v>
      </c>
      <c r="P46" s="56">
        <f t="shared" si="14"/>
        <v>1</v>
      </c>
      <c r="Q46" s="56">
        <f t="shared" si="14"/>
        <v>1</v>
      </c>
      <c r="R46" s="56">
        <f t="shared" si="14"/>
        <v>1</v>
      </c>
      <c r="S46" s="56">
        <f t="shared" si="15"/>
        <v>1</v>
      </c>
      <c r="T46" s="56">
        <f t="shared" si="15"/>
        <v>1</v>
      </c>
      <c r="U46" s="56">
        <f t="shared" si="15"/>
        <v>1</v>
      </c>
      <c r="V46" s="56">
        <f t="shared" si="15"/>
        <v>1</v>
      </c>
      <c r="W46" s="56">
        <f t="shared" si="15"/>
        <v>1</v>
      </c>
      <c r="X46" s="56">
        <f t="shared" si="15"/>
        <v>1</v>
      </c>
      <c r="Y46" s="56">
        <f t="shared" si="15"/>
        <v>1</v>
      </c>
      <c r="Z46" s="56">
        <f t="shared" si="15"/>
        <v>1</v>
      </c>
      <c r="AA46" s="56">
        <f t="shared" si="15"/>
        <v>1</v>
      </c>
      <c r="AB46" s="56">
        <f t="shared" si="15"/>
        <v>1</v>
      </c>
      <c r="AC46" s="56">
        <f t="shared" si="16"/>
        <v>1</v>
      </c>
      <c r="AD46" s="56">
        <f t="shared" si="16"/>
        <v>1</v>
      </c>
      <c r="AE46" s="56">
        <f t="shared" si="16"/>
        <v>1</v>
      </c>
      <c r="AF46" s="56">
        <f t="shared" si="16"/>
        <v>1</v>
      </c>
      <c r="AG46" s="56">
        <f t="shared" si="16"/>
        <v>1</v>
      </c>
      <c r="AH46" s="56">
        <f t="shared" si="16"/>
        <v>1</v>
      </c>
      <c r="AI46" s="56">
        <f t="shared" si="16"/>
        <v>1</v>
      </c>
      <c r="AJ46" s="56">
        <f t="shared" si="16"/>
        <v>1</v>
      </c>
      <c r="AK46" s="56">
        <f t="shared" si="16"/>
        <v>1</v>
      </c>
      <c r="AL46" s="56">
        <f t="shared" si="16"/>
        <v>1</v>
      </c>
      <c r="AM46" s="56">
        <f t="shared" si="17"/>
        <v>1</v>
      </c>
      <c r="AN46" s="56">
        <f t="shared" si="17"/>
        <v>1</v>
      </c>
      <c r="AO46" s="56">
        <f t="shared" si="17"/>
        <v>1</v>
      </c>
      <c r="AP46" s="56">
        <f t="shared" si="17"/>
        <v>1</v>
      </c>
      <c r="AQ46" s="56">
        <f t="shared" si="17"/>
        <v>1</v>
      </c>
      <c r="AR46" s="56">
        <f t="shared" si="17"/>
        <v>1</v>
      </c>
      <c r="AS46" s="56">
        <f t="shared" si="17"/>
        <v>1</v>
      </c>
      <c r="AT46" s="56">
        <f t="shared" si="17"/>
        <v>1</v>
      </c>
      <c r="AU46" s="56">
        <f t="shared" si="17"/>
        <v>1</v>
      </c>
      <c r="AV46" s="56">
        <f t="shared" si="17"/>
        <v>1</v>
      </c>
      <c r="AW46" s="56">
        <f t="shared" si="17"/>
        <v>1</v>
      </c>
      <c r="AX46" s="56">
        <f t="shared" si="17"/>
        <v>1</v>
      </c>
      <c r="AY46" s="56">
        <f t="shared" si="17"/>
        <v>1</v>
      </c>
      <c r="AZ46" s="56">
        <f t="shared" si="17"/>
        <v>1</v>
      </c>
    </row>
    <row r="47" spans="1:52">
      <c r="A47" s="56" t="s">
        <v>652</v>
      </c>
      <c r="B47" s="56">
        <v>34278</v>
      </c>
      <c r="C47" s="56" t="s">
        <v>714</v>
      </c>
      <c r="D47" s="56" t="s">
        <v>919</v>
      </c>
      <c r="E47" s="1">
        <v>38981</v>
      </c>
      <c r="G47" s="1">
        <f t="shared" si="1"/>
        <v>44197</v>
      </c>
      <c r="I47" s="56">
        <f t="shared" ref="I47:R56" si="18">IF(AND(I$5&gt;$E47,I$5&lt;$G47),1,0)</f>
        <v>1</v>
      </c>
      <c r="J47" s="56">
        <f t="shared" si="18"/>
        <v>1</v>
      </c>
      <c r="K47" s="56">
        <f t="shared" si="18"/>
        <v>1</v>
      </c>
      <c r="L47" s="56">
        <f t="shared" si="18"/>
        <v>1</v>
      </c>
      <c r="M47" s="56">
        <f t="shared" si="18"/>
        <v>1</v>
      </c>
      <c r="N47" s="56">
        <f t="shared" si="18"/>
        <v>1</v>
      </c>
      <c r="O47" s="56">
        <f t="shared" si="18"/>
        <v>1</v>
      </c>
      <c r="P47" s="56">
        <f t="shared" si="18"/>
        <v>1</v>
      </c>
      <c r="Q47" s="56">
        <f t="shared" si="18"/>
        <v>1</v>
      </c>
      <c r="R47" s="56">
        <f t="shared" si="18"/>
        <v>1</v>
      </c>
      <c r="S47" s="56">
        <f t="shared" ref="S47:AB56" si="19">IF(AND(S$5&gt;$E47,S$5&lt;$G47),1,0)</f>
        <v>1</v>
      </c>
      <c r="T47" s="56">
        <f t="shared" si="19"/>
        <v>1</v>
      </c>
      <c r="U47" s="56">
        <f t="shared" si="19"/>
        <v>1</v>
      </c>
      <c r="V47" s="56">
        <f t="shared" si="19"/>
        <v>1</v>
      </c>
      <c r="W47" s="56">
        <f t="shared" si="19"/>
        <v>1</v>
      </c>
      <c r="X47" s="56">
        <f t="shared" si="19"/>
        <v>1</v>
      </c>
      <c r="Y47" s="56">
        <f t="shared" si="19"/>
        <v>1</v>
      </c>
      <c r="Z47" s="56">
        <f t="shared" si="19"/>
        <v>1</v>
      </c>
      <c r="AA47" s="56">
        <f t="shared" si="19"/>
        <v>1</v>
      </c>
      <c r="AB47" s="56">
        <f t="shared" si="19"/>
        <v>1</v>
      </c>
      <c r="AC47" s="56">
        <f t="shared" ref="AC47:AL56" si="20">IF(AND(AC$5&gt;$E47,AC$5&lt;$G47),1,0)</f>
        <v>1</v>
      </c>
      <c r="AD47" s="56">
        <f t="shared" si="20"/>
        <v>1</v>
      </c>
      <c r="AE47" s="56">
        <f t="shared" si="20"/>
        <v>1</v>
      </c>
      <c r="AF47" s="56">
        <f t="shared" si="20"/>
        <v>1</v>
      </c>
      <c r="AG47" s="56">
        <f t="shared" si="20"/>
        <v>1</v>
      </c>
      <c r="AH47" s="56">
        <f t="shared" si="20"/>
        <v>1</v>
      </c>
      <c r="AI47" s="56">
        <f t="shared" si="20"/>
        <v>1</v>
      </c>
      <c r="AJ47" s="56">
        <f t="shared" si="20"/>
        <v>1</v>
      </c>
      <c r="AK47" s="56">
        <f t="shared" si="20"/>
        <v>1</v>
      </c>
      <c r="AL47" s="56">
        <f t="shared" si="20"/>
        <v>1</v>
      </c>
      <c r="AM47" s="56">
        <f t="shared" ref="AM47:AZ56" si="21">IF(AND(AM$5&gt;$E47,AM$5&lt;$G47),1,0)</f>
        <v>1</v>
      </c>
      <c r="AN47" s="56">
        <f t="shared" si="21"/>
        <v>1</v>
      </c>
      <c r="AO47" s="56">
        <f t="shared" si="21"/>
        <v>1</v>
      </c>
      <c r="AP47" s="56">
        <f t="shared" si="21"/>
        <v>1</v>
      </c>
      <c r="AQ47" s="56">
        <f t="shared" si="21"/>
        <v>1</v>
      </c>
      <c r="AR47" s="56">
        <f t="shared" si="21"/>
        <v>1</v>
      </c>
      <c r="AS47" s="56">
        <f t="shared" si="21"/>
        <v>1</v>
      </c>
      <c r="AT47" s="56">
        <f t="shared" si="21"/>
        <v>1</v>
      </c>
      <c r="AU47" s="56">
        <f t="shared" si="21"/>
        <v>1</v>
      </c>
      <c r="AV47" s="56">
        <f t="shared" si="21"/>
        <v>1</v>
      </c>
      <c r="AW47" s="56">
        <f t="shared" si="21"/>
        <v>1</v>
      </c>
      <c r="AX47" s="56">
        <f t="shared" si="21"/>
        <v>1</v>
      </c>
      <c r="AY47" s="56">
        <f t="shared" si="21"/>
        <v>1</v>
      </c>
      <c r="AZ47" s="56">
        <f t="shared" si="21"/>
        <v>1</v>
      </c>
    </row>
    <row r="48" spans="1:52">
      <c r="A48" s="56" t="s">
        <v>352</v>
      </c>
      <c r="B48" s="56">
        <v>34279</v>
      </c>
      <c r="C48" s="56" t="s">
        <v>714</v>
      </c>
      <c r="D48" s="56" t="s">
        <v>918</v>
      </c>
      <c r="E48" s="1">
        <v>38989</v>
      </c>
      <c r="F48" s="1">
        <v>44136</v>
      </c>
      <c r="G48" s="1">
        <f t="shared" si="1"/>
        <v>44136</v>
      </c>
      <c r="I48" s="56">
        <f t="shared" si="18"/>
        <v>1</v>
      </c>
      <c r="J48" s="56">
        <f t="shared" si="18"/>
        <v>1</v>
      </c>
      <c r="K48" s="56">
        <f t="shared" si="18"/>
        <v>1</v>
      </c>
      <c r="L48" s="56">
        <f t="shared" si="18"/>
        <v>1</v>
      </c>
      <c r="M48" s="56">
        <f t="shared" si="18"/>
        <v>1</v>
      </c>
      <c r="N48" s="56">
        <f t="shared" si="18"/>
        <v>1</v>
      </c>
      <c r="O48" s="56">
        <f t="shared" si="18"/>
        <v>1</v>
      </c>
      <c r="P48" s="56">
        <f t="shared" si="18"/>
        <v>1</v>
      </c>
      <c r="Q48" s="56">
        <f t="shared" si="18"/>
        <v>1</v>
      </c>
      <c r="R48" s="56">
        <f t="shared" si="18"/>
        <v>1</v>
      </c>
      <c r="S48" s="56">
        <f t="shared" si="19"/>
        <v>1</v>
      </c>
      <c r="T48" s="56">
        <f t="shared" si="19"/>
        <v>1</v>
      </c>
      <c r="U48" s="56">
        <f t="shared" si="19"/>
        <v>1</v>
      </c>
      <c r="V48" s="56">
        <f t="shared" si="19"/>
        <v>1</v>
      </c>
      <c r="W48" s="56">
        <f t="shared" si="19"/>
        <v>1</v>
      </c>
      <c r="X48" s="56">
        <f t="shared" si="19"/>
        <v>1</v>
      </c>
      <c r="Y48" s="56">
        <f t="shared" si="19"/>
        <v>1</v>
      </c>
      <c r="Z48" s="56">
        <f t="shared" si="19"/>
        <v>1</v>
      </c>
      <c r="AA48" s="56">
        <f t="shared" si="19"/>
        <v>1</v>
      </c>
      <c r="AB48" s="56">
        <f t="shared" si="19"/>
        <v>1</v>
      </c>
      <c r="AC48" s="56">
        <f t="shared" si="20"/>
        <v>1</v>
      </c>
      <c r="AD48" s="56">
        <f t="shared" si="20"/>
        <v>1</v>
      </c>
      <c r="AE48" s="56">
        <f t="shared" si="20"/>
        <v>1</v>
      </c>
      <c r="AF48" s="56">
        <f t="shared" si="20"/>
        <v>1</v>
      </c>
      <c r="AG48" s="56">
        <f t="shared" si="20"/>
        <v>1</v>
      </c>
      <c r="AH48" s="56">
        <f t="shared" si="20"/>
        <v>1</v>
      </c>
      <c r="AI48" s="56">
        <f t="shared" si="20"/>
        <v>1</v>
      </c>
      <c r="AJ48" s="56">
        <f t="shared" si="20"/>
        <v>1</v>
      </c>
      <c r="AK48" s="56">
        <f t="shared" si="20"/>
        <v>1</v>
      </c>
      <c r="AL48" s="56">
        <f t="shared" si="20"/>
        <v>1</v>
      </c>
      <c r="AM48" s="56">
        <f t="shared" si="21"/>
        <v>1</v>
      </c>
      <c r="AN48" s="56">
        <f t="shared" si="21"/>
        <v>1</v>
      </c>
      <c r="AO48" s="56">
        <f t="shared" si="21"/>
        <v>1</v>
      </c>
      <c r="AP48" s="56">
        <f t="shared" si="21"/>
        <v>1</v>
      </c>
      <c r="AQ48" s="56">
        <f t="shared" si="21"/>
        <v>1</v>
      </c>
      <c r="AR48" s="56">
        <f t="shared" si="21"/>
        <v>1</v>
      </c>
      <c r="AS48" s="56">
        <f t="shared" si="21"/>
        <v>1</v>
      </c>
      <c r="AT48" s="56">
        <f t="shared" si="21"/>
        <v>1</v>
      </c>
      <c r="AU48" s="56">
        <f t="shared" si="21"/>
        <v>1</v>
      </c>
      <c r="AV48" s="56">
        <f t="shared" si="21"/>
        <v>1</v>
      </c>
      <c r="AW48" s="56">
        <f t="shared" si="21"/>
        <v>1</v>
      </c>
      <c r="AX48" s="56">
        <f t="shared" si="21"/>
        <v>1</v>
      </c>
      <c r="AY48" s="56">
        <f t="shared" si="21"/>
        <v>1</v>
      </c>
      <c r="AZ48" s="56">
        <f t="shared" si="21"/>
        <v>1</v>
      </c>
    </row>
    <row r="49" spans="1:52">
      <c r="A49" s="56" t="s">
        <v>652</v>
      </c>
      <c r="B49" s="56">
        <v>34474</v>
      </c>
      <c r="C49" s="56" t="s">
        <v>714</v>
      </c>
      <c r="D49" s="56" t="s">
        <v>917</v>
      </c>
      <c r="E49" s="1">
        <v>38926</v>
      </c>
      <c r="G49" s="1">
        <f t="shared" si="1"/>
        <v>44197</v>
      </c>
      <c r="I49" s="56">
        <f t="shared" si="18"/>
        <v>1</v>
      </c>
      <c r="J49" s="56">
        <f t="shared" si="18"/>
        <v>1</v>
      </c>
      <c r="K49" s="56">
        <f t="shared" si="18"/>
        <v>1</v>
      </c>
      <c r="L49" s="56">
        <f t="shared" si="18"/>
        <v>1</v>
      </c>
      <c r="M49" s="56">
        <f t="shared" si="18"/>
        <v>1</v>
      </c>
      <c r="N49" s="56">
        <f t="shared" si="18"/>
        <v>1</v>
      </c>
      <c r="O49" s="56">
        <f t="shared" si="18"/>
        <v>1</v>
      </c>
      <c r="P49" s="56">
        <f t="shared" si="18"/>
        <v>1</v>
      </c>
      <c r="Q49" s="56">
        <f t="shared" si="18"/>
        <v>1</v>
      </c>
      <c r="R49" s="56">
        <f t="shared" si="18"/>
        <v>1</v>
      </c>
      <c r="S49" s="56">
        <f t="shared" si="19"/>
        <v>1</v>
      </c>
      <c r="T49" s="56">
        <f t="shared" si="19"/>
        <v>1</v>
      </c>
      <c r="U49" s="56">
        <f t="shared" si="19"/>
        <v>1</v>
      </c>
      <c r="V49" s="56">
        <f t="shared" si="19"/>
        <v>1</v>
      </c>
      <c r="W49" s="56">
        <f t="shared" si="19"/>
        <v>1</v>
      </c>
      <c r="X49" s="56">
        <f t="shared" si="19"/>
        <v>1</v>
      </c>
      <c r="Y49" s="56">
        <f t="shared" si="19"/>
        <v>1</v>
      </c>
      <c r="Z49" s="56">
        <f t="shared" si="19"/>
        <v>1</v>
      </c>
      <c r="AA49" s="56">
        <f t="shared" si="19"/>
        <v>1</v>
      </c>
      <c r="AB49" s="56">
        <f t="shared" si="19"/>
        <v>1</v>
      </c>
      <c r="AC49" s="56">
        <f t="shared" si="20"/>
        <v>1</v>
      </c>
      <c r="AD49" s="56">
        <f t="shared" si="20"/>
        <v>1</v>
      </c>
      <c r="AE49" s="56">
        <f t="shared" si="20"/>
        <v>1</v>
      </c>
      <c r="AF49" s="56">
        <f t="shared" si="20"/>
        <v>1</v>
      </c>
      <c r="AG49" s="56">
        <f t="shared" si="20"/>
        <v>1</v>
      </c>
      <c r="AH49" s="56">
        <f t="shared" si="20"/>
        <v>1</v>
      </c>
      <c r="AI49" s="56">
        <f t="shared" si="20"/>
        <v>1</v>
      </c>
      <c r="AJ49" s="56">
        <f t="shared" si="20"/>
        <v>1</v>
      </c>
      <c r="AK49" s="56">
        <f t="shared" si="20"/>
        <v>1</v>
      </c>
      <c r="AL49" s="56">
        <f t="shared" si="20"/>
        <v>1</v>
      </c>
      <c r="AM49" s="56">
        <f t="shared" si="21"/>
        <v>1</v>
      </c>
      <c r="AN49" s="56">
        <f t="shared" si="21"/>
        <v>1</v>
      </c>
      <c r="AO49" s="56">
        <f t="shared" si="21"/>
        <v>1</v>
      </c>
      <c r="AP49" s="56">
        <f t="shared" si="21"/>
        <v>1</v>
      </c>
      <c r="AQ49" s="56">
        <f t="shared" si="21"/>
        <v>1</v>
      </c>
      <c r="AR49" s="56">
        <f t="shared" si="21"/>
        <v>1</v>
      </c>
      <c r="AS49" s="56">
        <f t="shared" si="21"/>
        <v>1</v>
      </c>
      <c r="AT49" s="56">
        <f t="shared" si="21"/>
        <v>1</v>
      </c>
      <c r="AU49" s="56">
        <f t="shared" si="21"/>
        <v>1</v>
      </c>
      <c r="AV49" s="56">
        <f t="shared" si="21"/>
        <v>1</v>
      </c>
      <c r="AW49" s="56">
        <f t="shared" si="21"/>
        <v>1</v>
      </c>
      <c r="AX49" s="56">
        <f t="shared" si="21"/>
        <v>1</v>
      </c>
      <c r="AY49" s="56">
        <f t="shared" si="21"/>
        <v>1</v>
      </c>
      <c r="AZ49" s="56">
        <f t="shared" si="21"/>
        <v>1</v>
      </c>
    </row>
    <row r="50" spans="1:52">
      <c r="A50" s="56" t="s">
        <v>352</v>
      </c>
      <c r="B50" s="56">
        <v>34475</v>
      </c>
      <c r="C50" s="56" t="s">
        <v>714</v>
      </c>
      <c r="D50" s="56" t="s">
        <v>916</v>
      </c>
      <c r="E50" s="1">
        <v>38948</v>
      </c>
      <c r="F50" s="1">
        <v>44044</v>
      </c>
      <c r="G50" s="1">
        <f t="shared" si="1"/>
        <v>44044</v>
      </c>
      <c r="I50" s="56">
        <f t="shared" si="18"/>
        <v>1</v>
      </c>
      <c r="J50" s="56">
        <f t="shared" si="18"/>
        <v>1</v>
      </c>
      <c r="K50" s="56">
        <f t="shared" si="18"/>
        <v>1</v>
      </c>
      <c r="L50" s="56">
        <f t="shared" si="18"/>
        <v>1</v>
      </c>
      <c r="M50" s="56">
        <f t="shared" si="18"/>
        <v>1</v>
      </c>
      <c r="N50" s="56">
        <f t="shared" si="18"/>
        <v>1</v>
      </c>
      <c r="O50" s="56">
        <f t="shared" si="18"/>
        <v>1</v>
      </c>
      <c r="P50" s="56">
        <f t="shared" si="18"/>
        <v>1</v>
      </c>
      <c r="Q50" s="56">
        <f t="shared" si="18"/>
        <v>1</v>
      </c>
      <c r="R50" s="56">
        <f t="shared" si="18"/>
        <v>1</v>
      </c>
      <c r="S50" s="56">
        <f t="shared" si="19"/>
        <v>1</v>
      </c>
      <c r="T50" s="56">
        <f t="shared" si="19"/>
        <v>1</v>
      </c>
      <c r="U50" s="56">
        <f t="shared" si="19"/>
        <v>1</v>
      </c>
      <c r="V50" s="56">
        <f t="shared" si="19"/>
        <v>1</v>
      </c>
      <c r="W50" s="56">
        <f t="shared" si="19"/>
        <v>1</v>
      </c>
      <c r="X50" s="56">
        <f t="shared" si="19"/>
        <v>1</v>
      </c>
      <c r="Y50" s="56">
        <f t="shared" si="19"/>
        <v>1</v>
      </c>
      <c r="Z50" s="56">
        <f t="shared" si="19"/>
        <v>1</v>
      </c>
      <c r="AA50" s="56">
        <f t="shared" si="19"/>
        <v>1</v>
      </c>
      <c r="AB50" s="56">
        <f t="shared" si="19"/>
        <v>1</v>
      </c>
      <c r="AC50" s="56">
        <f t="shared" si="20"/>
        <v>1</v>
      </c>
      <c r="AD50" s="56">
        <f t="shared" si="20"/>
        <v>1</v>
      </c>
      <c r="AE50" s="56">
        <f t="shared" si="20"/>
        <v>1</v>
      </c>
      <c r="AF50" s="56">
        <f t="shared" si="20"/>
        <v>1</v>
      </c>
      <c r="AG50" s="56">
        <f t="shared" si="20"/>
        <v>1</v>
      </c>
      <c r="AH50" s="56">
        <f t="shared" si="20"/>
        <v>1</v>
      </c>
      <c r="AI50" s="56">
        <f t="shared" si="20"/>
        <v>1</v>
      </c>
      <c r="AJ50" s="56">
        <f t="shared" si="20"/>
        <v>1</v>
      </c>
      <c r="AK50" s="56">
        <f t="shared" si="20"/>
        <v>1</v>
      </c>
      <c r="AL50" s="56">
        <f t="shared" si="20"/>
        <v>1</v>
      </c>
      <c r="AM50" s="56">
        <f t="shared" si="21"/>
        <v>1</v>
      </c>
      <c r="AN50" s="56">
        <f t="shared" si="21"/>
        <v>1</v>
      </c>
      <c r="AO50" s="56">
        <f t="shared" si="21"/>
        <v>1</v>
      </c>
      <c r="AP50" s="56">
        <f t="shared" si="21"/>
        <v>1</v>
      </c>
      <c r="AQ50" s="56">
        <f t="shared" si="21"/>
        <v>1</v>
      </c>
      <c r="AR50" s="56">
        <f t="shared" si="21"/>
        <v>1</v>
      </c>
      <c r="AS50" s="56">
        <f t="shared" si="21"/>
        <v>1</v>
      </c>
      <c r="AT50" s="56">
        <f t="shared" si="21"/>
        <v>1</v>
      </c>
      <c r="AU50" s="56">
        <f t="shared" si="21"/>
        <v>1</v>
      </c>
      <c r="AV50" s="56">
        <f t="shared" si="21"/>
        <v>1</v>
      </c>
      <c r="AW50" s="56">
        <f t="shared" si="21"/>
        <v>1</v>
      </c>
      <c r="AX50" s="56">
        <f t="shared" si="21"/>
        <v>1</v>
      </c>
      <c r="AY50" s="56">
        <f t="shared" si="21"/>
        <v>1</v>
      </c>
      <c r="AZ50" s="56">
        <f t="shared" si="21"/>
        <v>1</v>
      </c>
    </row>
    <row r="51" spans="1:52">
      <c r="A51" s="56" t="s">
        <v>652</v>
      </c>
      <c r="B51" s="56">
        <v>34654</v>
      </c>
      <c r="C51" s="56" t="s">
        <v>714</v>
      </c>
      <c r="D51" s="56" t="s">
        <v>915</v>
      </c>
      <c r="E51" s="1">
        <v>39003</v>
      </c>
      <c r="F51" s="1"/>
      <c r="G51" s="1">
        <f t="shared" si="1"/>
        <v>44197</v>
      </c>
      <c r="I51" s="56">
        <f t="shared" si="18"/>
        <v>1</v>
      </c>
      <c r="J51" s="56">
        <f t="shared" si="18"/>
        <v>1</v>
      </c>
      <c r="K51" s="56">
        <f t="shared" si="18"/>
        <v>1</v>
      </c>
      <c r="L51" s="56">
        <f t="shared" si="18"/>
        <v>1</v>
      </c>
      <c r="M51" s="56">
        <f t="shared" si="18"/>
        <v>1</v>
      </c>
      <c r="N51" s="56">
        <f t="shared" si="18"/>
        <v>1</v>
      </c>
      <c r="O51" s="56">
        <f t="shared" si="18"/>
        <v>1</v>
      </c>
      <c r="P51" s="56">
        <f t="shared" si="18"/>
        <v>1</v>
      </c>
      <c r="Q51" s="56">
        <f t="shared" si="18"/>
        <v>1</v>
      </c>
      <c r="R51" s="56">
        <f t="shared" si="18"/>
        <v>1</v>
      </c>
      <c r="S51" s="56">
        <f t="shared" si="19"/>
        <v>1</v>
      </c>
      <c r="T51" s="56">
        <f t="shared" si="19"/>
        <v>1</v>
      </c>
      <c r="U51" s="56">
        <f t="shared" si="19"/>
        <v>1</v>
      </c>
      <c r="V51" s="56">
        <f t="shared" si="19"/>
        <v>1</v>
      </c>
      <c r="W51" s="56">
        <f t="shared" si="19"/>
        <v>1</v>
      </c>
      <c r="X51" s="56">
        <f t="shared" si="19"/>
        <v>1</v>
      </c>
      <c r="Y51" s="56">
        <f t="shared" si="19"/>
        <v>1</v>
      </c>
      <c r="Z51" s="56">
        <f t="shared" si="19"/>
        <v>1</v>
      </c>
      <c r="AA51" s="56">
        <f t="shared" si="19"/>
        <v>1</v>
      </c>
      <c r="AB51" s="56">
        <f t="shared" si="19"/>
        <v>1</v>
      </c>
      <c r="AC51" s="56">
        <f t="shared" si="20"/>
        <v>1</v>
      </c>
      <c r="AD51" s="56">
        <f t="shared" si="20"/>
        <v>1</v>
      </c>
      <c r="AE51" s="56">
        <f t="shared" si="20"/>
        <v>1</v>
      </c>
      <c r="AF51" s="56">
        <f t="shared" si="20"/>
        <v>1</v>
      </c>
      <c r="AG51" s="56">
        <f t="shared" si="20"/>
        <v>1</v>
      </c>
      <c r="AH51" s="56">
        <f t="shared" si="20"/>
        <v>1</v>
      </c>
      <c r="AI51" s="56">
        <f t="shared" si="20"/>
        <v>1</v>
      </c>
      <c r="AJ51" s="56">
        <f t="shared" si="20"/>
        <v>1</v>
      </c>
      <c r="AK51" s="56">
        <f t="shared" si="20"/>
        <v>1</v>
      </c>
      <c r="AL51" s="56">
        <f t="shared" si="20"/>
        <v>1</v>
      </c>
      <c r="AM51" s="56">
        <f t="shared" si="21"/>
        <v>1</v>
      </c>
      <c r="AN51" s="56">
        <f t="shared" si="21"/>
        <v>1</v>
      </c>
      <c r="AO51" s="56">
        <f t="shared" si="21"/>
        <v>1</v>
      </c>
      <c r="AP51" s="56">
        <f t="shared" si="21"/>
        <v>1</v>
      </c>
      <c r="AQ51" s="56">
        <f t="shared" si="21"/>
        <v>1</v>
      </c>
      <c r="AR51" s="56">
        <f t="shared" si="21"/>
        <v>1</v>
      </c>
      <c r="AS51" s="56">
        <f t="shared" si="21"/>
        <v>1</v>
      </c>
      <c r="AT51" s="56">
        <f t="shared" si="21"/>
        <v>1</v>
      </c>
      <c r="AU51" s="56">
        <f t="shared" si="21"/>
        <v>1</v>
      </c>
      <c r="AV51" s="56">
        <f t="shared" si="21"/>
        <v>1</v>
      </c>
      <c r="AW51" s="56">
        <f t="shared" si="21"/>
        <v>1</v>
      </c>
      <c r="AX51" s="56">
        <f t="shared" si="21"/>
        <v>1</v>
      </c>
      <c r="AY51" s="56">
        <f t="shared" si="21"/>
        <v>1</v>
      </c>
      <c r="AZ51" s="56">
        <f t="shared" si="21"/>
        <v>1</v>
      </c>
    </row>
    <row r="52" spans="1:52">
      <c r="A52" s="56" t="s">
        <v>652</v>
      </c>
      <c r="B52" s="56">
        <v>34655</v>
      </c>
      <c r="C52" s="56" t="s">
        <v>714</v>
      </c>
      <c r="D52" s="56" t="s">
        <v>914</v>
      </c>
      <c r="E52" s="1">
        <v>39020</v>
      </c>
      <c r="G52" s="1">
        <f t="shared" si="1"/>
        <v>44197</v>
      </c>
      <c r="I52" s="56">
        <f t="shared" si="18"/>
        <v>1</v>
      </c>
      <c r="J52" s="56">
        <f t="shared" si="18"/>
        <v>1</v>
      </c>
      <c r="K52" s="56">
        <f t="shared" si="18"/>
        <v>1</v>
      </c>
      <c r="L52" s="56">
        <f t="shared" si="18"/>
        <v>1</v>
      </c>
      <c r="M52" s="56">
        <f t="shared" si="18"/>
        <v>1</v>
      </c>
      <c r="N52" s="56">
        <f t="shared" si="18"/>
        <v>1</v>
      </c>
      <c r="O52" s="56">
        <f t="shared" si="18"/>
        <v>1</v>
      </c>
      <c r="P52" s="56">
        <f t="shared" si="18"/>
        <v>1</v>
      </c>
      <c r="Q52" s="56">
        <f t="shared" si="18"/>
        <v>1</v>
      </c>
      <c r="R52" s="56">
        <f t="shared" si="18"/>
        <v>1</v>
      </c>
      <c r="S52" s="56">
        <f t="shared" si="19"/>
        <v>1</v>
      </c>
      <c r="T52" s="56">
        <f t="shared" si="19"/>
        <v>1</v>
      </c>
      <c r="U52" s="56">
        <f t="shared" si="19"/>
        <v>1</v>
      </c>
      <c r="V52" s="56">
        <f t="shared" si="19"/>
        <v>1</v>
      </c>
      <c r="W52" s="56">
        <f t="shared" si="19"/>
        <v>1</v>
      </c>
      <c r="X52" s="56">
        <f t="shared" si="19"/>
        <v>1</v>
      </c>
      <c r="Y52" s="56">
        <f t="shared" si="19"/>
        <v>1</v>
      </c>
      <c r="Z52" s="56">
        <f t="shared" si="19"/>
        <v>1</v>
      </c>
      <c r="AA52" s="56">
        <f t="shared" si="19"/>
        <v>1</v>
      </c>
      <c r="AB52" s="56">
        <f t="shared" si="19"/>
        <v>1</v>
      </c>
      <c r="AC52" s="56">
        <f t="shared" si="20"/>
        <v>1</v>
      </c>
      <c r="AD52" s="56">
        <f t="shared" si="20"/>
        <v>1</v>
      </c>
      <c r="AE52" s="56">
        <f t="shared" si="20"/>
        <v>1</v>
      </c>
      <c r="AF52" s="56">
        <f t="shared" si="20"/>
        <v>1</v>
      </c>
      <c r="AG52" s="56">
        <f t="shared" si="20"/>
        <v>1</v>
      </c>
      <c r="AH52" s="56">
        <f t="shared" si="20"/>
        <v>1</v>
      </c>
      <c r="AI52" s="56">
        <f t="shared" si="20"/>
        <v>1</v>
      </c>
      <c r="AJ52" s="56">
        <f t="shared" si="20"/>
        <v>1</v>
      </c>
      <c r="AK52" s="56">
        <f t="shared" si="20"/>
        <v>1</v>
      </c>
      <c r="AL52" s="56">
        <f t="shared" si="20"/>
        <v>1</v>
      </c>
      <c r="AM52" s="56">
        <f t="shared" si="21"/>
        <v>1</v>
      </c>
      <c r="AN52" s="56">
        <f t="shared" si="21"/>
        <v>1</v>
      </c>
      <c r="AO52" s="56">
        <f t="shared" si="21"/>
        <v>1</v>
      </c>
      <c r="AP52" s="56">
        <f t="shared" si="21"/>
        <v>1</v>
      </c>
      <c r="AQ52" s="56">
        <f t="shared" si="21"/>
        <v>1</v>
      </c>
      <c r="AR52" s="56">
        <f t="shared" si="21"/>
        <v>1</v>
      </c>
      <c r="AS52" s="56">
        <f t="shared" si="21"/>
        <v>1</v>
      </c>
      <c r="AT52" s="56">
        <f t="shared" si="21"/>
        <v>1</v>
      </c>
      <c r="AU52" s="56">
        <f t="shared" si="21"/>
        <v>1</v>
      </c>
      <c r="AV52" s="56">
        <f t="shared" si="21"/>
        <v>1</v>
      </c>
      <c r="AW52" s="56">
        <f t="shared" si="21"/>
        <v>1</v>
      </c>
      <c r="AX52" s="56">
        <f t="shared" si="21"/>
        <v>1</v>
      </c>
      <c r="AY52" s="56">
        <f t="shared" si="21"/>
        <v>1</v>
      </c>
      <c r="AZ52" s="56">
        <f t="shared" si="21"/>
        <v>1</v>
      </c>
    </row>
    <row r="53" spans="1:52">
      <c r="A53" s="56" t="s">
        <v>652</v>
      </c>
      <c r="B53" s="56">
        <v>34656</v>
      </c>
      <c r="C53" s="56" t="s">
        <v>714</v>
      </c>
      <c r="D53" s="56" t="s">
        <v>747</v>
      </c>
      <c r="E53" s="1">
        <v>41264</v>
      </c>
      <c r="G53" s="1">
        <f t="shared" si="1"/>
        <v>44197</v>
      </c>
      <c r="I53" s="56">
        <f t="shared" si="18"/>
        <v>0</v>
      </c>
      <c r="J53" s="56">
        <f t="shared" si="18"/>
        <v>0</v>
      </c>
      <c r="K53" s="56">
        <f t="shared" si="18"/>
        <v>0</v>
      </c>
      <c r="L53" s="56">
        <f t="shared" si="18"/>
        <v>0</v>
      </c>
      <c r="M53" s="56">
        <f t="shared" si="18"/>
        <v>0</v>
      </c>
      <c r="N53" s="56">
        <f t="shared" si="18"/>
        <v>0</v>
      </c>
      <c r="O53" s="56">
        <f t="shared" si="18"/>
        <v>0</v>
      </c>
      <c r="P53" s="56">
        <f t="shared" si="18"/>
        <v>0</v>
      </c>
      <c r="Q53" s="56">
        <f t="shared" si="18"/>
        <v>0</v>
      </c>
      <c r="R53" s="56">
        <f t="shared" si="18"/>
        <v>0</v>
      </c>
      <c r="S53" s="56">
        <f t="shared" si="19"/>
        <v>0</v>
      </c>
      <c r="T53" s="56">
        <f t="shared" si="19"/>
        <v>0</v>
      </c>
      <c r="U53" s="56">
        <f t="shared" si="19"/>
        <v>0</v>
      </c>
      <c r="V53" s="56">
        <f t="shared" si="19"/>
        <v>0</v>
      </c>
      <c r="W53" s="56">
        <f t="shared" si="19"/>
        <v>0</v>
      </c>
      <c r="X53" s="56">
        <f t="shared" si="19"/>
        <v>1</v>
      </c>
      <c r="Y53" s="56">
        <f t="shared" si="19"/>
        <v>1</v>
      </c>
      <c r="Z53" s="56">
        <f t="shared" si="19"/>
        <v>1</v>
      </c>
      <c r="AA53" s="56">
        <f t="shared" si="19"/>
        <v>1</v>
      </c>
      <c r="AB53" s="56">
        <f t="shared" si="19"/>
        <v>1</v>
      </c>
      <c r="AC53" s="56">
        <f t="shared" si="20"/>
        <v>1</v>
      </c>
      <c r="AD53" s="56">
        <f t="shared" si="20"/>
        <v>1</v>
      </c>
      <c r="AE53" s="56">
        <f t="shared" si="20"/>
        <v>1</v>
      </c>
      <c r="AF53" s="56">
        <f t="shared" si="20"/>
        <v>1</v>
      </c>
      <c r="AG53" s="56">
        <f t="shared" si="20"/>
        <v>1</v>
      </c>
      <c r="AH53" s="56">
        <f t="shared" si="20"/>
        <v>1</v>
      </c>
      <c r="AI53" s="56">
        <f t="shared" si="20"/>
        <v>1</v>
      </c>
      <c r="AJ53" s="56">
        <f t="shared" si="20"/>
        <v>1</v>
      </c>
      <c r="AK53" s="56">
        <f t="shared" si="20"/>
        <v>1</v>
      </c>
      <c r="AL53" s="56">
        <f t="shared" si="20"/>
        <v>1</v>
      </c>
      <c r="AM53" s="56">
        <f t="shared" si="21"/>
        <v>1</v>
      </c>
      <c r="AN53" s="56">
        <f t="shared" si="21"/>
        <v>1</v>
      </c>
      <c r="AO53" s="56">
        <f t="shared" si="21"/>
        <v>1</v>
      </c>
      <c r="AP53" s="56">
        <f t="shared" si="21"/>
        <v>1</v>
      </c>
      <c r="AQ53" s="56">
        <f t="shared" si="21"/>
        <v>1</v>
      </c>
      <c r="AR53" s="56">
        <f t="shared" si="21"/>
        <v>1</v>
      </c>
      <c r="AS53" s="56">
        <f t="shared" si="21"/>
        <v>1</v>
      </c>
      <c r="AT53" s="56">
        <f t="shared" si="21"/>
        <v>1</v>
      </c>
      <c r="AU53" s="56">
        <f t="shared" si="21"/>
        <v>1</v>
      </c>
      <c r="AV53" s="56">
        <f t="shared" si="21"/>
        <v>1</v>
      </c>
      <c r="AW53" s="56">
        <f t="shared" si="21"/>
        <v>1</v>
      </c>
      <c r="AX53" s="56">
        <f t="shared" si="21"/>
        <v>1</v>
      </c>
      <c r="AY53" s="56">
        <f t="shared" si="21"/>
        <v>1</v>
      </c>
      <c r="AZ53" s="56">
        <f t="shared" si="21"/>
        <v>1</v>
      </c>
    </row>
    <row r="54" spans="1:52">
      <c r="A54" s="56" t="s">
        <v>652</v>
      </c>
      <c r="B54" s="56">
        <v>34753</v>
      </c>
      <c r="C54" s="56" t="s">
        <v>759</v>
      </c>
      <c r="D54" s="56" t="s">
        <v>913</v>
      </c>
      <c r="E54" s="1">
        <v>42365</v>
      </c>
      <c r="G54" s="1">
        <f t="shared" si="1"/>
        <v>44197</v>
      </c>
      <c r="I54" s="56">
        <f t="shared" si="18"/>
        <v>0</v>
      </c>
      <c r="J54" s="56">
        <f t="shared" si="18"/>
        <v>0</v>
      </c>
      <c r="K54" s="56">
        <f t="shared" si="18"/>
        <v>0</v>
      </c>
      <c r="L54" s="56">
        <f t="shared" si="18"/>
        <v>0</v>
      </c>
      <c r="M54" s="56">
        <f t="shared" si="18"/>
        <v>0</v>
      </c>
      <c r="N54" s="56">
        <f t="shared" si="18"/>
        <v>0</v>
      </c>
      <c r="O54" s="56">
        <f t="shared" si="18"/>
        <v>0</v>
      </c>
      <c r="P54" s="56">
        <f t="shared" si="18"/>
        <v>0</v>
      </c>
      <c r="Q54" s="56">
        <f t="shared" si="18"/>
        <v>0</v>
      </c>
      <c r="R54" s="56">
        <f t="shared" si="18"/>
        <v>0</v>
      </c>
      <c r="S54" s="56">
        <f t="shared" si="19"/>
        <v>0</v>
      </c>
      <c r="T54" s="56">
        <f t="shared" si="19"/>
        <v>0</v>
      </c>
      <c r="U54" s="56">
        <f t="shared" si="19"/>
        <v>0</v>
      </c>
      <c r="V54" s="56">
        <f t="shared" si="19"/>
        <v>0</v>
      </c>
      <c r="W54" s="56">
        <f t="shared" si="19"/>
        <v>0</v>
      </c>
      <c r="X54" s="56">
        <f t="shared" si="19"/>
        <v>0</v>
      </c>
      <c r="Y54" s="56">
        <f t="shared" si="19"/>
        <v>0</v>
      </c>
      <c r="Z54" s="56">
        <f t="shared" si="19"/>
        <v>0</v>
      </c>
      <c r="AA54" s="56">
        <f t="shared" si="19"/>
        <v>0</v>
      </c>
      <c r="AB54" s="56">
        <f t="shared" si="19"/>
        <v>0</v>
      </c>
      <c r="AC54" s="56">
        <f t="shared" si="20"/>
        <v>0</v>
      </c>
      <c r="AD54" s="56">
        <f t="shared" si="20"/>
        <v>0</v>
      </c>
      <c r="AE54" s="56">
        <f t="shared" si="20"/>
        <v>0</v>
      </c>
      <c r="AF54" s="56">
        <f t="shared" si="20"/>
        <v>0</v>
      </c>
      <c r="AG54" s="56">
        <f t="shared" si="20"/>
        <v>0</v>
      </c>
      <c r="AH54" s="56">
        <f t="shared" si="20"/>
        <v>0</v>
      </c>
      <c r="AI54" s="56">
        <f t="shared" si="20"/>
        <v>0</v>
      </c>
      <c r="AJ54" s="56">
        <f t="shared" si="20"/>
        <v>1</v>
      </c>
      <c r="AK54" s="56">
        <f t="shared" si="20"/>
        <v>1</v>
      </c>
      <c r="AL54" s="56">
        <f t="shared" si="20"/>
        <v>1</v>
      </c>
      <c r="AM54" s="56">
        <f t="shared" si="21"/>
        <v>1</v>
      </c>
      <c r="AN54" s="56">
        <f t="shared" si="21"/>
        <v>1</v>
      </c>
      <c r="AO54" s="56">
        <f t="shared" si="21"/>
        <v>1</v>
      </c>
      <c r="AP54" s="56">
        <f t="shared" si="21"/>
        <v>1</v>
      </c>
      <c r="AQ54" s="56">
        <f t="shared" si="21"/>
        <v>1</v>
      </c>
      <c r="AR54" s="56">
        <f t="shared" si="21"/>
        <v>1</v>
      </c>
      <c r="AS54" s="56">
        <f t="shared" si="21"/>
        <v>1</v>
      </c>
      <c r="AT54" s="56">
        <f t="shared" si="21"/>
        <v>1</v>
      </c>
      <c r="AU54" s="56">
        <f t="shared" si="21"/>
        <v>1</v>
      </c>
      <c r="AV54" s="56">
        <f t="shared" si="21"/>
        <v>1</v>
      </c>
      <c r="AW54" s="56">
        <f t="shared" si="21"/>
        <v>1</v>
      </c>
      <c r="AX54" s="56">
        <f t="shared" si="21"/>
        <v>1</v>
      </c>
      <c r="AY54" s="56">
        <f t="shared" si="21"/>
        <v>1</v>
      </c>
      <c r="AZ54" s="56">
        <f t="shared" si="21"/>
        <v>1</v>
      </c>
    </row>
    <row r="55" spans="1:52">
      <c r="A55" s="56" t="s">
        <v>652</v>
      </c>
      <c r="B55" s="56">
        <v>34755</v>
      </c>
      <c r="C55" s="56" t="s">
        <v>759</v>
      </c>
      <c r="D55" s="56" t="s">
        <v>912</v>
      </c>
      <c r="E55" s="1">
        <v>42412</v>
      </c>
      <c r="G55" s="1">
        <f t="shared" si="1"/>
        <v>44197</v>
      </c>
      <c r="I55" s="56">
        <f t="shared" si="18"/>
        <v>0</v>
      </c>
      <c r="J55" s="56">
        <f t="shared" si="18"/>
        <v>0</v>
      </c>
      <c r="K55" s="56">
        <f t="shared" si="18"/>
        <v>0</v>
      </c>
      <c r="L55" s="56">
        <f t="shared" si="18"/>
        <v>0</v>
      </c>
      <c r="M55" s="56">
        <f t="shared" si="18"/>
        <v>0</v>
      </c>
      <c r="N55" s="56">
        <f t="shared" si="18"/>
        <v>0</v>
      </c>
      <c r="O55" s="56">
        <f t="shared" si="18"/>
        <v>0</v>
      </c>
      <c r="P55" s="56">
        <f t="shared" si="18"/>
        <v>0</v>
      </c>
      <c r="Q55" s="56">
        <f t="shared" si="18"/>
        <v>0</v>
      </c>
      <c r="R55" s="56">
        <f t="shared" si="18"/>
        <v>0</v>
      </c>
      <c r="S55" s="56">
        <f t="shared" si="19"/>
        <v>0</v>
      </c>
      <c r="T55" s="56">
        <f t="shared" si="19"/>
        <v>0</v>
      </c>
      <c r="U55" s="56">
        <f t="shared" si="19"/>
        <v>0</v>
      </c>
      <c r="V55" s="56">
        <f t="shared" si="19"/>
        <v>0</v>
      </c>
      <c r="W55" s="56">
        <f t="shared" si="19"/>
        <v>0</v>
      </c>
      <c r="X55" s="56">
        <f t="shared" si="19"/>
        <v>0</v>
      </c>
      <c r="Y55" s="56">
        <f t="shared" si="19"/>
        <v>0</v>
      </c>
      <c r="Z55" s="56">
        <f t="shared" si="19"/>
        <v>0</v>
      </c>
      <c r="AA55" s="56">
        <f t="shared" si="19"/>
        <v>0</v>
      </c>
      <c r="AB55" s="56">
        <f t="shared" si="19"/>
        <v>0</v>
      </c>
      <c r="AC55" s="56">
        <f t="shared" si="20"/>
        <v>0</v>
      </c>
      <c r="AD55" s="56">
        <f t="shared" si="20"/>
        <v>0</v>
      </c>
      <c r="AE55" s="56">
        <f t="shared" si="20"/>
        <v>0</v>
      </c>
      <c r="AF55" s="56">
        <f t="shared" si="20"/>
        <v>0</v>
      </c>
      <c r="AG55" s="56">
        <f t="shared" si="20"/>
        <v>0</v>
      </c>
      <c r="AH55" s="56">
        <f t="shared" si="20"/>
        <v>0</v>
      </c>
      <c r="AI55" s="56">
        <f t="shared" si="20"/>
        <v>0</v>
      </c>
      <c r="AJ55" s="56">
        <f t="shared" si="20"/>
        <v>0</v>
      </c>
      <c r="AK55" s="56">
        <f t="shared" si="20"/>
        <v>1</v>
      </c>
      <c r="AL55" s="56">
        <f t="shared" si="20"/>
        <v>1</v>
      </c>
      <c r="AM55" s="56">
        <f t="shared" si="21"/>
        <v>1</v>
      </c>
      <c r="AN55" s="56">
        <f t="shared" si="21"/>
        <v>1</v>
      </c>
      <c r="AO55" s="56">
        <f t="shared" si="21"/>
        <v>1</v>
      </c>
      <c r="AP55" s="56">
        <f t="shared" si="21"/>
        <v>1</v>
      </c>
      <c r="AQ55" s="56">
        <f t="shared" si="21"/>
        <v>1</v>
      </c>
      <c r="AR55" s="56">
        <f t="shared" si="21"/>
        <v>1</v>
      </c>
      <c r="AS55" s="56">
        <f t="shared" si="21"/>
        <v>1</v>
      </c>
      <c r="AT55" s="56">
        <f t="shared" si="21"/>
        <v>1</v>
      </c>
      <c r="AU55" s="56">
        <f t="shared" si="21"/>
        <v>1</v>
      </c>
      <c r="AV55" s="56">
        <f t="shared" si="21"/>
        <v>1</v>
      </c>
      <c r="AW55" s="56">
        <f t="shared" si="21"/>
        <v>1</v>
      </c>
      <c r="AX55" s="56">
        <f t="shared" si="21"/>
        <v>1</v>
      </c>
      <c r="AY55" s="56">
        <f t="shared" si="21"/>
        <v>1</v>
      </c>
      <c r="AZ55" s="56">
        <f t="shared" si="21"/>
        <v>1</v>
      </c>
    </row>
    <row r="56" spans="1:52">
      <c r="A56" s="56" t="s">
        <v>652</v>
      </c>
      <c r="B56" s="56">
        <v>34757</v>
      </c>
      <c r="C56" s="56" t="s">
        <v>759</v>
      </c>
      <c r="D56" s="56" t="s">
        <v>911</v>
      </c>
      <c r="E56" s="1">
        <v>42192</v>
      </c>
      <c r="G56" s="1">
        <f t="shared" si="1"/>
        <v>44197</v>
      </c>
      <c r="I56" s="56">
        <f t="shared" si="18"/>
        <v>0</v>
      </c>
      <c r="J56" s="56">
        <f t="shared" si="18"/>
        <v>0</v>
      </c>
      <c r="K56" s="56">
        <f t="shared" si="18"/>
        <v>0</v>
      </c>
      <c r="L56" s="56">
        <f t="shared" si="18"/>
        <v>0</v>
      </c>
      <c r="M56" s="56">
        <f t="shared" si="18"/>
        <v>0</v>
      </c>
      <c r="N56" s="56">
        <f t="shared" si="18"/>
        <v>0</v>
      </c>
      <c r="O56" s="56">
        <f t="shared" si="18"/>
        <v>0</v>
      </c>
      <c r="P56" s="56">
        <f t="shared" si="18"/>
        <v>0</v>
      </c>
      <c r="Q56" s="56">
        <f t="shared" si="18"/>
        <v>0</v>
      </c>
      <c r="R56" s="56">
        <f t="shared" si="18"/>
        <v>0</v>
      </c>
      <c r="S56" s="56">
        <f t="shared" si="19"/>
        <v>0</v>
      </c>
      <c r="T56" s="56">
        <f t="shared" si="19"/>
        <v>0</v>
      </c>
      <c r="U56" s="56">
        <f t="shared" si="19"/>
        <v>0</v>
      </c>
      <c r="V56" s="56">
        <f t="shared" si="19"/>
        <v>0</v>
      </c>
      <c r="W56" s="56">
        <f t="shared" si="19"/>
        <v>0</v>
      </c>
      <c r="X56" s="56">
        <f t="shared" si="19"/>
        <v>0</v>
      </c>
      <c r="Y56" s="56">
        <f t="shared" si="19"/>
        <v>0</v>
      </c>
      <c r="Z56" s="56">
        <f t="shared" si="19"/>
        <v>0</v>
      </c>
      <c r="AA56" s="56">
        <f t="shared" si="19"/>
        <v>0</v>
      </c>
      <c r="AB56" s="56">
        <f t="shared" si="19"/>
        <v>0</v>
      </c>
      <c r="AC56" s="56">
        <f t="shared" si="20"/>
        <v>0</v>
      </c>
      <c r="AD56" s="56">
        <f t="shared" si="20"/>
        <v>0</v>
      </c>
      <c r="AE56" s="56">
        <f t="shared" si="20"/>
        <v>0</v>
      </c>
      <c r="AF56" s="56">
        <f t="shared" si="20"/>
        <v>0</v>
      </c>
      <c r="AG56" s="56">
        <f t="shared" si="20"/>
        <v>0</v>
      </c>
      <c r="AH56" s="56">
        <f t="shared" si="20"/>
        <v>0</v>
      </c>
      <c r="AI56" s="56">
        <f t="shared" si="20"/>
        <v>1</v>
      </c>
      <c r="AJ56" s="56">
        <f t="shared" si="20"/>
        <v>1</v>
      </c>
      <c r="AK56" s="56">
        <f t="shared" si="20"/>
        <v>1</v>
      </c>
      <c r="AL56" s="56">
        <f t="shared" si="20"/>
        <v>1</v>
      </c>
      <c r="AM56" s="56">
        <f t="shared" si="21"/>
        <v>1</v>
      </c>
      <c r="AN56" s="56">
        <f t="shared" si="21"/>
        <v>1</v>
      </c>
      <c r="AO56" s="56">
        <f t="shared" si="21"/>
        <v>1</v>
      </c>
      <c r="AP56" s="56">
        <f t="shared" si="21"/>
        <v>1</v>
      </c>
      <c r="AQ56" s="56">
        <f t="shared" si="21"/>
        <v>1</v>
      </c>
      <c r="AR56" s="56">
        <f t="shared" si="21"/>
        <v>1</v>
      </c>
      <c r="AS56" s="56">
        <f t="shared" si="21"/>
        <v>1</v>
      </c>
      <c r="AT56" s="56">
        <f t="shared" si="21"/>
        <v>1</v>
      </c>
      <c r="AU56" s="56">
        <f t="shared" si="21"/>
        <v>1</v>
      </c>
      <c r="AV56" s="56">
        <f t="shared" si="21"/>
        <v>1</v>
      </c>
      <c r="AW56" s="56">
        <f t="shared" si="21"/>
        <v>1</v>
      </c>
      <c r="AX56" s="56">
        <f t="shared" si="21"/>
        <v>1</v>
      </c>
      <c r="AY56" s="56">
        <f t="shared" si="21"/>
        <v>1</v>
      </c>
      <c r="AZ56" s="56">
        <f t="shared" si="21"/>
        <v>1</v>
      </c>
    </row>
    <row r="57" spans="1:52">
      <c r="A57" s="56" t="s">
        <v>352</v>
      </c>
      <c r="B57" s="56">
        <v>34758</v>
      </c>
      <c r="C57" s="56" t="s">
        <v>759</v>
      </c>
      <c r="D57" s="56" t="s">
        <v>910</v>
      </c>
      <c r="E57" s="1">
        <v>42210</v>
      </c>
      <c r="F57" s="1">
        <v>44075</v>
      </c>
      <c r="G57" s="1">
        <f t="shared" si="1"/>
        <v>44075</v>
      </c>
      <c r="I57" s="56">
        <f t="shared" ref="I57:R66" si="22">IF(AND(I$5&gt;$E57,I$5&lt;$G57),1,0)</f>
        <v>0</v>
      </c>
      <c r="J57" s="56">
        <f t="shared" si="22"/>
        <v>0</v>
      </c>
      <c r="K57" s="56">
        <f t="shared" si="22"/>
        <v>0</v>
      </c>
      <c r="L57" s="56">
        <f t="shared" si="22"/>
        <v>0</v>
      </c>
      <c r="M57" s="56">
        <f t="shared" si="22"/>
        <v>0</v>
      </c>
      <c r="N57" s="56">
        <f t="shared" si="22"/>
        <v>0</v>
      </c>
      <c r="O57" s="56">
        <f t="shared" si="22"/>
        <v>0</v>
      </c>
      <c r="P57" s="56">
        <f t="shared" si="22"/>
        <v>0</v>
      </c>
      <c r="Q57" s="56">
        <f t="shared" si="22"/>
        <v>0</v>
      </c>
      <c r="R57" s="56">
        <f t="shared" si="22"/>
        <v>0</v>
      </c>
      <c r="S57" s="56">
        <f t="shared" ref="S57:AB66" si="23">IF(AND(S$5&gt;$E57,S$5&lt;$G57),1,0)</f>
        <v>0</v>
      </c>
      <c r="T57" s="56">
        <f t="shared" si="23"/>
        <v>0</v>
      </c>
      <c r="U57" s="56">
        <f t="shared" si="23"/>
        <v>0</v>
      </c>
      <c r="V57" s="56">
        <f t="shared" si="23"/>
        <v>0</v>
      </c>
      <c r="W57" s="56">
        <f t="shared" si="23"/>
        <v>0</v>
      </c>
      <c r="X57" s="56">
        <f t="shared" si="23"/>
        <v>0</v>
      </c>
      <c r="Y57" s="56">
        <f t="shared" si="23"/>
        <v>0</v>
      </c>
      <c r="Z57" s="56">
        <f t="shared" si="23"/>
        <v>0</v>
      </c>
      <c r="AA57" s="56">
        <f t="shared" si="23"/>
        <v>0</v>
      </c>
      <c r="AB57" s="56">
        <f t="shared" si="23"/>
        <v>0</v>
      </c>
      <c r="AC57" s="56">
        <f t="shared" ref="AC57:AL66" si="24">IF(AND(AC$5&gt;$E57,AC$5&lt;$G57),1,0)</f>
        <v>0</v>
      </c>
      <c r="AD57" s="56">
        <f t="shared" si="24"/>
        <v>0</v>
      </c>
      <c r="AE57" s="56">
        <f t="shared" si="24"/>
        <v>0</v>
      </c>
      <c r="AF57" s="56">
        <f t="shared" si="24"/>
        <v>0</v>
      </c>
      <c r="AG57" s="56">
        <f t="shared" si="24"/>
        <v>0</v>
      </c>
      <c r="AH57" s="56">
        <f t="shared" si="24"/>
        <v>0</v>
      </c>
      <c r="AI57" s="56">
        <f t="shared" si="24"/>
        <v>1</v>
      </c>
      <c r="AJ57" s="56">
        <f t="shared" si="24"/>
        <v>1</v>
      </c>
      <c r="AK57" s="56">
        <f t="shared" si="24"/>
        <v>1</v>
      </c>
      <c r="AL57" s="56">
        <f t="shared" si="24"/>
        <v>1</v>
      </c>
      <c r="AM57" s="56">
        <f t="shared" ref="AM57:AZ66" si="25">IF(AND(AM$5&gt;$E57,AM$5&lt;$G57),1,0)</f>
        <v>1</v>
      </c>
      <c r="AN57" s="56">
        <f t="shared" si="25"/>
        <v>1</v>
      </c>
      <c r="AO57" s="56">
        <f t="shared" si="25"/>
        <v>1</v>
      </c>
      <c r="AP57" s="56">
        <f t="shared" si="25"/>
        <v>1</v>
      </c>
      <c r="AQ57" s="56">
        <f t="shared" si="25"/>
        <v>1</v>
      </c>
      <c r="AR57" s="56">
        <f t="shared" si="25"/>
        <v>1</v>
      </c>
      <c r="AS57" s="56">
        <f t="shared" si="25"/>
        <v>1</v>
      </c>
      <c r="AT57" s="56">
        <f t="shared" si="25"/>
        <v>1</v>
      </c>
      <c r="AU57" s="56">
        <f t="shared" si="25"/>
        <v>1</v>
      </c>
      <c r="AV57" s="56">
        <f t="shared" si="25"/>
        <v>1</v>
      </c>
      <c r="AW57" s="56">
        <f t="shared" si="25"/>
        <v>1</v>
      </c>
      <c r="AX57" s="56">
        <f t="shared" si="25"/>
        <v>1</v>
      </c>
      <c r="AY57" s="56">
        <f t="shared" si="25"/>
        <v>1</v>
      </c>
      <c r="AZ57" s="56">
        <f t="shared" si="25"/>
        <v>1</v>
      </c>
    </row>
    <row r="58" spans="1:52">
      <c r="A58" s="56" t="s">
        <v>652</v>
      </c>
      <c r="B58" s="56">
        <v>34962</v>
      </c>
      <c r="C58" s="56" t="s">
        <v>714</v>
      </c>
      <c r="D58" s="56" t="s">
        <v>909</v>
      </c>
      <c r="E58" s="1">
        <v>39164</v>
      </c>
      <c r="G58" s="1">
        <f t="shared" si="1"/>
        <v>44197</v>
      </c>
      <c r="I58" s="56">
        <f t="shared" si="22"/>
        <v>1</v>
      </c>
      <c r="J58" s="56">
        <f t="shared" si="22"/>
        <v>1</v>
      </c>
      <c r="K58" s="56">
        <f t="shared" si="22"/>
        <v>1</v>
      </c>
      <c r="L58" s="56">
        <f t="shared" si="22"/>
        <v>1</v>
      </c>
      <c r="M58" s="56">
        <f t="shared" si="22"/>
        <v>1</v>
      </c>
      <c r="N58" s="56">
        <f t="shared" si="22"/>
        <v>1</v>
      </c>
      <c r="O58" s="56">
        <f t="shared" si="22"/>
        <v>1</v>
      </c>
      <c r="P58" s="56">
        <f t="shared" si="22"/>
        <v>1</v>
      </c>
      <c r="Q58" s="56">
        <f t="shared" si="22"/>
        <v>1</v>
      </c>
      <c r="R58" s="56">
        <f t="shared" si="22"/>
        <v>1</v>
      </c>
      <c r="S58" s="56">
        <f t="shared" si="23"/>
        <v>1</v>
      </c>
      <c r="T58" s="56">
        <f t="shared" si="23"/>
        <v>1</v>
      </c>
      <c r="U58" s="56">
        <f t="shared" si="23"/>
        <v>1</v>
      </c>
      <c r="V58" s="56">
        <f t="shared" si="23"/>
        <v>1</v>
      </c>
      <c r="W58" s="56">
        <f t="shared" si="23"/>
        <v>1</v>
      </c>
      <c r="X58" s="56">
        <f t="shared" si="23"/>
        <v>1</v>
      </c>
      <c r="Y58" s="56">
        <f t="shared" si="23"/>
        <v>1</v>
      </c>
      <c r="Z58" s="56">
        <f t="shared" si="23"/>
        <v>1</v>
      </c>
      <c r="AA58" s="56">
        <f t="shared" si="23"/>
        <v>1</v>
      </c>
      <c r="AB58" s="56">
        <f t="shared" si="23"/>
        <v>1</v>
      </c>
      <c r="AC58" s="56">
        <f t="shared" si="24"/>
        <v>1</v>
      </c>
      <c r="AD58" s="56">
        <f t="shared" si="24"/>
        <v>1</v>
      </c>
      <c r="AE58" s="56">
        <f t="shared" si="24"/>
        <v>1</v>
      </c>
      <c r="AF58" s="56">
        <f t="shared" si="24"/>
        <v>1</v>
      </c>
      <c r="AG58" s="56">
        <f t="shared" si="24"/>
        <v>1</v>
      </c>
      <c r="AH58" s="56">
        <f t="shared" si="24"/>
        <v>1</v>
      </c>
      <c r="AI58" s="56">
        <f t="shared" si="24"/>
        <v>1</v>
      </c>
      <c r="AJ58" s="56">
        <f t="shared" si="24"/>
        <v>1</v>
      </c>
      <c r="AK58" s="56">
        <f t="shared" si="24"/>
        <v>1</v>
      </c>
      <c r="AL58" s="56">
        <f t="shared" si="24"/>
        <v>1</v>
      </c>
      <c r="AM58" s="56">
        <f t="shared" si="25"/>
        <v>1</v>
      </c>
      <c r="AN58" s="56">
        <f t="shared" si="25"/>
        <v>1</v>
      </c>
      <c r="AO58" s="56">
        <f t="shared" si="25"/>
        <v>1</v>
      </c>
      <c r="AP58" s="56">
        <f t="shared" si="25"/>
        <v>1</v>
      </c>
      <c r="AQ58" s="56">
        <f t="shared" si="25"/>
        <v>1</v>
      </c>
      <c r="AR58" s="56">
        <f t="shared" si="25"/>
        <v>1</v>
      </c>
      <c r="AS58" s="56">
        <f t="shared" si="25"/>
        <v>1</v>
      </c>
      <c r="AT58" s="56">
        <f t="shared" si="25"/>
        <v>1</v>
      </c>
      <c r="AU58" s="56">
        <f t="shared" si="25"/>
        <v>1</v>
      </c>
      <c r="AV58" s="56">
        <f t="shared" si="25"/>
        <v>1</v>
      </c>
      <c r="AW58" s="56">
        <f t="shared" si="25"/>
        <v>1</v>
      </c>
      <c r="AX58" s="56">
        <f t="shared" si="25"/>
        <v>1</v>
      </c>
      <c r="AY58" s="56">
        <f t="shared" si="25"/>
        <v>1</v>
      </c>
      <c r="AZ58" s="56">
        <f t="shared" si="25"/>
        <v>1</v>
      </c>
    </row>
    <row r="59" spans="1:52">
      <c r="A59" s="56" t="s">
        <v>652</v>
      </c>
      <c r="B59" s="56">
        <v>34963</v>
      </c>
      <c r="C59" s="56" t="s">
        <v>714</v>
      </c>
      <c r="D59" s="56" t="s">
        <v>908</v>
      </c>
      <c r="E59" s="1">
        <v>39191</v>
      </c>
      <c r="G59" s="1">
        <f t="shared" si="1"/>
        <v>44197</v>
      </c>
      <c r="I59" s="56">
        <f t="shared" si="22"/>
        <v>1</v>
      </c>
      <c r="J59" s="56">
        <f t="shared" si="22"/>
        <v>1</v>
      </c>
      <c r="K59" s="56">
        <f t="shared" si="22"/>
        <v>1</v>
      </c>
      <c r="L59" s="56">
        <f t="shared" si="22"/>
        <v>1</v>
      </c>
      <c r="M59" s="56">
        <f t="shared" si="22"/>
        <v>1</v>
      </c>
      <c r="N59" s="56">
        <f t="shared" si="22"/>
        <v>1</v>
      </c>
      <c r="O59" s="56">
        <f t="shared" si="22"/>
        <v>1</v>
      </c>
      <c r="P59" s="56">
        <f t="shared" si="22"/>
        <v>1</v>
      </c>
      <c r="Q59" s="56">
        <f t="shared" si="22"/>
        <v>1</v>
      </c>
      <c r="R59" s="56">
        <f t="shared" si="22"/>
        <v>1</v>
      </c>
      <c r="S59" s="56">
        <f t="shared" si="23"/>
        <v>1</v>
      </c>
      <c r="T59" s="56">
        <f t="shared" si="23"/>
        <v>1</v>
      </c>
      <c r="U59" s="56">
        <f t="shared" si="23"/>
        <v>1</v>
      </c>
      <c r="V59" s="56">
        <f t="shared" si="23"/>
        <v>1</v>
      </c>
      <c r="W59" s="56">
        <f t="shared" si="23"/>
        <v>1</v>
      </c>
      <c r="X59" s="56">
        <f t="shared" si="23"/>
        <v>1</v>
      </c>
      <c r="Y59" s="56">
        <f t="shared" si="23"/>
        <v>1</v>
      </c>
      <c r="Z59" s="56">
        <f t="shared" si="23"/>
        <v>1</v>
      </c>
      <c r="AA59" s="56">
        <f t="shared" si="23"/>
        <v>1</v>
      </c>
      <c r="AB59" s="56">
        <f t="shared" si="23"/>
        <v>1</v>
      </c>
      <c r="AC59" s="56">
        <f t="shared" si="24"/>
        <v>1</v>
      </c>
      <c r="AD59" s="56">
        <f t="shared" si="24"/>
        <v>1</v>
      </c>
      <c r="AE59" s="56">
        <f t="shared" si="24"/>
        <v>1</v>
      </c>
      <c r="AF59" s="56">
        <f t="shared" si="24"/>
        <v>1</v>
      </c>
      <c r="AG59" s="56">
        <f t="shared" si="24"/>
        <v>1</v>
      </c>
      <c r="AH59" s="56">
        <f t="shared" si="24"/>
        <v>1</v>
      </c>
      <c r="AI59" s="56">
        <f t="shared" si="24"/>
        <v>1</v>
      </c>
      <c r="AJ59" s="56">
        <f t="shared" si="24"/>
        <v>1</v>
      </c>
      <c r="AK59" s="56">
        <f t="shared" si="24"/>
        <v>1</v>
      </c>
      <c r="AL59" s="56">
        <f t="shared" si="24"/>
        <v>1</v>
      </c>
      <c r="AM59" s="56">
        <f t="shared" si="25"/>
        <v>1</v>
      </c>
      <c r="AN59" s="56">
        <f t="shared" si="25"/>
        <v>1</v>
      </c>
      <c r="AO59" s="56">
        <f t="shared" si="25"/>
        <v>1</v>
      </c>
      <c r="AP59" s="56">
        <f t="shared" si="25"/>
        <v>1</v>
      </c>
      <c r="AQ59" s="56">
        <f t="shared" si="25"/>
        <v>1</v>
      </c>
      <c r="AR59" s="56">
        <f t="shared" si="25"/>
        <v>1</v>
      </c>
      <c r="AS59" s="56">
        <f t="shared" si="25"/>
        <v>1</v>
      </c>
      <c r="AT59" s="56">
        <f t="shared" si="25"/>
        <v>1</v>
      </c>
      <c r="AU59" s="56">
        <f t="shared" si="25"/>
        <v>1</v>
      </c>
      <c r="AV59" s="56">
        <f t="shared" si="25"/>
        <v>1</v>
      </c>
      <c r="AW59" s="56">
        <f t="shared" si="25"/>
        <v>1</v>
      </c>
      <c r="AX59" s="56">
        <f t="shared" si="25"/>
        <v>1</v>
      </c>
      <c r="AY59" s="56">
        <f t="shared" si="25"/>
        <v>1</v>
      </c>
      <c r="AZ59" s="56">
        <f t="shared" si="25"/>
        <v>1</v>
      </c>
    </row>
    <row r="60" spans="1:52">
      <c r="A60" s="56" t="s">
        <v>652</v>
      </c>
      <c r="B60" s="56">
        <v>34964</v>
      </c>
      <c r="C60" s="56" t="s">
        <v>714</v>
      </c>
      <c r="D60" s="56" t="s">
        <v>907</v>
      </c>
      <c r="E60" s="1">
        <v>39289</v>
      </c>
      <c r="G60" s="1">
        <f t="shared" si="1"/>
        <v>44197</v>
      </c>
      <c r="I60" s="56">
        <f t="shared" si="22"/>
        <v>1</v>
      </c>
      <c r="J60" s="56">
        <f t="shared" si="22"/>
        <v>1</v>
      </c>
      <c r="K60" s="56">
        <f t="shared" si="22"/>
        <v>1</v>
      </c>
      <c r="L60" s="56">
        <f t="shared" si="22"/>
        <v>1</v>
      </c>
      <c r="M60" s="56">
        <f t="shared" si="22"/>
        <v>1</v>
      </c>
      <c r="N60" s="56">
        <f t="shared" si="22"/>
        <v>1</v>
      </c>
      <c r="O60" s="56">
        <f t="shared" si="22"/>
        <v>1</v>
      </c>
      <c r="P60" s="56">
        <f t="shared" si="22"/>
        <v>1</v>
      </c>
      <c r="Q60" s="56">
        <f t="shared" si="22"/>
        <v>1</v>
      </c>
      <c r="R60" s="56">
        <f t="shared" si="22"/>
        <v>1</v>
      </c>
      <c r="S60" s="56">
        <f t="shared" si="23"/>
        <v>1</v>
      </c>
      <c r="T60" s="56">
        <f t="shared" si="23"/>
        <v>1</v>
      </c>
      <c r="U60" s="56">
        <f t="shared" si="23"/>
        <v>1</v>
      </c>
      <c r="V60" s="56">
        <f t="shared" si="23"/>
        <v>1</v>
      </c>
      <c r="W60" s="56">
        <f t="shared" si="23"/>
        <v>1</v>
      </c>
      <c r="X60" s="56">
        <f t="shared" si="23"/>
        <v>1</v>
      </c>
      <c r="Y60" s="56">
        <f t="shared" si="23"/>
        <v>1</v>
      </c>
      <c r="Z60" s="56">
        <f t="shared" si="23"/>
        <v>1</v>
      </c>
      <c r="AA60" s="56">
        <f t="shared" si="23"/>
        <v>1</v>
      </c>
      <c r="AB60" s="56">
        <f t="shared" si="23"/>
        <v>1</v>
      </c>
      <c r="AC60" s="56">
        <f t="shared" si="24"/>
        <v>1</v>
      </c>
      <c r="AD60" s="56">
        <f t="shared" si="24"/>
        <v>1</v>
      </c>
      <c r="AE60" s="56">
        <f t="shared" si="24"/>
        <v>1</v>
      </c>
      <c r="AF60" s="56">
        <f t="shared" si="24"/>
        <v>1</v>
      </c>
      <c r="AG60" s="56">
        <f t="shared" si="24"/>
        <v>1</v>
      </c>
      <c r="AH60" s="56">
        <f t="shared" si="24"/>
        <v>1</v>
      </c>
      <c r="AI60" s="56">
        <f t="shared" si="24"/>
        <v>1</v>
      </c>
      <c r="AJ60" s="56">
        <f t="shared" si="24"/>
        <v>1</v>
      </c>
      <c r="AK60" s="56">
        <f t="shared" si="24"/>
        <v>1</v>
      </c>
      <c r="AL60" s="56">
        <f t="shared" si="24"/>
        <v>1</v>
      </c>
      <c r="AM60" s="56">
        <f t="shared" si="25"/>
        <v>1</v>
      </c>
      <c r="AN60" s="56">
        <f t="shared" si="25"/>
        <v>1</v>
      </c>
      <c r="AO60" s="56">
        <f t="shared" si="25"/>
        <v>1</v>
      </c>
      <c r="AP60" s="56">
        <f t="shared" si="25"/>
        <v>1</v>
      </c>
      <c r="AQ60" s="56">
        <f t="shared" si="25"/>
        <v>1</v>
      </c>
      <c r="AR60" s="56">
        <f t="shared" si="25"/>
        <v>1</v>
      </c>
      <c r="AS60" s="56">
        <f t="shared" si="25"/>
        <v>1</v>
      </c>
      <c r="AT60" s="56">
        <f t="shared" si="25"/>
        <v>1</v>
      </c>
      <c r="AU60" s="56">
        <f t="shared" si="25"/>
        <v>1</v>
      </c>
      <c r="AV60" s="56">
        <f t="shared" si="25"/>
        <v>1</v>
      </c>
      <c r="AW60" s="56">
        <f t="shared" si="25"/>
        <v>1</v>
      </c>
      <c r="AX60" s="56">
        <f t="shared" si="25"/>
        <v>1</v>
      </c>
      <c r="AY60" s="56">
        <f t="shared" si="25"/>
        <v>1</v>
      </c>
      <c r="AZ60" s="56">
        <f t="shared" si="25"/>
        <v>1</v>
      </c>
    </row>
    <row r="61" spans="1:52">
      <c r="A61" s="56" t="s">
        <v>652</v>
      </c>
      <c r="B61" s="56">
        <v>34965</v>
      </c>
      <c r="C61" s="56" t="s">
        <v>714</v>
      </c>
      <c r="D61" s="56" t="s">
        <v>906</v>
      </c>
      <c r="E61" s="1">
        <v>39304</v>
      </c>
      <c r="G61" s="1">
        <f t="shared" si="1"/>
        <v>44197</v>
      </c>
      <c r="I61" s="56">
        <f t="shared" si="22"/>
        <v>1</v>
      </c>
      <c r="J61" s="56">
        <f t="shared" si="22"/>
        <v>1</v>
      </c>
      <c r="K61" s="56">
        <f t="shared" si="22"/>
        <v>1</v>
      </c>
      <c r="L61" s="56">
        <f t="shared" si="22"/>
        <v>1</v>
      </c>
      <c r="M61" s="56">
        <f t="shared" si="22"/>
        <v>1</v>
      </c>
      <c r="N61" s="56">
        <f t="shared" si="22"/>
        <v>1</v>
      </c>
      <c r="O61" s="56">
        <f t="shared" si="22"/>
        <v>1</v>
      </c>
      <c r="P61" s="56">
        <f t="shared" si="22"/>
        <v>1</v>
      </c>
      <c r="Q61" s="56">
        <f t="shared" si="22"/>
        <v>1</v>
      </c>
      <c r="R61" s="56">
        <f t="shared" si="22"/>
        <v>1</v>
      </c>
      <c r="S61" s="56">
        <f t="shared" si="23"/>
        <v>1</v>
      </c>
      <c r="T61" s="56">
        <f t="shared" si="23"/>
        <v>1</v>
      </c>
      <c r="U61" s="56">
        <f t="shared" si="23"/>
        <v>1</v>
      </c>
      <c r="V61" s="56">
        <f t="shared" si="23"/>
        <v>1</v>
      </c>
      <c r="W61" s="56">
        <f t="shared" si="23"/>
        <v>1</v>
      </c>
      <c r="X61" s="56">
        <f t="shared" si="23"/>
        <v>1</v>
      </c>
      <c r="Y61" s="56">
        <f t="shared" si="23"/>
        <v>1</v>
      </c>
      <c r="Z61" s="56">
        <f t="shared" si="23"/>
        <v>1</v>
      </c>
      <c r="AA61" s="56">
        <f t="shared" si="23"/>
        <v>1</v>
      </c>
      <c r="AB61" s="56">
        <f t="shared" si="23"/>
        <v>1</v>
      </c>
      <c r="AC61" s="56">
        <f t="shared" si="24"/>
        <v>1</v>
      </c>
      <c r="AD61" s="56">
        <f t="shared" si="24"/>
        <v>1</v>
      </c>
      <c r="AE61" s="56">
        <f t="shared" si="24"/>
        <v>1</v>
      </c>
      <c r="AF61" s="56">
        <f t="shared" si="24"/>
        <v>1</v>
      </c>
      <c r="AG61" s="56">
        <f t="shared" si="24"/>
        <v>1</v>
      </c>
      <c r="AH61" s="56">
        <f t="shared" si="24"/>
        <v>1</v>
      </c>
      <c r="AI61" s="56">
        <f t="shared" si="24"/>
        <v>1</v>
      </c>
      <c r="AJ61" s="56">
        <f t="shared" si="24"/>
        <v>1</v>
      </c>
      <c r="AK61" s="56">
        <f t="shared" si="24"/>
        <v>1</v>
      </c>
      <c r="AL61" s="56">
        <f t="shared" si="24"/>
        <v>1</v>
      </c>
      <c r="AM61" s="56">
        <f t="shared" si="25"/>
        <v>1</v>
      </c>
      <c r="AN61" s="56">
        <f t="shared" si="25"/>
        <v>1</v>
      </c>
      <c r="AO61" s="56">
        <f t="shared" si="25"/>
        <v>1</v>
      </c>
      <c r="AP61" s="56">
        <f t="shared" si="25"/>
        <v>1</v>
      </c>
      <c r="AQ61" s="56">
        <f t="shared" si="25"/>
        <v>1</v>
      </c>
      <c r="AR61" s="56">
        <f t="shared" si="25"/>
        <v>1</v>
      </c>
      <c r="AS61" s="56">
        <f t="shared" si="25"/>
        <v>1</v>
      </c>
      <c r="AT61" s="56">
        <f t="shared" si="25"/>
        <v>1</v>
      </c>
      <c r="AU61" s="56">
        <f t="shared" si="25"/>
        <v>1</v>
      </c>
      <c r="AV61" s="56">
        <f t="shared" si="25"/>
        <v>1</v>
      </c>
      <c r="AW61" s="56">
        <f t="shared" si="25"/>
        <v>1</v>
      </c>
      <c r="AX61" s="56">
        <f t="shared" si="25"/>
        <v>1</v>
      </c>
      <c r="AY61" s="56">
        <f t="shared" si="25"/>
        <v>1</v>
      </c>
      <c r="AZ61" s="56">
        <f t="shared" si="25"/>
        <v>1</v>
      </c>
    </row>
    <row r="62" spans="1:52">
      <c r="A62" s="56" t="s">
        <v>652</v>
      </c>
      <c r="B62" s="56">
        <v>34966</v>
      </c>
      <c r="C62" s="56" t="s">
        <v>714</v>
      </c>
      <c r="D62" s="56" t="s">
        <v>905</v>
      </c>
      <c r="E62" s="1">
        <v>39335</v>
      </c>
      <c r="G62" s="1">
        <f t="shared" si="1"/>
        <v>44197</v>
      </c>
      <c r="I62" s="56">
        <f t="shared" si="22"/>
        <v>1</v>
      </c>
      <c r="J62" s="56">
        <f t="shared" si="22"/>
        <v>1</v>
      </c>
      <c r="K62" s="56">
        <f t="shared" si="22"/>
        <v>1</v>
      </c>
      <c r="L62" s="56">
        <f t="shared" si="22"/>
        <v>1</v>
      </c>
      <c r="M62" s="56">
        <f t="shared" si="22"/>
        <v>1</v>
      </c>
      <c r="N62" s="56">
        <f t="shared" si="22"/>
        <v>1</v>
      </c>
      <c r="O62" s="56">
        <f t="shared" si="22"/>
        <v>1</v>
      </c>
      <c r="P62" s="56">
        <f t="shared" si="22"/>
        <v>1</v>
      </c>
      <c r="Q62" s="56">
        <f t="shared" si="22"/>
        <v>1</v>
      </c>
      <c r="R62" s="56">
        <f t="shared" si="22"/>
        <v>1</v>
      </c>
      <c r="S62" s="56">
        <f t="shared" si="23"/>
        <v>1</v>
      </c>
      <c r="T62" s="56">
        <f t="shared" si="23"/>
        <v>1</v>
      </c>
      <c r="U62" s="56">
        <f t="shared" si="23"/>
        <v>1</v>
      </c>
      <c r="V62" s="56">
        <f t="shared" si="23"/>
        <v>1</v>
      </c>
      <c r="W62" s="56">
        <f t="shared" si="23"/>
        <v>1</v>
      </c>
      <c r="X62" s="56">
        <f t="shared" si="23"/>
        <v>1</v>
      </c>
      <c r="Y62" s="56">
        <f t="shared" si="23"/>
        <v>1</v>
      </c>
      <c r="Z62" s="56">
        <f t="shared" si="23"/>
        <v>1</v>
      </c>
      <c r="AA62" s="56">
        <f t="shared" si="23"/>
        <v>1</v>
      </c>
      <c r="AB62" s="56">
        <f t="shared" si="23"/>
        <v>1</v>
      </c>
      <c r="AC62" s="56">
        <f t="shared" si="24"/>
        <v>1</v>
      </c>
      <c r="AD62" s="56">
        <f t="shared" si="24"/>
        <v>1</v>
      </c>
      <c r="AE62" s="56">
        <f t="shared" si="24"/>
        <v>1</v>
      </c>
      <c r="AF62" s="56">
        <f t="shared" si="24"/>
        <v>1</v>
      </c>
      <c r="AG62" s="56">
        <f t="shared" si="24"/>
        <v>1</v>
      </c>
      <c r="AH62" s="56">
        <f t="shared" si="24"/>
        <v>1</v>
      </c>
      <c r="AI62" s="56">
        <f t="shared" si="24"/>
        <v>1</v>
      </c>
      <c r="AJ62" s="56">
        <f t="shared" si="24"/>
        <v>1</v>
      </c>
      <c r="AK62" s="56">
        <f t="shared" si="24"/>
        <v>1</v>
      </c>
      <c r="AL62" s="56">
        <f t="shared" si="24"/>
        <v>1</v>
      </c>
      <c r="AM62" s="56">
        <f t="shared" si="25"/>
        <v>1</v>
      </c>
      <c r="AN62" s="56">
        <f t="shared" si="25"/>
        <v>1</v>
      </c>
      <c r="AO62" s="56">
        <f t="shared" si="25"/>
        <v>1</v>
      </c>
      <c r="AP62" s="56">
        <f t="shared" si="25"/>
        <v>1</v>
      </c>
      <c r="AQ62" s="56">
        <f t="shared" si="25"/>
        <v>1</v>
      </c>
      <c r="AR62" s="56">
        <f t="shared" si="25"/>
        <v>1</v>
      </c>
      <c r="AS62" s="56">
        <f t="shared" si="25"/>
        <v>1</v>
      </c>
      <c r="AT62" s="56">
        <f t="shared" si="25"/>
        <v>1</v>
      </c>
      <c r="AU62" s="56">
        <f t="shared" si="25"/>
        <v>1</v>
      </c>
      <c r="AV62" s="56">
        <f t="shared" si="25"/>
        <v>1</v>
      </c>
      <c r="AW62" s="56">
        <f t="shared" si="25"/>
        <v>1</v>
      </c>
      <c r="AX62" s="56">
        <f t="shared" si="25"/>
        <v>1</v>
      </c>
      <c r="AY62" s="56">
        <f t="shared" si="25"/>
        <v>1</v>
      </c>
      <c r="AZ62" s="56">
        <f t="shared" si="25"/>
        <v>1</v>
      </c>
    </row>
    <row r="63" spans="1:52">
      <c r="A63" s="56" t="s">
        <v>652</v>
      </c>
      <c r="B63" s="56">
        <v>34997</v>
      </c>
      <c r="C63" s="56" t="s">
        <v>779</v>
      </c>
      <c r="D63" s="56" t="s">
        <v>904</v>
      </c>
      <c r="E63" s="1">
        <v>43801</v>
      </c>
      <c r="G63" s="1">
        <f t="shared" si="1"/>
        <v>44197</v>
      </c>
      <c r="I63" s="56">
        <f t="shared" si="22"/>
        <v>0</v>
      </c>
      <c r="J63" s="56">
        <f t="shared" si="22"/>
        <v>0</v>
      </c>
      <c r="K63" s="56">
        <f t="shared" si="22"/>
        <v>0</v>
      </c>
      <c r="L63" s="56">
        <f t="shared" si="22"/>
        <v>0</v>
      </c>
      <c r="M63" s="56">
        <f t="shared" si="22"/>
        <v>0</v>
      </c>
      <c r="N63" s="56">
        <f t="shared" si="22"/>
        <v>0</v>
      </c>
      <c r="O63" s="56">
        <f t="shared" si="22"/>
        <v>0</v>
      </c>
      <c r="P63" s="56">
        <f t="shared" si="22"/>
        <v>0</v>
      </c>
      <c r="Q63" s="56">
        <f t="shared" si="22"/>
        <v>0</v>
      </c>
      <c r="R63" s="56">
        <f t="shared" si="22"/>
        <v>0</v>
      </c>
      <c r="S63" s="56">
        <f t="shared" si="23"/>
        <v>0</v>
      </c>
      <c r="T63" s="56">
        <f t="shared" si="23"/>
        <v>0</v>
      </c>
      <c r="U63" s="56">
        <f t="shared" si="23"/>
        <v>0</v>
      </c>
      <c r="V63" s="56">
        <f t="shared" si="23"/>
        <v>0</v>
      </c>
      <c r="W63" s="56">
        <f t="shared" si="23"/>
        <v>0</v>
      </c>
      <c r="X63" s="56">
        <f t="shared" si="23"/>
        <v>0</v>
      </c>
      <c r="Y63" s="56">
        <f t="shared" si="23"/>
        <v>0</v>
      </c>
      <c r="Z63" s="56">
        <f t="shared" si="23"/>
        <v>0</v>
      </c>
      <c r="AA63" s="56">
        <f t="shared" si="23"/>
        <v>0</v>
      </c>
      <c r="AB63" s="56">
        <f t="shared" si="23"/>
        <v>0</v>
      </c>
      <c r="AC63" s="56">
        <f t="shared" si="24"/>
        <v>0</v>
      </c>
      <c r="AD63" s="56">
        <f t="shared" si="24"/>
        <v>0</v>
      </c>
      <c r="AE63" s="56">
        <f t="shared" si="24"/>
        <v>0</v>
      </c>
      <c r="AF63" s="56">
        <f t="shared" si="24"/>
        <v>0</v>
      </c>
      <c r="AG63" s="56">
        <f t="shared" si="24"/>
        <v>0</v>
      </c>
      <c r="AH63" s="56">
        <f t="shared" si="24"/>
        <v>0</v>
      </c>
      <c r="AI63" s="56">
        <f t="shared" si="24"/>
        <v>0</v>
      </c>
      <c r="AJ63" s="56">
        <f t="shared" si="24"/>
        <v>0</v>
      </c>
      <c r="AK63" s="56">
        <f t="shared" si="24"/>
        <v>0</v>
      </c>
      <c r="AL63" s="56">
        <f t="shared" si="24"/>
        <v>0</v>
      </c>
      <c r="AM63" s="56">
        <f t="shared" si="25"/>
        <v>0</v>
      </c>
      <c r="AN63" s="56">
        <f t="shared" si="25"/>
        <v>0</v>
      </c>
      <c r="AO63" s="56">
        <f t="shared" si="25"/>
        <v>0</v>
      </c>
      <c r="AP63" s="56">
        <f t="shared" si="25"/>
        <v>0</v>
      </c>
      <c r="AQ63" s="56">
        <f t="shared" si="25"/>
        <v>0</v>
      </c>
      <c r="AR63" s="56">
        <f t="shared" si="25"/>
        <v>0</v>
      </c>
      <c r="AS63" s="56">
        <f t="shared" si="25"/>
        <v>0</v>
      </c>
      <c r="AT63" s="56">
        <f t="shared" si="25"/>
        <v>0</v>
      </c>
      <c r="AU63" s="56">
        <f t="shared" si="25"/>
        <v>0</v>
      </c>
      <c r="AV63" s="56">
        <f t="shared" si="25"/>
        <v>0</v>
      </c>
      <c r="AW63" s="56">
        <f t="shared" si="25"/>
        <v>0</v>
      </c>
      <c r="AX63" s="56">
        <f t="shared" si="25"/>
        <v>0</v>
      </c>
      <c r="AY63" s="56">
        <f t="shared" si="25"/>
        <v>0</v>
      </c>
      <c r="AZ63" s="56">
        <f t="shared" si="25"/>
        <v>1</v>
      </c>
    </row>
    <row r="64" spans="1:52">
      <c r="A64" s="56" t="s">
        <v>652</v>
      </c>
      <c r="B64" s="56">
        <v>34998</v>
      </c>
      <c r="C64" s="56" t="s">
        <v>779</v>
      </c>
      <c r="D64" s="56" t="s">
        <v>903</v>
      </c>
      <c r="E64" s="1">
        <v>43806</v>
      </c>
      <c r="G64" s="1">
        <f t="shared" si="1"/>
        <v>44197</v>
      </c>
      <c r="I64" s="56">
        <f t="shared" si="22"/>
        <v>0</v>
      </c>
      <c r="J64" s="56">
        <f t="shared" si="22"/>
        <v>0</v>
      </c>
      <c r="K64" s="56">
        <f t="shared" si="22"/>
        <v>0</v>
      </c>
      <c r="L64" s="56">
        <f t="shared" si="22"/>
        <v>0</v>
      </c>
      <c r="M64" s="56">
        <f t="shared" si="22"/>
        <v>0</v>
      </c>
      <c r="N64" s="56">
        <f t="shared" si="22"/>
        <v>0</v>
      </c>
      <c r="O64" s="56">
        <f t="shared" si="22"/>
        <v>0</v>
      </c>
      <c r="P64" s="56">
        <f t="shared" si="22"/>
        <v>0</v>
      </c>
      <c r="Q64" s="56">
        <f t="shared" si="22"/>
        <v>0</v>
      </c>
      <c r="R64" s="56">
        <f t="shared" si="22"/>
        <v>0</v>
      </c>
      <c r="S64" s="56">
        <f t="shared" si="23"/>
        <v>0</v>
      </c>
      <c r="T64" s="56">
        <f t="shared" si="23"/>
        <v>0</v>
      </c>
      <c r="U64" s="56">
        <f t="shared" si="23"/>
        <v>0</v>
      </c>
      <c r="V64" s="56">
        <f t="shared" si="23"/>
        <v>0</v>
      </c>
      <c r="W64" s="56">
        <f t="shared" si="23"/>
        <v>0</v>
      </c>
      <c r="X64" s="56">
        <f t="shared" si="23"/>
        <v>0</v>
      </c>
      <c r="Y64" s="56">
        <f t="shared" si="23"/>
        <v>0</v>
      </c>
      <c r="Z64" s="56">
        <f t="shared" si="23"/>
        <v>0</v>
      </c>
      <c r="AA64" s="56">
        <f t="shared" si="23"/>
        <v>0</v>
      </c>
      <c r="AB64" s="56">
        <f t="shared" si="23"/>
        <v>0</v>
      </c>
      <c r="AC64" s="56">
        <f t="shared" si="24"/>
        <v>0</v>
      </c>
      <c r="AD64" s="56">
        <f t="shared" si="24"/>
        <v>0</v>
      </c>
      <c r="AE64" s="56">
        <f t="shared" si="24"/>
        <v>0</v>
      </c>
      <c r="AF64" s="56">
        <f t="shared" si="24"/>
        <v>0</v>
      </c>
      <c r="AG64" s="56">
        <f t="shared" si="24"/>
        <v>0</v>
      </c>
      <c r="AH64" s="56">
        <f t="shared" si="24"/>
        <v>0</v>
      </c>
      <c r="AI64" s="56">
        <f t="shared" si="24"/>
        <v>0</v>
      </c>
      <c r="AJ64" s="56">
        <f t="shared" si="24"/>
        <v>0</v>
      </c>
      <c r="AK64" s="56">
        <f t="shared" si="24"/>
        <v>0</v>
      </c>
      <c r="AL64" s="56">
        <f t="shared" si="24"/>
        <v>0</v>
      </c>
      <c r="AM64" s="56">
        <f t="shared" si="25"/>
        <v>0</v>
      </c>
      <c r="AN64" s="56">
        <f t="shared" si="25"/>
        <v>0</v>
      </c>
      <c r="AO64" s="56">
        <f t="shared" si="25"/>
        <v>0</v>
      </c>
      <c r="AP64" s="56">
        <f t="shared" si="25"/>
        <v>0</v>
      </c>
      <c r="AQ64" s="56">
        <f t="shared" si="25"/>
        <v>0</v>
      </c>
      <c r="AR64" s="56">
        <f t="shared" si="25"/>
        <v>0</v>
      </c>
      <c r="AS64" s="56">
        <f t="shared" si="25"/>
        <v>0</v>
      </c>
      <c r="AT64" s="56">
        <f t="shared" si="25"/>
        <v>0</v>
      </c>
      <c r="AU64" s="56">
        <f t="shared" si="25"/>
        <v>0</v>
      </c>
      <c r="AV64" s="56">
        <f t="shared" si="25"/>
        <v>0</v>
      </c>
      <c r="AW64" s="56">
        <f t="shared" si="25"/>
        <v>0</v>
      </c>
      <c r="AX64" s="56">
        <f t="shared" si="25"/>
        <v>0</v>
      </c>
      <c r="AY64" s="56">
        <f t="shared" si="25"/>
        <v>0</v>
      </c>
      <c r="AZ64" s="56">
        <f t="shared" si="25"/>
        <v>1</v>
      </c>
    </row>
    <row r="65" spans="1:52">
      <c r="A65" s="56" t="s">
        <v>652</v>
      </c>
      <c r="B65" s="56">
        <v>35065</v>
      </c>
      <c r="C65" s="56" t="s">
        <v>714</v>
      </c>
      <c r="D65" s="56" t="s">
        <v>902</v>
      </c>
      <c r="E65" s="1">
        <v>39541</v>
      </c>
      <c r="G65" s="1">
        <f t="shared" si="1"/>
        <v>44197</v>
      </c>
      <c r="I65" s="56">
        <f t="shared" si="22"/>
        <v>1</v>
      </c>
      <c r="J65" s="56">
        <f t="shared" si="22"/>
        <v>1</v>
      </c>
      <c r="K65" s="56">
        <f t="shared" si="22"/>
        <v>1</v>
      </c>
      <c r="L65" s="56">
        <f t="shared" si="22"/>
        <v>1</v>
      </c>
      <c r="M65" s="56">
        <f t="shared" si="22"/>
        <v>1</v>
      </c>
      <c r="N65" s="56">
        <f t="shared" si="22"/>
        <v>1</v>
      </c>
      <c r="O65" s="56">
        <f t="shared" si="22"/>
        <v>1</v>
      </c>
      <c r="P65" s="56">
        <f t="shared" si="22"/>
        <v>1</v>
      </c>
      <c r="Q65" s="56">
        <f t="shared" si="22"/>
        <v>1</v>
      </c>
      <c r="R65" s="56">
        <f t="shared" si="22"/>
        <v>1</v>
      </c>
      <c r="S65" s="56">
        <f t="shared" si="23"/>
        <v>1</v>
      </c>
      <c r="T65" s="56">
        <f t="shared" si="23"/>
        <v>1</v>
      </c>
      <c r="U65" s="56">
        <f t="shared" si="23"/>
        <v>1</v>
      </c>
      <c r="V65" s="56">
        <f t="shared" si="23"/>
        <v>1</v>
      </c>
      <c r="W65" s="56">
        <f t="shared" si="23"/>
        <v>1</v>
      </c>
      <c r="X65" s="56">
        <f t="shared" si="23"/>
        <v>1</v>
      </c>
      <c r="Y65" s="56">
        <f t="shared" si="23"/>
        <v>1</v>
      </c>
      <c r="Z65" s="56">
        <f t="shared" si="23"/>
        <v>1</v>
      </c>
      <c r="AA65" s="56">
        <f t="shared" si="23"/>
        <v>1</v>
      </c>
      <c r="AB65" s="56">
        <f t="shared" si="23"/>
        <v>1</v>
      </c>
      <c r="AC65" s="56">
        <f t="shared" si="24"/>
        <v>1</v>
      </c>
      <c r="AD65" s="56">
        <f t="shared" si="24"/>
        <v>1</v>
      </c>
      <c r="AE65" s="56">
        <f t="shared" si="24"/>
        <v>1</v>
      </c>
      <c r="AF65" s="56">
        <f t="shared" si="24"/>
        <v>1</v>
      </c>
      <c r="AG65" s="56">
        <f t="shared" si="24"/>
        <v>1</v>
      </c>
      <c r="AH65" s="56">
        <f t="shared" si="24"/>
        <v>1</v>
      </c>
      <c r="AI65" s="56">
        <f t="shared" si="24"/>
        <v>1</v>
      </c>
      <c r="AJ65" s="56">
        <f t="shared" si="24"/>
        <v>1</v>
      </c>
      <c r="AK65" s="56">
        <f t="shared" si="24"/>
        <v>1</v>
      </c>
      <c r="AL65" s="56">
        <f t="shared" si="24"/>
        <v>1</v>
      </c>
      <c r="AM65" s="56">
        <f t="shared" si="25"/>
        <v>1</v>
      </c>
      <c r="AN65" s="56">
        <f t="shared" si="25"/>
        <v>1</v>
      </c>
      <c r="AO65" s="56">
        <f t="shared" si="25"/>
        <v>1</v>
      </c>
      <c r="AP65" s="56">
        <f t="shared" si="25"/>
        <v>1</v>
      </c>
      <c r="AQ65" s="56">
        <f t="shared" si="25"/>
        <v>1</v>
      </c>
      <c r="AR65" s="56">
        <f t="shared" si="25"/>
        <v>1</v>
      </c>
      <c r="AS65" s="56">
        <f t="shared" si="25"/>
        <v>1</v>
      </c>
      <c r="AT65" s="56">
        <f t="shared" si="25"/>
        <v>1</v>
      </c>
      <c r="AU65" s="56">
        <f t="shared" si="25"/>
        <v>1</v>
      </c>
      <c r="AV65" s="56">
        <f t="shared" si="25"/>
        <v>1</v>
      </c>
      <c r="AW65" s="56">
        <f t="shared" si="25"/>
        <v>1</v>
      </c>
      <c r="AX65" s="56">
        <f t="shared" si="25"/>
        <v>1</v>
      </c>
      <c r="AY65" s="56">
        <f t="shared" si="25"/>
        <v>1</v>
      </c>
      <c r="AZ65" s="56">
        <f t="shared" si="25"/>
        <v>1</v>
      </c>
    </row>
    <row r="66" spans="1:52">
      <c r="A66" s="56" t="s">
        <v>652</v>
      </c>
      <c r="B66" s="56">
        <v>35066</v>
      </c>
      <c r="C66" s="56" t="s">
        <v>714</v>
      </c>
      <c r="D66" s="56" t="s">
        <v>901</v>
      </c>
      <c r="E66" s="1">
        <v>39965</v>
      </c>
      <c r="G66" s="1">
        <f t="shared" si="1"/>
        <v>44197</v>
      </c>
      <c r="I66" s="56">
        <f t="shared" si="22"/>
        <v>0</v>
      </c>
      <c r="J66" s="56">
        <f t="shared" si="22"/>
        <v>1</v>
      </c>
      <c r="K66" s="56">
        <f t="shared" si="22"/>
        <v>1</v>
      </c>
      <c r="L66" s="56">
        <f t="shared" si="22"/>
        <v>1</v>
      </c>
      <c r="M66" s="56">
        <f t="shared" si="22"/>
        <v>1</v>
      </c>
      <c r="N66" s="56">
        <f t="shared" si="22"/>
        <v>1</v>
      </c>
      <c r="O66" s="56">
        <f t="shared" si="22"/>
        <v>1</v>
      </c>
      <c r="P66" s="56">
        <f t="shared" si="22"/>
        <v>1</v>
      </c>
      <c r="Q66" s="56">
        <f t="shared" si="22"/>
        <v>1</v>
      </c>
      <c r="R66" s="56">
        <f t="shared" si="22"/>
        <v>1</v>
      </c>
      <c r="S66" s="56">
        <f t="shared" si="23"/>
        <v>1</v>
      </c>
      <c r="T66" s="56">
        <f t="shared" si="23"/>
        <v>1</v>
      </c>
      <c r="U66" s="56">
        <f t="shared" si="23"/>
        <v>1</v>
      </c>
      <c r="V66" s="56">
        <f t="shared" si="23"/>
        <v>1</v>
      </c>
      <c r="W66" s="56">
        <f t="shared" si="23"/>
        <v>1</v>
      </c>
      <c r="X66" s="56">
        <f t="shared" si="23"/>
        <v>1</v>
      </c>
      <c r="Y66" s="56">
        <f t="shared" si="23"/>
        <v>1</v>
      </c>
      <c r="Z66" s="56">
        <f t="shared" si="23"/>
        <v>1</v>
      </c>
      <c r="AA66" s="56">
        <f t="shared" si="23"/>
        <v>1</v>
      </c>
      <c r="AB66" s="56">
        <f t="shared" si="23"/>
        <v>1</v>
      </c>
      <c r="AC66" s="56">
        <f t="shared" si="24"/>
        <v>1</v>
      </c>
      <c r="AD66" s="56">
        <f t="shared" si="24"/>
        <v>1</v>
      </c>
      <c r="AE66" s="56">
        <f t="shared" si="24"/>
        <v>1</v>
      </c>
      <c r="AF66" s="56">
        <f t="shared" si="24"/>
        <v>1</v>
      </c>
      <c r="AG66" s="56">
        <f t="shared" si="24"/>
        <v>1</v>
      </c>
      <c r="AH66" s="56">
        <f t="shared" si="24"/>
        <v>1</v>
      </c>
      <c r="AI66" s="56">
        <f t="shared" si="24"/>
        <v>1</v>
      </c>
      <c r="AJ66" s="56">
        <f t="shared" si="24"/>
        <v>1</v>
      </c>
      <c r="AK66" s="56">
        <f t="shared" si="24"/>
        <v>1</v>
      </c>
      <c r="AL66" s="56">
        <f t="shared" si="24"/>
        <v>1</v>
      </c>
      <c r="AM66" s="56">
        <f t="shared" si="25"/>
        <v>1</v>
      </c>
      <c r="AN66" s="56">
        <f t="shared" si="25"/>
        <v>1</v>
      </c>
      <c r="AO66" s="56">
        <f t="shared" si="25"/>
        <v>1</v>
      </c>
      <c r="AP66" s="56">
        <f t="shared" si="25"/>
        <v>1</v>
      </c>
      <c r="AQ66" s="56">
        <f t="shared" si="25"/>
        <v>1</v>
      </c>
      <c r="AR66" s="56">
        <f t="shared" si="25"/>
        <v>1</v>
      </c>
      <c r="AS66" s="56">
        <f t="shared" si="25"/>
        <v>1</v>
      </c>
      <c r="AT66" s="56">
        <f t="shared" si="25"/>
        <v>1</v>
      </c>
      <c r="AU66" s="56">
        <f t="shared" si="25"/>
        <v>1</v>
      </c>
      <c r="AV66" s="56">
        <f t="shared" si="25"/>
        <v>1</v>
      </c>
      <c r="AW66" s="56">
        <f t="shared" si="25"/>
        <v>1</v>
      </c>
      <c r="AX66" s="56">
        <f t="shared" si="25"/>
        <v>1</v>
      </c>
      <c r="AY66" s="56">
        <f t="shared" si="25"/>
        <v>1</v>
      </c>
      <c r="AZ66" s="56">
        <f t="shared" si="25"/>
        <v>1</v>
      </c>
    </row>
    <row r="67" spans="1:52">
      <c r="A67" s="56" t="s">
        <v>652</v>
      </c>
      <c r="B67" s="56">
        <v>35282</v>
      </c>
      <c r="C67" s="56" t="s">
        <v>900</v>
      </c>
      <c r="D67" s="56" t="s">
        <v>899</v>
      </c>
      <c r="E67" s="1">
        <v>43777</v>
      </c>
      <c r="G67" s="1">
        <f t="shared" si="1"/>
        <v>44197</v>
      </c>
      <c r="I67" s="56">
        <f t="shared" ref="I67:R76" si="26">IF(AND(I$5&gt;$E67,I$5&lt;$G67),1,0)</f>
        <v>0</v>
      </c>
      <c r="J67" s="56">
        <f t="shared" si="26"/>
        <v>0</v>
      </c>
      <c r="K67" s="56">
        <f t="shared" si="26"/>
        <v>0</v>
      </c>
      <c r="L67" s="56">
        <f t="shared" si="26"/>
        <v>0</v>
      </c>
      <c r="M67" s="56">
        <f t="shared" si="26"/>
        <v>0</v>
      </c>
      <c r="N67" s="56">
        <f t="shared" si="26"/>
        <v>0</v>
      </c>
      <c r="O67" s="56">
        <f t="shared" si="26"/>
        <v>0</v>
      </c>
      <c r="P67" s="56">
        <f t="shared" si="26"/>
        <v>0</v>
      </c>
      <c r="Q67" s="56">
        <f t="shared" si="26"/>
        <v>0</v>
      </c>
      <c r="R67" s="56">
        <f t="shared" si="26"/>
        <v>0</v>
      </c>
      <c r="S67" s="56">
        <f t="shared" ref="S67:AB76" si="27">IF(AND(S$5&gt;$E67,S$5&lt;$G67),1,0)</f>
        <v>0</v>
      </c>
      <c r="T67" s="56">
        <f t="shared" si="27"/>
        <v>0</v>
      </c>
      <c r="U67" s="56">
        <f t="shared" si="27"/>
        <v>0</v>
      </c>
      <c r="V67" s="56">
        <f t="shared" si="27"/>
        <v>0</v>
      </c>
      <c r="W67" s="56">
        <f t="shared" si="27"/>
        <v>0</v>
      </c>
      <c r="X67" s="56">
        <f t="shared" si="27"/>
        <v>0</v>
      </c>
      <c r="Y67" s="56">
        <f t="shared" si="27"/>
        <v>0</v>
      </c>
      <c r="Z67" s="56">
        <f t="shared" si="27"/>
        <v>0</v>
      </c>
      <c r="AA67" s="56">
        <f t="shared" si="27"/>
        <v>0</v>
      </c>
      <c r="AB67" s="56">
        <f t="shared" si="27"/>
        <v>0</v>
      </c>
      <c r="AC67" s="56">
        <f t="shared" ref="AC67:AL76" si="28">IF(AND(AC$5&gt;$E67,AC$5&lt;$G67),1,0)</f>
        <v>0</v>
      </c>
      <c r="AD67" s="56">
        <f t="shared" si="28"/>
        <v>0</v>
      </c>
      <c r="AE67" s="56">
        <f t="shared" si="28"/>
        <v>0</v>
      </c>
      <c r="AF67" s="56">
        <f t="shared" si="28"/>
        <v>0</v>
      </c>
      <c r="AG67" s="56">
        <f t="shared" si="28"/>
        <v>0</v>
      </c>
      <c r="AH67" s="56">
        <f t="shared" si="28"/>
        <v>0</v>
      </c>
      <c r="AI67" s="56">
        <f t="shared" si="28"/>
        <v>0</v>
      </c>
      <c r="AJ67" s="56">
        <f t="shared" si="28"/>
        <v>0</v>
      </c>
      <c r="AK67" s="56">
        <f t="shared" si="28"/>
        <v>0</v>
      </c>
      <c r="AL67" s="56">
        <f t="shared" si="28"/>
        <v>0</v>
      </c>
      <c r="AM67" s="56">
        <f t="shared" ref="AM67:AZ76" si="29">IF(AND(AM$5&gt;$E67,AM$5&lt;$G67),1,0)</f>
        <v>0</v>
      </c>
      <c r="AN67" s="56">
        <f t="shared" si="29"/>
        <v>0</v>
      </c>
      <c r="AO67" s="56">
        <f t="shared" si="29"/>
        <v>0</v>
      </c>
      <c r="AP67" s="56">
        <f t="shared" si="29"/>
        <v>0</v>
      </c>
      <c r="AQ67" s="56">
        <f t="shared" si="29"/>
        <v>0</v>
      </c>
      <c r="AR67" s="56">
        <f t="shared" si="29"/>
        <v>0</v>
      </c>
      <c r="AS67" s="56">
        <f t="shared" si="29"/>
        <v>0</v>
      </c>
      <c r="AT67" s="56">
        <f t="shared" si="29"/>
        <v>0</v>
      </c>
      <c r="AU67" s="56">
        <f t="shared" si="29"/>
        <v>0</v>
      </c>
      <c r="AV67" s="56">
        <f t="shared" si="29"/>
        <v>0</v>
      </c>
      <c r="AW67" s="56">
        <f t="shared" si="29"/>
        <v>0</v>
      </c>
      <c r="AX67" s="56">
        <f t="shared" si="29"/>
        <v>0</v>
      </c>
      <c r="AY67" s="56">
        <f t="shared" si="29"/>
        <v>0</v>
      </c>
      <c r="AZ67" s="56">
        <f t="shared" si="29"/>
        <v>1</v>
      </c>
    </row>
    <row r="68" spans="1:52">
      <c r="A68" s="56" t="s">
        <v>652</v>
      </c>
      <c r="B68" s="56">
        <v>35824</v>
      </c>
      <c r="C68" s="56" t="s">
        <v>714</v>
      </c>
      <c r="D68" s="56" t="s">
        <v>898</v>
      </c>
      <c r="E68" s="1">
        <v>39643</v>
      </c>
      <c r="G68" s="1">
        <f t="shared" si="1"/>
        <v>44197</v>
      </c>
      <c r="I68" s="56">
        <f t="shared" si="26"/>
        <v>1</v>
      </c>
      <c r="J68" s="56">
        <f t="shared" si="26"/>
        <v>1</v>
      </c>
      <c r="K68" s="56">
        <f t="shared" si="26"/>
        <v>1</v>
      </c>
      <c r="L68" s="56">
        <f t="shared" si="26"/>
        <v>1</v>
      </c>
      <c r="M68" s="56">
        <f t="shared" si="26"/>
        <v>1</v>
      </c>
      <c r="N68" s="56">
        <f t="shared" si="26"/>
        <v>1</v>
      </c>
      <c r="O68" s="56">
        <f t="shared" si="26"/>
        <v>1</v>
      </c>
      <c r="P68" s="56">
        <f t="shared" si="26"/>
        <v>1</v>
      </c>
      <c r="Q68" s="56">
        <f t="shared" si="26"/>
        <v>1</v>
      </c>
      <c r="R68" s="56">
        <f t="shared" si="26"/>
        <v>1</v>
      </c>
      <c r="S68" s="56">
        <f t="shared" si="27"/>
        <v>1</v>
      </c>
      <c r="T68" s="56">
        <f t="shared" si="27"/>
        <v>1</v>
      </c>
      <c r="U68" s="56">
        <f t="shared" si="27"/>
        <v>1</v>
      </c>
      <c r="V68" s="56">
        <f t="shared" si="27"/>
        <v>1</v>
      </c>
      <c r="W68" s="56">
        <f t="shared" si="27"/>
        <v>1</v>
      </c>
      <c r="X68" s="56">
        <f t="shared" si="27"/>
        <v>1</v>
      </c>
      <c r="Y68" s="56">
        <f t="shared" si="27"/>
        <v>1</v>
      </c>
      <c r="Z68" s="56">
        <f t="shared" si="27"/>
        <v>1</v>
      </c>
      <c r="AA68" s="56">
        <f t="shared" si="27"/>
        <v>1</v>
      </c>
      <c r="AB68" s="56">
        <f t="shared" si="27"/>
        <v>1</v>
      </c>
      <c r="AC68" s="56">
        <f t="shared" si="28"/>
        <v>1</v>
      </c>
      <c r="AD68" s="56">
        <f t="shared" si="28"/>
        <v>1</v>
      </c>
      <c r="AE68" s="56">
        <f t="shared" si="28"/>
        <v>1</v>
      </c>
      <c r="AF68" s="56">
        <f t="shared" si="28"/>
        <v>1</v>
      </c>
      <c r="AG68" s="56">
        <f t="shared" si="28"/>
        <v>1</v>
      </c>
      <c r="AH68" s="56">
        <f t="shared" si="28"/>
        <v>1</v>
      </c>
      <c r="AI68" s="56">
        <f t="shared" si="28"/>
        <v>1</v>
      </c>
      <c r="AJ68" s="56">
        <f t="shared" si="28"/>
        <v>1</v>
      </c>
      <c r="AK68" s="56">
        <f t="shared" si="28"/>
        <v>1</v>
      </c>
      <c r="AL68" s="56">
        <f t="shared" si="28"/>
        <v>1</v>
      </c>
      <c r="AM68" s="56">
        <f t="shared" si="29"/>
        <v>1</v>
      </c>
      <c r="AN68" s="56">
        <f t="shared" si="29"/>
        <v>1</v>
      </c>
      <c r="AO68" s="56">
        <f t="shared" si="29"/>
        <v>1</v>
      </c>
      <c r="AP68" s="56">
        <f t="shared" si="29"/>
        <v>1</v>
      </c>
      <c r="AQ68" s="56">
        <f t="shared" si="29"/>
        <v>1</v>
      </c>
      <c r="AR68" s="56">
        <f t="shared" si="29"/>
        <v>1</v>
      </c>
      <c r="AS68" s="56">
        <f t="shared" si="29"/>
        <v>1</v>
      </c>
      <c r="AT68" s="56">
        <f t="shared" si="29"/>
        <v>1</v>
      </c>
      <c r="AU68" s="56">
        <f t="shared" si="29"/>
        <v>1</v>
      </c>
      <c r="AV68" s="56">
        <f t="shared" si="29"/>
        <v>1</v>
      </c>
      <c r="AW68" s="56">
        <f t="shared" si="29"/>
        <v>1</v>
      </c>
      <c r="AX68" s="56">
        <f t="shared" si="29"/>
        <v>1</v>
      </c>
      <c r="AY68" s="56">
        <f t="shared" si="29"/>
        <v>1</v>
      </c>
      <c r="AZ68" s="56">
        <f t="shared" si="29"/>
        <v>1</v>
      </c>
    </row>
    <row r="69" spans="1:52">
      <c r="A69" s="56" t="s">
        <v>652</v>
      </c>
      <c r="B69" s="56">
        <v>35825</v>
      </c>
      <c r="C69" s="56" t="s">
        <v>714</v>
      </c>
      <c r="D69" s="56" t="s">
        <v>897</v>
      </c>
      <c r="E69" s="1">
        <v>39842</v>
      </c>
      <c r="G69" s="1">
        <f t="shared" si="1"/>
        <v>44197</v>
      </c>
      <c r="I69" s="56">
        <f t="shared" si="26"/>
        <v>1</v>
      </c>
      <c r="J69" s="56">
        <f t="shared" si="26"/>
        <v>1</v>
      </c>
      <c r="K69" s="56">
        <f t="shared" si="26"/>
        <v>1</v>
      </c>
      <c r="L69" s="56">
        <f t="shared" si="26"/>
        <v>1</v>
      </c>
      <c r="M69" s="56">
        <f t="shared" si="26"/>
        <v>1</v>
      </c>
      <c r="N69" s="56">
        <f t="shared" si="26"/>
        <v>1</v>
      </c>
      <c r="O69" s="56">
        <f t="shared" si="26"/>
        <v>1</v>
      </c>
      <c r="P69" s="56">
        <f t="shared" si="26"/>
        <v>1</v>
      </c>
      <c r="Q69" s="56">
        <f t="shared" si="26"/>
        <v>1</v>
      </c>
      <c r="R69" s="56">
        <f t="shared" si="26"/>
        <v>1</v>
      </c>
      <c r="S69" s="56">
        <f t="shared" si="27"/>
        <v>1</v>
      </c>
      <c r="T69" s="56">
        <f t="shared" si="27"/>
        <v>1</v>
      </c>
      <c r="U69" s="56">
        <f t="shared" si="27"/>
        <v>1</v>
      </c>
      <c r="V69" s="56">
        <f t="shared" si="27"/>
        <v>1</v>
      </c>
      <c r="W69" s="56">
        <f t="shared" si="27"/>
        <v>1</v>
      </c>
      <c r="X69" s="56">
        <f t="shared" si="27"/>
        <v>1</v>
      </c>
      <c r="Y69" s="56">
        <f t="shared" si="27"/>
        <v>1</v>
      </c>
      <c r="Z69" s="56">
        <f t="shared" si="27"/>
        <v>1</v>
      </c>
      <c r="AA69" s="56">
        <f t="shared" si="27"/>
        <v>1</v>
      </c>
      <c r="AB69" s="56">
        <f t="shared" si="27"/>
        <v>1</v>
      </c>
      <c r="AC69" s="56">
        <f t="shared" si="28"/>
        <v>1</v>
      </c>
      <c r="AD69" s="56">
        <f t="shared" si="28"/>
        <v>1</v>
      </c>
      <c r="AE69" s="56">
        <f t="shared" si="28"/>
        <v>1</v>
      </c>
      <c r="AF69" s="56">
        <f t="shared" si="28"/>
        <v>1</v>
      </c>
      <c r="AG69" s="56">
        <f t="shared" si="28"/>
        <v>1</v>
      </c>
      <c r="AH69" s="56">
        <f t="shared" si="28"/>
        <v>1</v>
      </c>
      <c r="AI69" s="56">
        <f t="shared" si="28"/>
        <v>1</v>
      </c>
      <c r="AJ69" s="56">
        <f t="shared" si="28"/>
        <v>1</v>
      </c>
      <c r="AK69" s="56">
        <f t="shared" si="28"/>
        <v>1</v>
      </c>
      <c r="AL69" s="56">
        <f t="shared" si="28"/>
        <v>1</v>
      </c>
      <c r="AM69" s="56">
        <f t="shared" si="29"/>
        <v>1</v>
      </c>
      <c r="AN69" s="56">
        <f t="shared" si="29"/>
        <v>1</v>
      </c>
      <c r="AO69" s="56">
        <f t="shared" si="29"/>
        <v>1</v>
      </c>
      <c r="AP69" s="56">
        <f t="shared" si="29"/>
        <v>1</v>
      </c>
      <c r="AQ69" s="56">
        <f t="shared" si="29"/>
        <v>1</v>
      </c>
      <c r="AR69" s="56">
        <f t="shared" si="29"/>
        <v>1</v>
      </c>
      <c r="AS69" s="56">
        <f t="shared" si="29"/>
        <v>1</v>
      </c>
      <c r="AT69" s="56">
        <f t="shared" si="29"/>
        <v>1</v>
      </c>
      <c r="AU69" s="56">
        <f t="shared" si="29"/>
        <v>1</v>
      </c>
      <c r="AV69" s="56">
        <f t="shared" si="29"/>
        <v>1</v>
      </c>
      <c r="AW69" s="56">
        <f t="shared" si="29"/>
        <v>1</v>
      </c>
      <c r="AX69" s="56">
        <f t="shared" si="29"/>
        <v>1</v>
      </c>
      <c r="AY69" s="56">
        <f t="shared" si="29"/>
        <v>1</v>
      </c>
      <c r="AZ69" s="56">
        <f t="shared" si="29"/>
        <v>1</v>
      </c>
    </row>
    <row r="70" spans="1:52">
      <c r="A70" s="56" t="s">
        <v>652</v>
      </c>
      <c r="B70" s="56">
        <v>35826</v>
      </c>
      <c r="C70" s="56" t="s">
        <v>714</v>
      </c>
      <c r="D70" s="56" t="s">
        <v>744</v>
      </c>
      <c r="E70" s="1">
        <v>41258</v>
      </c>
      <c r="G70" s="1">
        <f t="shared" si="1"/>
        <v>44197</v>
      </c>
      <c r="I70" s="56">
        <f t="shared" si="26"/>
        <v>0</v>
      </c>
      <c r="J70" s="56">
        <f t="shared" si="26"/>
        <v>0</v>
      </c>
      <c r="K70" s="56">
        <f t="shared" si="26"/>
        <v>0</v>
      </c>
      <c r="L70" s="56">
        <f t="shared" si="26"/>
        <v>0</v>
      </c>
      <c r="M70" s="56">
        <f t="shared" si="26"/>
        <v>0</v>
      </c>
      <c r="N70" s="56">
        <f t="shared" si="26"/>
        <v>0</v>
      </c>
      <c r="O70" s="56">
        <f t="shared" si="26"/>
        <v>0</v>
      </c>
      <c r="P70" s="56">
        <f t="shared" si="26"/>
        <v>0</v>
      </c>
      <c r="Q70" s="56">
        <f t="shared" si="26"/>
        <v>0</v>
      </c>
      <c r="R70" s="56">
        <f t="shared" si="26"/>
        <v>0</v>
      </c>
      <c r="S70" s="56">
        <f t="shared" si="27"/>
        <v>0</v>
      </c>
      <c r="T70" s="56">
        <f t="shared" si="27"/>
        <v>0</v>
      </c>
      <c r="U70" s="56">
        <f t="shared" si="27"/>
        <v>0</v>
      </c>
      <c r="V70" s="56">
        <f t="shared" si="27"/>
        <v>0</v>
      </c>
      <c r="W70" s="56">
        <f t="shared" si="27"/>
        <v>0</v>
      </c>
      <c r="X70" s="56">
        <f t="shared" si="27"/>
        <v>1</v>
      </c>
      <c r="Y70" s="56">
        <f t="shared" si="27"/>
        <v>1</v>
      </c>
      <c r="Z70" s="56">
        <f t="shared" si="27"/>
        <v>1</v>
      </c>
      <c r="AA70" s="56">
        <f t="shared" si="27"/>
        <v>1</v>
      </c>
      <c r="AB70" s="56">
        <f t="shared" si="27"/>
        <v>1</v>
      </c>
      <c r="AC70" s="56">
        <f t="shared" si="28"/>
        <v>1</v>
      </c>
      <c r="AD70" s="56">
        <f t="shared" si="28"/>
        <v>1</v>
      </c>
      <c r="AE70" s="56">
        <f t="shared" si="28"/>
        <v>1</v>
      </c>
      <c r="AF70" s="56">
        <f t="shared" si="28"/>
        <v>1</v>
      </c>
      <c r="AG70" s="56">
        <f t="shared" si="28"/>
        <v>1</v>
      </c>
      <c r="AH70" s="56">
        <f t="shared" si="28"/>
        <v>1</v>
      </c>
      <c r="AI70" s="56">
        <f t="shared" si="28"/>
        <v>1</v>
      </c>
      <c r="AJ70" s="56">
        <f t="shared" si="28"/>
        <v>1</v>
      </c>
      <c r="AK70" s="56">
        <f t="shared" si="28"/>
        <v>1</v>
      </c>
      <c r="AL70" s="56">
        <f t="shared" si="28"/>
        <v>1</v>
      </c>
      <c r="AM70" s="56">
        <f t="shared" si="29"/>
        <v>1</v>
      </c>
      <c r="AN70" s="56">
        <f t="shared" si="29"/>
        <v>1</v>
      </c>
      <c r="AO70" s="56">
        <f t="shared" si="29"/>
        <v>1</v>
      </c>
      <c r="AP70" s="56">
        <f t="shared" si="29"/>
        <v>1</v>
      </c>
      <c r="AQ70" s="56">
        <f t="shared" si="29"/>
        <v>1</v>
      </c>
      <c r="AR70" s="56">
        <f t="shared" si="29"/>
        <v>1</v>
      </c>
      <c r="AS70" s="56">
        <f t="shared" si="29"/>
        <v>1</v>
      </c>
      <c r="AT70" s="56">
        <f t="shared" si="29"/>
        <v>1</v>
      </c>
      <c r="AU70" s="56">
        <f t="shared" si="29"/>
        <v>1</v>
      </c>
      <c r="AV70" s="56">
        <f t="shared" si="29"/>
        <v>1</v>
      </c>
      <c r="AW70" s="56">
        <f t="shared" si="29"/>
        <v>1</v>
      </c>
      <c r="AX70" s="56">
        <f t="shared" si="29"/>
        <v>1</v>
      </c>
      <c r="AY70" s="56">
        <f t="shared" si="29"/>
        <v>1</v>
      </c>
      <c r="AZ70" s="56">
        <f t="shared" si="29"/>
        <v>1</v>
      </c>
    </row>
    <row r="71" spans="1:52">
      <c r="A71" s="56" t="s">
        <v>652</v>
      </c>
      <c r="B71" s="56">
        <v>35827</v>
      </c>
      <c r="C71" s="56" t="s">
        <v>714</v>
      </c>
      <c r="D71" s="56" t="s">
        <v>896</v>
      </c>
      <c r="E71" s="1">
        <v>40038</v>
      </c>
      <c r="G71" s="1">
        <f t="shared" ref="G71:G134" si="30">IF(F71="",DATE(2021,1,1),F71)</f>
        <v>44197</v>
      </c>
      <c r="I71" s="56">
        <f t="shared" si="26"/>
        <v>0</v>
      </c>
      <c r="J71" s="56">
        <f t="shared" si="26"/>
        <v>0</v>
      </c>
      <c r="K71" s="56">
        <f t="shared" si="26"/>
        <v>1</v>
      </c>
      <c r="L71" s="56">
        <f t="shared" si="26"/>
        <v>1</v>
      </c>
      <c r="M71" s="56">
        <f t="shared" si="26"/>
        <v>1</v>
      </c>
      <c r="N71" s="56">
        <f t="shared" si="26"/>
        <v>1</v>
      </c>
      <c r="O71" s="56">
        <f t="shared" si="26"/>
        <v>1</v>
      </c>
      <c r="P71" s="56">
        <f t="shared" si="26"/>
        <v>1</v>
      </c>
      <c r="Q71" s="56">
        <f t="shared" si="26"/>
        <v>1</v>
      </c>
      <c r="R71" s="56">
        <f t="shared" si="26"/>
        <v>1</v>
      </c>
      <c r="S71" s="56">
        <f t="shared" si="27"/>
        <v>1</v>
      </c>
      <c r="T71" s="56">
        <f t="shared" si="27"/>
        <v>1</v>
      </c>
      <c r="U71" s="56">
        <f t="shared" si="27"/>
        <v>1</v>
      </c>
      <c r="V71" s="56">
        <f t="shared" si="27"/>
        <v>1</v>
      </c>
      <c r="W71" s="56">
        <f t="shared" si="27"/>
        <v>1</v>
      </c>
      <c r="X71" s="56">
        <f t="shared" si="27"/>
        <v>1</v>
      </c>
      <c r="Y71" s="56">
        <f t="shared" si="27"/>
        <v>1</v>
      </c>
      <c r="Z71" s="56">
        <f t="shared" si="27"/>
        <v>1</v>
      </c>
      <c r="AA71" s="56">
        <f t="shared" si="27"/>
        <v>1</v>
      </c>
      <c r="AB71" s="56">
        <f t="shared" si="27"/>
        <v>1</v>
      </c>
      <c r="AC71" s="56">
        <f t="shared" si="28"/>
        <v>1</v>
      </c>
      <c r="AD71" s="56">
        <f t="shared" si="28"/>
        <v>1</v>
      </c>
      <c r="AE71" s="56">
        <f t="shared" si="28"/>
        <v>1</v>
      </c>
      <c r="AF71" s="56">
        <f t="shared" si="28"/>
        <v>1</v>
      </c>
      <c r="AG71" s="56">
        <f t="shared" si="28"/>
        <v>1</v>
      </c>
      <c r="AH71" s="56">
        <f t="shared" si="28"/>
        <v>1</v>
      </c>
      <c r="AI71" s="56">
        <f t="shared" si="28"/>
        <v>1</v>
      </c>
      <c r="AJ71" s="56">
        <f t="shared" si="28"/>
        <v>1</v>
      </c>
      <c r="AK71" s="56">
        <f t="shared" si="28"/>
        <v>1</v>
      </c>
      <c r="AL71" s="56">
        <f t="shared" si="28"/>
        <v>1</v>
      </c>
      <c r="AM71" s="56">
        <f t="shared" si="29"/>
        <v>1</v>
      </c>
      <c r="AN71" s="56">
        <f t="shared" si="29"/>
        <v>1</v>
      </c>
      <c r="AO71" s="56">
        <f t="shared" si="29"/>
        <v>1</v>
      </c>
      <c r="AP71" s="56">
        <f t="shared" si="29"/>
        <v>1</v>
      </c>
      <c r="AQ71" s="56">
        <f t="shared" si="29"/>
        <v>1</v>
      </c>
      <c r="AR71" s="56">
        <f t="shared" si="29"/>
        <v>1</v>
      </c>
      <c r="AS71" s="56">
        <f t="shared" si="29"/>
        <v>1</v>
      </c>
      <c r="AT71" s="56">
        <f t="shared" si="29"/>
        <v>1</v>
      </c>
      <c r="AU71" s="56">
        <f t="shared" si="29"/>
        <v>1</v>
      </c>
      <c r="AV71" s="56">
        <f t="shared" si="29"/>
        <v>1</v>
      </c>
      <c r="AW71" s="56">
        <f t="shared" si="29"/>
        <v>1</v>
      </c>
      <c r="AX71" s="56">
        <f t="shared" si="29"/>
        <v>1</v>
      </c>
      <c r="AY71" s="56">
        <f t="shared" si="29"/>
        <v>1</v>
      </c>
      <c r="AZ71" s="56">
        <f t="shared" si="29"/>
        <v>1</v>
      </c>
    </row>
    <row r="72" spans="1:52">
      <c r="A72" s="56" t="s">
        <v>652</v>
      </c>
      <c r="B72" s="56">
        <v>35829</v>
      </c>
      <c r="C72" s="56" t="s">
        <v>714</v>
      </c>
      <c r="D72" s="56" t="s">
        <v>895</v>
      </c>
      <c r="E72" s="1">
        <v>40116</v>
      </c>
      <c r="G72" s="1">
        <f t="shared" si="30"/>
        <v>44197</v>
      </c>
      <c r="I72" s="56">
        <f t="shared" si="26"/>
        <v>0</v>
      </c>
      <c r="J72" s="56">
        <f t="shared" si="26"/>
        <v>0</v>
      </c>
      <c r="K72" s="56">
        <f t="shared" si="26"/>
        <v>0</v>
      </c>
      <c r="L72" s="56">
        <f t="shared" si="26"/>
        <v>1</v>
      </c>
      <c r="M72" s="56">
        <f t="shared" si="26"/>
        <v>1</v>
      </c>
      <c r="N72" s="56">
        <f t="shared" si="26"/>
        <v>1</v>
      </c>
      <c r="O72" s="56">
        <f t="shared" si="26"/>
        <v>1</v>
      </c>
      <c r="P72" s="56">
        <f t="shared" si="26"/>
        <v>1</v>
      </c>
      <c r="Q72" s="56">
        <f t="shared" si="26"/>
        <v>1</v>
      </c>
      <c r="R72" s="56">
        <f t="shared" si="26"/>
        <v>1</v>
      </c>
      <c r="S72" s="56">
        <f t="shared" si="27"/>
        <v>1</v>
      </c>
      <c r="T72" s="56">
        <f t="shared" si="27"/>
        <v>1</v>
      </c>
      <c r="U72" s="56">
        <f t="shared" si="27"/>
        <v>1</v>
      </c>
      <c r="V72" s="56">
        <f t="shared" si="27"/>
        <v>1</v>
      </c>
      <c r="W72" s="56">
        <f t="shared" si="27"/>
        <v>1</v>
      </c>
      <c r="X72" s="56">
        <f t="shared" si="27"/>
        <v>1</v>
      </c>
      <c r="Y72" s="56">
        <f t="shared" si="27"/>
        <v>1</v>
      </c>
      <c r="Z72" s="56">
        <f t="shared" si="27"/>
        <v>1</v>
      </c>
      <c r="AA72" s="56">
        <f t="shared" si="27"/>
        <v>1</v>
      </c>
      <c r="AB72" s="56">
        <f t="shared" si="27"/>
        <v>1</v>
      </c>
      <c r="AC72" s="56">
        <f t="shared" si="28"/>
        <v>1</v>
      </c>
      <c r="AD72" s="56">
        <f t="shared" si="28"/>
        <v>1</v>
      </c>
      <c r="AE72" s="56">
        <f t="shared" si="28"/>
        <v>1</v>
      </c>
      <c r="AF72" s="56">
        <f t="shared" si="28"/>
        <v>1</v>
      </c>
      <c r="AG72" s="56">
        <f t="shared" si="28"/>
        <v>1</v>
      </c>
      <c r="AH72" s="56">
        <f t="shared" si="28"/>
        <v>1</v>
      </c>
      <c r="AI72" s="56">
        <f t="shared" si="28"/>
        <v>1</v>
      </c>
      <c r="AJ72" s="56">
        <f t="shared" si="28"/>
        <v>1</v>
      </c>
      <c r="AK72" s="56">
        <f t="shared" si="28"/>
        <v>1</v>
      </c>
      <c r="AL72" s="56">
        <f t="shared" si="28"/>
        <v>1</v>
      </c>
      <c r="AM72" s="56">
        <f t="shared" si="29"/>
        <v>1</v>
      </c>
      <c r="AN72" s="56">
        <f t="shared" si="29"/>
        <v>1</v>
      </c>
      <c r="AO72" s="56">
        <f t="shared" si="29"/>
        <v>1</v>
      </c>
      <c r="AP72" s="56">
        <f t="shared" si="29"/>
        <v>1</v>
      </c>
      <c r="AQ72" s="56">
        <f t="shared" si="29"/>
        <v>1</v>
      </c>
      <c r="AR72" s="56">
        <f t="shared" si="29"/>
        <v>1</v>
      </c>
      <c r="AS72" s="56">
        <f t="shared" si="29"/>
        <v>1</v>
      </c>
      <c r="AT72" s="56">
        <f t="shared" si="29"/>
        <v>1</v>
      </c>
      <c r="AU72" s="56">
        <f t="shared" si="29"/>
        <v>1</v>
      </c>
      <c r="AV72" s="56">
        <f t="shared" si="29"/>
        <v>1</v>
      </c>
      <c r="AW72" s="56">
        <f t="shared" si="29"/>
        <v>1</v>
      </c>
      <c r="AX72" s="56">
        <f t="shared" si="29"/>
        <v>1</v>
      </c>
      <c r="AY72" s="56">
        <f t="shared" si="29"/>
        <v>1</v>
      </c>
      <c r="AZ72" s="56">
        <f t="shared" si="29"/>
        <v>1</v>
      </c>
    </row>
    <row r="73" spans="1:52">
      <c r="A73" s="56" t="s">
        <v>352</v>
      </c>
      <c r="B73" s="56">
        <v>35830</v>
      </c>
      <c r="C73" s="56" t="s">
        <v>714</v>
      </c>
      <c r="D73" s="56" t="s">
        <v>742</v>
      </c>
      <c r="E73" s="1">
        <v>41254</v>
      </c>
      <c r="F73" s="1">
        <v>44136</v>
      </c>
      <c r="G73" s="1">
        <f t="shared" si="30"/>
        <v>44136</v>
      </c>
      <c r="I73" s="56">
        <f t="shared" si="26"/>
        <v>0</v>
      </c>
      <c r="J73" s="56">
        <f t="shared" si="26"/>
        <v>0</v>
      </c>
      <c r="K73" s="56">
        <f t="shared" si="26"/>
        <v>0</v>
      </c>
      <c r="L73" s="56">
        <f t="shared" si="26"/>
        <v>0</v>
      </c>
      <c r="M73" s="56">
        <f t="shared" si="26"/>
        <v>0</v>
      </c>
      <c r="N73" s="56">
        <f t="shared" si="26"/>
        <v>0</v>
      </c>
      <c r="O73" s="56">
        <f t="shared" si="26"/>
        <v>0</v>
      </c>
      <c r="P73" s="56">
        <f t="shared" si="26"/>
        <v>0</v>
      </c>
      <c r="Q73" s="56">
        <f t="shared" si="26"/>
        <v>0</v>
      </c>
      <c r="R73" s="56">
        <f t="shared" si="26"/>
        <v>0</v>
      </c>
      <c r="S73" s="56">
        <f t="shared" si="27"/>
        <v>0</v>
      </c>
      <c r="T73" s="56">
        <f t="shared" si="27"/>
        <v>0</v>
      </c>
      <c r="U73" s="56">
        <f t="shared" si="27"/>
        <v>0</v>
      </c>
      <c r="V73" s="56">
        <f t="shared" si="27"/>
        <v>0</v>
      </c>
      <c r="W73" s="56">
        <f t="shared" si="27"/>
        <v>0</v>
      </c>
      <c r="X73" s="56">
        <f t="shared" si="27"/>
        <v>1</v>
      </c>
      <c r="Y73" s="56">
        <f t="shared" si="27"/>
        <v>1</v>
      </c>
      <c r="Z73" s="56">
        <f t="shared" si="27"/>
        <v>1</v>
      </c>
      <c r="AA73" s="56">
        <f t="shared" si="27"/>
        <v>1</v>
      </c>
      <c r="AB73" s="56">
        <f t="shared" si="27"/>
        <v>1</v>
      </c>
      <c r="AC73" s="56">
        <f t="shared" si="28"/>
        <v>1</v>
      </c>
      <c r="AD73" s="56">
        <f t="shared" si="28"/>
        <v>1</v>
      </c>
      <c r="AE73" s="56">
        <f t="shared" si="28"/>
        <v>1</v>
      </c>
      <c r="AF73" s="56">
        <f t="shared" si="28"/>
        <v>1</v>
      </c>
      <c r="AG73" s="56">
        <f t="shared" si="28"/>
        <v>1</v>
      </c>
      <c r="AH73" s="56">
        <f t="shared" si="28"/>
        <v>1</v>
      </c>
      <c r="AI73" s="56">
        <f t="shared" si="28"/>
        <v>1</v>
      </c>
      <c r="AJ73" s="56">
        <f t="shared" si="28"/>
        <v>1</v>
      </c>
      <c r="AK73" s="56">
        <f t="shared" si="28"/>
        <v>1</v>
      </c>
      <c r="AL73" s="56">
        <f t="shared" si="28"/>
        <v>1</v>
      </c>
      <c r="AM73" s="56">
        <f t="shared" si="29"/>
        <v>1</v>
      </c>
      <c r="AN73" s="56">
        <f t="shared" si="29"/>
        <v>1</v>
      </c>
      <c r="AO73" s="56">
        <f t="shared" si="29"/>
        <v>1</v>
      </c>
      <c r="AP73" s="56">
        <f t="shared" si="29"/>
        <v>1</v>
      </c>
      <c r="AQ73" s="56">
        <f t="shared" si="29"/>
        <v>1</v>
      </c>
      <c r="AR73" s="56">
        <f t="shared" si="29"/>
        <v>1</v>
      </c>
      <c r="AS73" s="56">
        <f t="shared" si="29"/>
        <v>1</v>
      </c>
      <c r="AT73" s="56">
        <f t="shared" si="29"/>
        <v>1</v>
      </c>
      <c r="AU73" s="56">
        <f t="shared" si="29"/>
        <v>1</v>
      </c>
      <c r="AV73" s="56">
        <f t="shared" si="29"/>
        <v>1</v>
      </c>
      <c r="AW73" s="56">
        <f t="shared" si="29"/>
        <v>1</v>
      </c>
      <c r="AX73" s="56">
        <f t="shared" si="29"/>
        <v>1</v>
      </c>
      <c r="AY73" s="56">
        <f t="shared" si="29"/>
        <v>1</v>
      </c>
      <c r="AZ73" s="56">
        <f t="shared" si="29"/>
        <v>1</v>
      </c>
    </row>
    <row r="74" spans="1:52">
      <c r="A74" s="56" t="s">
        <v>652</v>
      </c>
      <c r="B74" s="56">
        <v>35831</v>
      </c>
      <c r="C74" s="56" t="s">
        <v>714</v>
      </c>
      <c r="D74" s="56" t="s">
        <v>741</v>
      </c>
      <c r="E74" s="1">
        <v>41892</v>
      </c>
      <c r="G74" s="1">
        <f t="shared" si="30"/>
        <v>44197</v>
      </c>
      <c r="I74" s="56">
        <f t="shared" si="26"/>
        <v>0</v>
      </c>
      <c r="J74" s="56">
        <f t="shared" si="26"/>
        <v>0</v>
      </c>
      <c r="K74" s="56">
        <f t="shared" si="26"/>
        <v>0</v>
      </c>
      <c r="L74" s="56">
        <f t="shared" si="26"/>
        <v>0</v>
      </c>
      <c r="M74" s="56">
        <f t="shared" si="26"/>
        <v>0</v>
      </c>
      <c r="N74" s="56">
        <f t="shared" si="26"/>
        <v>0</v>
      </c>
      <c r="O74" s="56">
        <f t="shared" si="26"/>
        <v>0</v>
      </c>
      <c r="P74" s="56">
        <f t="shared" si="26"/>
        <v>0</v>
      </c>
      <c r="Q74" s="56">
        <f t="shared" si="26"/>
        <v>0</v>
      </c>
      <c r="R74" s="56">
        <f t="shared" si="26"/>
        <v>0</v>
      </c>
      <c r="S74" s="56">
        <f t="shared" si="27"/>
        <v>0</v>
      </c>
      <c r="T74" s="56">
        <f t="shared" si="27"/>
        <v>0</v>
      </c>
      <c r="U74" s="56">
        <f t="shared" si="27"/>
        <v>0</v>
      </c>
      <c r="V74" s="56">
        <f t="shared" si="27"/>
        <v>0</v>
      </c>
      <c r="W74" s="56">
        <f t="shared" si="27"/>
        <v>0</v>
      </c>
      <c r="X74" s="56">
        <f t="shared" si="27"/>
        <v>0</v>
      </c>
      <c r="Y74" s="56">
        <f t="shared" si="27"/>
        <v>0</v>
      </c>
      <c r="Z74" s="56">
        <f t="shared" si="27"/>
        <v>0</v>
      </c>
      <c r="AA74" s="56">
        <f t="shared" si="27"/>
        <v>0</v>
      </c>
      <c r="AB74" s="56">
        <f t="shared" si="27"/>
        <v>0</v>
      </c>
      <c r="AC74" s="56">
        <f t="shared" si="28"/>
        <v>0</v>
      </c>
      <c r="AD74" s="56">
        <f t="shared" si="28"/>
        <v>0</v>
      </c>
      <c r="AE74" s="56">
        <f t="shared" si="28"/>
        <v>1</v>
      </c>
      <c r="AF74" s="56">
        <f t="shared" si="28"/>
        <v>1</v>
      </c>
      <c r="AG74" s="56">
        <f t="shared" si="28"/>
        <v>1</v>
      </c>
      <c r="AH74" s="56">
        <f t="shared" si="28"/>
        <v>1</v>
      </c>
      <c r="AI74" s="56">
        <f t="shared" si="28"/>
        <v>1</v>
      </c>
      <c r="AJ74" s="56">
        <f t="shared" si="28"/>
        <v>1</v>
      </c>
      <c r="AK74" s="56">
        <f t="shared" si="28"/>
        <v>1</v>
      </c>
      <c r="AL74" s="56">
        <f t="shared" si="28"/>
        <v>1</v>
      </c>
      <c r="AM74" s="56">
        <f t="shared" si="29"/>
        <v>1</v>
      </c>
      <c r="AN74" s="56">
        <f t="shared" si="29"/>
        <v>1</v>
      </c>
      <c r="AO74" s="56">
        <f t="shared" si="29"/>
        <v>1</v>
      </c>
      <c r="AP74" s="56">
        <f t="shared" si="29"/>
        <v>1</v>
      </c>
      <c r="AQ74" s="56">
        <f t="shared" si="29"/>
        <v>1</v>
      </c>
      <c r="AR74" s="56">
        <f t="shared" si="29"/>
        <v>1</v>
      </c>
      <c r="AS74" s="56">
        <f t="shared" si="29"/>
        <v>1</v>
      </c>
      <c r="AT74" s="56">
        <f t="shared" si="29"/>
        <v>1</v>
      </c>
      <c r="AU74" s="56">
        <f t="shared" si="29"/>
        <v>1</v>
      </c>
      <c r="AV74" s="56">
        <f t="shared" si="29"/>
        <v>1</v>
      </c>
      <c r="AW74" s="56">
        <f t="shared" si="29"/>
        <v>1</v>
      </c>
      <c r="AX74" s="56">
        <f t="shared" si="29"/>
        <v>1</v>
      </c>
      <c r="AY74" s="56">
        <f t="shared" si="29"/>
        <v>1</v>
      </c>
      <c r="AZ74" s="56">
        <f t="shared" si="29"/>
        <v>1</v>
      </c>
    </row>
    <row r="75" spans="1:52">
      <c r="A75" s="56" t="s">
        <v>652</v>
      </c>
      <c r="B75" s="56">
        <v>35832</v>
      </c>
      <c r="C75" s="56" t="s">
        <v>714</v>
      </c>
      <c r="D75" s="56" t="s">
        <v>740</v>
      </c>
      <c r="E75" s="1">
        <v>42649</v>
      </c>
      <c r="G75" s="1">
        <f t="shared" si="30"/>
        <v>44197</v>
      </c>
      <c r="I75" s="56">
        <f t="shared" si="26"/>
        <v>0</v>
      </c>
      <c r="J75" s="56">
        <f t="shared" si="26"/>
        <v>0</v>
      </c>
      <c r="K75" s="56">
        <f t="shared" si="26"/>
        <v>0</v>
      </c>
      <c r="L75" s="56">
        <f t="shared" si="26"/>
        <v>0</v>
      </c>
      <c r="M75" s="56">
        <f t="shared" si="26"/>
        <v>0</v>
      </c>
      <c r="N75" s="56">
        <f t="shared" si="26"/>
        <v>0</v>
      </c>
      <c r="O75" s="56">
        <f t="shared" si="26"/>
        <v>0</v>
      </c>
      <c r="P75" s="56">
        <f t="shared" si="26"/>
        <v>0</v>
      </c>
      <c r="Q75" s="56">
        <f t="shared" si="26"/>
        <v>0</v>
      </c>
      <c r="R75" s="56">
        <f t="shared" si="26"/>
        <v>0</v>
      </c>
      <c r="S75" s="56">
        <f t="shared" si="27"/>
        <v>0</v>
      </c>
      <c r="T75" s="56">
        <f t="shared" si="27"/>
        <v>0</v>
      </c>
      <c r="U75" s="56">
        <f t="shared" si="27"/>
        <v>0</v>
      </c>
      <c r="V75" s="56">
        <f t="shared" si="27"/>
        <v>0</v>
      </c>
      <c r="W75" s="56">
        <f t="shared" si="27"/>
        <v>0</v>
      </c>
      <c r="X75" s="56">
        <f t="shared" si="27"/>
        <v>0</v>
      </c>
      <c r="Y75" s="56">
        <f t="shared" si="27"/>
        <v>0</v>
      </c>
      <c r="Z75" s="56">
        <f t="shared" si="27"/>
        <v>0</v>
      </c>
      <c r="AA75" s="56">
        <f t="shared" si="27"/>
        <v>0</v>
      </c>
      <c r="AB75" s="56">
        <f t="shared" si="27"/>
        <v>0</v>
      </c>
      <c r="AC75" s="56">
        <f t="shared" si="28"/>
        <v>0</v>
      </c>
      <c r="AD75" s="56">
        <f t="shared" si="28"/>
        <v>0</v>
      </c>
      <c r="AE75" s="56">
        <f t="shared" si="28"/>
        <v>0</v>
      </c>
      <c r="AF75" s="56">
        <f t="shared" si="28"/>
        <v>0</v>
      </c>
      <c r="AG75" s="56">
        <f t="shared" si="28"/>
        <v>0</v>
      </c>
      <c r="AH75" s="56">
        <f t="shared" si="28"/>
        <v>0</v>
      </c>
      <c r="AI75" s="56">
        <f t="shared" si="28"/>
        <v>0</v>
      </c>
      <c r="AJ75" s="56">
        <f t="shared" si="28"/>
        <v>0</v>
      </c>
      <c r="AK75" s="56">
        <f t="shared" si="28"/>
        <v>0</v>
      </c>
      <c r="AL75" s="56">
        <f t="shared" si="28"/>
        <v>0</v>
      </c>
      <c r="AM75" s="56">
        <f t="shared" si="29"/>
        <v>0</v>
      </c>
      <c r="AN75" s="56">
        <f t="shared" si="29"/>
        <v>1</v>
      </c>
      <c r="AO75" s="56">
        <f t="shared" si="29"/>
        <v>1</v>
      </c>
      <c r="AP75" s="56">
        <f t="shared" si="29"/>
        <v>1</v>
      </c>
      <c r="AQ75" s="56">
        <f t="shared" si="29"/>
        <v>1</v>
      </c>
      <c r="AR75" s="56">
        <f t="shared" si="29"/>
        <v>1</v>
      </c>
      <c r="AS75" s="56">
        <f t="shared" si="29"/>
        <v>1</v>
      </c>
      <c r="AT75" s="56">
        <f t="shared" si="29"/>
        <v>1</v>
      </c>
      <c r="AU75" s="56">
        <f t="shared" si="29"/>
        <v>1</v>
      </c>
      <c r="AV75" s="56">
        <f t="shared" si="29"/>
        <v>1</v>
      </c>
      <c r="AW75" s="56">
        <f t="shared" si="29"/>
        <v>1</v>
      </c>
      <c r="AX75" s="56">
        <f t="shared" si="29"/>
        <v>1</v>
      </c>
      <c r="AY75" s="56">
        <f t="shared" si="29"/>
        <v>1</v>
      </c>
      <c r="AZ75" s="56">
        <f t="shared" si="29"/>
        <v>1</v>
      </c>
    </row>
    <row r="76" spans="1:52">
      <c r="A76" s="56" t="s">
        <v>652</v>
      </c>
      <c r="B76" s="56">
        <v>35835</v>
      </c>
      <c r="C76" s="56" t="s">
        <v>714</v>
      </c>
      <c r="D76" s="56" t="s">
        <v>739</v>
      </c>
      <c r="E76" s="1">
        <v>42309</v>
      </c>
      <c r="G76" s="1">
        <f t="shared" si="30"/>
        <v>44197</v>
      </c>
      <c r="I76" s="56">
        <f t="shared" si="26"/>
        <v>0</v>
      </c>
      <c r="J76" s="56">
        <f t="shared" si="26"/>
        <v>0</v>
      </c>
      <c r="K76" s="56">
        <f t="shared" si="26"/>
        <v>0</v>
      </c>
      <c r="L76" s="56">
        <f t="shared" si="26"/>
        <v>0</v>
      </c>
      <c r="M76" s="56">
        <f t="shared" si="26"/>
        <v>0</v>
      </c>
      <c r="N76" s="56">
        <f t="shared" si="26"/>
        <v>0</v>
      </c>
      <c r="O76" s="56">
        <f t="shared" si="26"/>
        <v>0</v>
      </c>
      <c r="P76" s="56">
        <f t="shared" si="26"/>
        <v>0</v>
      </c>
      <c r="Q76" s="56">
        <f t="shared" si="26"/>
        <v>0</v>
      </c>
      <c r="R76" s="56">
        <f t="shared" si="26"/>
        <v>0</v>
      </c>
      <c r="S76" s="56">
        <f t="shared" si="27"/>
        <v>0</v>
      </c>
      <c r="T76" s="56">
        <f t="shared" si="27"/>
        <v>0</v>
      </c>
      <c r="U76" s="56">
        <f t="shared" si="27"/>
        <v>0</v>
      </c>
      <c r="V76" s="56">
        <f t="shared" si="27"/>
        <v>0</v>
      </c>
      <c r="W76" s="56">
        <f t="shared" si="27"/>
        <v>0</v>
      </c>
      <c r="X76" s="56">
        <f t="shared" si="27"/>
        <v>0</v>
      </c>
      <c r="Y76" s="56">
        <f t="shared" si="27"/>
        <v>0</v>
      </c>
      <c r="Z76" s="56">
        <f t="shared" si="27"/>
        <v>0</v>
      </c>
      <c r="AA76" s="56">
        <f t="shared" si="27"/>
        <v>0</v>
      </c>
      <c r="AB76" s="56">
        <f t="shared" si="27"/>
        <v>0</v>
      </c>
      <c r="AC76" s="56">
        <f t="shared" si="28"/>
        <v>0</v>
      </c>
      <c r="AD76" s="56">
        <f t="shared" si="28"/>
        <v>0</v>
      </c>
      <c r="AE76" s="56">
        <f t="shared" si="28"/>
        <v>0</v>
      </c>
      <c r="AF76" s="56">
        <f t="shared" si="28"/>
        <v>0</v>
      </c>
      <c r="AG76" s="56">
        <f t="shared" si="28"/>
        <v>0</v>
      </c>
      <c r="AH76" s="56">
        <f t="shared" si="28"/>
        <v>0</v>
      </c>
      <c r="AI76" s="56">
        <f t="shared" si="28"/>
        <v>0</v>
      </c>
      <c r="AJ76" s="56">
        <f t="shared" si="28"/>
        <v>1</v>
      </c>
      <c r="AK76" s="56">
        <f t="shared" si="28"/>
        <v>1</v>
      </c>
      <c r="AL76" s="56">
        <f t="shared" si="28"/>
        <v>1</v>
      </c>
      <c r="AM76" s="56">
        <f t="shared" si="29"/>
        <v>1</v>
      </c>
      <c r="AN76" s="56">
        <f t="shared" si="29"/>
        <v>1</v>
      </c>
      <c r="AO76" s="56">
        <f t="shared" si="29"/>
        <v>1</v>
      </c>
      <c r="AP76" s="56">
        <f t="shared" si="29"/>
        <v>1</v>
      </c>
      <c r="AQ76" s="56">
        <f t="shared" si="29"/>
        <v>1</v>
      </c>
      <c r="AR76" s="56">
        <f t="shared" si="29"/>
        <v>1</v>
      </c>
      <c r="AS76" s="56">
        <f t="shared" si="29"/>
        <v>1</v>
      </c>
      <c r="AT76" s="56">
        <f t="shared" si="29"/>
        <v>1</v>
      </c>
      <c r="AU76" s="56">
        <f t="shared" si="29"/>
        <v>1</v>
      </c>
      <c r="AV76" s="56">
        <f t="shared" si="29"/>
        <v>1</v>
      </c>
      <c r="AW76" s="56">
        <f t="shared" si="29"/>
        <v>1</v>
      </c>
      <c r="AX76" s="56">
        <f t="shared" si="29"/>
        <v>1</v>
      </c>
      <c r="AY76" s="56">
        <f t="shared" si="29"/>
        <v>1</v>
      </c>
      <c r="AZ76" s="56">
        <f t="shared" si="29"/>
        <v>1</v>
      </c>
    </row>
    <row r="77" spans="1:52">
      <c r="A77" s="56" t="s">
        <v>652</v>
      </c>
      <c r="B77" s="56">
        <v>35836</v>
      </c>
      <c r="C77" s="56" t="s">
        <v>714</v>
      </c>
      <c r="D77" s="56" t="s">
        <v>738</v>
      </c>
      <c r="E77" s="1">
        <v>42322</v>
      </c>
      <c r="F77" s="1"/>
      <c r="G77" s="1">
        <f t="shared" si="30"/>
        <v>44197</v>
      </c>
      <c r="I77" s="56">
        <f t="shared" ref="I77:R86" si="31">IF(AND(I$5&gt;$E77,I$5&lt;$G77),1,0)</f>
        <v>0</v>
      </c>
      <c r="J77" s="56">
        <f t="shared" si="31"/>
        <v>0</v>
      </c>
      <c r="K77" s="56">
        <f t="shared" si="31"/>
        <v>0</v>
      </c>
      <c r="L77" s="56">
        <f t="shared" si="31"/>
        <v>0</v>
      </c>
      <c r="M77" s="56">
        <f t="shared" si="31"/>
        <v>0</v>
      </c>
      <c r="N77" s="56">
        <f t="shared" si="31"/>
        <v>0</v>
      </c>
      <c r="O77" s="56">
        <f t="shared" si="31"/>
        <v>0</v>
      </c>
      <c r="P77" s="56">
        <f t="shared" si="31"/>
        <v>0</v>
      </c>
      <c r="Q77" s="56">
        <f t="shared" si="31"/>
        <v>0</v>
      </c>
      <c r="R77" s="56">
        <f t="shared" si="31"/>
        <v>0</v>
      </c>
      <c r="S77" s="56">
        <f t="shared" ref="S77:AB86" si="32">IF(AND(S$5&gt;$E77,S$5&lt;$G77),1,0)</f>
        <v>0</v>
      </c>
      <c r="T77" s="56">
        <f t="shared" si="32"/>
        <v>0</v>
      </c>
      <c r="U77" s="56">
        <f t="shared" si="32"/>
        <v>0</v>
      </c>
      <c r="V77" s="56">
        <f t="shared" si="32"/>
        <v>0</v>
      </c>
      <c r="W77" s="56">
        <f t="shared" si="32"/>
        <v>0</v>
      </c>
      <c r="X77" s="56">
        <f t="shared" si="32"/>
        <v>0</v>
      </c>
      <c r="Y77" s="56">
        <f t="shared" si="32"/>
        <v>0</v>
      </c>
      <c r="Z77" s="56">
        <f t="shared" si="32"/>
        <v>0</v>
      </c>
      <c r="AA77" s="56">
        <f t="shared" si="32"/>
        <v>0</v>
      </c>
      <c r="AB77" s="56">
        <f t="shared" si="32"/>
        <v>0</v>
      </c>
      <c r="AC77" s="56">
        <f t="shared" ref="AC77:AL86" si="33">IF(AND(AC$5&gt;$E77,AC$5&lt;$G77),1,0)</f>
        <v>0</v>
      </c>
      <c r="AD77" s="56">
        <f t="shared" si="33"/>
        <v>0</v>
      </c>
      <c r="AE77" s="56">
        <f t="shared" si="33"/>
        <v>0</v>
      </c>
      <c r="AF77" s="56">
        <f t="shared" si="33"/>
        <v>0</v>
      </c>
      <c r="AG77" s="56">
        <f t="shared" si="33"/>
        <v>0</v>
      </c>
      <c r="AH77" s="56">
        <f t="shared" si="33"/>
        <v>0</v>
      </c>
      <c r="AI77" s="56">
        <f t="shared" si="33"/>
        <v>0</v>
      </c>
      <c r="AJ77" s="56">
        <f t="shared" si="33"/>
        <v>1</v>
      </c>
      <c r="AK77" s="56">
        <f t="shared" si="33"/>
        <v>1</v>
      </c>
      <c r="AL77" s="56">
        <f t="shared" si="33"/>
        <v>1</v>
      </c>
      <c r="AM77" s="56">
        <f t="shared" ref="AM77:AZ86" si="34">IF(AND(AM$5&gt;$E77,AM$5&lt;$G77),1,0)</f>
        <v>1</v>
      </c>
      <c r="AN77" s="56">
        <f t="shared" si="34"/>
        <v>1</v>
      </c>
      <c r="AO77" s="56">
        <f t="shared" si="34"/>
        <v>1</v>
      </c>
      <c r="AP77" s="56">
        <f t="shared" si="34"/>
        <v>1</v>
      </c>
      <c r="AQ77" s="56">
        <f t="shared" si="34"/>
        <v>1</v>
      </c>
      <c r="AR77" s="56">
        <f t="shared" si="34"/>
        <v>1</v>
      </c>
      <c r="AS77" s="56">
        <f t="shared" si="34"/>
        <v>1</v>
      </c>
      <c r="AT77" s="56">
        <f t="shared" si="34"/>
        <v>1</v>
      </c>
      <c r="AU77" s="56">
        <f t="shared" si="34"/>
        <v>1</v>
      </c>
      <c r="AV77" s="56">
        <f t="shared" si="34"/>
        <v>1</v>
      </c>
      <c r="AW77" s="56">
        <f t="shared" si="34"/>
        <v>1</v>
      </c>
      <c r="AX77" s="56">
        <f t="shared" si="34"/>
        <v>1</v>
      </c>
      <c r="AY77" s="56">
        <f t="shared" si="34"/>
        <v>1</v>
      </c>
      <c r="AZ77" s="56">
        <f t="shared" si="34"/>
        <v>1</v>
      </c>
    </row>
    <row r="78" spans="1:52">
      <c r="A78" s="56" t="s">
        <v>652</v>
      </c>
      <c r="B78" s="56">
        <v>35837</v>
      </c>
      <c r="C78" s="56" t="s">
        <v>714</v>
      </c>
      <c r="D78" s="56" t="s">
        <v>737</v>
      </c>
      <c r="E78" s="1">
        <v>42341</v>
      </c>
      <c r="F78" s="1"/>
      <c r="G78" s="1">
        <f t="shared" si="30"/>
        <v>44197</v>
      </c>
      <c r="I78" s="56">
        <f t="shared" si="31"/>
        <v>0</v>
      </c>
      <c r="J78" s="56">
        <f t="shared" si="31"/>
        <v>0</v>
      </c>
      <c r="K78" s="56">
        <f t="shared" si="31"/>
        <v>0</v>
      </c>
      <c r="L78" s="56">
        <f t="shared" si="31"/>
        <v>0</v>
      </c>
      <c r="M78" s="56">
        <f t="shared" si="31"/>
        <v>0</v>
      </c>
      <c r="N78" s="56">
        <f t="shared" si="31"/>
        <v>0</v>
      </c>
      <c r="O78" s="56">
        <f t="shared" si="31"/>
        <v>0</v>
      </c>
      <c r="P78" s="56">
        <f t="shared" si="31"/>
        <v>0</v>
      </c>
      <c r="Q78" s="56">
        <f t="shared" si="31"/>
        <v>0</v>
      </c>
      <c r="R78" s="56">
        <f t="shared" si="31"/>
        <v>0</v>
      </c>
      <c r="S78" s="56">
        <f t="shared" si="32"/>
        <v>0</v>
      </c>
      <c r="T78" s="56">
        <f t="shared" si="32"/>
        <v>0</v>
      </c>
      <c r="U78" s="56">
        <f t="shared" si="32"/>
        <v>0</v>
      </c>
      <c r="V78" s="56">
        <f t="shared" si="32"/>
        <v>0</v>
      </c>
      <c r="W78" s="56">
        <f t="shared" si="32"/>
        <v>0</v>
      </c>
      <c r="X78" s="56">
        <f t="shared" si="32"/>
        <v>0</v>
      </c>
      <c r="Y78" s="56">
        <f t="shared" si="32"/>
        <v>0</v>
      </c>
      <c r="Z78" s="56">
        <f t="shared" si="32"/>
        <v>0</v>
      </c>
      <c r="AA78" s="56">
        <f t="shared" si="32"/>
        <v>0</v>
      </c>
      <c r="AB78" s="56">
        <f t="shared" si="32"/>
        <v>0</v>
      </c>
      <c r="AC78" s="56">
        <f t="shared" si="33"/>
        <v>0</v>
      </c>
      <c r="AD78" s="56">
        <f t="shared" si="33"/>
        <v>0</v>
      </c>
      <c r="AE78" s="56">
        <f t="shared" si="33"/>
        <v>0</v>
      </c>
      <c r="AF78" s="56">
        <f t="shared" si="33"/>
        <v>0</v>
      </c>
      <c r="AG78" s="56">
        <f t="shared" si="33"/>
        <v>0</v>
      </c>
      <c r="AH78" s="56">
        <f t="shared" si="33"/>
        <v>0</v>
      </c>
      <c r="AI78" s="56">
        <f t="shared" si="33"/>
        <v>0</v>
      </c>
      <c r="AJ78" s="56">
        <f t="shared" si="33"/>
        <v>1</v>
      </c>
      <c r="AK78" s="56">
        <f t="shared" si="33"/>
        <v>1</v>
      </c>
      <c r="AL78" s="56">
        <f t="shared" si="33"/>
        <v>1</v>
      </c>
      <c r="AM78" s="56">
        <f t="shared" si="34"/>
        <v>1</v>
      </c>
      <c r="AN78" s="56">
        <f t="shared" si="34"/>
        <v>1</v>
      </c>
      <c r="AO78" s="56">
        <f t="shared" si="34"/>
        <v>1</v>
      </c>
      <c r="AP78" s="56">
        <f t="shared" si="34"/>
        <v>1</v>
      </c>
      <c r="AQ78" s="56">
        <f t="shared" si="34"/>
        <v>1</v>
      </c>
      <c r="AR78" s="56">
        <f t="shared" si="34"/>
        <v>1</v>
      </c>
      <c r="AS78" s="56">
        <f t="shared" si="34"/>
        <v>1</v>
      </c>
      <c r="AT78" s="56">
        <f t="shared" si="34"/>
        <v>1</v>
      </c>
      <c r="AU78" s="56">
        <f t="shared" si="34"/>
        <v>1</v>
      </c>
      <c r="AV78" s="56">
        <f t="shared" si="34"/>
        <v>1</v>
      </c>
      <c r="AW78" s="56">
        <f t="shared" si="34"/>
        <v>1</v>
      </c>
      <c r="AX78" s="56">
        <f t="shared" si="34"/>
        <v>1</v>
      </c>
      <c r="AY78" s="56">
        <f t="shared" si="34"/>
        <v>1</v>
      </c>
      <c r="AZ78" s="56">
        <f t="shared" si="34"/>
        <v>1</v>
      </c>
    </row>
    <row r="79" spans="1:52">
      <c r="A79" s="56" t="s">
        <v>652</v>
      </c>
      <c r="B79" s="56">
        <v>35838</v>
      </c>
      <c r="C79" s="56" t="s">
        <v>714</v>
      </c>
      <c r="D79" s="56" t="s">
        <v>736</v>
      </c>
      <c r="E79" s="1">
        <v>42325</v>
      </c>
      <c r="F79" s="1"/>
      <c r="G79" s="1">
        <f t="shared" si="30"/>
        <v>44197</v>
      </c>
      <c r="I79" s="56">
        <f t="shared" si="31"/>
        <v>0</v>
      </c>
      <c r="J79" s="56">
        <f t="shared" si="31"/>
        <v>0</v>
      </c>
      <c r="K79" s="56">
        <f t="shared" si="31"/>
        <v>0</v>
      </c>
      <c r="L79" s="56">
        <f t="shared" si="31"/>
        <v>0</v>
      </c>
      <c r="M79" s="56">
        <f t="shared" si="31"/>
        <v>0</v>
      </c>
      <c r="N79" s="56">
        <f t="shared" si="31"/>
        <v>0</v>
      </c>
      <c r="O79" s="56">
        <f t="shared" si="31"/>
        <v>0</v>
      </c>
      <c r="P79" s="56">
        <f t="shared" si="31"/>
        <v>0</v>
      </c>
      <c r="Q79" s="56">
        <f t="shared" si="31"/>
        <v>0</v>
      </c>
      <c r="R79" s="56">
        <f t="shared" si="31"/>
        <v>0</v>
      </c>
      <c r="S79" s="56">
        <f t="shared" si="32"/>
        <v>0</v>
      </c>
      <c r="T79" s="56">
        <f t="shared" si="32"/>
        <v>0</v>
      </c>
      <c r="U79" s="56">
        <f t="shared" si="32"/>
        <v>0</v>
      </c>
      <c r="V79" s="56">
        <f t="shared" si="32"/>
        <v>0</v>
      </c>
      <c r="W79" s="56">
        <f t="shared" si="32"/>
        <v>0</v>
      </c>
      <c r="X79" s="56">
        <f t="shared" si="32"/>
        <v>0</v>
      </c>
      <c r="Y79" s="56">
        <f t="shared" si="32"/>
        <v>0</v>
      </c>
      <c r="Z79" s="56">
        <f t="shared" si="32"/>
        <v>0</v>
      </c>
      <c r="AA79" s="56">
        <f t="shared" si="32"/>
        <v>0</v>
      </c>
      <c r="AB79" s="56">
        <f t="shared" si="32"/>
        <v>0</v>
      </c>
      <c r="AC79" s="56">
        <f t="shared" si="33"/>
        <v>0</v>
      </c>
      <c r="AD79" s="56">
        <f t="shared" si="33"/>
        <v>0</v>
      </c>
      <c r="AE79" s="56">
        <f t="shared" si="33"/>
        <v>0</v>
      </c>
      <c r="AF79" s="56">
        <f t="shared" si="33"/>
        <v>0</v>
      </c>
      <c r="AG79" s="56">
        <f t="shared" si="33"/>
        <v>0</v>
      </c>
      <c r="AH79" s="56">
        <f t="shared" si="33"/>
        <v>0</v>
      </c>
      <c r="AI79" s="56">
        <f t="shared" si="33"/>
        <v>0</v>
      </c>
      <c r="AJ79" s="56">
        <f t="shared" si="33"/>
        <v>1</v>
      </c>
      <c r="AK79" s="56">
        <f t="shared" si="33"/>
        <v>1</v>
      </c>
      <c r="AL79" s="56">
        <f t="shared" si="33"/>
        <v>1</v>
      </c>
      <c r="AM79" s="56">
        <f t="shared" si="34"/>
        <v>1</v>
      </c>
      <c r="AN79" s="56">
        <f t="shared" si="34"/>
        <v>1</v>
      </c>
      <c r="AO79" s="56">
        <f t="shared" si="34"/>
        <v>1</v>
      </c>
      <c r="AP79" s="56">
        <f t="shared" si="34"/>
        <v>1</v>
      </c>
      <c r="AQ79" s="56">
        <f t="shared" si="34"/>
        <v>1</v>
      </c>
      <c r="AR79" s="56">
        <f t="shared" si="34"/>
        <v>1</v>
      </c>
      <c r="AS79" s="56">
        <f t="shared" si="34"/>
        <v>1</v>
      </c>
      <c r="AT79" s="56">
        <f t="shared" si="34"/>
        <v>1</v>
      </c>
      <c r="AU79" s="56">
        <f t="shared" si="34"/>
        <v>1</v>
      </c>
      <c r="AV79" s="56">
        <f t="shared" si="34"/>
        <v>1</v>
      </c>
      <c r="AW79" s="56">
        <f t="shared" si="34"/>
        <v>1</v>
      </c>
      <c r="AX79" s="56">
        <f t="shared" si="34"/>
        <v>1</v>
      </c>
      <c r="AY79" s="56">
        <f t="shared" si="34"/>
        <v>1</v>
      </c>
      <c r="AZ79" s="56">
        <f t="shared" si="34"/>
        <v>1</v>
      </c>
    </row>
    <row r="80" spans="1:52">
      <c r="A80" s="56" t="s">
        <v>652</v>
      </c>
      <c r="B80" s="56">
        <v>35842</v>
      </c>
      <c r="C80" s="56" t="s">
        <v>714</v>
      </c>
      <c r="D80" s="56" t="s">
        <v>894</v>
      </c>
      <c r="E80" s="1">
        <v>40691</v>
      </c>
      <c r="F80" s="1"/>
      <c r="G80" s="1">
        <f t="shared" si="30"/>
        <v>44197</v>
      </c>
      <c r="I80" s="56">
        <f t="shared" si="31"/>
        <v>0</v>
      </c>
      <c r="J80" s="56">
        <f t="shared" si="31"/>
        <v>0</v>
      </c>
      <c r="K80" s="56">
        <f t="shared" si="31"/>
        <v>0</v>
      </c>
      <c r="L80" s="56">
        <f t="shared" si="31"/>
        <v>0</v>
      </c>
      <c r="M80" s="56">
        <f t="shared" si="31"/>
        <v>0</v>
      </c>
      <c r="N80" s="56">
        <f t="shared" si="31"/>
        <v>0</v>
      </c>
      <c r="O80" s="56">
        <f t="shared" si="31"/>
        <v>0</v>
      </c>
      <c r="P80" s="56">
        <f t="shared" si="31"/>
        <v>0</v>
      </c>
      <c r="Q80" s="56">
        <f t="shared" si="31"/>
        <v>0</v>
      </c>
      <c r="R80" s="56">
        <f t="shared" si="31"/>
        <v>1</v>
      </c>
      <c r="S80" s="56">
        <f t="shared" si="32"/>
        <v>1</v>
      </c>
      <c r="T80" s="56">
        <f t="shared" si="32"/>
        <v>1</v>
      </c>
      <c r="U80" s="56">
        <f t="shared" si="32"/>
        <v>1</v>
      </c>
      <c r="V80" s="56">
        <f t="shared" si="32"/>
        <v>1</v>
      </c>
      <c r="W80" s="56">
        <f t="shared" si="32"/>
        <v>1</v>
      </c>
      <c r="X80" s="56">
        <f t="shared" si="32"/>
        <v>1</v>
      </c>
      <c r="Y80" s="56">
        <f t="shared" si="32"/>
        <v>1</v>
      </c>
      <c r="Z80" s="56">
        <f t="shared" si="32"/>
        <v>1</v>
      </c>
      <c r="AA80" s="56">
        <f t="shared" si="32"/>
        <v>1</v>
      </c>
      <c r="AB80" s="56">
        <f t="shared" si="32"/>
        <v>1</v>
      </c>
      <c r="AC80" s="56">
        <f t="shared" si="33"/>
        <v>1</v>
      </c>
      <c r="AD80" s="56">
        <f t="shared" si="33"/>
        <v>1</v>
      </c>
      <c r="AE80" s="56">
        <f t="shared" si="33"/>
        <v>1</v>
      </c>
      <c r="AF80" s="56">
        <f t="shared" si="33"/>
        <v>1</v>
      </c>
      <c r="AG80" s="56">
        <f t="shared" si="33"/>
        <v>1</v>
      </c>
      <c r="AH80" s="56">
        <f t="shared" si="33"/>
        <v>1</v>
      </c>
      <c r="AI80" s="56">
        <f t="shared" si="33"/>
        <v>1</v>
      </c>
      <c r="AJ80" s="56">
        <f t="shared" si="33"/>
        <v>1</v>
      </c>
      <c r="AK80" s="56">
        <f t="shared" si="33"/>
        <v>1</v>
      </c>
      <c r="AL80" s="56">
        <f t="shared" si="33"/>
        <v>1</v>
      </c>
      <c r="AM80" s="56">
        <f t="shared" si="34"/>
        <v>1</v>
      </c>
      <c r="AN80" s="56">
        <f t="shared" si="34"/>
        <v>1</v>
      </c>
      <c r="AO80" s="56">
        <f t="shared" si="34"/>
        <v>1</v>
      </c>
      <c r="AP80" s="56">
        <f t="shared" si="34"/>
        <v>1</v>
      </c>
      <c r="AQ80" s="56">
        <f t="shared" si="34"/>
        <v>1</v>
      </c>
      <c r="AR80" s="56">
        <f t="shared" si="34"/>
        <v>1</v>
      </c>
      <c r="AS80" s="56">
        <f t="shared" si="34"/>
        <v>1</v>
      </c>
      <c r="AT80" s="56">
        <f t="shared" si="34"/>
        <v>1</v>
      </c>
      <c r="AU80" s="56">
        <f t="shared" si="34"/>
        <v>1</v>
      </c>
      <c r="AV80" s="56">
        <f t="shared" si="34"/>
        <v>1</v>
      </c>
      <c r="AW80" s="56">
        <f t="shared" si="34"/>
        <v>1</v>
      </c>
      <c r="AX80" s="56">
        <f t="shared" si="34"/>
        <v>1</v>
      </c>
      <c r="AY80" s="56">
        <f t="shared" si="34"/>
        <v>1</v>
      </c>
      <c r="AZ80" s="56">
        <f t="shared" si="34"/>
        <v>1</v>
      </c>
    </row>
    <row r="81" spans="1:52">
      <c r="A81" s="56" t="s">
        <v>652</v>
      </c>
      <c r="B81" s="56">
        <v>35843</v>
      </c>
      <c r="C81" s="56" t="s">
        <v>714</v>
      </c>
      <c r="D81" s="56" t="s">
        <v>893</v>
      </c>
      <c r="E81" s="1">
        <v>40703</v>
      </c>
      <c r="F81" s="1"/>
      <c r="G81" s="1">
        <f t="shared" si="30"/>
        <v>44197</v>
      </c>
      <c r="I81" s="56">
        <f t="shared" si="31"/>
        <v>0</v>
      </c>
      <c r="J81" s="56">
        <f t="shared" si="31"/>
        <v>0</v>
      </c>
      <c r="K81" s="56">
        <f t="shared" si="31"/>
        <v>0</v>
      </c>
      <c r="L81" s="56">
        <f t="shared" si="31"/>
        <v>0</v>
      </c>
      <c r="M81" s="56">
        <f t="shared" si="31"/>
        <v>0</v>
      </c>
      <c r="N81" s="56">
        <f t="shared" si="31"/>
        <v>0</v>
      </c>
      <c r="O81" s="56">
        <f t="shared" si="31"/>
        <v>0</v>
      </c>
      <c r="P81" s="56">
        <f t="shared" si="31"/>
        <v>0</v>
      </c>
      <c r="Q81" s="56">
        <f t="shared" si="31"/>
        <v>0</v>
      </c>
      <c r="R81" s="56">
        <f t="shared" si="31"/>
        <v>1</v>
      </c>
      <c r="S81" s="56">
        <f t="shared" si="32"/>
        <v>1</v>
      </c>
      <c r="T81" s="56">
        <f t="shared" si="32"/>
        <v>1</v>
      </c>
      <c r="U81" s="56">
        <f t="shared" si="32"/>
        <v>1</v>
      </c>
      <c r="V81" s="56">
        <f t="shared" si="32"/>
        <v>1</v>
      </c>
      <c r="W81" s="56">
        <f t="shared" si="32"/>
        <v>1</v>
      </c>
      <c r="X81" s="56">
        <f t="shared" si="32"/>
        <v>1</v>
      </c>
      <c r="Y81" s="56">
        <f t="shared" si="32"/>
        <v>1</v>
      </c>
      <c r="Z81" s="56">
        <f t="shared" si="32"/>
        <v>1</v>
      </c>
      <c r="AA81" s="56">
        <f t="shared" si="32"/>
        <v>1</v>
      </c>
      <c r="AB81" s="56">
        <f t="shared" si="32"/>
        <v>1</v>
      </c>
      <c r="AC81" s="56">
        <f t="shared" si="33"/>
        <v>1</v>
      </c>
      <c r="AD81" s="56">
        <f t="shared" si="33"/>
        <v>1</v>
      </c>
      <c r="AE81" s="56">
        <f t="shared" si="33"/>
        <v>1</v>
      </c>
      <c r="AF81" s="56">
        <f t="shared" si="33"/>
        <v>1</v>
      </c>
      <c r="AG81" s="56">
        <f t="shared" si="33"/>
        <v>1</v>
      </c>
      <c r="AH81" s="56">
        <f t="shared" si="33"/>
        <v>1</v>
      </c>
      <c r="AI81" s="56">
        <f t="shared" si="33"/>
        <v>1</v>
      </c>
      <c r="AJ81" s="56">
        <f t="shared" si="33"/>
        <v>1</v>
      </c>
      <c r="AK81" s="56">
        <f t="shared" si="33"/>
        <v>1</v>
      </c>
      <c r="AL81" s="56">
        <f t="shared" si="33"/>
        <v>1</v>
      </c>
      <c r="AM81" s="56">
        <f t="shared" si="34"/>
        <v>1</v>
      </c>
      <c r="AN81" s="56">
        <f t="shared" si="34"/>
        <v>1</v>
      </c>
      <c r="AO81" s="56">
        <f t="shared" si="34"/>
        <v>1</v>
      </c>
      <c r="AP81" s="56">
        <f t="shared" si="34"/>
        <v>1</v>
      </c>
      <c r="AQ81" s="56">
        <f t="shared" si="34"/>
        <v>1</v>
      </c>
      <c r="AR81" s="56">
        <f t="shared" si="34"/>
        <v>1</v>
      </c>
      <c r="AS81" s="56">
        <f t="shared" si="34"/>
        <v>1</v>
      </c>
      <c r="AT81" s="56">
        <f t="shared" si="34"/>
        <v>1</v>
      </c>
      <c r="AU81" s="56">
        <f t="shared" si="34"/>
        <v>1</v>
      </c>
      <c r="AV81" s="56">
        <f t="shared" si="34"/>
        <v>1</v>
      </c>
      <c r="AW81" s="56">
        <f t="shared" si="34"/>
        <v>1</v>
      </c>
      <c r="AX81" s="56">
        <f t="shared" si="34"/>
        <v>1</v>
      </c>
      <c r="AY81" s="56">
        <f t="shared" si="34"/>
        <v>1</v>
      </c>
      <c r="AZ81" s="56">
        <f t="shared" si="34"/>
        <v>1</v>
      </c>
    </row>
    <row r="82" spans="1:52">
      <c r="A82" s="56" t="s">
        <v>652</v>
      </c>
      <c r="B82" s="56">
        <v>35844</v>
      </c>
      <c r="C82" s="56" t="s">
        <v>714</v>
      </c>
      <c r="D82" s="56" t="s">
        <v>892</v>
      </c>
      <c r="E82" s="1">
        <v>40759</v>
      </c>
      <c r="F82" s="1"/>
      <c r="G82" s="1">
        <f t="shared" si="30"/>
        <v>44197</v>
      </c>
      <c r="I82" s="56">
        <f t="shared" si="31"/>
        <v>0</v>
      </c>
      <c r="J82" s="56">
        <f t="shared" si="31"/>
        <v>0</v>
      </c>
      <c r="K82" s="56">
        <f t="shared" si="31"/>
        <v>0</v>
      </c>
      <c r="L82" s="56">
        <f t="shared" si="31"/>
        <v>0</v>
      </c>
      <c r="M82" s="56">
        <f t="shared" si="31"/>
        <v>0</v>
      </c>
      <c r="N82" s="56">
        <f t="shared" si="31"/>
        <v>0</v>
      </c>
      <c r="O82" s="56">
        <f t="shared" si="31"/>
        <v>0</v>
      </c>
      <c r="P82" s="56">
        <f t="shared" si="31"/>
        <v>0</v>
      </c>
      <c r="Q82" s="56">
        <f t="shared" si="31"/>
        <v>0</v>
      </c>
      <c r="R82" s="56">
        <f t="shared" si="31"/>
        <v>0</v>
      </c>
      <c r="S82" s="56">
        <f t="shared" si="32"/>
        <v>1</v>
      </c>
      <c r="T82" s="56">
        <f t="shared" si="32"/>
        <v>1</v>
      </c>
      <c r="U82" s="56">
        <f t="shared" si="32"/>
        <v>1</v>
      </c>
      <c r="V82" s="56">
        <f t="shared" si="32"/>
        <v>1</v>
      </c>
      <c r="W82" s="56">
        <f t="shared" si="32"/>
        <v>1</v>
      </c>
      <c r="X82" s="56">
        <f t="shared" si="32"/>
        <v>1</v>
      </c>
      <c r="Y82" s="56">
        <f t="shared" si="32"/>
        <v>1</v>
      </c>
      <c r="Z82" s="56">
        <f t="shared" si="32"/>
        <v>1</v>
      </c>
      <c r="AA82" s="56">
        <f t="shared" si="32"/>
        <v>1</v>
      </c>
      <c r="AB82" s="56">
        <f t="shared" si="32"/>
        <v>1</v>
      </c>
      <c r="AC82" s="56">
        <f t="shared" si="33"/>
        <v>1</v>
      </c>
      <c r="AD82" s="56">
        <f t="shared" si="33"/>
        <v>1</v>
      </c>
      <c r="AE82" s="56">
        <f t="shared" si="33"/>
        <v>1</v>
      </c>
      <c r="AF82" s="56">
        <f t="shared" si="33"/>
        <v>1</v>
      </c>
      <c r="AG82" s="56">
        <f t="shared" si="33"/>
        <v>1</v>
      </c>
      <c r="AH82" s="56">
        <f t="shared" si="33"/>
        <v>1</v>
      </c>
      <c r="AI82" s="56">
        <f t="shared" si="33"/>
        <v>1</v>
      </c>
      <c r="AJ82" s="56">
        <f t="shared" si="33"/>
        <v>1</v>
      </c>
      <c r="AK82" s="56">
        <f t="shared" si="33"/>
        <v>1</v>
      </c>
      <c r="AL82" s="56">
        <f t="shared" si="33"/>
        <v>1</v>
      </c>
      <c r="AM82" s="56">
        <f t="shared" si="34"/>
        <v>1</v>
      </c>
      <c r="AN82" s="56">
        <f t="shared" si="34"/>
        <v>1</v>
      </c>
      <c r="AO82" s="56">
        <f t="shared" si="34"/>
        <v>1</v>
      </c>
      <c r="AP82" s="56">
        <f t="shared" si="34"/>
        <v>1</v>
      </c>
      <c r="AQ82" s="56">
        <f t="shared" si="34"/>
        <v>1</v>
      </c>
      <c r="AR82" s="56">
        <f t="shared" si="34"/>
        <v>1</v>
      </c>
      <c r="AS82" s="56">
        <f t="shared" si="34"/>
        <v>1</v>
      </c>
      <c r="AT82" s="56">
        <f t="shared" si="34"/>
        <v>1</v>
      </c>
      <c r="AU82" s="56">
        <f t="shared" si="34"/>
        <v>1</v>
      </c>
      <c r="AV82" s="56">
        <f t="shared" si="34"/>
        <v>1</v>
      </c>
      <c r="AW82" s="56">
        <f t="shared" si="34"/>
        <v>1</v>
      </c>
      <c r="AX82" s="56">
        <f t="shared" si="34"/>
        <v>1</v>
      </c>
      <c r="AY82" s="56">
        <f t="shared" si="34"/>
        <v>1</v>
      </c>
      <c r="AZ82" s="56">
        <f t="shared" si="34"/>
        <v>1</v>
      </c>
    </row>
    <row r="83" spans="1:52">
      <c r="A83" s="56" t="s">
        <v>652</v>
      </c>
      <c r="B83" s="56">
        <v>35845</v>
      </c>
      <c r="C83" s="56" t="s">
        <v>714</v>
      </c>
      <c r="D83" s="56" t="s">
        <v>891</v>
      </c>
      <c r="E83" s="1">
        <v>40822</v>
      </c>
      <c r="F83" s="1"/>
      <c r="G83" s="1">
        <f t="shared" si="30"/>
        <v>44197</v>
      </c>
      <c r="I83" s="56">
        <f t="shared" si="31"/>
        <v>0</v>
      </c>
      <c r="J83" s="56">
        <f t="shared" si="31"/>
        <v>0</v>
      </c>
      <c r="K83" s="56">
        <f t="shared" si="31"/>
        <v>0</v>
      </c>
      <c r="L83" s="56">
        <f t="shared" si="31"/>
        <v>0</v>
      </c>
      <c r="M83" s="56">
        <f t="shared" si="31"/>
        <v>0</v>
      </c>
      <c r="N83" s="56">
        <f t="shared" si="31"/>
        <v>0</v>
      </c>
      <c r="O83" s="56">
        <f t="shared" si="31"/>
        <v>0</v>
      </c>
      <c r="P83" s="56">
        <f t="shared" si="31"/>
        <v>0</v>
      </c>
      <c r="Q83" s="56">
        <f t="shared" si="31"/>
        <v>0</v>
      </c>
      <c r="R83" s="56">
        <f t="shared" si="31"/>
        <v>0</v>
      </c>
      <c r="S83" s="56">
        <f t="shared" si="32"/>
        <v>0</v>
      </c>
      <c r="T83" s="56">
        <f t="shared" si="32"/>
        <v>1</v>
      </c>
      <c r="U83" s="56">
        <f t="shared" si="32"/>
        <v>1</v>
      </c>
      <c r="V83" s="56">
        <f t="shared" si="32"/>
        <v>1</v>
      </c>
      <c r="W83" s="56">
        <f t="shared" si="32"/>
        <v>1</v>
      </c>
      <c r="X83" s="56">
        <f t="shared" si="32"/>
        <v>1</v>
      </c>
      <c r="Y83" s="56">
        <f t="shared" si="32"/>
        <v>1</v>
      </c>
      <c r="Z83" s="56">
        <f t="shared" si="32"/>
        <v>1</v>
      </c>
      <c r="AA83" s="56">
        <f t="shared" si="32"/>
        <v>1</v>
      </c>
      <c r="AB83" s="56">
        <f t="shared" si="32"/>
        <v>1</v>
      </c>
      <c r="AC83" s="56">
        <f t="shared" si="33"/>
        <v>1</v>
      </c>
      <c r="AD83" s="56">
        <f t="shared" si="33"/>
        <v>1</v>
      </c>
      <c r="AE83" s="56">
        <f t="shared" si="33"/>
        <v>1</v>
      </c>
      <c r="AF83" s="56">
        <f t="shared" si="33"/>
        <v>1</v>
      </c>
      <c r="AG83" s="56">
        <f t="shared" si="33"/>
        <v>1</v>
      </c>
      <c r="AH83" s="56">
        <f t="shared" si="33"/>
        <v>1</v>
      </c>
      <c r="AI83" s="56">
        <f t="shared" si="33"/>
        <v>1</v>
      </c>
      <c r="AJ83" s="56">
        <f t="shared" si="33"/>
        <v>1</v>
      </c>
      <c r="AK83" s="56">
        <f t="shared" si="33"/>
        <v>1</v>
      </c>
      <c r="AL83" s="56">
        <f t="shared" si="33"/>
        <v>1</v>
      </c>
      <c r="AM83" s="56">
        <f t="shared" si="34"/>
        <v>1</v>
      </c>
      <c r="AN83" s="56">
        <f t="shared" si="34"/>
        <v>1</v>
      </c>
      <c r="AO83" s="56">
        <f t="shared" si="34"/>
        <v>1</v>
      </c>
      <c r="AP83" s="56">
        <f t="shared" si="34"/>
        <v>1</v>
      </c>
      <c r="AQ83" s="56">
        <f t="shared" si="34"/>
        <v>1</v>
      </c>
      <c r="AR83" s="56">
        <f t="shared" si="34"/>
        <v>1</v>
      </c>
      <c r="AS83" s="56">
        <f t="shared" si="34"/>
        <v>1</v>
      </c>
      <c r="AT83" s="56">
        <f t="shared" si="34"/>
        <v>1</v>
      </c>
      <c r="AU83" s="56">
        <f t="shared" si="34"/>
        <v>1</v>
      </c>
      <c r="AV83" s="56">
        <f t="shared" si="34"/>
        <v>1</v>
      </c>
      <c r="AW83" s="56">
        <f t="shared" si="34"/>
        <v>1</v>
      </c>
      <c r="AX83" s="56">
        <f t="shared" si="34"/>
        <v>1</v>
      </c>
      <c r="AY83" s="56">
        <f t="shared" si="34"/>
        <v>1</v>
      </c>
      <c r="AZ83" s="56">
        <f t="shared" si="34"/>
        <v>1</v>
      </c>
    </row>
    <row r="84" spans="1:52">
      <c r="A84" s="56" t="s">
        <v>652</v>
      </c>
      <c r="B84" s="56">
        <v>35846</v>
      </c>
      <c r="C84" s="56" t="s">
        <v>714</v>
      </c>
      <c r="D84" s="56" t="s">
        <v>890</v>
      </c>
      <c r="E84" s="1">
        <v>40848</v>
      </c>
      <c r="F84" s="1"/>
      <c r="G84" s="1">
        <f t="shared" si="30"/>
        <v>44197</v>
      </c>
      <c r="I84" s="56">
        <f t="shared" si="31"/>
        <v>0</v>
      </c>
      <c r="J84" s="56">
        <f t="shared" si="31"/>
        <v>0</v>
      </c>
      <c r="K84" s="56">
        <f t="shared" si="31"/>
        <v>0</v>
      </c>
      <c r="L84" s="56">
        <f t="shared" si="31"/>
        <v>0</v>
      </c>
      <c r="M84" s="56">
        <f t="shared" si="31"/>
        <v>0</v>
      </c>
      <c r="N84" s="56">
        <f t="shared" si="31"/>
        <v>0</v>
      </c>
      <c r="O84" s="56">
        <f t="shared" si="31"/>
        <v>0</v>
      </c>
      <c r="P84" s="56">
        <f t="shared" si="31"/>
        <v>0</v>
      </c>
      <c r="Q84" s="56">
        <f t="shared" si="31"/>
        <v>0</v>
      </c>
      <c r="R84" s="56">
        <f t="shared" si="31"/>
        <v>0</v>
      </c>
      <c r="S84" s="56">
        <f t="shared" si="32"/>
        <v>0</v>
      </c>
      <c r="T84" s="56">
        <f t="shared" si="32"/>
        <v>1</v>
      </c>
      <c r="U84" s="56">
        <f t="shared" si="32"/>
        <v>1</v>
      </c>
      <c r="V84" s="56">
        <f t="shared" si="32"/>
        <v>1</v>
      </c>
      <c r="W84" s="56">
        <f t="shared" si="32"/>
        <v>1</v>
      </c>
      <c r="X84" s="56">
        <f t="shared" si="32"/>
        <v>1</v>
      </c>
      <c r="Y84" s="56">
        <f t="shared" si="32"/>
        <v>1</v>
      </c>
      <c r="Z84" s="56">
        <f t="shared" si="32"/>
        <v>1</v>
      </c>
      <c r="AA84" s="56">
        <f t="shared" si="32"/>
        <v>1</v>
      </c>
      <c r="AB84" s="56">
        <f t="shared" si="32"/>
        <v>1</v>
      </c>
      <c r="AC84" s="56">
        <f t="shared" si="33"/>
        <v>1</v>
      </c>
      <c r="AD84" s="56">
        <f t="shared" si="33"/>
        <v>1</v>
      </c>
      <c r="AE84" s="56">
        <f t="shared" si="33"/>
        <v>1</v>
      </c>
      <c r="AF84" s="56">
        <f t="shared" si="33"/>
        <v>1</v>
      </c>
      <c r="AG84" s="56">
        <f t="shared" si="33"/>
        <v>1</v>
      </c>
      <c r="AH84" s="56">
        <f t="shared" si="33"/>
        <v>1</v>
      </c>
      <c r="AI84" s="56">
        <f t="shared" si="33"/>
        <v>1</v>
      </c>
      <c r="AJ84" s="56">
        <f t="shared" si="33"/>
        <v>1</v>
      </c>
      <c r="AK84" s="56">
        <f t="shared" si="33"/>
        <v>1</v>
      </c>
      <c r="AL84" s="56">
        <f t="shared" si="33"/>
        <v>1</v>
      </c>
      <c r="AM84" s="56">
        <f t="shared" si="34"/>
        <v>1</v>
      </c>
      <c r="AN84" s="56">
        <f t="shared" si="34"/>
        <v>1</v>
      </c>
      <c r="AO84" s="56">
        <f t="shared" si="34"/>
        <v>1</v>
      </c>
      <c r="AP84" s="56">
        <f t="shared" si="34"/>
        <v>1</v>
      </c>
      <c r="AQ84" s="56">
        <f t="shared" si="34"/>
        <v>1</v>
      </c>
      <c r="AR84" s="56">
        <f t="shared" si="34"/>
        <v>1</v>
      </c>
      <c r="AS84" s="56">
        <f t="shared" si="34"/>
        <v>1</v>
      </c>
      <c r="AT84" s="56">
        <f t="shared" si="34"/>
        <v>1</v>
      </c>
      <c r="AU84" s="56">
        <f t="shared" si="34"/>
        <v>1</v>
      </c>
      <c r="AV84" s="56">
        <f t="shared" si="34"/>
        <v>1</v>
      </c>
      <c r="AW84" s="56">
        <f t="shared" si="34"/>
        <v>1</v>
      </c>
      <c r="AX84" s="56">
        <f t="shared" si="34"/>
        <v>1</v>
      </c>
      <c r="AY84" s="56">
        <f t="shared" si="34"/>
        <v>1</v>
      </c>
      <c r="AZ84" s="56">
        <f t="shared" si="34"/>
        <v>1</v>
      </c>
    </row>
    <row r="85" spans="1:52">
      <c r="A85" s="56" t="s">
        <v>652</v>
      </c>
      <c r="B85" s="56">
        <v>35851</v>
      </c>
      <c r="C85" s="56" t="s">
        <v>714</v>
      </c>
      <c r="D85" s="56" t="s">
        <v>889</v>
      </c>
      <c r="E85" s="1">
        <v>40773</v>
      </c>
      <c r="F85" s="1"/>
      <c r="G85" s="1">
        <f t="shared" si="30"/>
        <v>44197</v>
      </c>
      <c r="I85" s="56">
        <f t="shared" si="31"/>
        <v>0</v>
      </c>
      <c r="J85" s="56">
        <f t="shared" si="31"/>
        <v>0</v>
      </c>
      <c r="K85" s="56">
        <f t="shared" si="31"/>
        <v>0</v>
      </c>
      <c r="L85" s="56">
        <f t="shared" si="31"/>
        <v>0</v>
      </c>
      <c r="M85" s="56">
        <f t="shared" si="31"/>
        <v>0</v>
      </c>
      <c r="N85" s="56">
        <f t="shared" si="31"/>
        <v>0</v>
      </c>
      <c r="O85" s="56">
        <f t="shared" si="31"/>
        <v>0</v>
      </c>
      <c r="P85" s="56">
        <f t="shared" si="31"/>
        <v>0</v>
      </c>
      <c r="Q85" s="56">
        <f t="shared" si="31"/>
        <v>0</v>
      </c>
      <c r="R85" s="56">
        <f t="shared" si="31"/>
        <v>0</v>
      </c>
      <c r="S85" s="56">
        <f t="shared" si="32"/>
        <v>1</v>
      </c>
      <c r="T85" s="56">
        <f t="shared" si="32"/>
        <v>1</v>
      </c>
      <c r="U85" s="56">
        <f t="shared" si="32"/>
        <v>1</v>
      </c>
      <c r="V85" s="56">
        <f t="shared" si="32"/>
        <v>1</v>
      </c>
      <c r="W85" s="56">
        <f t="shared" si="32"/>
        <v>1</v>
      </c>
      <c r="X85" s="56">
        <f t="shared" si="32"/>
        <v>1</v>
      </c>
      <c r="Y85" s="56">
        <f t="shared" si="32"/>
        <v>1</v>
      </c>
      <c r="Z85" s="56">
        <f t="shared" si="32"/>
        <v>1</v>
      </c>
      <c r="AA85" s="56">
        <f t="shared" si="32"/>
        <v>1</v>
      </c>
      <c r="AB85" s="56">
        <f t="shared" si="32"/>
        <v>1</v>
      </c>
      <c r="AC85" s="56">
        <f t="shared" si="33"/>
        <v>1</v>
      </c>
      <c r="AD85" s="56">
        <f t="shared" si="33"/>
        <v>1</v>
      </c>
      <c r="AE85" s="56">
        <f t="shared" si="33"/>
        <v>1</v>
      </c>
      <c r="AF85" s="56">
        <f t="shared" si="33"/>
        <v>1</v>
      </c>
      <c r="AG85" s="56">
        <f t="shared" si="33"/>
        <v>1</v>
      </c>
      <c r="AH85" s="56">
        <f t="shared" si="33"/>
        <v>1</v>
      </c>
      <c r="AI85" s="56">
        <f t="shared" si="33"/>
        <v>1</v>
      </c>
      <c r="AJ85" s="56">
        <f t="shared" si="33"/>
        <v>1</v>
      </c>
      <c r="AK85" s="56">
        <f t="shared" si="33"/>
        <v>1</v>
      </c>
      <c r="AL85" s="56">
        <f t="shared" si="33"/>
        <v>1</v>
      </c>
      <c r="AM85" s="56">
        <f t="shared" si="34"/>
        <v>1</v>
      </c>
      <c r="AN85" s="56">
        <f t="shared" si="34"/>
        <v>1</v>
      </c>
      <c r="AO85" s="56">
        <f t="shared" si="34"/>
        <v>1</v>
      </c>
      <c r="AP85" s="56">
        <f t="shared" si="34"/>
        <v>1</v>
      </c>
      <c r="AQ85" s="56">
        <f t="shared" si="34"/>
        <v>1</v>
      </c>
      <c r="AR85" s="56">
        <f t="shared" si="34"/>
        <v>1</v>
      </c>
      <c r="AS85" s="56">
        <f t="shared" si="34"/>
        <v>1</v>
      </c>
      <c r="AT85" s="56">
        <f t="shared" si="34"/>
        <v>1</v>
      </c>
      <c r="AU85" s="56">
        <f t="shared" si="34"/>
        <v>1</v>
      </c>
      <c r="AV85" s="56">
        <f t="shared" si="34"/>
        <v>1</v>
      </c>
      <c r="AW85" s="56">
        <f t="shared" si="34"/>
        <v>1</v>
      </c>
      <c r="AX85" s="56">
        <f t="shared" si="34"/>
        <v>1</v>
      </c>
      <c r="AY85" s="56">
        <f t="shared" si="34"/>
        <v>1</v>
      </c>
      <c r="AZ85" s="56">
        <f t="shared" si="34"/>
        <v>1</v>
      </c>
    </row>
    <row r="86" spans="1:52">
      <c r="A86" s="56" t="s">
        <v>352</v>
      </c>
      <c r="B86" s="56">
        <v>35852</v>
      </c>
      <c r="C86" s="56" t="s">
        <v>714</v>
      </c>
      <c r="D86" s="56" t="s">
        <v>888</v>
      </c>
      <c r="E86" s="1">
        <v>40787</v>
      </c>
      <c r="F86" s="1">
        <v>42491</v>
      </c>
      <c r="G86" s="1">
        <f t="shared" si="30"/>
        <v>42491</v>
      </c>
      <c r="H86" s="1"/>
      <c r="I86" s="56">
        <f t="shared" si="31"/>
        <v>0</v>
      </c>
      <c r="J86" s="56">
        <f t="shared" si="31"/>
        <v>0</v>
      </c>
      <c r="K86" s="56">
        <f t="shared" si="31"/>
        <v>0</v>
      </c>
      <c r="L86" s="56">
        <f t="shared" si="31"/>
        <v>0</v>
      </c>
      <c r="M86" s="56">
        <f t="shared" si="31"/>
        <v>0</v>
      </c>
      <c r="N86" s="56">
        <f t="shared" si="31"/>
        <v>0</v>
      </c>
      <c r="O86" s="56">
        <f t="shared" si="31"/>
        <v>0</v>
      </c>
      <c r="P86" s="56">
        <f t="shared" si="31"/>
        <v>0</v>
      </c>
      <c r="Q86" s="56">
        <f t="shared" si="31"/>
        <v>0</v>
      </c>
      <c r="R86" s="56">
        <f t="shared" si="31"/>
        <v>0</v>
      </c>
      <c r="S86" s="56">
        <f t="shared" si="32"/>
        <v>1</v>
      </c>
      <c r="T86" s="56">
        <f t="shared" si="32"/>
        <v>1</v>
      </c>
      <c r="U86" s="56">
        <f t="shared" si="32"/>
        <v>1</v>
      </c>
      <c r="V86" s="56">
        <f t="shared" si="32"/>
        <v>1</v>
      </c>
      <c r="W86" s="56">
        <f t="shared" si="32"/>
        <v>1</v>
      </c>
      <c r="X86" s="56">
        <f t="shared" si="32"/>
        <v>1</v>
      </c>
      <c r="Y86" s="56">
        <f t="shared" si="32"/>
        <v>1</v>
      </c>
      <c r="Z86" s="56">
        <f t="shared" si="32"/>
        <v>1</v>
      </c>
      <c r="AA86" s="56">
        <f t="shared" si="32"/>
        <v>1</v>
      </c>
      <c r="AB86" s="56">
        <f t="shared" si="32"/>
        <v>1</v>
      </c>
      <c r="AC86" s="56">
        <f t="shared" si="33"/>
        <v>1</v>
      </c>
      <c r="AD86" s="56">
        <f t="shared" si="33"/>
        <v>1</v>
      </c>
      <c r="AE86" s="56">
        <f t="shared" si="33"/>
        <v>1</v>
      </c>
      <c r="AF86" s="56">
        <f t="shared" si="33"/>
        <v>1</v>
      </c>
      <c r="AG86" s="56">
        <f t="shared" si="33"/>
        <v>1</v>
      </c>
      <c r="AH86" s="56">
        <f t="shared" si="33"/>
        <v>1</v>
      </c>
      <c r="AI86" s="56">
        <f t="shared" si="33"/>
        <v>1</v>
      </c>
      <c r="AJ86" s="56">
        <f t="shared" si="33"/>
        <v>1</v>
      </c>
      <c r="AK86" s="56">
        <f t="shared" si="33"/>
        <v>1</v>
      </c>
      <c r="AL86" s="56">
        <f t="shared" si="33"/>
        <v>0</v>
      </c>
      <c r="AM86" s="56">
        <f t="shared" si="34"/>
        <v>0</v>
      </c>
      <c r="AN86" s="56">
        <f t="shared" si="34"/>
        <v>0</v>
      </c>
      <c r="AO86" s="56">
        <f t="shared" si="34"/>
        <v>0</v>
      </c>
      <c r="AP86" s="56">
        <f t="shared" si="34"/>
        <v>0</v>
      </c>
      <c r="AQ86" s="56">
        <f t="shared" si="34"/>
        <v>0</v>
      </c>
      <c r="AR86" s="56">
        <f t="shared" si="34"/>
        <v>0</v>
      </c>
      <c r="AS86" s="56">
        <f t="shared" si="34"/>
        <v>0</v>
      </c>
      <c r="AT86" s="56">
        <f t="shared" si="34"/>
        <v>0</v>
      </c>
      <c r="AU86" s="56">
        <f t="shared" si="34"/>
        <v>0</v>
      </c>
      <c r="AV86" s="56">
        <f t="shared" si="34"/>
        <v>0</v>
      </c>
      <c r="AW86" s="56">
        <f t="shared" si="34"/>
        <v>0</v>
      </c>
      <c r="AX86" s="56">
        <f t="shared" si="34"/>
        <v>0</v>
      </c>
      <c r="AY86" s="56">
        <f t="shared" si="34"/>
        <v>0</v>
      </c>
      <c r="AZ86" s="56">
        <f t="shared" si="34"/>
        <v>0</v>
      </c>
    </row>
    <row r="87" spans="1:52">
      <c r="A87" s="56" t="s">
        <v>652</v>
      </c>
      <c r="B87" s="56">
        <v>35852</v>
      </c>
      <c r="C87" s="56" t="s">
        <v>714</v>
      </c>
      <c r="D87" s="56" t="s">
        <v>888</v>
      </c>
      <c r="E87" s="1">
        <v>42583</v>
      </c>
      <c r="F87" s="1"/>
      <c r="G87" s="1">
        <f t="shared" si="30"/>
        <v>44197</v>
      </c>
      <c r="H87" s="1"/>
      <c r="I87" s="56">
        <f t="shared" ref="I87:R96" si="35">IF(AND(I$5&gt;$E87,I$5&lt;$G87),1,0)</f>
        <v>0</v>
      </c>
      <c r="J87" s="56">
        <f t="shared" si="35"/>
        <v>0</v>
      </c>
      <c r="K87" s="56">
        <f t="shared" si="35"/>
        <v>0</v>
      </c>
      <c r="L87" s="56">
        <f t="shared" si="35"/>
        <v>0</v>
      </c>
      <c r="M87" s="56">
        <f t="shared" si="35"/>
        <v>0</v>
      </c>
      <c r="N87" s="56">
        <f t="shared" si="35"/>
        <v>0</v>
      </c>
      <c r="O87" s="56">
        <f t="shared" si="35"/>
        <v>0</v>
      </c>
      <c r="P87" s="56">
        <f t="shared" si="35"/>
        <v>0</v>
      </c>
      <c r="Q87" s="56">
        <f t="shared" si="35"/>
        <v>0</v>
      </c>
      <c r="R87" s="56">
        <f t="shared" si="35"/>
        <v>0</v>
      </c>
      <c r="S87" s="56">
        <f t="shared" ref="S87:AB96" si="36">IF(AND(S$5&gt;$E87,S$5&lt;$G87),1,0)</f>
        <v>0</v>
      </c>
      <c r="T87" s="56">
        <f t="shared" si="36"/>
        <v>0</v>
      </c>
      <c r="U87" s="56">
        <f t="shared" si="36"/>
        <v>0</v>
      </c>
      <c r="V87" s="56">
        <f t="shared" si="36"/>
        <v>0</v>
      </c>
      <c r="W87" s="56">
        <f t="shared" si="36"/>
        <v>0</v>
      </c>
      <c r="X87" s="56">
        <f t="shared" si="36"/>
        <v>0</v>
      </c>
      <c r="Y87" s="56">
        <f t="shared" si="36"/>
        <v>0</v>
      </c>
      <c r="Z87" s="56">
        <f t="shared" si="36"/>
        <v>0</v>
      </c>
      <c r="AA87" s="56">
        <f t="shared" si="36"/>
        <v>0</v>
      </c>
      <c r="AB87" s="56">
        <f t="shared" si="36"/>
        <v>0</v>
      </c>
      <c r="AC87" s="56">
        <f t="shared" ref="AC87:AL96" si="37">IF(AND(AC$5&gt;$E87,AC$5&lt;$G87),1,0)</f>
        <v>0</v>
      </c>
      <c r="AD87" s="56">
        <f t="shared" si="37"/>
        <v>0</v>
      </c>
      <c r="AE87" s="56">
        <f t="shared" si="37"/>
        <v>0</v>
      </c>
      <c r="AF87" s="56">
        <f t="shared" si="37"/>
        <v>0</v>
      </c>
      <c r="AG87" s="56">
        <f t="shared" si="37"/>
        <v>0</v>
      </c>
      <c r="AH87" s="56">
        <f t="shared" si="37"/>
        <v>0</v>
      </c>
      <c r="AI87" s="56">
        <f t="shared" si="37"/>
        <v>0</v>
      </c>
      <c r="AJ87" s="56">
        <f t="shared" si="37"/>
        <v>0</v>
      </c>
      <c r="AK87" s="56">
        <f t="shared" si="37"/>
        <v>0</v>
      </c>
      <c r="AL87" s="56">
        <f t="shared" si="37"/>
        <v>0</v>
      </c>
      <c r="AM87" s="56">
        <f t="shared" ref="AM87:AZ96" si="38">IF(AND(AM$5&gt;$E87,AM$5&lt;$G87),1,0)</f>
        <v>1</v>
      </c>
      <c r="AN87" s="56">
        <f t="shared" si="38"/>
        <v>1</v>
      </c>
      <c r="AO87" s="56">
        <f t="shared" si="38"/>
        <v>1</v>
      </c>
      <c r="AP87" s="56">
        <f t="shared" si="38"/>
        <v>1</v>
      </c>
      <c r="AQ87" s="56">
        <f t="shared" si="38"/>
        <v>1</v>
      </c>
      <c r="AR87" s="56">
        <f t="shared" si="38"/>
        <v>1</v>
      </c>
      <c r="AS87" s="56">
        <f t="shared" si="38"/>
        <v>1</v>
      </c>
      <c r="AT87" s="56">
        <f t="shared" si="38"/>
        <v>1</v>
      </c>
      <c r="AU87" s="56">
        <f t="shared" si="38"/>
        <v>1</v>
      </c>
      <c r="AV87" s="56">
        <f t="shared" si="38"/>
        <v>1</v>
      </c>
      <c r="AW87" s="56">
        <f t="shared" si="38"/>
        <v>1</v>
      </c>
      <c r="AX87" s="56">
        <f t="shared" si="38"/>
        <v>1</v>
      </c>
      <c r="AY87" s="56">
        <f t="shared" si="38"/>
        <v>1</v>
      </c>
      <c r="AZ87" s="56">
        <f t="shared" si="38"/>
        <v>1</v>
      </c>
    </row>
    <row r="88" spans="1:52">
      <c r="A88" s="56" t="s">
        <v>652</v>
      </c>
      <c r="B88" s="56">
        <v>36146</v>
      </c>
      <c r="C88" s="56" t="s">
        <v>714</v>
      </c>
      <c r="D88" s="56" t="s">
        <v>887</v>
      </c>
      <c r="E88" s="1">
        <v>39322</v>
      </c>
      <c r="F88" s="1"/>
      <c r="G88" s="1">
        <f t="shared" si="30"/>
        <v>44197</v>
      </c>
      <c r="I88" s="56">
        <f t="shared" si="35"/>
        <v>1</v>
      </c>
      <c r="J88" s="56">
        <f t="shared" si="35"/>
        <v>1</v>
      </c>
      <c r="K88" s="56">
        <f t="shared" si="35"/>
        <v>1</v>
      </c>
      <c r="L88" s="56">
        <f t="shared" si="35"/>
        <v>1</v>
      </c>
      <c r="M88" s="56">
        <f t="shared" si="35"/>
        <v>1</v>
      </c>
      <c r="N88" s="56">
        <f t="shared" si="35"/>
        <v>1</v>
      </c>
      <c r="O88" s="56">
        <f t="shared" si="35"/>
        <v>1</v>
      </c>
      <c r="P88" s="56">
        <f t="shared" si="35"/>
        <v>1</v>
      </c>
      <c r="Q88" s="56">
        <f t="shared" si="35"/>
        <v>1</v>
      </c>
      <c r="R88" s="56">
        <f t="shared" si="35"/>
        <v>1</v>
      </c>
      <c r="S88" s="56">
        <f t="shared" si="36"/>
        <v>1</v>
      </c>
      <c r="T88" s="56">
        <f t="shared" si="36"/>
        <v>1</v>
      </c>
      <c r="U88" s="56">
        <f t="shared" si="36"/>
        <v>1</v>
      </c>
      <c r="V88" s="56">
        <f t="shared" si="36"/>
        <v>1</v>
      </c>
      <c r="W88" s="56">
        <f t="shared" si="36"/>
        <v>1</v>
      </c>
      <c r="X88" s="56">
        <f t="shared" si="36"/>
        <v>1</v>
      </c>
      <c r="Y88" s="56">
        <f t="shared" si="36"/>
        <v>1</v>
      </c>
      <c r="Z88" s="56">
        <f t="shared" si="36"/>
        <v>1</v>
      </c>
      <c r="AA88" s="56">
        <f t="shared" si="36"/>
        <v>1</v>
      </c>
      <c r="AB88" s="56">
        <f t="shared" si="36"/>
        <v>1</v>
      </c>
      <c r="AC88" s="56">
        <f t="shared" si="37"/>
        <v>1</v>
      </c>
      <c r="AD88" s="56">
        <f t="shared" si="37"/>
        <v>1</v>
      </c>
      <c r="AE88" s="56">
        <f t="shared" si="37"/>
        <v>1</v>
      </c>
      <c r="AF88" s="56">
        <f t="shared" si="37"/>
        <v>1</v>
      </c>
      <c r="AG88" s="56">
        <f t="shared" si="37"/>
        <v>1</v>
      </c>
      <c r="AH88" s="56">
        <f t="shared" si="37"/>
        <v>1</v>
      </c>
      <c r="AI88" s="56">
        <f t="shared" si="37"/>
        <v>1</v>
      </c>
      <c r="AJ88" s="56">
        <f t="shared" si="37"/>
        <v>1</v>
      </c>
      <c r="AK88" s="56">
        <f t="shared" si="37"/>
        <v>1</v>
      </c>
      <c r="AL88" s="56">
        <f t="shared" si="37"/>
        <v>1</v>
      </c>
      <c r="AM88" s="56">
        <f t="shared" si="38"/>
        <v>1</v>
      </c>
      <c r="AN88" s="56">
        <f t="shared" si="38"/>
        <v>1</v>
      </c>
      <c r="AO88" s="56">
        <f t="shared" si="38"/>
        <v>1</v>
      </c>
      <c r="AP88" s="56">
        <f t="shared" si="38"/>
        <v>1</v>
      </c>
      <c r="AQ88" s="56">
        <f t="shared" si="38"/>
        <v>1</v>
      </c>
      <c r="AR88" s="56">
        <f t="shared" si="38"/>
        <v>1</v>
      </c>
      <c r="AS88" s="56">
        <f t="shared" si="38"/>
        <v>1</v>
      </c>
      <c r="AT88" s="56">
        <f t="shared" si="38"/>
        <v>1</v>
      </c>
      <c r="AU88" s="56">
        <f t="shared" si="38"/>
        <v>1</v>
      </c>
      <c r="AV88" s="56">
        <f t="shared" si="38"/>
        <v>1</v>
      </c>
      <c r="AW88" s="56">
        <f t="shared" si="38"/>
        <v>1</v>
      </c>
      <c r="AX88" s="56">
        <f t="shared" si="38"/>
        <v>1</v>
      </c>
      <c r="AY88" s="56">
        <f t="shared" si="38"/>
        <v>1</v>
      </c>
      <c r="AZ88" s="56">
        <f t="shared" si="38"/>
        <v>1</v>
      </c>
    </row>
    <row r="89" spans="1:52">
      <c r="A89" s="56" t="s">
        <v>652</v>
      </c>
      <c r="B89" s="56">
        <v>36147</v>
      </c>
      <c r="C89" s="56" t="s">
        <v>714</v>
      </c>
      <c r="D89" s="56" t="s">
        <v>886</v>
      </c>
      <c r="E89" s="1">
        <v>39912</v>
      </c>
      <c r="F89" s="1"/>
      <c r="G89" s="1">
        <f t="shared" si="30"/>
        <v>44197</v>
      </c>
      <c r="I89" s="56">
        <f t="shared" si="35"/>
        <v>0</v>
      </c>
      <c r="J89" s="56">
        <f t="shared" si="35"/>
        <v>1</v>
      </c>
      <c r="K89" s="56">
        <f t="shared" si="35"/>
        <v>1</v>
      </c>
      <c r="L89" s="56">
        <f t="shared" si="35"/>
        <v>1</v>
      </c>
      <c r="M89" s="56">
        <f t="shared" si="35"/>
        <v>1</v>
      </c>
      <c r="N89" s="56">
        <f t="shared" si="35"/>
        <v>1</v>
      </c>
      <c r="O89" s="56">
        <f t="shared" si="35"/>
        <v>1</v>
      </c>
      <c r="P89" s="56">
        <f t="shared" si="35"/>
        <v>1</v>
      </c>
      <c r="Q89" s="56">
        <f t="shared" si="35"/>
        <v>1</v>
      </c>
      <c r="R89" s="56">
        <f t="shared" si="35"/>
        <v>1</v>
      </c>
      <c r="S89" s="56">
        <f t="shared" si="36"/>
        <v>1</v>
      </c>
      <c r="T89" s="56">
        <f t="shared" si="36"/>
        <v>1</v>
      </c>
      <c r="U89" s="56">
        <f t="shared" si="36"/>
        <v>1</v>
      </c>
      <c r="V89" s="56">
        <f t="shared" si="36"/>
        <v>1</v>
      </c>
      <c r="W89" s="56">
        <f t="shared" si="36"/>
        <v>1</v>
      </c>
      <c r="X89" s="56">
        <f t="shared" si="36"/>
        <v>1</v>
      </c>
      <c r="Y89" s="56">
        <f t="shared" si="36"/>
        <v>1</v>
      </c>
      <c r="Z89" s="56">
        <f t="shared" si="36"/>
        <v>1</v>
      </c>
      <c r="AA89" s="56">
        <f t="shared" si="36"/>
        <v>1</v>
      </c>
      <c r="AB89" s="56">
        <f t="shared" si="36"/>
        <v>1</v>
      </c>
      <c r="AC89" s="56">
        <f t="shared" si="37"/>
        <v>1</v>
      </c>
      <c r="AD89" s="56">
        <f t="shared" si="37"/>
        <v>1</v>
      </c>
      <c r="AE89" s="56">
        <f t="shared" si="37"/>
        <v>1</v>
      </c>
      <c r="AF89" s="56">
        <f t="shared" si="37"/>
        <v>1</v>
      </c>
      <c r="AG89" s="56">
        <f t="shared" si="37"/>
        <v>1</v>
      </c>
      <c r="AH89" s="56">
        <f t="shared" si="37"/>
        <v>1</v>
      </c>
      <c r="AI89" s="56">
        <f t="shared" si="37"/>
        <v>1</v>
      </c>
      <c r="AJ89" s="56">
        <f t="shared" si="37"/>
        <v>1</v>
      </c>
      <c r="AK89" s="56">
        <f t="shared" si="37"/>
        <v>1</v>
      </c>
      <c r="AL89" s="56">
        <f t="shared" si="37"/>
        <v>1</v>
      </c>
      <c r="AM89" s="56">
        <f t="shared" si="38"/>
        <v>1</v>
      </c>
      <c r="AN89" s="56">
        <f t="shared" si="38"/>
        <v>1</v>
      </c>
      <c r="AO89" s="56">
        <f t="shared" si="38"/>
        <v>1</v>
      </c>
      <c r="AP89" s="56">
        <f t="shared" si="38"/>
        <v>1</v>
      </c>
      <c r="AQ89" s="56">
        <f t="shared" si="38"/>
        <v>1</v>
      </c>
      <c r="AR89" s="56">
        <f t="shared" si="38"/>
        <v>1</v>
      </c>
      <c r="AS89" s="56">
        <f t="shared" si="38"/>
        <v>1</v>
      </c>
      <c r="AT89" s="56">
        <f t="shared" si="38"/>
        <v>1</v>
      </c>
      <c r="AU89" s="56">
        <f t="shared" si="38"/>
        <v>1</v>
      </c>
      <c r="AV89" s="56">
        <f t="shared" si="38"/>
        <v>1</v>
      </c>
      <c r="AW89" s="56">
        <f t="shared" si="38"/>
        <v>1</v>
      </c>
      <c r="AX89" s="56">
        <f t="shared" si="38"/>
        <v>1</v>
      </c>
      <c r="AY89" s="56">
        <f t="shared" si="38"/>
        <v>1</v>
      </c>
      <c r="AZ89" s="56">
        <f t="shared" si="38"/>
        <v>1</v>
      </c>
    </row>
    <row r="90" spans="1:52">
      <c r="A90" s="56" t="s">
        <v>652</v>
      </c>
      <c r="B90" s="56">
        <v>36148</v>
      </c>
      <c r="C90" s="56" t="s">
        <v>714</v>
      </c>
      <c r="D90" s="56" t="s">
        <v>885</v>
      </c>
      <c r="E90" s="1">
        <v>39940</v>
      </c>
      <c r="F90" s="1"/>
      <c r="G90" s="1">
        <f t="shared" si="30"/>
        <v>44197</v>
      </c>
      <c r="I90" s="56">
        <f t="shared" si="35"/>
        <v>0</v>
      </c>
      <c r="J90" s="56">
        <f t="shared" si="35"/>
        <v>1</v>
      </c>
      <c r="K90" s="56">
        <f t="shared" si="35"/>
        <v>1</v>
      </c>
      <c r="L90" s="56">
        <f t="shared" si="35"/>
        <v>1</v>
      </c>
      <c r="M90" s="56">
        <f t="shared" si="35"/>
        <v>1</v>
      </c>
      <c r="N90" s="56">
        <f t="shared" si="35"/>
        <v>1</v>
      </c>
      <c r="O90" s="56">
        <f t="shared" si="35"/>
        <v>1</v>
      </c>
      <c r="P90" s="56">
        <f t="shared" si="35"/>
        <v>1</v>
      </c>
      <c r="Q90" s="56">
        <f t="shared" si="35"/>
        <v>1</v>
      </c>
      <c r="R90" s="56">
        <f t="shared" si="35"/>
        <v>1</v>
      </c>
      <c r="S90" s="56">
        <f t="shared" si="36"/>
        <v>1</v>
      </c>
      <c r="T90" s="56">
        <f t="shared" si="36"/>
        <v>1</v>
      </c>
      <c r="U90" s="56">
        <f t="shared" si="36"/>
        <v>1</v>
      </c>
      <c r="V90" s="56">
        <f t="shared" si="36"/>
        <v>1</v>
      </c>
      <c r="W90" s="56">
        <f t="shared" si="36"/>
        <v>1</v>
      </c>
      <c r="X90" s="56">
        <f t="shared" si="36"/>
        <v>1</v>
      </c>
      <c r="Y90" s="56">
        <f t="shared" si="36"/>
        <v>1</v>
      </c>
      <c r="Z90" s="56">
        <f t="shared" si="36"/>
        <v>1</v>
      </c>
      <c r="AA90" s="56">
        <f t="shared" si="36"/>
        <v>1</v>
      </c>
      <c r="AB90" s="56">
        <f t="shared" si="36"/>
        <v>1</v>
      </c>
      <c r="AC90" s="56">
        <f t="shared" si="37"/>
        <v>1</v>
      </c>
      <c r="AD90" s="56">
        <f t="shared" si="37"/>
        <v>1</v>
      </c>
      <c r="AE90" s="56">
        <f t="shared" si="37"/>
        <v>1</v>
      </c>
      <c r="AF90" s="56">
        <f t="shared" si="37"/>
        <v>1</v>
      </c>
      <c r="AG90" s="56">
        <f t="shared" si="37"/>
        <v>1</v>
      </c>
      <c r="AH90" s="56">
        <f t="shared" si="37"/>
        <v>1</v>
      </c>
      <c r="AI90" s="56">
        <f t="shared" si="37"/>
        <v>1</v>
      </c>
      <c r="AJ90" s="56">
        <f t="shared" si="37"/>
        <v>1</v>
      </c>
      <c r="AK90" s="56">
        <f t="shared" si="37"/>
        <v>1</v>
      </c>
      <c r="AL90" s="56">
        <f t="shared" si="37"/>
        <v>1</v>
      </c>
      <c r="AM90" s="56">
        <f t="shared" si="38"/>
        <v>1</v>
      </c>
      <c r="AN90" s="56">
        <f t="shared" si="38"/>
        <v>1</v>
      </c>
      <c r="AO90" s="56">
        <f t="shared" si="38"/>
        <v>1</v>
      </c>
      <c r="AP90" s="56">
        <f t="shared" si="38"/>
        <v>1</v>
      </c>
      <c r="AQ90" s="56">
        <f t="shared" si="38"/>
        <v>1</v>
      </c>
      <c r="AR90" s="56">
        <f t="shared" si="38"/>
        <v>1</v>
      </c>
      <c r="AS90" s="56">
        <f t="shared" si="38"/>
        <v>1</v>
      </c>
      <c r="AT90" s="56">
        <f t="shared" si="38"/>
        <v>1</v>
      </c>
      <c r="AU90" s="56">
        <f t="shared" si="38"/>
        <v>1</v>
      </c>
      <c r="AV90" s="56">
        <f t="shared" si="38"/>
        <v>1</v>
      </c>
      <c r="AW90" s="56">
        <f t="shared" si="38"/>
        <v>1</v>
      </c>
      <c r="AX90" s="56">
        <f t="shared" si="38"/>
        <v>1</v>
      </c>
      <c r="AY90" s="56">
        <f t="shared" si="38"/>
        <v>1</v>
      </c>
      <c r="AZ90" s="56">
        <f t="shared" si="38"/>
        <v>1</v>
      </c>
    </row>
    <row r="91" spans="1:52">
      <c r="A91" s="56" t="s">
        <v>652</v>
      </c>
      <c r="B91" s="56">
        <v>36149</v>
      </c>
      <c r="C91" s="56" t="s">
        <v>714</v>
      </c>
      <c r="D91" s="56" t="s">
        <v>884</v>
      </c>
      <c r="E91" s="1">
        <v>39968</v>
      </c>
      <c r="F91" s="1"/>
      <c r="G91" s="1">
        <f t="shared" si="30"/>
        <v>44197</v>
      </c>
      <c r="I91" s="56">
        <f t="shared" si="35"/>
        <v>0</v>
      </c>
      <c r="J91" s="56">
        <f t="shared" si="35"/>
        <v>1</v>
      </c>
      <c r="K91" s="56">
        <f t="shared" si="35"/>
        <v>1</v>
      </c>
      <c r="L91" s="56">
        <f t="shared" si="35"/>
        <v>1</v>
      </c>
      <c r="M91" s="56">
        <f t="shared" si="35"/>
        <v>1</v>
      </c>
      <c r="N91" s="56">
        <f t="shared" si="35"/>
        <v>1</v>
      </c>
      <c r="O91" s="56">
        <f t="shared" si="35"/>
        <v>1</v>
      </c>
      <c r="P91" s="56">
        <f t="shared" si="35"/>
        <v>1</v>
      </c>
      <c r="Q91" s="56">
        <f t="shared" si="35"/>
        <v>1</v>
      </c>
      <c r="R91" s="56">
        <f t="shared" si="35"/>
        <v>1</v>
      </c>
      <c r="S91" s="56">
        <f t="shared" si="36"/>
        <v>1</v>
      </c>
      <c r="T91" s="56">
        <f t="shared" si="36"/>
        <v>1</v>
      </c>
      <c r="U91" s="56">
        <f t="shared" si="36"/>
        <v>1</v>
      </c>
      <c r="V91" s="56">
        <f t="shared" si="36"/>
        <v>1</v>
      </c>
      <c r="W91" s="56">
        <f t="shared" si="36"/>
        <v>1</v>
      </c>
      <c r="X91" s="56">
        <f t="shared" si="36"/>
        <v>1</v>
      </c>
      <c r="Y91" s="56">
        <f t="shared" si="36"/>
        <v>1</v>
      </c>
      <c r="Z91" s="56">
        <f t="shared" si="36"/>
        <v>1</v>
      </c>
      <c r="AA91" s="56">
        <f t="shared" si="36"/>
        <v>1</v>
      </c>
      <c r="AB91" s="56">
        <f t="shared" si="36"/>
        <v>1</v>
      </c>
      <c r="AC91" s="56">
        <f t="shared" si="37"/>
        <v>1</v>
      </c>
      <c r="AD91" s="56">
        <f t="shared" si="37"/>
        <v>1</v>
      </c>
      <c r="AE91" s="56">
        <f t="shared" si="37"/>
        <v>1</v>
      </c>
      <c r="AF91" s="56">
        <f t="shared" si="37"/>
        <v>1</v>
      </c>
      <c r="AG91" s="56">
        <f t="shared" si="37"/>
        <v>1</v>
      </c>
      <c r="AH91" s="56">
        <f t="shared" si="37"/>
        <v>1</v>
      </c>
      <c r="AI91" s="56">
        <f t="shared" si="37"/>
        <v>1</v>
      </c>
      <c r="AJ91" s="56">
        <f t="shared" si="37"/>
        <v>1</v>
      </c>
      <c r="AK91" s="56">
        <f t="shared" si="37"/>
        <v>1</v>
      </c>
      <c r="AL91" s="56">
        <f t="shared" si="37"/>
        <v>1</v>
      </c>
      <c r="AM91" s="56">
        <f t="shared" si="38"/>
        <v>1</v>
      </c>
      <c r="AN91" s="56">
        <f t="shared" si="38"/>
        <v>1</v>
      </c>
      <c r="AO91" s="56">
        <f t="shared" si="38"/>
        <v>1</v>
      </c>
      <c r="AP91" s="56">
        <f t="shared" si="38"/>
        <v>1</v>
      </c>
      <c r="AQ91" s="56">
        <f t="shared" si="38"/>
        <v>1</v>
      </c>
      <c r="AR91" s="56">
        <f t="shared" si="38"/>
        <v>1</v>
      </c>
      <c r="AS91" s="56">
        <f t="shared" si="38"/>
        <v>1</v>
      </c>
      <c r="AT91" s="56">
        <f t="shared" si="38"/>
        <v>1</v>
      </c>
      <c r="AU91" s="56">
        <f t="shared" si="38"/>
        <v>1</v>
      </c>
      <c r="AV91" s="56">
        <f t="shared" si="38"/>
        <v>1</v>
      </c>
      <c r="AW91" s="56">
        <f t="shared" si="38"/>
        <v>1</v>
      </c>
      <c r="AX91" s="56">
        <f t="shared" si="38"/>
        <v>1</v>
      </c>
      <c r="AY91" s="56">
        <f t="shared" si="38"/>
        <v>1</v>
      </c>
      <c r="AZ91" s="56">
        <f t="shared" si="38"/>
        <v>1</v>
      </c>
    </row>
    <row r="92" spans="1:52">
      <c r="A92" s="56" t="s">
        <v>352</v>
      </c>
      <c r="B92" s="56">
        <v>36150</v>
      </c>
      <c r="C92" s="56" t="s">
        <v>714</v>
      </c>
      <c r="D92" s="56" t="s">
        <v>883</v>
      </c>
      <c r="E92" s="1">
        <v>40142</v>
      </c>
      <c r="F92" s="1">
        <v>43891</v>
      </c>
      <c r="G92" s="1">
        <f t="shared" si="30"/>
        <v>43891</v>
      </c>
      <c r="I92" s="56">
        <f t="shared" si="35"/>
        <v>0</v>
      </c>
      <c r="J92" s="56">
        <f t="shared" si="35"/>
        <v>0</v>
      </c>
      <c r="K92" s="56">
        <f t="shared" si="35"/>
        <v>0</v>
      </c>
      <c r="L92" s="56">
        <f t="shared" si="35"/>
        <v>1</v>
      </c>
      <c r="M92" s="56">
        <f t="shared" si="35"/>
        <v>1</v>
      </c>
      <c r="N92" s="56">
        <f t="shared" si="35"/>
        <v>1</v>
      </c>
      <c r="O92" s="56">
        <f t="shared" si="35"/>
        <v>1</v>
      </c>
      <c r="P92" s="56">
        <f t="shared" si="35"/>
        <v>1</v>
      </c>
      <c r="Q92" s="56">
        <f t="shared" si="35"/>
        <v>1</v>
      </c>
      <c r="R92" s="56">
        <f t="shared" si="35"/>
        <v>1</v>
      </c>
      <c r="S92" s="56">
        <f t="shared" si="36"/>
        <v>1</v>
      </c>
      <c r="T92" s="56">
        <f t="shared" si="36"/>
        <v>1</v>
      </c>
      <c r="U92" s="56">
        <f t="shared" si="36"/>
        <v>1</v>
      </c>
      <c r="V92" s="56">
        <f t="shared" si="36"/>
        <v>1</v>
      </c>
      <c r="W92" s="56">
        <f t="shared" si="36"/>
        <v>1</v>
      </c>
      <c r="X92" s="56">
        <f t="shared" si="36"/>
        <v>1</v>
      </c>
      <c r="Y92" s="56">
        <f t="shared" si="36"/>
        <v>1</v>
      </c>
      <c r="Z92" s="56">
        <f t="shared" si="36"/>
        <v>1</v>
      </c>
      <c r="AA92" s="56">
        <f t="shared" si="36"/>
        <v>1</v>
      </c>
      <c r="AB92" s="56">
        <f t="shared" si="36"/>
        <v>1</v>
      </c>
      <c r="AC92" s="56">
        <f t="shared" si="37"/>
        <v>1</v>
      </c>
      <c r="AD92" s="56">
        <f t="shared" si="37"/>
        <v>1</v>
      </c>
      <c r="AE92" s="56">
        <f t="shared" si="37"/>
        <v>1</v>
      </c>
      <c r="AF92" s="56">
        <f t="shared" si="37"/>
        <v>1</v>
      </c>
      <c r="AG92" s="56">
        <f t="shared" si="37"/>
        <v>1</v>
      </c>
      <c r="AH92" s="56">
        <f t="shared" si="37"/>
        <v>1</v>
      </c>
      <c r="AI92" s="56">
        <f t="shared" si="37"/>
        <v>1</v>
      </c>
      <c r="AJ92" s="56">
        <f t="shared" si="37"/>
        <v>1</v>
      </c>
      <c r="AK92" s="56">
        <f t="shared" si="37"/>
        <v>1</v>
      </c>
      <c r="AL92" s="56">
        <f t="shared" si="37"/>
        <v>1</v>
      </c>
      <c r="AM92" s="56">
        <f t="shared" si="38"/>
        <v>1</v>
      </c>
      <c r="AN92" s="56">
        <f t="shared" si="38"/>
        <v>1</v>
      </c>
      <c r="AO92" s="56">
        <f t="shared" si="38"/>
        <v>1</v>
      </c>
      <c r="AP92" s="56">
        <f t="shared" si="38"/>
        <v>1</v>
      </c>
      <c r="AQ92" s="56">
        <f t="shared" si="38"/>
        <v>1</v>
      </c>
      <c r="AR92" s="56">
        <f t="shared" si="38"/>
        <v>1</v>
      </c>
      <c r="AS92" s="56">
        <f t="shared" si="38"/>
        <v>1</v>
      </c>
      <c r="AT92" s="56">
        <f t="shared" si="38"/>
        <v>1</v>
      </c>
      <c r="AU92" s="56">
        <f t="shared" si="38"/>
        <v>1</v>
      </c>
      <c r="AV92" s="56">
        <f t="shared" si="38"/>
        <v>1</v>
      </c>
      <c r="AW92" s="56">
        <f t="shared" si="38"/>
        <v>1</v>
      </c>
      <c r="AX92" s="56">
        <f t="shared" si="38"/>
        <v>1</v>
      </c>
      <c r="AY92" s="56">
        <f t="shared" si="38"/>
        <v>1</v>
      </c>
      <c r="AZ92" s="56">
        <f t="shared" si="38"/>
        <v>1</v>
      </c>
    </row>
    <row r="93" spans="1:52">
      <c r="A93" s="56" t="s">
        <v>652</v>
      </c>
      <c r="B93" s="56">
        <v>36553</v>
      </c>
      <c r="C93" s="56" t="s">
        <v>840</v>
      </c>
      <c r="D93" s="56" t="s">
        <v>882</v>
      </c>
      <c r="E93" s="1">
        <v>43790</v>
      </c>
      <c r="F93" s="1"/>
      <c r="G93" s="1">
        <f t="shared" si="30"/>
        <v>44197</v>
      </c>
      <c r="I93" s="56">
        <f t="shared" si="35"/>
        <v>0</v>
      </c>
      <c r="J93" s="56">
        <f t="shared" si="35"/>
        <v>0</v>
      </c>
      <c r="K93" s="56">
        <f t="shared" si="35"/>
        <v>0</v>
      </c>
      <c r="L93" s="56">
        <f t="shared" si="35"/>
        <v>0</v>
      </c>
      <c r="M93" s="56">
        <f t="shared" si="35"/>
        <v>0</v>
      </c>
      <c r="N93" s="56">
        <f t="shared" si="35"/>
        <v>0</v>
      </c>
      <c r="O93" s="56">
        <f t="shared" si="35"/>
        <v>0</v>
      </c>
      <c r="P93" s="56">
        <f t="shared" si="35"/>
        <v>0</v>
      </c>
      <c r="Q93" s="56">
        <f t="shared" si="35"/>
        <v>0</v>
      </c>
      <c r="R93" s="56">
        <f t="shared" si="35"/>
        <v>0</v>
      </c>
      <c r="S93" s="56">
        <f t="shared" si="36"/>
        <v>0</v>
      </c>
      <c r="T93" s="56">
        <f t="shared" si="36"/>
        <v>0</v>
      </c>
      <c r="U93" s="56">
        <f t="shared" si="36"/>
        <v>0</v>
      </c>
      <c r="V93" s="56">
        <f t="shared" si="36"/>
        <v>0</v>
      </c>
      <c r="W93" s="56">
        <f t="shared" si="36"/>
        <v>0</v>
      </c>
      <c r="X93" s="56">
        <f t="shared" si="36"/>
        <v>0</v>
      </c>
      <c r="Y93" s="56">
        <f t="shared" si="36"/>
        <v>0</v>
      </c>
      <c r="Z93" s="56">
        <f t="shared" si="36"/>
        <v>0</v>
      </c>
      <c r="AA93" s="56">
        <f t="shared" si="36"/>
        <v>0</v>
      </c>
      <c r="AB93" s="56">
        <f t="shared" si="36"/>
        <v>0</v>
      </c>
      <c r="AC93" s="56">
        <f t="shared" si="37"/>
        <v>0</v>
      </c>
      <c r="AD93" s="56">
        <f t="shared" si="37"/>
        <v>0</v>
      </c>
      <c r="AE93" s="56">
        <f t="shared" si="37"/>
        <v>0</v>
      </c>
      <c r="AF93" s="56">
        <f t="shared" si="37"/>
        <v>0</v>
      </c>
      <c r="AG93" s="56">
        <f t="shared" si="37"/>
        <v>0</v>
      </c>
      <c r="AH93" s="56">
        <f t="shared" si="37"/>
        <v>0</v>
      </c>
      <c r="AI93" s="56">
        <f t="shared" si="37"/>
        <v>0</v>
      </c>
      <c r="AJ93" s="56">
        <f t="shared" si="37"/>
        <v>0</v>
      </c>
      <c r="AK93" s="56">
        <f t="shared" si="37"/>
        <v>0</v>
      </c>
      <c r="AL93" s="56">
        <f t="shared" si="37"/>
        <v>0</v>
      </c>
      <c r="AM93" s="56">
        <f t="shared" si="38"/>
        <v>0</v>
      </c>
      <c r="AN93" s="56">
        <f t="shared" si="38"/>
        <v>0</v>
      </c>
      <c r="AO93" s="56">
        <f t="shared" si="38"/>
        <v>0</v>
      </c>
      <c r="AP93" s="56">
        <f t="shared" si="38"/>
        <v>0</v>
      </c>
      <c r="AQ93" s="56">
        <f t="shared" si="38"/>
        <v>0</v>
      </c>
      <c r="AR93" s="56">
        <f t="shared" si="38"/>
        <v>0</v>
      </c>
      <c r="AS93" s="56">
        <f t="shared" si="38"/>
        <v>0</v>
      </c>
      <c r="AT93" s="56">
        <f t="shared" si="38"/>
        <v>0</v>
      </c>
      <c r="AU93" s="56">
        <f t="shared" si="38"/>
        <v>0</v>
      </c>
      <c r="AV93" s="56">
        <f t="shared" si="38"/>
        <v>0</v>
      </c>
      <c r="AW93" s="56">
        <f t="shared" si="38"/>
        <v>0</v>
      </c>
      <c r="AX93" s="56">
        <f t="shared" si="38"/>
        <v>0</v>
      </c>
      <c r="AY93" s="56">
        <f t="shared" si="38"/>
        <v>0</v>
      </c>
      <c r="AZ93" s="56">
        <f t="shared" si="38"/>
        <v>1</v>
      </c>
    </row>
    <row r="94" spans="1:52">
      <c r="A94" s="56" t="s">
        <v>652</v>
      </c>
      <c r="B94" s="56">
        <v>36566</v>
      </c>
      <c r="C94" s="56" t="s">
        <v>714</v>
      </c>
      <c r="D94" s="56" t="s">
        <v>881</v>
      </c>
      <c r="E94" s="1">
        <v>39864</v>
      </c>
      <c r="F94" s="1"/>
      <c r="G94" s="1">
        <f t="shared" si="30"/>
        <v>44197</v>
      </c>
      <c r="I94" s="56">
        <f t="shared" si="35"/>
        <v>1</v>
      </c>
      <c r="J94" s="56">
        <f t="shared" si="35"/>
        <v>1</v>
      </c>
      <c r="K94" s="56">
        <f t="shared" si="35"/>
        <v>1</v>
      </c>
      <c r="L94" s="56">
        <f t="shared" si="35"/>
        <v>1</v>
      </c>
      <c r="M94" s="56">
        <f t="shared" si="35"/>
        <v>1</v>
      </c>
      <c r="N94" s="56">
        <f t="shared" si="35"/>
        <v>1</v>
      </c>
      <c r="O94" s="56">
        <f t="shared" si="35"/>
        <v>1</v>
      </c>
      <c r="P94" s="56">
        <f t="shared" si="35"/>
        <v>1</v>
      </c>
      <c r="Q94" s="56">
        <f t="shared" si="35"/>
        <v>1</v>
      </c>
      <c r="R94" s="56">
        <f t="shared" si="35"/>
        <v>1</v>
      </c>
      <c r="S94" s="56">
        <f t="shared" si="36"/>
        <v>1</v>
      </c>
      <c r="T94" s="56">
        <f t="shared" si="36"/>
        <v>1</v>
      </c>
      <c r="U94" s="56">
        <f t="shared" si="36"/>
        <v>1</v>
      </c>
      <c r="V94" s="56">
        <f t="shared" si="36"/>
        <v>1</v>
      </c>
      <c r="W94" s="56">
        <f t="shared" si="36"/>
        <v>1</v>
      </c>
      <c r="X94" s="56">
        <f t="shared" si="36"/>
        <v>1</v>
      </c>
      <c r="Y94" s="56">
        <f t="shared" si="36"/>
        <v>1</v>
      </c>
      <c r="Z94" s="56">
        <f t="shared" si="36"/>
        <v>1</v>
      </c>
      <c r="AA94" s="56">
        <f t="shared" si="36"/>
        <v>1</v>
      </c>
      <c r="AB94" s="56">
        <f t="shared" si="36"/>
        <v>1</v>
      </c>
      <c r="AC94" s="56">
        <f t="shared" si="37"/>
        <v>1</v>
      </c>
      <c r="AD94" s="56">
        <f t="shared" si="37"/>
        <v>1</v>
      </c>
      <c r="AE94" s="56">
        <f t="shared" si="37"/>
        <v>1</v>
      </c>
      <c r="AF94" s="56">
        <f t="shared" si="37"/>
        <v>1</v>
      </c>
      <c r="AG94" s="56">
        <f t="shared" si="37"/>
        <v>1</v>
      </c>
      <c r="AH94" s="56">
        <f t="shared" si="37"/>
        <v>1</v>
      </c>
      <c r="AI94" s="56">
        <f t="shared" si="37"/>
        <v>1</v>
      </c>
      <c r="AJ94" s="56">
        <f t="shared" si="37"/>
        <v>1</v>
      </c>
      <c r="AK94" s="56">
        <f t="shared" si="37"/>
        <v>1</v>
      </c>
      <c r="AL94" s="56">
        <f t="shared" si="37"/>
        <v>1</v>
      </c>
      <c r="AM94" s="56">
        <f t="shared" si="38"/>
        <v>1</v>
      </c>
      <c r="AN94" s="56">
        <f t="shared" si="38"/>
        <v>1</v>
      </c>
      <c r="AO94" s="56">
        <f t="shared" si="38"/>
        <v>1</v>
      </c>
      <c r="AP94" s="56">
        <f t="shared" si="38"/>
        <v>1</v>
      </c>
      <c r="AQ94" s="56">
        <f t="shared" si="38"/>
        <v>1</v>
      </c>
      <c r="AR94" s="56">
        <f t="shared" si="38"/>
        <v>1</v>
      </c>
      <c r="AS94" s="56">
        <f t="shared" si="38"/>
        <v>1</v>
      </c>
      <c r="AT94" s="56">
        <f t="shared" si="38"/>
        <v>1</v>
      </c>
      <c r="AU94" s="56">
        <f t="shared" si="38"/>
        <v>1</v>
      </c>
      <c r="AV94" s="56">
        <f t="shared" si="38"/>
        <v>1</v>
      </c>
      <c r="AW94" s="56">
        <f t="shared" si="38"/>
        <v>1</v>
      </c>
      <c r="AX94" s="56">
        <f t="shared" si="38"/>
        <v>1</v>
      </c>
      <c r="AY94" s="56">
        <f t="shared" si="38"/>
        <v>1</v>
      </c>
      <c r="AZ94" s="56">
        <f t="shared" si="38"/>
        <v>1</v>
      </c>
    </row>
    <row r="95" spans="1:52">
      <c r="A95" s="56" t="s">
        <v>652</v>
      </c>
      <c r="B95" s="56">
        <v>36596</v>
      </c>
      <c r="C95" s="56" t="s">
        <v>714</v>
      </c>
      <c r="D95" s="56" t="s">
        <v>732</v>
      </c>
      <c r="E95" s="1">
        <v>43384</v>
      </c>
      <c r="F95" s="1"/>
      <c r="G95" s="1">
        <f t="shared" si="30"/>
        <v>44197</v>
      </c>
      <c r="I95" s="56">
        <f t="shared" si="35"/>
        <v>0</v>
      </c>
      <c r="J95" s="56">
        <f t="shared" si="35"/>
        <v>0</v>
      </c>
      <c r="K95" s="56">
        <f t="shared" si="35"/>
        <v>0</v>
      </c>
      <c r="L95" s="56">
        <f t="shared" si="35"/>
        <v>0</v>
      </c>
      <c r="M95" s="56">
        <f t="shared" si="35"/>
        <v>0</v>
      </c>
      <c r="N95" s="56">
        <f t="shared" si="35"/>
        <v>0</v>
      </c>
      <c r="O95" s="56">
        <f t="shared" si="35"/>
        <v>0</v>
      </c>
      <c r="P95" s="56">
        <f t="shared" si="35"/>
        <v>0</v>
      </c>
      <c r="Q95" s="56">
        <f t="shared" si="35"/>
        <v>0</v>
      </c>
      <c r="R95" s="56">
        <f t="shared" si="35"/>
        <v>0</v>
      </c>
      <c r="S95" s="56">
        <f t="shared" si="36"/>
        <v>0</v>
      </c>
      <c r="T95" s="56">
        <f t="shared" si="36"/>
        <v>0</v>
      </c>
      <c r="U95" s="56">
        <f t="shared" si="36"/>
        <v>0</v>
      </c>
      <c r="V95" s="56">
        <f t="shared" si="36"/>
        <v>0</v>
      </c>
      <c r="W95" s="56">
        <f t="shared" si="36"/>
        <v>0</v>
      </c>
      <c r="X95" s="56">
        <f t="shared" si="36"/>
        <v>0</v>
      </c>
      <c r="Y95" s="56">
        <f t="shared" si="36"/>
        <v>0</v>
      </c>
      <c r="Z95" s="56">
        <f t="shared" si="36"/>
        <v>0</v>
      </c>
      <c r="AA95" s="56">
        <f t="shared" si="36"/>
        <v>0</v>
      </c>
      <c r="AB95" s="56">
        <f t="shared" si="36"/>
        <v>0</v>
      </c>
      <c r="AC95" s="56">
        <f t="shared" si="37"/>
        <v>0</v>
      </c>
      <c r="AD95" s="56">
        <f t="shared" si="37"/>
        <v>0</v>
      </c>
      <c r="AE95" s="56">
        <f t="shared" si="37"/>
        <v>0</v>
      </c>
      <c r="AF95" s="56">
        <f t="shared" si="37"/>
        <v>0</v>
      </c>
      <c r="AG95" s="56">
        <f t="shared" si="37"/>
        <v>0</v>
      </c>
      <c r="AH95" s="56">
        <f t="shared" si="37"/>
        <v>0</v>
      </c>
      <c r="AI95" s="56">
        <f t="shared" si="37"/>
        <v>0</v>
      </c>
      <c r="AJ95" s="56">
        <f t="shared" si="37"/>
        <v>0</v>
      </c>
      <c r="AK95" s="56">
        <f t="shared" si="37"/>
        <v>0</v>
      </c>
      <c r="AL95" s="56">
        <f t="shared" si="37"/>
        <v>0</v>
      </c>
      <c r="AM95" s="56">
        <f t="shared" si="38"/>
        <v>0</v>
      </c>
      <c r="AN95" s="56">
        <f t="shared" si="38"/>
        <v>0</v>
      </c>
      <c r="AO95" s="56">
        <f t="shared" si="38"/>
        <v>0</v>
      </c>
      <c r="AP95" s="56">
        <f t="shared" si="38"/>
        <v>0</v>
      </c>
      <c r="AQ95" s="56">
        <f t="shared" si="38"/>
        <v>0</v>
      </c>
      <c r="AR95" s="56">
        <f t="shared" si="38"/>
        <v>0</v>
      </c>
      <c r="AS95" s="56">
        <f t="shared" si="38"/>
        <v>0</v>
      </c>
      <c r="AT95" s="56">
        <f t="shared" si="38"/>
        <v>0</v>
      </c>
      <c r="AU95" s="56">
        <f t="shared" si="38"/>
        <v>0</v>
      </c>
      <c r="AV95" s="56">
        <f t="shared" si="38"/>
        <v>1</v>
      </c>
      <c r="AW95" s="56">
        <f t="shared" si="38"/>
        <v>1</v>
      </c>
      <c r="AX95" s="56">
        <f t="shared" si="38"/>
        <v>1</v>
      </c>
      <c r="AY95" s="56">
        <f t="shared" si="38"/>
        <v>1</v>
      </c>
      <c r="AZ95" s="56">
        <f t="shared" si="38"/>
        <v>1</v>
      </c>
    </row>
    <row r="96" spans="1:52">
      <c r="A96" s="56" t="s">
        <v>652</v>
      </c>
      <c r="B96" s="56">
        <v>37595</v>
      </c>
      <c r="C96" s="56" t="s">
        <v>877</v>
      </c>
      <c r="D96" s="56" t="s">
        <v>880</v>
      </c>
      <c r="E96" s="1">
        <v>40073</v>
      </c>
      <c r="F96" s="1"/>
      <c r="G96" s="1">
        <f t="shared" si="30"/>
        <v>44197</v>
      </c>
      <c r="I96" s="56">
        <f t="shared" si="35"/>
        <v>0</v>
      </c>
      <c r="J96" s="56">
        <f t="shared" si="35"/>
        <v>0</v>
      </c>
      <c r="K96" s="56">
        <f t="shared" si="35"/>
        <v>1</v>
      </c>
      <c r="L96" s="56">
        <f t="shared" si="35"/>
        <v>1</v>
      </c>
      <c r="M96" s="56">
        <f t="shared" si="35"/>
        <v>1</v>
      </c>
      <c r="N96" s="56">
        <f t="shared" si="35"/>
        <v>1</v>
      </c>
      <c r="O96" s="56">
        <f t="shared" si="35"/>
        <v>1</v>
      </c>
      <c r="P96" s="56">
        <f t="shared" si="35"/>
        <v>1</v>
      </c>
      <c r="Q96" s="56">
        <f t="shared" si="35"/>
        <v>1</v>
      </c>
      <c r="R96" s="56">
        <f t="shared" si="35"/>
        <v>1</v>
      </c>
      <c r="S96" s="56">
        <f t="shared" si="36"/>
        <v>1</v>
      </c>
      <c r="T96" s="56">
        <f t="shared" si="36"/>
        <v>1</v>
      </c>
      <c r="U96" s="56">
        <f t="shared" si="36"/>
        <v>1</v>
      </c>
      <c r="V96" s="56">
        <f t="shared" si="36"/>
        <v>1</v>
      </c>
      <c r="W96" s="56">
        <f t="shared" si="36"/>
        <v>1</v>
      </c>
      <c r="X96" s="56">
        <f t="shared" si="36"/>
        <v>1</v>
      </c>
      <c r="Y96" s="56">
        <f t="shared" si="36"/>
        <v>1</v>
      </c>
      <c r="Z96" s="56">
        <f t="shared" si="36"/>
        <v>1</v>
      </c>
      <c r="AA96" s="56">
        <f t="shared" si="36"/>
        <v>1</v>
      </c>
      <c r="AB96" s="56">
        <f t="shared" si="36"/>
        <v>1</v>
      </c>
      <c r="AC96" s="56">
        <f t="shared" si="37"/>
        <v>1</v>
      </c>
      <c r="AD96" s="56">
        <f t="shared" si="37"/>
        <v>1</v>
      </c>
      <c r="AE96" s="56">
        <f t="shared" si="37"/>
        <v>1</v>
      </c>
      <c r="AF96" s="56">
        <f t="shared" si="37"/>
        <v>1</v>
      </c>
      <c r="AG96" s="56">
        <f t="shared" si="37"/>
        <v>1</v>
      </c>
      <c r="AH96" s="56">
        <f t="shared" si="37"/>
        <v>1</v>
      </c>
      <c r="AI96" s="56">
        <f t="shared" si="37"/>
        <v>1</v>
      </c>
      <c r="AJ96" s="56">
        <f t="shared" si="37"/>
        <v>1</v>
      </c>
      <c r="AK96" s="56">
        <f t="shared" si="37"/>
        <v>1</v>
      </c>
      <c r="AL96" s="56">
        <f t="shared" si="37"/>
        <v>1</v>
      </c>
      <c r="AM96" s="56">
        <f t="shared" si="38"/>
        <v>1</v>
      </c>
      <c r="AN96" s="56">
        <f t="shared" si="38"/>
        <v>1</v>
      </c>
      <c r="AO96" s="56">
        <f t="shared" si="38"/>
        <v>1</v>
      </c>
      <c r="AP96" s="56">
        <f t="shared" si="38"/>
        <v>1</v>
      </c>
      <c r="AQ96" s="56">
        <f t="shared" si="38"/>
        <v>1</v>
      </c>
      <c r="AR96" s="56">
        <f t="shared" si="38"/>
        <v>1</v>
      </c>
      <c r="AS96" s="56">
        <f t="shared" si="38"/>
        <v>1</v>
      </c>
      <c r="AT96" s="56">
        <f t="shared" si="38"/>
        <v>1</v>
      </c>
      <c r="AU96" s="56">
        <f t="shared" si="38"/>
        <v>1</v>
      </c>
      <c r="AV96" s="56">
        <f t="shared" si="38"/>
        <v>1</v>
      </c>
      <c r="AW96" s="56">
        <f t="shared" si="38"/>
        <v>1</v>
      </c>
      <c r="AX96" s="56">
        <f t="shared" si="38"/>
        <v>1</v>
      </c>
      <c r="AY96" s="56">
        <f t="shared" si="38"/>
        <v>1</v>
      </c>
      <c r="AZ96" s="56">
        <f t="shared" si="38"/>
        <v>1</v>
      </c>
    </row>
    <row r="97" spans="1:52">
      <c r="A97" s="56" t="s">
        <v>352</v>
      </c>
      <c r="B97" s="56">
        <v>37596</v>
      </c>
      <c r="C97" s="56" t="s">
        <v>714</v>
      </c>
      <c r="D97" s="56" t="s">
        <v>730</v>
      </c>
      <c r="E97" s="1">
        <v>41252</v>
      </c>
      <c r="F97" s="1">
        <v>43922</v>
      </c>
      <c r="G97" s="1">
        <f t="shared" si="30"/>
        <v>43922</v>
      </c>
      <c r="I97" s="56">
        <f t="shared" ref="I97:R106" si="39">IF(AND(I$5&gt;$E97,I$5&lt;$G97),1,0)</f>
        <v>0</v>
      </c>
      <c r="J97" s="56">
        <f t="shared" si="39"/>
        <v>0</v>
      </c>
      <c r="K97" s="56">
        <f t="shared" si="39"/>
        <v>0</v>
      </c>
      <c r="L97" s="56">
        <f t="shared" si="39"/>
        <v>0</v>
      </c>
      <c r="M97" s="56">
        <f t="shared" si="39"/>
        <v>0</v>
      </c>
      <c r="N97" s="56">
        <f t="shared" si="39"/>
        <v>0</v>
      </c>
      <c r="O97" s="56">
        <f t="shared" si="39"/>
        <v>0</v>
      </c>
      <c r="P97" s="56">
        <f t="shared" si="39"/>
        <v>0</v>
      </c>
      <c r="Q97" s="56">
        <f t="shared" si="39"/>
        <v>0</v>
      </c>
      <c r="R97" s="56">
        <f t="shared" si="39"/>
        <v>0</v>
      </c>
      <c r="S97" s="56">
        <f t="shared" ref="S97:AB106" si="40">IF(AND(S$5&gt;$E97,S$5&lt;$G97),1,0)</f>
        <v>0</v>
      </c>
      <c r="T97" s="56">
        <f t="shared" si="40"/>
        <v>0</v>
      </c>
      <c r="U97" s="56">
        <f t="shared" si="40"/>
        <v>0</v>
      </c>
      <c r="V97" s="56">
        <f t="shared" si="40"/>
        <v>0</v>
      </c>
      <c r="W97" s="56">
        <f t="shared" si="40"/>
        <v>0</v>
      </c>
      <c r="X97" s="56">
        <f t="shared" si="40"/>
        <v>1</v>
      </c>
      <c r="Y97" s="56">
        <f t="shared" si="40"/>
        <v>1</v>
      </c>
      <c r="Z97" s="56">
        <f t="shared" si="40"/>
        <v>1</v>
      </c>
      <c r="AA97" s="56">
        <f t="shared" si="40"/>
        <v>1</v>
      </c>
      <c r="AB97" s="56">
        <f t="shared" si="40"/>
        <v>1</v>
      </c>
      <c r="AC97" s="56">
        <f t="shared" ref="AC97:AL106" si="41">IF(AND(AC$5&gt;$E97,AC$5&lt;$G97),1,0)</f>
        <v>1</v>
      </c>
      <c r="AD97" s="56">
        <f t="shared" si="41"/>
        <v>1</v>
      </c>
      <c r="AE97" s="56">
        <f t="shared" si="41"/>
        <v>1</v>
      </c>
      <c r="AF97" s="56">
        <f t="shared" si="41"/>
        <v>1</v>
      </c>
      <c r="AG97" s="56">
        <f t="shared" si="41"/>
        <v>1</v>
      </c>
      <c r="AH97" s="56">
        <f t="shared" si="41"/>
        <v>1</v>
      </c>
      <c r="AI97" s="56">
        <f t="shared" si="41"/>
        <v>1</v>
      </c>
      <c r="AJ97" s="56">
        <f t="shared" si="41"/>
        <v>1</v>
      </c>
      <c r="AK97" s="56">
        <f t="shared" si="41"/>
        <v>1</v>
      </c>
      <c r="AL97" s="56">
        <f t="shared" si="41"/>
        <v>1</v>
      </c>
      <c r="AM97" s="56">
        <f t="shared" ref="AM97:AZ106" si="42">IF(AND(AM$5&gt;$E97,AM$5&lt;$G97),1,0)</f>
        <v>1</v>
      </c>
      <c r="AN97" s="56">
        <f t="shared" si="42"/>
        <v>1</v>
      </c>
      <c r="AO97" s="56">
        <f t="shared" si="42"/>
        <v>1</v>
      </c>
      <c r="AP97" s="56">
        <f t="shared" si="42"/>
        <v>1</v>
      </c>
      <c r="AQ97" s="56">
        <f t="shared" si="42"/>
        <v>1</v>
      </c>
      <c r="AR97" s="56">
        <f t="shared" si="42"/>
        <v>1</v>
      </c>
      <c r="AS97" s="56">
        <f t="shared" si="42"/>
        <v>1</v>
      </c>
      <c r="AT97" s="56">
        <f t="shared" si="42"/>
        <v>1</v>
      </c>
      <c r="AU97" s="56">
        <f t="shared" si="42"/>
        <v>1</v>
      </c>
      <c r="AV97" s="56">
        <f t="shared" si="42"/>
        <v>1</v>
      </c>
      <c r="AW97" s="56">
        <f t="shared" si="42"/>
        <v>1</v>
      </c>
      <c r="AX97" s="56">
        <f t="shared" si="42"/>
        <v>1</v>
      </c>
      <c r="AY97" s="56">
        <f t="shared" si="42"/>
        <v>1</v>
      </c>
      <c r="AZ97" s="56">
        <f t="shared" si="42"/>
        <v>1</v>
      </c>
    </row>
    <row r="98" spans="1:52">
      <c r="A98" s="56" t="s">
        <v>652</v>
      </c>
      <c r="B98" s="56">
        <v>37597</v>
      </c>
      <c r="C98" s="56" t="s">
        <v>714</v>
      </c>
      <c r="D98" s="56" t="s">
        <v>879</v>
      </c>
      <c r="E98" s="1">
        <v>40170</v>
      </c>
      <c r="F98" s="1"/>
      <c r="G98" s="1">
        <f t="shared" si="30"/>
        <v>44197</v>
      </c>
      <c r="I98" s="56">
        <f t="shared" si="39"/>
        <v>0</v>
      </c>
      <c r="J98" s="56">
        <f t="shared" si="39"/>
        <v>0</v>
      </c>
      <c r="K98" s="56">
        <f t="shared" si="39"/>
        <v>0</v>
      </c>
      <c r="L98" s="56">
        <f t="shared" si="39"/>
        <v>1</v>
      </c>
      <c r="M98" s="56">
        <f t="shared" si="39"/>
        <v>1</v>
      </c>
      <c r="N98" s="56">
        <f t="shared" si="39"/>
        <v>1</v>
      </c>
      <c r="O98" s="56">
        <f t="shared" si="39"/>
        <v>1</v>
      </c>
      <c r="P98" s="56">
        <f t="shared" si="39"/>
        <v>1</v>
      </c>
      <c r="Q98" s="56">
        <f t="shared" si="39"/>
        <v>1</v>
      </c>
      <c r="R98" s="56">
        <f t="shared" si="39"/>
        <v>1</v>
      </c>
      <c r="S98" s="56">
        <f t="shared" si="40"/>
        <v>1</v>
      </c>
      <c r="T98" s="56">
        <f t="shared" si="40"/>
        <v>1</v>
      </c>
      <c r="U98" s="56">
        <f t="shared" si="40"/>
        <v>1</v>
      </c>
      <c r="V98" s="56">
        <f t="shared" si="40"/>
        <v>1</v>
      </c>
      <c r="W98" s="56">
        <f t="shared" si="40"/>
        <v>1</v>
      </c>
      <c r="X98" s="56">
        <f t="shared" si="40"/>
        <v>1</v>
      </c>
      <c r="Y98" s="56">
        <f t="shared" si="40"/>
        <v>1</v>
      </c>
      <c r="Z98" s="56">
        <f t="shared" si="40"/>
        <v>1</v>
      </c>
      <c r="AA98" s="56">
        <f t="shared" si="40"/>
        <v>1</v>
      </c>
      <c r="AB98" s="56">
        <f t="shared" si="40"/>
        <v>1</v>
      </c>
      <c r="AC98" s="56">
        <f t="shared" si="41"/>
        <v>1</v>
      </c>
      <c r="AD98" s="56">
        <f t="shared" si="41"/>
        <v>1</v>
      </c>
      <c r="AE98" s="56">
        <f t="shared" si="41"/>
        <v>1</v>
      </c>
      <c r="AF98" s="56">
        <f t="shared" si="41"/>
        <v>1</v>
      </c>
      <c r="AG98" s="56">
        <f t="shared" si="41"/>
        <v>1</v>
      </c>
      <c r="AH98" s="56">
        <f t="shared" si="41"/>
        <v>1</v>
      </c>
      <c r="AI98" s="56">
        <f t="shared" si="41"/>
        <v>1</v>
      </c>
      <c r="AJ98" s="56">
        <f t="shared" si="41"/>
        <v>1</v>
      </c>
      <c r="AK98" s="56">
        <f t="shared" si="41"/>
        <v>1</v>
      </c>
      <c r="AL98" s="56">
        <f t="shared" si="41"/>
        <v>1</v>
      </c>
      <c r="AM98" s="56">
        <f t="shared" si="42"/>
        <v>1</v>
      </c>
      <c r="AN98" s="56">
        <f t="shared" si="42"/>
        <v>1</v>
      </c>
      <c r="AO98" s="56">
        <f t="shared" si="42"/>
        <v>1</v>
      </c>
      <c r="AP98" s="56">
        <f t="shared" si="42"/>
        <v>1</v>
      </c>
      <c r="AQ98" s="56">
        <f t="shared" si="42"/>
        <v>1</v>
      </c>
      <c r="AR98" s="56">
        <f t="shared" si="42"/>
        <v>1</v>
      </c>
      <c r="AS98" s="56">
        <f t="shared" si="42"/>
        <v>1</v>
      </c>
      <c r="AT98" s="56">
        <f t="shared" si="42"/>
        <v>1</v>
      </c>
      <c r="AU98" s="56">
        <f t="shared" si="42"/>
        <v>1</v>
      </c>
      <c r="AV98" s="56">
        <f t="shared" si="42"/>
        <v>1</v>
      </c>
      <c r="AW98" s="56">
        <f t="shared" si="42"/>
        <v>1</v>
      </c>
      <c r="AX98" s="56">
        <f t="shared" si="42"/>
        <v>1</v>
      </c>
      <c r="AY98" s="56">
        <f t="shared" si="42"/>
        <v>1</v>
      </c>
      <c r="AZ98" s="56">
        <f t="shared" si="42"/>
        <v>1</v>
      </c>
    </row>
    <row r="99" spans="1:52">
      <c r="A99" s="56" t="s">
        <v>652</v>
      </c>
      <c r="B99" s="56">
        <v>37599</v>
      </c>
      <c r="C99" s="56" t="s">
        <v>714</v>
      </c>
      <c r="D99" s="56" t="s">
        <v>728</v>
      </c>
      <c r="E99" s="1">
        <v>43035</v>
      </c>
      <c r="F99" s="1"/>
      <c r="G99" s="1">
        <f t="shared" si="30"/>
        <v>44197</v>
      </c>
      <c r="I99" s="56">
        <f t="shared" si="39"/>
        <v>0</v>
      </c>
      <c r="J99" s="56">
        <f t="shared" si="39"/>
        <v>0</v>
      </c>
      <c r="K99" s="56">
        <f t="shared" si="39"/>
        <v>0</v>
      </c>
      <c r="L99" s="56">
        <f t="shared" si="39"/>
        <v>0</v>
      </c>
      <c r="M99" s="56">
        <f t="shared" si="39"/>
        <v>0</v>
      </c>
      <c r="N99" s="56">
        <f t="shared" si="39"/>
        <v>0</v>
      </c>
      <c r="O99" s="56">
        <f t="shared" si="39"/>
        <v>0</v>
      </c>
      <c r="P99" s="56">
        <f t="shared" si="39"/>
        <v>0</v>
      </c>
      <c r="Q99" s="56">
        <f t="shared" si="39"/>
        <v>0</v>
      </c>
      <c r="R99" s="56">
        <f t="shared" si="39"/>
        <v>0</v>
      </c>
      <c r="S99" s="56">
        <f t="shared" si="40"/>
        <v>0</v>
      </c>
      <c r="T99" s="56">
        <f t="shared" si="40"/>
        <v>0</v>
      </c>
      <c r="U99" s="56">
        <f t="shared" si="40"/>
        <v>0</v>
      </c>
      <c r="V99" s="56">
        <f t="shared" si="40"/>
        <v>0</v>
      </c>
      <c r="W99" s="56">
        <f t="shared" si="40"/>
        <v>0</v>
      </c>
      <c r="X99" s="56">
        <f t="shared" si="40"/>
        <v>0</v>
      </c>
      <c r="Y99" s="56">
        <f t="shared" si="40"/>
        <v>0</v>
      </c>
      <c r="Z99" s="56">
        <f t="shared" si="40"/>
        <v>0</v>
      </c>
      <c r="AA99" s="56">
        <f t="shared" si="40"/>
        <v>0</v>
      </c>
      <c r="AB99" s="56">
        <f t="shared" si="40"/>
        <v>0</v>
      </c>
      <c r="AC99" s="56">
        <f t="shared" si="41"/>
        <v>0</v>
      </c>
      <c r="AD99" s="56">
        <f t="shared" si="41"/>
        <v>0</v>
      </c>
      <c r="AE99" s="56">
        <f t="shared" si="41"/>
        <v>0</v>
      </c>
      <c r="AF99" s="56">
        <f t="shared" si="41"/>
        <v>0</v>
      </c>
      <c r="AG99" s="56">
        <f t="shared" si="41"/>
        <v>0</v>
      </c>
      <c r="AH99" s="56">
        <f t="shared" si="41"/>
        <v>0</v>
      </c>
      <c r="AI99" s="56">
        <f t="shared" si="41"/>
        <v>0</v>
      </c>
      <c r="AJ99" s="56">
        <f t="shared" si="41"/>
        <v>0</v>
      </c>
      <c r="AK99" s="56">
        <f t="shared" si="41"/>
        <v>0</v>
      </c>
      <c r="AL99" s="56">
        <f t="shared" si="41"/>
        <v>0</v>
      </c>
      <c r="AM99" s="56">
        <f t="shared" si="42"/>
        <v>0</v>
      </c>
      <c r="AN99" s="56">
        <f t="shared" si="42"/>
        <v>0</v>
      </c>
      <c r="AO99" s="56">
        <f t="shared" si="42"/>
        <v>0</v>
      </c>
      <c r="AP99" s="56">
        <f t="shared" si="42"/>
        <v>0</v>
      </c>
      <c r="AQ99" s="56">
        <f t="shared" si="42"/>
        <v>0</v>
      </c>
      <c r="AR99" s="56">
        <f t="shared" si="42"/>
        <v>1</v>
      </c>
      <c r="AS99" s="56">
        <f t="shared" si="42"/>
        <v>1</v>
      </c>
      <c r="AT99" s="56">
        <f t="shared" si="42"/>
        <v>1</v>
      </c>
      <c r="AU99" s="56">
        <f t="shared" si="42"/>
        <v>1</v>
      </c>
      <c r="AV99" s="56">
        <f t="shared" si="42"/>
        <v>1</v>
      </c>
      <c r="AW99" s="56">
        <f t="shared" si="42"/>
        <v>1</v>
      </c>
      <c r="AX99" s="56">
        <f t="shared" si="42"/>
        <v>1</v>
      </c>
      <c r="AY99" s="56">
        <f t="shared" si="42"/>
        <v>1</v>
      </c>
      <c r="AZ99" s="56">
        <f t="shared" si="42"/>
        <v>1</v>
      </c>
    </row>
    <row r="100" spans="1:52">
      <c r="A100" s="56" t="s">
        <v>652</v>
      </c>
      <c r="B100" s="56">
        <v>37600</v>
      </c>
      <c r="C100" s="56" t="s">
        <v>714</v>
      </c>
      <c r="D100" s="56" t="s">
        <v>727</v>
      </c>
      <c r="E100" s="1">
        <v>41948</v>
      </c>
      <c r="F100" s="1"/>
      <c r="G100" s="1">
        <f t="shared" si="30"/>
        <v>44197</v>
      </c>
      <c r="I100" s="56">
        <f t="shared" si="39"/>
        <v>0</v>
      </c>
      <c r="J100" s="56">
        <f t="shared" si="39"/>
        <v>0</v>
      </c>
      <c r="K100" s="56">
        <f t="shared" si="39"/>
        <v>0</v>
      </c>
      <c r="L100" s="56">
        <f t="shared" si="39"/>
        <v>0</v>
      </c>
      <c r="M100" s="56">
        <f t="shared" si="39"/>
        <v>0</v>
      </c>
      <c r="N100" s="56">
        <f t="shared" si="39"/>
        <v>0</v>
      </c>
      <c r="O100" s="56">
        <f t="shared" si="39"/>
        <v>0</v>
      </c>
      <c r="P100" s="56">
        <f t="shared" si="39"/>
        <v>0</v>
      </c>
      <c r="Q100" s="56">
        <f t="shared" si="39"/>
        <v>0</v>
      </c>
      <c r="R100" s="56">
        <f t="shared" si="39"/>
        <v>0</v>
      </c>
      <c r="S100" s="56">
        <f t="shared" si="40"/>
        <v>0</v>
      </c>
      <c r="T100" s="56">
        <f t="shared" si="40"/>
        <v>0</v>
      </c>
      <c r="U100" s="56">
        <f t="shared" si="40"/>
        <v>0</v>
      </c>
      <c r="V100" s="56">
        <f t="shared" si="40"/>
        <v>0</v>
      </c>
      <c r="W100" s="56">
        <f t="shared" si="40"/>
        <v>0</v>
      </c>
      <c r="X100" s="56">
        <f t="shared" si="40"/>
        <v>0</v>
      </c>
      <c r="Y100" s="56">
        <f t="shared" si="40"/>
        <v>0</v>
      </c>
      <c r="Z100" s="56">
        <f t="shared" si="40"/>
        <v>0</v>
      </c>
      <c r="AA100" s="56">
        <f t="shared" si="40"/>
        <v>0</v>
      </c>
      <c r="AB100" s="56">
        <f t="shared" si="40"/>
        <v>0</v>
      </c>
      <c r="AC100" s="56">
        <f t="shared" si="41"/>
        <v>0</v>
      </c>
      <c r="AD100" s="56">
        <f t="shared" si="41"/>
        <v>0</v>
      </c>
      <c r="AE100" s="56">
        <f t="shared" si="41"/>
        <v>0</v>
      </c>
      <c r="AF100" s="56">
        <f t="shared" si="41"/>
        <v>1</v>
      </c>
      <c r="AG100" s="56">
        <f t="shared" si="41"/>
        <v>1</v>
      </c>
      <c r="AH100" s="56">
        <f t="shared" si="41"/>
        <v>1</v>
      </c>
      <c r="AI100" s="56">
        <f t="shared" si="41"/>
        <v>1</v>
      </c>
      <c r="AJ100" s="56">
        <f t="shared" si="41"/>
        <v>1</v>
      </c>
      <c r="AK100" s="56">
        <f t="shared" si="41"/>
        <v>1</v>
      </c>
      <c r="AL100" s="56">
        <f t="shared" si="41"/>
        <v>1</v>
      </c>
      <c r="AM100" s="56">
        <f t="shared" si="42"/>
        <v>1</v>
      </c>
      <c r="AN100" s="56">
        <f t="shared" si="42"/>
        <v>1</v>
      </c>
      <c r="AO100" s="56">
        <f t="shared" si="42"/>
        <v>1</v>
      </c>
      <c r="AP100" s="56">
        <f t="shared" si="42"/>
        <v>1</v>
      </c>
      <c r="AQ100" s="56">
        <f t="shared" si="42"/>
        <v>1</v>
      </c>
      <c r="AR100" s="56">
        <f t="shared" si="42"/>
        <v>1</v>
      </c>
      <c r="AS100" s="56">
        <f t="shared" si="42"/>
        <v>1</v>
      </c>
      <c r="AT100" s="56">
        <f t="shared" si="42"/>
        <v>1</v>
      </c>
      <c r="AU100" s="56">
        <f t="shared" si="42"/>
        <v>1</v>
      </c>
      <c r="AV100" s="56">
        <f t="shared" si="42"/>
        <v>1</v>
      </c>
      <c r="AW100" s="56">
        <f t="shared" si="42"/>
        <v>1</v>
      </c>
      <c r="AX100" s="56">
        <f t="shared" si="42"/>
        <v>1</v>
      </c>
      <c r="AY100" s="56">
        <f t="shared" si="42"/>
        <v>1</v>
      </c>
      <c r="AZ100" s="56">
        <f t="shared" si="42"/>
        <v>1</v>
      </c>
    </row>
    <row r="101" spans="1:52">
      <c r="A101" s="56" t="s">
        <v>652</v>
      </c>
      <c r="B101" s="56">
        <v>37601</v>
      </c>
      <c r="C101" s="56" t="s">
        <v>714</v>
      </c>
      <c r="D101" s="56" t="s">
        <v>726</v>
      </c>
      <c r="E101" s="1">
        <v>42685</v>
      </c>
      <c r="F101" s="1"/>
      <c r="G101" s="1">
        <f t="shared" si="30"/>
        <v>44197</v>
      </c>
      <c r="I101" s="56">
        <f t="shared" si="39"/>
        <v>0</v>
      </c>
      <c r="J101" s="56">
        <f t="shared" si="39"/>
        <v>0</v>
      </c>
      <c r="K101" s="56">
        <f t="shared" si="39"/>
        <v>0</v>
      </c>
      <c r="L101" s="56">
        <f t="shared" si="39"/>
        <v>0</v>
      </c>
      <c r="M101" s="56">
        <f t="shared" si="39"/>
        <v>0</v>
      </c>
      <c r="N101" s="56">
        <f t="shared" si="39"/>
        <v>0</v>
      </c>
      <c r="O101" s="56">
        <f t="shared" si="39"/>
        <v>0</v>
      </c>
      <c r="P101" s="56">
        <f t="shared" si="39"/>
        <v>0</v>
      </c>
      <c r="Q101" s="56">
        <f t="shared" si="39"/>
        <v>0</v>
      </c>
      <c r="R101" s="56">
        <f t="shared" si="39"/>
        <v>0</v>
      </c>
      <c r="S101" s="56">
        <f t="shared" si="40"/>
        <v>0</v>
      </c>
      <c r="T101" s="56">
        <f t="shared" si="40"/>
        <v>0</v>
      </c>
      <c r="U101" s="56">
        <f t="shared" si="40"/>
        <v>0</v>
      </c>
      <c r="V101" s="56">
        <f t="shared" si="40"/>
        <v>0</v>
      </c>
      <c r="W101" s="56">
        <f t="shared" si="40"/>
        <v>0</v>
      </c>
      <c r="X101" s="56">
        <f t="shared" si="40"/>
        <v>0</v>
      </c>
      <c r="Y101" s="56">
        <f t="shared" si="40"/>
        <v>0</v>
      </c>
      <c r="Z101" s="56">
        <f t="shared" si="40"/>
        <v>0</v>
      </c>
      <c r="AA101" s="56">
        <f t="shared" si="40"/>
        <v>0</v>
      </c>
      <c r="AB101" s="56">
        <f t="shared" si="40"/>
        <v>0</v>
      </c>
      <c r="AC101" s="56">
        <f t="shared" si="41"/>
        <v>0</v>
      </c>
      <c r="AD101" s="56">
        <f t="shared" si="41"/>
        <v>0</v>
      </c>
      <c r="AE101" s="56">
        <f t="shared" si="41"/>
        <v>0</v>
      </c>
      <c r="AF101" s="56">
        <f t="shared" si="41"/>
        <v>0</v>
      </c>
      <c r="AG101" s="56">
        <f t="shared" si="41"/>
        <v>0</v>
      </c>
      <c r="AH101" s="56">
        <f t="shared" si="41"/>
        <v>0</v>
      </c>
      <c r="AI101" s="56">
        <f t="shared" si="41"/>
        <v>0</v>
      </c>
      <c r="AJ101" s="56">
        <f t="shared" si="41"/>
        <v>0</v>
      </c>
      <c r="AK101" s="56">
        <f t="shared" si="41"/>
        <v>0</v>
      </c>
      <c r="AL101" s="56">
        <f t="shared" si="41"/>
        <v>0</v>
      </c>
      <c r="AM101" s="56">
        <f t="shared" si="42"/>
        <v>0</v>
      </c>
      <c r="AN101" s="56">
        <f t="shared" si="42"/>
        <v>1</v>
      </c>
      <c r="AO101" s="56">
        <f t="shared" si="42"/>
        <v>1</v>
      </c>
      <c r="AP101" s="56">
        <f t="shared" si="42"/>
        <v>1</v>
      </c>
      <c r="AQ101" s="56">
        <f t="shared" si="42"/>
        <v>1</v>
      </c>
      <c r="AR101" s="56">
        <f t="shared" si="42"/>
        <v>1</v>
      </c>
      <c r="AS101" s="56">
        <f t="shared" si="42"/>
        <v>1</v>
      </c>
      <c r="AT101" s="56">
        <f t="shared" si="42"/>
        <v>1</v>
      </c>
      <c r="AU101" s="56">
        <f t="shared" si="42"/>
        <v>1</v>
      </c>
      <c r="AV101" s="56">
        <f t="shared" si="42"/>
        <v>1</v>
      </c>
      <c r="AW101" s="56">
        <f t="shared" si="42"/>
        <v>1</v>
      </c>
      <c r="AX101" s="56">
        <f t="shared" si="42"/>
        <v>1</v>
      </c>
      <c r="AY101" s="56">
        <f t="shared" si="42"/>
        <v>1</v>
      </c>
      <c r="AZ101" s="56">
        <f t="shared" si="42"/>
        <v>1</v>
      </c>
    </row>
    <row r="102" spans="1:52">
      <c r="A102" s="56" t="s">
        <v>652</v>
      </c>
      <c r="B102" s="56">
        <v>37608</v>
      </c>
      <c r="C102" s="56" t="s">
        <v>877</v>
      </c>
      <c r="D102" s="56" t="s">
        <v>878</v>
      </c>
      <c r="E102" s="1">
        <v>40717</v>
      </c>
      <c r="F102" s="1"/>
      <c r="G102" s="1">
        <f t="shared" si="30"/>
        <v>44197</v>
      </c>
      <c r="I102" s="56">
        <f t="shared" si="39"/>
        <v>0</v>
      </c>
      <c r="J102" s="56">
        <f t="shared" si="39"/>
        <v>0</v>
      </c>
      <c r="K102" s="56">
        <f t="shared" si="39"/>
        <v>0</v>
      </c>
      <c r="L102" s="56">
        <f t="shared" si="39"/>
        <v>0</v>
      </c>
      <c r="M102" s="56">
        <f t="shared" si="39"/>
        <v>0</v>
      </c>
      <c r="N102" s="56">
        <f t="shared" si="39"/>
        <v>0</v>
      </c>
      <c r="O102" s="56">
        <f t="shared" si="39"/>
        <v>0</v>
      </c>
      <c r="P102" s="56">
        <f t="shared" si="39"/>
        <v>0</v>
      </c>
      <c r="Q102" s="56">
        <f t="shared" si="39"/>
        <v>0</v>
      </c>
      <c r="R102" s="56">
        <f t="shared" si="39"/>
        <v>1</v>
      </c>
      <c r="S102" s="56">
        <f t="shared" si="40"/>
        <v>1</v>
      </c>
      <c r="T102" s="56">
        <f t="shared" si="40"/>
        <v>1</v>
      </c>
      <c r="U102" s="56">
        <f t="shared" si="40"/>
        <v>1</v>
      </c>
      <c r="V102" s="56">
        <f t="shared" si="40"/>
        <v>1</v>
      </c>
      <c r="W102" s="56">
        <f t="shared" si="40"/>
        <v>1</v>
      </c>
      <c r="X102" s="56">
        <f t="shared" si="40"/>
        <v>1</v>
      </c>
      <c r="Y102" s="56">
        <f t="shared" si="40"/>
        <v>1</v>
      </c>
      <c r="Z102" s="56">
        <f t="shared" si="40"/>
        <v>1</v>
      </c>
      <c r="AA102" s="56">
        <f t="shared" si="40"/>
        <v>1</v>
      </c>
      <c r="AB102" s="56">
        <f t="shared" si="40"/>
        <v>1</v>
      </c>
      <c r="AC102" s="56">
        <f t="shared" si="41"/>
        <v>1</v>
      </c>
      <c r="AD102" s="56">
        <f t="shared" si="41"/>
        <v>1</v>
      </c>
      <c r="AE102" s="56">
        <f t="shared" si="41"/>
        <v>1</v>
      </c>
      <c r="AF102" s="56">
        <f t="shared" si="41"/>
        <v>1</v>
      </c>
      <c r="AG102" s="56">
        <f t="shared" si="41"/>
        <v>1</v>
      </c>
      <c r="AH102" s="56">
        <f t="shared" si="41"/>
        <v>1</v>
      </c>
      <c r="AI102" s="56">
        <f t="shared" si="41"/>
        <v>1</v>
      </c>
      <c r="AJ102" s="56">
        <f t="shared" si="41"/>
        <v>1</v>
      </c>
      <c r="AK102" s="56">
        <f t="shared" si="41"/>
        <v>1</v>
      </c>
      <c r="AL102" s="56">
        <f t="shared" si="41"/>
        <v>1</v>
      </c>
      <c r="AM102" s="56">
        <f t="shared" si="42"/>
        <v>1</v>
      </c>
      <c r="AN102" s="56">
        <f t="shared" si="42"/>
        <v>1</v>
      </c>
      <c r="AO102" s="56">
        <f t="shared" si="42"/>
        <v>1</v>
      </c>
      <c r="AP102" s="56">
        <f t="shared" si="42"/>
        <v>1</v>
      </c>
      <c r="AQ102" s="56">
        <f t="shared" si="42"/>
        <v>1</v>
      </c>
      <c r="AR102" s="56">
        <f t="shared" si="42"/>
        <v>1</v>
      </c>
      <c r="AS102" s="56">
        <f t="shared" si="42"/>
        <v>1</v>
      </c>
      <c r="AT102" s="56">
        <f t="shared" si="42"/>
        <v>1</v>
      </c>
      <c r="AU102" s="56">
        <f t="shared" si="42"/>
        <v>1</v>
      </c>
      <c r="AV102" s="56">
        <f t="shared" si="42"/>
        <v>1</v>
      </c>
      <c r="AW102" s="56">
        <f t="shared" si="42"/>
        <v>1</v>
      </c>
      <c r="AX102" s="56">
        <f t="shared" si="42"/>
        <v>1</v>
      </c>
      <c r="AY102" s="56">
        <f t="shared" si="42"/>
        <v>1</v>
      </c>
      <c r="AZ102" s="56">
        <f t="shared" si="42"/>
        <v>1</v>
      </c>
    </row>
    <row r="103" spans="1:52">
      <c r="A103" s="56" t="s">
        <v>652</v>
      </c>
      <c r="B103" s="56">
        <v>37609</v>
      </c>
      <c r="C103" s="56" t="s">
        <v>877</v>
      </c>
      <c r="D103" s="56" t="s">
        <v>876</v>
      </c>
      <c r="E103" s="1">
        <v>40827</v>
      </c>
      <c r="F103" s="1"/>
      <c r="G103" s="1">
        <f t="shared" si="30"/>
        <v>44197</v>
      </c>
      <c r="I103" s="56">
        <f t="shared" si="39"/>
        <v>0</v>
      </c>
      <c r="J103" s="56">
        <f t="shared" si="39"/>
        <v>0</v>
      </c>
      <c r="K103" s="56">
        <f t="shared" si="39"/>
        <v>0</v>
      </c>
      <c r="L103" s="56">
        <f t="shared" si="39"/>
        <v>0</v>
      </c>
      <c r="M103" s="56">
        <f t="shared" si="39"/>
        <v>0</v>
      </c>
      <c r="N103" s="56">
        <f t="shared" si="39"/>
        <v>0</v>
      </c>
      <c r="O103" s="56">
        <f t="shared" si="39"/>
        <v>0</v>
      </c>
      <c r="P103" s="56">
        <f t="shared" si="39"/>
        <v>0</v>
      </c>
      <c r="Q103" s="56">
        <f t="shared" si="39"/>
        <v>0</v>
      </c>
      <c r="R103" s="56">
        <f t="shared" si="39"/>
        <v>0</v>
      </c>
      <c r="S103" s="56">
        <f t="shared" si="40"/>
        <v>0</v>
      </c>
      <c r="T103" s="56">
        <f t="shared" si="40"/>
        <v>1</v>
      </c>
      <c r="U103" s="56">
        <f t="shared" si="40"/>
        <v>1</v>
      </c>
      <c r="V103" s="56">
        <f t="shared" si="40"/>
        <v>1</v>
      </c>
      <c r="W103" s="56">
        <f t="shared" si="40"/>
        <v>1</v>
      </c>
      <c r="X103" s="56">
        <f t="shared" si="40"/>
        <v>1</v>
      </c>
      <c r="Y103" s="56">
        <f t="shared" si="40"/>
        <v>1</v>
      </c>
      <c r="Z103" s="56">
        <f t="shared" si="40"/>
        <v>1</v>
      </c>
      <c r="AA103" s="56">
        <f t="shared" si="40"/>
        <v>1</v>
      </c>
      <c r="AB103" s="56">
        <f t="shared" si="40"/>
        <v>1</v>
      </c>
      <c r="AC103" s="56">
        <f t="shared" si="41"/>
        <v>1</v>
      </c>
      <c r="AD103" s="56">
        <f t="shared" si="41"/>
        <v>1</v>
      </c>
      <c r="AE103" s="56">
        <f t="shared" si="41"/>
        <v>1</v>
      </c>
      <c r="AF103" s="56">
        <f t="shared" si="41"/>
        <v>1</v>
      </c>
      <c r="AG103" s="56">
        <f t="shared" si="41"/>
        <v>1</v>
      </c>
      <c r="AH103" s="56">
        <f t="shared" si="41"/>
        <v>1</v>
      </c>
      <c r="AI103" s="56">
        <f t="shared" si="41"/>
        <v>1</v>
      </c>
      <c r="AJ103" s="56">
        <f t="shared" si="41"/>
        <v>1</v>
      </c>
      <c r="AK103" s="56">
        <f t="shared" si="41"/>
        <v>1</v>
      </c>
      <c r="AL103" s="56">
        <f t="shared" si="41"/>
        <v>1</v>
      </c>
      <c r="AM103" s="56">
        <f t="shared" si="42"/>
        <v>1</v>
      </c>
      <c r="AN103" s="56">
        <f t="shared" si="42"/>
        <v>1</v>
      </c>
      <c r="AO103" s="56">
        <f t="shared" si="42"/>
        <v>1</v>
      </c>
      <c r="AP103" s="56">
        <f t="shared" si="42"/>
        <v>1</v>
      </c>
      <c r="AQ103" s="56">
        <f t="shared" si="42"/>
        <v>1</v>
      </c>
      <c r="AR103" s="56">
        <f t="shared" si="42"/>
        <v>1</v>
      </c>
      <c r="AS103" s="56">
        <f t="shared" si="42"/>
        <v>1</v>
      </c>
      <c r="AT103" s="56">
        <f t="shared" si="42"/>
        <v>1</v>
      </c>
      <c r="AU103" s="56">
        <f t="shared" si="42"/>
        <v>1</v>
      </c>
      <c r="AV103" s="56">
        <f t="shared" si="42"/>
        <v>1</v>
      </c>
      <c r="AW103" s="56">
        <f t="shared" si="42"/>
        <v>1</v>
      </c>
      <c r="AX103" s="56">
        <f t="shared" si="42"/>
        <v>1</v>
      </c>
      <c r="AY103" s="56">
        <f t="shared" si="42"/>
        <v>1</v>
      </c>
      <c r="AZ103" s="56">
        <f t="shared" si="42"/>
        <v>1</v>
      </c>
    </row>
    <row r="104" spans="1:52">
      <c r="A104" s="56" t="s">
        <v>652</v>
      </c>
      <c r="B104" s="56">
        <v>37610</v>
      </c>
      <c r="C104" s="56" t="s">
        <v>714</v>
      </c>
      <c r="D104" s="56" t="s">
        <v>875</v>
      </c>
      <c r="E104" s="1">
        <v>40941</v>
      </c>
      <c r="F104" s="1"/>
      <c r="G104" s="1">
        <f t="shared" si="30"/>
        <v>44197</v>
      </c>
      <c r="I104" s="56">
        <f t="shared" si="39"/>
        <v>0</v>
      </c>
      <c r="J104" s="56">
        <f t="shared" si="39"/>
        <v>0</v>
      </c>
      <c r="K104" s="56">
        <f t="shared" si="39"/>
        <v>0</v>
      </c>
      <c r="L104" s="56">
        <f t="shared" si="39"/>
        <v>0</v>
      </c>
      <c r="M104" s="56">
        <f t="shared" si="39"/>
        <v>0</v>
      </c>
      <c r="N104" s="56">
        <f t="shared" si="39"/>
        <v>0</v>
      </c>
      <c r="O104" s="56">
        <f t="shared" si="39"/>
        <v>0</v>
      </c>
      <c r="P104" s="56">
        <f t="shared" si="39"/>
        <v>0</v>
      </c>
      <c r="Q104" s="56">
        <f t="shared" si="39"/>
        <v>0</v>
      </c>
      <c r="R104" s="56">
        <f t="shared" si="39"/>
        <v>0</v>
      </c>
      <c r="S104" s="56">
        <f t="shared" si="40"/>
        <v>0</v>
      </c>
      <c r="T104" s="56">
        <f t="shared" si="40"/>
        <v>0</v>
      </c>
      <c r="U104" s="56">
        <f t="shared" si="40"/>
        <v>1</v>
      </c>
      <c r="V104" s="56">
        <f t="shared" si="40"/>
        <v>1</v>
      </c>
      <c r="W104" s="56">
        <f t="shared" si="40"/>
        <v>1</v>
      </c>
      <c r="X104" s="56">
        <f t="shared" si="40"/>
        <v>1</v>
      </c>
      <c r="Y104" s="56">
        <f t="shared" si="40"/>
        <v>1</v>
      </c>
      <c r="Z104" s="56">
        <f t="shared" si="40"/>
        <v>1</v>
      </c>
      <c r="AA104" s="56">
        <f t="shared" si="40"/>
        <v>1</v>
      </c>
      <c r="AB104" s="56">
        <f t="shared" si="40"/>
        <v>1</v>
      </c>
      <c r="AC104" s="56">
        <f t="shared" si="41"/>
        <v>1</v>
      </c>
      <c r="AD104" s="56">
        <f t="shared" si="41"/>
        <v>1</v>
      </c>
      <c r="AE104" s="56">
        <f t="shared" si="41"/>
        <v>1</v>
      </c>
      <c r="AF104" s="56">
        <f t="shared" si="41"/>
        <v>1</v>
      </c>
      <c r="AG104" s="56">
        <f t="shared" si="41"/>
        <v>1</v>
      </c>
      <c r="AH104" s="56">
        <f t="shared" si="41"/>
        <v>1</v>
      </c>
      <c r="AI104" s="56">
        <f t="shared" si="41"/>
        <v>1</v>
      </c>
      <c r="AJ104" s="56">
        <f t="shared" si="41"/>
        <v>1</v>
      </c>
      <c r="AK104" s="56">
        <f t="shared" si="41"/>
        <v>1</v>
      </c>
      <c r="AL104" s="56">
        <f t="shared" si="41"/>
        <v>1</v>
      </c>
      <c r="AM104" s="56">
        <f t="shared" si="42"/>
        <v>1</v>
      </c>
      <c r="AN104" s="56">
        <f t="shared" si="42"/>
        <v>1</v>
      </c>
      <c r="AO104" s="56">
        <f t="shared" si="42"/>
        <v>1</v>
      </c>
      <c r="AP104" s="56">
        <f t="shared" si="42"/>
        <v>1</v>
      </c>
      <c r="AQ104" s="56">
        <f t="shared" si="42"/>
        <v>1</v>
      </c>
      <c r="AR104" s="56">
        <f t="shared" si="42"/>
        <v>1</v>
      </c>
      <c r="AS104" s="56">
        <f t="shared" si="42"/>
        <v>1</v>
      </c>
      <c r="AT104" s="56">
        <f t="shared" si="42"/>
        <v>1</v>
      </c>
      <c r="AU104" s="56">
        <f t="shared" si="42"/>
        <v>1</v>
      </c>
      <c r="AV104" s="56">
        <f t="shared" si="42"/>
        <v>1</v>
      </c>
      <c r="AW104" s="56">
        <f t="shared" si="42"/>
        <v>1</v>
      </c>
      <c r="AX104" s="56">
        <f t="shared" si="42"/>
        <v>1</v>
      </c>
      <c r="AY104" s="56">
        <f t="shared" si="42"/>
        <v>1</v>
      </c>
      <c r="AZ104" s="56">
        <f t="shared" si="42"/>
        <v>1</v>
      </c>
    </row>
    <row r="105" spans="1:52">
      <c r="A105" s="56" t="s">
        <v>652</v>
      </c>
      <c r="B105" s="56">
        <v>37743</v>
      </c>
      <c r="C105" s="56" t="s">
        <v>872</v>
      </c>
      <c r="D105" s="56" t="s">
        <v>874</v>
      </c>
      <c r="E105" s="1">
        <v>43621</v>
      </c>
      <c r="F105" s="1"/>
      <c r="G105" s="1">
        <f t="shared" si="30"/>
        <v>44197</v>
      </c>
      <c r="I105" s="56">
        <f t="shared" si="39"/>
        <v>0</v>
      </c>
      <c r="J105" s="56">
        <f t="shared" si="39"/>
        <v>0</v>
      </c>
      <c r="K105" s="56">
        <f t="shared" si="39"/>
        <v>0</v>
      </c>
      <c r="L105" s="56">
        <f t="shared" si="39"/>
        <v>0</v>
      </c>
      <c r="M105" s="56">
        <f t="shared" si="39"/>
        <v>0</v>
      </c>
      <c r="N105" s="56">
        <f t="shared" si="39"/>
        <v>0</v>
      </c>
      <c r="O105" s="56">
        <f t="shared" si="39"/>
        <v>0</v>
      </c>
      <c r="P105" s="56">
        <f t="shared" si="39"/>
        <v>0</v>
      </c>
      <c r="Q105" s="56">
        <f t="shared" si="39"/>
        <v>0</v>
      </c>
      <c r="R105" s="56">
        <f t="shared" si="39"/>
        <v>0</v>
      </c>
      <c r="S105" s="56">
        <f t="shared" si="40"/>
        <v>0</v>
      </c>
      <c r="T105" s="56">
        <f t="shared" si="40"/>
        <v>0</v>
      </c>
      <c r="U105" s="56">
        <f t="shared" si="40"/>
        <v>0</v>
      </c>
      <c r="V105" s="56">
        <f t="shared" si="40"/>
        <v>0</v>
      </c>
      <c r="W105" s="56">
        <f t="shared" si="40"/>
        <v>0</v>
      </c>
      <c r="X105" s="56">
        <f t="shared" si="40"/>
        <v>0</v>
      </c>
      <c r="Y105" s="56">
        <f t="shared" si="40"/>
        <v>0</v>
      </c>
      <c r="Z105" s="56">
        <f t="shared" si="40"/>
        <v>0</v>
      </c>
      <c r="AA105" s="56">
        <f t="shared" si="40"/>
        <v>0</v>
      </c>
      <c r="AB105" s="56">
        <f t="shared" si="40"/>
        <v>0</v>
      </c>
      <c r="AC105" s="56">
        <f t="shared" si="41"/>
        <v>0</v>
      </c>
      <c r="AD105" s="56">
        <f t="shared" si="41"/>
        <v>0</v>
      </c>
      <c r="AE105" s="56">
        <f t="shared" si="41"/>
        <v>0</v>
      </c>
      <c r="AF105" s="56">
        <f t="shared" si="41"/>
        <v>0</v>
      </c>
      <c r="AG105" s="56">
        <f t="shared" si="41"/>
        <v>0</v>
      </c>
      <c r="AH105" s="56">
        <f t="shared" si="41"/>
        <v>0</v>
      </c>
      <c r="AI105" s="56">
        <f t="shared" si="41"/>
        <v>0</v>
      </c>
      <c r="AJ105" s="56">
        <f t="shared" si="41"/>
        <v>0</v>
      </c>
      <c r="AK105" s="56">
        <f t="shared" si="41"/>
        <v>0</v>
      </c>
      <c r="AL105" s="56">
        <f t="shared" si="41"/>
        <v>0</v>
      </c>
      <c r="AM105" s="56">
        <f t="shared" si="42"/>
        <v>0</v>
      </c>
      <c r="AN105" s="56">
        <f t="shared" si="42"/>
        <v>0</v>
      </c>
      <c r="AO105" s="56">
        <f t="shared" si="42"/>
        <v>0</v>
      </c>
      <c r="AP105" s="56">
        <f t="shared" si="42"/>
        <v>0</v>
      </c>
      <c r="AQ105" s="56">
        <f t="shared" si="42"/>
        <v>0</v>
      </c>
      <c r="AR105" s="56">
        <f t="shared" si="42"/>
        <v>0</v>
      </c>
      <c r="AS105" s="56">
        <f t="shared" si="42"/>
        <v>0</v>
      </c>
      <c r="AT105" s="56">
        <f t="shared" si="42"/>
        <v>0</v>
      </c>
      <c r="AU105" s="56">
        <f t="shared" si="42"/>
        <v>0</v>
      </c>
      <c r="AV105" s="56">
        <f t="shared" si="42"/>
        <v>0</v>
      </c>
      <c r="AW105" s="56">
        <f t="shared" si="42"/>
        <v>0</v>
      </c>
      <c r="AX105" s="56">
        <f t="shared" si="42"/>
        <v>1</v>
      </c>
      <c r="AY105" s="56">
        <f t="shared" si="42"/>
        <v>1</v>
      </c>
      <c r="AZ105" s="56">
        <f t="shared" si="42"/>
        <v>1</v>
      </c>
    </row>
    <row r="106" spans="1:52">
      <c r="A106" s="56" t="s">
        <v>352</v>
      </c>
      <c r="B106" s="56">
        <v>37745</v>
      </c>
      <c r="C106" s="56" t="s">
        <v>872</v>
      </c>
      <c r="D106" s="56" t="s">
        <v>873</v>
      </c>
      <c r="E106" s="1">
        <v>43610</v>
      </c>
      <c r="F106" s="1">
        <v>44136</v>
      </c>
      <c r="G106" s="1">
        <f t="shared" si="30"/>
        <v>44136</v>
      </c>
      <c r="I106" s="56">
        <f t="shared" si="39"/>
        <v>0</v>
      </c>
      <c r="J106" s="56">
        <f t="shared" si="39"/>
        <v>0</v>
      </c>
      <c r="K106" s="56">
        <f t="shared" si="39"/>
        <v>0</v>
      </c>
      <c r="L106" s="56">
        <f t="shared" si="39"/>
        <v>0</v>
      </c>
      <c r="M106" s="56">
        <f t="shared" si="39"/>
        <v>0</v>
      </c>
      <c r="N106" s="56">
        <f t="shared" si="39"/>
        <v>0</v>
      </c>
      <c r="O106" s="56">
        <f t="shared" si="39"/>
        <v>0</v>
      </c>
      <c r="P106" s="56">
        <f t="shared" si="39"/>
        <v>0</v>
      </c>
      <c r="Q106" s="56">
        <f t="shared" si="39"/>
        <v>0</v>
      </c>
      <c r="R106" s="56">
        <f t="shared" si="39"/>
        <v>0</v>
      </c>
      <c r="S106" s="56">
        <f t="shared" si="40"/>
        <v>0</v>
      </c>
      <c r="T106" s="56">
        <f t="shared" si="40"/>
        <v>0</v>
      </c>
      <c r="U106" s="56">
        <f t="shared" si="40"/>
        <v>0</v>
      </c>
      <c r="V106" s="56">
        <f t="shared" si="40"/>
        <v>0</v>
      </c>
      <c r="W106" s="56">
        <f t="shared" si="40"/>
        <v>0</v>
      </c>
      <c r="X106" s="56">
        <f t="shared" si="40"/>
        <v>0</v>
      </c>
      <c r="Y106" s="56">
        <f t="shared" si="40"/>
        <v>0</v>
      </c>
      <c r="Z106" s="56">
        <f t="shared" si="40"/>
        <v>0</v>
      </c>
      <c r="AA106" s="56">
        <f t="shared" si="40"/>
        <v>0</v>
      </c>
      <c r="AB106" s="56">
        <f t="shared" si="40"/>
        <v>0</v>
      </c>
      <c r="AC106" s="56">
        <f t="shared" si="41"/>
        <v>0</v>
      </c>
      <c r="AD106" s="56">
        <f t="shared" si="41"/>
        <v>0</v>
      </c>
      <c r="AE106" s="56">
        <f t="shared" si="41"/>
        <v>0</v>
      </c>
      <c r="AF106" s="56">
        <f t="shared" si="41"/>
        <v>0</v>
      </c>
      <c r="AG106" s="56">
        <f t="shared" si="41"/>
        <v>0</v>
      </c>
      <c r="AH106" s="56">
        <f t="shared" si="41"/>
        <v>0</v>
      </c>
      <c r="AI106" s="56">
        <f t="shared" si="41"/>
        <v>0</v>
      </c>
      <c r="AJ106" s="56">
        <f t="shared" si="41"/>
        <v>0</v>
      </c>
      <c r="AK106" s="56">
        <f t="shared" si="41"/>
        <v>0</v>
      </c>
      <c r="AL106" s="56">
        <f t="shared" si="41"/>
        <v>0</v>
      </c>
      <c r="AM106" s="56">
        <f t="shared" si="42"/>
        <v>0</v>
      </c>
      <c r="AN106" s="56">
        <f t="shared" si="42"/>
        <v>0</v>
      </c>
      <c r="AO106" s="56">
        <f t="shared" si="42"/>
        <v>0</v>
      </c>
      <c r="AP106" s="56">
        <f t="shared" si="42"/>
        <v>0</v>
      </c>
      <c r="AQ106" s="56">
        <f t="shared" si="42"/>
        <v>0</v>
      </c>
      <c r="AR106" s="56">
        <f t="shared" si="42"/>
        <v>0</v>
      </c>
      <c r="AS106" s="56">
        <f t="shared" si="42"/>
        <v>0</v>
      </c>
      <c r="AT106" s="56">
        <f t="shared" si="42"/>
        <v>0</v>
      </c>
      <c r="AU106" s="56">
        <f t="shared" si="42"/>
        <v>0</v>
      </c>
      <c r="AV106" s="56">
        <f t="shared" si="42"/>
        <v>0</v>
      </c>
      <c r="AW106" s="56">
        <f t="shared" si="42"/>
        <v>0</v>
      </c>
      <c r="AX106" s="56">
        <f t="shared" si="42"/>
        <v>1</v>
      </c>
      <c r="AY106" s="56">
        <f t="shared" si="42"/>
        <v>1</v>
      </c>
      <c r="AZ106" s="56">
        <f t="shared" si="42"/>
        <v>1</v>
      </c>
    </row>
    <row r="107" spans="1:52">
      <c r="A107" s="56" t="s">
        <v>652</v>
      </c>
      <c r="B107" s="56">
        <v>37746</v>
      </c>
      <c r="C107" s="56" t="s">
        <v>872</v>
      </c>
      <c r="D107" s="56" t="s">
        <v>871</v>
      </c>
      <c r="E107" s="1">
        <v>43617</v>
      </c>
      <c r="F107" s="1"/>
      <c r="G107" s="1">
        <f t="shared" si="30"/>
        <v>44197</v>
      </c>
      <c r="I107" s="56">
        <f t="shared" ref="I107:R116" si="43">IF(AND(I$5&gt;$E107,I$5&lt;$G107),1,0)</f>
        <v>0</v>
      </c>
      <c r="J107" s="56">
        <f t="shared" si="43"/>
        <v>0</v>
      </c>
      <c r="K107" s="56">
        <f t="shared" si="43"/>
        <v>0</v>
      </c>
      <c r="L107" s="56">
        <f t="shared" si="43"/>
        <v>0</v>
      </c>
      <c r="M107" s="56">
        <f t="shared" si="43"/>
        <v>0</v>
      </c>
      <c r="N107" s="56">
        <f t="shared" si="43"/>
        <v>0</v>
      </c>
      <c r="O107" s="56">
        <f t="shared" si="43"/>
        <v>0</v>
      </c>
      <c r="P107" s="56">
        <f t="shared" si="43"/>
        <v>0</v>
      </c>
      <c r="Q107" s="56">
        <f t="shared" si="43"/>
        <v>0</v>
      </c>
      <c r="R107" s="56">
        <f t="shared" si="43"/>
        <v>0</v>
      </c>
      <c r="S107" s="56">
        <f t="shared" ref="S107:AB116" si="44">IF(AND(S$5&gt;$E107,S$5&lt;$G107),1,0)</f>
        <v>0</v>
      </c>
      <c r="T107" s="56">
        <f t="shared" si="44"/>
        <v>0</v>
      </c>
      <c r="U107" s="56">
        <f t="shared" si="44"/>
        <v>0</v>
      </c>
      <c r="V107" s="56">
        <f t="shared" si="44"/>
        <v>0</v>
      </c>
      <c r="W107" s="56">
        <f t="shared" si="44"/>
        <v>0</v>
      </c>
      <c r="X107" s="56">
        <f t="shared" si="44"/>
        <v>0</v>
      </c>
      <c r="Y107" s="56">
        <f t="shared" si="44"/>
        <v>0</v>
      </c>
      <c r="Z107" s="56">
        <f t="shared" si="44"/>
        <v>0</v>
      </c>
      <c r="AA107" s="56">
        <f t="shared" si="44"/>
        <v>0</v>
      </c>
      <c r="AB107" s="56">
        <f t="shared" si="44"/>
        <v>0</v>
      </c>
      <c r="AC107" s="56">
        <f t="shared" ref="AC107:AL116" si="45">IF(AND(AC$5&gt;$E107,AC$5&lt;$G107),1,0)</f>
        <v>0</v>
      </c>
      <c r="AD107" s="56">
        <f t="shared" si="45"/>
        <v>0</v>
      </c>
      <c r="AE107" s="56">
        <f t="shared" si="45"/>
        <v>0</v>
      </c>
      <c r="AF107" s="56">
        <f t="shared" si="45"/>
        <v>0</v>
      </c>
      <c r="AG107" s="56">
        <f t="shared" si="45"/>
        <v>0</v>
      </c>
      <c r="AH107" s="56">
        <f t="shared" si="45"/>
        <v>0</v>
      </c>
      <c r="AI107" s="56">
        <f t="shared" si="45"/>
        <v>0</v>
      </c>
      <c r="AJ107" s="56">
        <f t="shared" si="45"/>
        <v>0</v>
      </c>
      <c r="AK107" s="56">
        <f t="shared" si="45"/>
        <v>0</v>
      </c>
      <c r="AL107" s="56">
        <f t="shared" si="45"/>
        <v>0</v>
      </c>
      <c r="AM107" s="56">
        <f t="shared" ref="AM107:AZ116" si="46">IF(AND(AM$5&gt;$E107,AM$5&lt;$G107),1,0)</f>
        <v>0</v>
      </c>
      <c r="AN107" s="56">
        <f t="shared" si="46"/>
        <v>0</v>
      </c>
      <c r="AO107" s="56">
        <f t="shared" si="46"/>
        <v>0</v>
      </c>
      <c r="AP107" s="56">
        <f t="shared" si="46"/>
        <v>0</v>
      </c>
      <c r="AQ107" s="56">
        <f t="shared" si="46"/>
        <v>0</v>
      </c>
      <c r="AR107" s="56">
        <f t="shared" si="46"/>
        <v>0</v>
      </c>
      <c r="AS107" s="56">
        <f t="shared" si="46"/>
        <v>0</v>
      </c>
      <c r="AT107" s="56">
        <f t="shared" si="46"/>
        <v>0</v>
      </c>
      <c r="AU107" s="56">
        <f t="shared" si="46"/>
        <v>0</v>
      </c>
      <c r="AV107" s="56">
        <f t="shared" si="46"/>
        <v>0</v>
      </c>
      <c r="AW107" s="56">
        <f t="shared" si="46"/>
        <v>0</v>
      </c>
      <c r="AX107" s="56">
        <f t="shared" si="46"/>
        <v>1</v>
      </c>
      <c r="AY107" s="56">
        <f t="shared" si="46"/>
        <v>1</v>
      </c>
      <c r="AZ107" s="56">
        <f t="shared" si="46"/>
        <v>1</v>
      </c>
    </row>
    <row r="108" spans="1:52">
      <c r="A108" s="56" t="s">
        <v>652</v>
      </c>
      <c r="B108" s="56">
        <v>38029</v>
      </c>
      <c r="C108" s="56" t="s">
        <v>788</v>
      </c>
      <c r="D108" s="56" t="s">
        <v>870</v>
      </c>
      <c r="E108" s="1">
        <v>43651</v>
      </c>
      <c r="F108" s="1"/>
      <c r="G108" s="1">
        <f t="shared" si="30"/>
        <v>44197</v>
      </c>
      <c r="I108" s="56">
        <f t="shared" si="43"/>
        <v>0</v>
      </c>
      <c r="J108" s="56">
        <f t="shared" si="43"/>
        <v>0</v>
      </c>
      <c r="K108" s="56">
        <f t="shared" si="43"/>
        <v>0</v>
      </c>
      <c r="L108" s="56">
        <f t="shared" si="43"/>
        <v>0</v>
      </c>
      <c r="M108" s="56">
        <f t="shared" si="43"/>
        <v>0</v>
      </c>
      <c r="N108" s="56">
        <f t="shared" si="43"/>
        <v>0</v>
      </c>
      <c r="O108" s="56">
        <f t="shared" si="43"/>
        <v>0</v>
      </c>
      <c r="P108" s="56">
        <f t="shared" si="43"/>
        <v>0</v>
      </c>
      <c r="Q108" s="56">
        <f t="shared" si="43"/>
        <v>0</v>
      </c>
      <c r="R108" s="56">
        <f t="shared" si="43"/>
        <v>0</v>
      </c>
      <c r="S108" s="56">
        <f t="shared" si="44"/>
        <v>0</v>
      </c>
      <c r="T108" s="56">
        <f t="shared" si="44"/>
        <v>0</v>
      </c>
      <c r="U108" s="56">
        <f t="shared" si="44"/>
        <v>0</v>
      </c>
      <c r="V108" s="56">
        <f t="shared" si="44"/>
        <v>0</v>
      </c>
      <c r="W108" s="56">
        <f t="shared" si="44"/>
        <v>0</v>
      </c>
      <c r="X108" s="56">
        <f t="shared" si="44"/>
        <v>0</v>
      </c>
      <c r="Y108" s="56">
        <f t="shared" si="44"/>
        <v>0</v>
      </c>
      <c r="Z108" s="56">
        <f t="shared" si="44"/>
        <v>0</v>
      </c>
      <c r="AA108" s="56">
        <f t="shared" si="44"/>
        <v>0</v>
      </c>
      <c r="AB108" s="56">
        <f t="shared" si="44"/>
        <v>0</v>
      </c>
      <c r="AC108" s="56">
        <f t="shared" si="45"/>
        <v>0</v>
      </c>
      <c r="AD108" s="56">
        <f t="shared" si="45"/>
        <v>0</v>
      </c>
      <c r="AE108" s="56">
        <f t="shared" si="45"/>
        <v>0</v>
      </c>
      <c r="AF108" s="56">
        <f t="shared" si="45"/>
        <v>0</v>
      </c>
      <c r="AG108" s="56">
        <f t="shared" si="45"/>
        <v>0</v>
      </c>
      <c r="AH108" s="56">
        <f t="shared" si="45"/>
        <v>0</v>
      </c>
      <c r="AI108" s="56">
        <f t="shared" si="45"/>
        <v>0</v>
      </c>
      <c r="AJ108" s="56">
        <f t="shared" si="45"/>
        <v>0</v>
      </c>
      <c r="AK108" s="56">
        <f t="shared" si="45"/>
        <v>0</v>
      </c>
      <c r="AL108" s="56">
        <f t="shared" si="45"/>
        <v>0</v>
      </c>
      <c r="AM108" s="56">
        <f t="shared" si="46"/>
        <v>0</v>
      </c>
      <c r="AN108" s="56">
        <f t="shared" si="46"/>
        <v>0</v>
      </c>
      <c r="AO108" s="56">
        <f t="shared" si="46"/>
        <v>0</v>
      </c>
      <c r="AP108" s="56">
        <f t="shared" si="46"/>
        <v>0</v>
      </c>
      <c r="AQ108" s="56">
        <f t="shared" si="46"/>
        <v>0</v>
      </c>
      <c r="AR108" s="56">
        <f t="shared" si="46"/>
        <v>0</v>
      </c>
      <c r="AS108" s="56">
        <f t="shared" si="46"/>
        <v>0</v>
      </c>
      <c r="AT108" s="56">
        <f t="shared" si="46"/>
        <v>0</v>
      </c>
      <c r="AU108" s="56">
        <f t="shared" si="46"/>
        <v>0</v>
      </c>
      <c r="AV108" s="56">
        <f t="shared" si="46"/>
        <v>0</v>
      </c>
      <c r="AW108" s="56">
        <f t="shared" si="46"/>
        <v>0</v>
      </c>
      <c r="AX108" s="56">
        <f t="shared" si="46"/>
        <v>0</v>
      </c>
      <c r="AY108" s="56">
        <f t="shared" si="46"/>
        <v>1</v>
      </c>
      <c r="AZ108" s="56">
        <f t="shared" si="46"/>
        <v>1</v>
      </c>
    </row>
    <row r="109" spans="1:52">
      <c r="A109" s="56" t="s">
        <v>652</v>
      </c>
      <c r="B109" s="56">
        <v>38876</v>
      </c>
      <c r="C109" s="56" t="s">
        <v>734</v>
      </c>
      <c r="D109" s="56" t="s">
        <v>869</v>
      </c>
      <c r="E109" s="1">
        <v>41111</v>
      </c>
      <c r="F109" s="1"/>
      <c r="G109" s="1">
        <f t="shared" si="30"/>
        <v>44197</v>
      </c>
      <c r="I109" s="56">
        <f t="shared" si="43"/>
        <v>0</v>
      </c>
      <c r="J109" s="56">
        <f t="shared" si="43"/>
        <v>0</v>
      </c>
      <c r="K109" s="56">
        <f t="shared" si="43"/>
        <v>0</v>
      </c>
      <c r="L109" s="56">
        <f t="shared" si="43"/>
        <v>0</v>
      </c>
      <c r="M109" s="56">
        <f t="shared" si="43"/>
        <v>0</v>
      </c>
      <c r="N109" s="56">
        <f t="shared" si="43"/>
        <v>0</v>
      </c>
      <c r="O109" s="56">
        <f t="shared" si="43"/>
        <v>0</v>
      </c>
      <c r="P109" s="56">
        <f t="shared" si="43"/>
        <v>0</v>
      </c>
      <c r="Q109" s="56">
        <f t="shared" si="43"/>
        <v>0</v>
      </c>
      <c r="R109" s="56">
        <f t="shared" si="43"/>
        <v>0</v>
      </c>
      <c r="S109" s="56">
        <f t="shared" si="44"/>
        <v>0</v>
      </c>
      <c r="T109" s="56">
        <f t="shared" si="44"/>
        <v>0</v>
      </c>
      <c r="U109" s="56">
        <f t="shared" si="44"/>
        <v>0</v>
      </c>
      <c r="V109" s="56">
        <f t="shared" si="44"/>
        <v>0</v>
      </c>
      <c r="W109" s="56">
        <f t="shared" si="44"/>
        <v>1</v>
      </c>
      <c r="X109" s="56">
        <f t="shared" si="44"/>
        <v>1</v>
      </c>
      <c r="Y109" s="56">
        <f t="shared" si="44"/>
        <v>1</v>
      </c>
      <c r="Z109" s="56">
        <f t="shared" si="44"/>
        <v>1</v>
      </c>
      <c r="AA109" s="56">
        <f t="shared" si="44"/>
        <v>1</v>
      </c>
      <c r="AB109" s="56">
        <f t="shared" si="44"/>
        <v>1</v>
      </c>
      <c r="AC109" s="56">
        <f t="shared" si="45"/>
        <v>1</v>
      </c>
      <c r="AD109" s="56">
        <f t="shared" si="45"/>
        <v>1</v>
      </c>
      <c r="AE109" s="56">
        <f t="shared" si="45"/>
        <v>1</v>
      </c>
      <c r="AF109" s="56">
        <f t="shared" si="45"/>
        <v>1</v>
      </c>
      <c r="AG109" s="56">
        <f t="shared" si="45"/>
        <v>1</v>
      </c>
      <c r="AH109" s="56">
        <f t="shared" si="45"/>
        <v>1</v>
      </c>
      <c r="AI109" s="56">
        <f t="shared" si="45"/>
        <v>1</v>
      </c>
      <c r="AJ109" s="56">
        <f t="shared" si="45"/>
        <v>1</v>
      </c>
      <c r="AK109" s="56">
        <f t="shared" si="45"/>
        <v>1</v>
      </c>
      <c r="AL109" s="56">
        <f t="shared" si="45"/>
        <v>1</v>
      </c>
      <c r="AM109" s="56">
        <f t="shared" si="46"/>
        <v>1</v>
      </c>
      <c r="AN109" s="56">
        <f t="shared" si="46"/>
        <v>1</v>
      </c>
      <c r="AO109" s="56">
        <f t="shared" si="46"/>
        <v>1</v>
      </c>
      <c r="AP109" s="56">
        <f t="shared" si="46"/>
        <v>1</v>
      </c>
      <c r="AQ109" s="56">
        <f t="shared" si="46"/>
        <v>1</v>
      </c>
      <c r="AR109" s="56">
        <f t="shared" si="46"/>
        <v>1</v>
      </c>
      <c r="AS109" s="56">
        <f t="shared" si="46"/>
        <v>1</v>
      </c>
      <c r="AT109" s="56">
        <f t="shared" si="46"/>
        <v>1</v>
      </c>
      <c r="AU109" s="56">
        <f t="shared" si="46"/>
        <v>1</v>
      </c>
      <c r="AV109" s="56">
        <f t="shared" si="46"/>
        <v>1</v>
      </c>
      <c r="AW109" s="56">
        <f t="shared" si="46"/>
        <v>1</v>
      </c>
      <c r="AX109" s="56">
        <f t="shared" si="46"/>
        <v>1</v>
      </c>
      <c r="AY109" s="56">
        <f t="shared" si="46"/>
        <v>1</v>
      </c>
      <c r="AZ109" s="56">
        <f t="shared" si="46"/>
        <v>1</v>
      </c>
    </row>
    <row r="110" spans="1:52">
      <c r="A110" s="56" t="s">
        <v>652</v>
      </c>
      <c r="B110" s="56">
        <v>38877</v>
      </c>
      <c r="C110" s="56" t="s">
        <v>734</v>
      </c>
      <c r="D110" s="56" t="s">
        <v>868</v>
      </c>
      <c r="E110" s="1">
        <v>41137</v>
      </c>
      <c r="F110" s="1"/>
      <c r="G110" s="1">
        <f t="shared" si="30"/>
        <v>44197</v>
      </c>
      <c r="I110" s="56">
        <f t="shared" si="43"/>
        <v>0</v>
      </c>
      <c r="J110" s="56">
        <f t="shared" si="43"/>
        <v>0</v>
      </c>
      <c r="K110" s="56">
        <f t="shared" si="43"/>
        <v>0</v>
      </c>
      <c r="L110" s="56">
        <f t="shared" si="43"/>
        <v>0</v>
      </c>
      <c r="M110" s="56">
        <f t="shared" si="43"/>
        <v>0</v>
      </c>
      <c r="N110" s="56">
        <f t="shared" si="43"/>
        <v>0</v>
      </c>
      <c r="O110" s="56">
        <f t="shared" si="43"/>
        <v>0</v>
      </c>
      <c r="P110" s="56">
        <f t="shared" si="43"/>
        <v>0</v>
      </c>
      <c r="Q110" s="56">
        <f t="shared" si="43"/>
        <v>0</v>
      </c>
      <c r="R110" s="56">
        <f t="shared" si="43"/>
        <v>0</v>
      </c>
      <c r="S110" s="56">
        <f t="shared" si="44"/>
        <v>0</v>
      </c>
      <c r="T110" s="56">
        <f t="shared" si="44"/>
        <v>0</v>
      </c>
      <c r="U110" s="56">
        <f t="shared" si="44"/>
        <v>0</v>
      </c>
      <c r="V110" s="56">
        <f t="shared" si="44"/>
        <v>0</v>
      </c>
      <c r="W110" s="56">
        <f t="shared" si="44"/>
        <v>1</v>
      </c>
      <c r="X110" s="56">
        <f t="shared" si="44"/>
        <v>1</v>
      </c>
      <c r="Y110" s="56">
        <f t="shared" si="44"/>
        <v>1</v>
      </c>
      <c r="Z110" s="56">
        <f t="shared" si="44"/>
        <v>1</v>
      </c>
      <c r="AA110" s="56">
        <f t="shared" si="44"/>
        <v>1</v>
      </c>
      <c r="AB110" s="56">
        <f t="shared" si="44"/>
        <v>1</v>
      </c>
      <c r="AC110" s="56">
        <f t="shared" si="45"/>
        <v>1</v>
      </c>
      <c r="AD110" s="56">
        <f t="shared" si="45"/>
        <v>1</v>
      </c>
      <c r="AE110" s="56">
        <f t="shared" si="45"/>
        <v>1</v>
      </c>
      <c r="AF110" s="56">
        <f t="shared" si="45"/>
        <v>1</v>
      </c>
      <c r="AG110" s="56">
        <f t="shared" si="45"/>
        <v>1</v>
      </c>
      <c r="AH110" s="56">
        <f t="shared" si="45"/>
        <v>1</v>
      </c>
      <c r="AI110" s="56">
        <f t="shared" si="45"/>
        <v>1</v>
      </c>
      <c r="AJ110" s="56">
        <f t="shared" si="45"/>
        <v>1</v>
      </c>
      <c r="AK110" s="56">
        <f t="shared" si="45"/>
        <v>1</v>
      </c>
      <c r="AL110" s="56">
        <f t="shared" si="45"/>
        <v>1</v>
      </c>
      <c r="AM110" s="56">
        <f t="shared" si="46"/>
        <v>1</v>
      </c>
      <c r="AN110" s="56">
        <f t="shared" si="46"/>
        <v>1</v>
      </c>
      <c r="AO110" s="56">
        <f t="shared" si="46"/>
        <v>1</v>
      </c>
      <c r="AP110" s="56">
        <f t="shared" si="46"/>
        <v>1</v>
      </c>
      <c r="AQ110" s="56">
        <f t="shared" si="46"/>
        <v>1</v>
      </c>
      <c r="AR110" s="56">
        <f t="shared" si="46"/>
        <v>1</v>
      </c>
      <c r="AS110" s="56">
        <f t="shared" si="46"/>
        <v>1</v>
      </c>
      <c r="AT110" s="56">
        <f t="shared" si="46"/>
        <v>1</v>
      </c>
      <c r="AU110" s="56">
        <f t="shared" si="46"/>
        <v>1</v>
      </c>
      <c r="AV110" s="56">
        <f t="shared" si="46"/>
        <v>1</v>
      </c>
      <c r="AW110" s="56">
        <f t="shared" si="46"/>
        <v>1</v>
      </c>
      <c r="AX110" s="56">
        <f t="shared" si="46"/>
        <v>1</v>
      </c>
      <c r="AY110" s="56">
        <f t="shared" si="46"/>
        <v>1</v>
      </c>
      <c r="AZ110" s="56">
        <f t="shared" si="46"/>
        <v>1</v>
      </c>
    </row>
    <row r="111" spans="1:52">
      <c r="A111" s="56" t="s">
        <v>652</v>
      </c>
      <c r="B111" s="56">
        <v>38878</v>
      </c>
      <c r="C111" s="56" t="s">
        <v>734</v>
      </c>
      <c r="D111" s="56" t="s">
        <v>867</v>
      </c>
      <c r="E111" s="1">
        <v>41187</v>
      </c>
      <c r="F111" s="1"/>
      <c r="G111" s="1">
        <f t="shared" si="30"/>
        <v>44197</v>
      </c>
      <c r="I111" s="56">
        <f t="shared" si="43"/>
        <v>0</v>
      </c>
      <c r="J111" s="56">
        <f t="shared" si="43"/>
        <v>0</v>
      </c>
      <c r="K111" s="56">
        <f t="shared" si="43"/>
        <v>0</v>
      </c>
      <c r="L111" s="56">
        <f t="shared" si="43"/>
        <v>0</v>
      </c>
      <c r="M111" s="56">
        <f t="shared" si="43"/>
        <v>0</v>
      </c>
      <c r="N111" s="56">
        <f t="shared" si="43"/>
        <v>0</v>
      </c>
      <c r="O111" s="56">
        <f t="shared" si="43"/>
        <v>0</v>
      </c>
      <c r="P111" s="56">
        <f t="shared" si="43"/>
        <v>0</v>
      </c>
      <c r="Q111" s="56">
        <f t="shared" si="43"/>
        <v>0</v>
      </c>
      <c r="R111" s="56">
        <f t="shared" si="43"/>
        <v>0</v>
      </c>
      <c r="S111" s="56">
        <f t="shared" si="44"/>
        <v>0</v>
      </c>
      <c r="T111" s="56">
        <f t="shared" si="44"/>
        <v>0</v>
      </c>
      <c r="U111" s="56">
        <f t="shared" si="44"/>
        <v>0</v>
      </c>
      <c r="V111" s="56">
        <f t="shared" si="44"/>
        <v>0</v>
      </c>
      <c r="W111" s="56">
        <f t="shared" si="44"/>
        <v>0</v>
      </c>
      <c r="X111" s="56">
        <f t="shared" si="44"/>
        <v>1</v>
      </c>
      <c r="Y111" s="56">
        <f t="shared" si="44"/>
        <v>1</v>
      </c>
      <c r="Z111" s="56">
        <f t="shared" si="44"/>
        <v>1</v>
      </c>
      <c r="AA111" s="56">
        <f t="shared" si="44"/>
        <v>1</v>
      </c>
      <c r="AB111" s="56">
        <f t="shared" si="44"/>
        <v>1</v>
      </c>
      <c r="AC111" s="56">
        <f t="shared" si="45"/>
        <v>1</v>
      </c>
      <c r="AD111" s="56">
        <f t="shared" si="45"/>
        <v>1</v>
      </c>
      <c r="AE111" s="56">
        <f t="shared" si="45"/>
        <v>1</v>
      </c>
      <c r="AF111" s="56">
        <f t="shared" si="45"/>
        <v>1</v>
      </c>
      <c r="AG111" s="56">
        <f t="shared" si="45"/>
        <v>1</v>
      </c>
      <c r="AH111" s="56">
        <f t="shared" si="45"/>
        <v>1</v>
      </c>
      <c r="AI111" s="56">
        <f t="shared" si="45"/>
        <v>1</v>
      </c>
      <c r="AJ111" s="56">
        <f t="shared" si="45"/>
        <v>1</v>
      </c>
      <c r="AK111" s="56">
        <f t="shared" si="45"/>
        <v>1</v>
      </c>
      <c r="AL111" s="56">
        <f t="shared" si="45"/>
        <v>1</v>
      </c>
      <c r="AM111" s="56">
        <f t="shared" si="46"/>
        <v>1</v>
      </c>
      <c r="AN111" s="56">
        <f t="shared" si="46"/>
        <v>1</v>
      </c>
      <c r="AO111" s="56">
        <f t="shared" si="46"/>
        <v>1</v>
      </c>
      <c r="AP111" s="56">
        <f t="shared" si="46"/>
        <v>1</v>
      </c>
      <c r="AQ111" s="56">
        <f t="shared" si="46"/>
        <v>1</v>
      </c>
      <c r="AR111" s="56">
        <f t="shared" si="46"/>
        <v>1</v>
      </c>
      <c r="AS111" s="56">
        <f t="shared" si="46"/>
        <v>1</v>
      </c>
      <c r="AT111" s="56">
        <f t="shared" si="46"/>
        <v>1</v>
      </c>
      <c r="AU111" s="56">
        <f t="shared" si="46"/>
        <v>1</v>
      </c>
      <c r="AV111" s="56">
        <f t="shared" si="46"/>
        <v>1</v>
      </c>
      <c r="AW111" s="56">
        <f t="shared" si="46"/>
        <v>1</v>
      </c>
      <c r="AX111" s="56">
        <f t="shared" si="46"/>
        <v>1</v>
      </c>
      <c r="AY111" s="56">
        <f t="shared" si="46"/>
        <v>1</v>
      </c>
      <c r="AZ111" s="56">
        <f t="shared" si="46"/>
        <v>1</v>
      </c>
    </row>
    <row r="112" spans="1:52">
      <c r="A112" s="56" t="s">
        <v>652</v>
      </c>
      <c r="B112" s="56">
        <v>39604</v>
      </c>
      <c r="C112" s="56" t="s">
        <v>714</v>
      </c>
      <c r="D112" s="56" t="s">
        <v>866</v>
      </c>
      <c r="E112" s="1">
        <v>41151</v>
      </c>
      <c r="F112" s="1"/>
      <c r="G112" s="1">
        <f t="shared" si="30"/>
        <v>44197</v>
      </c>
      <c r="I112" s="56">
        <f t="shared" si="43"/>
        <v>0</v>
      </c>
      <c r="J112" s="56">
        <f t="shared" si="43"/>
        <v>0</v>
      </c>
      <c r="K112" s="56">
        <f t="shared" si="43"/>
        <v>0</v>
      </c>
      <c r="L112" s="56">
        <f t="shared" si="43"/>
        <v>0</v>
      </c>
      <c r="M112" s="56">
        <f t="shared" si="43"/>
        <v>0</v>
      </c>
      <c r="N112" s="56">
        <f t="shared" si="43"/>
        <v>0</v>
      </c>
      <c r="O112" s="56">
        <f t="shared" si="43"/>
        <v>0</v>
      </c>
      <c r="P112" s="56">
        <f t="shared" si="43"/>
        <v>0</v>
      </c>
      <c r="Q112" s="56">
        <f t="shared" si="43"/>
        <v>0</v>
      </c>
      <c r="R112" s="56">
        <f t="shared" si="43"/>
        <v>0</v>
      </c>
      <c r="S112" s="56">
        <f t="shared" si="44"/>
        <v>0</v>
      </c>
      <c r="T112" s="56">
        <f t="shared" si="44"/>
        <v>0</v>
      </c>
      <c r="U112" s="56">
        <f t="shared" si="44"/>
        <v>0</v>
      </c>
      <c r="V112" s="56">
        <f t="shared" si="44"/>
        <v>0</v>
      </c>
      <c r="W112" s="56">
        <f t="shared" si="44"/>
        <v>1</v>
      </c>
      <c r="X112" s="56">
        <f t="shared" si="44"/>
        <v>1</v>
      </c>
      <c r="Y112" s="56">
        <f t="shared" si="44"/>
        <v>1</v>
      </c>
      <c r="Z112" s="56">
        <f t="shared" si="44"/>
        <v>1</v>
      </c>
      <c r="AA112" s="56">
        <f t="shared" si="44"/>
        <v>1</v>
      </c>
      <c r="AB112" s="56">
        <f t="shared" si="44"/>
        <v>1</v>
      </c>
      <c r="AC112" s="56">
        <f t="shared" si="45"/>
        <v>1</v>
      </c>
      <c r="AD112" s="56">
        <f t="shared" si="45"/>
        <v>1</v>
      </c>
      <c r="AE112" s="56">
        <f t="shared" si="45"/>
        <v>1</v>
      </c>
      <c r="AF112" s="56">
        <f t="shared" si="45"/>
        <v>1</v>
      </c>
      <c r="AG112" s="56">
        <f t="shared" si="45"/>
        <v>1</v>
      </c>
      <c r="AH112" s="56">
        <f t="shared" si="45"/>
        <v>1</v>
      </c>
      <c r="AI112" s="56">
        <f t="shared" si="45"/>
        <v>1</v>
      </c>
      <c r="AJ112" s="56">
        <f t="shared" si="45"/>
        <v>1</v>
      </c>
      <c r="AK112" s="56">
        <f t="shared" si="45"/>
        <v>1</v>
      </c>
      <c r="AL112" s="56">
        <f t="shared" si="45"/>
        <v>1</v>
      </c>
      <c r="AM112" s="56">
        <f t="shared" si="46"/>
        <v>1</v>
      </c>
      <c r="AN112" s="56">
        <f t="shared" si="46"/>
        <v>1</v>
      </c>
      <c r="AO112" s="56">
        <f t="shared" si="46"/>
        <v>1</v>
      </c>
      <c r="AP112" s="56">
        <f t="shared" si="46"/>
        <v>1</v>
      </c>
      <c r="AQ112" s="56">
        <f t="shared" si="46"/>
        <v>1</v>
      </c>
      <c r="AR112" s="56">
        <f t="shared" si="46"/>
        <v>1</v>
      </c>
      <c r="AS112" s="56">
        <f t="shared" si="46"/>
        <v>1</v>
      </c>
      <c r="AT112" s="56">
        <f t="shared" si="46"/>
        <v>1</v>
      </c>
      <c r="AU112" s="56">
        <f t="shared" si="46"/>
        <v>1</v>
      </c>
      <c r="AV112" s="56">
        <f t="shared" si="46"/>
        <v>1</v>
      </c>
      <c r="AW112" s="56">
        <f t="shared" si="46"/>
        <v>1</v>
      </c>
      <c r="AX112" s="56">
        <f t="shared" si="46"/>
        <v>1</v>
      </c>
      <c r="AY112" s="56">
        <f t="shared" si="46"/>
        <v>1</v>
      </c>
      <c r="AZ112" s="56">
        <f t="shared" si="46"/>
        <v>1</v>
      </c>
    </row>
    <row r="113" spans="1:52">
      <c r="A113" s="56" t="s">
        <v>652</v>
      </c>
      <c r="B113" s="56">
        <v>39607</v>
      </c>
      <c r="C113" s="56" t="s">
        <v>714</v>
      </c>
      <c r="D113" s="56" t="s">
        <v>725</v>
      </c>
      <c r="E113" s="1">
        <v>43042</v>
      </c>
      <c r="F113" s="1"/>
      <c r="G113" s="1">
        <f t="shared" si="30"/>
        <v>44197</v>
      </c>
      <c r="I113" s="56">
        <f t="shared" si="43"/>
        <v>0</v>
      </c>
      <c r="J113" s="56">
        <f t="shared" si="43"/>
        <v>0</v>
      </c>
      <c r="K113" s="56">
        <f t="shared" si="43"/>
        <v>0</v>
      </c>
      <c r="L113" s="56">
        <f t="shared" si="43"/>
        <v>0</v>
      </c>
      <c r="M113" s="56">
        <f t="shared" si="43"/>
        <v>0</v>
      </c>
      <c r="N113" s="56">
        <f t="shared" si="43"/>
        <v>0</v>
      </c>
      <c r="O113" s="56">
        <f t="shared" si="43"/>
        <v>0</v>
      </c>
      <c r="P113" s="56">
        <f t="shared" si="43"/>
        <v>0</v>
      </c>
      <c r="Q113" s="56">
        <f t="shared" si="43"/>
        <v>0</v>
      </c>
      <c r="R113" s="56">
        <f t="shared" si="43"/>
        <v>0</v>
      </c>
      <c r="S113" s="56">
        <f t="shared" si="44"/>
        <v>0</v>
      </c>
      <c r="T113" s="56">
        <f t="shared" si="44"/>
        <v>0</v>
      </c>
      <c r="U113" s="56">
        <f t="shared" si="44"/>
        <v>0</v>
      </c>
      <c r="V113" s="56">
        <f t="shared" si="44"/>
        <v>0</v>
      </c>
      <c r="W113" s="56">
        <f t="shared" si="44"/>
        <v>0</v>
      </c>
      <c r="X113" s="56">
        <f t="shared" si="44"/>
        <v>0</v>
      </c>
      <c r="Y113" s="56">
        <f t="shared" si="44"/>
        <v>0</v>
      </c>
      <c r="Z113" s="56">
        <f t="shared" si="44"/>
        <v>0</v>
      </c>
      <c r="AA113" s="56">
        <f t="shared" si="44"/>
        <v>0</v>
      </c>
      <c r="AB113" s="56">
        <f t="shared" si="44"/>
        <v>0</v>
      </c>
      <c r="AC113" s="56">
        <f t="shared" si="45"/>
        <v>0</v>
      </c>
      <c r="AD113" s="56">
        <f t="shared" si="45"/>
        <v>0</v>
      </c>
      <c r="AE113" s="56">
        <f t="shared" si="45"/>
        <v>0</v>
      </c>
      <c r="AF113" s="56">
        <f t="shared" si="45"/>
        <v>0</v>
      </c>
      <c r="AG113" s="56">
        <f t="shared" si="45"/>
        <v>0</v>
      </c>
      <c r="AH113" s="56">
        <f t="shared" si="45"/>
        <v>0</v>
      </c>
      <c r="AI113" s="56">
        <f t="shared" si="45"/>
        <v>0</v>
      </c>
      <c r="AJ113" s="56">
        <f t="shared" si="45"/>
        <v>0</v>
      </c>
      <c r="AK113" s="56">
        <f t="shared" si="45"/>
        <v>0</v>
      </c>
      <c r="AL113" s="56">
        <f t="shared" si="45"/>
        <v>0</v>
      </c>
      <c r="AM113" s="56">
        <f t="shared" si="46"/>
        <v>0</v>
      </c>
      <c r="AN113" s="56">
        <f t="shared" si="46"/>
        <v>0</v>
      </c>
      <c r="AO113" s="56">
        <f t="shared" si="46"/>
        <v>0</v>
      </c>
      <c r="AP113" s="56">
        <f t="shared" si="46"/>
        <v>0</v>
      </c>
      <c r="AQ113" s="56">
        <f t="shared" si="46"/>
        <v>0</v>
      </c>
      <c r="AR113" s="56">
        <f t="shared" si="46"/>
        <v>1</v>
      </c>
      <c r="AS113" s="56">
        <f t="shared" si="46"/>
        <v>1</v>
      </c>
      <c r="AT113" s="56">
        <f t="shared" si="46"/>
        <v>1</v>
      </c>
      <c r="AU113" s="56">
        <f t="shared" si="46"/>
        <v>1</v>
      </c>
      <c r="AV113" s="56">
        <f t="shared" si="46"/>
        <v>1</v>
      </c>
      <c r="AW113" s="56">
        <f t="shared" si="46"/>
        <v>1</v>
      </c>
      <c r="AX113" s="56">
        <f t="shared" si="46"/>
        <v>1</v>
      </c>
      <c r="AY113" s="56">
        <f t="shared" si="46"/>
        <v>1</v>
      </c>
      <c r="AZ113" s="56">
        <f t="shared" si="46"/>
        <v>1</v>
      </c>
    </row>
    <row r="114" spans="1:52">
      <c r="A114" s="56" t="s">
        <v>652</v>
      </c>
      <c r="B114" s="56">
        <v>39609</v>
      </c>
      <c r="C114" s="56" t="s">
        <v>714</v>
      </c>
      <c r="D114" s="56" t="s">
        <v>723</v>
      </c>
      <c r="E114" s="1">
        <v>43625</v>
      </c>
      <c r="F114" s="1"/>
      <c r="G114" s="1">
        <f t="shared" si="30"/>
        <v>44197</v>
      </c>
      <c r="I114" s="56">
        <f t="shared" si="43"/>
        <v>0</v>
      </c>
      <c r="J114" s="56">
        <f t="shared" si="43"/>
        <v>0</v>
      </c>
      <c r="K114" s="56">
        <f t="shared" si="43"/>
        <v>0</v>
      </c>
      <c r="L114" s="56">
        <f t="shared" si="43"/>
        <v>0</v>
      </c>
      <c r="M114" s="56">
        <f t="shared" si="43"/>
        <v>0</v>
      </c>
      <c r="N114" s="56">
        <f t="shared" si="43"/>
        <v>0</v>
      </c>
      <c r="O114" s="56">
        <f t="shared" si="43"/>
        <v>0</v>
      </c>
      <c r="P114" s="56">
        <f t="shared" si="43"/>
        <v>0</v>
      </c>
      <c r="Q114" s="56">
        <f t="shared" si="43"/>
        <v>0</v>
      </c>
      <c r="R114" s="56">
        <f t="shared" si="43"/>
        <v>0</v>
      </c>
      <c r="S114" s="56">
        <f t="shared" si="44"/>
        <v>0</v>
      </c>
      <c r="T114" s="56">
        <f t="shared" si="44"/>
        <v>0</v>
      </c>
      <c r="U114" s="56">
        <f t="shared" si="44"/>
        <v>0</v>
      </c>
      <c r="V114" s="56">
        <f t="shared" si="44"/>
        <v>0</v>
      </c>
      <c r="W114" s="56">
        <f t="shared" si="44"/>
        <v>0</v>
      </c>
      <c r="X114" s="56">
        <f t="shared" si="44"/>
        <v>0</v>
      </c>
      <c r="Y114" s="56">
        <f t="shared" si="44"/>
        <v>0</v>
      </c>
      <c r="Z114" s="56">
        <f t="shared" si="44"/>
        <v>0</v>
      </c>
      <c r="AA114" s="56">
        <f t="shared" si="44"/>
        <v>0</v>
      </c>
      <c r="AB114" s="56">
        <f t="shared" si="44"/>
        <v>0</v>
      </c>
      <c r="AC114" s="56">
        <f t="shared" si="45"/>
        <v>0</v>
      </c>
      <c r="AD114" s="56">
        <f t="shared" si="45"/>
        <v>0</v>
      </c>
      <c r="AE114" s="56">
        <f t="shared" si="45"/>
        <v>0</v>
      </c>
      <c r="AF114" s="56">
        <f t="shared" si="45"/>
        <v>0</v>
      </c>
      <c r="AG114" s="56">
        <f t="shared" si="45"/>
        <v>0</v>
      </c>
      <c r="AH114" s="56">
        <f t="shared" si="45"/>
        <v>0</v>
      </c>
      <c r="AI114" s="56">
        <f t="shared" si="45"/>
        <v>0</v>
      </c>
      <c r="AJ114" s="56">
        <f t="shared" si="45"/>
        <v>0</v>
      </c>
      <c r="AK114" s="56">
        <f t="shared" si="45"/>
        <v>0</v>
      </c>
      <c r="AL114" s="56">
        <f t="shared" si="45"/>
        <v>0</v>
      </c>
      <c r="AM114" s="56">
        <f t="shared" si="46"/>
        <v>0</v>
      </c>
      <c r="AN114" s="56">
        <f t="shared" si="46"/>
        <v>0</v>
      </c>
      <c r="AO114" s="56">
        <f t="shared" si="46"/>
        <v>0</v>
      </c>
      <c r="AP114" s="56">
        <f t="shared" si="46"/>
        <v>0</v>
      </c>
      <c r="AQ114" s="56">
        <f t="shared" si="46"/>
        <v>0</v>
      </c>
      <c r="AR114" s="56">
        <f t="shared" si="46"/>
        <v>0</v>
      </c>
      <c r="AS114" s="56">
        <f t="shared" si="46"/>
        <v>0</v>
      </c>
      <c r="AT114" s="56">
        <f t="shared" si="46"/>
        <v>0</v>
      </c>
      <c r="AU114" s="56">
        <f t="shared" si="46"/>
        <v>0</v>
      </c>
      <c r="AV114" s="56">
        <f t="shared" si="46"/>
        <v>0</v>
      </c>
      <c r="AW114" s="56">
        <f t="shared" si="46"/>
        <v>0</v>
      </c>
      <c r="AX114" s="56">
        <f t="shared" si="46"/>
        <v>1</v>
      </c>
      <c r="AY114" s="56">
        <f t="shared" si="46"/>
        <v>1</v>
      </c>
      <c r="AZ114" s="56">
        <f t="shared" si="46"/>
        <v>1</v>
      </c>
    </row>
    <row r="115" spans="1:52">
      <c r="A115" s="56" t="s">
        <v>652</v>
      </c>
      <c r="B115" s="56">
        <v>39611</v>
      </c>
      <c r="C115" s="56" t="s">
        <v>714</v>
      </c>
      <c r="D115" s="56" t="s">
        <v>722</v>
      </c>
      <c r="E115" s="1">
        <v>42670</v>
      </c>
      <c r="F115" s="1"/>
      <c r="G115" s="1">
        <f t="shared" si="30"/>
        <v>44197</v>
      </c>
      <c r="I115" s="56">
        <f t="shared" si="43"/>
        <v>0</v>
      </c>
      <c r="J115" s="56">
        <f t="shared" si="43"/>
        <v>0</v>
      </c>
      <c r="K115" s="56">
        <f t="shared" si="43"/>
        <v>0</v>
      </c>
      <c r="L115" s="56">
        <f t="shared" si="43"/>
        <v>0</v>
      </c>
      <c r="M115" s="56">
        <f t="shared" si="43"/>
        <v>0</v>
      </c>
      <c r="N115" s="56">
        <f t="shared" si="43"/>
        <v>0</v>
      </c>
      <c r="O115" s="56">
        <f t="shared" si="43"/>
        <v>0</v>
      </c>
      <c r="P115" s="56">
        <f t="shared" si="43"/>
        <v>0</v>
      </c>
      <c r="Q115" s="56">
        <f t="shared" si="43"/>
        <v>0</v>
      </c>
      <c r="R115" s="56">
        <f t="shared" si="43"/>
        <v>0</v>
      </c>
      <c r="S115" s="56">
        <f t="shared" si="44"/>
        <v>0</v>
      </c>
      <c r="T115" s="56">
        <f t="shared" si="44"/>
        <v>0</v>
      </c>
      <c r="U115" s="56">
        <f t="shared" si="44"/>
        <v>0</v>
      </c>
      <c r="V115" s="56">
        <f t="shared" si="44"/>
        <v>0</v>
      </c>
      <c r="W115" s="56">
        <f t="shared" si="44"/>
        <v>0</v>
      </c>
      <c r="X115" s="56">
        <f t="shared" si="44"/>
        <v>0</v>
      </c>
      <c r="Y115" s="56">
        <f t="shared" si="44"/>
        <v>0</v>
      </c>
      <c r="Z115" s="56">
        <f t="shared" si="44"/>
        <v>0</v>
      </c>
      <c r="AA115" s="56">
        <f t="shared" si="44"/>
        <v>0</v>
      </c>
      <c r="AB115" s="56">
        <f t="shared" si="44"/>
        <v>0</v>
      </c>
      <c r="AC115" s="56">
        <f t="shared" si="45"/>
        <v>0</v>
      </c>
      <c r="AD115" s="56">
        <f t="shared" si="45"/>
        <v>0</v>
      </c>
      <c r="AE115" s="56">
        <f t="shared" si="45"/>
        <v>0</v>
      </c>
      <c r="AF115" s="56">
        <f t="shared" si="45"/>
        <v>0</v>
      </c>
      <c r="AG115" s="56">
        <f t="shared" si="45"/>
        <v>0</v>
      </c>
      <c r="AH115" s="56">
        <f t="shared" si="45"/>
        <v>0</v>
      </c>
      <c r="AI115" s="56">
        <f t="shared" si="45"/>
        <v>0</v>
      </c>
      <c r="AJ115" s="56">
        <f t="shared" si="45"/>
        <v>0</v>
      </c>
      <c r="AK115" s="56">
        <f t="shared" si="45"/>
        <v>0</v>
      </c>
      <c r="AL115" s="56">
        <f t="shared" si="45"/>
        <v>0</v>
      </c>
      <c r="AM115" s="56">
        <f t="shared" si="46"/>
        <v>0</v>
      </c>
      <c r="AN115" s="56">
        <f t="shared" si="46"/>
        <v>1</v>
      </c>
      <c r="AO115" s="56">
        <f t="shared" si="46"/>
        <v>1</v>
      </c>
      <c r="AP115" s="56">
        <f t="shared" si="46"/>
        <v>1</v>
      </c>
      <c r="AQ115" s="56">
        <f t="shared" si="46"/>
        <v>1</v>
      </c>
      <c r="AR115" s="56">
        <f t="shared" si="46"/>
        <v>1</v>
      </c>
      <c r="AS115" s="56">
        <f t="shared" si="46"/>
        <v>1</v>
      </c>
      <c r="AT115" s="56">
        <f t="shared" si="46"/>
        <v>1</v>
      </c>
      <c r="AU115" s="56">
        <f t="shared" si="46"/>
        <v>1</v>
      </c>
      <c r="AV115" s="56">
        <f t="shared" si="46"/>
        <v>1</v>
      </c>
      <c r="AW115" s="56">
        <f t="shared" si="46"/>
        <v>1</v>
      </c>
      <c r="AX115" s="56">
        <f t="shared" si="46"/>
        <v>1</v>
      </c>
      <c r="AY115" s="56">
        <f t="shared" si="46"/>
        <v>1</v>
      </c>
      <c r="AZ115" s="56">
        <f t="shared" si="46"/>
        <v>1</v>
      </c>
    </row>
    <row r="116" spans="1:52">
      <c r="A116" s="56" t="s">
        <v>652</v>
      </c>
      <c r="B116" s="56">
        <v>39612</v>
      </c>
      <c r="C116" s="56" t="s">
        <v>714</v>
      </c>
      <c r="D116" s="56" t="s">
        <v>721</v>
      </c>
      <c r="E116" s="1">
        <v>42672</v>
      </c>
      <c r="F116" s="1"/>
      <c r="G116" s="1">
        <f t="shared" si="30"/>
        <v>44197</v>
      </c>
      <c r="I116" s="56">
        <f t="shared" si="43"/>
        <v>0</v>
      </c>
      <c r="J116" s="56">
        <f t="shared" si="43"/>
        <v>0</v>
      </c>
      <c r="K116" s="56">
        <f t="shared" si="43"/>
        <v>0</v>
      </c>
      <c r="L116" s="56">
        <f t="shared" si="43"/>
        <v>0</v>
      </c>
      <c r="M116" s="56">
        <f t="shared" si="43"/>
        <v>0</v>
      </c>
      <c r="N116" s="56">
        <f t="shared" si="43"/>
        <v>0</v>
      </c>
      <c r="O116" s="56">
        <f t="shared" si="43"/>
        <v>0</v>
      </c>
      <c r="P116" s="56">
        <f t="shared" si="43"/>
        <v>0</v>
      </c>
      <c r="Q116" s="56">
        <f t="shared" si="43"/>
        <v>0</v>
      </c>
      <c r="R116" s="56">
        <f t="shared" si="43"/>
        <v>0</v>
      </c>
      <c r="S116" s="56">
        <f t="shared" si="44"/>
        <v>0</v>
      </c>
      <c r="T116" s="56">
        <f t="shared" si="44"/>
        <v>0</v>
      </c>
      <c r="U116" s="56">
        <f t="shared" si="44"/>
        <v>0</v>
      </c>
      <c r="V116" s="56">
        <f t="shared" si="44"/>
        <v>0</v>
      </c>
      <c r="W116" s="56">
        <f t="shared" si="44"/>
        <v>0</v>
      </c>
      <c r="X116" s="56">
        <f t="shared" si="44"/>
        <v>0</v>
      </c>
      <c r="Y116" s="56">
        <f t="shared" si="44"/>
        <v>0</v>
      </c>
      <c r="Z116" s="56">
        <f t="shared" si="44"/>
        <v>0</v>
      </c>
      <c r="AA116" s="56">
        <f t="shared" si="44"/>
        <v>0</v>
      </c>
      <c r="AB116" s="56">
        <f t="shared" si="44"/>
        <v>0</v>
      </c>
      <c r="AC116" s="56">
        <f t="shared" si="45"/>
        <v>0</v>
      </c>
      <c r="AD116" s="56">
        <f t="shared" si="45"/>
        <v>0</v>
      </c>
      <c r="AE116" s="56">
        <f t="shared" si="45"/>
        <v>0</v>
      </c>
      <c r="AF116" s="56">
        <f t="shared" si="45"/>
        <v>0</v>
      </c>
      <c r="AG116" s="56">
        <f t="shared" si="45"/>
        <v>0</v>
      </c>
      <c r="AH116" s="56">
        <f t="shared" si="45"/>
        <v>0</v>
      </c>
      <c r="AI116" s="56">
        <f t="shared" si="45"/>
        <v>0</v>
      </c>
      <c r="AJ116" s="56">
        <f t="shared" si="45"/>
        <v>0</v>
      </c>
      <c r="AK116" s="56">
        <f t="shared" si="45"/>
        <v>0</v>
      </c>
      <c r="AL116" s="56">
        <f t="shared" si="45"/>
        <v>0</v>
      </c>
      <c r="AM116" s="56">
        <f t="shared" si="46"/>
        <v>0</v>
      </c>
      <c r="AN116" s="56">
        <f t="shared" si="46"/>
        <v>1</v>
      </c>
      <c r="AO116" s="56">
        <f t="shared" si="46"/>
        <v>1</v>
      </c>
      <c r="AP116" s="56">
        <f t="shared" si="46"/>
        <v>1</v>
      </c>
      <c r="AQ116" s="56">
        <f t="shared" si="46"/>
        <v>1</v>
      </c>
      <c r="AR116" s="56">
        <f t="shared" si="46"/>
        <v>1</v>
      </c>
      <c r="AS116" s="56">
        <f t="shared" si="46"/>
        <v>1</v>
      </c>
      <c r="AT116" s="56">
        <f t="shared" si="46"/>
        <v>1</v>
      </c>
      <c r="AU116" s="56">
        <f t="shared" si="46"/>
        <v>1</v>
      </c>
      <c r="AV116" s="56">
        <f t="shared" si="46"/>
        <v>1</v>
      </c>
      <c r="AW116" s="56">
        <f t="shared" si="46"/>
        <v>1</v>
      </c>
      <c r="AX116" s="56">
        <f t="shared" si="46"/>
        <v>1</v>
      </c>
      <c r="AY116" s="56">
        <f t="shared" si="46"/>
        <v>1</v>
      </c>
      <c r="AZ116" s="56">
        <f t="shared" si="46"/>
        <v>1</v>
      </c>
    </row>
    <row r="117" spans="1:52">
      <c r="A117" s="56" t="s">
        <v>652</v>
      </c>
      <c r="B117" s="56">
        <v>39613</v>
      </c>
      <c r="C117" s="56" t="s">
        <v>714</v>
      </c>
      <c r="D117" s="56" t="s">
        <v>865</v>
      </c>
      <c r="E117" s="1">
        <v>41326</v>
      </c>
      <c r="F117" s="1"/>
      <c r="G117" s="1">
        <f t="shared" si="30"/>
        <v>44197</v>
      </c>
      <c r="I117" s="56">
        <f t="shared" ref="I117:R126" si="47">IF(AND(I$5&gt;$E117,I$5&lt;$G117),1,0)</f>
        <v>0</v>
      </c>
      <c r="J117" s="56">
        <f t="shared" si="47"/>
        <v>0</v>
      </c>
      <c r="K117" s="56">
        <f t="shared" si="47"/>
        <v>0</v>
      </c>
      <c r="L117" s="56">
        <f t="shared" si="47"/>
        <v>0</v>
      </c>
      <c r="M117" s="56">
        <f t="shared" si="47"/>
        <v>0</v>
      </c>
      <c r="N117" s="56">
        <f t="shared" si="47"/>
        <v>0</v>
      </c>
      <c r="O117" s="56">
        <f t="shared" si="47"/>
        <v>0</v>
      </c>
      <c r="P117" s="56">
        <f t="shared" si="47"/>
        <v>0</v>
      </c>
      <c r="Q117" s="56">
        <f t="shared" si="47"/>
        <v>0</v>
      </c>
      <c r="R117" s="56">
        <f t="shared" si="47"/>
        <v>0</v>
      </c>
      <c r="S117" s="56">
        <f t="shared" ref="S117:AB126" si="48">IF(AND(S$5&gt;$E117,S$5&lt;$G117),1,0)</f>
        <v>0</v>
      </c>
      <c r="T117" s="56">
        <f t="shared" si="48"/>
        <v>0</v>
      </c>
      <c r="U117" s="56">
        <f t="shared" si="48"/>
        <v>0</v>
      </c>
      <c r="V117" s="56">
        <f t="shared" si="48"/>
        <v>0</v>
      </c>
      <c r="W117" s="56">
        <f t="shared" si="48"/>
        <v>0</v>
      </c>
      <c r="X117" s="56">
        <f t="shared" si="48"/>
        <v>0</v>
      </c>
      <c r="Y117" s="56">
        <f t="shared" si="48"/>
        <v>1</v>
      </c>
      <c r="Z117" s="56">
        <f t="shared" si="48"/>
        <v>1</v>
      </c>
      <c r="AA117" s="56">
        <f t="shared" si="48"/>
        <v>1</v>
      </c>
      <c r="AB117" s="56">
        <f t="shared" si="48"/>
        <v>1</v>
      </c>
      <c r="AC117" s="56">
        <f t="shared" ref="AC117:AL126" si="49">IF(AND(AC$5&gt;$E117,AC$5&lt;$G117),1,0)</f>
        <v>1</v>
      </c>
      <c r="AD117" s="56">
        <f t="shared" si="49"/>
        <v>1</v>
      </c>
      <c r="AE117" s="56">
        <f t="shared" si="49"/>
        <v>1</v>
      </c>
      <c r="AF117" s="56">
        <f t="shared" si="49"/>
        <v>1</v>
      </c>
      <c r="AG117" s="56">
        <f t="shared" si="49"/>
        <v>1</v>
      </c>
      <c r="AH117" s="56">
        <f t="shared" si="49"/>
        <v>1</v>
      </c>
      <c r="AI117" s="56">
        <f t="shared" si="49"/>
        <v>1</v>
      </c>
      <c r="AJ117" s="56">
        <f t="shared" si="49"/>
        <v>1</v>
      </c>
      <c r="AK117" s="56">
        <f t="shared" si="49"/>
        <v>1</v>
      </c>
      <c r="AL117" s="56">
        <f t="shared" si="49"/>
        <v>1</v>
      </c>
      <c r="AM117" s="56">
        <f t="shared" ref="AM117:AZ126" si="50">IF(AND(AM$5&gt;$E117,AM$5&lt;$G117),1,0)</f>
        <v>1</v>
      </c>
      <c r="AN117" s="56">
        <f t="shared" si="50"/>
        <v>1</v>
      </c>
      <c r="AO117" s="56">
        <f t="shared" si="50"/>
        <v>1</v>
      </c>
      <c r="AP117" s="56">
        <f t="shared" si="50"/>
        <v>1</v>
      </c>
      <c r="AQ117" s="56">
        <f t="shared" si="50"/>
        <v>1</v>
      </c>
      <c r="AR117" s="56">
        <f t="shared" si="50"/>
        <v>1</v>
      </c>
      <c r="AS117" s="56">
        <f t="shared" si="50"/>
        <v>1</v>
      </c>
      <c r="AT117" s="56">
        <f t="shared" si="50"/>
        <v>1</v>
      </c>
      <c r="AU117" s="56">
        <f t="shared" si="50"/>
        <v>1</v>
      </c>
      <c r="AV117" s="56">
        <f t="shared" si="50"/>
        <v>1</v>
      </c>
      <c r="AW117" s="56">
        <f t="shared" si="50"/>
        <v>1</v>
      </c>
      <c r="AX117" s="56">
        <f t="shared" si="50"/>
        <v>1</v>
      </c>
      <c r="AY117" s="56">
        <f t="shared" si="50"/>
        <v>1</v>
      </c>
      <c r="AZ117" s="56">
        <f t="shared" si="50"/>
        <v>1</v>
      </c>
    </row>
    <row r="118" spans="1:52">
      <c r="A118" s="56" t="s">
        <v>652</v>
      </c>
      <c r="B118" s="56">
        <v>39614</v>
      </c>
      <c r="C118" s="56" t="s">
        <v>714</v>
      </c>
      <c r="D118" s="56" t="s">
        <v>864</v>
      </c>
      <c r="E118" s="1">
        <v>41355</v>
      </c>
      <c r="F118" s="1"/>
      <c r="G118" s="1">
        <f t="shared" si="30"/>
        <v>44197</v>
      </c>
      <c r="I118" s="56">
        <f t="shared" si="47"/>
        <v>0</v>
      </c>
      <c r="J118" s="56">
        <f t="shared" si="47"/>
        <v>0</v>
      </c>
      <c r="K118" s="56">
        <f t="shared" si="47"/>
        <v>0</v>
      </c>
      <c r="L118" s="56">
        <f t="shared" si="47"/>
        <v>0</v>
      </c>
      <c r="M118" s="56">
        <f t="shared" si="47"/>
        <v>0</v>
      </c>
      <c r="N118" s="56">
        <f t="shared" si="47"/>
        <v>0</v>
      </c>
      <c r="O118" s="56">
        <f t="shared" si="47"/>
        <v>0</v>
      </c>
      <c r="P118" s="56">
        <f t="shared" si="47"/>
        <v>0</v>
      </c>
      <c r="Q118" s="56">
        <f t="shared" si="47"/>
        <v>0</v>
      </c>
      <c r="R118" s="56">
        <f t="shared" si="47"/>
        <v>0</v>
      </c>
      <c r="S118" s="56">
        <f t="shared" si="48"/>
        <v>0</v>
      </c>
      <c r="T118" s="56">
        <f t="shared" si="48"/>
        <v>0</v>
      </c>
      <c r="U118" s="56">
        <f t="shared" si="48"/>
        <v>0</v>
      </c>
      <c r="V118" s="56">
        <f t="shared" si="48"/>
        <v>0</v>
      </c>
      <c r="W118" s="56">
        <f t="shared" si="48"/>
        <v>0</v>
      </c>
      <c r="X118" s="56">
        <f t="shared" si="48"/>
        <v>0</v>
      </c>
      <c r="Y118" s="56">
        <f t="shared" si="48"/>
        <v>1</v>
      </c>
      <c r="Z118" s="56">
        <f t="shared" si="48"/>
        <v>1</v>
      </c>
      <c r="AA118" s="56">
        <f t="shared" si="48"/>
        <v>1</v>
      </c>
      <c r="AB118" s="56">
        <f t="shared" si="48"/>
        <v>1</v>
      </c>
      <c r="AC118" s="56">
        <f t="shared" si="49"/>
        <v>1</v>
      </c>
      <c r="AD118" s="56">
        <f t="shared" si="49"/>
        <v>1</v>
      </c>
      <c r="AE118" s="56">
        <f t="shared" si="49"/>
        <v>1</v>
      </c>
      <c r="AF118" s="56">
        <f t="shared" si="49"/>
        <v>1</v>
      </c>
      <c r="AG118" s="56">
        <f t="shared" si="49"/>
        <v>1</v>
      </c>
      <c r="AH118" s="56">
        <f t="shared" si="49"/>
        <v>1</v>
      </c>
      <c r="AI118" s="56">
        <f t="shared" si="49"/>
        <v>1</v>
      </c>
      <c r="AJ118" s="56">
        <f t="shared" si="49"/>
        <v>1</v>
      </c>
      <c r="AK118" s="56">
        <f t="shared" si="49"/>
        <v>1</v>
      </c>
      <c r="AL118" s="56">
        <f t="shared" si="49"/>
        <v>1</v>
      </c>
      <c r="AM118" s="56">
        <f t="shared" si="50"/>
        <v>1</v>
      </c>
      <c r="AN118" s="56">
        <f t="shared" si="50"/>
        <v>1</v>
      </c>
      <c r="AO118" s="56">
        <f t="shared" si="50"/>
        <v>1</v>
      </c>
      <c r="AP118" s="56">
        <f t="shared" si="50"/>
        <v>1</v>
      </c>
      <c r="AQ118" s="56">
        <f t="shared" si="50"/>
        <v>1</v>
      </c>
      <c r="AR118" s="56">
        <f t="shared" si="50"/>
        <v>1</v>
      </c>
      <c r="AS118" s="56">
        <f t="shared" si="50"/>
        <v>1</v>
      </c>
      <c r="AT118" s="56">
        <f t="shared" si="50"/>
        <v>1</v>
      </c>
      <c r="AU118" s="56">
        <f t="shared" si="50"/>
        <v>1</v>
      </c>
      <c r="AV118" s="56">
        <f t="shared" si="50"/>
        <v>1</v>
      </c>
      <c r="AW118" s="56">
        <f t="shared" si="50"/>
        <v>1</v>
      </c>
      <c r="AX118" s="56">
        <f t="shared" si="50"/>
        <v>1</v>
      </c>
      <c r="AY118" s="56">
        <f t="shared" si="50"/>
        <v>1</v>
      </c>
      <c r="AZ118" s="56">
        <f t="shared" si="50"/>
        <v>1</v>
      </c>
    </row>
    <row r="119" spans="1:52">
      <c r="A119" s="56" t="s">
        <v>652</v>
      </c>
      <c r="B119" s="56">
        <v>39615</v>
      </c>
      <c r="C119" s="56" t="s">
        <v>714</v>
      </c>
      <c r="D119" s="56" t="s">
        <v>863</v>
      </c>
      <c r="E119" s="1">
        <v>41359</v>
      </c>
      <c r="F119" s="1"/>
      <c r="G119" s="1">
        <f t="shared" si="30"/>
        <v>44197</v>
      </c>
      <c r="I119" s="56">
        <f t="shared" si="47"/>
        <v>0</v>
      </c>
      <c r="J119" s="56">
        <f t="shared" si="47"/>
        <v>0</v>
      </c>
      <c r="K119" s="56">
        <f t="shared" si="47"/>
        <v>0</v>
      </c>
      <c r="L119" s="56">
        <f t="shared" si="47"/>
        <v>0</v>
      </c>
      <c r="M119" s="56">
        <f t="shared" si="47"/>
        <v>0</v>
      </c>
      <c r="N119" s="56">
        <f t="shared" si="47"/>
        <v>0</v>
      </c>
      <c r="O119" s="56">
        <f t="shared" si="47"/>
        <v>0</v>
      </c>
      <c r="P119" s="56">
        <f t="shared" si="47"/>
        <v>0</v>
      </c>
      <c r="Q119" s="56">
        <f t="shared" si="47"/>
        <v>0</v>
      </c>
      <c r="R119" s="56">
        <f t="shared" si="47"/>
        <v>0</v>
      </c>
      <c r="S119" s="56">
        <f t="shared" si="48"/>
        <v>0</v>
      </c>
      <c r="T119" s="56">
        <f t="shared" si="48"/>
        <v>0</v>
      </c>
      <c r="U119" s="56">
        <f t="shared" si="48"/>
        <v>0</v>
      </c>
      <c r="V119" s="56">
        <f t="shared" si="48"/>
        <v>0</v>
      </c>
      <c r="W119" s="56">
        <f t="shared" si="48"/>
        <v>0</v>
      </c>
      <c r="X119" s="56">
        <f t="shared" si="48"/>
        <v>0</v>
      </c>
      <c r="Y119" s="56">
        <f t="shared" si="48"/>
        <v>1</v>
      </c>
      <c r="Z119" s="56">
        <f t="shared" si="48"/>
        <v>1</v>
      </c>
      <c r="AA119" s="56">
        <f t="shared" si="48"/>
        <v>1</v>
      </c>
      <c r="AB119" s="56">
        <f t="shared" si="48"/>
        <v>1</v>
      </c>
      <c r="AC119" s="56">
        <f t="shared" si="49"/>
        <v>1</v>
      </c>
      <c r="AD119" s="56">
        <f t="shared" si="49"/>
        <v>1</v>
      </c>
      <c r="AE119" s="56">
        <f t="shared" si="49"/>
        <v>1</v>
      </c>
      <c r="AF119" s="56">
        <f t="shared" si="49"/>
        <v>1</v>
      </c>
      <c r="AG119" s="56">
        <f t="shared" si="49"/>
        <v>1</v>
      </c>
      <c r="AH119" s="56">
        <f t="shared" si="49"/>
        <v>1</v>
      </c>
      <c r="AI119" s="56">
        <f t="shared" si="49"/>
        <v>1</v>
      </c>
      <c r="AJ119" s="56">
        <f t="shared" si="49"/>
        <v>1</v>
      </c>
      <c r="AK119" s="56">
        <f t="shared" si="49"/>
        <v>1</v>
      </c>
      <c r="AL119" s="56">
        <f t="shared" si="49"/>
        <v>1</v>
      </c>
      <c r="AM119" s="56">
        <f t="shared" si="50"/>
        <v>1</v>
      </c>
      <c r="AN119" s="56">
        <f t="shared" si="50"/>
        <v>1</v>
      </c>
      <c r="AO119" s="56">
        <f t="shared" si="50"/>
        <v>1</v>
      </c>
      <c r="AP119" s="56">
        <f t="shared" si="50"/>
        <v>1</v>
      </c>
      <c r="AQ119" s="56">
        <f t="shared" si="50"/>
        <v>1</v>
      </c>
      <c r="AR119" s="56">
        <f t="shared" si="50"/>
        <v>1</v>
      </c>
      <c r="AS119" s="56">
        <f t="shared" si="50"/>
        <v>1</v>
      </c>
      <c r="AT119" s="56">
        <f t="shared" si="50"/>
        <v>1</v>
      </c>
      <c r="AU119" s="56">
        <f t="shared" si="50"/>
        <v>1</v>
      </c>
      <c r="AV119" s="56">
        <f t="shared" si="50"/>
        <v>1</v>
      </c>
      <c r="AW119" s="56">
        <f t="shared" si="50"/>
        <v>1</v>
      </c>
      <c r="AX119" s="56">
        <f t="shared" si="50"/>
        <v>1</v>
      </c>
      <c r="AY119" s="56">
        <f t="shared" si="50"/>
        <v>1</v>
      </c>
      <c r="AZ119" s="56">
        <f t="shared" si="50"/>
        <v>1</v>
      </c>
    </row>
    <row r="120" spans="1:52">
      <c r="A120" s="56" t="s">
        <v>652</v>
      </c>
      <c r="B120" s="56">
        <v>39616</v>
      </c>
      <c r="C120" s="56" t="s">
        <v>714</v>
      </c>
      <c r="D120" s="56" t="s">
        <v>862</v>
      </c>
      <c r="E120" s="1">
        <v>41389</v>
      </c>
      <c r="F120" s="1"/>
      <c r="G120" s="1">
        <f t="shared" si="30"/>
        <v>44197</v>
      </c>
      <c r="I120" s="56">
        <f t="shared" si="47"/>
        <v>0</v>
      </c>
      <c r="J120" s="56">
        <f t="shared" si="47"/>
        <v>0</v>
      </c>
      <c r="K120" s="56">
        <f t="shared" si="47"/>
        <v>0</v>
      </c>
      <c r="L120" s="56">
        <f t="shared" si="47"/>
        <v>0</v>
      </c>
      <c r="M120" s="56">
        <f t="shared" si="47"/>
        <v>0</v>
      </c>
      <c r="N120" s="56">
        <f t="shared" si="47"/>
        <v>0</v>
      </c>
      <c r="O120" s="56">
        <f t="shared" si="47"/>
        <v>0</v>
      </c>
      <c r="P120" s="56">
        <f t="shared" si="47"/>
        <v>0</v>
      </c>
      <c r="Q120" s="56">
        <f t="shared" si="47"/>
        <v>0</v>
      </c>
      <c r="R120" s="56">
        <f t="shared" si="47"/>
        <v>0</v>
      </c>
      <c r="S120" s="56">
        <f t="shared" si="48"/>
        <v>0</v>
      </c>
      <c r="T120" s="56">
        <f t="shared" si="48"/>
        <v>0</v>
      </c>
      <c r="U120" s="56">
        <f t="shared" si="48"/>
        <v>0</v>
      </c>
      <c r="V120" s="56">
        <f t="shared" si="48"/>
        <v>0</v>
      </c>
      <c r="W120" s="56">
        <f t="shared" si="48"/>
        <v>0</v>
      </c>
      <c r="X120" s="56">
        <f t="shared" si="48"/>
        <v>0</v>
      </c>
      <c r="Y120" s="56">
        <f t="shared" si="48"/>
        <v>0</v>
      </c>
      <c r="Z120" s="56">
        <f t="shared" si="48"/>
        <v>1</v>
      </c>
      <c r="AA120" s="56">
        <f t="shared" si="48"/>
        <v>1</v>
      </c>
      <c r="AB120" s="56">
        <f t="shared" si="48"/>
        <v>1</v>
      </c>
      <c r="AC120" s="56">
        <f t="shared" si="49"/>
        <v>1</v>
      </c>
      <c r="AD120" s="56">
        <f t="shared" si="49"/>
        <v>1</v>
      </c>
      <c r="AE120" s="56">
        <f t="shared" si="49"/>
        <v>1</v>
      </c>
      <c r="AF120" s="56">
        <f t="shared" si="49"/>
        <v>1</v>
      </c>
      <c r="AG120" s="56">
        <f t="shared" si="49"/>
        <v>1</v>
      </c>
      <c r="AH120" s="56">
        <f t="shared" si="49"/>
        <v>1</v>
      </c>
      <c r="AI120" s="56">
        <f t="shared" si="49"/>
        <v>1</v>
      </c>
      <c r="AJ120" s="56">
        <f t="shared" si="49"/>
        <v>1</v>
      </c>
      <c r="AK120" s="56">
        <f t="shared" si="49"/>
        <v>1</v>
      </c>
      <c r="AL120" s="56">
        <f t="shared" si="49"/>
        <v>1</v>
      </c>
      <c r="AM120" s="56">
        <f t="shared" si="50"/>
        <v>1</v>
      </c>
      <c r="AN120" s="56">
        <f t="shared" si="50"/>
        <v>1</v>
      </c>
      <c r="AO120" s="56">
        <f t="shared" si="50"/>
        <v>1</v>
      </c>
      <c r="AP120" s="56">
        <f t="shared" si="50"/>
        <v>1</v>
      </c>
      <c r="AQ120" s="56">
        <f t="shared" si="50"/>
        <v>1</v>
      </c>
      <c r="AR120" s="56">
        <f t="shared" si="50"/>
        <v>1</v>
      </c>
      <c r="AS120" s="56">
        <f t="shared" si="50"/>
        <v>1</v>
      </c>
      <c r="AT120" s="56">
        <f t="shared" si="50"/>
        <v>1</v>
      </c>
      <c r="AU120" s="56">
        <f t="shared" si="50"/>
        <v>1</v>
      </c>
      <c r="AV120" s="56">
        <f t="shared" si="50"/>
        <v>1</v>
      </c>
      <c r="AW120" s="56">
        <f t="shared" si="50"/>
        <v>1</v>
      </c>
      <c r="AX120" s="56">
        <f t="shared" si="50"/>
        <v>1</v>
      </c>
      <c r="AY120" s="56">
        <f t="shared" si="50"/>
        <v>1</v>
      </c>
      <c r="AZ120" s="56">
        <f t="shared" si="50"/>
        <v>1</v>
      </c>
    </row>
    <row r="121" spans="1:52">
      <c r="A121" s="56" t="s">
        <v>652</v>
      </c>
      <c r="B121" s="56">
        <v>39617</v>
      </c>
      <c r="C121" s="56" t="s">
        <v>714</v>
      </c>
      <c r="D121" s="56" t="s">
        <v>861</v>
      </c>
      <c r="E121" s="1">
        <v>41397</v>
      </c>
      <c r="F121" s="1"/>
      <c r="G121" s="1">
        <f t="shared" si="30"/>
        <v>44197</v>
      </c>
      <c r="I121" s="56">
        <f t="shared" si="47"/>
        <v>0</v>
      </c>
      <c r="J121" s="56">
        <f t="shared" si="47"/>
        <v>0</v>
      </c>
      <c r="K121" s="56">
        <f t="shared" si="47"/>
        <v>0</v>
      </c>
      <c r="L121" s="56">
        <f t="shared" si="47"/>
        <v>0</v>
      </c>
      <c r="M121" s="56">
        <f t="shared" si="47"/>
        <v>0</v>
      </c>
      <c r="N121" s="56">
        <f t="shared" si="47"/>
        <v>0</v>
      </c>
      <c r="O121" s="56">
        <f t="shared" si="47"/>
        <v>0</v>
      </c>
      <c r="P121" s="56">
        <f t="shared" si="47"/>
        <v>0</v>
      </c>
      <c r="Q121" s="56">
        <f t="shared" si="47"/>
        <v>0</v>
      </c>
      <c r="R121" s="56">
        <f t="shared" si="47"/>
        <v>0</v>
      </c>
      <c r="S121" s="56">
        <f t="shared" si="48"/>
        <v>0</v>
      </c>
      <c r="T121" s="56">
        <f t="shared" si="48"/>
        <v>0</v>
      </c>
      <c r="U121" s="56">
        <f t="shared" si="48"/>
        <v>0</v>
      </c>
      <c r="V121" s="56">
        <f t="shared" si="48"/>
        <v>0</v>
      </c>
      <c r="W121" s="56">
        <f t="shared" si="48"/>
        <v>0</v>
      </c>
      <c r="X121" s="56">
        <f t="shared" si="48"/>
        <v>0</v>
      </c>
      <c r="Y121" s="56">
        <f t="shared" si="48"/>
        <v>0</v>
      </c>
      <c r="Z121" s="56">
        <f t="shared" si="48"/>
        <v>1</v>
      </c>
      <c r="AA121" s="56">
        <f t="shared" si="48"/>
        <v>1</v>
      </c>
      <c r="AB121" s="56">
        <f t="shared" si="48"/>
        <v>1</v>
      </c>
      <c r="AC121" s="56">
        <f t="shared" si="49"/>
        <v>1</v>
      </c>
      <c r="AD121" s="56">
        <f t="shared" si="49"/>
        <v>1</v>
      </c>
      <c r="AE121" s="56">
        <f t="shared" si="49"/>
        <v>1</v>
      </c>
      <c r="AF121" s="56">
        <f t="shared" si="49"/>
        <v>1</v>
      </c>
      <c r="AG121" s="56">
        <f t="shared" si="49"/>
        <v>1</v>
      </c>
      <c r="AH121" s="56">
        <f t="shared" si="49"/>
        <v>1</v>
      </c>
      <c r="AI121" s="56">
        <f t="shared" si="49"/>
        <v>1</v>
      </c>
      <c r="AJ121" s="56">
        <f t="shared" si="49"/>
        <v>1</v>
      </c>
      <c r="AK121" s="56">
        <f t="shared" si="49"/>
        <v>1</v>
      </c>
      <c r="AL121" s="56">
        <f t="shared" si="49"/>
        <v>1</v>
      </c>
      <c r="AM121" s="56">
        <f t="shared" si="50"/>
        <v>1</v>
      </c>
      <c r="AN121" s="56">
        <f t="shared" si="50"/>
        <v>1</v>
      </c>
      <c r="AO121" s="56">
        <f t="shared" si="50"/>
        <v>1</v>
      </c>
      <c r="AP121" s="56">
        <f t="shared" si="50"/>
        <v>1</v>
      </c>
      <c r="AQ121" s="56">
        <f t="shared" si="50"/>
        <v>1</v>
      </c>
      <c r="AR121" s="56">
        <f t="shared" si="50"/>
        <v>1</v>
      </c>
      <c r="AS121" s="56">
        <f t="shared" si="50"/>
        <v>1</v>
      </c>
      <c r="AT121" s="56">
        <f t="shared" si="50"/>
        <v>1</v>
      </c>
      <c r="AU121" s="56">
        <f t="shared" si="50"/>
        <v>1</v>
      </c>
      <c r="AV121" s="56">
        <f t="shared" si="50"/>
        <v>1</v>
      </c>
      <c r="AW121" s="56">
        <f t="shared" si="50"/>
        <v>1</v>
      </c>
      <c r="AX121" s="56">
        <f t="shared" si="50"/>
        <v>1</v>
      </c>
      <c r="AY121" s="56">
        <f t="shared" si="50"/>
        <v>1</v>
      </c>
      <c r="AZ121" s="56">
        <f t="shared" si="50"/>
        <v>1</v>
      </c>
    </row>
    <row r="122" spans="1:52">
      <c r="A122" s="56" t="s">
        <v>652</v>
      </c>
      <c r="B122" s="56">
        <v>39618</v>
      </c>
      <c r="C122" s="56" t="s">
        <v>714</v>
      </c>
      <c r="D122" s="56" t="s">
        <v>860</v>
      </c>
      <c r="E122" s="1">
        <v>41451</v>
      </c>
      <c r="F122" s="1"/>
      <c r="G122" s="1">
        <f t="shared" si="30"/>
        <v>44197</v>
      </c>
      <c r="I122" s="56">
        <f t="shared" si="47"/>
        <v>0</v>
      </c>
      <c r="J122" s="56">
        <f t="shared" si="47"/>
        <v>0</v>
      </c>
      <c r="K122" s="56">
        <f t="shared" si="47"/>
        <v>0</v>
      </c>
      <c r="L122" s="56">
        <f t="shared" si="47"/>
        <v>0</v>
      </c>
      <c r="M122" s="56">
        <f t="shared" si="47"/>
        <v>0</v>
      </c>
      <c r="N122" s="56">
        <f t="shared" si="47"/>
        <v>0</v>
      </c>
      <c r="O122" s="56">
        <f t="shared" si="47"/>
        <v>0</v>
      </c>
      <c r="P122" s="56">
        <f t="shared" si="47"/>
        <v>0</v>
      </c>
      <c r="Q122" s="56">
        <f t="shared" si="47"/>
        <v>0</v>
      </c>
      <c r="R122" s="56">
        <f t="shared" si="47"/>
        <v>0</v>
      </c>
      <c r="S122" s="56">
        <f t="shared" si="48"/>
        <v>0</v>
      </c>
      <c r="T122" s="56">
        <f t="shared" si="48"/>
        <v>0</v>
      </c>
      <c r="U122" s="56">
        <f t="shared" si="48"/>
        <v>0</v>
      </c>
      <c r="V122" s="56">
        <f t="shared" si="48"/>
        <v>0</v>
      </c>
      <c r="W122" s="56">
        <f t="shared" si="48"/>
        <v>0</v>
      </c>
      <c r="X122" s="56">
        <f t="shared" si="48"/>
        <v>0</v>
      </c>
      <c r="Y122" s="56">
        <f t="shared" si="48"/>
        <v>0</v>
      </c>
      <c r="Z122" s="56">
        <f t="shared" si="48"/>
        <v>1</v>
      </c>
      <c r="AA122" s="56">
        <f t="shared" si="48"/>
        <v>1</v>
      </c>
      <c r="AB122" s="56">
        <f t="shared" si="48"/>
        <v>1</v>
      </c>
      <c r="AC122" s="56">
        <f t="shared" si="49"/>
        <v>1</v>
      </c>
      <c r="AD122" s="56">
        <f t="shared" si="49"/>
        <v>1</v>
      </c>
      <c r="AE122" s="56">
        <f t="shared" si="49"/>
        <v>1</v>
      </c>
      <c r="AF122" s="56">
        <f t="shared" si="49"/>
        <v>1</v>
      </c>
      <c r="AG122" s="56">
        <f t="shared" si="49"/>
        <v>1</v>
      </c>
      <c r="AH122" s="56">
        <f t="shared" si="49"/>
        <v>1</v>
      </c>
      <c r="AI122" s="56">
        <f t="shared" si="49"/>
        <v>1</v>
      </c>
      <c r="AJ122" s="56">
        <f t="shared" si="49"/>
        <v>1</v>
      </c>
      <c r="AK122" s="56">
        <f t="shared" si="49"/>
        <v>1</v>
      </c>
      <c r="AL122" s="56">
        <f t="shared" si="49"/>
        <v>1</v>
      </c>
      <c r="AM122" s="56">
        <f t="shared" si="50"/>
        <v>1</v>
      </c>
      <c r="AN122" s="56">
        <f t="shared" si="50"/>
        <v>1</v>
      </c>
      <c r="AO122" s="56">
        <f t="shared" si="50"/>
        <v>1</v>
      </c>
      <c r="AP122" s="56">
        <f t="shared" si="50"/>
        <v>1</v>
      </c>
      <c r="AQ122" s="56">
        <f t="shared" si="50"/>
        <v>1</v>
      </c>
      <c r="AR122" s="56">
        <f t="shared" si="50"/>
        <v>1</v>
      </c>
      <c r="AS122" s="56">
        <f t="shared" si="50"/>
        <v>1</v>
      </c>
      <c r="AT122" s="56">
        <f t="shared" si="50"/>
        <v>1</v>
      </c>
      <c r="AU122" s="56">
        <f t="shared" si="50"/>
        <v>1</v>
      </c>
      <c r="AV122" s="56">
        <f t="shared" si="50"/>
        <v>1</v>
      </c>
      <c r="AW122" s="56">
        <f t="shared" si="50"/>
        <v>1</v>
      </c>
      <c r="AX122" s="56">
        <f t="shared" si="50"/>
        <v>1</v>
      </c>
      <c r="AY122" s="56">
        <f t="shared" si="50"/>
        <v>1</v>
      </c>
      <c r="AZ122" s="56">
        <f t="shared" si="50"/>
        <v>1</v>
      </c>
    </row>
    <row r="123" spans="1:52">
      <c r="A123" s="56" t="s">
        <v>652</v>
      </c>
      <c r="B123" s="56">
        <v>39619</v>
      </c>
      <c r="C123" s="56" t="s">
        <v>714</v>
      </c>
      <c r="D123" s="56" t="s">
        <v>859</v>
      </c>
      <c r="E123" s="1">
        <v>41451</v>
      </c>
      <c r="F123" s="1"/>
      <c r="G123" s="1">
        <f t="shared" si="30"/>
        <v>44197</v>
      </c>
      <c r="I123" s="56">
        <f t="shared" si="47"/>
        <v>0</v>
      </c>
      <c r="J123" s="56">
        <f t="shared" si="47"/>
        <v>0</v>
      </c>
      <c r="K123" s="56">
        <f t="shared" si="47"/>
        <v>0</v>
      </c>
      <c r="L123" s="56">
        <f t="shared" si="47"/>
        <v>0</v>
      </c>
      <c r="M123" s="56">
        <f t="shared" si="47"/>
        <v>0</v>
      </c>
      <c r="N123" s="56">
        <f t="shared" si="47"/>
        <v>0</v>
      </c>
      <c r="O123" s="56">
        <f t="shared" si="47"/>
        <v>0</v>
      </c>
      <c r="P123" s="56">
        <f t="shared" si="47"/>
        <v>0</v>
      </c>
      <c r="Q123" s="56">
        <f t="shared" si="47"/>
        <v>0</v>
      </c>
      <c r="R123" s="56">
        <f t="shared" si="47"/>
        <v>0</v>
      </c>
      <c r="S123" s="56">
        <f t="shared" si="48"/>
        <v>0</v>
      </c>
      <c r="T123" s="56">
        <f t="shared" si="48"/>
        <v>0</v>
      </c>
      <c r="U123" s="56">
        <f t="shared" si="48"/>
        <v>0</v>
      </c>
      <c r="V123" s="56">
        <f t="shared" si="48"/>
        <v>0</v>
      </c>
      <c r="W123" s="56">
        <f t="shared" si="48"/>
        <v>0</v>
      </c>
      <c r="X123" s="56">
        <f t="shared" si="48"/>
        <v>0</v>
      </c>
      <c r="Y123" s="56">
        <f t="shared" si="48"/>
        <v>0</v>
      </c>
      <c r="Z123" s="56">
        <f t="shared" si="48"/>
        <v>1</v>
      </c>
      <c r="AA123" s="56">
        <f t="shared" si="48"/>
        <v>1</v>
      </c>
      <c r="AB123" s="56">
        <f t="shared" si="48"/>
        <v>1</v>
      </c>
      <c r="AC123" s="56">
        <f t="shared" si="49"/>
        <v>1</v>
      </c>
      <c r="AD123" s="56">
        <f t="shared" si="49"/>
        <v>1</v>
      </c>
      <c r="AE123" s="56">
        <f t="shared" si="49"/>
        <v>1</v>
      </c>
      <c r="AF123" s="56">
        <f t="shared" si="49"/>
        <v>1</v>
      </c>
      <c r="AG123" s="56">
        <f t="shared" si="49"/>
        <v>1</v>
      </c>
      <c r="AH123" s="56">
        <f t="shared" si="49"/>
        <v>1</v>
      </c>
      <c r="AI123" s="56">
        <f t="shared" si="49"/>
        <v>1</v>
      </c>
      <c r="AJ123" s="56">
        <f t="shared" si="49"/>
        <v>1</v>
      </c>
      <c r="AK123" s="56">
        <f t="shared" si="49"/>
        <v>1</v>
      </c>
      <c r="AL123" s="56">
        <f t="shared" si="49"/>
        <v>1</v>
      </c>
      <c r="AM123" s="56">
        <f t="shared" si="50"/>
        <v>1</v>
      </c>
      <c r="AN123" s="56">
        <f t="shared" si="50"/>
        <v>1</v>
      </c>
      <c r="AO123" s="56">
        <f t="shared" si="50"/>
        <v>1</v>
      </c>
      <c r="AP123" s="56">
        <f t="shared" si="50"/>
        <v>1</v>
      </c>
      <c r="AQ123" s="56">
        <f t="shared" si="50"/>
        <v>1</v>
      </c>
      <c r="AR123" s="56">
        <f t="shared" si="50"/>
        <v>1</v>
      </c>
      <c r="AS123" s="56">
        <f t="shared" si="50"/>
        <v>1</v>
      </c>
      <c r="AT123" s="56">
        <f t="shared" si="50"/>
        <v>1</v>
      </c>
      <c r="AU123" s="56">
        <f t="shared" si="50"/>
        <v>1</v>
      </c>
      <c r="AV123" s="56">
        <f t="shared" si="50"/>
        <v>1</v>
      </c>
      <c r="AW123" s="56">
        <f t="shared" si="50"/>
        <v>1</v>
      </c>
      <c r="AX123" s="56">
        <f t="shared" si="50"/>
        <v>1</v>
      </c>
      <c r="AY123" s="56">
        <f t="shared" si="50"/>
        <v>1</v>
      </c>
      <c r="AZ123" s="56">
        <f t="shared" si="50"/>
        <v>1</v>
      </c>
    </row>
    <row r="124" spans="1:52">
      <c r="A124" s="56" t="s">
        <v>352</v>
      </c>
      <c r="B124" s="56">
        <v>39621</v>
      </c>
      <c r="C124" s="56" t="s">
        <v>714</v>
      </c>
      <c r="D124" s="56" t="s">
        <v>858</v>
      </c>
      <c r="E124" s="1">
        <v>41481</v>
      </c>
      <c r="F124" s="1">
        <v>43891</v>
      </c>
      <c r="G124" s="1">
        <f t="shared" si="30"/>
        <v>43891</v>
      </c>
      <c r="I124" s="56">
        <f t="shared" si="47"/>
        <v>0</v>
      </c>
      <c r="J124" s="56">
        <f t="shared" si="47"/>
        <v>0</v>
      </c>
      <c r="K124" s="56">
        <f t="shared" si="47"/>
        <v>0</v>
      </c>
      <c r="L124" s="56">
        <f t="shared" si="47"/>
        <v>0</v>
      </c>
      <c r="M124" s="56">
        <f t="shared" si="47"/>
        <v>0</v>
      </c>
      <c r="N124" s="56">
        <f t="shared" si="47"/>
        <v>0</v>
      </c>
      <c r="O124" s="56">
        <f t="shared" si="47"/>
        <v>0</v>
      </c>
      <c r="P124" s="56">
        <f t="shared" si="47"/>
        <v>0</v>
      </c>
      <c r="Q124" s="56">
        <f t="shared" si="47"/>
        <v>0</v>
      </c>
      <c r="R124" s="56">
        <f t="shared" si="47"/>
        <v>0</v>
      </c>
      <c r="S124" s="56">
        <f t="shared" si="48"/>
        <v>0</v>
      </c>
      <c r="T124" s="56">
        <f t="shared" si="48"/>
        <v>0</v>
      </c>
      <c r="U124" s="56">
        <f t="shared" si="48"/>
        <v>0</v>
      </c>
      <c r="V124" s="56">
        <f t="shared" si="48"/>
        <v>0</v>
      </c>
      <c r="W124" s="56">
        <f t="shared" si="48"/>
        <v>0</v>
      </c>
      <c r="X124" s="56">
        <f t="shared" si="48"/>
        <v>0</v>
      </c>
      <c r="Y124" s="56">
        <f t="shared" si="48"/>
        <v>0</v>
      </c>
      <c r="Z124" s="56">
        <f t="shared" si="48"/>
        <v>0</v>
      </c>
      <c r="AA124" s="56">
        <f t="shared" si="48"/>
        <v>1</v>
      </c>
      <c r="AB124" s="56">
        <f t="shared" si="48"/>
        <v>1</v>
      </c>
      <c r="AC124" s="56">
        <f t="shared" si="49"/>
        <v>1</v>
      </c>
      <c r="AD124" s="56">
        <f t="shared" si="49"/>
        <v>1</v>
      </c>
      <c r="AE124" s="56">
        <f t="shared" si="49"/>
        <v>1</v>
      </c>
      <c r="AF124" s="56">
        <f t="shared" si="49"/>
        <v>1</v>
      </c>
      <c r="AG124" s="56">
        <f t="shared" si="49"/>
        <v>1</v>
      </c>
      <c r="AH124" s="56">
        <f t="shared" si="49"/>
        <v>1</v>
      </c>
      <c r="AI124" s="56">
        <f t="shared" si="49"/>
        <v>1</v>
      </c>
      <c r="AJ124" s="56">
        <f t="shared" si="49"/>
        <v>1</v>
      </c>
      <c r="AK124" s="56">
        <f t="shared" si="49"/>
        <v>1</v>
      </c>
      <c r="AL124" s="56">
        <f t="shared" si="49"/>
        <v>1</v>
      </c>
      <c r="AM124" s="56">
        <f t="shared" si="50"/>
        <v>1</v>
      </c>
      <c r="AN124" s="56">
        <f t="shared" si="50"/>
        <v>1</v>
      </c>
      <c r="AO124" s="56">
        <f t="shared" si="50"/>
        <v>1</v>
      </c>
      <c r="AP124" s="56">
        <f t="shared" si="50"/>
        <v>1</v>
      </c>
      <c r="AQ124" s="56">
        <f t="shared" si="50"/>
        <v>1</v>
      </c>
      <c r="AR124" s="56">
        <f t="shared" si="50"/>
        <v>1</v>
      </c>
      <c r="AS124" s="56">
        <f t="shared" si="50"/>
        <v>1</v>
      </c>
      <c r="AT124" s="56">
        <f t="shared" si="50"/>
        <v>1</v>
      </c>
      <c r="AU124" s="56">
        <f t="shared" si="50"/>
        <v>1</v>
      </c>
      <c r="AV124" s="56">
        <f t="shared" si="50"/>
        <v>1</v>
      </c>
      <c r="AW124" s="56">
        <f t="shared" si="50"/>
        <v>1</v>
      </c>
      <c r="AX124" s="56">
        <f t="shared" si="50"/>
        <v>1</v>
      </c>
      <c r="AY124" s="56">
        <f t="shared" si="50"/>
        <v>1</v>
      </c>
      <c r="AZ124" s="56">
        <f t="shared" si="50"/>
        <v>1</v>
      </c>
    </row>
    <row r="125" spans="1:52">
      <c r="A125" s="56" t="s">
        <v>652</v>
      </c>
      <c r="B125" s="56">
        <v>39622</v>
      </c>
      <c r="C125" s="56" t="s">
        <v>714</v>
      </c>
      <c r="D125" s="56" t="s">
        <v>857</v>
      </c>
      <c r="E125" s="1">
        <v>41488</v>
      </c>
      <c r="F125" s="1"/>
      <c r="G125" s="1">
        <f t="shared" si="30"/>
        <v>44197</v>
      </c>
      <c r="I125" s="56">
        <f t="shared" si="47"/>
        <v>0</v>
      </c>
      <c r="J125" s="56">
        <f t="shared" si="47"/>
        <v>0</v>
      </c>
      <c r="K125" s="56">
        <f t="shared" si="47"/>
        <v>0</v>
      </c>
      <c r="L125" s="56">
        <f t="shared" si="47"/>
        <v>0</v>
      </c>
      <c r="M125" s="56">
        <f t="shared" si="47"/>
        <v>0</v>
      </c>
      <c r="N125" s="56">
        <f t="shared" si="47"/>
        <v>0</v>
      </c>
      <c r="O125" s="56">
        <f t="shared" si="47"/>
        <v>0</v>
      </c>
      <c r="P125" s="56">
        <f t="shared" si="47"/>
        <v>0</v>
      </c>
      <c r="Q125" s="56">
        <f t="shared" si="47"/>
        <v>0</v>
      </c>
      <c r="R125" s="56">
        <f t="shared" si="47"/>
        <v>0</v>
      </c>
      <c r="S125" s="56">
        <f t="shared" si="48"/>
        <v>0</v>
      </c>
      <c r="T125" s="56">
        <f t="shared" si="48"/>
        <v>0</v>
      </c>
      <c r="U125" s="56">
        <f t="shared" si="48"/>
        <v>0</v>
      </c>
      <c r="V125" s="56">
        <f t="shared" si="48"/>
        <v>0</v>
      </c>
      <c r="W125" s="56">
        <f t="shared" si="48"/>
        <v>0</v>
      </c>
      <c r="X125" s="56">
        <f t="shared" si="48"/>
        <v>0</v>
      </c>
      <c r="Y125" s="56">
        <f t="shared" si="48"/>
        <v>0</v>
      </c>
      <c r="Z125" s="56">
        <f t="shared" si="48"/>
        <v>0</v>
      </c>
      <c r="AA125" s="56">
        <f t="shared" si="48"/>
        <v>1</v>
      </c>
      <c r="AB125" s="56">
        <f t="shared" si="48"/>
        <v>1</v>
      </c>
      <c r="AC125" s="56">
        <f t="shared" si="49"/>
        <v>1</v>
      </c>
      <c r="AD125" s="56">
        <f t="shared" si="49"/>
        <v>1</v>
      </c>
      <c r="AE125" s="56">
        <f t="shared" si="49"/>
        <v>1</v>
      </c>
      <c r="AF125" s="56">
        <f t="shared" si="49"/>
        <v>1</v>
      </c>
      <c r="AG125" s="56">
        <f t="shared" si="49"/>
        <v>1</v>
      </c>
      <c r="AH125" s="56">
        <f t="shared" si="49"/>
        <v>1</v>
      </c>
      <c r="AI125" s="56">
        <f t="shared" si="49"/>
        <v>1</v>
      </c>
      <c r="AJ125" s="56">
        <f t="shared" si="49"/>
        <v>1</v>
      </c>
      <c r="AK125" s="56">
        <f t="shared" si="49"/>
        <v>1</v>
      </c>
      <c r="AL125" s="56">
        <f t="shared" si="49"/>
        <v>1</v>
      </c>
      <c r="AM125" s="56">
        <f t="shared" si="50"/>
        <v>1</v>
      </c>
      <c r="AN125" s="56">
        <f t="shared" si="50"/>
        <v>1</v>
      </c>
      <c r="AO125" s="56">
        <f t="shared" si="50"/>
        <v>1</v>
      </c>
      <c r="AP125" s="56">
        <f t="shared" si="50"/>
        <v>1</v>
      </c>
      <c r="AQ125" s="56">
        <f t="shared" si="50"/>
        <v>1</v>
      </c>
      <c r="AR125" s="56">
        <f t="shared" si="50"/>
        <v>1</v>
      </c>
      <c r="AS125" s="56">
        <f t="shared" si="50"/>
        <v>1</v>
      </c>
      <c r="AT125" s="56">
        <f t="shared" si="50"/>
        <v>1</v>
      </c>
      <c r="AU125" s="56">
        <f t="shared" si="50"/>
        <v>1</v>
      </c>
      <c r="AV125" s="56">
        <f t="shared" si="50"/>
        <v>1</v>
      </c>
      <c r="AW125" s="56">
        <f t="shared" si="50"/>
        <v>1</v>
      </c>
      <c r="AX125" s="56">
        <f t="shared" si="50"/>
        <v>1</v>
      </c>
      <c r="AY125" s="56">
        <f t="shared" si="50"/>
        <v>1</v>
      </c>
      <c r="AZ125" s="56">
        <f t="shared" si="50"/>
        <v>1</v>
      </c>
    </row>
    <row r="126" spans="1:52">
      <c r="A126" s="56" t="s">
        <v>652</v>
      </c>
      <c r="B126" s="56">
        <v>39623</v>
      </c>
      <c r="C126" s="56" t="s">
        <v>714</v>
      </c>
      <c r="D126" s="56" t="s">
        <v>856</v>
      </c>
      <c r="E126" s="1">
        <v>41499</v>
      </c>
      <c r="F126" s="1"/>
      <c r="G126" s="1">
        <f t="shared" si="30"/>
        <v>44197</v>
      </c>
      <c r="I126" s="56">
        <f t="shared" si="47"/>
        <v>0</v>
      </c>
      <c r="J126" s="56">
        <f t="shared" si="47"/>
        <v>0</v>
      </c>
      <c r="K126" s="56">
        <f t="shared" si="47"/>
        <v>0</v>
      </c>
      <c r="L126" s="56">
        <f t="shared" si="47"/>
        <v>0</v>
      </c>
      <c r="M126" s="56">
        <f t="shared" si="47"/>
        <v>0</v>
      </c>
      <c r="N126" s="56">
        <f t="shared" si="47"/>
        <v>0</v>
      </c>
      <c r="O126" s="56">
        <f t="shared" si="47"/>
        <v>0</v>
      </c>
      <c r="P126" s="56">
        <f t="shared" si="47"/>
        <v>0</v>
      </c>
      <c r="Q126" s="56">
        <f t="shared" si="47"/>
        <v>0</v>
      </c>
      <c r="R126" s="56">
        <f t="shared" si="47"/>
        <v>0</v>
      </c>
      <c r="S126" s="56">
        <f t="shared" si="48"/>
        <v>0</v>
      </c>
      <c r="T126" s="56">
        <f t="shared" si="48"/>
        <v>0</v>
      </c>
      <c r="U126" s="56">
        <f t="shared" si="48"/>
        <v>0</v>
      </c>
      <c r="V126" s="56">
        <f t="shared" si="48"/>
        <v>0</v>
      </c>
      <c r="W126" s="56">
        <f t="shared" si="48"/>
        <v>0</v>
      </c>
      <c r="X126" s="56">
        <f t="shared" si="48"/>
        <v>0</v>
      </c>
      <c r="Y126" s="56">
        <f t="shared" si="48"/>
        <v>0</v>
      </c>
      <c r="Z126" s="56">
        <f t="shared" si="48"/>
        <v>0</v>
      </c>
      <c r="AA126" s="56">
        <f t="shared" si="48"/>
        <v>1</v>
      </c>
      <c r="AB126" s="56">
        <f t="shared" si="48"/>
        <v>1</v>
      </c>
      <c r="AC126" s="56">
        <f t="shared" si="49"/>
        <v>1</v>
      </c>
      <c r="AD126" s="56">
        <f t="shared" si="49"/>
        <v>1</v>
      </c>
      <c r="AE126" s="56">
        <f t="shared" si="49"/>
        <v>1</v>
      </c>
      <c r="AF126" s="56">
        <f t="shared" si="49"/>
        <v>1</v>
      </c>
      <c r="AG126" s="56">
        <f t="shared" si="49"/>
        <v>1</v>
      </c>
      <c r="AH126" s="56">
        <f t="shared" si="49"/>
        <v>1</v>
      </c>
      <c r="AI126" s="56">
        <f t="shared" si="49"/>
        <v>1</v>
      </c>
      <c r="AJ126" s="56">
        <f t="shared" si="49"/>
        <v>1</v>
      </c>
      <c r="AK126" s="56">
        <f t="shared" si="49"/>
        <v>1</v>
      </c>
      <c r="AL126" s="56">
        <f t="shared" si="49"/>
        <v>1</v>
      </c>
      <c r="AM126" s="56">
        <f t="shared" si="50"/>
        <v>1</v>
      </c>
      <c r="AN126" s="56">
        <f t="shared" si="50"/>
        <v>1</v>
      </c>
      <c r="AO126" s="56">
        <f t="shared" si="50"/>
        <v>1</v>
      </c>
      <c r="AP126" s="56">
        <f t="shared" si="50"/>
        <v>1</v>
      </c>
      <c r="AQ126" s="56">
        <f t="shared" si="50"/>
        <v>1</v>
      </c>
      <c r="AR126" s="56">
        <f t="shared" si="50"/>
        <v>1</v>
      </c>
      <c r="AS126" s="56">
        <f t="shared" si="50"/>
        <v>1</v>
      </c>
      <c r="AT126" s="56">
        <f t="shared" si="50"/>
        <v>1</v>
      </c>
      <c r="AU126" s="56">
        <f t="shared" si="50"/>
        <v>1</v>
      </c>
      <c r="AV126" s="56">
        <f t="shared" si="50"/>
        <v>1</v>
      </c>
      <c r="AW126" s="56">
        <f t="shared" si="50"/>
        <v>1</v>
      </c>
      <c r="AX126" s="56">
        <f t="shared" si="50"/>
        <v>1</v>
      </c>
      <c r="AY126" s="56">
        <f t="shared" si="50"/>
        <v>1</v>
      </c>
      <c r="AZ126" s="56">
        <f t="shared" si="50"/>
        <v>1</v>
      </c>
    </row>
    <row r="127" spans="1:52">
      <c r="A127" s="56" t="s">
        <v>652</v>
      </c>
      <c r="B127" s="56">
        <v>39625</v>
      </c>
      <c r="C127" s="56" t="s">
        <v>714</v>
      </c>
      <c r="D127" s="56" t="s">
        <v>855</v>
      </c>
      <c r="E127" s="1">
        <v>41521</v>
      </c>
      <c r="F127" s="1"/>
      <c r="G127" s="1">
        <f t="shared" si="30"/>
        <v>44197</v>
      </c>
      <c r="I127" s="56">
        <f t="shared" ref="I127:R136" si="51">IF(AND(I$5&gt;$E127,I$5&lt;$G127),1,0)</f>
        <v>0</v>
      </c>
      <c r="J127" s="56">
        <f t="shared" si="51"/>
        <v>0</v>
      </c>
      <c r="K127" s="56">
        <f t="shared" si="51"/>
        <v>0</v>
      </c>
      <c r="L127" s="56">
        <f t="shared" si="51"/>
        <v>0</v>
      </c>
      <c r="M127" s="56">
        <f t="shared" si="51"/>
        <v>0</v>
      </c>
      <c r="N127" s="56">
        <f t="shared" si="51"/>
        <v>0</v>
      </c>
      <c r="O127" s="56">
        <f t="shared" si="51"/>
        <v>0</v>
      </c>
      <c r="P127" s="56">
        <f t="shared" si="51"/>
        <v>0</v>
      </c>
      <c r="Q127" s="56">
        <f t="shared" si="51"/>
        <v>0</v>
      </c>
      <c r="R127" s="56">
        <f t="shared" si="51"/>
        <v>0</v>
      </c>
      <c r="S127" s="56">
        <f t="shared" ref="S127:AB136" si="52">IF(AND(S$5&gt;$E127,S$5&lt;$G127),1,0)</f>
        <v>0</v>
      </c>
      <c r="T127" s="56">
        <f t="shared" si="52"/>
        <v>0</v>
      </c>
      <c r="U127" s="56">
        <f t="shared" si="52"/>
        <v>0</v>
      </c>
      <c r="V127" s="56">
        <f t="shared" si="52"/>
        <v>0</v>
      </c>
      <c r="W127" s="56">
        <f t="shared" si="52"/>
        <v>0</v>
      </c>
      <c r="X127" s="56">
        <f t="shared" si="52"/>
        <v>0</v>
      </c>
      <c r="Y127" s="56">
        <f t="shared" si="52"/>
        <v>0</v>
      </c>
      <c r="Z127" s="56">
        <f t="shared" si="52"/>
        <v>0</v>
      </c>
      <c r="AA127" s="56">
        <f t="shared" si="52"/>
        <v>1</v>
      </c>
      <c r="AB127" s="56">
        <f t="shared" si="52"/>
        <v>1</v>
      </c>
      <c r="AC127" s="56">
        <f t="shared" ref="AC127:AL136" si="53">IF(AND(AC$5&gt;$E127,AC$5&lt;$G127),1,0)</f>
        <v>1</v>
      </c>
      <c r="AD127" s="56">
        <f t="shared" si="53"/>
        <v>1</v>
      </c>
      <c r="AE127" s="56">
        <f t="shared" si="53"/>
        <v>1</v>
      </c>
      <c r="AF127" s="56">
        <f t="shared" si="53"/>
        <v>1</v>
      </c>
      <c r="AG127" s="56">
        <f t="shared" si="53"/>
        <v>1</v>
      </c>
      <c r="AH127" s="56">
        <f t="shared" si="53"/>
        <v>1</v>
      </c>
      <c r="AI127" s="56">
        <f t="shared" si="53"/>
        <v>1</v>
      </c>
      <c r="AJ127" s="56">
        <f t="shared" si="53"/>
        <v>1</v>
      </c>
      <c r="AK127" s="56">
        <f t="shared" si="53"/>
        <v>1</v>
      </c>
      <c r="AL127" s="56">
        <f t="shared" si="53"/>
        <v>1</v>
      </c>
      <c r="AM127" s="56">
        <f t="shared" ref="AM127:AZ136" si="54">IF(AND(AM$5&gt;$E127,AM$5&lt;$G127),1,0)</f>
        <v>1</v>
      </c>
      <c r="AN127" s="56">
        <f t="shared" si="54"/>
        <v>1</v>
      </c>
      <c r="AO127" s="56">
        <f t="shared" si="54"/>
        <v>1</v>
      </c>
      <c r="AP127" s="56">
        <f t="shared" si="54"/>
        <v>1</v>
      </c>
      <c r="AQ127" s="56">
        <f t="shared" si="54"/>
        <v>1</v>
      </c>
      <c r="AR127" s="56">
        <f t="shared" si="54"/>
        <v>1</v>
      </c>
      <c r="AS127" s="56">
        <f t="shared" si="54"/>
        <v>1</v>
      </c>
      <c r="AT127" s="56">
        <f t="shared" si="54"/>
        <v>1</v>
      </c>
      <c r="AU127" s="56">
        <f t="shared" si="54"/>
        <v>1</v>
      </c>
      <c r="AV127" s="56">
        <f t="shared" si="54"/>
        <v>1</v>
      </c>
      <c r="AW127" s="56">
        <f t="shared" si="54"/>
        <v>1</v>
      </c>
      <c r="AX127" s="56">
        <f t="shared" si="54"/>
        <v>1</v>
      </c>
      <c r="AY127" s="56">
        <f t="shared" si="54"/>
        <v>1</v>
      </c>
      <c r="AZ127" s="56">
        <f t="shared" si="54"/>
        <v>1</v>
      </c>
    </row>
    <row r="128" spans="1:52">
      <c r="A128" s="56" t="s">
        <v>652</v>
      </c>
      <c r="B128" s="56">
        <v>39629</v>
      </c>
      <c r="C128" s="56" t="s">
        <v>714</v>
      </c>
      <c r="D128" s="56" t="s">
        <v>854</v>
      </c>
      <c r="E128" s="1">
        <v>41613</v>
      </c>
      <c r="F128" s="1"/>
      <c r="G128" s="1">
        <f t="shared" si="30"/>
        <v>44197</v>
      </c>
      <c r="I128" s="56">
        <f t="shared" si="51"/>
        <v>0</v>
      </c>
      <c r="J128" s="56">
        <f t="shared" si="51"/>
        <v>0</v>
      </c>
      <c r="K128" s="56">
        <f t="shared" si="51"/>
        <v>0</v>
      </c>
      <c r="L128" s="56">
        <f t="shared" si="51"/>
        <v>0</v>
      </c>
      <c r="M128" s="56">
        <f t="shared" si="51"/>
        <v>0</v>
      </c>
      <c r="N128" s="56">
        <f t="shared" si="51"/>
        <v>0</v>
      </c>
      <c r="O128" s="56">
        <f t="shared" si="51"/>
        <v>0</v>
      </c>
      <c r="P128" s="56">
        <f t="shared" si="51"/>
        <v>0</v>
      </c>
      <c r="Q128" s="56">
        <f t="shared" si="51"/>
        <v>0</v>
      </c>
      <c r="R128" s="56">
        <f t="shared" si="51"/>
        <v>0</v>
      </c>
      <c r="S128" s="56">
        <f t="shared" si="52"/>
        <v>0</v>
      </c>
      <c r="T128" s="56">
        <f t="shared" si="52"/>
        <v>0</v>
      </c>
      <c r="U128" s="56">
        <f t="shared" si="52"/>
        <v>0</v>
      </c>
      <c r="V128" s="56">
        <f t="shared" si="52"/>
        <v>0</v>
      </c>
      <c r="W128" s="56">
        <f t="shared" si="52"/>
        <v>0</v>
      </c>
      <c r="X128" s="56">
        <f t="shared" si="52"/>
        <v>0</v>
      </c>
      <c r="Y128" s="56">
        <f t="shared" si="52"/>
        <v>0</v>
      </c>
      <c r="Z128" s="56">
        <f t="shared" si="52"/>
        <v>0</v>
      </c>
      <c r="AA128" s="56">
        <f t="shared" si="52"/>
        <v>0</v>
      </c>
      <c r="AB128" s="56">
        <f t="shared" si="52"/>
        <v>1</v>
      </c>
      <c r="AC128" s="56">
        <f t="shared" si="53"/>
        <v>1</v>
      </c>
      <c r="AD128" s="56">
        <f t="shared" si="53"/>
        <v>1</v>
      </c>
      <c r="AE128" s="56">
        <f t="shared" si="53"/>
        <v>1</v>
      </c>
      <c r="AF128" s="56">
        <f t="shared" si="53"/>
        <v>1</v>
      </c>
      <c r="AG128" s="56">
        <f t="shared" si="53"/>
        <v>1</v>
      </c>
      <c r="AH128" s="56">
        <f t="shared" si="53"/>
        <v>1</v>
      </c>
      <c r="AI128" s="56">
        <f t="shared" si="53"/>
        <v>1</v>
      </c>
      <c r="AJ128" s="56">
        <f t="shared" si="53"/>
        <v>1</v>
      </c>
      <c r="AK128" s="56">
        <f t="shared" si="53"/>
        <v>1</v>
      </c>
      <c r="AL128" s="56">
        <f t="shared" si="53"/>
        <v>1</v>
      </c>
      <c r="AM128" s="56">
        <f t="shared" si="54"/>
        <v>1</v>
      </c>
      <c r="AN128" s="56">
        <f t="shared" si="54"/>
        <v>1</v>
      </c>
      <c r="AO128" s="56">
        <f t="shared" si="54"/>
        <v>1</v>
      </c>
      <c r="AP128" s="56">
        <f t="shared" si="54"/>
        <v>1</v>
      </c>
      <c r="AQ128" s="56">
        <f t="shared" si="54"/>
        <v>1</v>
      </c>
      <c r="AR128" s="56">
        <f t="shared" si="54"/>
        <v>1</v>
      </c>
      <c r="AS128" s="56">
        <f t="shared" si="54"/>
        <v>1</v>
      </c>
      <c r="AT128" s="56">
        <f t="shared" si="54"/>
        <v>1</v>
      </c>
      <c r="AU128" s="56">
        <f t="shared" si="54"/>
        <v>1</v>
      </c>
      <c r="AV128" s="56">
        <f t="shared" si="54"/>
        <v>1</v>
      </c>
      <c r="AW128" s="56">
        <f t="shared" si="54"/>
        <v>1</v>
      </c>
      <c r="AX128" s="56">
        <f t="shared" si="54"/>
        <v>1</v>
      </c>
      <c r="AY128" s="56">
        <f t="shared" si="54"/>
        <v>1</v>
      </c>
      <c r="AZ128" s="56">
        <f t="shared" si="54"/>
        <v>1</v>
      </c>
    </row>
    <row r="129" spans="1:52">
      <c r="A129" s="56" t="s">
        <v>652</v>
      </c>
      <c r="B129" s="56">
        <v>39631</v>
      </c>
      <c r="C129" s="56" t="s">
        <v>714</v>
      </c>
      <c r="D129" s="56" t="s">
        <v>853</v>
      </c>
      <c r="E129" s="1">
        <v>41647</v>
      </c>
      <c r="F129" s="1"/>
      <c r="G129" s="1">
        <f t="shared" si="30"/>
        <v>44197</v>
      </c>
      <c r="I129" s="56">
        <f t="shared" si="51"/>
        <v>0</v>
      </c>
      <c r="J129" s="56">
        <f t="shared" si="51"/>
        <v>0</v>
      </c>
      <c r="K129" s="56">
        <f t="shared" si="51"/>
        <v>0</v>
      </c>
      <c r="L129" s="56">
        <f t="shared" si="51"/>
        <v>0</v>
      </c>
      <c r="M129" s="56">
        <f t="shared" si="51"/>
        <v>0</v>
      </c>
      <c r="N129" s="56">
        <f t="shared" si="51"/>
        <v>0</v>
      </c>
      <c r="O129" s="56">
        <f t="shared" si="51"/>
        <v>0</v>
      </c>
      <c r="P129" s="56">
        <f t="shared" si="51"/>
        <v>0</v>
      </c>
      <c r="Q129" s="56">
        <f t="shared" si="51"/>
        <v>0</v>
      </c>
      <c r="R129" s="56">
        <f t="shared" si="51"/>
        <v>0</v>
      </c>
      <c r="S129" s="56">
        <f t="shared" si="52"/>
        <v>0</v>
      </c>
      <c r="T129" s="56">
        <f t="shared" si="52"/>
        <v>0</v>
      </c>
      <c r="U129" s="56">
        <f t="shared" si="52"/>
        <v>0</v>
      </c>
      <c r="V129" s="56">
        <f t="shared" si="52"/>
        <v>0</v>
      </c>
      <c r="W129" s="56">
        <f t="shared" si="52"/>
        <v>0</v>
      </c>
      <c r="X129" s="56">
        <f t="shared" si="52"/>
        <v>0</v>
      </c>
      <c r="Y129" s="56">
        <f t="shared" si="52"/>
        <v>0</v>
      </c>
      <c r="Z129" s="56">
        <f t="shared" si="52"/>
        <v>0</v>
      </c>
      <c r="AA129" s="56">
        <f t="shared" si="52"/>
        <v>0</v>
      </c>
      <c r="AB129" s="56">
        <f t="shared" si="52"/>
        <v>0</v>
      </c>
      <c r="AC129" s="56">
        <f t="shared" si="53"/>
        <v>1</v>
      </c>
      <c r="AD129" s="56">
        <f t="shared" si="53"/>
        <v>1</v>
      </c>
      <c r="AE129" s="56">
        <f t="shared" si="53"/>
        <v>1</v>
      </c>
      <c r="AF129" s="56">
        <f t="shared" si="53"/>
        <v>1</v>
      </c>
      <c r="AG129" s="56">
        <f t="shared" si="53"/>
        <v>1</v>
      </c>
      <c r="AH129" s="56">
        <f t="shared" si="53"/>
        <v>1</v>
      </c>
      <c r="AI129" s="56">
        <f t="shared" si="53"/>
        <v>1</v>
      </c>
      <c r="AJ129" s="56">
        <f t="shared" si="53"/>
        <v>1</v>
      </c>
      <c r="AK129" s="56">
        <f t="shared" si="53"/>
        <v>1</v>
      </c>
      <c r="AL129" s="56">
        <f t="shared" si="53"/>
        <v>1</v>
      </c>
      <c r="AM129" s="56">
        <f t="shared" si="54"/>
        <v>1</v>
      </c>
      <c r="AN129" s="56">
        <f t="shared" si="54"/>
        <v>1</v>
      </c>
      <c r="AO129" s="56">
        <f t="shared" si="54"/>
        <v>1</v>
      </c>
      <c r="AP129" s="56">
        <f t="shared" si="54"/>
        <v>1</v>
      </c>
      <c r="AQ129" s="56">
        <f t="shared" si="54"/>
        <v>1</v>
      </c>
      <c r="AR129" s="56">
        <f t="shared" si="54"/>
        <v>1</v>
      </c>
      <c r="AS129" s="56">
        <f t="shared" si="54"/>
        <v>1</v>
      </c>
      <c r="AT129" s="56">
        <f t="shared" si="54"/>
        <v>1</v>
      </c>
      <c r="AU129" s="56">
        <f t="shared" si="54"/>
        <v>1</v>
      </c>
      <c r="AV129" s="56">
        <f t="shared" si="54"/>
        <v>1</v>
      </c>
      <c r="AW129" s="56">
        <f t="shared" si="54"/>
        <v>1</v>
      </c>
      <c r="AX129" s="56">
        <f t="shared" si="54"/>
        <v>1</v>
      </c>
      <c r="AY129" s="56">
        <f t="shared" si="54"/>
        <v>1</v>
      </c>
      <c r="AZ129" s="56">
        <f t="shared" si="54"/>
        <v>1</v>
      </c>
    </row>
    <row r="130" spans="1:52">
      <c r="A130" s="56" t="s">
        <v>652</v>
      </c>
      <c r="B130" s="56">
        <v>39633</v>
      </c>
      <c r="C130" s="56" t="s">
        <v>714</v>
      </c>
      <c r="D130" s="56" t="s">
        <v>852</v>
      </c>
      <c r="E130" s="1">
        <v>41674</v>
      </c>
      <c r="F130" s="1"/>
      <c r="G130" s="1">
        <f t="shared" si="30"/>
        <v>44197</v>
      </c>
      <c r="I130" s="56">
        <f t="shared" si="51"/>
        <v>0</v>
      </c>
      <c r="J130" s="56">
        <f t="shared" si="51"/>
        <v>0</v>
      </c>
      <c r="K130" s="56">
        <f t="shared" si="51"/>
        <v>0</v>
      </c>
      <c r="L130" s="56">
        <f t="shared" si="51"/>
        <v>0</v>
      </c>
      <c r="M130" s="56">
        <f t="shared" si="51"/>
        <v>0</v>
      </c>
      <c r="N130" s="56">
        <f t="shared" si="51"/>
        <v>0</v>
      </c>
      <c r="O130" s="56">
        <f t="shared" si="51"/>
        <v>0</v>
      </c>
      <c r="P130" s="56">
        <f t="shared" si="51"/>
        <v>0</v>
      </c>
      <c r="Q130" s="56">
        <f t="shared" si="51"/>
        <v>0</v>
      </c>
      <c r="R130" s="56">
        <f t="shared" si="51"/>
        <v>0</v>
      </c>
      <c r="S130" s="56">
        <f t="shared" si="52"/>
        <v>0</v>
      </c>
      <c r="T130" s="56">
        <f t="shared" si="52"/>
        <v>0</v>
      </c>
      <c r="U130" s="56">
        <f t="shared" si="52"/>
        <v>0</v>
      </c>
      <c r="V130" s="56">
        <f t="shared" si="52"/>
        <v>0</v>
      </c>
      <c r="W130" s="56">
        <f t="shared" si="52"/>
        <v>0</v>
      </c>
      <c r="X130" s="56">
        <f t="shared" si="52"/>
        <v>0</v>
      </c>
      <c r="Y130" s="56">
        <f t="shared" si="52"/>
        <v>0</v>
      </c>
      <c r="Z130" s="56">
        <f t="shared" si="52"/>
        <v>0</v>
      </c>
      <c r="AA130" s="56">
        <f t="shared" si="52"/>
        <v>0</v>
      </c>
      <c r="AB130" s="56">
        <f t="shared" si="52"/>
        <v>0</v>
      </c>
      <c r="AC130" s="56">
        <f t="shared" si="53"/>
        <v>1</v>
      </c>
      <c r="AD130" s="56">
        <f t="shared" si="53"/>
        <v>1</v>
      </c>
      <c r="AE130" s="56">
        <f t="shared" si="53"/>
        <v>1</v>
      </c>
      <c r="AF130" s="56">
        <f t="shared" si="53"/>
        <v>1</v>
      </c>
      <c r="AG130" s="56">
        <f t="shared" si="53"/>
        <v>1</v>
      </c>
      <c r="AH130" s="56">
        <f t="shared" si="53"/>
        <v>1</v>
      </c>
      <c r="AI130" s="56">
        <f t="shared" si="53"/>
        <v>1</v>
      </c>
      <c r="AJ130" s="56">
        <f t="shared" si="53"/>
        <v>1</v>
      </c>
      <c r="AK130" s="56">
        <f t="shared" si="53"/>
        <v>1</v>
      </c>
      <c r="AL130" s="56">
        <f t="shared" si="53"/>
        <v>1</v>
      </c>
      <c r="AM130" s="56">
        <f t="shared" si="54"/>
        <v>1</v>
      </c>
      <c r="AN130" s="56">
        <f t="shared" si="54"/>
        <v>1</v>
      </c>
      <c r="AO130" s="56">
        <f t="shared" si="54"/>
        <v>1</v>
      </c>
      <c r="AP130" s="56">
        <f t="shared" si="54"/>
        <v>1</v>
      </c>
      <c r="AQ130" s="56">
        <f t="shared" si="54"/>
        <v>1</v>
      </c>
      <c r="AR130" s="56">
        <f t="shared" si="54"/>
        <v>1</v>
      </c>
      <c r="AS130" s="56">
        <f t="shared" si="54"/>
        <v>1</v>
      </c>
      <c r="AT130" s="56">
        <f t="shared" si="54"/>
        <v>1</v>
      </c>
      <c r="AU130" s="56">
        <f t="shared" si="54"/>
        <v>1</v>
      </c>
      <c r="AV130" s="56">
        <f t="shared" si="54"/>
        <v>1</v>
      </c>
      <c r="AW130" s="56">
        <f t="shared" si="54"/>
        <v>1</v>
      </c>
      <c r="AX130" s="56">
        <f t="shared" si="54"/>
        <v>1</v>
      </c>
      <c r="AY130" s="56">
        <f t="shared" si="54"/>
        <v>1</v>
      </c>
      <c r="AZ130" s="56">
        <f t="shared" si="54"/>
        <v>1</v>
      </c>
    </row>
    <row r="131" spans="1:52">
      <c r="A131" s="56" t="s">
        <v>652</v>
      </c>
      <c r="B131" s="56">
        <v>39634</v>
      </c>
      <c r="C131" s="56" t="s">
        <v>714</v>
      </c>
      <c r="D131" s="56" t="s">
        <v>851</v>
      </c>
      <c r="E131" s="1">
        <v>41690</v>
      </c>
      <c r="G131" s="1">
        <f t="shared" si="30"/>
        <v>44197</v>
      </c>
      <c r="I131" s="56">
        <f t="shared" si="51"/>
        <v>0</v>
      </c>
      <c r="J131" s="56">
        <f t="shared" si="51"/>
        <v>0</v>
      </c>
      <c r="K131" s="56">
        <f t="shared" si="51"/>
        <v>0</v>
      </c>
      <c r="L131" s="56">
        <f t="shared" si="51"/>
        <v>0</v>
      </c>
      <c r="M131" s="56">
        <f t="shared" si="51"/>
        <v>0</v>
      </c>
      <c r="N131" s="56">
        <f t="shared" si="51"/>
        <v>0</v>
      </c>
      <c r="O131" s="56">
        <f t="shared" si="51"/>
        <v>0</v>
      </c>
      <c r="P131" s="56">
        <f t="shared" si="51"/>
        <v>0</v>
      </c>
      <c r="Q131" s="56">
        <f t="shared" si="51"/>
        <v>0</v>
      </c>
      <c r="R131" s="56">
        <f t="shared" si="51"/>
        <v>0</v>
      </c>
      <c r="S131" s="56">
        <f t="shared" si="52"/>
        <v>0</v>
      </c>
      <c r="T131" s="56">
        <f t="shared" si="52"/>
        <v>0</v>
      </c>
      <c r="U131" s="56">
        <f t="shared" si="52"/>
        <v>0</v>
      </c>
      <c r="V131" s="56">
        <f t="shared" si="52"/>
        <v>0</v>
      </c>
      <c r="W131" s="56">
        <f t="shared" si="52"/>
        <v>0</v>
      </c>
      <c r="X131" s="56">
        <f t="shared" si="52"/>
        <v>0</v>
      </c>
      <c r="Y131" s="56">
        <f t="shared" si="52"/>
        <v>0</v>
      </c>
      <c r="Z131" s="56">
        <f t="shared" si="52"/>
        <v>0</v>
      </c>
      <c r="AA131" s="56">
        <f t="shared" si="52"/>
        <v>0</v>
      </c>
      <c r="AB131" s="56">
        <f t="shared" si="52"/>
        <v>0</v>
      </c>
      <c r="AC131" s="56">
        <f t="shared" si="53"/>
        <v>1</v>
      </c>
      <c r="AD131" s="56">
        <f t="shared" si="53"/>
        <v>1</v>
      </c>
      <c r="AE131" s="56">
        <f t="shared" si="53"/>
        <v>1</v>
      </c>
      <c r="AF131" s="56">
        <f t="shared" si="53"/>
        <v>1</v>
      </c>
      <c r="AG131" s="56">
        <f t="shared" si="53"/>
        <v>1</v>
      </c>
      <c r="AH131" s="56">
        <f t="shared" si="53"/>
        <v>1</v>
      </c>
      <c r="AI131" s="56">
        <f t="shared" si="53"/>
        <v>1</v>
      </c>
      <c r="AJ131" s="56">
        <f t="shared" si="53"/>
        <v>1</v>
      </c>
      <c r="AK131" s="56">
        <f t="shared" si="53"/>
        <v>1</v>
      </c>
      <c r="AL131" s="56">
        <f t="shared" si="53"/>
        <v>1</v>
      </c>
      <c r="AM131" s="56">
        <f t="shared" si="54"/>
        <v>1</v>
      </c>
      <c r="AN131" s="56">
        <f t="shared" si="54"/>
        <v>1</v>
      </c>
      <c r="AO131" s="56">
        <f t="shared" si="54"/>
        <v>1</v>
      </c>
      <c r="AP131" s="56">
        <f t="shared" si="54"/>
        <v>1</v>
      </c>
      <c r="AQ131" s="56">
        <f t="shared" si="54"/>
        <v>1</v>
      </c>
      <c r="AR131" s="56">
        <f t="shared" si="54"/>
        <v>1</v>
      </c>
      <c r="AS131" s="56">
        <f t="shared" si="54"/>
        <v>1</v>
      </c>
      <c r="AT131" s="56">
        <f t="shared" si="54"/>
        <v>1</v>
      </c>
      <c r="AU131" s="56">
        <f t="shared" si="54"/>
        <v>1</v>
      </c>
      <c r="AV131" s="56">
        <f t="shared" si="54"/>
        <v>1</v>
      </c>
      <c r="AW131" s="56">
        <f t="shared" si="54"/>
        <v>1</v>
      </c>
      <c r="AX131" s="56">
        <f t="shared" si="54"/>
        <v>1</v>
      </c>
      <c r="AY131" s="56">
        <f t="shared" si="54"/>
        <v>1</v>
      </c>
      <c r="AZ131" s="56">
        <f t="shared" si="54"/>
        <v>1</v>
      </c>
    </row>
    <row r="132" spans="1:52">
      <c r="A132" s="56" t="s">
        <v>652</v>
      </c>
      <c r="B132" s="56">
        <v>39636</v>
      </c>
      <c r="C132" s="56" t="s">
        <v>714</v>
      </c>
      <c r="D132" s="56" t="s">
        <v>850</v>
      </c>
      <c r="E132" s="1">
        <v>41726</v>
      </c>
      <c r="G132" s="1">
        <f t="shared" si="30"/>
        <v>44197</v>
      </c>
      <c r="I132" s="56">
        <f t="shared" si="51"/>
        <v>0</v>
      </c>
      <c r="J132" s="56">
        <f t="shared" si="51"/>
        <v>0</v>
      </c>
      <c r="K132" s="56">
        <f t="shared" si="51"/>
        <v>0</v>
      </c>
      <c r="L132" s="56">
        <f t="shared" si="51"/>
        <v>0</v>
      </c>
      <c r="M132" s="56">
        <f t="shared" si="51"/>
        <v>0</v>
      </c>
      <c r="N132" s="56">
        <f t="shared" si="51"/>
        <v>0</v>
      </c>
      <c r="O132" s="56">
        <f t="shared" si="51"/>
        <v>0</v>
      </c>
      <c r="P132" s="56">
        <f t="shared" si="51"/>
        <v>0</v>
      </c>
      <c r="Q132" s="56">
        <f t="shared" si="51"/>
        <v>0</v>
      </c>
      <c r="R132" s="56">
        <f t="shared" si="51"/>
        <v>0</v>
      </c>
      <c r="S132" s="56">
        <f t="shared" si="52"/>
        <v>0</v>
      </c>
      <c r="T132" s="56">
        <f t="shared" si="52"/>
        <v>0</v>
      </c>
      <c r="U132" s="56">
        <f t="shared" si="52"/>
        <v>0</v>
      </c>
      <c r="V132" s="56">
        <f t="shared" si="52"/>
        <v>0</v>
      </c>
      <c r="W132" s="56">
        <f t="shared" si="52"/>
        <v>0</v>
      </c>
      <c r="X132" s="56">
        <f t="shared" si="52"/>
        <v>0</v>
      </c>
      <c r="Y132" s="56">
        <f t="shared" si="52"/>
        <v>0</v>
      </c>
      <c r="Z132" s="56">
        <f t="shared" si="52"/>
        <v>0</v>
      </c>
      <c r="AA132" s="56">
        <f t="shared" si="52"/>
        <v>0</v>
      </c>
      <c r="AB132" s="56">
        <f t="shared" si="52"/>
        <v>0</v>
      </c>
      <c r="AC132" s="56">
        <f t="shared" si="53"/>
        <v>1</v>
      </c>
      <c r="AD132" s="56">
        <f t="shared" si="53"/>
        <v>1</v>
      </c>
      <c r="AE132" s="56">
        <f t="shared" si="53"/>
        <v>1</v>
      </c>
      <c r="AF132" s="56">
        <f t="shared" si="53"/>
        <v>1</v>
      </c>
      <c r="AG132" s="56">
        <f t="shared" si="53"/>
        <v>1</v>
      </c>
      <c r="AH132" s="56">
        <f t="shared" si="53"/>
        <v>1</v>
      </c>
      <c r="AI132" s="56">
        <f t="shared" si="53"/>
        <v>1</v>
      </c>
      <c r="AJ132" s="56">
        <f t="shared" si="53"/>
        <v>1</v>
      </c>
      <c r="AK132" s="56">
        <f t="shared" si="53"/>
        <v>1</v>
      </c>
      <c r="AL132" s="56">
        <f t="shared" si="53"/>
        <v>1</v>
      </c>
      <c r="AM132" s="56">
        <f t="shared" si="54"/>
        <v>1</v>
      </c>
      <c r="AN132" s="56">
        <f t="shared" si="54"/>
        <v>1</v>
      </c>
      <c r="AO132" s="56">
        <f t="shared" si="54"/>
        <v>1</v>
      </c>
      <c r="AP132" s="56">
        <f t="shared" si="54"/>
        <v>1</v>
      </c>
      <c r="AQ132" s="56">
        <f t="shared" si="54"/>
        <v>1</v>
      </c>
      <c r="AR132" s="56">
        <f t="shared" si="54"/>
        <v>1</v>
      </c>
      <c r="AS132" s="56">
        <f t="shared" si="54"/>
        <v>1</v>
      </c>
      <c r="AT132" s="56">
        <f t="shared" si="54"/>
        <v>1</v>
      </c>
      <c r="AU132" s="56">
        <f t="shared" si="54"/>
        <v>1</v>
      </c>
      <c r="AV132" s="56">
        <f t="shared" si="54"/>
        <v>1</v>
      </c>
      <c r="AW132" s="56">
        <f t="shared" si="54"/>
        <v>1</v>
      </c>
      <c r="AX132" s="56">
        <f t="shared" si="54"/>
        <v>1</v>
      </c>
      <c r="AY132" s="56">
        <f t="shared" si="54"/>
        <v>1</v>
      </c>
      <c r="AZ132" s="56">
        <f t="shared" si="54"/>
        <v>1</v>
      </c>
    </row>
    <row r="133" spans="1:52">
      <c r="A133" s="56" t="s">
        <v>652</v>
      </c>
      <c r="B133" s="56">
        <v>39637</v>
      </c>
      <c r="C133" s="56" t="s">
        <v>714</v>
      </c>
      <c r="D133" s="56" t="s">
        <v>849</v>
      </c>
      <c r="E133" s="1">
        <v>41733</v>
      </c>
      <c r="G133" s="1">
        <f t="shared" si="30"/>
        <v>44197</v>
      </c>
      <c r="I133" s="56">
        <f t="shared" si="51"/>
        <v>0</v>
      </c>
      <c r="J133" s="56">
        <f t="shared" si="51"/>
        <v>0</v>
      </c>
      <c r="K133" s="56">
        <f t="shared" si="51"/>
        <v>0</v>
      </c>
      <c r="L133" s="56">
        <f t="shared" si="51"/>
        <v>0</v>
      </c>
      <c r="M133" s="56">
        <f t="shared" si="51"/>
        <v>0</v>
      </c>
      <c r="N133" s="56">
        <f t="shared" si="51"/>
        <v>0</v>
      </c>
      <c r="O133" s="56">
        <f t="shared" si="51"/>
        <v>0</v>
      </c>
      <c r="P133" s="56">
        <f t="shared" si="51"/>
        <v>0</v>
      </c>
      <c r="Q133" s="56">
        <f t="shared" si="51"/>
        <v>0</v>
      </c>
      <c r="R133" s="56">
        <f t="shared" si="51"/>
        <v>0</v>
      </c>
      <c r="S133" s="56">
        <f t="shared" si="52"/>
        <v>0</v>
      </c>
      <c r="T133" s="56">
        <f t="shared" si="52"/>
        <v>0</v>
      </c>
      <c r="U133" s="56">
        <f t="shared" si="52"/>
        <v>0</v>
      </c>
      <c r="V133" s="56">
        <f t="shared" si="52"/>
        <v>0</v>
      </c>
      <c r="W133" s="56">
        <f t="shared" si="52"/>
        <v>0</v>
      </c>
      <c r="X133" s="56">
        <f t="shared" si="52"/>
        <v>0</v>
      </c>
      <c r="Y133" s="56">
        <f t="shared" si="52"/>
        <v>0</v>
      </c>
      <c r="Z133" s="56">
        <f t="shared" si="52"/>
        <v>0</v>
      </c>
      <c r="AA133" s="56">
        <f t="shared" si="52"/>
        <v>0</v>
      </c>
      <c r="AB133" s="56">
        <f t="shared" si="52"/>
        <v>0</v>
      </c>
      <c r="AC133" s="56">
        <f t="shared" si="53"/>
        <v>0</v>
      </c>
      <c r="AD133" s="56">
        <f t="shared" si="53"/>
        <v>1</v>
      </c>
      <c r="AE133" s="56">
        <f t="shared" si="53"/>
        <v>1</v>
      </c>
      <c r="AF133" s="56">
        <f t="shared" si="53"/>
        <v>1</v>
      </c>
      <c r="AG133" s="56">
        <f t="shared" si="53"/>
        <v>1</v>
      </c>
      <c r="AH133" s="56">
        <f t="shared" si="53"/>
        <v>1</v>
      </c>
      <c r="AI133" s="56">
        <f t="shared" si="53"/>
        <v>1</v>
      </c>
      <c r="AJ133" s="56">
        <f t="shared" si="53"/>
        <v>1</v>
      </c>
      <c r="AK133" s="56">
        <f t="shared" si="53"/>
        <v>1</v>
      </c>
      <c r="AL133" s="56">
        <f t="shared" si="53"/>
        <v>1</v>
      </c>
      <c r="AM133" s="56">
        <f t="shared" si="54"/>
        <v>1</v>
      </c>
      <c r="AN133" s="56">
        <f t="shared" si="54"/>
        <v>1</v>
      </c>
      <c r="AO133" s="56">
        <f t="shared" si="54"/>
        <v>1</v>
      </c>
      <c r="AP133" s="56">
        <f t="shared" si="54"/>
        <v>1</v>
      </c>
      <c r="AQ133" s="56">
        <f t="shared" si="54"/>
        <v>1</v>
      </c>
      <c r="AR133" s="56">
        <f t="shared" si="54"/>
        <v>1</v>
      </c>
      <c r="AS133" s="56">
        <f t="shared" si="54"/>
        <v>1</v>
      </c>
      <c r="AT133" s="56">
        <f t="shared" si="54"/>
        <v>1</v>
      </c>
      <c r="AU133" s="56">
        <f t="shared" si="54"/>
        <v>1</v>
      </c>
      <c r="AV133" s="56">
        <f t="shared" si="54"/>
        <v>1</v>
      </c>
      <c r="AW133" s="56">
        <f t="shared" si="54"/>
        <v>1</v>
      </c>
      <c r="AX133" s="56">
        <f t="shared" si="54"/>
        <v>1</v>
      </c>
      <c r="AY133" s="56">
        <f t="shared" si="54"/>
        <v>1</v>
      </c>
      <c r="AZ133" s="56">
        <f t="shared" si="54"/>
        <v>1</v>
      </c>
    </row>
    <row r="134" spans="1:52">
      <c r="A134" s="56" t="s">
        <v>652</v>
      </c>
      <c r="B134" s="56">
        <v>39639</v>
      </c>
      <c r="C134" s="56" t="s">
        <v>714</v>
      </c>
      <c r="D134" s="56" t="s">
        <v>848</v>
      </c>
      <c r="E134" s="1">
        <v>41793</v>
      </c>
      <c r="G134" s="1">
        <f t="shared" si="30"/>
        <v>44197</v>
      </c>
      <c r="I134" s="56">
        <f t="shared" si="51"/>
        <v>0</v>
      </c>
      <c r="J134" s="56">
        <f t="shared" si="51"/>
        <v>0</v>
      </c>
      <c r="K134" s="56">
        <f t="shared" si="51"/>
        <v>0</v>
      </c>
      <c r="L134" s="56">
        <f t="shared" si="51"/>
        <v>0</v>
      </c>
      <c r="M134" s="56">
        <f t="shared" si="51"/>
        <v>0</v>
      </c>
      <c r="N134" s="56">
        <f t="shared" si="51"/>
        <v>0</v>
      </c>
      <c r="O134" s="56">
        <f t="shared" si="51"/>
        <v>0</v>
      </c>
      <c r="P134" s="56">
        <f t="shared" si="51"/>
        <v>0</v>
      </c>
      <c r="Q134" s="56">
        <f t="shared" si="51"/>
        <v>0</v>
      </c>
      <c r="R134" s="56">
        <f t="shared" si="51"/>
        <v>0</v>
      </c>
      <c r="S134" s="56">
        <f t="shared" si="52"/>
        <v>0</v>
      </c>
      <c r="T134" s="56">
        <f t="shared" si="52"/>
        <v>0</v>
      </c>
      <c r="U134" s="56">
        <f t="shared" si="52"/>
        <v>0</v>
      </c>
      <c r="V134" s="56">
        <f t="shared" si="52"/>
        <v>0</v>
      </c>
      <c r="W134" s="56">
        <f t="shared" si="52"/>
        <v>0</v>
      </c>
      <c r="X134" s="56">
        <f t="shared" si="52"/>
        <v>0</v>
      </c>
      <c r="Y134" s="56">
        <f t="shared" si="52"/>
        <v>0</v>
      </c>
      <c r="Z134" s="56">
        <f t="shared" si="52"/>
        <v>0</v>
      </c>
      <c r="AA134" s="56">
        <f t="shared" si="52"/>
        <v>0</v>
      </c>
      <c r="AB134" s="56">
        <f t="shared" si="52"/>
        <v>0</v>
      </c>
      <c r="AC134" s="56">
        <f t="shared" si="53"/>
        <v>0</v>
      </c>
      <c r="AD134" s="56">
        <f t="shared" si="53"/>
        <v>1</v>
      </c>
      <c r="AE134" s="56">
        <f t="shared" si="53"/>
        <v>1</v>
      </c>
      <c r="AF134" s="56">
        <f t="shared" si="53"/>
        <v>1</v>
      </c>
      <c r="AG134" s="56">
        <f t="shared" si="53"/>
        <v>1</v>
      </c>
      <c r="AH134" s="56">
        <f t="shared" si="53"/>
        <v>1</v>
      </c>
      <c r="AI134" s="56">
        <f t="shared" si="53"/>
        <v>1</v>
      </c>
      <c r="AJ134" s="56">
        <f t="shared" si="53"/>
        <v>1</v>
      </c>
      <c r="AK134" s="56">
        <f t="shared" si="53"/>
        <v>1</v>
      </c>
      <c r="AL134" s="56">
        <f t="shared" si="53"/>
        <v>1</v>
      </c>
      <c r="AM134" s="56">
        <f t="shared" si="54"/>
        <v>1</v>
      </c>
      <c r="AN134" s="56">
        <f t="shared" si="54"/>
        <v>1</v>
      </c>
      <c r="AO134" s="56">
        <f t="shared" si="54"/>
        <v>1</v>
      </c>
      <c r="AP134" s="56">
        <f t="shared" si="54"/>
        <v>1</v>
      </c>
      <c r="AQ134" s="56">
        <f t="shared" si="54"/>
        <v>1</v>
      </c>
      <c r="AR134" s="56">
        <f t="shared" si="54"/>
        <v>1</v>
      </c>
      <c r="AS134" s="56">
        <f t="shared" si="54"/>
        <v>1</v>
      </c>
      <c r="AT134" s="56">
        <f t="shared" si="54"/>
        <v>1</v>
      </c>
      <c r="AU134" s="56">
        <f t="shared" si="54"/>
        <v>1</v>
      </c>
      <c r="AV134" s="56">
        <f t="shared" si="54"/>
        <v>1</v>
      </c>
      <c r="AW134" s="56">
        <f t="shared" si="54"/>
        <v>1</v>
      </c>
      <c r="AX134" s="56">
        <f t="shared" si="54"/>
        <v>1</v>
      </c>
      <c r="AY134" s="56">
        <f t="shared" si="54"/>
        <v>1</v>
      </c>
      <c r="AZ134" s="56">
        <f t="shared" si="54"/>
        <v>1</v>
      </c>
    </row>
    <row r="135" spans="1:52">
      <c r="A135" s="56" t="s">
        <v>652</v>
      </c>
      <c r="B135" s="56">
        <v>39640</v>
      </c>
      <c r="C135" s="56" t="s">
        <v>714</v>
      </c>
      <c r="D135" s="56" t="s">
        <v>847</v>
      </c>
      <c r="E135" s="1">
        <v>41800</v>
      </c>
      <c r="G135" s="1">
        <f t="shared" ref="G135:G198" si="55">IF(F135="",DATE(2021,1,1),F135)</f>
        <v>44197</v>
      </c>
      <c r="I135" s="56">
        <f t="shared" si="51"/>
        <v>0</v>
      </c>
      <c r="J135" s="56">
        <f t="shared" si="51"/>
        <v>0</v>
      </c>
      <c r="K135" s="56">
        <f t="shared" si="51"/>
        <v>0</v>
      </c>
      <c r="L135" s="56">
        <f t="shared" si="51"/>
        <v>0</v>
      </c>
      <c r="M135" s="56">
        <f t="shared" si="51"/>
        <v>0</v>
      </c>
      <c r="N135" s="56">
        <f t="shared" si="51"/>
        <v>0</v>
      </c>
      <c r="O135" s="56">
        <f t="shared" si="51"/>
        <v>0</v>
      </c>
      <c r="P135" s="56">
        <f t="shared" si="51"/>
        <v>0</v>
      </c>
      <c r="Q135" s="56">
        <f t="shared" si="51"/>
        <v>0</v>
      </c>
      <c r="R135" s="56">
        <f t="shared" si="51"/>
        <v>0</v>
      </c>
      <c r="S135" s="56">
        <f t="shared" si="52"/>
        <v>0</v>
      </c>
      <c r="T135" s="56">
        <f t="shared" si="52"/>
        <v>0</v>
      </c>
      <c r="U135" s="56">
        <f t="shared" si="52"/>
        <v>0</v>
      </c>
      <c r="V135" s="56">
        <f t="shared" si="52"/>
        <v>0</v>
      </c>
      <c r="W135" s="56">
        <f t="shared" si="52"/>
        <v>0</v>
      </c>
      <c r="X135" s="56">
        <f t="shared" si="52"/>
        <v>0</v>
      </c>
      <c r="Y135" s="56">
        <f t="shared" si="52"/>
        <v>0</v>
      </c>
      <c r="Z135" s="56">
        <f t="shared" si="52"/>
        <v>0</v>
      </c>
      <c r="AA135" s="56">
        <f t="shared" si="52"/>
        <v>0</v>
      </c>
      <c r="AB135" s="56">
        <f t="shared" si="52"/>
        <v>0</v>
      </c>
      <c r="AC135" s="56">
        <f t="shared" si="53"/>
        <v>0</v>
      </c>
      <c r="AD135" s="56">
        <f t="shared" si="53"/>
        <v>1</v>
      </c>
      <c r="AE135" s="56">
        <f t="shared" si="53"/>
        <v>1</v>
      </c>
      <c r="AF135" s="56">
        <f t="shared" si="53"/>
        <v>1</v>
      </c>
      <c r="AG135" s="56">
        <f t="shared" si="53"/>
        <v>1</v>
      </c>
      <c r="AH135" s="56">
        <f t="shared" si="53"/>
        <v>1</v>
      </c>
      <c r="AI135" s="56">
        <f t="shared" si="53"/>
        <v>1</v>
      </c>
      <c r="AJ135" s="56">
        <f t="shared" si="53"/>
        <v>1</v>
      </c>
      <c r="AK135" s="56">
        <f t="shared" si="53"/>
        <v>1</v>
      </c>
      <c r="AL135" s="56">
        <f t="shared" si="53"/>
        <v>1</v>
      </c>
      <c r="AM135" s="56">
        <f t="shared" si="54"/>
        <v>1</v>
      </c>
      <c r="AN135" s="56">
        <f t="shared" si="54"/>
        <v>1</v>
      </c>
      <c r="AO135" s="56">
        <f t="shared" si="54"/>
        <v>1</v>
      </c>
      <c r="AP135" s="56">
        <f t="shared" si="54"/>
        <v>1</v>
      </c>
      <c r="AQ135" s="56">
        <f t="shared" si="54"/>
        <v>1</v>
      </c>
      <c r="AR135" s="56">
        <f t="shared" si="54"/>
        <v>1</v>
      </c>
      <c r="AS135" s="56">
        <f t="shared" si="54"/>
        <v>1</v>
      </c>
      <c r="AT135" s="56">
        <f t="shared" si="54"/>
        <v>1</v>
      </c>
      <c r="AU135" s="56">
        <f t="shared" si="54"/>
        <v>1</v>
      </c>
      <c r="AV135" s="56">
        <f t="shared" si="54"/>
        <v>1</v>
      </c>
      <c r="AW135" s="56">
        <f t="shared" si="54"/>
        <v>1</v>
      </c>
      <c r="AX135" s="56">
        <f t="shared" si="54"/>
        <v>1</v>
      </c>
      <c r="AY135" s="56">
        <f t="shared" si="54"/>
        <v>1</v>
      </c>
      <c r="AZ135" s="56">
        <f t="shared" si="54"/>
        <v>1</v>
      </c>
    </row>
    <row r="136" spans="1:52">
      <c r="A136" s="56" t="s">
        <v>652</v>
      </c>
      <c r="B136" s="56">
        <v>40235</v>
      </c>
      <c r="C136" s="56" t="s">
        <v>846</v>
      </c>
      <c r="D136" s="56" t="s">
        <v>845</v>
      </c>
      <c r="E136" s="1">
        <v>43768</v>
      </c>
      <c r="F136" s="1">
        <v>43891</v>
      </c>
      <c r="G136" s="1">
        <f t="shared" si="55"/>
        <v>43891</v>
      </c>
      <c r="I136" s="56">
        <f t="shared" si="51"/>
        <v>0</v>
      </c>
      <c r="J136" s="56">
        <f t="shared" si="51"/>
        <v>0</v>
      </c>
      <c r="K136" s="56">
        <f t="shared" si="51"/>
        <v>0</v>
      </c>
      <c r="L136" s="56">
        <f t="shared" si="51"/>
        <v>0</v>
      </c>
      <c r="M136" s="56">
        <f t="shared" si="51"/>
        <v>0</v>
      </c>
      <c r="N136" s="56">
        <f t="shared" si="51"/>
        <v>0</v>
      </c>
      <c r="O136" s="56">
        <f t="shared" si="51"/>
        <v>0</v>
      </c>
      <c r="P136" s="56">
        <f t="shared" si="51"/>
        <v>0</v>
      </c>
      <c r="Q136" s="56">
        <f t="shared" si="51"/>
        <v>0</v>
      </c>
      <c r="R136" s="56">
        <f t="shared" si="51"/>
        <v>0</v>
      </c>
      <c r="S136" s="56">
        <f t="shared" si="52"/>
        <v>0</v>
      </c>
      <c r="T136" s="56">
        <f t="shared" si="52"/>
        <v>0</v>
      </c>
      <c r="U136" s="56">
        <f t="shared" si="52"/>
        <v>0</v>
      </c>
      <c r="V136" s="56">
        <f t="shared" si="52"/>
        <v>0</v>
      </c>
      <c r="W136" s="56">
        <f t="shared" si="52"/>
        <v>0</v>
      </c>
      <c r="X136" s="56">
        <f t="shared" si="52"/>
        <v>0</v>
      </c>
      <c r="Y136" s="56">
        <f t="shared" si="52"/>
        <v>0</v>
      </c>
      <c r="Z136" s="56">
        <f t="shared" si="52"/>
        <v>0</v>
      </c>
      <c r="AA136" s="56">
        <f t="shared" si="52"/>
        <v>0</v>
      </c>
      <c r="AB136" s="56">
        <f t="shared" si="52"/>
        <v>0</v>
      </c>
      <c r="AC136" s="56">
        <f t="shared" si="53"/>
        <v>0</v>
      </c>
      <c r="AD136" s="56">
        <f t="shared" si="53"/>
        <v>0</v>
      </c>
      <c r="AE136" s="56">
        <f t="shared" si="53"/>
        <v>0</v>
      </c>
      <c r="AF136" s="56">
        <f t="shared" si="53"/>
        <v>0</v>
      </c>
      <c r="AG136" s="56">
        <f t="shared" si="53"/>
        <v>0</v>
      </c>
      <c r="AH136" s="56">
        <f t="shared" si="53"/>
        <v>0</v>
      </c>
      <c r="AI136" s="56">
        <f t="shared" si="53"/>
        <v>0</v>
      </c>
      <c r="AJ136" s="56">
        <f t="shared" si="53"/>
        <v>0</v>
      </c>
      <c r="AK136" s="56">
        <f t="shared" si="53"/>
        <v>0</v>
      </c>
      <c r="AL136" s="56">
        <f t="shared" si="53"/>
        <v>0</v>
      </c>
      <c r="AM136" s="56">
        <f t="shared" si="54"/>
        <v>0</v>
      </c>
      <c r="AN136" s="56">
        <f t="shared" si="54"/>
        <v>0</v>
      </c>
      <c r="AO136" s="56">
        <f t="shared" si="54"/>
        <v>0</v>
      </c>
      <c r="AP136" s="56">
        <f t="shared" si="54"/>
        <v>0</v>
      </c>
      <c r="AQ136" s="56">
        <f t="shared" si="54"/>
        <v>0</v>
      </c>
      <c r="AR136" s="56">
        <f t="shared" si="54"/>
        <v>0</v>
      </c>
      <c r="AS136" s="56">
        <f t="shared" si="54"/>
        <v>0</v>
      </c>
      <c r="AT136" s="56">
        <f t="shared" si="54"/>
        <v>0</v>
      </c>
      <c r="AU136" s="56">
        <f t="shared" si="54"/>
        <v>0</v>
      </c>
      <c r="AV136" s="56">
        <f t="shared" si="54"/>
        <v>0</v>
      </c>
      <c r="AW136" s="56">
        <f t="shared" si="54"/>
        <v>0</v>
      </c>
      <c r="AX136" s="56">
        <f t="shared" si="54"/>
        <v>0</v>
      </c>
      <c r="AY136" s="56">
        <f t="shared" si="54"/>
        <v>0</v>
      </c>
      <c r="AZ136" s="56">
        <f t="shared" si="54"/>
        <v>1</v>
      </c>
    </row>
    <row r="137" spans="1:52">
      <c r="A137" s="56" t="s">
        <v>652</v>
      </c>
      <c r="B137" s="56">
        <v>41163</v>
      </c>
      <c r="C137" s="56" t="s">
        <v>714</v>
      </c>
      <c r="D137" s="56" t="s">
        <v>844</v>
      </c>
      <c r="E137" s="1">
        <v>41669</v>
      </c>
      <c r="G137" s="1">
        <f t="shared" si="55"/>
        <v>44197</v>
      </c>
      <c r="I137" s="56">
        <f t="shared" ref="I137:R146" si="56">IF(AND(I$5&gt;$E137,I$5&lt;$G137),1,0)</f>
        <v>0</v>
      </c>
      <c r="J137" s="56">
        <f t="shared" si="56"/>
        <v>0</v>
      </c>
      <c r="K137" s="56">
        <f t="shared" si="56"/>
        <v>0</v>
      </c>
      <c r="L137" s="56">
        <f t="shared" si="56"/>
        <v>0</v>
      </c>
      <c r="M137" s="56">
        <f t="shared" si="56"/>
        <v>0</v>
      </c>
      <c r="N137" s="56">
        <f t="shared" si="56"/>
        <v>0</v>
      </c>
      <c r="O137" s="56">
        <f t="shared" si="56"/>
        <v>0</v>
      </c>
      <c r="P137" s="56">
        <f t="shared" si="56"/>
        <v>0</v>
      </c>
      <c r="Q137" s="56">
        <f t="shared" si="56"/>
        <v>0</v>
      </c>
      <c r="R137" s="56">
        <f t="shared" si="56"/>
        <v>0</v>
      </c>
      <c r="S137" s="56">
        <f t="shared" ref="S137:AB146" si="57">IF(AND(S$5&gt;$E137,S$5&lt;$G137),1,0)</f>
        <v>0</v>
      </c>
      <c r="T137" s="56">
        <f t="shared" si="57"/>
        <v>0</v>
      </c>
      <c r="U137" s="56">
        <f t="shared" si="57"/>
        <v>0</v>
      </c>
      <c r="V137" s="56">
        <f t="shared" si="57"/>
        <v>0</v>
      </c>
      <c r="W137" s="56">
        <f t="shared" si="57"/>
        <v>0</v>
      </c>
      <c r="X137" s="56">
        <f t="shared" si="57"/>
        <v>0</v>
      </c>
      <c r="Y137" s="56">
        <f t="shared" si="57"/>
        <v>0</v>
      </c>
      <c r="Z137" s="56">
        <f t="shared" si="57"/>
        <v>0</v>
      </c>
      <c r="AA137" s="56">
        <f t="shared" si="57"/>
        <v>0</v>
      </c>
      <c r="AB137" s="56">
        <f t="shared" si="57"/>
        <v>0</v>
      </c>
      <c r="AC137" s="56">
        <f t="shared" ref="AC137:AL146" si="58">IF(AND(AC$5&gt;$E137,AC$5&lt;$G137),1,0)</f>
        <v>1</v>
      </c>
      <c r="AD137" s="56">
        <f t="shared" si="58"/>
        <v>1</v>
      </c>
      <c r="AE137" s="56">
        <f t="shared" si="58"/>
        <v>1</v>
      </c>
      <c r="AF137" s="56">
        <f t="shared" si="58"/>
        <v>1</v>
      </c>
      <c r="AG137" s="56">
        <f t="shared" si="58"/>
        <v>1</v>
      </c>
      <c r="AH137" s="56">
        <f t="shared" si="58"/>
        <v>1</v>
      </c>
      <c r="AI137" s="56">
        <f t="shared" si="58"/>
        <v>1</v>
      </c>
      <c r="AJ137" s="56">
        <f t="shared" si="58"/>
        <v>1</v>
      </c>
      <c r="AK137" s="56">
        <f t="shared" si="58"/>
        <v>1</v>
      </c>
      <c r="AL137" s="56">
        <f t="shared" si="58"/>
        <v>1</v>
      </c>
      <c r="AM137" s="56">
        <f t="shared" ref="AM137:AZ146" si="59">IF(AND(AM$5&gt;$E137,AM$5&lt;$G137),1,0)</f>
        <v>1</v>
      </c>
      <c r="AN137" s="56">
        <f t="shared" si="59"/>
        <v>1</v>
      </c>
      <c r="AO137" s="56">
        <f t="shared" si="59"/>
        <v>1</v>
      </c>
      <c r="AP137" s="56">
        <f t="shared" si="59"/>
        <v>1</v>
      </c>
      <c r="AQ137" s="56">
        <f t="shared" si="59"/>
        <v>1</v>
      </c>
      <c r="AR137" s="56">
        <f t="shared" si="59"/>
        <v>1</v>
      </c>
      <c r="AS137" s="56">
        <f t="shared" si="59"/>
        <v>1</v>
      </c>
      <c r="AT137" s="56">
        <f t="shared" si="59"/>
        <v>1</v>
      </c>
      <c r="AU137" s="56">
        <f t="shared" si="59"/>
        <v>1</v>
      </c>
      <c r="AV137" s="56">
        <f t="shared" si="59"/>
        <v>1</v>
      </c>
      <c r="AW137" s="56">
        <f t="shared" si="59"/>
        <v>1</v>
      </c>
      <c r="AX137" s="56">
        <f t="shared" si="59"/>
        <v>1</v>
      </c>
      <c r="AY137" s="56">
        <f t="shared" si="59"/>
        <v>1</v>
      </c>
      <c r="AZ137" s="56">
        <f t="shared" si="59"/>
        <v>1</v>
      </c>
    </row>
    <row r="138" spans="1:52">
      <c r="A138" s="56" t="s">
        <v>652</v>
      </c>
      <c r="B138" s="56">
        <v>41166</v>
      </c>
      <c r="C138" s="56" t="s">
        <v>714</v>
      </c>
      <c r="D138" s="56" t="s">
        <v>843</v>
      </c>
      <c r="E138" s="1">
        <v>42016</v>
      </c>
      <c r="G138" s="1">
        <f t="shared" si="55"/>
        <v>44197</v>
      </c>
      <c r="I138" s="56">
        <f t="shared" si="56"/>
        <v>0</v>
      </c>
      <c r="J138" s="56">
        <f t="shared" si="56"/>
        <v>0</v>
      </c>
      <c r="K138" s="56">
        <f t="shared" si="56"/>
        <v>0</v>
      </c>
      <c r="L138" s="56">
        <f t="shared" si="56"/>
        <v>0</v>
      </c>
      <c r="M138" s="56">
        <f t="shared" si="56"/>
        <v>0</v>
      </c>
      <c r="N138" s="56">
        <f t="shared" si="56"/>
        <v>0</v>
      </c>
      <c r="O138" s="56">
        <f t="shared" si="56"/>
        <v>0</v>
      </c>
      <c r="P138" s="56">
        <f t="shared" si="56"/>
        <v>0</v>
      </c>
      <c r="Q138" s="56">
        <f t="shared" si="56"/>
        <v>0</v>
      </c>
      <c r="R138" s="56">
        <f t="shared" si="56"/>
        <v>0</v>
      </c>
      <c r="S138" s="56">
        <f t="shared" si="57"/>
        <v>0</v>
      </c>
      <c r="T138" s="56">
        <f t="shared" si="57"/>
        <v>0</v>
      </c>
      <c r="U138" s="56">
        <f t="shared" si="57"/>
        <v>0</v>
      </c>
      <c r="V138" s="56">
        <f t="shared" si="57"/>
        <v>0</v>
      </c>
      <c r="W138" s="56">
        <f t="shared" si="57"/>
        <v>0</v>
      </c>
      <c r="X138" s="56">
        <f t="shared" si="57"/>
        <v>0</v>
      </c>
      <c r="Y138" s="56">
        <f t="shared" si="57"/>
        <v>0</v>
      </c>
      <c r="Z138" s="56">
        <f t="shared" si="57"/>
        <v>0</v>
      </c>
      <c r="AA138" s="56">
        <f t="shared" si="57"/>
        <v>0</v>
      </c>
      <c r="AB138" s="56">
        <f t="shared" si="57"/>
        <v>0</v>
      </c>
      <c r="AC138" s="56">
        <f t="shared" si="58"/>
        <v>0</v>
      </c>
      <c r="AD138" s="56">
        <f t="shared" si="58"/>
        <v>0</v>
      </c>
      <c r="AE138" s="56">
        <f t="shared" si="58"/>
        <v>0</v>
      </c>
      <c r="AF138" s="56">
        <f t="shared" si="58"/>
        <v>0</v>
      </c>
      <c r="AG138" s="56">
        <f t="shared" si="58"/>
        <v>1</v>
      </c>
      <c r="AH138" s="56">
        <f t="shared" si="58"/>
        <v>1</v>
      </c>
      <c r="AI138" s="56">
        <f t="shared" si="58"/>
        <v>1</v>
      </c>
      <c r="AJ138" s="56">
        <f t="shared" si="58"/>
        <v>1</v>
      </c>
      <c r="AK138" s="56">
        <f t="shared" si="58"/>
        <v>1</v>
      </c>
      <c r="AL138" s="56">
        <f t="shared" si="58"/>
        <v>1</v>
      </c>
      <c r="AM138" s="56">
        <f t="shared" si="59"/>
        <v>1</v>
      </c>
      <c r="AN138" s="56">
        <f t="shared" si="59"/>
        <v>1</v>
      </c>
      <c r="AO138" s="56">
        <f t="shared" si="59"/>
        <v>1</v>
      </c>
      <c r="AP138" s="56">
        <f t="shared" si="59"/>
        <v>1</v>
      </c>
      <c r="AQ138" s="56">
        <f t="shared" si="59"/>
        <v>1</v>
      </c>
      <c r="AR138" s="56">
        <f t="shared" si="59"/>
        <v>1</v>
      </c>
      <c r="AS138" s="56">
        <f t="shared" si="59"/>
        <v>1</v>
      </c>
      <c r="AT138" s="56">
        <f t="shared" si="59"/>
        <v>1</v>
      </c>
      <c r="AU138" s="56">
        <f t="shared" si="59"/>
        <v>1</v>
      </c>
      <c r="AV138" s="56">
        <f t="shared" si="59"/>
        <v>1</v>
      </c>
      <c r="AW138" s="56">
        <f t="shared" si="59"/>
        <v>1</v>
      </c>
      <c r="AX138" s="56">
        <f t="shared" si="59"/>
        <v>1</v>
      </c>
      <c r="AY138" s="56">
        <f t="shared" si="59"/>
        <v>1</v>
      </c>
      <c r="AZ138" s="56">
        <f t="shared" si="59"/>
        <v>1</v>
      </c>
    </row>
    <row r="139" spans="1:52">
      <c r="A139" s="56" t="s">
        <v>652</v>
      </c>
      <c r="B139" s="56">
        <v>41170</v>
      </c>
      <c r="C139" s="56" t="s">
        <v>714</v>
      </c>
      <c r="D139" s="56" t="s">
        <v>842</v>
      </c>
      <c r="E139" s="1">
        <v>42277</v>
      </c>
      <c r="F139" s="1"/>
      <c r="G139" s="1">
        <f t="shared" si="55"/>
        <v>44197</v>
      </c>
      <c r="I139" s="56">
        <f t="shared" si="56"/>
        <v>0</v>
      </c>
      <c r="J139" s="56">
        <f t="shared" si="56"/>
        <v>0</v>
      </c>
      <c r="K139" s="56">
        <f t="shared" si="56"/>
        <v>0</v>
      </c>
      <c r="L139" s="56">
        <f t="shared" si="56"/>
        <v>0</v>
      </c>
      <c r="M139" s="56">
        <f t="shared" si="56"/>
        <v>0</v>
      </c>
      <c r="N139" s="56">
        <f t="shared" si="56"/>
        <v>0</v>
      </c>
      <c r="O139" s="56">
        <f t="shared" si="56"/>
        <v>0</v>
      </c>
      <c r="P139" s="56">
        <f t="shared" si="56"/>
        <v>0</v>
      </c>
      <c r="Q139" s="56">
        <f t="shared" si="56"/>
        <v>0</v>
      </c>
      <c r="R139" s="56">
        <f t="shared" si="56"/>
        <v>0</v>
      </c>
      <c r="S139" s="56">
        <f t="shared" si="57"/>
        <v>0</v>
      </c>
      <c r="T139" s="56">
        <f t="shared" si="57"/>
        <v>0</v>
      </c>
      <c r="U139" s="56">
        <f t="shared" si="57"/>
        <v>0</v>
      </c>
      <c r="V139" s="56">
        <f t="shared" si="57"/>
        <v>0</v>
      </c>
      <c r="W139" s="56">
        <f t="shared" si="57"/>
        <v>0</v>
      </c>
      <c r="X139" s="56">
        <f t="shared" si="57"/>
        <v>0</v>
      </c>
      <c r="Y139" s="56">
        <f t="shared" si="57"/>
        <v>0</v>
      </c>
      <c r="Z139" s="56">
        <f t="shared" si="57"/>
        <v>0</v>
      </c>
      <c r="AA139" s="56">
        <f t="shared" si="57"/>
        <v>0</v>
      </c>
      <c r="AB139" s="56">
        <f t="shared" si="57"/>
        <v>0</v>
      </c>
      <c r="AC139" s="56">
        <f t="shared" si="58"/>
        <v>0</v>
      </c>
      <c r="AD139" s="56">
        <f t="shared" si="58"/>
        <v>0</v>
      </c>
      <c r="AE139" s="56">
        <f t="shared" si="58"/>
        <v>0</v>
      </c>
      <c r="AF139" s="56">
        <f t="shared" si="58"/>
        <v>0</v>
      </c>
      <c r="AG139" s="56">
        <f t="shared" si="58"/>
        <v>0</v>
      </c>
      <c r="AH139" s="56">
        <f t="shared" si="58"/>
        <v>0</v>
      </c>
      <c r="AI139" s="56">
        <f t="shared" si="58"/>
        <v>0</v>
      </c>
      <c r="AJ139" s="56">
        <f t="shared" si="58"/>
        <v>1</v>
      </c>
      <c r="AK139" s="56">
        <f t="shared" si="58"/>
        <v>1</v>
      </c>
      <c r="AL139" s="56">
        <f t="shared" si="58"/>
        <v>1</v>
      </c>
      <c r="AM139" s="56">
        <f t="shared" si="59"/>
        <v>1</v>
      </c>
      <c r="AN139" s="56">
        <f t="shared" si="59"/>
        <v>1</v>
      </c>
      <c r="AO139" s="56">
        <f t="shared" si="59"/>
        <v>1</v>
      </c>
      <c r="AP139" s="56">
        <f t="shared" si="59"/>
        <v>1</v>
      </c>
      <c r="AQ139" s="56">
        <f t="shared" si="59"/>
        <v>1</v>
      </c>
      <c r="AR139" s="56">
        <f t="shared" si="59"/>
        <v>1</v>
      </c>
      <c r="AS139" s="56">
        <f t="shared" si="59"/>
        <v>1</v>
      </c>
      <c r="AT139" s="56">
        <f t="shared" si="59"/>
        <v>1</v>
      </c>
      <c r="AU139" s="56">
        <f t="shared" si="59"/>
        <v>1</v>
      </c>
      <c r="AV139" s="56">
        <f t="shared" si="59"/>
        <v>1</v>
      </c>
      <c r="AW139" s="56">
        <f t="shared" si="59"/>
        <v>1</v>
      </c>
      <c r="AX139" s="56">
        <f t="shared" si="59"/>
        <v>1</v>
      </c>
      <c r="AY139" s="56">
        <f t="shared" si="59"/>
        <v>1</v>
      </c>
      <c r="AZ139" s="56">
        <f t="shared" si="59"/>
        <v>1</v>
      </c>
    </row>
    <row r="140" spans="1:52">
      <c r="A140" s="56" t="s">
        <v>652</v>
      </c>
      <c r="B140" s="56">
        <v>41467</v>
      </c>
      <c r="C140" s="56" t="s">
        <v>714</v>
      </c>
      <c r="D140" s="56" t="s">
        <v>841</v>
      </c>
      <c r="E140" s="1">
        <v>42397</v>
      </c>
      <c r="F140" s="67"/>
      <c r="G140" s="1">
        <f t="shared" si="55"/>
        <v>44197</v>
      </c>
      <c r="I140" s="56">
        <f t="shared" si="56"/>
        <v>0</v>
      </c>
      <c r="J140" s="56">
        <f t="shared" si="56"/>
        <v>0</v>
      </c>
      <c r="K140" s="56">
        <f t="shared" si="56"/>
        <v>0</v>
      </c>
      <c r="L140" s="56">
        <f t="shared" si="56"/>
        <v>0</v>
      </c>
      <c r="M140" s="56">
        <f t="shared" si="56"/>
        <v>0</v>
      </c>
      <c r="N140" s="56">
        <f t="shared" si="56"/>
        <v>0</v>
      </c>
      <c r="O140" s="56">
        <f t="shared" si="56"/>
        <v>0</v>
      </c>
      <c r="P140" s="56">
        <f t="shared" si="56"/>
        <v>0</v>
      </c>
      <c r="Q140" s="56">
        <f t="shared" si="56"/>
        <v>0</v>
      </c>
      <c r="R140" s="56">
        <f t="shared" si="56"/>
        <v>0</v>
      </c>
      <c r="S140" s="56">
        <f t="shared" si="57"/>
        <v>0</v>
      </c>
      <c r="T140" s="56">
        <f t="shared" si="57"/>
        <v>0</v>
      </c>
      <c r="U140" s="56">
        <f t="shared" si="57"/>
        <v>0</v>
      </c>
      <c r="V140" s="56">
        <f t="shared" si="57"/>
        <v>0</v>
      </c>
      <c r="W140" s="56">
        <f t="shared" si="57"/>
        <v>0</v>
      </c>
      <c r="X140" s="56">
        <f t="shared" si="57"/>
        <v>0</v>
      </c>
      <c r="Y140" s="56">
        <f t="shared" si="57"/>
        <v>0</v>
      </c>
      <c r="Z140" s="56">
        <f t="shared" si="57"/>
        <v>0</v>
      </c>
      <c r="AA140" s="56">
        <f t="shared" si="57"/>
        <v>0</v>
      </c>
      <c r="AB140" s="56">
        <f t="shared" si="57"/>
        <v>0</v>
      </c>
      <c r="AC140" s="56">
        <f t="shared" si="58"/>
        <v>0</v>
      </c>
      <c r="AD140" s="56">
        <f t="shared" si="58"/>
        <v>0</v>
      </c>
      <c r="AE140" s="56">
        <f t="shared" si="58"/>
        <v>0</v>
      </c>
      <c r="AF140" s="56">
        <f t="shared" si="58"/>
        <v>0</v>
      </c>
      <c r="AG140" s="56">
        <f t="shared" si="58"/>
        <v>0</v>
      </c>
      <c r="AH140" s="56">
        <f t="shared" si="58"/>
        <v>0</v>
      </c>
      <c r="AI140" s="56">
        <f t="shared" si="58"/>
        <v>0</v>
      </c>
      <c r="AJ140" s="56">
        <f t="shared" si="58"/>
        <v>0</v>
      </c>
      <c r="AK140" s="56">
        <f t="shared" si="58"/>
        <v>1</v>
      </c>
      <c r="AL140" s="56">
        <f t="shared" si="58"/>
        <v>1</v>
      </c>
      <c r="AM140" s="56">
        <f t="shared" si="59"/>
        <v>1</v>
      </c>
      <c r="AN140" s="56">
        <f t="shared" si="59"/>
        <v>1</v>
      </c>
      <c r="AO140" s="56">
        <f t="shared" si="59"/>
        <v>1</v>
      </c>
      <c r="AP140" s="56">
        <f t="shared" si="59"/>
        <v>1</v>
      </c>
      <c r="AQ140" s="56">
        <f t="shared" si="59"/>
        <v>1</v>
      </c>
      <c r="AR140" s="56">
        <f t="shared" si="59"/>
        <v>1</v>
      </c>
      <c r="AS140" s="56">
        <f t="shared" si="59"/>
        <v>1</v>
      </c>
      <c r="AT140" s="56">
        <f t="shared" si="59"/>
        <v>1</v>
      </c>
      <c r="AU140" s="56">
        <f t="shared" si="59"/>
        <v>1</v>
      </c>
      <c r="AV140" s="56">
        <f t="shared" si="59"/>
        <v>1</v>
      </c>
      <c r="AW140" s="56">
        <f t="shared" si="59"/>
        <v>1</v>
      </c>
      <c r="AX140" s="56">
        <f t="shared" si="59"/>
        <v>1</v>
      </c>
      <c r="AY140" s="56">
        <f t="shared" si="59"/>
        <v>1</v>
      </c>
      <c r="AZ140" s="56">
        <f t="shared" si="59"/>
        <v>1</v>
      </c>
    </row>
    <row r="141" spans="1:52">
      <c r="A141" s="56" t="s">
        <v>652</v>
      </c>
      <c r="B141" s="56">
        <v>42800</v>
      </c>
      <c r="C141" s="56" t="s">
        <v>840</v>
      </c>
      <c r="D141" s="56" t="s">
        <v>839</v>
      </c>
      <c r="E141" s="1">
        <v>43625</v>
      </c>
      <c r="G141" s="1">
        <f t="shared" si="55"/>
        <v>44197</v>
      </c>
      <c r="I141" s="56">
        <f t="shared" si="56"/>
        <v>0</v>
      </c>
      <c r="J141" s="56">
        <f t="shared" si="56"/>
        <v>0</v>
      </c>
      <c r="K141" s="56">
        <f t="shared" si="56"/>
        <v>0</v>
      </c>
      <c r="L141" s="56">
        <f t="shared" si="56"/>
        <v>0</v>
      </c>
      <c r="M141" s="56">
        <f t="shared" si="56"/>
        <v>0</v>
      </c>
      <c r="N141" s="56">
        <f t="shared" si="56"/>
        <v>0</v>
      </c>
      <c r="O141" s="56">
        <f t="shared" si="56"/>
        <v>0</v>
      </c>
      <c r="P141" s="56">
        <f t="shared" si="56"/>
        <v>0</v>
      </c>
      <c r="Q141" s="56">
        <f t="shared" si="56"/>
        <v>0</v>
      </c>
      <c r="R141" s="56">
        <f t="shared" si="56"/>
        <v>0</v>
      </c>
      <c r="S141" s="56">
        <f t="shared" si="57"/>
        <v>0</v>
      </c>
      <c r="T141" s="56">
        <f t="shared" si="57"/>
        <v>0</v>
      </c>
      <c r="U141" s="56">
        <f t="shared" si="57"/>
        <v>0</v>
      </c>
      <c r="V141" s="56">
        <f t="shared" si="57"/>
        <v>0</v>
      </c>
      <c r="W141" s="56">
        <f t="shared" si="57"/>
        <v>0</v>
      </c>
      <c r="X141" s="56">
        <f t="shared" si="57"/>
        <v>0</v>
      </c>
      <c r="Y141" s="56">
        <f t="shared" si="57"/>
        <v>0</v>
      </c>
      <c r="Z141" s="56">
        <f t="shared" si="57"/>
        <v>0</v>
      </c>
      <c r="AA141" s="56">
        <f t="shared" si="57"/>
        <v>0</v>
      </c>
      <c r="AB141" s="56">
        <f t="shared" si="57"/>
        <v>0</v>
      </c>
      <c r="AC141" s="56">
        <f t="shared" si="58"/>
        <v>0</v>
      </c>
      <c r="AD141" s="56">
        <f t="shared" si="58"/>
        <v>0</v>
      </c>
      <c r="AE141" s="56">
        <f t="shared" si="58"/>
        <v>0</v>
      </c>
      <c r="AF141" s="56">
        <f t="shared" si="58"/>
        <v>0</v>
      </c>
      <c r="AG141" s="56">
        <f t="shared" si="58"/>
        <v>0</v>
      </c>
      <c r="AH141" s="56">
        <f t="shared" si="58"/>
        <v>0</v>
      </c>
      <c r="AI141" s="56">
        <f t="shared" si="58"/>
        <v>0</v>
      </c>
      <c r="AJ141" s="56">
        <f t="shared" si="58"/>
        <v>0</v>
      </c>
      <c r="AK141" s="56">
        <f t="shared" si="58"/>
        <v>0</v>
      </c>
      <c r="AL141" s="56">
        <f t="shared" si="58"/>
        <v>0</v>
      </c>
      <c r="AM141" s="56">
        <f t="shared" si="59"/>
        <v>0</v>
      </c>
      <c r="AN141" s="56">
        <f t="shared" si="59"/>
        <v>0</v>
      </c>
      <c r="AO141" s="56">
        <f t="shared" si="59"/>
        <v>0</v>
      </c>
      <c r="AP141" s="56">
        <f t="shared" si="59"/>
        <v>0</v>
      </c>
      <c r="AQ141" s="56">
        <f t="shared" si="59"/>
        <v>0</v>
      </c>
      <c r="AR141" s="56">
        <f t="shared" si="59"/>
        <v>0</v>
      </c>
      <c r="AS141" s="56">
        <f t="shared" si="59"/>
        <v>0</v>
      </c>
      <c r="AT141" s="56">
        <f t="shared" si="59"/>
        <v>0</v>
      </c>
      <c r="AU141" s="56">
        <f t="shared" si="59"/>
        <v>0</v>
      </c>
      <c r="AV141" s="56">
        <f t="shared" si="59"/>
        <v>0</v>
      </c>
      <c r="AW141" s="56">
        <f t="shared" si="59"/>
        <v>0</v>
      </c>
      <c r="AX141" s="56">
        <f t="shared" si="59"/>
        <v>1</v>
      </c>
      <c r="AY141" s="56">
        <f t="shared" si="59"/>
        <v>1</v>
      </c>
      <c r="AZ141" s="56">
        <f t="shared" si="59"/>
        <v>1</v>
      </c>
    </row>
    <row r="142" spans="1:52">
      <c r="A142" s="56" t="s">
        <v>652</v>
      </c>
      <c r="B142" s="56">
        <v>43986</v>
      </c>
      <c r="C142" s="56" t="s">
        <v>832</v>
      </c>
      <c r="D142" s="56" t="s">
        <v>838</v>
      </c>
      <c r="E142" s="1">
        <v>43279</v>
      </c>
      <c r="G142" s="1">
        <f t="shared" si="55"/>
        <v>44197</v>
      </c>
      <c r="I142" s="56">
        <f t="shared" si="56"/>
        <v>0</v>
      </c>
      <c r="J142" s="56">
        <f t="shared" si="56"/>
        <v>0</v>
      </c>
      <c r="K142" s="56">
        <f t="shared" si="56"/>
        <v>0</v>
      </c>
      <c r="L142" s="56">
        <f t="shared" si="56"/>
        <v>0</v>
      </c>
      <c r="M142" s="56">
        <f t="shared" si="56"/>
        <v>0</v>
      </c>
      <c r="N142" s="56">
        <f t="shared" si="56"/>
        <v>0</v>
      </c>
      <c r="O142" s="56">
        <f t="shared" si="56"/>
        <v>0</v>
      </c>
      <c r="P142" s="56">
        <f t="shared" si="56"/>
        <v>0</v>
      </c>
      <c r="Q142" s="56">
        <f t="shared" si="56"/>
        <v>0</v>
      </c>
      <c r="R142" s="56">
        <f t="shared" si="56"/>
        <v>0</v>
      </c>
      <c r="S142" s="56">
        <f t="shared" si="57"/>
        <v>0</v>
      </c>
      <c r="T142" s="56">
        <f t="shared" si="57"/>
        <v>0</v>
      </c>
      <c r="U142" s="56">
        <f t="shared" si="57"/>
        <v>0</v>
      </c>
      <c r="V142" s="56">
        <f t="shared" si="57"/>
        <v>0</v>
      </c>
      <c r="W142" s="56">
        <f t="shared" si="57"/>
        <v>0</v>
      </c>
      <c r="X142" s="56">
        <f t="shared" si="57"/>
        <v>0</v>
      </c>
      <c r="Y142" s="56">
        <f t="shared" si="57"/>
        <v>0</v>
      </c>
      <c r="Z142" s="56">
        <f t="shared" si="57"/>
        <v>0</v>
      </c>
      <c r="AA142" s="56">
        <f t="shared" si="57"/>
        <v>0</v>
      </c>
      <c r="AB142" s="56">
        <f t="shared" si="57"/>
        <v>0</v>
      </c>
      <c r="AC142" s="56">
        <f t="shared" si="58"/>
        <v>0</v>
      </c>
      <c r="AD142" s="56">
        <f t="shared" si="58"/>
        <v>0</v>
      </c>
      <c r="AE142" s="56">
        <f t="shared" si="58"/>
        <v>0</v>
      </c>
      <c r="AF142" s="56">
        <f t="shared" si="58"/>
        <v>0</v>
      </c>
      <c r="AG142" s="56">
        <f t="shared" si="58"/>
        <v>0</v>
      </c>
      <c r="AH142" s="56">
        <f t="shared" si="58"/>
        <v>0</v>
      </c>
      <c r="AI142" s="56">
        <f t="shared" si="58"/>
        <v>0</v>
      </c>
      <c r="AJ142" s="56">
        <f t="shared" si="58"/>
        <v>0</v>
      </c>
      <c r="AK142" s="56">
        <f t="shared" si="58"/>
        <v>0</v>
      </c>
      <c r="AL142" s="56">
        <f t="shared" si="58"/>
        <v>0</v>
      </c>
      <c r="AM142" s="56">
        <f t="shared" si="59"/>
        <v>0</v>
      </c>
      <c r="AN142" s="56">
        <f t="shared" si="59"/>
        <v>0</v>
      </c>
      <c r="AO142" s="56">
        <f t="shared" si="59"/>
        <v>0</v>
      </c>
      <c r="AP142" s="56">
        <f t="shared" si="59"/>
        <v>0</v>
      </c>
      <c r="AQ142" s="56">
        <f t="shared" si="59"/>
        <v>0</v>
      </c>
      <c r="AR142" s="56">
        <f t="shared" si="59"/>
        <v>0</v>
      </c>
      <c r="AS142" s="56">
        <f t="shared" si="59"/>
        <v>0</v>
      </c>
      <c r="AT142" s="56">
        <f t="shared" si="59"/>
        <v>1</v>
      </c>
      <c r="AU142" s="56">
        <f t="shared" si="59"/>
        <v>1</v>
      </c>
      <c r="AV142" s="56">
        <f t="shared" si="59"/>
        <v>1</v>
      </c>
      <c r="AW142" s="56">
        <f t="shared" si="59"/>
        <v>1</v>
      </c>
      <c r="AX142" s="56">
        <f t="shared" si="59"/>
        <v>1</v>
      </c>
      <c r="AY142" s="56">
        <f t="shared" si="59"/>
        <v>1</v>
      </c>
      <c r="AZ142" s="56">
        <f t="shared" si="59"/>
        <v>1</v>
      </c>
    </row>
    <row r="143" spans="1:52">
      <c r="A143" s="56" t="s">
        <v>652</v>
      </c>
      <c r="B143" s="56">
        <v>43987</v>
      </c>
      <c r="C143" s="56" t="s">
        <v>832</v>
      </c>
      <c r="D143" s="56" t="s">
        <v>837</v>
      </c>
      <c r="E143" s="1">
        <v>43333</v>
      </c>
      <c r="G143" s="1">
        <f t="shared" si="55"/>
        <v>44197</v>
      </c>
      <c r="I143" s="56">
        <f t="shared" si="56"/>
        <v>0</v>
      </c>
      <c r="J143" s="56">
        <f t="shared" si="56"/>
        <v>0</v>
      </c>
      <c r="K143" s="56">
        <f t="shared" si="56"/>
        <v>0</v>
      </c>
      <c r="L143" s="56">
        <f t="shared" si="56"/>
        <v>0</v>
      </c>
      <c r="M143" s="56">
        <f t="shared" si="56"/>
        <v>0</v>
      </c>
      <c r="N143" s="56">
        <f t="shared" si="56"/>
        <v>0</v>
      </c>
      <c r="O143" s="56">
        <f t="shared" si="56"/>
        <v>0</v>
      </c>
      <c r="P143" s="56">
        <f t="shared" si="56"/>
        <v>0</v>
      </c>
      <c r="Q143" s="56">
        <f t="shared" si="56"/>
        <v>0</v>
      </c>
      <c r="R143" s="56">
        <f t="shared" si="56"/>
        <v>0</v>
      </c>
      <c r="S143" s="56">
        <f t="shared" si="57"/>
        <v>0</v>
      </c>
      <c r="T143" s="56">
        <f t="shared" si="57"/>
        <v>0</v>
      </c>
      <c r="U143" s="56">
        <f t="shared" si="57"/>
        <v>0</v>
      </c>
      <c r="V143" s="56">
        <f t="shared" si="57"/>
        <v>0</v>
      </c>
      <c r="W143" s="56">
        <f t="shared" si="57"/>
        <v>0</v>
      </c>
      <c r="X143" s="56">
        <f t="shared" si="57"/>
        <v>0</v>
      </c>
      <c r="Y143" s="56">
        <f t="shared" si="57"/>
        <v>0</v>
      </c>
      <c r="Z143" s="56">
        <f t="shared" si="57"/>
        <v>0</v>
      </c>
      <c r="AA143" s="56">
        <f t="shared" si="57"/>
        <v>0</v>
      </c>
      <c r="AB143" s="56">
        <f t="shared" si="57"/>
        <v>0</v>
      </c>
      <c r="AC143" s="56">
        <f t="shared" si="58"/>
        <v>0</v>
      </c>
      <c r="AD143" s="56">
        <f t="shared" si="58"/>
        <v>0</v>
      </c>
      <c r="AE143" s="56">
        <f t="shared" si="58"/>
        <v>0</v>
      </c>
      <c r="AF143" s="56">
        <f t="shared" si="58"/>
        <v>0</v>
      </c>
      <c r="AG143" s="56">
        <f t="shared" si="58"/>
        <v>0</v>
      </c>
      <c r="AH143" s="56">
        <f t="shared" si="58"/>
        <v>0</v>
      </c>
      <c r="AI143" s="56">
        <f t="shared" si="58"/>
        <v>0</v>
      </c>
      <c r="AJ143" s="56">
        <f t="shared" si="58"/>
        <v>0</v>
      </c>
      <c r="AK143" s="56">
        <f t="shared" si="58"/>
        <v>0</v>
      </c>
      <c r="AL143" s="56">
        <f t="shared" si="58"/>
        <v>0</v>
      </c>
      <c r="AM143" s="56">
        <f t="shared" si="59"/>
        <v>0</v>
      </c>
      <c r="AN143" s="56">
        <f t="shared" si="59"/>
        <v>0</v>
      </c>
      <c r="AO143" s="56">
        <f t="shared" si="59"/>
        <v>0</v>
      </c>
      <c r="AP143" s="56">
        <f t="shared" si="59"/>
        <v>0</v>
      </c>
      <c r="AQ143" s="56">
        <f t="shared" si="59"/>
        <v>0</v>
      </c>
      <c r="AR143" s="56">
        <f t="shared" si="59"/>
        <v>0</v>
      </c>
      <c r="AS143" s="56">
        <f t="shared" si="59"/>
        <v>0</v>
      </c>
      <c r="AT143" s="56">
        <f t="shared" si="59"/>
        <v>0</v>
      </c>
      <c r="AU143" s="56">
        <f t="shared" si="59"/>
        <v>1</v>
      </c>
      <c r="AV143" s="56">
        <f t="shared" si="59"/>
        <v>1</v>
      </c>
      <c r="AW143" s="56">
        <f t="shared" si="59"/>
        <v>1</v>
      </c>
      <c r="AX143" s="56">
        <f t="shared" si="59"/>
        <v>1</v>
      </c>
      <c r="AY143" s="56">
        <f t="shared" si="59"/>
        <v>1</v>
      </c>
      <c r="AZ143" s="56">
        <f t="shared" si="59"/>
        <v>1</v>
      </c>
    </row>
    <row r="144" spans="1:52">
      <c r="A144" s="56" t="s">
        <v>352</v>
      </c>
      <c r="B144" s="56">
        <v>43988</v>
      </c>
      <c r="C144" s="56" t="s">
        <v>832</v>
      </c>
      <c r="D144" s="56" t="s">
        <v>836</v>
      </c>
      <c r="E144" s="1">
        <v>43434</v>
      </c>
      <c r="F144" s="1">
        <v>43556</v>
      </c>
      <c r="G144" s="1">
        <f t="shared" si="55"/>
        <v>43556</v>
      </c>
      <c r="I144" s="56">
        <f t="shared" si="56"/>
        <v>0</v>
      </c>
      <c r="J144" s="56">
        <f t="shared" si="56"/>
        <v>0</v>
      </c>
      <c r="K144" s="56">
        <f t="shared" si="56"/>
        <v>0</v>
      </c>
      <c r="L144" s="56">
        <f t="shared" si="56"/>
        <v>0</v>
      </c>
      <c r="M144" s="56">
        <f t="shared" si="56"/>
        <v>0</v>
      </c>
      <c r="N144" s="56">
        <f t="shared" si="56"/>
        <v>0</v>
      </c>
      <c r="O144" s="56">
        <f t="shared" si="56"/>
        <v>0</v>
      </c>
      <c r="P144" s="56">
        <f t="shared" si="56"/>
        <v>0</v>
      </c>
      <c r="Q144" s="56">
        <f t="shared" si="56"/>
        <v>0</v>
      </c>
      <c r="R144" s="56">
        <f t="shared" si="56"/>
        <v>0</v>
      </c>
      <c r="S144" s="56">
        <f t="shared" si="57"/>
        <v>0</v>
      </c>
      <c r="T144" s="56">
        <f t="shared" si="57"/>
        <v>0</v>
      </c>
      <c r="U144" s="56">
        <f t="shared" si="57"/>
        <v>0</v>
      </c>
      <c r="V144" s="56">
        <f t="shared" si="57"/>
        <v>0</v>
      </c>
      <c r="W144" s="56">
        <f t="shared" si="57"/>
        <v>0</v>
      </c>
      <c r="X144" s="56">
        <f t="shared" si="57"/>
        <v>0</v>
      </c>
      <c r="Y144" s="56">
        <f t="shared" si="57"/>
        <v>0</v>
      </c>
      <c r="Z144" s="56">
        <f t="shared" si="57"/>
        <v>0</v>
      </c>
      <c r="AA144" s="56">
        <f t="shared" si="57"/>
        <v>0</v>
      </c>
      <c r="AB144" s="56">
        <f t="shared" si="57"/>
        <v>0</v>
      </c>
      <c r="AC144" s="56">
        <f t="shared" si="58"/>
        <v>0</v>
      </c>
      <c r="AD144" s="56">
        <f t="shared" si="58"/>
        <v>0</v>
      </c>
      <c r="AE144" s="56">
        <f t="shared" si="58"/>
        <v>0</v>
      </c>
      <c r="AF144" s="56">
        <f t="shared" si="58"/>
        <v>0</v>
      </c>
      <c r="AG144" s="56">
        <f t="shared" si="58"/>
        <v>0</v>
      </c>
      <c r="AH144" s="56">
        <f t="shared" si="58"/>
        <v>0</v>
      </c>
      <c r="AI144" s="56">
        <f t="shared" si="58"/>
        <v>0</v>
      </c>
      <c r="AJ144" s="56">
        <f t="shared" si="58"/>
        <v>0</v>
      </c>
      <c r="AK144" s="56">
        <f t="shared" si="58"/>
        <v>0</v>
      </c>
      <c r="AL144" s="56">
        <f t="shared" si="58"/>
        <v>0</v>
      </c>
      <c r="AM144" s="56">
        <f t="shared" si="59"/>
        <v>0</v>
      </c>
      <c r="AN144" s="56">
        <f t="shared" si="59"/>
        <v>0</v>
      </c>
      <c r="AO144" s="56">
        <f t="shared" si="59"/>
        <v>0</v>
      </c>
      <c r="AP144" s="56">
        <f t="shared" si="59"/>
        <v>0</v>
      </c>
      <c r="AQ144" s="56">
        <f t="shared" si="59"/>
        <v>0</v>
      </c>
      <c r="AR144" s="56">
        <f t="shared" si="59"/>
        <v>0</v>
      </c>
      <c r="AS144" s="56">
        <f t="shared" si="59"/>
        <v>0</v>
      </c>
      <c r="AT144" s="56">
        <f t="shared" si="59"/>
        <v>0</v>
      </c>
      <c r="AU144" s="56">
        <f t="shared" si="59"/>
        <v>0</v>
      </c>
      <c r="AV144" s="56">
        <f t="shared" si="59"/>
        <v>1</v>
      </c>
      <c r="AW144" s="56">
        <f t="shared" si="59"/>
        <v>1</v>
      </c>
      <c r="AX144" s="56">
        <f t="shared" si="59"/>
        <v>0</v>
      </c>
      <c r="AY144" s="56">
        <f t="shared" si="59"/>
        <v>0</v>
      </c>
      <c r="AZ144" s="56">
        <f t="shared" si="59"/>
        <v>0</v>
      </c>
    </row>
    <row r="145" spans="1:52">
      <c r="A145" s="56" t="s">
        <v>352</v>
      </c>
      <c r="B145" s="56">
        <v>43989</v>
      </c>
      <c r="C145" s="56" t="s">
        <v>832</v>
      </c>
      <c r="D145" s="56" t="s">
        <v>835</v>
      </c>
      <c r="E145" s="1">
        <v>43382</v>
      </c>
      <c r="F145" s="1">
        <v>43556</v>
      </c>
      <c r="G145" s="1">
        <f t="shared" si="55"/>
        <v>43556</v>
      </c>
      <c r="I145" s="56">
        <f t="shared" si="56"/>
        <v>0</v>
      </c>
      <c r="J145" s="56">
        <f t="shared" si="56"/>
        <v>0</v>
      </c>
      <c r="K145" s="56">
        <f t="shared" si="56"/>
        <v>0</v>
      </c>
      <c r="L145" s="56">
        <f t="shared" si="56"/>
        <v>0</v>
      </c>
      <c r="M145" s="56">
        <f t="shared" si="56"/>
        <v>0</v>
      </c>
      <c r="N145" s="56">
        <f t="shared" si="56"/>
        <v>0</v>
      </c>
      <c r="O145" s="56">
        <f t="shared" si="56"/>
        <v>0</v>
      </c>
      <c r="P145" s="56">
        <f t="shared" si="56"/>
        <v>0</v>
      </c>
      <c r="Q145" s="56">
        <f t="shared" si="56"/>
        <v>0</v>
      </c>
      <c r="R145" s="56">
        <f t="shared" si="56"/>
        <v>0</v>
      </c>
      <c r="S145" s="56">
        <f t="shared" si="57"/>
        <v>0</v>
      </c>
      <c r="T145" s="56">
        <f t="shared" si="57"/>
        <v>0</v>
      </c>
      <c r="U145" s="56">
        <f t="shared" si="57"/>
        <v>0</v>
      </c>
      <c r="V145" s="56">
        <f t="shared" si="57"/>
        <v>0</v>
      </c>
      <c r="W145" s="56">
        <f t="shared" si="57"/>
        <v>0</v>
      </c>
      <c r="X145" s="56">
        <f t="shared" si="57"/>
        <v>0</v>
      </c>
      <c r="Y145" s="56">
        <f t="shared" si="57"/>
        <v>0</v>
      </c>
      <c r="Z145" s="56">
        <f t="shared" si="57"/>
        <v>0</v>
      </c>
      <c r="AA145" s="56">
        <f t="shared" si="57"/>
        <v>0</v>
      </c>
      <c r="AB145" s="56">
        <f t="shared" si="57"/>
        <v>0</v>
      </c>
      <c r="AC145" s="56">
        <f t="shared" si="58"/>
        <v>0</v>
      </c>
      <c r="AD145" s="56">
        <f t="shared" si="58"/>
        <v>0</v>
      </c>
      <c r="AE145" s="56">
        <f t="shared" si="58"/>
        <v>0</v>
      </c>
      <c r="AF145" s="56">
        <f t="shared" si="58"/>
        <v>0</v>
      </c>
      <c r="AG145" s="56">
        <f t="shared" si="58"/>
        <v>0</v>
      </c>
      <c r="AH145" s="56">
        <f t="shared" si="58"/>
        <v>0</v>
      </c>
      <c r="AI145" s="56">
        <f t="shared" si="58"/>
        <v>0</v>
      </c>
      <c r="AJ145" s="56">
        <f t="shared" si="58"/>
        <v>0</v>
      </c>
      <c r="AK145" s="56">
        <f t="shared" si="58"/>
        <v>0</v>
      </c>
      <c r="AL145" s="56">
        <f t="shared" si="58"/>
        <v>0</v>
      </c>
      <c r="AM145" s="56">
        <f t="shared" si="59"/>
        <v>0</v>
      </c>
      <c r="AN145" s="56">
        <f t="shared" si="59"/>
        <v>0</v>
      </c>
      <c r="AO145" s="56">
        <f t="shared" si="59"/>
        <v>0</v>
      </c>
      <c r="AP145" s="56">
        <f t="shared" si="59"/>
        <v>0</v>
      </c>
      <c r="AQ145" s="56">
        <f t="shared" si="59"/>
        <v>0</v>
      </c>
      <c r="AR145" s="56">
        <f t="shared" si="59"/>
        <v>0</v>
      </c>
      <c r="AS145" s="56">
        <f t="shared" si="59"/>
        <v>0</v>
      </c>
      <c r="AT145" s="56">
        <f t="shared" si="59"/>
        <v>0</v>
      </c>
      <c r="AU145" s="56">
        <f t="shared" si="59"/>
        <v>0</v>
      </c>
      <c r="AV145" s="56">
        <f t="shared" si="59"/>
        <v>1</v>
      </c>
      <c r="AW145" s="56">
        <f t="shared" si="59"/>
        <v>1</v>
      </c>
      <c r="AX145" s="56">
        <f t="shared" si="59"/>
        <v>0</v>
      </c>
      <c r="AY145" s="56">
        <f t="shared" si="59"/>
        <v>0</v>
      </c>
      <c r="AZ145" s="56">
        <f t="shared" si="59"/>
        <v>0</v>
      </c>
    </row>
    <row r="146" spans="1:52">
      <c r="A146" s="56" t="s">
        <v>352</v>
      </c>
      <c r="B146" s="56">
        <v>43990</v>
      </c>
      <c r="C146" s="56" t="s">
        <v>832</v>
      </c>
      <c r="D146" s="56" t="s">
        <v>834</v>
      </c>
      <c r="E146" s="1">
        <v>43454</v>
      </c>
      <c r="F146" s="1">
        <v>43556</v>
      </c>
      <c r="G146" s="1">
        <f t="shared" si="55"/>
        <v>43556</v>
      </c>
      <c r="I146" s="56">
        <f t="shared" si="56"/>
        <v>0</v>
      </c>
      <c r="J146" s="56">
        <f t="shared" si="56"/>
        <v>0</v>
      </c>
      <c r="K146" s="56">
        <f t="shared" si="56"/>
        <v>0</v>
      </c>
      <c r="L146" s="56">
        <f t="shared" si="56"/>
        <v>0</v>
      </c>
      <c r="M146" s="56">
        <f t="shared" si="56"/>
        <v>0</v>
      </c>
      <c r="N146" s="56">
        <f t="shared" si="56"/>
        <v>0</v>
      </c>
      <c r="O146" s="56">
        <f t="shared" si="56"/>
        <v>0</v>
      </c>
      <c r="P146" s="56">
        <f t="shared" si="56"/>
        <v>0</v>
      </c>
      <c r="Q146" s="56">
        <f t="shared" si="56"/>
        <v>0</v>
      </c>
      <c r="R146" s="56">
        <f t="shared" si="56"/>
        <v>0</v>
      </c>
      <c r="S146" s="56">
        <f t="shared" si="57"/>
        <v>0</v>
      </c>
      <c r="T146" s="56">
        <f t="shared" si="57"/>
        <v>0</v>
      </c>
      <c r="U146" s="56">
        <f t="shared" si="57"/>
        <v>0</v>
      </c>
      <c r="V146" s="56">
        <f t="shared" si="57"/>
        <v>0</v>
      </c>
      <c r="W146" s="56">
        <f t="shared" si="57"/>
        <v>0</v>
      </c>
      <c r="X146" s="56">
        <f t="shared" si="57"/>
        <v>0</v>
      </c>
      <c r="Y146" s="56">
        <f t="shared" si="57"/>
        <v>0</v>
      </c>
      <c r="Z146" s="56">
        <f t="shared" si="57"/>
        <v>0</v>
      </c>
      <c r="AA146" s="56">
        <f t="shared" si="57"/>
        <v>0</v>
      </c>
      <c r="AB146" s="56">
        <f t="shared" si="57"/>
        <v>0</v>
      </c>
      <c r="AC146" s="56">
        <f t="shared" si="58"/>
        <v>0</v>
      </c>
      <c r="AD146" s="56">
        <f t="shared" si="58"/>
        <v>0</v>
      </c>
      <c r="AE146" s="56">
        <f t="shared" si="58"/>
        <v>0</v>
      </c>
      <c r="AF146" s="56">
        <f t="shared" si="58"/>
        <v>0</v>
      </c>
      <c r="AG146" s="56">
        <f t="shared" si="58"/>
        <v>0</v>
      </c>
      <c r="AH146" s="56">
        <f t="shared" si="58"/>
        <v>0</v>
      </c>
      <c r="AI146" s="56">
        <f t="shared" si="58"/>
        <v>0</v>
      </c>
      <c r="AJ146" s="56">
        <f t="shared" si="58"/>
        <v>0</v>
      </c>
      <c r="AK146" s="56">
        <f t="shared" si="58"/>
        <v>0</v>
      </c>
      <c r="AL146" s="56">
        <f t="shared" si="58"/>
        <v>0</v>
      </c>
      <c r="AM146" s="56">
        <f t="shared" si="59"/>
        <v>0</v>
      </c>
      <c r="AN146" s="56">
        <f t="shared" si="59"/>
        <v>0</v>
      </c>
      <c r="AO146" s="56">
        <f t="shared" si="59"/>
        <v>0</v>
      </c>
      <c r="AP146" s="56">
        <f t="shared" si="59"/>
        <v>0</v>
      </c>
      <c r="AQ146" s="56">
        <f t="shared" si="59"/>
        <v>0</v>
      </c>
      <c r="AR146" s="56">
        <f t="shared" si="59"/>
        <v>0</v>
      </c>
      <c r="AS146" s="56">
        <f t="shared" si="59"/>
        <v>0</v>
      </c>
      <c r="AT146" s="56">
        <f t="shared" si="59"/>
        <v>0</v>
      </c>
      <c r="AU146" s="56">
        <f t="shared" si="59"/>
        <v>0</v>
      </c>
      <c r="AV146" s="56">
        <f t="shared" si="59"/>
        <v>1</v>
      </c>
      <c r="AW146" s="56">
        <f t="shared" si="59"/>
        <v>1</v>
      </c>
      <c r="AX146" s="56">
        <f t="shared" si="59"/>
        <v>0</v>
      </c>
      <c r="AY146" s="56">
        <f t="shared" si="59"/>
        <v>0</v>
      </c>
      <c r="AZ146" s="56">
        <f t="shared" si="59"/>
        <v>0</v>
      </c>
    </row>
    <row r="147" spans="1:52">
      <c r="A147" s="56" t="s">
        <v>352</v>
      </c>
      <c r="B147" s="56">
        <v>43991</v>
      </c>
      <c r="C147" s="56" t="s">
        <v>832</v>
      </c>
      <c r="D147" s="56" t="s">
        <v>833</v>
      </c>
      <c r="E147" s="1">
        <v>43496</v>
      </c>
      <c r="F147" s="1">
        <v>43556</v>
      </c>
      <c r="G147" s="1">
        <f t="shared" si="55"/>
        <v>43556</v>
      </c>
      <c r="I147" s="56">
        <f t="shared" ref="I147:R156" si="60">IF(AND(I$5&gt;$E147,I$5&lt;$G147),1,0)</f>
        <v>0</v>
      </c>
      <c r="J147" s="56">
        <f t="shared" si="60"/>
        <v>0</v>
      </c>
      <c r="K147" s="56">
        <f t="shared" si="60"/>
        <v>0</v>
      </c>
      <c r="L147" s="56">
        <f t="shared" si="60"/>
        <v>0</v>
      </c>
      <c r="M147" s="56">
        <f t="shared" si="60"/>
        <v>0</v>
      </c>
      <c r="N147" s="56">
        <f t="shared" si="60"/>
        <v>0</v>
      </c>
      <c r="O147" s="56">
        <f t="shared" si="60"/>
        <v>0</v>
      </c>
      <c r="P147" s="56">
        <f t="shared" si="60"/>
        <v>0</v>
      </c>
      <c r="Q147" s="56">
        <f t="shared" si="60"/>
        <v>0</v>
      </c>
      <c r="R147" s="56">
        <f t="shared" si="60"/>
        <v>0</v>
      </c>
      <c r="S147" s="56">
        <f t="shared" ref="S147:AB156" si="61">IF(AND(S$5&gt;$E147,S$5&lt;$G147),1,0)</f>
        <v>0</v>
      </c>
      <c r="T147" s="56">
        <f t="shared" si="61"/>
        <v>0</v>
      </c>
      <c r="U147" s="56">
        <f t="shared" si="61"/>
        <v>0</v>
      </c>
      <c r="V147" s="56">
        <f t="shared" si="61"/>
        <v>0</v>
      </c>
      <c r="W147" s="56">
        <f t="shared" si="61"/>
        <v>0</v>
      </c>
      <c r="X147" s="56">
        <f t="shared" si="61"/>
        <v>0</v>
      </c>
      <c r="Y147" s="56">
        <f t="shared" si="61"/>
        <v>0</v>
      </c>
      <c r="Z147" s="56">
        <f t="shared" si="61"/>
        <v>0</v>
      </c>
      <c r="AA147" s="56">
        <f t="shared" si="61"/>
        <v>0</v>
      </c>
      <c r="AB147" s="56">
        <f t="shared" si="61"/>
        <v>0</v>
      </c>
      <c r="AC147" s="56">
        <f t="shared" ref="AC147:AL156" si="62">IF(AND(AC$5&gt;$E147,AC$5&lt;$G147),1,0)</f>
        <v>0</v>
      </c>
      <c r="AD147" s="56">
        <f t="shared" si="62"/>
        <v>0</v>
      </c>
      <c r="AE147" s="56">
        <f t="shared" si="62"/>
        <v>0</v>
      </c>
      <c r="AF147" s="56">
        <f t="shared" si="62"/>
        <v>0</v>
      </c>
      <c r="AG147" s="56">
        <f t="shared" si="62"/>
        <v>0</v>
      </c>
      <c r="AH147" s="56">
        <f t="shared" si="62"/>
        <v>0</v>
      </c>
      <c r="AI147" s="56">
        <f t="shared" si="62"/>
        <v>0</v>
      </c>
      <c r="AJ147" s="56">
        <f t="shared" si="62"/>
        <v>0</v>
      </c>
      <c r="AK147" s="56">
        <f t="shared" si="62"/>
        <v>0</v>
      </c>
      <c r="AL147" s="56">
        <f t="shared" si="62"/>
        <v>0</v>
      </c>
      <c r="AM147" s="56">
        <f t="shared" ref="AM147:AZ156" si="63">IF(AND(AM$5&gt;$E147,AM$5&lt;$G147),1,0)</f>
        <v>0</v>
      </c>
      <c r="AN147" s="56">
        <f t="shared" si="63"/>
        <v>0</v>
      </c>
      <c r="AO147" s="56">
        <f t="shared" si="63"/>
        <v>0</v>
      </c>
      <c r="AP147" s="56">
        <f t="shared" si="63"/>
        <v>0</v>
      </c>
      <c r="AQ147" s="56">
        <f t="shared" si="63"/>
        <v>0</v>
      </c>
      <c r="AR147" s="56">
        <f t="shared" si="63"/>
        <v>0</v>
      </c>
      <c r="AS147" s="56">
        <f t="shared" si="63"/>
        <v>0</v>
      </c>
      <c r="AT147" s="56">
        <f t="shared" si="63"/>
        <v>0</v>
      </c>
      <c r="AU147" s="56">
        <f t="shared" si="63"/>
        <v>0</v>
      </c>
      <c r="AV147" s="56">
        <f t="shared" si="63"/>
        <v>0</v>
      </c>
      <c r="AW147" s="56">
        <f t="shared" si="63"/>
        <v>1</v>
      </c>
      <c r="AX147" s="56">
        <f t="shared" si="63"/>
        <v>0</v>
      </c>
      <c r="AY147" s="56">
        <f t="shared" si="63"/>
        <v>0</v>
      </c>
      <c r="AZ147" s="56">
        <f t="shared" si="63"/>
        <v>0</v>
      </c>
    </row>
    <row r="148" spans="1:52">
      <c r="A148" s="56" t="s">
        <v>352</v>
      </c>
      <c r="B148" s="56">
        <v>60708</v>
      </c>
      <c r="C148" s="56" t="s">
        <v>832</v>
      </c>
      <c r="D148" s="56" t="s">
        <v>831</v>
      </c>
      <c r="E148" s="1">
        <v>43403</v>
      </c>
      <c r="F148" s="1">
        <v>43556</v>
      </c>
      <c r="G148" s="1">
        <f t="shared" si="55"/>
        <v>43556</v>
      </c>
      <c r="I148" s="56">
        <f t="shared" si="60"/>
        <v>0</v>
      </c>
      <c r="J148" s="56">
        <f t="shared" si="60"/>
        <v>0</v>
      </c>
      <c r="K148" s="56">
        <f t="shared" si="60"/>
        <v>0</v>
      </c>
      <c r="L148" s="56">
        <f t="shared" si="60"/>
        <v>0</v>
      </c>
      <c r="M148" s="56">
        <f t="shared" si="60"/>
        <v>0</v>
      </c>
      <c r="N148" s="56">
        <f t="shared" si="60"/>
        <v>0</v>
      </c>
      <c r="O148" s="56">
        <f t="shared" si="60"/>
        <v>0</v>
      </c>
      <c r="P148" s="56">
        <f t="shared" si="60"/>
        <v>0</v>
      </c>
      <c r="Q148" s="56">
        <f t="shared" si="60"/>
        <v>0</v>
      </c>
      <c r="R148" s="56">
        <f t="shared" si="60"/>
        <v>0</v>
      </c>
      <c r="S148" s="56">
        <f t="shared" si="61"/>
        <v>0</v>
      </c>
      <c r="T148" s="56">
        <f t="shared" si="61"/>
        <v>0</v>
      </c>
      <c r="U148" s="56">
        <f t="shared" si="61"/>
        <v>0</v>
      </c>
      <c r="V148" s="56">
        <f t="shared" si="61"/>
        <v>0</v>
      </c>
      <c r="W148" s="56">
        <f t="shared" si="61"/>
        <v>0</v>
      </c>
      <c r="X148" s="56">
        <f t="shared" si="61"/>
        <v>0</v>
      </c>
      <c r="Y148" s="56">
        <f t="shared" si="61"/>
        <v>0</v>
      </c>
      <c r="Z148" s="56">
        <f t="shared" si="61"/>
        <v>0</v>
      </c>
      <c r="AA148" s="56">
        <f t="shared" si="61"/>
        <v>0</v>
      </c>
      <c r="AB148" s="56">
        <f t="shared" si="61"/>
        <v>0</v>
      </c>
      <c r="AC148" s="56">
        <f t="shared" si="62"/>
        <v>0</v>
      </c>
      <c r="AD148" s="56">
        <f t="shared" si="62"/>
        <v>0</v>
      </c>
      <c r="AE148" s="56">
        <f t="shared" si="62"/>
        <v>0</v>
      </c>
      <c r="AF148" s="56">
        <f t="shared" si="62"/>
        <v>0</v>
      </c>
      <c r="AG148" s="56">
        <f t="shared" si="62"/>
        <v>0</v>
      </c>
      <c r="AH148" s="56">
        <f t="shared" si="62"/>
        <v>0</v>
      </c>
      <c r="AI148" s="56">
        <f t="shared" si="62"/>
        <v>0</v>
      </c>
      <c r="AJ148" s="56">
        <f t="shared" si="62"/>
        <v>0</v>
      </c>
      <c r="AK148" s="56">
        <f t="shared" si="62"/>
        <v>0</v>
      </c>
      <c r="AL148" s="56">
        <f t="shared" si="62"/>
        <v>0</v>
      </c>
      <c r="AM148" s="56">
        <f t="shared" si="63"/>
        <v>0</v>
      </c>
      <c r="AN148" s="56">
        <f t="shared" si="63"/>
        <v>0</v>
      </c>
      <c r="AO148" s="56">
        <f t="shared" si="63"/>
        <v>0</v>
      </c>
      <c r="AP148" s="56">
        <f t="shared" si="63"/>
        <v>0</v>
      </c>
      <c r="AQ148" s="56">
        <f t="shared" si="63"/>
        <v>0</v>
      </c>
      <c r="AR148" s="56">
        <f t="shared" si="63"/>
        <v>0</v>
      </c>
      <c r="AS148" s="56">
        <f t="shared" si="63"/>
        <v>0</v>
      </c>
      <c r="AT148" s="56">
        <f t="shared" si="63"/>
        <v>0</v>
      </c>
      <c r="AU148" s="56">
        <f t="shared" si="63"/>
        <v>0</v>
      </c>
      <c r="AV148" s="56">
        <f t="shared" si="63"/>
        <v>1</v>
      </c>
      <c r="AW148" s="56">
        <f t="shared" si="63"/>
        <v>1</v>
      </c>
      <c r="AX148" s="56">
        <f t="shared" si="63"/>
        <v>0</v>
      </c>
      <c r="AY148" s="56">
        <f t="shared" si="63"/>
        <v>0</v>
      </c>
      <c r="AZ148" s="56">
        <f t="shared" si="63"/>
        <v>0</v>
      </c>
    </row>
    <row r="149" spans="1:52">
      <c r="A149" s="56" t="s">
        <v>352</v>
      </c>
      <c r="B149" s="56">
        <v>28004</v>
      </c>
      <c r="C149" s="56" t="s">
        <v>827</v>
      </c>
      <c r="D149" s="56" t="s">
        <v>830</v>
      </c>
      <c r="E149" s="1">
        <v>36879</v>
      </c>
      <c r="F149" s="1">
        <v>41000</v>
      </c>
      <c r="G149" s="1">
        <f t="shared" si="55"/>
        <v>41000</v>
      </c>
      <c r="I149" s="56">
        <f t="shared" si="60"/>
        <v>1</v>
      </c>
      <c r="J149" s="56">
        <f t="shared" si="60"/>
        <v>1</v>
      </c>
      <c r="K149" s="56">
        <f t="shared" si="60"/>
        <v>1</v>
      </c>
      <c r="L149" s="56">
        <f t="shared" si="60"/>
        <v>1</v>
      </c>
      <c r="M149" s="56">
        <f t="shared" si="60"/>
        <v>1</v>
      </c>
      <c r="N149" s="56">
        <f t="shared" si="60"/>
        <v>1</v>
      </c>
      <c r="O149" s="56">
        <f t="shared" si="60"/>
        <v>1</v>
      </c>
      <c r="P149" s="56">
        <f t="shared" si="60"/>
        <v>1</v>
      </c>
      <c r="Q149" s="56">
        <f t="shared" si="60"/>
        <v>1</v>
      </c>
      <c r="R149" s="56">
        <f t="shared" si="60"/>
        <v>1</v>
      </c>
      <c r="S149" s="56">
        <f t="shared" si="61"/>
        <v>1</v>
      </c>
      <c r="T149" s="56">
        <f t="shared" si="61"/>
        <v>1</v>
      </c>
      <c r="U149" s="56">
        <f t="shared" si="61"/>
        <v>1</v>
      </c>
      <c r="V149" s="56">
        <f t="shared" si="61"/>
        <v>0</v>
      </c>
      <c r="W149" s="56">
        <f t="shared" si="61"/>
        <v>0</v>
      </c>
      <c r="X149" s="56">
        <f t="shared" si="61"/>
        <v>0</v>
      </c>
      <c r="Y149" s="56">
        <f t="shared" si="61"/>
        <v>0</v>
      </c>
      <c r="Z149" s="56">
        <f t="shared" si="61"/>
        <v>0</v>
      </c>
      <c r="AA149" s="56">
        <f t="shared" si="61"/>
        <v>0</v>
      </c>
      <c r="AB149" s="56">
        <f t="shared" si="61"/>
        <v>0</v>
      </c>
      <c r="AC149" s="56">
        <f t="shared" si="62"/>
        <v>0</v>
      </c>
      <c r="AD149" s="56">
        <f t="shared" si="62"/>
        <v>0</v>
      </c>
      <c r="AE149" s="56">
        <f t="shared" si="62"/>
        <v>0</v>
      </c>
      <c r="AF149" s="56">
        <f t="shared" si="62"/>
        <v>0</v>
      </c>
      <c r="AG149" s="56">
        <f t="shared" si="62"/>
        <v>0</v>
      </c>
      <c r="AH149" s="56">
        <f t="shared" si="62"/>
        <v>0</v>
      </c>
      <c r="AI149" s="56">
        <f t="shared" si="62"/>
        <v>0</v>
      </c>
      <c r="AJ149" s="56">
        <f t="shared" si="62"/>
        <v>0</v>
      </c>
      <c r="AK149" s="56">
        <f t="shared" si="62"/>
        <v>0</v>
      </c>
      <c r="AL149" s="56">
        <f t="shared" si="62"/>
        <v>0</v>
      </c>
      <c r="AM149" s="56">
        <f t="shared" si="63"/>
        <v>0</v>
      </c>
      <c r="AN149" s="56">
        <f t="shared" si="63"/>
        <v>0</v>
      </c>
      <c r="AO149" s="56">
        <f t="shared" si="63"/>
        <v>0</v>
      </c>
      <c r="AP149" s="56">
        <f t="shared" si="63"/>
        <v>0</v>
      </c>
      <c r="AQ149" s="56">
        <f t="shared" si="63"/>
        <v>0</v>
      </c>
      <c r="AR149" s="56">
        <f t="shared" si="63"/>
        <v>0</v>
      </c>
      <c r="AS149" s="56">
        <f t="shared" si="63"/>
        <v>0</v>
      </c>
      <c r="AT149" s="56">
        <f t="shared" si="63"/>
        <v>0</v>
      </c>
      <c r="AU149" s="56">
        <f t="shared" si="63"/>
        <v>0</v>
      </c>
      <c r="AV149" s="56">
        <f t="shared" si="63"/>
        <v>0</v>
      </c>
      <c r="AW149" s="56">
        <f t="shared" si="63"/>
        <v>0</v>
      </c>
      <c r="AX149" s="56">
        <f t="shared" si="63"/>
        <v>0</v>
      </c>
      <c r="AY149" s="56">
        <f t="shared" si="63"/>
        <v>0</v>
      </c>
      <c r="AZ149" s="56">
        <f t="shared" si="63"/>
        <v>0</v>
      </c>
    </row>
    <row r="150" spans="1:52">
      <c r="A150" s="56" t="s">
        <v>352</v>
      </c>
      <c r="B150" s="56">
        <v>28005</v>
      </c>
      <c r="C150" s="56" t="s">
        <v>827</v>
      </c>
      <c r="D150" s="56" t="s">
        <v>829</v>
      </c>
      <c r="E150" s="1">
        <v>36879</v>
      </c>
      <c r="F150" s="1">
        <v>41153</v>
      </c>
      <c r="G150" s="1">
        <f t="shared" si="55"/>
        <v>41153</v>
      </c>
      <c r="I150" s="56">
        <f t="shared" si="60"/>
        <v>1</v>
      </c>
      <c r="J150" s="56">
        <f t="shared" si="60"/>
        <v>1</v>
      </c>
      <c r="K150" s="56">
        <f t="shared" si="60"/>
        <v>1</v>
      </c>
      <c r="L150" s="56">
        <f t="shared" si="60"/>
        <v>1</v>
      </c>
      <c r="M150" s="56">
        <f t="shared" si="60"/>
        <v>1</v>
      </c>
      <c r="N150" s="56">
        <f t="shared" si="60"/>
        <v>1</v>
      </c>
      <c r="O150" s="56">
        <f t="shared" si="60"/>
        <v>1</v>
      </c>
      <c r="P150" s="56">
        <f t="shared" si="60"/>
        <v>1</v>
      </c>
      <c r="Q150" s="56">
        <f t="shared" si="60"/>
        <v>1</v>
      </c>
      <c r="R150" s="56">
        <f t="shared" si="60"/>
        <v>1</v>
      </c>
      <c r="S150" s="56">
        <f t="shared" si="61"/>
        <v>1</v>
      </c>
      <c r="T150" s="56">
        <f t="shared" si="61"/>
        <v>1</v>
      </c>
      <c r="U150" s="56">
        <f t="shared" si="61"/>
        <v>1</v>
      </c>
      <c r="V150" s="56">
        <f t="shared" si="61"/>
        <v>1</v>
      </c>
      <c r="W150" s="56">
        <f t="shared" si="61"/>
        <v>0</v>
      </c>
      <c r="X150" s="56">
        <f t="shared" si="61"/>
        <v>0</v>
      </c>
      <c r="Y150" s="56">
        <f t="shared" si="61"/>
        <v>0</v>
      </c>
      <c r="Z150" s="56">
        <f t="shared" si="61"/>
        <v>0</v>
      </c>
      <c r="AA150" s="56">
        <f t="shared" si="61"/>
        <v>0</v>
      </c>
      <c r="AB150" s="56">
        <f t="shared" si="61"/>
        <v>0</v>
      </c>
      <c r="AC150" s="56">
        <f t="shared" si="62"/>
        <v>0</v>
      </c>
      <c r="AD150" s="56">
        <f t="shared" si="62"/>
        <v>0</v>
      </c>
      <c r="AE150" s="56">
        <f t="shared" si="62"/>
        <v>0</v>
      </c>
      <c r="AF150" s="56">
        <f t="shared" si="62"/>
        <v>0</v>
      </c>
      <c r="AG150" s="56">
        <f t="shared" si="62"/>
        <v>0</v>
      </c>
      <c r="AH150" s="56">
        <f t="shared" si="62"/>
        <v>0</v>
      </c>
      <c r="AI150" s="56">
        <f t="shared" si="62"/>
        <v>0</v>
      </c>
      <c r="AJ150" s="56">
        <f t="shared" si="62"/>
        <v>0</v>
      </c>
      <c r="AK150" s="56">
        <f t="shared" si="62"/>
        <v>0</v>
      </c>
      <c r="AL150" s="56">
        <f t="shared" si="62"/>
        <v>0</v>
      </c>
      <c r="AM150" s="56">
        <f t="shared" si="63"/>
        <v>0</v>
      </c>
      <c r="AN150" s="56">
        <f t="shared" si="63"/>
        <v>0</v>
      </c>
      <c r="AO150" s="56">
        <f t="shared" si="63"/>
        <v>0</v>
      </c>
      <c r="AP150" s="56">
        <f t="shared" si="63"/>
        <v>0</v>
      </c>
      <c r="AQ150" s="56">
        <f t="shared" si="63"/>
        <v>0</v>
      </c>
      <c r="AR150" s="56">
        <f t="shared" si="63"/>
        <v>0</v>
      </c>
      <c r="AS150" s="56">
        <f t="shared" si="63"/>
        <v>0</v>
      </c>
      <c r="AT150" s="56">
        <f t="shared" si="63"/>
        <v>0</v>
      </c>
      <c r="AU150" s="56">
        <f t="shared" si="63"/>
        <v>0</v>
      </c>
      <c r="AV150" s="56">
        <f t="shared" si="63"/>
        <v>0</v>
      </c>
      <c r="AW150" s="56">
        <f t="shared" si="63"/>
        <v>0</v>
      </c>
      <c r="AX150" s="56">
        <f t="shared" si="63"/>
        <v>0</v>
      </c>
      <c r="AY150" s="56">
        <f t="shared" si="63"/>
        <v>0</v>
      </c>
      <c r="AZ150" s="56">
        <f t="shared" si="63"/>
        <v>0</v>
      </c>
    </row>
    <row r="151" spans="1:52">
      <c r="A151" s="56" t="s">
        <v>352</v>
      </c>
      <c r="B151" s="56">
        <v>28011</v>
      </c>
      <c r="C151" s="56" t="s">
        <v>827</v>
      </c>
      <c r="D151" s="56" t="s">
        <v>828</v>
      </c>
      <c r="E151" s="1">
        <v>38771</v>
      </c>
      <c r="F151" s="1">
        <v>42401</v>
      </c>
      <c r="G151" s="1">
        <f t="shared" si="55"/>
        <v>42401</v>
      </c>
      <c r="I151" s="56">
        <f t="shared" si="60"/>
        <v>1</v>
      </c>
      <c r="J151" s="56">
        <f t="shared" si="60"/>
        <v>1</v>
      </c>
      <c r="K151" s="56">
        <f t="shared" si="60"/>
        <v>1</v>
      </c>
      <c r="L151" s="56">
        <f t="shared" si="60"/>
        <v>1</v>
      </c>
      <c r="M151" s="56">
        <f t="shared" si="60"/>
        <v>1</v>
      </c>
      <c r="N151" s="56">
        <f t="shared" si="60"/>
        <v>1</v>
      </c>
      <c r="O151" s="56">
        <f t="shared" si="60"/>
        <v>1</v>
      </c>
      <c r="P151" s="56">
        <f t="shared" si="60"/>
        <v>1</v>
      </c>
      <c r="Q151" s="56">
        <f t="shared" si="60"/>
        <v>1</v>
      </c>
      <c r="R151" s="56">
        <f t="shared" si="60"/>
        <v>1</v>
      </c>
      <c r="S151" s="56">
        <f t="shared" si="61"/>
        <v>1</v>
      </c>
      <c r="T151" s="56">
        <f t="shared" si="61"/>
        <v>1</v>
      </c>
      <c r="U151" s="56">
        <f t="shared" si="61"/>
        <v>1</v>
      </c>
      <c r="V151" s="56">
        <f t="shared" si="61"/>
        <v>1</v>
      </c>
      <c r="W151" s="56">
        <f t="shared" si="61"/>
        <v>1</v>
      </c>
      <c r="X151" s="56">
        <f t="shared" si="61"/>
        <v>1</v>
      </c>
      <c r="Y151" s="56">
        <f t="shared" si="61"/>
        <v>1</v>
      </c>
      <c r="Z151" s="56">
        <f t="shared" si="61"/>
        <v>1</v>
      </c>
      <c r="AA151" s="56">
        <f t="shared" si="61"/>
        <v>1</v>
      </c>
      <c r="AB151" s="56">
        <f t="shared" si="61"/>
        <v>1</v>
      </c>
      <c r="AC151" s="56">
        <f t="shared" si="62"/>
        <v>1</v>
      </c>
      <c r="AD151" s="56">
        <f t="shared" si="62"/>
        <v>1</v>
      </c>
      <c r="AE151" s="56">
        <f t="shared" si="62"/>
        <v>1</v>
      </c>
      <c r="AF151" s="56">
        <f t="shared" si="62"/>
        <v>1</v>
      </c>
      <c r="AG151" s="56">
        <f t="shared" si="62"/>
        <v>1</v>
      </c>
      <c r="AH151" s="56">
        <f t="shared" si="62"/>
        <v>1</v>
      </c>
      <c r="AI151" s="56">
        <f t="shared" si="62"/>
        <v>1</v>
      </c>
      <c r="AJ151" s="56">
        <f t="shared" si="62"/>
        <v>1</v>
      </c>
      <c r="AK151" s="56">
        <f t="shared" si="62"/>
        <v>0</v>
      </c>
      <c r="AL151" s="56">
        <f t="shared" si="62"/>
        <v>0</v>
      </c>
      <c r="AM151" s="56">
        <f t="shared" si="63"/>
        <v>0</v>
      </c>
      <c r="AN151" s="56">
        <f t="shared" si="63"/>
        <v>0</v>
      </c>
      <c r="AO151" s="56">
        <f t="shared" si="63"/>
        <v>0</v>
      </c>
      <c r="AP151" s="56">
        <f t="shared" si="63"/>
        <v>0</v>
      </c>
      <c r="AQ151" s="56">
        <f t="shared" si="63"/>
        <v>0</v>
      </c>
      <c r="AR151" s="56">
        <f t="shared" si="63"/>
        <v>0</v>
      </c>
      <c r="AS151" s="56">
        <f t="shared" si="63"/>
        <v>0</v>
      </c>
      <c r="AT151" s="56">
        <f t="shared" si="63"/>
        <v>0</v>
      </c>
      <c r="AU151" s="56">
        <f t="shared" si="63"/>
        <v>0</v>
      </c>
      <c r="AV151" s="56">
        <f t="shared" si="63"/>
        <v>0</v>
      </c>
      <c r="AW151" s="56">
        <f t="shared" si="63"/>
        <v>0</v>
      </c>
      <c r="AX151" s="56">
        <f t="shared" si="63"/>
        <v>0</v>
      </c>
      <c r="AY151" s="56">
        <f t="shared" si="63"/>
        <v>0</v>
      </c>
      <c r="AZ151" s="56">
        <f t="shared" si="63"/>
        <v>0</v>
      </c>
    </row>
    <row r="152" spans="1:52">
      <c r="A152" s="56" t="s">
        <v>352</v>
      </c>
      <c r="B152" s="56">
        <v>28012</v>
      </c>
      <c r="C152" s="56" t="s">
        <v>827</v>
      </c>
      <c r="D152" s="56" t="s">
        <v>826</v>
      </c>
      <c r="E152" s="1">
        <v>38784</v>
      </c>
      <c r="F152" s="1">
        <v>42401</v>
      </c>
      <c r="G152" s="1">
        <f t="shared" si="55"/>
        <v>42401</v>
      </c>
      <c r="I152" s="56">
        <f t="shared" si="60"/>
        <v>1</v>
      </c>
      <c r="J152" s="56">
        <f t="shared" si="60"/>
        <v>1</v>
      </c>
      <c r="K152" s="56">
        <f t="shared" si="60"/>
        <v>1</v>
      </c>
      <c r="L152" s="56">
        <f t="shared" si="60"/>
        <v>1</v>
      </c>
      <c r="M152" s="56">
        <f t="shared" si="60"/>
        <v>1</v>
      </c>
      <c r="N152" s="56">
        <f t="shared" si="60"/>
        <v>1</v>
      </c>
      <c r="O152" s="56">
        <f t="shared" si="60"/>
        <v>1</v>
      </c>
      <c r="P152" s="56">
        <f t="shared" si="60"/>
        <v>1</v>
      </c>
      <c r="Q152" s="56">
        <f t="shared" si="60"/>
        <v>1</v>
      </c>
      <c r="R152" s="56">
        <f t="shared" si="60"/>
        <v>1</v>
      </c>
      <c r="S152" s="56">
        <f t="shared" si="61"/>
        <v>1</v>
      </c>
      <c r="T152" s="56">
        <f t="shared" si="61"/>
        <v>1</v>
      </c>
      <c r="U152" s="56">
        <f t="shared" si="61"/>
        <v>1</v>
      </c>
      <c r="V152" s="56">
        <f t="shared" si="61"/>
        <v>1</v>
      </c>
      <c r="W152" s="56">
        <f t="shared" si="61"/>
        <v>1</v>
      </c>
      <c r="X152" s="56">
        <f t="shared" si="61"/>
        <v>1</v>
      </c>
      <c r="Y152" s="56">
        <f t="shared" si="61"/>
        <v>1</v>
      </c>
      <c r="Z152" s="56">
        <f t="shared" si="61"/>
        <v>1</v>
      </c>
      <c r="AA152" s="56">
        <f t="shared" si="61"/>
        <v>1</v>
      </c>
      <c r="AB152" s="56">
        <f t="shared" si="61"/>
        <v>1</v>
      </c>
      <c r="AC152" s="56">
        <f t="shared" si="62"/>
        <v>1</v>
      </c>
      <c r="AD152" s="56">
        <f t="shared" si="62"/>
        <v>1</v>
      </c>
      <c r="AE152" s="56">
        <f t="shared" si="62"/>
        <v>1</v>
      </c>
      <c r="AF152" s="56">
        <f t="shared" si="62"/>
        <v>1</v>
      </c>
      <c r="AG152" s="56">
        <f t="shared" si="62"/>
        <v>1</v>
      </c>
      <c r="AH152" s="56">
        <f t="shared" si="62"/>
        <v>1</v>
      </c>
      <c r="AI152" s="56">
        <f t="shared" si="62"/>
        <v>1</v>
      </c>
      <c r="AJ152" s="56">
        <f t="shared" si="62"/>
        <v>1</v>
      </c>
      <c r="AK152" s="56">
        <f t="shared" si="62"/>
        <v>0</v>
      </c>
      <c r="AL152" s="56">
        <f t="shared" si="62"/>
        <v>0</v>
      </c>
      <c r="AM152" s="56">
        <f t="shared" si="63"/>
        <v>0</v>
      </c>
      <c r="AN152" s="56">
        <f t="shared" si="63"/>
        <v>0</v>
      </c>
      <c r="AO152" s="56">
        <f t="shared" si="63"/>
        <v>0</v>
      </c>
      <c r="AP152" s="56">
        <f t="shared" si="63"/>
        <v>0</v>
      </c>
      <c r="AQ152" s="56">
        <f t="shared" si="63"/>
        <v>0</v>
      </c>
      <c r="AR152" s="56">
        <f t="shared" si="63"/>
        <v>0</v>
      </c>
      <c r="AS152" s="56">
        <f t="shared" si="63"/>
        <v>0</v>
      </c>
      <c r="AT152" s="56">
        <f t="shared" si="63"/>
        <v>0</v>
      </c>
      <c r="AU152" s="56">
        <f t="shared" si="63"/>
        <v>0</v>
      </c>
      <c r="AV152" s="56">
        <f t="shared" si="63"/>
        <v>0</v>
      </c>
      <c r="AW152" s="56">
        <f t="shared" si="63"/>
        <v>0</v>
      </c>
      <c r="AX152" s="56">
        <f t="shared" si="63"/>
        <v>0</v>
      </c>
      <c r="AY152" s="56">
        <f t="shared" si="63"/>
        <v>0</v>
      </c>
      <c r="AZ152" s="56">
        <f t="shared" si="63"/>
        <v>0</v>
      </c>
    </row>
    <row r="153" spans="1:52">
      <c r="A153" s="56" t="s">
        <v>352</v>
      </c>
      <c r="B153" s="56">
        <v>28088</v>
      </c>
      <c r="C153" s="56" t="s">
        <v>824</v>
      </c>
      <c r="D153" s="56" t="s">
        <v>825</v>
      </c>
      <c r="E153" s="1">
        <v>38420</v>
      </c>
      <c r="F153" s="1">
        <v>42309</v>
      </c>
      <c r="G153" s="1">
        <f t="shared" si="55"/>
        <v>42309</v>
      </c>
      <c r="I153" s="56">
        <f t="shared" si="60"/>
        <v>1</v>
      </c>
      <c r="J153" s="56">
        <f t="shared" si="60"/>
        <v>1</v>
      </c>
      <c r="K153" s="56">
        <f t="shared" si="60"/>
        <v>1</v>
      </c>
      <c r="L153" s="56">
        <f t="shared" si="60"/>
        <v>1</v>
      </c>
      <c r="M153" s="56">
        <f t="shared" si="60"/>
        <v>1</v>
      </c>
      <c r="N153" s="56">
        <f t="shared" si="60"/>
        <v>1</v>
      </c>
      <c r="O153" s="56">
        <f t="shared" si="60"/>
        <v>1</v>
      </c>
      <c r="P153" s="56">
        <f t="shared" si="60"/>
        <v>1</v>
      </c>
      <c r="Q153" s="56">
        <f t="shared" si="60"/>
        <v>1</v>
      </c>
      <c r="R153" s="56">
        <f t="shared" si="60"/>
        <v>1</v>
      </c>
      <c r="S153" s="56">
        <f t="shared" si="61"/>
        <v>1</v>
      </c>
      <c r="T153" s="56">
        <f t="shared" si="61"/>
        <v>1</v>
      </c>
      <c r="U153" s="56">
        <f t="shared" si="61"/>
        <v>1</v>
      </c>
      <c r="V153" s="56">
        <f t="shared" si="61"/>
        <v>1</v>
      </c>
      <c r="W153" s="56">
        <f t="shared" si="61"/>
        <v>1</v>
      </c>
      <c r="X153" s="56">
        <f t="shared" si="61"/>
        <v>1</v>
      </c>
      <c r="Y153" s="56">
        <f t="shared" si="61"/>
        <v>1</v>
      </c>
      <c r="Z153" s="56">
        <f t="shared" si="61"/>
        <v>1</v>
      </c>
      <c r="AA153" s="56">
        <f t="shared" si="61"/>
        <v>1</v>
      </c>
      <c r="AB153" s="56">
        <f t="shared" si="61"/>
        <v>1</v>
      </c>
      <c r="AC153" s="56">
        <f t="shared" si="62"/>
        <v>1</v>
      </c>
      <c r="AD153" s="56">
        <f t="shared" si="62"/>
        <v>1</v>
      </c>
      <c r="AE153" s="56">
        <f t="shared" si="62"/>
        <v>1</v>
      </c>
      <c r="AF153" s="56">
        <f t="shared" si="62"/>
        <v>1</v>
      </c>
      <c r="AG153" s="56">
        <f t="shared" si="62"/>
        <v>1</v>
      </c>
      <c r="AH153" s="56">
        <f t="shared" si="62"/>
        <v>1</v>
      </c>
      <c r="AI153" s="56">
        <f t="shared" si="62"/>
        <v>1</v>
      </c>
      <c r="AJ153" s="56">
        <f t="shared" si="62"/>
        <v>0</v>
      </c>
      <c r="AK153" s="56">
        <f t="shared" si="62"/>
        <v>0</v>
      </c>
      <c r="AL153" s="56">
        <f t="shared" si="62"/>
        <v>0</v>
      </c>
      <c r="AM153" s="56">
        <f t="shared" si="63"/>
        <v>0</v>
      </c>
      <c r="AN153" s="56">
        <f t="shared" si="63"/>
        <v>0</v>
      </c>
      <c r="AO153" s="56">
        <f t="shared" si="63"/>
        <v>0</v>
      </c>
      <c r="AP153" s="56">
        <f t="shared" si="63"/>
        <v>0</v>
      </c>
      <c r="AQ153" s="56">
        <f t="shared" si="63"/>
        <v>0</v>
      </c>
      <c r="AR153" s="56">
        <f t="shared" si="63"/>
        <v>0</v>
      </c>
      <c r="AS153" s="56">
        <f t="shared" si="63"/>
        <v>0</v>
      </c>
      <c r="AT153" s="56">
        <f t="shared" si="63"/>
        <v>0</v>
      </c>
      <c r="AU153" s="56">
        <f t="shared" si="63"/>
        <v>0</v>
      </c>
      <c r="AV153" s="56">
        <f t="shared" si="63"/>
        <v>0</v>
      </c>
      <c r="AW153" s="56">
        <f t="shared" si="63"/>
        <v>0</v>
      </c>
      <c r="AX153" s="56">
        <f t="shared" si="63"/>
        <v>0</v>
      </c>
      <c r="AY153" s="56">
        <f t="shared" si="63"/>
        <v>0</v>
      </c>
      <c r="AZ153" s="56">
        <f t="shared" si="63"/>
        <v>0</v>
      </c>
    </row>
    <row r="154" spans="1:52">
      <c r="A154" s="56" t="s">
        <v>352</v>
      </c>
      <c r="B154" s="56">
        <v>28089</v>
      </c>
      <c r="C154" s="56" t="s">
        <v>824</v>
      </c>
      <c r="D154" s="56" t="s">
        <v>823</v>
      </c>
      <c r="E154" s="1">
        <v>38367</v>
      </c>
      <c r="F154" s="1">
        <v>42309</v>
      </c>
      <c r="G154" s="1">
        <f t="shared" si="55"/>
        <v>42309</v>
      </c>
      <c r="I154" s="56">
        <f t="shared" si="60"/>
        <v>1</v>
      </c>
      <c r="J154" s="56">
        <f t="shared" si="60"/>
        <v>1</v>
      </c>
      <c r="K154" s="56">
        <f t="shared" si="60"/>
        <v>1</v>
      </c>
      <c r="L154" s="56">
        <f t="shared" si="60"/>
        <v>1</v>
      </c>
      <c r="M154" s="56">
        <f t="shared" si="60"/>
        <v>1</v>
      </c>
      <c r="N154" s="56">
        <f t="shared" si="60"/>
        <v>1</v>
      </c>
      <c r="O154" s="56">
        <f t="shared" si="60"/>
        <v>1</v>
      </c>
      <c r="P154" s="56">
        <f t="shared" si="60"/>
        <v>1</v>
      </c>
      <c r="Q154" s="56">
        <f t="shared" si="60"/>
        <v>1</v>
      </c>
      <c r="R154" s="56">
        <f t="shared" si="60"/>
        <v>1</v>
      </c>
      <c r="S154" s="56">
        <f t="shared" si="61"/>
        <v>1</v>
      </c>
      <c r="T154" s="56">
        <f t="shared" si="61"/>
        <v>1</v>
      </c>
      <c r="U154" s="56">
        <f t="shared" si="61"/>
        <v>1</v>
      </c>
      <c r="V154" s="56">
        <f t="shared" si="61"/>
        <v>1</v>
      </c>
      <c r="W154" s="56">
        <f t="shared" si="61"/>
        <v>1</v>
      </c>
      <c r="X154" s="56">
        <f t="shared" si="61"/>
        <v>1</v>
      </c>
      <c r="Y154" s="56">
        <f t="shared" si="61"/>
        <v>1</v>
      </c>
      <c r="Z154" s="56">
        <f t="shared" si="61"/>
        <v>1</v>
      </c>
      <c r="AA154" s="56">
        <f t="shared" si="61"/>
        <v>1</v>
      </c>
      <c r="AB154" s="56">
        <f t="shared" si="61"/>
        <v>1</v>
      </c>
      <c r="AC154" s="56">
        <f t="shared" si="62"/>
        <v>1</v>
      </c>
      <c r="AD154" s="56">
        <f t="shared" si="62"/>
        <v>1</v>
      </c>
      <c r="AE154" s="56">
        <f t="shared" si="62"/>
        <v>1</v>
      </c>
      <c r="AF154" s="56">
        <f t="shared" si="62"/>
        <v>1</v>
      </c>
      <c r="AG154" s="56">
        <f t="shared" si="62"/>
        <v>1</v>
      </c>
      <c r="AH154" s="56">
        <f t="shared" si="62"/>
        <v>1</v>
      </c>
      <c r="AI154" s="56">
        <f t="shared" si="62"/>
        <v>1</v>
      </c>
      <c r="AJ154" s="56">
        <f t="shared" si="62"/>
        <v>0</v>
      </c>
      <c r="AK154" s="56">
        <f t="shared" si="62"/>
        <v>0</v>
      </c>
      <c r="AL154" s="56">
        <f t="shared" si="62"/>
        <v>0</v>
      </c>
      <c r="AM154" s="56">
        <f t="shared" si="63"/>
        <v>0</v>
      </c>
      <c r="AN154" s="56">
        <f t="shared" si="63"/>
        <v>0</v>
      </c>
      <c r="AO154" s="56">
        <f t="shared" si="63"/>
        <v>0</v>
      </c>
      <c r="AP154" s="56">
        <f t="shared" si="63"/>
        <v>0</v>
      </c>
      <c r="AQ154" s="56">
        <f t="shared" si="63"/>
        <v>0</v>
      </c>
      <c r="AR154" s="56">
        <f t="shared" si="63"/>
        <v>0</v>
      </c>
      <c r="AS154" s="56">
        <f t="shared" si="63"/>
        <v>0</v>
      </c>
      <c r="AT154" s="56">
        <f t="shared" si="63"/>
        <v>0</v>
      </c>
      <c r="AU154" s="56">
        <f t="shared" si="63"/>
        <v>0</v>
      </c>
      <c r="AV154" s="56">
        <f t="shared" si="63"/>
        <v>0</v>
      </c>
      <c r="AW154" s="56">
        <f t="shared" si="63"/>
        <v>0</v>
      </c>
      <c r="AX154" s="56">
        <f t="shared" si="63"/>
        <v>0</v>
      </c>
      <c r="AY154" s="56">
        <f t="shared" si="63"/>
        <v>0</v>
      </c>
      <c r="AZ154" s="56">
        <f t="shared" si="63"/>
        <v>0</v>
      </c>
    </row>
    <row r="155" spans="1:52">
      <c r="A155" s="56" t="s">
        <v>352</v>
      </c>
      <c r="B155" s="56">
        <v>28099</v>
      </c>
      <c r="C155" s="56" t="s">
        <v>819</v>
      </c>
      <c r="D155" s="56" t="s">
        <v>822</v>
      </c>
      <c r="E155" s="1">
        <v>41214</v>
      </c>
      <c r="F155" s="1">
        <v>41214</v>
      </c>
      <c r="G155" s="1">
        <f t="shared" si="55"/>
        <v>41214</v>
      </c>
      <c r="I155" s="56">
        <f t="shared" si="60"/>
        <v>0</v>
      </c>
      <c r="J155" s="56">
        <f t="shared" si="60"/>
        <v>0</v>
      </c>
      <c r="K155" s="56">
        <f t="shared" si="60"/>
        <v>0</v>
      </c>
      <c r="L155" s="56">
        <f t="shared" si="60"/>
        <v>0</v>
      </c>
      <c r="M155" s="56">
        <f t="shared" si="60"/>
        <v>0</v>
      </c>
      <c r="N155" s="56">
        <f t="shared" si="60"/>
        <v>0</v>
      </c>
      <c r="O155" s="56">
        <f t="shared" si="60"/>
        <v>0</v>
      </c>
      <c r="P155" s="56">
        <f t="shared" si="60"/>
        <v>0</v>
      </c>
      <c r="Q155" s="56">
        <f t="shared" si="60"/>
        <v>0</v>
      </c>
      <c r="R155" s="56">
        <f t="shared" si="60"/>
        <v>0</v>
      </c>
      <c r="S155" s="56">
        <f t="shared" si="61"/>
        <v>0</v>
      </c>
      <c r="T155" s="56">
        <f t="shared" si="61"/>
        <v>0</v>
      </c>
      <c r="U155" s="56">
        <f t="shared" si="61"/>
        <v>0</v>
      </c>
      <c r="V155" s="56">
        <f t="shared" si="61"/>
        <v>0</v>
      </c>
      <c r="W155" s="56">
        <f t="shared" si="61"/>
        <v>0</v>
      </c>
      <c r="X155" s="56">
        <f t="shared" si="61"/>
        <v>0</v>
      </c>
      <c r="Y155" s="56">
        <f t="shared" si="61"/>
        <v>0</v>
      </c>
      <c r="Z155" s="56">
        <f t="shared" si="61"/>
        <v>0</v>
      </c>
      <c r="AA155" s="56">
        <f t="shared" si="61"/>
        <v>0</v>
      </c>
      <c r="AB155" s="56">
        <f t="shared" si="61"/>
        <v>0</v>
      </c>
      <c r="AC155" s="56">
        <f t="shared" si="62"/>
        <v>0</v>
      </c>
      <c r="AD155" s="56">
        <f t="shared" si="62"/>
        <v>0</v>
      </c>
      <c r="AE155" s="56">
        <f t="shared" si="62"/>
        <v>0</v>
      </c>
      <c r="AF155" s="56">
        <f t="shared" si="62"/>
        <v>0</v>
      </c>
      <c r="AG155" s="56">
        <f t="shared" si="62"/>
        <v>0</v>
      </c>
      <c r="AH155" s="56">
        <f t="shared" si="62"/>
        <v>0</v>
      </c>
      <c r="AI155" s="56">
        <f t="shared" si="62"/>
        <v>0</v>
      </c>
      <c r="AJ155" s="56">
        <f t="shared" si="62"/>
        <v>0</v>
      </c>
      <c r="AK155" s="56">
        <f t="shared" si="62"/>
        <v>0</v>
      </c>
      <c r="AL155" s="56">
        <f t="shared" si="62"/>
        <v>0</v>
      </c>
      <c r="AM155" s="56">
        <f t="shared" si="63"/>
        <v>0</v>
      </c>
      <c r="AN155" s="56">
        <f t="shared" si="63"/>
        <v>0</v>
      </c>
      <c r="AO155" s="56">
        <f t="shared" si="63"/>
        <v>0</v>
      </c>
      <c r="AP155" s="56">
        <f t="shared" si="63"/>
        <v>0</v>
      </c>
      <c r="AQ155" s="56">
        <f t="shared" si="63"/>
        <v>0</v>
      </c>
      <c r="AR155" s="56">
        <f t="shared" si="63"/>
        <v>0</v>
      </c>
      <c r="AS155" s="56">
        <f t="shared" si="63"/>
        <v>0</v>
      </c>
      <c r="AT155" s="56">
        <f t="shared" si="63"/>
        <v>0</v>
      </c>
      <c r="AU155" s="56">
        <f t="shared" si="63"/>
        <v>0</v>
      </c>
      <c r="AV155" s="56">
        <f t="shared" si="63"/>
        <v>0</v>
      </c>
      <c r="AW155" s="56">
        <f t="shared" si="63"/>
        <v>0</v>
      </c>
      <c r="AX155" s="56">
        <f t="shared" si="63"/>
        <v>0</v>
      </c>
      <c r="AY155" s="56">
        <f t="shared" si="63"/>
        <v>0</v>
      </c>
      <c r="AZ155" s="56">
        <f t="shared" si="63"/>
        <v>0</v>
      </c>
    </row>
    <row r="156" spans="1:52">
      <c r="A156" s="56" t="s">
        <v>352</v>
      </c>
      <c r="B156" s="56">
        <v>28101</v>
      </c>
      <c r="C156" s="56" t="s">
        <v>819</v>
      </c>
      <c r="D156" s="56" t="s">
        <v>821</v>
      </c>
      <c r="E156" s="1">
        <v>41214</v>
      </c>
      <c r="F156" s="1">
        <v>41214</v>
      </c>
      <c r="G156" s="1">
        <f t="shared" si="55"/>
        <v>41214</v>
      </c>
      <c r="I156" s="56">
        <f t="shared" si="60"/>
        <v>0</v>
      </c>
      <c r="J156" s="56">
        <f t="shared" si="60"/>
        <v>0</v>
      </c>
      <c r="K156" s="56">
        <f t="shared" si="60"/>
        <v>0</v>
      </c>
      <c r="L156" s="56">
        <f t="shared" si="60"/>
        <v>0</v>
      </c>
      <c r="M156" s="56">
        <f t="shared" si="60"/>
        <v>0</v>
      </c>
      <c r="N156" s="56">
        <f t="shared" si="60"/>
        <v>0</v>
      </c>
      <c r="O156" s="56">
        <f t="shared" si="60"/>
        <v>0</v>
      </c>
      <c r="P156" s="56">
        <f t="shared" si="60"/>
        <v>0</v>
      </c>
      <c r="Q156" s="56">
        <f t="shared" si="60"/>
        <v>0</v>
      </c>
      <c r="R156" s="56">
        <f t="shared" si="60"/>
        <v>0</v>
      </c>
      <c r="S156" s="56">
        <f t="shared" si="61"/>
        <v>0</v>
      </c>
      <c r="T156" s="56">
        <f t="shared" si="61"/>
        <v>0</v>
      </c>
      <c r="U156" s="56">
        <f t="shared" si="61"/>
        <v>0</v>
      </c>
      <c r="V156" s="56">
        <f t="shared" si="61"/>
        <v>0</v>
      </c>
      <c r="W156" s="56">
        <f t="shared" si="61"/>
        <v>0</v>
      </c>
      <c r="X156" s="56">
        <f t="shared" si="61"/>
        <v>0</v>
      </c>
      <c r="Y156" s="56">
        <f t="shared" si="61"/>
        <v>0</v>
      </c>
      <c r="Z156" s="56">
        <f t="shared" si="61"/>
        <v>0</v>
      </c>
      <c r="AA156" s="56">
        <f t="shared" si="61"/>
        <v>0</v>
      </c>
      <c r="AB156" s="56">
        <f t="shared" si="61"/>
        <v>0</v>
      </c>
      <c r="AC156" s="56">
        <f t="shared" si="62"/>
        <v>0</v>
      </c>
      <c r="AD156" s="56">
        <f t="shared" si="62"/>
        <v>0</v>
      </c>
      <c r="AE156" s="56">
        <f t="shared" si="62"/>
        <v>0</v>
      </c>
      <c r="AF156" s="56">
        <f t="shared" si="62"/>
        <v>0</v>
      </c>
      <c r="AG156" s="56">
        <f t="shared" si="62"/>
        <v>0</v>
      </c>
      <c r="AH156" s="56">
        <f t="shared" si="62"/>
        <v>0</v>
      </c>
      <c r="AI156" s="56">
        <f t="shared" si="62"/>
        <v>0</v>
      </c>
      <c r="AJ156" s="56">
        <f t="shared" si="62"/>
        <v>0</v>
      </c>
      <c r="AK156" s="56">
        <f t="shared" si="62"/>
        <v>0</v>
      </c>
      <c r="AL156" s="56">
        <f t="shared" si="62"/>
        <v>0</v>
      </c>
      <c r="AM156" s="56">
        <f t="shared" si="63"/>
        <v>0</v>
      </c>
      <c r="AN156" s="56">
        <f t="shared" si="63"/>
        <v>0</v>
      </c>
      <c r="AO156" s="56">
        <f t="shared" si="63"/>
        <v>0</v>
      </c>
      <c r="AP156" s="56">
        <f t="shared" si="63"/>
        <v>0</v>
      </c>
      <c r="AQ156" s="56">
        <f t="shared" si="63"/>
        <v>0</v>
      </c>
      <c r="AR156" s="56">
        <f t="shared" si="63"/>
        <v>0</v>
      </c>
      <c r="AS156" s="56">
        <f t="shared" si="63"/>
        <v>0</v>
      </c>
      <c r="AT156" s="56">
        <f t="shared" si="63"/>
        <v>0</v>
      </c>
      <c r="AU156" s="56">
        <f t="shared" si="63"/>
        <v>0</v>
      </c>
      <c r="AV156" s="56">
        <f t="shared" si="63"/>
        <v>0</v>
      </c>
      <c r="AW156" s="56">
        <f t="shared" si="63"/>
        <v>0</v>
      </c>
      <c r="AX156" s="56">
        <f t="shared" si="63"/>
        <v>0</v>
      </c>
      <c r="AY156" s="56">
        <f t="shared" si="63"/>
        <v>0</v>
      </c>
      <c r="AZ156" s="56">
        <f t="shared" si="63"/>
        <v>0</v>
      </c>
    </row>
    <row r="157" spans="1:52">
      <c r="A157" s="56" t="s">
        <v>352</v>
      </c>
      <c r="B157" s="56">
        <v>28105</v>
      </c>
      <c r="C157" s="56" t="s">
        <v>819</v>
      </c>
      <c r="D157" s="56" t="s">
        <v>820</v>
      </c>
      <c r="E157" s="1">
        <v>41214</v>
      </c>
      <c r="F157" s="1">
        <v>41214</v>
      </c>
      <c r="G157" s="1">
        <f t="shared" si="55"/>
        <v>41214</v>
      </c>
      <c r="I157" s="56">
        <f t="shared" ref="I157:R166" si="64">IF(AND(I$5&gt;$E157,I$5&lt;$G157),1,0)</f>
        <v>0</v>
      </c>
      <c r="J157" s="56">
        <f t="shared" si="64"/>
        <v>0</v>
      </c>
      <c r="K157" s="56">
        <f t="shared" si="64"/>
        <v>0</v>
      </c>
      <c r="L157" s="56">
        <f t="shared" si="64"/>
        <v>0</v>
      </c>
      <c r="M157" s="56">
        <f t="shared" si="64"/>
        <v>0</v>
      </c>
      <c r="N157" s="56">
        <f t="shared" si="64"/>
        <v>0</v>
      </c>
      <c r="O157" s="56">
        <f t="shared" si="64"/>
        <v>0</v>
      </c>
      <c r="P157" s="56">
        <f t="shared" si="64"/>
        <v>0</v>
      </c>
      <c r="Q157" s="56">
        <f t="shared" si="64"/>
        <v>0</v>
      </c>
      <c r="R157" s="56">
        <f t="shared" si="64"/>
        <v>0</v>
      </c>
      <c r="S157" s="56">
        <f t="shared" ref="S157:AB166" si="65">IF(AND(S$5&gt;$E157,S$5&lt;$G157),1,0)</f>
        <v>0</v>
      </c>
      <c r="T157" s="56">
        <f t="shared" si="65"/>
        <v>0</v>
      </c>
      <c r="U157" s="56">
        <f t="shared" si="65"/>
        <v>0</v>
      </c>
      <c r="V157" s="56">
        <f t="shared" si="65"/>
        <v>0</v>
      </c>
      <c r="W157" s="56">
        <f t="shared" si="65"/>
        <v>0</v>
      </c>
      <c r="X157" s="56">
        <f t="shared" si="65"/>
        <v>0</v>
      </c>
      <c r="Y157" s="56">
        <f t="shared" si="65"/>
        <v>0</v>
      </c>
      <c r="Z157" s="56">
        <f t="shared" si="65"/>
        <v>0</v>
      </c>
      <c r="AA157" s="56">
        <f t="shared" si="65"/>
        <v>0</v>
      </c>
      <c r="AB157" s="56">
        <f t="shared" si="65"/>
        <v>0</v>
      </c>
      <c r="AC157" s="56">
        <f t="shared" ref="AC157:AL166" si="66">IF(AND(AC$5&gt;$E157,AC$5&lt;$G157),1,0)</f>
        <v>0</v>
      </c>
      <c r="AD157" s="56">
        <f t="shared" si="66"/>
        <v>0</v>
      </c>
      <c r="AE157" s="56">
        <f t="shared" si="66"/>
        <v>0</v>
      </c>
      <c r="AF157" s="56">
        <f t="shared" si="66"/>
        <v>0</v>
      </c>
      <c r="AG157" s="56">
        <f t="shared" si="66"/>
        <v>0</v>
      </c>
      <c r="AH157" s="56">
        <f t="shared" si="66"/>
        <v>0</v>
      </c>
      <c r="AI157" s="56">
        <f t="shared" si="66"/>
        <v>0</v>
      </c>
      <c r="AJ157" s="56">
        <f t="shared" si="66"/>
        <v>0</v>
      </c>
      <c r="AK157" s="56">
        <f t="shared" si="66"/>
        <v>0</v>
      </c>
      <c r="AL157" s="56">
        <f t="shared" si="66"/>
        <v>0</v>
      </c>
      <c r="AM157" s="56">
        <f t="shared" ref="AM157:AZ166" si="67">IF(AND(AM$5&gt;$E157,AM$5&lt;$G157),1,0)</f>
        <v>0</v>
      </c>
      <c r="AN157" s="56">
        <f t="shared" si="67"/>
        <v>0</v>
      </c>
      <c r="AO157" s="56">
        <f t="shared" si="67"/>
        <v>0</v>
      </c>
      <c r="AP157" s="56">
        <f t="shared" si="67"/>
        <v>0</v>
      </c>
      <c r="AQ157" s="56">
        <f t="shared" si="67"/>
        <v>0</v>
      </c>
      <c r="AR157" s="56">
        <f t="shared" si="67"/>
        <v>0</v>
      </c>
      <c r="AS157" s="56">
        <f t="shared" si="67"/>
        <v>0</v>
      </c>
      <c r="AT157" s="56">
        <f t="shared" si="67"/>
        <v>0</v>
      </c>
      <c r="AU157" s="56">
        <f t="shared" si="67"/>
        <v>0</v>
      </c>
      <c r="AV157" s="56">
        <f t="shared" si="67"/>
        <v>0</v>
      </c>
      <c r="AW157" s="56">
        <f t="shared" si="67"/>
        <v>0</v>
      </c>
      <c r="AX157" s="56">
        <f t="shared" si="67"/>
        <v>0</v>
      </c>
      <c r="AY157" s="56">
        <f t="shared" si="67"/>
        <v>0</v>
      </c>
      <c r="AZ157" s="56">
        <f t="shared" si="67"/>
        <v>0</v>
      </c>
    </row>
    <row r="158" spans="1:52">
      <c r="A158" s="56" t="s">
        <v>352</v>
      </c>
      <c r="B158" s="56">
        <v>28106</v>
      </c>
      <c r="C158" s="56" t="s">
        <v>819</v>
      </c>
      <c r="D158" s="56" t="s">
        <v>818</v>
      </c>
      <c r="E158" s="1">
        <v>41244</v>
      </c>
      <c r="F158" s="1">
        <v>41244</v>
      </c>
      <c r="G158" s="1">
        <f t="shared" si="55"/>
        <v>41244</v>
      </c>
      <c r="I158" s="56">
        <f t="shared" si="64"/>
        <v>0</v>
      </c>
      <c r="J158" s="56">
        <f t="shared" si="64"/>
        <v>0</v>
      </c>
      <c r="K158" s="56">
        <f t="shared" si="64"/>
        <v>0</v>
      </c>
      <c r="L158" s="56">
        <f t="shared" si="64"/>
        <v>0</v>
      </c>
      <c r="M158" s="56">
        <f t="shared" si="64"/>
        <v>0</v>
      </c>
      <c r="N158" s="56">
        <f t="shared" si="64"/>
        <v>0</v>
      </c>
      <c r="O158" s="56">
        <f t="shared" si="64"/>
        <v>0</v>
      </c>
      <c r="P158" s="56">
        <f t="shared" si="64"/>
        <v>0</v>
      </c>
      <c r="Q158" s="56">
        <f t="shared" si="64"/>
        <v>0</v>
      </c>
      <c r="R158" s="56">
        <f t="shared" si="64"/>
        <v>0</v>
      </c>
      <c r="S158" s="56">
        <f t="shared" si="65"/>
        <v>0</v>
      </c>
      <c r="T158" s="56">
        <f t="shared" si="65"/>
        <v>0</v>
      </c>
      <c r="U158" s="56">
        <f t="shared" si="65"/>
        <v>0</v>
      </c>
      <c r="V158" s="56">
        <f t="shared" si="65"/>
        <v>0</v>
      </c>
      <c r="W158" s="56">
        <f t="shared" si="65"/>
        <v>0</v>
      </c>
      <c r="X158" s="56">
        <f t="shared" si="65"/>
        <v>0</v>
      </c>
      <c r="Y158" s="56">
        <f t="shared" si="65"/>
        <v>0</v>
      </c>
      <c r="Z158" s="56">
        <f t="shared" si="65"/>
        <v>0</v>
      </c>
      <c r="AA158" s="56">
        <f t="shared" si="65"/>
        <v>0</v>
      </c>
      <c r="AB158" s="56">
        <f t="shared" si="65"/>
        <v>0</v>
      </c>
      <c r="AC158" s="56">
        <f t="shared" si="66"/>
        <v>0</v>
      </c>
      <c r="AD158" s="56">
        <f t="shared" si="66"/>
        <v>0</v>
      </c>
      <c r="AE158" s="56">
        <f t="shared" si="66"/>
        <v>0</v>
      </c>
      <c r="AF158" s="56">
        <f t="shared" si="66"/>
        <v>0</v>
      </c>
      <c r="AG158" s="56">
        <f t="shared" si="66"/>
        <v>0</v>
      </c>
      <c r="AH158" s="56">
        <f t="shared" si="66"/>
        <v>0</v>
      </c>
      <c r="AI158" s="56">
        <f t="shared" si="66"/>
        <v>0</v>
      </c>
      <c r="AJ158" s="56">
        <f t="shared" si="66"/>
        <v>0</v>
      </c>
      <c r="AK158" s="56">
        <f t="shared" si="66"/>
        <v>0</v>
      </c>
      <c r="AL158" s="56">
        <f t="shared" si="66"/>
        <v>0</v>
      </c>
      <c r="AM158" s="56">
        <f t="shared" si="67"/>
        <v>0</v>
      </c>
      <c r="AN158" s="56">
        <f t="shared" si="67"/>
        <v>0</v>
      </c>
      <c r="AO158" s="56">
        <f t="shared" si="67"/>
        <v>0</v>
      </c>
      <c r="AP158" s="56">
        <f t="shared" si="67"/>
        <v>0</v>
      </c>
      <c r="AQ158" s="56">
        <f t="shared" si="67"/>
        <v>0</v>
      </c>
      <c r="AR158" s="56">
        <f t="shared" si="67"/>
        <v>0</v>
      </c>
      <c r="AS158" s="56">
        <f t="shared" si="67"/>
        <v>0</v>
      </c>
      <c r="AT158" s="56">
        <f t="shared" si="67"/>
        <v>0</v>
      </c>
      <c r="AU158" s="56">
        <f t="shared" si="67"/>
        <v>0</v>
      </c>
      <c r="AV158" s="56">
        <f t="shared" si="67"/>
        <v>0</v>
      </c>
      <c r="AW158" s="56">
        <f t="shared" si="67"/>
        <v>0</v>
      </c>
      <c r="AX158" s="56">
        <f t="shared" si="67"/>
        <v>0</v>
      </c>
      <c r="AY158" s="56">
        <f t="shared" si="67"/>
        <v>0</v>
      </c>
      <c r="AZ158" s="56">
        <f t="shared" si="67"/>
        <v>0</v>
      </c>
    </row>
    <row r="159" spans="1:52">
      <c r="A159" s="56" t="s">
        <v>352</v>
      </c>
      <c r="B159" s="56">
        <v>28224</v>
      </c>
      <c r="C159" s="56" t="s">
        <v>772</v>
      </c>
      <c r="D159" s="56" t="s">
        <v>817</v>
      </c>
      <c r="E159" s="1">
        <v>39051</v>
      </c>
      <c r="F159" s="1">
        <v>41852</v>
      </c>
      <c r="G159" s="1">
        <f t="shared" si="55"/>
        <v>41852</v>
      </c>
      <c r="I159" s="56">
        <f t="shared" si="64"/>
        <v>1</v>
      </c>
      <c r="J159" s="56">
        <f t="shared" si="64"/>
        <v>1</v>
      </c>
      <c r="K159" s="56">
        <f t="shared" si="64"/>
        <v>1</v>
      </c>
      <c r="L159" s="56">
        <f t="shared" si="64"/>
        <v>1</v>
      </c>
      <c r="M159" s="56">
        <f t="shared" si="64"/>
        <v>1</v>
      </c>
      <c r="N159" s="56">
        <f t="shared" si="64"/>
        <v>1</v>
      </c>
      <c r="O159" s="56">
        <f t="shared" si="64"/>
        <v>1</v>
      </c>
      <c r="P159" s="56">
        <f t="shared" si="64"/>
        <v>1</v>
      </c>
      <c r="Q159" s="56">
        <f t="shared" si="64"/>
        <v>1</v>
      </c>
      <c r="R159" s="56">
        <f t="shared" si="64"/>
        <v>1</v>
      </c>
      <c r="S159" s="56">
        <f t="shared" si="65"/>
        <v>1</v>
      </c>
      <c r="T159" s="56">
        <f t="shared" si="65"/>
        <v>1</v>
      </c>
      <c r="U159" s="56">
        <f t="shared" si="65"/>
        <v>1</v>
      </c>
      <c r="V159" s="56">
        <f t="shared" si="65"/>
        <v>1</v>
      </c>
      <c r="W159" s="56">
        <f t="shared" si="65"/>
        <v>1</v>
      </c>
      <c r="X159" s="56">
        <f t="shared" si="65"/>
        <v>1</v>
      </c>
      <c r="Y159" s="56">
        <f t="shared" si="65"/>
        <v>1</v>
      </c>
      <c r="Z159" s="56">
        <f t="shared" si="65"/>
        <v>1</v>
      </c>
      <c r="AA159" s="56">
        <f t="shared" si="65"/>
        <v>1</v>
      </c>
      <c r="AB159" s="56">
        <f t="shared" si="65"/>
        <v>1</v>
      </c>
      <c r="AC159" s="56">
        <f t="shared" si="66"/>
        <v>1</v>
      </c>
      <c r="AD159" s="56">
        <f t="shared" si="66"/>
        <v>1</v>
      </c>
      <c r="AE159" s="56">
        <f t="shared" si="66"/>
        <v>0</v>
      </c>
      <c r="AF159" s="56">
        <f t="shared" si="66"/>
        <v>0</v>
      </c>
      <c r="AG159" s="56">
        <f t="shared" si="66"/>
        <v>0</v>
      </c>
      <c r="AH159" s="56">
        <f t="shared" si="66"/>
        <v>0</v>
      </c>
      <c r="AI159" s="56">
        <f t="shared" si="66"/>
        <v>0</v>
      </c>
      <c r="AJ159" s="56">
        <f t="shared" si="66"/>
        <v>0</v>
      </c>
      <c r="AK159" s="56">
        <f t="shared" si="66"/>
        <v>0</v>
      </c>
      <c r="AL159" s="56">
        <f t="shared" si="66"/>
        <v>0</v>
      </c>
      <c r="AM159" s="56">
        <f t="shared" si="67"/>
        <v>0</v>
      </c>
      <c r="AN159" s="56">
        <f t="shared" si="67"/>
        <v>0</v>
      </c>
      <c r="AO159" s="56">
        <f t="shared" si="67"/>
        <v>0</v>
      </c>
      <c r="AP159" s="56">
        <f t="shared" si="67"/>
        <v>0</v>
      </c>
      <c r="AQ159" s="56">
        <f t="shared" si="67"/>
        <v>0</v>
      </c>
      <c r="AR159" s="56">
        <f t="shared" si="67"/>
        <v>0</v>
      </c>
      <c r="AS159" s="56">
        <f t="shared" si="67"/>
        <v>0</v>
      </c>
      <c r="AT159" s="56">
        <f t="shared" si="67"/>
        <v>0</v>
      </c>
      <c r="AU159" s="56">
        <f t="shared" si="67"/>
        <v>0</v>
      </c>
      <c r="AV159" s="56">
        <f t="shared" si="67"/>
        <v>0</v>
      </c>
      <c r="AW159" s="56">
        <f t="shared" si="67"/>
        <v>0</v>
      </c>
      <c r="AX159" s="56">
        <f t="shared" si="67"/>
        <v>0</v>
      </c>
      <c r="AY159" s="56">
        <f t="shared" si="67"/>
        <v>0</v>
      </c>
      <c r="AZ159" s="56">
        <f t="shared" si="67"/>
        <v>0</v>
      </c>
    </row>
    <row r="160" spans="1:52">
      <c r="A160" s="56" t="s">
        <v>352</v>
      </c>
      <c r="B160" s="56">
        <v>28403</v>
      </c>
      <c r="C160" s="56" t="s">
        <v>770</v>
      </c>
      <c r="D160" s="56" t="s">
        <v>816</v>
      </c>
      <c r="E160" s="1">
        <v>39667</v>
      </c>
      <c r="F160" s="1">
        <v>43344</v>
      </c>
      <c r="G160" s="1">
        <f t="shared" si="55"/>
        <v>43344</v>
      </c>
      <c r="I160" s="56">
        <f t="shared" si="64"/>
        <v>1</v>
      </c>
      <c r="J160" s="56">
        <f t="shared" si="64"/>
        <v>1</v>
      </c>
      <c r="K160" s="56">
        <f t="shared" si="64"/>
        <v>1</v>
      </c>
      <c r="L160" s="56">
        <f t="shared" si="64"/>
        <v>1</v>
      </c>
      <c r="M160" s="56">
        <f t="shared" si="64"/>
        <v>1</v>
      </c>
      <c r="N160" s="56">
        <f t="shared" si="64"/>
        <v>1</v>
      </c>
      <c r="O160" s="56">
        <f t="shared" si="64"/>
        <v>1</v>
      </c>
      <c r="P160" s="56">
        <f t="shared" si="64"/>
        <v>1</v>
      </c>
      <c r="Q160" s="56">
        <f t="shared" si="64"/>
        <v>1</v>
      </c>
      <c r="R160" s="56">
        <f t="shared" si="64"/>
        <v>1</v>
      </c>
      <c r="S160" s="56">
        <f t="shared" si="65"/>
        <v>1</v>
      </c>
      <c r="T160" s="56">
        <f t="shared" si="65"/>
        <v>1</v>
      </c>
      <c r="U160" s="56">
        <f t="shared" si="65"/>
        <v>1</v>
      </c>
      <c r="V160" s="56">
        <f t="shared" si="65"/>
        <v>1</v>
      </c>
      <c r="W160" s="56">
        <f t="shared" si="65"/>
        <v>1</v>
      </c>
      <c r="X160" s="56">
        <f t="shared" si="65"/>
        <v>1</v>
      </c>
      <c r="Y160" s="56">
        <f t="shared" si="65"/>
        <v>1</v>
      </c>
      <c r="Z160" s="56">
        <f t="shared" si="65"/>
        <v>1</v>
      </c>
      <c r="AA160" s="56">
        <f t="shared" si="65"/>
        <v>1</v>
      </c>
      <c r="AB160" s="56">
        <f t="shared" si="65"/>
        <v>1</v>
      </c>
      <c r="AC160" s="56">
        <f t="shared" si="66"/>
        <v>1</v>
      </c>
      <c r="AD160" s="56">
        <f t="shared" si="66"/>
        <v>1</v>
      </c>
      <c r="AE160" s="56">
        <f t="shared" si="66"/>
        <v>1</v>
      </c>
      <c r="AF160" s="56">
        <f t="shared" si="66"/>
        <v>1</v>
      </c>
      <c r="AG160" s="56">
        <f t="shared" si="66"/>
        <v>1</v>
      </c>
      <c r="AH160" s="56">
        <f t="shared" si="66"/>
        <v>1</v>
      </c>
      <c r="AI160" s="56">
        <f t="shared" si="66"/>
        <v>1</v>
      </c>
      <c r="AJ160" s="56">
        <f t="shared" si="66"/>
        <v>1</v>
      </c>
      <c r="AK160" s="56">
        <f t="shared" si="66"/>
        <v>1</v>
      </c>
      <c r="AL160" s="56">
        <f t="shared" si="66"/>
        <v>1</v>
      </c>
      <c r="AM160" s="56">
        <f t="shared" si="67"/>
        <v>1</v>
      </c>
      <c r="AN160" s="56">
        <f t="shared" si="67"/>
        <v>1</v>
      </c>
      <c r="AO160" s="56">
        <f t="shared" si="67"/>
        <v>1</v>
      </c>
      <c r="AP160" s="56">
        <f t="shared" si="67"/>
        <v>1</v>
      </c>
      <c r="AQ160" s="56">
        <f t="shared" si="67"/>
        <v>1</v>
      </c>
      <c r="AR160" s="56">
        <f t="shared" si="67"/>
        <v>1</v>
      </c>
      <c r="AS160" s="56">
        <f t="shared" si="67"/>
        <v>1</v>
      </c>
      <c r="AT160" s="56">
        <f t="shared" si="67"/>
        <v>1</v>
      </c>
      <c r="AU160" s="56">
        <f t="shared" si="67"/>
        <v>0</v>
      </c>
      <c r="AV160" s="56">
        <f t="shared" si="67"/>
        <v>0</v>
      </c>
      <c r="AW160" s="56">
        <f t="shared" si="67"/>
        <v>0</v>
      </c>
      <c r="AX160" s="56">
        <f t="shared" si="67"/>
        <v>0</v>
      </c>
      <c r="AY160" s="56">
        <f t="shared" si="67"/>
        <v>0</v>
      </c>
      <c r="AZ160" s="56">
        <f t="shared" si="67"/>
        <v>0</v>
      </c>
    </row>
    <row r="161" spans="1:52">
      <c r="A161" s="56" t="s">
        <v>352</v>
      </c>
      <c r="B161" s="56">
        <v>28499</v>
      </c>
      <c r="C161" s="56" t="s">
        <v>814</v>
      </c>
      <c r="D161" s="56" t="s">
        <v>815</v>
      </c>
      <c r="E161" s="1">
        <v>39965</v>
      </c>
      <c r="F161" s="1">
        <v>43344</v>
      </c>
      <c r="G161" s="1">
        <f t="shared" si="55"/>
        <v>43344</v>
      </c>
      <c r="I161" s="56">
        <f t="shared" si="64"/>
        <v>0</v>
      </c>
      <c r="J161" s="56">
        <f t="shared" si="64"/>
        <v>1</v>
      </c>
      <c r="K161" s="56">
        <f t="shared" si="64"/>
        <v>1</v>
      </c>
      <c r="L161" s="56">
        <f t="shared" si="64"/>
        <v>1</v>
      </c>
      <c r="M161" s="56">
        <f t="shared" si="64"/>
        <v>1</v>
      </c>
      <c r="N161" s="56">
        <f t="shared" si="64"/>
        <v>1</v>
      </c>
      <c r="O161" s="56">
        <f t="shared" si="64"/>
        <v>1</v>
      </c>
      <c r="P161" s="56">
        <f t="shared" si="64"/>
        <v>1</v>
      </c>
      <c r="Q161" s="56">
        <f t="shared" si="64"/>
        <v>1</v>
      </c>
      <c r="R161" s="56">
        <f t="shared" si="64"/>
        <v>1</v>
      </c>
      <c r="S161" s="56">
        <f t="shared" si="65"/>
        <v>1</v>
      </c>
      <c r="T161" s="56">
        <f t="shared" si="65"/>
        <v>1</v>
      </c>
      <c r="U161" s="56">
        <f t="shared" si="65"/>
        <v>1</v>
      </c>
      <c r="V161" s="56">
        <f t="shared" si="65"/>
        <v>1</v>
      </c>
      <c r="W161" s="56">
        <f t="shared" si="65"/>
        <v>1</v>
      </c>
      <c r="X161" s="56">
        <f t="shared" si="65"/>
        <v>1</v>
      </c>
      <c r="Y161" s="56">
        <f t="shared" si="65"/>
        <v>1</v>
      </c>
      <c r="Z161" s="56">
        <f t="shared" si="65"/>
        <v>1</v>
      </c>
      <c r="AA161" s="56">
        <f t="shared" si="65"/>
        <v>1</v>
      </c>
      <c r="AB161" s="56">
        <f t="shared" si="65"/>
        <v>1</v>
      </c>
      <c r="AC161" s="56">
        <f t="shared" si="66"/>
        <v>1</v>
      </c>
      <c r="AD161" s="56">
        <f t="shared" si="66"/>
        <v>1</v>
      </c>
      <c r="AE161" s="56">
        <f t="shared" si="66"/>
        <v>1</v>
      </c>
      <c r="AF161" s="56">
        <f t="shared" si="66"/>
        <v>1</v>
      </c>
      <c r="AG161" s="56">
        <f t="shared" si="66"/>
        <v>1</v>
      </c>
      <c r="AH161" s="56">
        <f t="shared" si="66"/>
        <v>1</v>
      </c>
      <c r="AI161" s="56">
        <f t="shared" si="66"/>
        <v>1</v>
      </c>
      <c r="AJ161" s="56">
        <f t="shared" si="66"/>
        <v>1</v>
      </c>
      <c r="AK161" s="56">
        <f t="shared" si="66"/>
        <v>1</v>
      </c>
      <c r="AL161" s="56">
        <f t="shared" si="66"/>
        <v>1</v>
      </c>
      <c r="AM161" s="56">
        <f t="shared" si="67"/>
        <v>1</v>
      </c>
      <c r="AN161" s="56">
        <f t="shared" si="67"/>
        <v>1</v>
      </c>
      <c r="AO161" s="56">
        <f t="shared" si="67"/>
        <v>1</v>
      </c>
      <c r="AP161" s="56">
        <f t="shared" si="67"/>
        <v>1</v>
      </c>
      <c r="AQ161" s="56">
        <f t="shared" si="67"/>
        <v>1</v>
      </c>
      <c r="AR161" s="56">
        <f t="shared" si="67"/>
        <v>1</v>
      </c>
      <c r="AS161" s="56">
        <f t="shared" si="67"/>
        <v>1</v>
      </c>
      <c r="AT161" s="56">
        <f t="shared" si="67"/>
        <v>1</v>
      </c>
      <c r="AU161" s="56">
        <f t="shared" si="67"/>
        <v>0</v>
      </c>
      <c r="AV161" s="56">
        <f t="shared" si="67"/>
        <v>0</v>
      </c>
      <c r="AW161" s="56">
        <f t="shared" si="67"/>
        <v>0</v>
      </c>
      <c r="AX161" s="56">
        <f t="shared" si="67"/>
        <v>0</v>
      </c>
      <c r="AY161" s="56">
        <f t="shared" si="67"/>
        <v>0</v>
      </c>
      <c r="AZ161" s="56">
        <f t="shared" si="67"/>
        <v>0</v>
      </c>
    </row>
    <row r="162" spans="1:52">
      <c r="A162" s="56" t="s">
        <v>352</v>
      </c>
      <c r="B162" s="56">
        <v>28500</v>
      </c>
      <c r="C162" s="56" t="s">
        <v>814</v>
      </c>
      <c r="D162" s="56" t="s">
        <v>813</v>
      </c>
      <c r="E162" s="1">
        <v>39965</v>
      </c>
      <c r="F162" s="1">
        <v>43344</v>
      </c>
      <c r="G162" s="1">
        <f t="shared" si="55"/>
        <v>43344</v>
      </c>
      <c r="I162" s="56">
        <f t="shared" si="64"/>
        <v>0</v>
      </c>
      <c r="J162" s="56">
        <f t="shared" si="64"/>
        <v>1</v>
      </c>
      <c r="K162" s="56">
        <f t="shared" si="64"/>
        <v>1</v>
      </c>
      <c r="L162" s="56">
        <f t="shared" si="64"/>
        <v>1</v>
      </c>
      <c r="M162" s="56">
        <f t="shared" si="64"/>
        <v>1</v>
      </c>
      <c r="N162" s="56">
        <f t="shared" si="64"/>
        <v>1</v>
      </c>
      <c r="O162" s="56">
        <f t="shared" si="64"/>
        <v>1</v>
      </c>
      <c r="P162" s="56">
        <f t="shared" si="64"/>
        <v>1</v>
      </c>
      <c r="Q162" s="56">
        <f t="shared" si="64"/>
        <v>1</v>
      </c>
      <c r="R162" s="56">
        <f t="shared" si="64"/>
        <v>1</v>
      </c>
      <c r="S162" s="56">
        <f t="shared" si="65"/>
        <v>1</v>
      </c>
      <c r="T162" s="56">
        <f t="shared" si="65"/>
        <v>1</v>
      </c>
      <c r="U162" s="56">
        <f t="shared" si="65"/>
        <v>1</v>
      </c>
      <c r="V162" s="56">
        <f t="shared" si="65"/>
        <v>1</v>
      </c>
      <c r="W162" s="56">
        <f t="shared" si="65"/>
        <v>1</v>
      </c>
      <c r="X162" s="56">
        <f t="shared" si="65"/>
        <v>1</v>
      </c>
      <c r="Y162" s="56">
        <f t="shared" si="65"/>
        <v>1</v>
      </c>
      <c r="Z162" s="56">
        <f t="shared" si="65"/>
        <v>1</v>
      </c>
      <c r="AA162" s="56">
        <f t="shared" si="65"/>
        <v>1</v>
      </c>
      <c r="AB162" s="56">
        <f t="shared" si="65"/>
        <v>1</v>
      </c>
      <c r="AC162" s="56">
        <f t="shared" si="66"/>
        <v>1</v>
      </c>
      <c r="AD162" s="56">
        <f t="shared" si="66"/>
        <v>1</v>
      </c>
      <c r="AE162" s="56">
        <f t="shared" si="66"/>
        <v>1</v>
      </c>
      <c r="AF162" s="56">
        <f t="shared" si="66"/>
        <v>1</v>
      </c>
      <c r="AG162" s="56">
        <f t="shared" si="66"/>
        <v>1</v>
      </c>
      <c r="AH162" s="56">
        <f t="shared" si="66"/>
        <v>1</v>
      </c>
      <c r="AI162" s="56">
        <f t="shared" si="66"/>
        <v>1</v>
      </c>
      <c r="AJ162" s="56">
        <f t="shared" si="66"/>
        <v>1</v>
      </c>
      <c r="AK162" s="56">
        <f t="shared" si="66"/>
        <v>1</v>
      </c>
      <c r="AL162" s="56">
        <f t="shared" si="66"/>
        <v>1</v>
      </c>
      <c r="AM162" s="56">
        <f t="shared" si="67"/>
        <v>1</v>
      </c>
      <c r="AN162" s="56">
        <f t="shared" si="67"/>
        <v>1</v>
      </c>
      <c r="AO162" s="56">
        <f t="shared" si="67"/>
        <v>1</v>
      </c>
      <c r="AP162" s="56">
        <f t="shared" si="67"/>
        <v>1</v>
      </c>
      <c r="AQ162" s="56">
        <f t="shared" si="67"/>
        <v>1</v>
      </c>
      <c r="AR162" s="56">
        <f t="shared" si="67"/>
        <v>1</v>
      </c>
      <c r="AS162" s="56">
        <f t="shared" si="67"/>
        <v>1</v>
      </c>
      <c r="AT162" s="56">
        <f t="shared" si="67"/>
        <v>1</v>
      </c>
      <c r="AU162" s="56">
        <f t="shared" si="67"/>
        <v>0</v>
      </c>
      <c r="AV162" s="56">
        <f t="shared" si="67"/>
        <v>0</v>
      </c>
      <c r="AW162" s="56">
        <f t="shared" si="67"/>
        <v>0</v>
      </c>
      <c r="AX162" s="56">
        <f t="shared" si="67"/>
        <v>0</v>
      </c>
      <c r="AY162" s="56">
        <f t="shared" si="67"/>
        <v>0</v>
      </c>
      <c r="AZ162" s="56">
        <f t="shared" si="67"/>
        <v>0</v>
      </c>
    </row>
    <row r="163" spans="1:52">
      <c r="A163" s="56" t="s">
        <v>352</v>
      </c>
      <c r="B163" s="56">
        <v>28575</v>
      </c>
      <c r="C163" s="56" t="s">
        <v>788</v>
      </c>
      <c r="D163" s="56" t="s">
        <v>812</v>
      </c>
      <c r="E163" s="1">
        <v>39717</v>
      </c>
      <c r="F163" s="1">
        <v>42370</v>
      </c>
      <c r="G163" s="1">
        <f t="shared" si="55"/>
        <v>42370</v>
      </c>
      <c r="I163" s="56">
        <f t="shared" si="64"/>
        <v>1</v>
      </c>
      <c r="J163" s="56">
        <f t="shared" si="64"/>
        <v>1</v>
      </c>
      <c r="K163" s="56">
        <f t="shared" si="64"/>
        <v>1</v>
      </c>
      <c r="L163" s="56">
        <f t="shared" si="64"/>
        <v>1</v>
      </c>
      <c r="M163" s="56">
        <f t="shared" si="64"/>
        <v>1</v>
      </c>
      <c r="N163" s="56">
        <f t="shared" si="64"/>
        <v>1</v>
      </c>
      <c r="O163" s="56">
        <f t="shared" si="64"/>
        <v>1</v>
      </c>
      <c r="P163" s="56">
        <f t="shared" si="64"/>
        <v>1</v>
      </c>
      <c r="Q163" s="56">
        <f t="shared" si="64"/>
        <v>1</v>
      </c>
      <c r="R163" s="56">
        <f t="shared" si="64"/>
        <v>1</v>
      </c>
      <c r="S163" s="56">
        <f t="shared" si="65"/>
        <v>1</v>
      </c>
      <c r="T163" s="56">
        <f t="shared" si="65"/>
        <v>1</v>
      </c>
      <c r="U163" s="56">
        <f t="shared" si="65"/>
        <v>1</v>
      </c>
      <c r="V163" s="56">
        <f t="shared" si="65"/>
        <v>1</v>
      </c>
      <c r="W163" s="56">
        <f t="shared" si="65"/>
        <v>1</v>
      </c>
      <c r="X163" s="56">
        <f t="shared" si="65"/>
        <v>1</v>
      </c>
      <c r="Y163" s="56">
        <f t="shared" si="65"/>
        <v>1</v>
      </c>
      <c r="Z163" s="56">
        <f t="shared" si="65"/>
        <v>1</v>
      </c>
      <c r="AA163" s="56">
        <f t="shared" si="65"/>
        <v>1</v>
      </c>
      <c r="AB163" s="56">
        <f t="shared" si="65"/>
        <v>1</v>
      </c>
      <c r="AC163" s="56">
        <f t="shared" si="66"/>
        <v>1</v>
      </c>
      <c r="AD163" s="56">
        <f t="shared" si="66"/>
        <v>1</v>
      </c>
      <c r="AE163" s="56">
        <f t="shared" si="66"/>
        <v>1</v>
      </c>
      <c r="AF163" s="56">
        <f t="shared" si="66"/>
        <v>1</v>
      </c>
      <c r="AG163" s="56">
        <f t="shared" si="66"/>
        <v>1</v>
      </c>
      <c r="AH163" s="56">
        <f t="shared" si="66"/>
        <v>1</v>
      </c>
      <c r="AI163" s="56">
        <f t="shared" si="66"/>
        <v>1</v>
      </c>
      <c r="AJ163" s="56">
        <f t="shared" si="66"/>
        <v>1</v>
      </c>
      <c r="AK163" s="56">
        <f t="shared" si="66"/>
        <v>0</v>
      </c>
      <c r="AL163" s="56">
        <f t="shared" si="66"/>
        <v>0</v>
      </c>
      <c r="AM163" s="56">
        <f t="shared" si="67"/>
        <v>0</v>
      </c>
      <c r="AN163" s="56">
        <f t="shared" si="67"/>
        <v>0</v>
      </c>
      <c r="AO163" s="56">
        <f t="shared" si="67"/>
        <v>0</v>
      </c>
      <c r="AP163" s="56">
        <f t="shared" si="67"/>
        <v>0</v>
      </c>
      <c r="AQ163" s="56">
        <f t="shared" si="67"/>
        <v>0</v>
      </c>
      <c r="AR163" s="56">
        <f t="shared" si="67"/>
        <v>0</v>
      </c>
      <c r="AS163" s="56">
        <f t="shared" si="67"/>
        <v>0</v>
      </c>
      <c r="AT163" s="56">
        <f t="shared" si="67"/>
        <v>0</v>
      </c>
      <c r="AU163" s="56">
        <f t="shared" si="67"/>
        <v>0</v>
      </c>
      <c r="AV163" s="56">
        <f t="shared" si="67"/>
        <v>0</v>
      </c>
      <c r="AW163" s="56">
        <f t="shared" si="67"/>
        <v>0</v>
      </c>
      <c r="AX163" s="56">
        <f t="shared" si="67"/>
        <v>0</v>
      </c>
      <c r="AY163" s="56">
        <f t="shared" si="67"/>
        <v>0</v>
      </c>
      <c r="AZ163" s="56">
        <f t="shared" si="67"/>
        <v>0</v>
      </c>
    </row>
    <row r="164" spans="1:52">
      <c r="A164" s="56" t="s">
        <v>352</v>
      </c>
      <c r="B164" s="56">
        <v>28578</v>
      </c>
      <c r="C164" s="56" t="s">
        <v>788</v>
      </c>
      <c r="D164" s="56" t="s">
        <v>811</v>
      </c>
      <c r="E164" s="1">
        <v>39702</v>
      </c>
      <c r="F164" s="1">
        <v>42552</v>
      </c>
      <c r="G164" s="1">
        <f t="shared" si="55"/>
        <v>42552</v>
      </c>
      <c r="I164" s="56">
        <f t="shared" si="64"/>
        <v>1</v>
      </c>
      <c r="J164" s="56">
        <f t="shared" si="64"/>
        <v>1</v>
      </c>
      <c r="K164" s="56">
        <f t="shared" si="64"/>
        <v>1</v>
      </c>
      <c r="L164" s="56">
        <f t="shared" si="64"/>
        <v>1</v>
      </c>
      <c r="M164" s="56">
        <f t="shared" si="64"/>
        <v>1</v>
      </c>
      <c r="N164" s="56">
        <f t="shared" si="64"/>
        <v>1</v>
      </c>
      <c r="O164" s="56">
        <f t="shared" si="64"/>
        <v>1</v>
      </c>
      <c r="P164" s="56">
        <f t="shared" si="64"/>
        <v>1</v>
      </c>
      <c r="Q164" s="56">
        <f t="shared" si="64"/>
        <v>1</v>
      </c>
      <c r="R164" s="56">
        <f t="shared" si="64"/>
        <v>1</v>
      </c>
      <c r="S164" s="56">
        <f t="shared" si="65"/>
        <v>1</v>
      </c>
      <c r="T164" s="56">
        <f t="shared" si="65"/>
        <v>1</v>
      </c>
      <c r="U164" s="56">
        <f t="shared" si="65"/>
        <v>1</v>
      </c>
      <c r="V164" s="56">
        <f t="shared" si="65"/>
        <v>1</v>
      </c>
      <c r="W164" s="56">
        <f t="shared" si="65"/>
        <v>1</v>
      </c>
      <c r="X164" s="56">
        <f t="shared" si="65"/>
        <v>1</v>
      </c>
      <c r="Y164" s="56">
        <f t="shared" si="65"/>
        <v>1</v>
      </c>
      <c r="Z164" s="56">
        <f t="shared" si="65"/>
        <v>1</v>
      </c>
      <c r="AA164" s="56">
        <f t="shared" si="65"/>
        <v>1</v>
      </c>
      <c r="AB164" s="56">
        <f t="shared" si="65"/>
        <v>1</v>
      </c>
      <c r="AC164" s="56">
        <f t="shared" si="66"/>
        <v>1</v>
      </c>
      <c r="AD164" s="56">
        <f t="shared" si="66"/>
        <v>1</v>
      </c>
      <c r="AE164" s="56">
        <f t="shared" si="66"/>
        <v>1</v>
      </c>
      <c r="AF164" s="56">
        <f t="shared" si="66"/>
        <v>1</v>
      </c>
      <c r="AG164" s="56">
        <f t="shared" si="66"/>
        <v>1</v>
      </c>
      <c r="AH164" s="56">
        <f t="shared" si="66"/>
        <v>1</v>
      </c>
      <c r="AI164" s="56">
        <f t="shared" si="66"/>
        <v>1</v>
      </c>
      <c r="AJ164" s="56">
        <f t="shared" si="66"/>
        <v>1</v>
      </c>
      <c r="AK164" s="56">
        <f t="shared" si="66"/>
        <v>1</v>
      </c>
      <c r="AL164" s="56">
        <f t="shared" si="66"/>
        <v>1</v>
      </c>
      <c r="AM164" s="56">
        <f t="shared" si="67"/>
        <v>0</v>
      </c>
      <c r="AN164" s="56">
        <f t="shared" si="67"/>
        <v>0</v>
      </c>
      <c r="AO164" s="56">
        <f t="shared" si="67"/>
        <v>0</v>
      </c>
      <c r="AP164" s="56">
        <f t="shared" si="67"/>
        <v>0</v>
      </c>
      <c r="AQ164" s="56">
        <f t="shared" si="67"/>
        <v>0</v>
      </c>
      <c r="AR164" s="56">
        <f t="shared" si="67"/>
        <v>0</v>
      </c>
      <c r="AS164" s="56">
        <f t="shared" si="67"/>
        <v>0</v>
      </c>
      <c r="AT164" s="56">
        <f t="shared" si="67"/>
        <v>0</v>
      </c>
      <c r="AU164" s="56">
        <f t="shared" si="67"/>
        <v>0</v>
      </c>
      <c r="AV164" s="56">
        <f t="shared" si="67"/>
        <v>0</v>
      </c>
      <c r="AW164" s="56">
        <f t="shared" si="67"/>
        <v>0</v>
      </c>
      <c r="AX164" s="56">
        <f t="shared" si="67"/>
        <v>0</v>
      </c>
      <c r="AY164" s="56">
        <f t="shared" si="67"/>
        <v>0</v>
      </c>
      <c r="AZ164" s="56">
        <f t="shared" si="67"/>
        <v>0</v>
      </c>
    </row>
    <row r="165" spans="1:52">
      <c r="A165" s="56" t="s">
        <v>352</v>
      </c>
      <c r="B165" s="56">
        <v>28580</v>
      </c>
      <c r="C165" s="56" t="s">
        <v>759</v>
      </c>
      <c r="D165" s="56" t="s">
        <v>810</v>
      </c>
      <c r="E165" s="1">
        <v>37733</v>
      </c>
      <c r="F165" s="1">
        <v>42583</v>
      </c>
      <c r="G165" s="1">
        <f t="shared" si="55"/>
        <v>42583</v>
      </c>
      <c r="I165" s="56">
        <f t="shared" si="64"/>
        <v>1</v>
      </c>
      <c r="J165" s="56">
        <f t="shared" si="64"/>
        <v>1</v>
      </c>
      <c r="K165" s="56">
        <f t="shared" si="64"/>
        <v>1</v>
      </c>
      <c r="L165" s="56">
        <f t="shared" si="64"/>
        <v>1</v>
      </c>
      <c r="M165" s="56">
        <f t="shared" si="64"/>
        <v>1</v>
      </c>
      <c r="N165" s="56">
        <f t="shared" si="64"/>
        <v>1</v>
      </c>
      <c r="O165" s="56">
        <f t="shared" si="64"/>
        <v>1</v>
      </c>
      <c r="P165" s="56">
        <f t="shared" si="64"/>
        <v>1</v>
      </c>
      <c r="Q165" s="56">
        <f t="shared" si="64"/>
        <v>1</v>
      </c>
      <c r="R165" s="56">
        <f t="shared" si="64"/>
        <v>1</v>
      </c>
      <c r="S165" s="56">
        <f t="shared" si="65"/>
        <v>1</v>
      </c>
      <c r="T165" s="56">
        <f t="shared" si="65"/>
        <v>1</v>
      </c>
      <c r="U165" s="56">
        <f t="shared" si="65"/>
        <v>1</v>
      </c>
      <c r="V165" s="56">
        <f t="shared" si="65"/>
        <v>1</v>
      </c>
      <c r="W165" s="56">
        <f t="shared" si="65"/>
        <v>1</v>
      </c>
      <c r="X165" s="56">
        <f t="shared" si="65"/>
        <v>1</v>
      </c>
      <c r="Y165" s="56">
        <f t="shared" si="65"/>
        <v>1</v>
      </c>
      <c r="Z165" s="56">
        <f t="shared" si="65"/>
        <v>1</v>
      </c>
      <c r="AA165" s="56">
        <f t="shared" si="65"/>
        <v>1</v>
      </c>
      <c r="AB165" s="56">
        <f t="shared" si="65"/>
        <v>1</v>
      </c>
      <c r="AC165" s="56">
        <f t="shared" si="66"/>
        <v>1</v>
      </c>
      <c r="AD165" s="56">
        <f t="shared" si="66"/>
        <v>1</v>
      </c>
      <c r="AE165" s="56">
        <f t="shared" si="66"/>
        <v>1</v>
      </c>
      <c r="AF165" s="56">
        <f t="shared" si="66"/>
        <v>1</v>
      </c>
      <c r="AG165" s="56">
        <f t="shared" si="66"/>
        <v>1</v>
      </c>
      <c r="AH165" s="56">
        <f t="shared" si="66"/>
        <v>1</v>
      </c>
      <c r="AI165" s="56">
        <f t="shared" si="66"/>
        <v>1</v>
      </c>
      <c r="AJ165" s="56">
        <f t="shared" si="66"/>
        <v>1</v>
      </c>
      <c r="AK165" s="56">
        <f t="shared" si="66"/>
        <v>1</v>
      </c>
      <c r="AL165" s="56">
        <f t="shared" si="66"/>
        <v>1</v>
      </c>
      <c r="AM165" s="56">
        <f t="shared" si="67"/>
        <v>0</v>
      </c>
      <c r="AN165" s="56">
        <f t="shared" si="67"/>
        <v>0</v>
      </c>
      <c r="AO165" s="56">
        <f t="shared" si="67"/>
        <v>0</v>
      </c>
      <c r="AP165" s="56">
        <f t="shared" si="67"/>
        <v>0</v>
      </c>
      <c r="AQ165" s="56">
        <f t="shared" si="67"/>
        <v>0</v>
      </c>
      <c r="AR165" s="56">
        <f t="shared" si="67"/>
        <v>0</v>
      </c>
      <c r="AS165" s="56">
        <f t="shared" si="67"/>
        <v>0</v>
      </c>
      <c r="AT165" s="56">
        <f t="shared" si="67"/>
        <v>0</v>
      </c>
      <c r="AU165" s="56">
        <f t="shared" si="67"/>
        <v>0</v>
      </c>
      <c r="AV165" s="56">
        <f t="shared" si="67"/>
        <v>0</v>
      </c>
      <c r="AW165" s="56">
        <f t="shared" si="67"/>
        <v>0</v>
      </c>
      <c r="AX165" s="56">
        <f t="shared" si="67"/>
        <v>0</v>
      </c>
      <c r="AY165" s="56">
        <f t="shared" si="67"/>
        <v>0</v>
      </c>
      <c r="AZ165" s="56">
        <f t="shared" si="67"/>
        <v>0</v>
      </c>
    </row>
    <row r="166" spans="1:52">
      <c r="A166" s="56" t="s">
        <v>352</v>
      </c>
      <c r="B166" s="56">
        <v>28613</v>
      </c>
      <c r="C166" s="56" t="s">
        <v>759</v>
      </c>
      <c r="D166" s="56" t="s">
        <v>809</v>
      </c>
      <c r="E166" s="1">
        <v>37294</v>
      </c>
      <c r="F166" s="1">
        <v>42583</v>
      </c>
      <c r="G166" s="1">
        <f t="shared" si="55"/>
        <v>42583</v>
      </c>
      <c r="I166" s="56">
        <f t="shared" si="64"/>
        <v>1</v>
      </c>
      <c r="J166" s="56">
        <f t="shared" si="64"/>
        <v>1</v>
      </c>
      <c r="K166" s="56">
        <f t="shared" si="64"/>
        <v>1</v>
      </c>
      <c r="L166" s="56">
        <f t="shared" si="64"/>
        <v>1</v>
      </c>
      <c r="M166" s="56">
        <f t="shared" si="64"/>
        <v>1</v>
      </c>
      <c r="N166" s="56">
        <f t="shared" si="64"/>
        <v>1</v>
      </c>
      <c r="O166" s="56">
        <f t="shared" si="64"/>
        <v>1</v>
      </c>
      <c r="P166" s="56">
        <f t="shared" si="64"/>
        <v>1</v>
      </c>
      <c r="Q166" s="56">
        <f t="shared" si="64"/>
        <v>1</v>
      </c>
      <c r="R166" s="56">
        <f t="shared" si="64"/>
        <v>1</v>
      </c>
      <c r="S166" s="56">
        <f t="shared" si="65"/>
        <v>1</v>
      </c>
      <c r="T166" s="56">
        <f t="shared" si="65"/>
        <v>1</v>
      </c>
      <c r="U166" s="56">
        <f t="shared" si="65"/>
        <v>1</v>
      </c>
      <c r="V166" s="56">
        <f t="shared" si="65"/>
        <v>1</v>
      </c>
      <c r="W166" s="56">
        <f t="shared" si="65"/>
        <v>1</v>
      </c>
      <c r="X166" s="56">
        <f t="shared" si="65"/>
        <v>1</v>
      </c>
      <c r="Y166" s="56">
        <f t="shared" si="65"/>
        <v>1</v>
      </c>
      <c r="Z166" s="56">
        <f t="shared" si="65"/>
        <v>1</v>
      </c>
      <c r="AA166" s="56">
        <f t="shared" si="65"/>
        <v>1</v>
      </c>
      <c r="AB166" s="56">
        <f t="shared" si="65"/>
        <v>1</v>
      </c>
      <c r="AC166" s="56">
        <f t="shared" si="66"/>
        <v>1</v>
      </c>
      <c r="AD166" s="56">
        <f t="shared" si="66"/>
        <v>1</v>
      </c>
      <c r="AE166" s="56">
        <f t="shared" si="66"/>
        <v>1</v>
      </c>
      <c r="AF166" s="56">
        <f t="shared" si="66"/>
        <v>1</v>
      </c>
      <c r="AG166" s="56">
        <f t="shared" si="66"/>
        <v>1</v>
      </c>
      <c r="AH166" s="56">
        <f t="shared" si="66"/>
        <v>1</v>
      </c>
      <c r="AI166" s="56">
        <f t="shared" si="66"/>
        <v>1</v>
      </c>
      <c r="AJ166" s="56">
        <f t="shared" si="66"/>
        <v>1</v>
      </c>
      <c r="AK166" s="56">
        <f t="shared" si="66"/>
        <v>1</v>
      </c>
      <c r="AL166" s="56">
        <f t="shared" si="66"/>
        <v>1</v>
      </c>
      <c r="AM166" s="56">
        <f t="shared" si="67"/>
        <v>0</v>
      </c>
      <c r="AN166" s="56">
        <f t="shared" si="67"/>
        <v>0</v>
      </c>
      <c r="AO166" s="56">
        <f t="shared" si="67"/>
        <v>0</v>
      </c>
      <c r="AP166" s="56">
        <f t="shared" si="67"/>
        <v>0</v>
      </c>
      <c r="AQ166" s="56">
        <f t="shared" si="67"/>
        <v>0</v>
      </c>
      <c r="AR166" s="56">
        <f t="shared" si="67"/>
        <v>0</v>
      </c>
      <c r="AS166" s="56">
        <f t="shared" si="67"/>
        <v>0</v>
      </c>
      <c r="AT166" s="56">
        <f t="shared" si="67"/>
        <v>0</v>
      </c>
      <c r="AU166" s="56">
        <f t="shared" si="67"/>
        <v>0</v>
      </c>
      <c r="AV166" s="56">
        <f t="shared" si="67"/>
        <v>0</v>
      </c>
      <c r="AW166" s="56">
        <f t="shared" si="67"/>
        <v>0</v>
      </c>
      <c r="AX166" s="56">
        <f t="shared" si="67"/>
        <v>0</v>
      </c>
      <c r="AY166" s="56">
        <f t="shared" si="67"/>
        <v>0</v>
      </c>
      <c r="AZ166" s="56">
        <f t="shared" si="67"/>
        <v>0</v>
      </c>
    </row>
    <row r="167" spans="1:52">
      <c r="A167" s="56" t="s">
        <v>352</v>
      </c>
      <c r="B167" s="56">
        <v>29076</v>
      </c>
      <c r="C167" s="56" t="s">
        <v>807</v>
      </c>
      <c r="D167" s="56" t="s">
        <v>808</v>
      </c>
      <c r="E167" s="1">
        <v>38862</v>
      </c>
      <c r="F167" s="1">
        <v>42430</v>
      </c>
      <c r="G167" s="1">
        <f t="shared" si="55"/>
        <v>42430</v>
      </c>
      <c r="I167" s="56">
        <f t="shared" ref="I167:R176" si="68">IF(AND(I$5&gt;$E167,I$5&lt;$G167),1,0)</f>
        <v>1</v>
      </c>
      <c r="J167" s="56">
        <f t="shared" si="68"/>
        <v>1</v>
      </c>
      <c r="K167" s="56">
        <f t="shared" si="68"/>
        <v>1</v>
      </c>
      <c r="L167" s="56">
        <f t="shared" si="68"/>
        <v>1</v>
      </c>
      <c r="M167" s="56">
        <f t="shared" si="68"/>
        <v>1</v>
      </c>
      <c r="N167" s="56">
        <f t="shared" si="68"/>
        <v>1</v>
      </c>
      <c r="O167" s="56">
        <f t="shared" si="68"/>
        <v>1</v>
      </c>
      <c r="P167" s="56">
        <f t="shared" si="68"/>
        <v>1</v>
      </c>
      <c r="Q167" s="56">
        <f t="shared" si="68"/>
        <v>1</v>
      </c>
      <c r="R167" s="56">
        <f t="shared" si="68"/>
        <v>1</v>
      </c>
      <c r="S167" s="56">
        <f t="shared" ref="S167:AB176" si="69">IF(AND(S$5&gt;$E167,S$5&lt;$G167),1,0)</f>
        <v>1</v>
      </c>
      <c r="T167" s="56">
        <f t="shared" si="69"/>
        <v>1</v>
      </c>
      <c r="U167" s="56">
        <f t="shared" si="69"/>
        <v>1</v>
      </c>
      <c r="V167" s="56">
        <f t="shared" si="69"/>
        <v>1</v>
      </c>
      <c r="W167" s="56">
        <f t="shared" si="69"/>
        <v>1</v>
      </c>
      <c r="X167" s="56">
        <f t="shared" si="69"/>
        <v>1</v>
      </c>
      <c r="Y167" s="56">
        <f t="shared" si="69"/>
        <v>1</v>
      </c>
      <c r="Z167" s="56">
        <f t="shared" si="69"/>
        <v>1</v>
      </c>
      <c r="AA167" s="56">
        <f t="shared" si="69"/>
        <v>1</v>
      </c>
      <c r="AB167" s="56">
        <f t="shared" si="69"/>
        <v>1</v>
      </c>
      <c r="AC167" s="56">
        <f t="shared" ref="AC167:AL176" si="70">IF(AND(AC$5&gt;$E167,AC$5&lt;$G167),1,0)</f>
        <v>1</v>
      </c>
      <c r="AD167" s="56">
        <f t="shared" si="70"/>
        <v>1</v>
      </c>
      <c r="AE167" s="56">
        <f t="shared" si="70"/>
        <v>1</v>
      </c>
      <c r="AF167" s="56">
        <f t="shared" si="70"/>
        <v>1</v>
      </c>
      <c r="AG167" s="56">
        <f t="shared" si="70"/>
        <v>1</v>
      </c>
      <c r="AH167" s="56">
        <f t="shared" si="70"/>
        <v>1</v>
      </c>
      <c r="AI167" s="56">
        <f t="shared" si="70"/>
        <v>1</v>
      </c>
      <c r="AJ167" s="56">
        <f t="shared" si="70"/>
        <v>1</v>
      </c>
      <c r="AK167" s="56">
        <f t="shared" si="70"/>
        <v>0</v>
      </c>
      <c r="AL167" s="56">
        <f t="shared" si="70"/>
        <v>0</v>
      </c>
      <c r="AM167" s="56">
        <f t="shared" ref="AM167:AZ176" si="71">IF(AND(AM$5&gt;$E167,AM$5&lt;$G167),1,0)</f>
        <v>0</v>
      </c>
      <c r="AN167" s="56">
        <f t="shared" si="71"/>
        <v>0</v>
      </c>
      <c r="AO167" s="56">
        <f t="shared" si="71"/>
        <v>0</v>
      </c>
      <c r="AP167" s="56">
        <f t="shared" si="71"/>
        <v>0</v>
      </c>
      <c r="AQ167" s="56">
        <f t="shared" si="71"/>
        <v>0</v>
      </c>
      <c r="AR167" s="56">
        <f t="shared" si="71"/>
        <v>0</v>
      </c>
      <c r="AS167" s="56">
        <f t="shared" si="71"/>
        <v>0</v>
      </c>
      <c r="AT167" s="56">
        <f t="shared" si="71"/>
        <v>0</v>
      </c>
      <c r="AU167" s="56">
        <f t="shared" si="71"/>
        <v>0</v>
      </c>
      <c r="AV167" s="56">
        <f t="shared" si="71"/>
        <v>0</v>
      </c>
      <c r="AW167" s="56">
        <f t="shared" si="71"/>
        <v>0</v>
      </c>
      <c r="AX167" s="56">
        <f t="shared" si="71"/>
        <v>0</v>
      </c>
      <c r="AY167" s="56">
        <f t="shared" si="71"/>
        <v>0</v>
      </c>
      <c r="AZ167" s="56">
        <f t="shared" si="71"/>
        <v>0</v>
      </c>
    </row>
    <row r="168" spans="1:52">
      <c r="A168" s="56" t="s">
        <v>352</v>
      </c>
      <c r="B168" s="56">
        <v>29077</v>
      </c>
      <c r="C168" s="56" t="s">
        <v>807</v>
      </c>
      <c r="D168" s="56" t="s">
        <v>806</v>
      </c>
      <c r="E168" s="1">
        <v>38892</v>
      </c>
      <c r="F168" s="1">
        <v>42461</v>
      </c>
      <c r="G168" s="1">
        <f t="shared" si="55"/>
        <v>42461</v>
      </c>
      <c r="I168" s="56">
        <f t="shared" si="68"/>
        <v>1</v>
      </c>
      <c r="J168" s="56">
        <f t="shared" si="68"/>
        <v>1</v>
      </c>
      <c r="K168" s="56">
        <f t="shared" si="68"/>
        <v>1</v>
      </c>
      <c r="L168" s="56">
        <f t="shared" si="68"/>
        <v>1</v>
      </c>
      <c r="M168" s="56">
        <f t="shared" si="68"/>
        <v>1</v>
      </c>
      <c r="N168" s="56">
        <f t="shared" si="68"/>
        <v>1</v>
      </c>
      <c r="O168" s="56">
        <f t="shared" si="68"/>
        <v>1</v>
      </c>
      <c r="P168" s="56">
        <f t="shared" si="68"/>
        <v>1</v>
      </c>
      <c r="Q168" s="56">
        <f t="shared" si="68"/>
        <v>1</v>
      </c>
      <c r="R168" s="56">
        <f t="shared" si="68"/>
        <v>1</v>
      </c>
      <c r="S168" s="56">
        <f t="shared" si="69"/>
        <v>1</v>
      </c>
      <c r="T168" s="56">
        <f t="shared" si="69"/>
        <v>1</v>
      </c>
      <c r="U168" s="56">
        <f t="shared" si="69"/>
        <v>1</v>
      </c>
      <c r="V168" s="56">
        <f t="shared" si="69"/>
        <v>1</v>
      </c>
      <c r="W168" s="56">
        <f t="shared" si="69"/>
        <v>1</v>
      </c>
      <c r="X168" s="56">
        <f t="shared" si="69"/>
        <v>1</v>
      </c>
      <c r="Y168" s="56">
        <f t="shared" si="69"/>
        <v>1</v>
      </c>
      <c r="Z168" s="56">
        <f t="shared" si="69"/>
        <v>1</v>
      </c>
      <c r="AA168" s="56">
        <f t="shared" si="69"/>
        <v>1</v>
      </c>
      <c r="AB168" s="56">
        <f t="shared" si="69"/>
        <v>1</v>
      </c>
      <c r="AC168" s="56">
        <f t="shared" si="70"/>
        <v>1</v>
      </c>
      <c r="AD168" s="56">
        <f t="shared" si="70"/>
        <v>1</v>
      </c>
      <c r="AE168" s="56">
        <f t="shared" si="70"/>
        <v>1</v>
      </c>
      <c r="AF168" s="56">
        <f t="shared" si="70"/>
        <v>1</v>
      </c>
      <c r="AG168" s="56">
        <f t="shared" si="70"/>
        <v>1</v>
      </c>
      <c r="AH168" s="56">
        <f t="shared" si="70"/>
        <v>1</v>
      </c>
      <c r="AI168" s="56">
        <f t="shared" si="70"/>
        <v>1</v>
      </c>
      <c r="AJ168" s="56">
        <f t="shared" si="70"/>
        <v>1</v>
      </c>
      <c r="AK168" s="56">
        <f t="shared" si="70"/>
        <v>1</v>
      </c>
      <c r="AL168" s="56">
        <f t="shared" si="70"/>
        <v>0</v>
      </c>
      <c r="AM168" s="56">
        <f t="shared" si="71"/>
        <v>0</v>
      </c>
      <c r="AN168" s="56">
        <f t="shared" si="71"/>
        <v>0</v>
      </c>
      <c r="AO168" s="56">
        <f t="shared" si="71"/>
        <v>0</v>
      </c>
      <c r="AP168" s="56">
        <f t="shared" si="71"/>
        <v>0</v>
      </c>
      <c r="AQ168" s="56">
        <f t="shared" si="71"/>
        <v>0</v>
      </c>
      <c r="AR168" s="56">
        <f t="shared" si="71"/>
        <v>0</v>
      </c>
      <c r="AS168" s="56">
        <f t="shared" si="71"/>
        <v>0</v>
      </c>
      <c r="AT168" s="56">
        <f t="shared" si="71"/>
        <v>0</v>
      </c>
      <c r="AU168" s="56">
        <f t="shared" si="71"/>
        <v>0</v>
      </c>
      <c r="AV168" s="56">
        <f t="shared" si="71"/>
        <v>0</v>
      </c>
      <c r="AW168" s="56">
        <f t="shared" si="71"/>
        <v>0</v>
      </c>
      <c r="AX168" s="56">
        <f t="shared" si="71"/>
        <v>0</v>
      </c>
      <c r="AY168" s="56">
        <f t="shared" si="71"/>
        <v>0</v>
      </c>
      <c r="AZ168" s="56">
        <f t="shared" si="71"/>
        <v>0</v>
      </c>
    </row>
    <row r="169" spans="1:52">
      <c r="A169" s="56" t="s">
        <v>352</v>
      </c>
      <c r="B169" s="56">
        <v>29077</v>
      </c>
      <c r="C169" s="56" t="s">
        <v>807</v>
      </c>
      <c r="D169" s="56" t="s">
        <v>806</v>
      </c>
      <c r="E169" s="1">
        <v>42522</v>
      </c>
      <c r="F169" s="1">
        <v>43647</v>
      </c>
      <c r="G169" s="1">
        <f t="shared" si="55"/>
        <v>43647</v>
      </c>
      <c r="I169" s="56">
        <f t="shared" si="68"/>
        <v>0</v>
      </c>
      <c r="J169" s="56">
        <f t="shared" si="68"/>
        <v>0</v>
      </c>
      <c r="K169" s="56">
        <f t="shared" si="68"/>
        <v>0</v>
      </c>
      <c r="L169" s="56">
        <f t="shared" si="68"/>
        <v>0</v>
      </c>
      <c r="M169" s="56">
        <f t="shared" si="68"/>
        <v>0</v>
      </c>
      <c r="N169" s="56">
        <f t="shared" si="68"/>
        <v>0</v>
      </c>
      <c r="O169" s="56">
        <f t="shared" si="68"/>
        <v>0</v>
      </c>
      <c r="P169" s="56">
        <f t="shared" si="68"/>
        <v>0</v>
      </c>
      <c r="Q169" s="56">
        <f t="shared" si="68"/>
        <v>0</v>
      </c>
      <c r="R169" s="56">
        <f t="shared" si="68"/>
        <v>0</v>
      </c>
      <c r="S169" s="56">
        <f t="shared" si="69"/>
        <v>0</v>
      </c>
      <c r="T169" s="56">
        <f t="shared" si="69"/>
        <v>0</v>
      </c>
      <c r="U169" s="56">
        <f t="shared" si="69"/>
        <v>0</v>
      </c>
      <c r="V169" s="56">
        <f t="shared" si="69"/>
        <v>0</v>
      </c>
      <c r="W169" s="56">
        <f t="shared" si="69"/>
        <v>0</v>
      </c>
      <c r="X169" s="56">
        <f t="shared" si="69"/>
        <v>0</v>
      </c>
      <c r="Y169" s="56">
        <f t="shared" si="69"/>
        <v>0</v>
      </c>
      <c r="Z169" s="56">
        <f t="shared" si="69"/>
        <v>0</v>
      </c>
      <c r="AA169" s="56">
        <f t="shared" si="69"/>
        <v>0</v>
      </c>
      <c r="AB169" s="56">
        <f t="shared" si="69"/>
        <v>0</v>
      </c>
      <c r="AC169" s="56">
        <f t="shared" si="70"/>
        <v>0</v>
      </c>
      <c r="AD169" s="56">
        <f t="shared" si="70"/>
        <v>0</v>
      </c>
      <c r="AE169" s="56">
        <f t="shared" si="70"/>
        <v>0</v>
      </c>
      <c r="AF169" s="56">
        <f t="shared" si="70"/>
        <v>0</v>
      </c>
      <c r="AG169" s="56">
        <f t="shared" si="70"/>
        <v>0</v>
      </c>
      <c r="AH169" s="56">
        <f t="shared" si="70"/>
        <v>0</v>
      </c>
      <c r="AI169" s="56">
        <f t="shared" si="70"/>
        <v>0</v>
      </c>
      <c r="AJ169" s="56">
        <f t="shared" si="70"/>
        <v>0</v>
      </c>
      <c r="AK169" s="56">
        <f t="shared" si="70"/>
        <v>0</v>
      </c>
      <c r="AL169" s="56">
        <f t="shared" si="70"/>
        <v>1</v>
      </c>
      <c r="AM169" s="56">
        <f t="shared" si="71"/>
        <v>1</v>
      </c>
      <c r="AN169" s="56">
        <f t="shared" si="71"/>
        <v>1</v>
      </c>
      <c r="AO169" s="56">
        <f t="shared" si="71"/>
        <v>1</v>
      </c>
      <c r="AP169" s="56">
        <f t="shared" si="71"/>
        <v>1</v>
      </c>
      <c r="AQ169" s="56">
        <f t="shared" si="71"/>
        <v>1</v>
      </c>
      <c r="AR169" s="56">
        <f t="shared" si="71"/>
        <v>1</v>
      </c>
      <c r="AS169" s="56">
        <f t="shared" si="71"/>
        <v>1</v>
      </c>
      <c r="AT169" s="56">
        <f t="shared" si="71"/>
        <v>1</v>
      </c>
      <c r="AU169" s="56">
        <f t="shared" si="71"/>
        <v>1</v>
      </c>
      <c r="AV169" s="56">
        <f t="shared" si="71"/>
        <v>1</v>
      </c>
      <c r="AW169" s="56">
        <f t="shared" si="71"/>
        <v>1</v>
      </c>
      <c r="AX169" s="56">
        <f t="shared" si="71"/>
        <v>1</v>
      </c>
      <c r="AY169" s="56">
        <f t="shared" si="71"/>
        <v>0</v>
      </c>
      <c r="AZ169" s="56">
        <f t="shared" si="71"/>
        <v>0</v>
      </c>
    </row>
    <row r="170" spans="1:52">
      <c r="A170" s="56" t="s">
        <v>352</v>
      </c>
      <c r="B170" s="56">
        <v>29103</v>
      </c>
      <c r="C170" s="56" t="s">
        <v>770</v>
      </c>
      <c r="D170" s="56" t="s">
        <v>805</v>
      </c>
      <c r="E170" s="1">
        <v>39717</v>
      </c>
      <c r="F170" s="1">
        <v>44136</v>
      </c>
      <c r="G170" s="1">
        <f t="shared" si="55"/>
        <v>44136</v>
      </c>
      <c r="I170" s="56">
        <f t="shared" si="68"/>
        <v>1</v>
      </c>
      <c r="J170" s="56">
        <f t="shared" si="68"/>
        <v>1</v>
      </c>
      <c r="K170" s="56">
        <f t="shared" si="68"/>
        <v>1</v>
      </c>
      <c r="L170" s="56">
        <f t="shared" si="68"/>
        <v>1</v>
      </c>
      <c r="M170" s="56">
        <f t="shared" si="68"/>
        <v>1</v>
      </c>
      <c r="N170" s="56">
        <f t="shared" si="68"/>
        <v>1</v>
      </c>
      <c r="O170" s="56">
        <f t="shared" si="68"/>
        <v>1</v>
      </c>
      <c r="P170" s="56">
        <f t="shared" si="68"/>
        <v>1</v>
      </c>
      <c r="Q170" s="56">
        <f t="shared" si="68"/>
        <v>1</v>
      </c>
      <c r="R170" s="56">
        <f t="shared" si="68"/>
        <v>1</v>
      </c>
      <c r="S170" s="56">
        <f t="shared" si="69"/>
        <v>1</v>
      </c>
      <c r="T170" s="56">
        <f t="shared" si="69"/>
        <v>1</v>
      </c>
      <c r="U170" s="56">
        <f t="shared" si="69"/>
        <v>1</v>
      </c>
      <c r="V170" s="56">
        <f t="shared" si="69"/>
        <v>1</v>
      </c>
      <c r="W170" s="56">
        <f t="shared" si="69"/>
        <v>1</v>
      </c>
      <c r="X170" s="56">
        <f t="shared" si="69"/>
        <v>1</v>
      </c>
      <c r="Y170" s="56">
        <f t="shared" si="69"/>
        <v>1</v>
      </c>
      <c r="Z170" s="56">
        <f t="shared" si="69"/>
        <v>1</v>
      </c>
      <c r="AA170" s="56">
        <f t="shared" si="69"/>
        <v>1</v>
      </c>
      <c r="AB170" s="56">
        <f t="shared" si="69"/>
        <v>1</v>
      </c>
      <c r="AC170" s="56">
        <f t="shared" si="70"/>
        <v>1</v>
      </c>
      <c r="AD170" s="56">
        <f t="shared" si="70"/>
        <v>1</v>
      </c>
      <c r="AE170" s="56">
        <f t="shared" si="70"/>
        <v>1</v>
      </c>
      <c r="AF170" s="56">
        <f t="shared" si="70"/>
        <v>1</v>
      </c>
      <c r="AG170" s="56">
        <f t="shared" si="70"/>
        <v>1</v>
      </c>
      <c r="AH170" s="56">
        <f t="shared" si="70"/>
        <v>1</v>
      </c>
      <c r="AI170" s="56">
        <f t="shared" si="70"/>
        <v>1</v>
      </c>
      <c r="AJ170" s="56">
        <f t="shared" si="70"/>
        <v>1</v>
      </c>
      <c r="AK170" s="56">
        <f t="shared" si="70"/>
        <v>1</v>
      </c>
      <c r="AL170" s="56">
        <f t="shared" si="70"/>
        <v>1</v>
      </c>
      <c r="AM170" s="56">
        <f t="shared" si="71"/>
        <v>1</v>
      </c>
      <c r="AN170" s="56">
        <f t="shared" si="71"/>
        <v>1</v>
      </c>
      <c r="AO170" s="56">
        <f t="shared" si="71"/>
        <v>1</v>
      </c>
      <c r="AP170" s="56">
        <f t="shared" si="71"/>
        <v>1</v>
      </c>
      <c r="AQ170" s="56">
        <f t="shared" si="71"/>
        <v>1</v>
      </c>
      <c r="AR170" s="56">
        <f t="shared" si="71"/>
        <v>1</v>
      </c>
      <c r="AS170" s="56">
        <f t="shared" si="71"/>
        <v>1</v>
      </c>
      <c r="AT170" s="56">
        <f t="shared" si="71"/>
        <v>1</v>
      </c>
      <c r="AU170" s="56">
        <f t="shared" si="71"/>
        <v>1</v>
      </c>
      <c r="AV170" s="56">
        <f t="shared" si="71"/>
        <v>1</v>
      </c>
      <c r="AW170" s="56">
        <f t="shared" si="71"/>
        <v>1</v>
      </c>
      <c r="AX170" s="56">
        <f t="shared" si="71"/>
        <v>1</v>
      </c>
      <c r="AY170" s="56">
        <f t="shared" si="71"/>
        <v>1</v>
      </c>
      <c r="AZ170" s="56">
        <f t="shared" si="71"/>
        <v>1</v>
      </c>
    </row>
    <row r="171" spans="1:52">
      <c r="A171" s="56" t="s">
        <v>352</v>
      </c>
      <c r="B171" s="56">
        <v>30050</v>
      </c>
      <c r="C171" s="56" t="s">
        <v>759</v>
      </c>
      <c r="D171" s="56" t="s">
        <v>804</v>
      </c>
      <c r="E171" s="1">
        <v>39965</v>
      </c>
      <c r="F171" s="1">
        <v>44075</v>
      </c>
      <c r="G171" s="1">
        <f t="shared" si="55"/>
        <v>44075</v>
      </c>
      <c r="I171" s="56">
        <f t="shared" si="68"/>
        <v>0</v>
      </c>
      <c r="J171" s="56">
        <f t="shared" si="68"/>
        <v>1</v>
      </c>
      <c r="K171" s="56">
        <f t="shared" si="68"/>
        <v>1</v>
      </c>
      <c r="L171" s="56">
        <f t="shared" si="68"/>
        <v>1</v>
      </c>
      <c r="M171" s="56">
        <f t="shared" si="68"/>
        <v>1</v>
      </c>
      <c r="N171" s="56">
        <f t="shared" si="68"/>
        <v>1</v>
      </c>
      <c r="O171" s="56">
        <f t="shared" si="68"/>
        <v>1</v>
      </c>
      <c r="P171" s="56">
        <f t="shared" si="68"/>
        <v>1</v>
      </c>
      <c r="Q171" s="56">
        <f t="shared" si="68"/>
        <v>1</v>
      </c>
      <c r="R171" s="56">
        <f t="shared" si="68"/>
        <v>1</v>
      </c>
      <c r="S171" s="56">
        <f t="shared" si="69"/>
        <v>1</v>
      </c>
      <c r="T171" s="56">
        <f t="shared" si="69"/>
        <v>1</v>
      </c>
      <c r="U171" s="56">
        <f t="shared" si="69"/>
        <v>1</v>
      </c>
      <c r="V171" s="56">
        <f t="shared" si="69"/>
        <v>1</v>
      </c>
      <c r="W171" s="56">
        <f t="shared" si="69"/>
        <v>1</v>
      </c>
      <c r="X171" s="56">
        <f t="shared" si="69"/>
        <v>1</v>
      </c>
      <c r="Y171" s="56">
        <f t="shared" si="69"/>
        <v>1</v>
      </c>
      <c r="Z171" s="56">
        <f t="shared" si="69"/>
        <v>1</v>
      </c>
      <c r="AA171" s="56">
        <f t="shared" si="69"/>
        <v>1</v>
      </c>
      <c r="AB171" s="56">
        <f t="shared" si="69"/>
        <v>1</v>
      </c>
      <c r="AC171" s="56">
        <f t="shared" si="70"/>
        <v>1</v>
      </c>
      <c r="AD171" s="56">
        <f t="shared" si="70"/>
        <v>1</v>
      </c>
      <c r="AE171" s="56">
        <f t="shared" si="70"/>
        <v>1</v>
      </c>
      <c r="AF171" s="56">
        <f t="shared" si="70"/>
        <v>1</v>
      </c>
      <c r="AG171" s="56">
        <f t="shared" si="70"/>
        <v>1</v>
      </c>
      <c r="AH171" s="56">
        <f t="shared" si="70"/>
        <v>1</v>
      </c>
      <c r="AI171" s="56">
        <f t="shared" si="70"/>
        <v>1</v>
      </c>
      <c r="AJ171" s="56">
        <f t="shared" si="70"/>
        <v>1</v>
      </c>
      <c r="AK171" s="56">
        <f t="shared" si="70"/>
        <v>1</v>
      </c>
      <c r="AL171" s="56">
        <f t="shared" si="70"/>
        <v>1</v>
      </c>
      <c r="AM171" s="56">
        <f t="shared" si="71"/>
        <v>1</v>
      </c>
      <c r="AN171" s="56">
        <f t="shared" si="71"/>
        <v>1</v>
      </c>
      <c r="AO171" s="56">
        <f t="shared" si="71"/>
        <v>1</v>
      </c>
      <c r="AP171" s="56">
        <f t="shared" si="71"/>
        <v>1</v>
      </c>
      <c r="AQ171" s="56">
        <f t="shared" si="71"/>
        <v>1</v>
      </c>
      <c r="AR171" s="56">
        <f t="shared" si="71"/>
        <v>1</v>
      </c>
      <c r="AS171" s="56">
        <f t="shared" si="71"/>
        <v>1</v>
      </c>
      <c r="AT171" s="56">
        <f t="shared" si="71"/>
        <v>1</v>
      </c>
      <c r="AU171" s="56">
        <f t="shared" si="71"/>
        <v>1</v>
      </c>
      <c r="AV171" s="56">
        <f t="shared" si="71"/>
        <v>1</v>
      </c>
      <c r="AW171" s="56">
        <f t="shared" si="71"/>
        <v>1</v>
      </c>
      <c r="AX171" s="56">
        <f t="shared" si="71"/>
        <v>1</v>
      </c>
      <c r="AY171" s="56">
        <f t="shared" si="71"/>
        <v>1</v>
      </c>
      <c r="AZ171" s="56">
        <f t="shared" si="71"/>
        <v>1</v>
      </c>
    </row>
    <row r="172" spans="1:52">
      <c r="A172" s="56" t="s">
        <v>352</v>
      </c>
      <c r="B172" s="56">
        <v>30238</v>
      </c>
      <c r="C172" s="56" t="s">
        <v>802</v>
      </c>
      <c r="D172" s="56" t="s">
        <v>803</v>
      </c>
      <c r="E172" s="1">
        <v>39059</v>
      </c>
      <c r="F172" s="1">
        <v>43132</v>
      </c>
      <c r="G172" s="1">
        <f t="shared" si="55"/>
        <v>43132</v>
      </c>
      <c r="I172" s="56">
        <f t="shared" si="68"/>
        <v>1</v>
      </c>
      <c r="J172" s="56">
        <f t="shared" si="68"/>
        <v>1</v>
      </c>
      <c r="K172" s="56">
        <f t="shared" si="68"/>
        <v>1</v>
      </c>
      <c r="L172" s="56">
        <f t="shared" si="68"/>
        <v>1</v>
      </c>
      <c r="M172" s="56">
        <f t="shared" si="68"/>
        <v>1</v>
      </c>
      <c r="N172" s="56">
        <f t="shared" si="68"/>
        <v>1</v>
      </c>
      <c r="O172" s="56">
        <f t="shared" si="68"/>
        <v>1</v>
      </c>
      <c r="P172" s="56">
        <f t="shared" si="68"/>
        <v>1</v>
      </c>
      <c r="Q172" s="56">
        <f t="shared" si="68"/>
        <v>1</v>
      </c>
      <c r="R172" s="56">
        <f t="shared" si="68"/>
        <v>1</v>
      </c>
      <c r="S172" s="56">
        <f t="shared" si="69"/>
        <v>1</v>
      </c>
      <c r="T172" s="56">
        <f t="shared" si="69"/>
        <v>1</v>
      </c>
      <c r="U172" s="56">
        <f t="shared" si="69"/>
        <v>1</v>
      </c>
      <c r="V172" s="56">
        <f t="shared" si="69"/>
        <v>1</v>
      </c>
      <c r="W172" s="56">
        <f t="shared" si="69"/>
        <v>1</v>
      </c>
      <c r="X172" s="56">
        <f t="shared" si="69"/>
        <v>1</v>
      </c>
      <c r="Y172" s="56">
        <f t="shared" si="69"/>
        <v>1</v>
      </c>
      <c r="Z172" s="56">
        <f t="shared" si="69"/>
        <v>1</v>
      </c>
      <c r="AA172" s="56">
        <f t="shared" si="69"/>
        <v>1</v>
      </c>
      <c r="AB172" s="56">
        <f t="shared" si="69"/>
        <v>1</v>
      </c>
      <c r="AC172" s="56">
        <f t="shared" si="70"/>
        <v>1</v>
      </c>
      <c r="AD172" s="56">
        <f t="shared" si="70"/>
        <v>1</v>
      </c>
      <c r="AE172" s="56">
        <f t="shared" si="70"/>
        <v>1</v>
      </c>
      <c r="AF172" s="56">
        <f t="shared" si="70"/>
        <v>1</v>
      </c>
      <c r="AG172" s="56">
        <f t="shared" si="70"/>
        <v>1</v>
      </c>
      <c r="AH172" s="56">
        <f t="shared" si="70"/>
        <v>1</v>
      </c>
      <c r="AI172" s="56">
        <f t="shared" si="70"/>
        <v>1</v>
      </c>
      <c r="AJ172" s="56">
        <f t="shared" si="70"/>
        <v>1</v>
      </c>
      <c r="AK172" s="56">
        <f t="shared" si="70"/>
        <v>1</v>
      </c>
      <c r="AL172" s="56">
        <f t="shared" si="70"/>
        <v>1</v>
      </c>
      <c r="AM172" s="56">
        <f t="shared" si="71"/>
        <v>1</v>
      </c>
      <c r="AN172" s="56">
        <f t="shared" si="71"/>
        <v>1</v>
      </c>
      <c r="AO172" s="56">
        <f t="shared" si="71"/>
        <v>1</v>
      </c>
      <c r="AP172" s="56">
        <f t="shared" si="71"/>
        <v>1</v>
      </c>
      <c r="AQ172" s="56">
        <f t="shared" si="71"/>
        <v>1</v>
      </c>
      <c r="AR172" s="56">
        <f t="shared" si="71"/>
        <v>1</v>
      </c>
      <c r="AS172" s="56">
        <f t="shared" si="71"/>
        <v>0</v>
      </c>
      <c r="AT172" s="56">
        <f t="shared" si="71"/>
        <v>0</v>
      </c>
      <c r="AU172" s="56">
        <f t="shared" si="71"/>
        <v>0</v>
      </c>
      <c r="AV172" s="56">
        <f t="shared" si="71"/>
        <v>0</v>
      </c>
      <c r="AW172" s="56">
        <f t="shared" si="71"/>
        <v>0</v>
      </c>
      <c r="AX172" s="56">
        <f t="shared" si="71"/>
        <v>0</v>
      </c>
      <c r="AY172" s="56">
        <f t="shared" si="71"/>
        <v>0</v>
      </c>
      <c r="AZ172" s="56">
        <f t="shared" si="71"/>
        <v>0</v>
      </c>
    </row>
    <row r="173" spans="1:52">
      <c r="A173" s="56" t="s">
        <v>352</v>
      </c>
      <c r="B173" s="56">
        <v>30242</v>
      </c>
      <c r="C173" s="56" t="s">
        <v>802</v>
      </c>
      <c r="D173" s="56" t="s">
        <v>801</v>
      </c>
      <c r="E173" s="1">
        <v>39046</v>
      </c>
      <c r="F173" s="1">
        <v>42979</v>
      </c>
      <c r="G173" s="1">
        <f t="shared" si="55"/>
        <v>42979</v>
      </c>
      <c r="I173" s="56">
        <f t="shared" si="68"/>
        <v>1</v>
      </c>
      <c r="J173" s="56">
        <f t="shared" si="68"/>
        <v>1</v>
      </c>
      <c r="K173" s="56">
        <f t="shared" si="68"/>
        <v>1</v>
      </c>
      <c r="L173" s="56">
        <f t="shared" si="68"/>
        <v>1</v>
      </c>
      <c r="M173" s="56">
        <f t="shared" si="68"/>
        <v>1</v>
      </c>
      <c r="N173" s="56">
        <f t="shared" si="68"/>
        <v>1</v>
      </c>
      <c r="O173" s="56">
        <f t="shared" si="68"/>
        <v>1</v>
      </c>
      <c r="P173" s="56">
        <f t="shared" si="68"/>
        <v>1</v>
      </c>
      <c r="Q173" s="56">
        <f t="shared" si="68"/>
        <v>1</v>
      </c>
      <c r="R173" s="56">
        <f t="shared" si="68"/>
        <v>1</v>
      </c>
      <c r="S173" s="56">
        <f t="shared" si="69"/>
        <v>1</v>
      </c>
      <c r="T173" s="56">
        <f t="shared" si="69"/>
        <v>1</v>
      </c>
      <c r="U173" s="56">
        <f t="shared" si="69"/>
        <v>1</v>
      </c>
      <c r="V173" s="56">
        <f t="shared" si="69"/>
        <v>1</v>
      </c>
      <c r="W173" s="56">
        <f t="shared" si="69"/>
        <v>1</v>
      </c>
      <c r="X173" s="56">
        <f t="shared" si="69"/>
        <v>1</v>
      </c>
      <c r="Y173" s="56">
        <f t="shared" si="69"/>
        <v>1</v>
      </c>
      <c r="Z173" s="56">
        <f t="shared" si="69"/>
        <v>1</v>
      </c>
      <c r="AA173" s="56">
        <f t="shared" si="69"/>
        <v>1</v>
      </c>
      <c r="AB173" s="56">
        <f t="shared" si="69"/>
        <v>1</v>
      </c>
      <c r="AC173" s="56">
        <f t="shared" si="70"/>
        <v>1</v>
      </c>
      <c r="AD173" s="56">
        <f t="shared" si="70"/>
        <v>1</v>
      </c>
      <c r="AE173" s="56">
        <f t="shared" si="70"/>
        <v>1</v>
      </c>
      <c r="AF173" s="56">
        <f t="shared" si="70"/>
        <v>1</v>
      </c>
      <c r="AG173" s="56">
        <f t="shared" si="70"/>
        <v>1</v>
      </c>
      <c r="AH173" s="56">
        <f t="shared" si="70"/>
        <v>1</v>
      </c>
      <c r="AI173" s="56">
        <f t="shared" si="70"/>
        <v>1</v>
      </c>
      <c r="AJ173" s="56">
        <f t="shared" si="70"/>
        <v>1</v>
      </c>
      <c r="AK173" s="56">
        <f t="shared" si="70"/>
        <v>1</v>
      </c>
      <c r="AL173" s="56">
        <f t="shared" si="70"/>
        <v>1</v>
      </c>
      <c r="AM173" s="56">
        <f t="shared" si="71"/>
        <v>1</v>
      </c>
      <c r="AN173" s="56">
        <f t="shared" si="71"/>
        <v>1</v>
      </c>
      <c r="AO173" s="56">
        <f t="shared" si="71"/>
        <v>1</v>
      </c>
      <c r="AP173" s="56">
        <f t="shared" si="71"/>
        <v>1</v>
      </c>
      <c r="AQ173" s="56">
        <f t="shared" si="71"/>
        <v>0</v>
      </c>
      <c r="AR173" s="56">
        <f t="shared" si="71"/>
        <v>0</v>
      </c>
      <c r="AS173" s="56">
        <f t="shared" si="71"/>
        <v>0</v>
      </c>
      <c r="AT173" s="56">
        <f t="shared" si="71"/>
        <v>0</v>
      </c>
      <c r="AU173" s="56">
        <f t="shared" si="71"/>
        <v>0</v>
      </c>
      <c r="AV173" s="56">
        <f t="shared" si="71"/>
        <v>0</v>
      </c>
      <c r="AW173" s="56">
        <f t="shared" si="71"/>
        <v>0</v>
      </c>
      <c r="AX173" s="56">
        <f t="shared" si="71"/>
        <v>0</v>
      </c>
      <c r="AY173" s="56">
        <f t="shared" si="71"/>
        <v>0</v>
      </c>
      <c r="AZ173" s="56">
        <f t="shared" si="71"/>
        <v>0</v>
      </c>
    </row>
    <row r="174" spans="1:52">
      <c r="A174" s="56" t="s">
        <v>352</v>
      </c>
      <c r="B174" s="56">
        <v>30273</v>
      </c>
      <c r="C174" s="56" t="s">
        <v>799</v>
      </c>
      <c r="D174" s="56" t="s">
        <v>800</v>
      </c>
      <c r="E174" s="1">
        <v>37029</v>
      </c>
      <c r="F174" s="1">
        <v>41456</v>
      </c>
      <c r="G174" s="1">
        <f t="shared" si="55"/>
        <v>41456</v>
      </c>
      <c r="I174" s="56">
        <f t="shared" si="68"/>
        <v>1</v>
      </c>
      <c r="J174" s="56">
        <f t="shared" si="68"/>
        <v>1</v>
      </c>
      <c r="K174" s="56">
        <f t="shared" si="68"/>
        <v>1</v>
      </c>
      <c r="L174" s="56">
        <f t="shared" si="68"/>
        <v>1</v>
      </c>
      <c r="M174" s="56">
        <f t="shared" si="68"/>
        <v>1</v>
      </c>
      <c r="N174" s="56">
        <f t="shared" si="68"/>
        <v>1</v>
      </c>
      <c r="O174" s="56">
        <f t="shared" si="68"/>
        <v>1</v>
      </c>
      <c r="P174" s="56">
        <f t="shared" si="68"/>
        <v>1</v>
      </c>
      <c r="Q174" s="56">
        <f t="shared" si="68"/>
        <v>1</v>
      </c>
      <c r="R174" s="56">
        <f t="shared" si="68"/>
        <v>1</v>
      </c>
      <c r="S174" s="56">
        <f t="shared" si="69"/>
        <v>1</v>
      </c>
      <c r="T174" s="56">
        <f t="shared" si="69"/>
        <v>1</v>
      </c>
      <c r="U174" s="56">
        <f t="shared" si="69"/>
        <v>1</v>
      </c>
      <c r="V174" s="56">
        <f t="shared" si="69"/>
        <v>1</v>
      </c>
      <c r="W174" s="56">
        <f t="shared" si="69"/>
        <v>1</v>
      </c>
      <c r="X174" s="56">
        <f t="shared" si="69"/>
        <v>1</v>
      </c>
      <c r="Y174" s="56">
        <f t="shared" si="69"/>
        <v>1</v>
      </c>
      <c r="Z174" s="56">
        <f t="shared" si="69"/>
        <v>1</v>
      </c>
      <c r="AA174" s="56">
        <f t="shared" si="69"/>
        <v>0</v>
      </c>
      <c r="AB174" s="56">
        <f t="shared" si="69"/>
        <v>0</v>
      </c>
      <c r="AC174" s="56">
        <f t="shared" si="70"/>
        <v>0</v>
      </c>
      <c r="AD174" s="56">
        <f t="shared" si="70"/>
        <v>0</v>
      </c>
      <c r="AE174" s="56">
        <f t="shared" si="70"/>
        <v>0</v>
      </c>
      <c r="AF174" s="56">
        <f t="shared" si="70"/>
        <v>0</v>
      </c>
      <c r="AG174" s="56">
        <f t="shared" si="70"/>
        <v>0</v>
      </c>
      <c r="AH174" s="56">
        <f t="shared" si="70"/>
        <v>0</v>
      </c>
      <c r="AI174" s="56">
        <f t="shared" si="70"/>
        <v>0</v>
      </c>
      <c r="AJ174" s="56">
        <f t="shared" si="70"/>
        <v>0</v>
      </c>
      <c r="AK174" s="56">
        <f t="shared" si="70"/>
        <v>0</v>
      </c>
      <c r="AL174" s="56">
        <f t="shared" si="70"/>
        <v>0</v>
      </c>
      <c r="AM174" s="56">
        <f t="shared" si="71"/>
        <v>0</v>
      </c>
      <c r="AN174" s="56">
        <f t="shared" si="71"/>
        <v>0</v>
      </c>
      <c r="AO174" s="56">
        <f t="shared" si="71"/>
        <v>0</v>
      </c>
      <c r="AP174" s="56">
        <f t="shared" si="71"/>
        <v>0</v>
      </c>
      <c r="AQ174" s="56">
        <f t="shared" si="71"/>
        <v>0</v>
      </c>
      <c r="AR174" s="56">
        <f t="shared" si="71"/>
        <v>0</v>
      </c>
      <c r="AS174" s="56">
        <f t="shared" si="71"/>
        <v>0</v>
      </c>
      <c r="AT174" s="56">
        <f t="shared" si="71"/>
        <v>0</v>
      </c>
      <c r="AU174" s="56">
        <f t="shared" si="71"/>
        <v>0</v>
      </c>
      <c r="AV174" s="56">
        <f t="shared" si="71"/>
        <v>0</v>
      </c>
      <c r="AW174" s="56">
        <f t="shared" si="71"/>
        <v>0</v>
      </c>
      <c r="AX174" s="56">
        <f t="shared" si="71"/>
        <v>0</v>
      </c>
      <c r="AY174" s="56">
        <f t="shared" si="71"/>
        <v>0</v>
      </c>
      <c r="AZ174" s="56">
        <f t="shared" si="71"/>
        <v>0</v>
      </c>
    </row>
    <row r="175" spans="1:52">
      <c r="A175" s="56" t="s">
        <v>352</v>
      </c>
      <c r="B175" s="56">
        <v>30275</v>
      </c>
      <c r="C175" s="56" t="s">
        <v>799</v>
      </c>
      <c r="D175" s="56" t="s">
        <v>798</v>
      </c>
      <c r="E175" s="1">
        <v>37112</v>
      </c>
      <c r="F175" s="1">
        <v>42614</v>
      </c>
      <c r="G175" s="1">
        <f t="shared" si="55"/>
        <v>42614</v>
      </c>
      <c r="I175" s="56">
        <f t="shared" si="68"/>
        <v>1</v>
      </c>
      <c r="J175" s="56">
        <f t="shared" si="68"/>
        <v>1</v>
      </c>
      <c r="K175" s="56">
        <f t="shared" si="68"/>
        <v>1</v>
      </c>
      <c r="L175" s="56">
        <f t="shared" si="68"/>
        <v>1</v>
      </c>
      <c r="M175" s="56">
        <f t="shared" si="68"/>
        <v>1</v>
      </c>
      <c r="N175" s="56">
        <f t="shared" si="68"/>
        <v>1</v>
      </c>
      <c r="O175" s="56">
        <f t="shared" si="68"/>
        <v>1</v>
      </c>
      <c r="P175" s="56">
        <f t="shared" si="68"/>
        <v>1</v>
      </c>
      <c r="Q175" s="56">
        <f t="shared" si="68"/>
        <v>1</v>
      </c>
      <c r="R175" s="56">
        <f t="shared" si="68"/>
        <v>1</v>
      </c>
      <c r="S175" s="56">
        <f t="shared" si="69"/>
        <v>1</v>
      </c>
      <c r="T175" s="56">
        <f t="shared" si="69"/>
        <v>1</v>
      </c>
      <c r="U175" s="56">
        <f t="shared" si="69"/>
        <v>1</v>
      </c>
      <c r="V175" s="56">
        <f t="shared" si="69"/>
        <v>1</v>
      </c>
      <c r="W175" s="56">
        <f t="shared" si="69"/>
        <v>1</v>
      </c>
      <c r="X175" s="56">
        <f t="shared" si="69"/>
        <v>1</v>
      </c>
      <c r="Y175" s="56">
        <f t="shared" si="69"/>
        <v>1</v>
      </c>
      <c r="Z175" s="56">
        <f t="shared" si="69"/>
        <v>1</v>
      </c>
      <c r="AA175" s="56">
        <f t="shared" si="69"/>
        <v>1</v>
      </c>
      <c r="AB175" s="56">
        <f t="shared" si="69"/>
        <v>1</v>
      </c>
      <c r="AC175" s="56">
        <f t="shared" si="70"/>
        <v>1</v>
      </c>
      <c r="AD175" s="56">
        <f t="shared" si="70"/>
        <v>1</v>
      </c>
      <c r="AE175" s="56">
        <f t="shared" si="70"/>
        <v>1</v>
      </c>
      <c r="AF175" s="56">
        <f t="shared" si="70"/>
        <v>1</v>
      </c>
      <c r="AG175" s="56">
        <f t="shared" si="70"/>
        <v>1</v>
      </c>
      <c r="AH175" s="56">
        <f t="shared" si="70"/>
        <v>1</v>
      </c>
      <c r="AI175" s="56">
        <f t="shared" si="70"/>
        <v>1</v>
      </c>
      <c r="AJ175" s="56">
        <f t="shared" si="70"/>
        <v>1</v>
      </c>
      <c r="AK175" s="56">
        <f t="shared" si="70"/>
        <v>1</v>
      </c>
      <c r="AL175" s="56">
        <f t="shared" si="70"/>
        <v>1</v>
      </c>
      <c r="AM175" s="56">
        <f t="shared" si="71"/>
        <v>0</v>
      </c>
      <c r="AN175" s="56">
        <f t="shared" si="71"/>
        <v>0</v>
      </c>
      <c r="AO175" s="56">
        <f t="shared" si="71"/>
        <v>0</v>
      </c>
      <c r="AP175" s="56">
        <f t="shared" si="71"/>
        <v>0</v>
      </c>
      <c r="AQ175" s="56">
        <f t="shared" si="71"/>
        <v>0</v>
      </c>
      <c r="AR175" s="56">
        <f t="shared" si="71"/>
        <v>0</v>
      </c>
      <c r="AS175" s="56">
        <f t="shared" si="71"/>
        <v>0</v>
      </c>
      <c r="AT175" s="56">
        <f t="shared" si="71"/>
        <v>0</v>
      </c>
      <c r="AU175" s="56">
        <f t="shared" si="71"/>
        <v>0</v>
      </c>
      <c r="AV175" s="56">
        <f t="shared" si="71"/>
        <v>0</v>
      </c>
      <c r="AW175" s="56">
        <f t="shared" si="71"/>
        <v>0</v>
      </c>
      <c r="AX175" s="56">
        <f t="shared" si="71"/>
        <v>0</v>
      </c>
      <c r="AY175" s="56">
        <f t="shared" si="71"/>
        <v>0</v>
      </c>
      <c r="AZ175" s="56">
        <f t="shared" si="71"/>
        <v>0</v>
      </c>
    </row>
    <row r="176" spans="1:52">
      <c r="A176" s="56" t="s">
        <v>352</v>
      </c>
      <c r="B176" s="56">
        <v>32406</v>
      </c>
      <c r="C176" s="56" t="s">
        <v>796</v>
      </c>
      <c r="D176" s="56" t="s">
        <v>797</v>
      </c>
      <c r="E176" s="1">
        <v>39965</v>
      </c>
      <c r="F176" s="1">
        <v>43709</v>
      </c>
      <c r="G176" s="1">
        <f t="shared" si="55"/>
        <v>43709</v>
      </c>
      <c r="I176" s="56">
        <f t="shared" si="68"/>
        <v>0</v>
      </c>
      <c r="J176" s="56">
        <f t="shared" si="68"/>
        <v>1</v>
      </c>
      <c r="K176" s="56">
        <f t="shared" si="68"/>
        <v>1</v>
      </c>
      <c r="L176" s="56">
        <f t="shared" si="68"/>
        <v>1</v>
      </c>
      <c r="M176" s="56">
        <f t="shared" si="68"/>
        <v>1</v>
      </c>
      <c r="N176" s="56">
        <f t="shared" si="68"/>
        <v>1</v>
      </c>
      <c r="O176" s="56">
        <f t="shared" si="68"/>
        <v>1</v>
      </c>
      <c r="P176" s="56">
        <f t="shared" si="68"/>
        <v>1</v>
      </c>
      <c r="Q176" s="56">
        <f t="shared" si="68"/>
        <v>1</v>
      </c>
      <c r="R176" s="56">
        <f t="shared" si="68"/>
        <v>1</v>
      </c>
      <c r="S176" s="56">
        <f t="shared" si="69"/>
        <v>1</v>
      </c>
      <c r="T176" s="56">
        <f t="shared" si="69"/>
        <v>1</v>
      </c>
      <c r="U176" s="56">
        <f t="shared" si="69"/>
        <v>1</v>
      </c>
      <c r="V176" s="56">
        <f t="shared" si="69"/>
        <v>1</v>
      </c>
      <c r="W176" s="56">
        <f t="shared" si="69"/>
        <v>1</v>
      </c>
      <c r="X176" s="56">
        <f t="shared" si="69"/>
        <v>1</v>
      </c>
      <c r="Y176" s="56">
        <f t="shared" si="69"/>
        <v>1</v>
      </c>
      <c r="Z176" s="56">
        <f t="shared" si="69"/>
        <v>1</v>
      </c>
      <c r="AA176" s="56">
        <f t="shared" si="69"/>
        <v>1</v>
      </c>
      <c r="AB176" s="56">
        <f t="shared" si="69"/>
        <v>1</v>
      </c>
      <c r="AC176" s="56">
        <f t="shared" si="70"/>
        <v>1</v>
      </c>
      <c r="AD176" s="56">
        <f t="shared" si="70"/>
        <v>1</v>
      </c>
      <c r="AE176" s="56">
        <f t="shared" si="70"/>
        <v>1</v>
      </c>
      <c r="AF176" s="56">
        <f t="shared" si="70"/>
        <v>1</v>
      </c>
      <c r="AG176" s="56">
        <f t="shared" si="70"/>
        <v>1</v>
      </c>
      <c r="AH176" s="56">
        <f t="shared" si="70"/>
        <v>1</v>
      </c>
      <c r="AI176" s="56">
        <f t="shared" si="70"/>
        <v>1</v>
      </c>
      <c r="AJ176" s="56">
        <f t="shared" si="70"/>
        <v>1</v>
      </c>
      <c r="AK176" s="56">
        <f t="shared" si="70"/>
        <v>1</v>
      </c>
      <c r="AL176" s="56">
        <f t="shared" si="70"/>
        <v>1</v>
      </c>
      <c r="AM176" s="56">
        <f t="shared" si="71"/>
        <v>1</v>
      </c>
      <c r="AN176" s="56">
        <f t="shared" si="71"/>
        <v>1</v>
      </c>
      <c r="AO176" s="56">
        <f t="shared" si="71"/>
        <v>1</v>
      </c>
      <c r="AP176" s="56">
        <f t="shared" si="71"/>
        <v>1</v>
      </c>
      <c r="AQ176" s="56">
        <f t="shared" si="71"/>
        <v>1</v>
      </c>
      <c r="AR176" s="56">
        <f t="shared" si="71"/>
        <v>1</v>
      </c>
      <c r="AS176" s="56">
        <f t="shared" si="71"/>
        <v>1</v>
      </c>
      <c r="AT176" s="56">
        <f t="shared" si="71"/>
        <v>1</v>
      </c>
      <c r="AU176" s="56">
        <f t="shared" si="71"/>
        <v>1</v>
      </c>
      <c r="AV176" s="56">
        <f t="shared" si="71"/>
        <v>1</v>
      </c>
      <c r="AW176" s="56">
        <f t="shared" si="71"/>
        <v>1</v>
      </c>
      <c r="AX176" s="56">
        <f t="shared" si="71"/>
        <v>1</v>
      </c>
      <c r="AY176" s="56">
        <f t="shared" si="71"/>
        <v>0</v>
      </c>
      <c r="AZ176" s="56">
        <f t="shared" si="71"/>
        <v>0</v>
      </c>
    </row>
    <row r="177" spans="1:52">
      <c r="A177" s="56" t="s">
        <v>352</v>
      </c>
      <c r="B177" s="56">
        <v>32407</v>
      </c>
      <c r="C177" s="56" t="s">
        <v>796</v>
      </c>
      <c r="D177" s="56" t="s">
        <v>795</v>
      </c>
      <c r="E177" s="1">
        <v>39965</v>
      </c>
      <c r="F177" s="1">
        <v>42614</v>
      </c>
      <c r="G177" s="1">
        <f t="shared" si="55"/>
        <v>42614</v>
      </c>
      <c r="I177" s="56">
        <f t="shared" ref="I177:R186" si="72">IF(AND(I$5&gt;$E177,I$5&lt;$G177),1,0)</f>
        <v>0</v>
      </c>
      <c r="J177" s="56">
        <f t="shared" si="72"/>
        <v>1</v>
      </c>
      <c r="K177" s="56">
        <f t="shared" si="72"/>
        <v>1</v>
      </c>
      <c r="L177" s="56">
        <f t="shared" si="72"/>
        <v>1</v>
      </c>
      <c r="M177" s="56">
        <f t="shared" si="72"/>
        <v>1</v>
      </c>
      <c r="N177" s="56">
        <f t="shared" si="72"/>
        <v>1</v>
      </c>
      <c r="O177" s="56">
        <f t="shared" si="72"/>
        <v>1</v>
      </c>
      <c r="P177" s="56">
        <f t="shared" si="72"/>
        <v>1</v>
      </c>
      <c r="Q177" s="56">
        <f t="shared" si="72"/>
        <v>1</v>
      </c>
      <c r="R177" s="56">
        <f t="shared" si="72"/>
        <v>1</v>
      </c>
      <c r="S177" s="56">
        <f t="shared" ref="S177:AB186" si="73">IF(AND(S$5&gt;$E177,S$5&lt;$G177),1,0)</f>
        <v>1</v>
      </c>
      <c r="T177" s="56">
        <f t="shared" si="73"/>
        <v>1</v>
      </c>
      <c r="U177" s="56">
        <f t="shared" si="73"/>
        <v>1</v>
      </c>
      <c r="V177" s="56">
        <f t="shared" si="73"/>
        <v>1</v>
      </c>
      <c r="W177" s="56">
        <f t="shared" si="73"/>
        <v>1</v>
      </c>
      <c r="X177" s="56">
        <f t="shared" si="73"/>
        <v>1</v>
      </c>
      <c r="Y177" s="56">
        <f t="shared" si="73"/>
        <v>1</v>
      </c>
      <c r="Z177" s="56">
        <f t="shared" si="73"/>
        <v>1</v>
      </c>
      <c r="AA177" s="56">
        <f t="shared" si="73"/>
        <v>1</v>
      </c>
      <c r="AB177" s="56">
        <f t="shared" si="73"/>
        <v>1</v>
      </c>
      <c r="AC177" s="56">
        <f t="shared" ref="AC177:AL186" si="74">IF(AND(AC$5&gt;$E177,AC$5&lt;$G177),1,0)</f>
        <v>1</v>
      </c>
      <c r="AD177" s="56">
        <f t="shared" si="74"/>
        <v>1</v>
      </c>
      <c r="AE177" s="56">
        <f t="shared" si="74"/>
        <v>1</v>
      </c>
      <c r="AF177" s="56">
        <f t="shared" si="74"/>
        <v>1</v>
      </c>
      <c r="AG177" s="56">
        <f t="shared" si="74"/>
        <v>1</v>
      </c>
      <c r="AH177" s="56">
        <f t="shared" si="74"/>
        <v>1</v>
      </c>
      <c r="AI177" s="56">
        <f t="shared" si="74"/>
        <v>1</v>
      </c>
      <c r="AJ177" s="56">
        <f t="shared" si="74"/>
        <v>1</v>
      </c>
      <c r="AK177" s="56">
        <f t="shared" si="74"/>
        <v>1</v>
      </c>
      <c r="AL177" s="56">
        <f t="shared" si="74"/>
        <v>1</v>
      </c>
      <c r="AM177" s="56">
        <f t="shared" ref="AM177:AZ186" si="75">IF(AND(AM$5&gt;$E177,AM$5&lt;$G177),1,0)</f>
        <v>0</v>
      </c>
      <c r="AN177" s="56">
        <f t="shared" si="75"/>
        <v>0</v>
      </c>
      <c r="AO177" s="56">
        <f t="shared" si="75"/>
        <v>0</v>
      </c>
      <c r="AP177" s="56">
        <f t="shared" si="75"/>
        <v>0</v>
      </c>
      <c r="AQ177" s="56">
        <f t="shared" si="75"/>
        <v>0</v>
      </c>
      <c r="AR177" s="56">
        <f t="shared" si="75"/>
        <v>0</v>
      </c>
      <c r="AS177" s="56">
        <f t="shared" si="75"/>
        <v>0</v>
      </c>
      <c r="AT177" s="56">
        <f t="shared" si="75"/>
        <v>0</v>
      </c>
      <c r="AU177" s="56">
        <f t="shared" si="75"/>
        <v>0</v>
      </c>
      <c r="AV177" s="56">
        <f t="shared" si="75"/>
        <v>0</v>
      </c>
      <c r="AW177" s="56">
        <f t="shared" si="75"/>
        <v>0</v>
      </c>
      <c r="AX177" s="56">
        <f t="shared" si="75"/>
        <v>0</v>
      </c>
      <c r="AY177" s="56">
        <f t="shared" si="75"/>
        <v>0</v>
      </c>
      <c r="AZ177" s="56">
        <f t="shared" si="75"/>
        <v>0</v>
      </c>
    </row>
    <row r="178" spans="1:52">
      <c r="A178" s="56" t="s">
        <v>352</v>
      </c>
      <c r="B178" s="56">
        <v>32440</v>
      </c>
      <c r="C178" s="56" t="s">
        <v>759</v>
      </c>
      <c r="D178" s="56" t="s">
        <v>794</v>
      </c>
      <c r="E178" s="1">
        <v>37162</v>
      </c>
      <c r="F178" s="1">
        <v>42583</v>
      </c>
      <c r="G178" s="1">
        <f t="shared" si="55"/>
        <v>42583</v>
      </c>
      <c r="I178" s="56">
        <f t="shared" si="72"/>
        <v>1</v>
      </c>
      <c r="J178" s="56">
        <f t="shared" si="72"/>
        <v>1</v>
      </c>
      <c r="K178" s="56">
        <f t="shared" si="72"/>
        <v>1</v>
      </c>
      <c r="L178" s="56">
        <f t="shared" si="72"/>
        <v>1</v>
      </c>
      <c r="M178" s="56">
        <f t="shared" si="72"/>
        <v>1</v>
      </c>
      <c r="N178" s="56">
        <f t="shared" si="72"/>
        <v>1</v>
      </c>
      <c r="O178" s="56">
        <f t="shared" si="72"/>
        <v>1</v>
      </c>
      <c r="P178" s="56">
        <f t="shared" si="72"/>
        <v>1</v>
      </c>
      <c r="Q178" s="56">
        <f t="shared" si="72"/>
        <v>1</v>
      </c>
      <c r="R178" s="56">
        <f t="shared" si="72"/>
        <v>1</v>
      </c>
      <c r="S178" s="56">
        <f t="shared" si="73"/>
        <v>1</v>
      </c>
      <c r="T178" s="56">
        <f t="shared" si="73"/>
        <v>1</v>
      </c>
      <c r="U178" s="56">
        <f t="shared" si="73"/>
        <v>1</v>
      </c>
      <c r="V178" s="56">
        <f t="shared" si="73"/>
        <v>1</v>
      </c>
      <c r="W178" s="56">
        <f t="shared" si="73"/>
        <v>1</v>
      </c>
      <c r="X178" s="56">
        <f t="shared" si="73"/>
        <v>1</v>
      </c>
      <c r="Y178" s="56">
        <f t="shared" si="73"/>
        <v>1</v>
      </c>
      <c r="Z178" s="56">
        <f t="shared" si="73"/>
        <v>1</v>
      </c>
      <c r="AA178" s="56">
        <f t="shared" si="73"/>
        <v>1</v>
      </c>
      <c r="AB178" s="56">
        <f t="shared" si="73"/>
        <v>1</v>
      </c>
      <c r="AC178" s="56">
        <f t="shared" si="74"/>
        <v>1</v>
      </c>
      <c r="AD178" s="56">
        <f t="shared" si="74"/>
        <v>1</v>
      </c>
      <c r="AE178" s="56">
        <f t="shared" si="74"/>
        <v>1</v>
      </c>
      <c r="AF178" s="56">
        <f t="shared" si="74"/>
        <v>1</v>
      </c>
      <c r="AG178" s="56">
        <f t="shared" si="74"/>
        <v>1</v>
      </c>
      <c r="AH178" s="56">
        <f t="shared" si="74"/>
        <v>1</v>
      </c>
      <c r="AI178" s="56">
        <f t="shared" si="74"/>
        <v>1</v>
      </c>
      <c r="AJ178" s="56">
        <f t="shared" si="74"/>
        <v>1</v>
      </c>
      <c r="AK178" s="56">
        <f t="shared" si="74"/>
        <v>1</v>
      </c>
      <c r="AL178" s="56">
        <f t="shared" si="74"/>
        <v>1</v>
      </c>
      <c r="AM178" s="56">
        <f t="shared" si="75"/>
        <v>0</v>
      </c>
      <c r="AN178" s="56">
        <f t="shared" si="75"/>
        <v>0</v>
      </c>
      <c r="AO178" s="56">
        <f t="shared" si="75"/>
        <v>0</v>
      </c>
      <c r="AP178" s="56">
        <f t="shared" si="75"/>
        <v>0</v>
      </c>
      <c r="AQ178" s="56">
        <f t="shared" si="75"/>
        <v>0</v>
      </c>
      <c r="AR178" s="56">
        <f t="shared" si="75"/>
        <v>0</v>
      </c>
      <c r="AS178" s="56">
        <f t="shared" si="75"/>
        <v>0</v>
      </c>
      <c r="AT178" s="56">
        <f t="shared" si="75"/>
        <v>0</v>
      </c>
      <c r="AU178" s="56">
        <f t="shared" si="75"/>
        <v>0</v>
      </c>
      <c r="AV178" s="56">
        <f t="shared" si="75"/>
        <v>0</v>
      </c>
      <c r="AW178" s="56">
        <f t="shared" si="75"/>
        <v>0</v>
      </c>
      <c r="AX178" s="56">
        <f t="shared" si="75"/>
        <v>0</v>
      </c>
      <c r="AY178" s="56">
        <f t="shared" si="75"/>
        <v>0</v>
      </c>
      <c r="AZ178" s="56">
        <f t="shared" si="75"/>
        <v>0</v>
      </c>
    </row>
    <row r="179" spans="1:52">
      <c r="A179" s="56" t="s">
        <v>352</v>
      </c>
      <c r="B179" s="56">
        <v>32574</v>
      </c>
      <c r="C179" s="56" t="s">
        <v>759</v>
      </c>
      <c r="D179" s="56" t="s">
        <v>793</v>
      </c>
      <c r="E179" s="1">
        <v>37188</v>
      </c>
      <c r="F179" s="1">
        <v>42401</v>
      </c>
      <c r="G179" s="1">
        <f t="shared" si="55"/>
        <v>42401</v>
      </c>
      <c r="I179" s="56">
        <f t="shared" si="72"/>
        <v>1</v>
      </c>
      <c r="J179" s="56">
        <f t="shared" si="72"/>
        <v>1</v>
      </c>
      <c r="K179" s="56">
        <f t="shared" si="72"/>
        <v>1</v>
      </c>
      <c r="L179" s="56">
        <f t="shared" si="72"/>
        <v>1</v>
      </c>
      <c r="M179" s="56">
        <f t="shared" si="72"/>
        <v>1</v>
      </c>
      <c r="N179" s="56">
        <f t="shared" si="72"/>
        <v>1</v>
      </c>
      <c r="O179" s="56">
        <f t="shared" si="72"/>
        <v>1</v>
      </c>
      <c r="P179" s="56">
        <f t="shared" si="72"/>
        <v>1</v>
      </c>
      <c r="Q179" s="56">
        <f t="shared" si="72"/>
        <v>1</v>
      </c>
      <c r="R179" s="56">
        <f t="shared" si="72"/>
        <v>1</v>
      </c>
      <c r="S179" s="56">
        <f t="shared" si="73"/>
        <v>1</v>
      </c>
      <c r="T179" s="56">
        <f t="shared" si="73"/>
        <v>1</v>
      </c>
      <c r="U179" s="56">
        <f t="shared" si="73"/>
        <v>1</v>
      </c>
      <c r="V179" s="56">
        <f t="shared" si="73"/>
        <v>1</v>
      </c>
      <c r="W179" s="56">
        <f t="shared" si="73"/>
        <v>1</v>
      </c>
      <c r="X179" s="56">
        <f t="shared" si="73"/>
        <v>1</v>
      </c>
      <c r="Y179" s="56">
        <f t="shared" si="73"/>
        <v>1</v>
      </c>
      <c r="Z179" s="56">
        <f t="shared" si="73"/>
        <v>1</v>
      </c>
      <c r="AA179" s="56">
        <f t="shared" si="73"/>
        <v>1</v>
      </c>
      <c r="AB179" s="56">
        <f t="shared" si="73"/>
        <v>1</v>
      </c>
      <c r="AC179" s="56">
        <f t="shared" si="74"/>
        <v>1</v>
      </c>
      <c r="AD179" s="56">
        <f t="shared" si="74"/>
        <v>1</v>
      </c>
      <c r="AE179" s="56">
        <f t="shared" si="74"/>
        <v>1</v>
      </c>
      <c r="AF179" s="56">
        <f t="shared" si="74"/>
        <v>1</v>
      </c>
      <c r="AG179" s="56">
        <f t="shared" si="74"/>
        <v>1</v>
      </c>
      <c r="AH179" s="56">
        <f t="shared" si="74"/>
        <v>1</v>
      </c>
      <c r="AI179" s="56">
        <f t="shared" si="74"/>
        <v>1</v>
      </c>
      <c r="AJ179" s="56">
        <f t="shared" si="74"/>
        <v>1</v>
      </c>
      <c r="AK179" s="56">
        <f t="shared" si="74"/>
        <v>0</v>
      </c>
      <c r="AL179" s="56">
        <f t="shared" si="74"/>
        <v>0</v>
      </c>
      <c r="AM179" s="56">
        <f t="shared" si="75"/>
        <v>0</v>
      </c>
      <c r="AN179" s="56">
        <f t="shared" si="75"/>
        <v>0</v>
      </c>
      <c r="AO179" s="56">
        <f t="shared" si="75"/>
        <v>0</v>
      </c>
      <c r="AP179" s="56">
        <f t="shared" si="75"/>
        <v>0</v>
      </c>
      <c r="AQ179" s="56">
        <f t="shared" si="75"/>
        <v>0</v>
      </c>
      <c r="AR179" s="56">
        <f t="shared" si="75"/>
        <v>0</v>
      </c>
      <c r="AS179" s="56">
        <f t="shared" si="75"/>
        <v>0</v>
      </c>
      <c r="AT179" s="56">
        <f t="shared" si="75"/>
        <v>0</v>
      </c>
      <c r="AU179" s="56">
        <f t="shared" si="75"/>
        <v>0</v>
      </c>
      <c r="AV179" s="56">
        <f t="shared" si="75"/>
        <v>0</v>
      </c>
      <c r="AW179" s="56">
        <f t="shared" si="75"/>
        <v>0</v>
      </c>
      <c r="AX179" s="56">
        <f t="shared" si="75"/>
        <v>0</v>
      </c>
      <c r="AY179" s="56">
        <f t="shared" si="75"/>
        <v>0</v>
      </c>
      <c r="AZ179" s="56">
        <f t="shared" si="75"/>
        <v>0</v>
      </c>
    </row>
    <row r="180" spans="1:52">
      <c r="A180" s="56" t="s">
        <v>352</v>
      </c>
      <c r="B180" s="56">
        <v>34653</v>
      </c>
      <c r="C180" s="56" t="s">
        <v>714</v>
      </c>
      <c r="D180" s="56" t="s">
        <v>792</v>
      </c>
      <c r="E180" s="1">
        <v>38971</v>
      </c>
      <c r="F180" s="1">
        <v>38989</v>
      </c>
      <c r="G180" s="1">
        <f t="shared" si="55"/>
        <v>38989</v>
      </c>
      <c r="I180" s="56">
        <f t="shared" si="72"/>
        <v>0</v>
      </c>
      <c r="J180" s="56">
        <f t="shared" si="72"/>
        <v>0</v>
      </c>
      <c r="K180" s="56">
        <f t="shared" si="72"/>
        <v>0</v>
      </c>
      <c r="L180" s="56">
        <f t="shared" si="72"/>
        <v>0</v>
      </c>
      <c r="M180" s="56">
        <f t="shared" si="72"/>
        <v>0</v>
      </c>
      <c r="N180" s="56">
        <f t="shared" si="72"/>
        <v>0</v>
      </c>
      <c r="O180" s="56">
        <f t="shared" si="72"/>
        <v>0</v>
      </c>
      <c r="P180" s="56">
        <f t="shared" si="72"/>
        <v>0</v>
      </c>
      <c r="Q180" s="56">
        <f t="shared" si="72"/>
        <v>0</v>
      </c>
      <c r="R180" s="56">
        <f t="shared" si="72"/>
        <v>0</v>
      </c>
      <c r="S180" s="56">
        <f t="shared" si="73"/>
        <v>0</v>
      </c>
      <c r="T180" s="56">
        <f t="shared" si="73"/>
        <v>0</v>
      </c>
      <c r="U180" s="56">
        <f t="shared" si="73"/>
        <v>0</v>
      </c>
      <c r="V180" s="56">
        <f t="shared" si="73"/>
        <v>0</v>
      </c>
      <c r="W180" s="56">
        <f t="shared" si="73"/>
        <v>0</v>
      </c>
      <c r="X180" s="56">
        <f t="shared" si="73"/>
        <v>0</v>
      </c>
      <c r="Y180" s="56">
        <f t="shared" si="73"/>
        <v>0</v>
      </c>
      <c r="Z180" s="56">
        <f t="shared" si="73"/>
        <v>0</v>
      </c>
      <c r="AA180" s="56">
        <f t="shared" si="73"/>
        <v>0</v>
      </c>
      <c r="AB180" s="56">
        <f t="shared" si="73"/>
        <v>0</v>
      </c>
      <c r="AC180" s="56">
        <f t="shared" si="74"/>
        <v>0</v>
      </c>
      <c r="AD180" s="56">
        <f t="shared" si="74"/>
        <v>0</v>
      </c>
      <c r="AE180" s="56">
        <f t="shared" si="74"/>
        <v>0</v>
      </c>
      <c r="AF180" s="56">
        <f t="shared" si="74"/>
        <v>0</v>
      </c>
      <c r="AG180" s="56">
        <f t="shared" si="74"/>
        <v>0</v>
      </c>
      <c r="AH180" s="56">
        <f t="shared" si="74"/>
        <v>0</v>
      </c>
      <c r="AI180" s="56">
        <f t="shared" si="74"/>
        <v>0</v>
      </c>
      <c r="AJ180" s="56">
        <f t="shared" si="74"/>
        <v>0</v>
      </c>
      <c r="AK180" s="56">
        <f t="shared" si="74"/>
        <v>0</v>
      </c>
      <c r="AL180" s="56">
        <f t="shared" si="74"/>
        <v>0</v>
      </c>
      <c r="AM180" s="56">
        <f t="shared" si="75"/>
        <v>0</v>
      </c>
      <c r="AN180" s="56">
        <f t="shared" si="75"/>
        <v>0</v>
      </c>
      <c r="AO180" s="56">
        <f t="shared" si="75"/>
        <v>0</v>
      </c>
      <c r="AP180" s="56">
        <f t="shared" si="75"/>
        <v>0</v>
      </c>
      <c r="AQ180" s="56">
        <f t="shared" si="75"/>
        <v>0</v>
      </c>
      <c r="AR180" s="56">
        <f t="shared" si="75"/>
        <v>0</v>
      </c>
      <c r="AS180" s="56">
        <f t="shared" si="75"/>
        <v>0</v>
      </c>
      <c r="AT180" s="56">
        <f t="shared" si="75"/>
        <v>0</v>
      </c>
      <c r="AU180" s="56">
        <f t="shared" si="75"/>
        <v>0</v>
      </c>
      <c r="AV180" s="56">
        <f t="shared" si="75"/>
        <v>0</v>
      </c>
      <c r="AW180" s="56">
        <f t="shared" si="75"/>
        <v>0</v>
      </c>
      <c r="AX180" s="56">
        <f t="shared" si="75"/>
        <v>0</v>
      </c>
      <c r="AY180" s="56">
        <f t="shared" si="75"/>
        <v>0</v>
      </c>
      <c r="AZ180" s="56">
        <f t="shared" si="75"/>
        <v>0</v>
      </c>
    </row>
    <row r="181" spans="1:52">
      <c r="A181" s="56" t="s">
        <v>335</v>
      </c>
      <c r="B181" s="56">
        <v>28213</v>
      </c>
      <c r="C181" s="56" t="s">
        <v>791</v>
      </c>
      <c r="D181" s="56" t="s">
        <v>790</v>
      </c>
      <c r="E181" s="1">
        <v>39065</v>
      </c>
      <c r="F181" s="1">
        <v>42022</v>
      </c>
      <c r="G181" s="1">
        <f t="shared" si="55"/>
        <v>42022</v>
      </c>
      <c r="I181" s="56">
        <f t="shared" si="72"/>
        <v>1</v>
      </c>
      <c r="J181" s="56">
        <f t="shared" si="72"/>
        <v>1</v>
      </c>
      <c r="K181" s="56">
        <f t="shared" si="72"/>
        <v>1</v>
      </c>
      <c r="L181" s="56">
        <f t="shared" si="72"/>
        <v>1</v>
      </c>
      <c r="M181" s="56">
        <f t="shared" si="72"/>
        <v>1</v>
      </c>
      <c r="N181" s="56">
        <f t="shared" si="72"/>
        <v>1</v>
      </c>
      <c r="O181" s="56">
        <f t="shared" si="72"/>
        <v>1</v>
      </c>
      <c r="P181" s="56">
        <f t="shared" si="72"/>
        <v>1</v>
      </c>
      <c r="Q181" s="56">
        <f t="shared" si="72"/>
        <v>1</v>
      </c>
      <c r="R181" s="56">
        <f t="shared" si="72"/>
        <v>1</v>
      </c>
      <c r="S181" s="56">
        <f t="shared" si="73"/>
        <v>1</v>
      </c>
      <c r="T181" s="56">
        <f t="shared" si="73"/>
        <v>1</v>
      </c>
      <c r="U181" s="56">
        <f t="shared" si="73"/>
        <v>1</v>
      </c>
      <c r="V181" s="56">
        <f t="shared" si="73"/>
        <v>1</v>
      </c>
      <c r="W181" s="56">
        <f t="shared" si="73"/>
        <v>1</v>
      </c>
      <c r="X181" s="56">
        <f t="shared" si="73"/>
        <v>1</v>
      </c>
      <c r="Y181" s="56">
        <f t="shared" si="73"/>
        <v>1</v>
      </c>
      <c r="Z181" s="56">
        <f t="shared" si="73"/>
        <v>1</v>
      </c>
      <c r="AA181" s="56">
        <f t="shared" si="73"/>
        <v>1</v>
      </c>
      <c r="AB181" s="56">
        <f t="shared" si="73"/>
        <v>1</v>
      </c>
      <c r="AC181" s="56">
        <f t="shared" si="74"/>
        <v>1</v>
      </c>
      <c r="AD181" s="56">
        <f t="shared" si="74"/>
        <v>1</v>
      </c>
      <c r="AE181" s="56">
        <f t="shared" si="74"/>
        <v>1</v>
      </c>
      <c r="AF181" s="56">
        <f t="shared" si="74"/>
        <v>1</v>
      </c>
      <c r="AG181" s="56">
        <f t="shared" si="74"/>
        <v>0</v>
      </c>
      <c r="AH181" s="56">
        <f t="shared" si="74"/>
        <v>0</v>
      </c>
      <c r="AI181" s="56">
        <f t="shared" si="74"/>
        <v>0</v>
      </c>
      <c r="AJ181" s="56">
        <f t="shared" si="74"/>
        <v>0</v>
      </c>
      <c r="AK181" s="56">
        <f t="shared" si="74"/>
        <v>0</v>
      </c>
      <c r="AL181" s="56">
        <f t="shared" si="74"/>
        <v>0</v>
      </c>
      <c r="AM181" s="56">
        <f t="shared" si="75"/>
        <v>0</v>
      </c>
      <c r="AN181" s="56">
        <f t="shared" si="75"/>
        <v>0</v>
      </c>
      <c r="AO181" s="56">
        <f t="shared" si="75"/>
        <v>0</v>
      </c>
      <c r="AP181" s="56">
        <f t="shared" si="75"/>
        <v>0</v>
      </c>
      <c r="AQ181" s="56">
        <f t="shared" si="75"/>
        <v>0</v>
      </c>
      <c r="AR181" s="56">
        <f t="shared" si="75"/>
        <v>0</v>
      </c>
      <c r="AS181" s="56">
        <f t="shared" si="75"/>
        <v>0</v>
      </c>
      <c r="AT181" s="56">
        <f t="shared" si="75"/>
        <v>0</v>
      </c>
      <c r="AU181" s="56">
        <f t="shared" si="75"/>
        <v>0</v>
      </c>
      <c r="AV181" s="56">
        <f t="shared" si="75"/>
        <v>0</v>
      </c>
      <c r="AW181" s="56">
        <f t="shared" si="75"/>
        <v>0</v>
      </c>
      <c r="AX181" s="56">
        <f t="shared" si="75"/>
        <v>0</v>
      </c>
      <c r="AY181" s="56">
        <f t="shared" si="75"/>
        <v>0</v>
      </c>
      <c r="AZ181" s="56">
        <f t="shared" si="75"/>
        <v>0</v>
      </c>
    </row>
    <row r="182" spans="1:52">
      <c r="A182" s="56" t="s">
        <v>335</v>
      </c>
      <c r="B182" s="56">
        <v>28219</v>
      </c>
      <c r="C182" s="56" t="s">
        <v>772</v>
      </c>
      <c r="D182" s="56" t="s">
        <v>789</v>
      </c>
      <c r="E182" s="1">
        <v>37649</v>
      </c>
      <c r="F182" s="1">
        <v>40339</v>
      </c>
      <c r="G182" s="1">
        <f t="shared" si="55"/>
        <v>40339</v>
      </c>
      <c r="I182" s="56">
        <f t="shared" si="72"/>
        <v>1</v>
      </c>
      <c r="J182" s="56">
        <f t="shared" si="72"/>
        <v>1</v>
      </c>
      <c r="K182" s="56">
        <f t="shared" si="72"/>
        <v>1</v>
      </c>
      <c r="L182" s="56">
        <f t="shared" si="72"/>
        <v>1</v>
      </c>
      <c r="M182" s="56">
        <f t="shared" si="72"/>
        <v>1</v>
      </c>
      <c r="N182" s="56">
        <f t="shared" si="72"/>
        <v>0</v>
      </c>
      <c r="O182" s="56">
        <f t="shared" si="72"/>
        <v>0</v>
      </c>
      <c r="P182" s="56">
        <f t="shared" si="72"/>
        <v>0</v>
      </c>
      <c r="Q182" s="56">
        <f t="shared" si="72"/>
        <v>0</v>
      </c>
      <c r="R182" s="56">
        <f t="shared" si="72"/>
        <v>0</v>
      </c>
      <c r="S182" s="56">
        <f t="shared" si="73"/>
        <v>0</v>
      </c>
      <c r="T182" s="56">
        <f t="shared" si="73"/>
        <v>0</v>
      </c>
      <c r="U182" s="56">
        <f t="shared" si="73"/>
        <v>0</v>
      </c>
      <c r="V182" s="56">
        <f t="shared" si="73"/>
        <v>0</v>
      </c>
      <c r="W182" s="56">
        <f t="shared" si="73"/>
        <v>0</v>
      </c>
      <c r="X182" s="56">
        <f t="shared" si="73"/>
        <v>0</v>
      </c>
      <c r="Y182" s="56">
        <f t="shared" si="73"/>
        <v>0</v>
      </c>
      <c r="Z182" s="56">
        <f t="shared" si="73"/>
        <v>0</v>
      </c>
      <c r="AA182" s="56">
        <f t="shared" si="73"/>
        <v>0</v>
      </c>
      <c r="AB182" s="56">
        <f t="shared" si="73"/>
        <v>0</v>
      </c>
      <c r="AC182" s="56">
        <f t="shared" si="74"/>
        <v>0</v>
      </c>
      <c r="AD182" s="56">
        <f t="shared" si="74"/>
        <v>0</v>
      </c>
      <c r="AE182" s="56">
        <f t="shared" si="74"/>
        <v>0</v>
      </c>
      <c r="AF182" s="56">
        <f t="shared" si="74"/>
        <v>0</v>
      </c>
      <c r="AG182" s="56">
        <f t="shared" si="74"/>
        <v>0</v>
      </c>
      <c r="AH182" s="56">
        <f t="shared" si="74"/>
        <v>0</v>
      </c>
      <c r="AI182" s="56">
        <f t="shared" si="74"/>
        <v>0</v>
      </c>
      <c r="AJ182" s="56">
        <f t="shared" si="74"/>
        <v>0</v>
      </c>
      <c r="AK182" s="56">
        <f t="shared" si="74"/>
        <v>0</v>
      </c>
      <c r="AL182" s="56">
        <f t="shared" si="74"/>
        <v>0</v>
      </c>
      <c r="AM182" s="56">
        <f t="shared" si="75"/>
        <v>0</v>
      </c>
      <c r="AN182" s="56">
        <f t="shared" si="75"/>
        <v>0</v>
      </c>
      <c r="AO182" s="56">
        <f t="shared" si="75"/>
        <v>0</v>
      </c>
      <c r="AP182" s="56">
        <f t="shared" si="75"/>
        <v>0</v>
      </c>
      <c r="AQ182" s="56">
        <f t="shared" si="75"/>
        <v>0</v>
      </c>
      <c r="AR182" s="56">
        <f t="shared" si="75"/>
        <v>0</v>
      </c>
      <c r="AS182" s="56">
        <f t="shared" si="75"/>
        <v>0</v>
      </c>
      <c r="AT182" s="56">
        <f t="shared" si="75"/>
        <v>0</v>
      </c>
      <c r="AU182" s="56">
        <f t="shared" si="75"/>
        <v>0</v>
      </c>
      <c r="AV182" s="56">
        <f t="shared" si="75"/>
        <v>0</v>
      </c>
      <c r="AW182" s="56">
        <f t="shared" si="75"/>
        <v>0</v>
      </c>
      <c r="AX182" s="56">
        <f t="shared" si="75"/>
        <v>0</v>
      </c>
      <c r="AY182" s="56">
        <f t="shared" si="75"/>
        <v>0</v>
      </c>
      <c r="AZ182" s="56">
        <f t="shared" si="75"/>
        <v>0</v>
      </c>
    </row>
    <row r="183" spans="1:52">
      <c r="A183" s="56" t="s">
        <v>335</v>
      </c>
      <c r="B183" s="56">
        <v>28616</v>
      </c>
      <c r="C183" s="56" t="s">
        <v>788</v>
      </c>
      <c r="D183" s="56" t="s">
        <v>787</v>
      </c>
      <c r="E183" s="1">
        <v>39130</v>
      </c>
      <c r="F183" s="1">
        <v>41989</v>
      </c>
      <c r="G183" s="1">
        <f t="shared" si="55"/>
        <v>41989</v>
      </c>
      <c r="I183" s="56">
        <f t="shared" si="72"/>
        <v>1</v>
      </c>
      <c r="J183" s="56">
        <f t="shared" si="72"/>
        <v>1</v>
      </c>
      <c r="K183" s="56">
        <f t="shared" si="72"/>
        <v>1</v>
      </c>
      <c r="L183" s="56">
        <f t="shared" si="72"/>
        <v>1</v>
      </c>
      <c r="M183" s="56">
        <f t="shared" si="72"/>
        <v>1</v>
      </c>
      <c r="N183" s="56">
        <f t="shared" si="72"/>
        <v>1</v>
      </c>
      <c r="O183" s="56">
        <f t="shared" si="72"/>
        <v>1</v>
      </c>
      <c r="P183" s="56">
        <f t="shared" si="72"/>
        <v>1</v>
      </c>
      <c r="Q183" s="56">
        <f t="shared" si="72"/>
        <v>1</v>
      </c>
      <c r="R183" s="56">
        <f t="shared" si="72"/>
        <v>1</v>
      </c>
      <c r="S183" s="56">
        <f t="shared" si="73"/>
        <v>1</v>
      </c>
      <c r="T183" s="56">
        <f t="shared" si="73"/>
        <v>1</v>
      </c>
      <c r="U183" s="56">
        <f t="shared" si="73"/>
        <v>1</v>
      </c>
      <c r="V183" s="56">
        <f t="shared" si="73"/>
        <v>1</v>
      </c>
      <c r="W183" s="56">
        <f t="shared" si="73"/>
        <v>1</v>
      </c>
      <c r="X183" s="56">
        <f t="shared" si="73"/>
        <v>1</v>
      </c>
      <c r="Y183" s="56">
        <f t="shared" si="73"/>
        <v>1</v>
      </c>
      <c r="Z183" s="56">
        <f t="shared" si="73"/>
        <v>1</v>
      </c>
      <c r="AA183" s="56">
        <f t="shared" si="73"/>
        <v>1</v>
      </c>
      <c r="AB183" s="56">
        <f t="shared" si="73"/>
        <v>1</v>
      </c>
      <c r="AC183" s="56">
        <f t="shared" si="74"/>
        <v>1</v>
      </c>
      <c r="AD183" s="56">
        <f t="shared" si="74"/>
        <v>1</v>
      </c>
      <c r="AE183" s="56">
        <f t="shared" si="74"/>
        <v>1</v>
      </c>
      <c r="AF183" s="56">
        <f t="shared" si="74"/>
        <v>0</v>
      </c>
      <c r="AG183" s="56">
        <f t="shared" si="74"/>
        <v>0</v>
      </c>
      <c r="AH183" s="56">
        <f t="shared" si="74"/>
        <v>0</v>
      </c>
      <c r="AI183" s="56">
        <f t="shared" si="74"/>
        <v>0</v>
      </c>
      <c r="AJ183" s="56">
        <f t="shared" si="74"/>
        <v>0</v>
      </c>
      <c r="AK183" s="56">
        <f t="shared" si="74"/>
        <v>0</v>
      </c>
      <c r="AL183" s="56">
        <f t="shared" si="74"/>
        <v>0</v>
      </c>
      <c r="AM183" s="56">
        <f t="shared" si="75"/>
        <v>0</v>
      </c>
      <c r="AN183" s="56">
        <f t="shared" si="75"/>
        <v>0</v>
      </c>
      <c r="AO183" s="56">
        <f t="shared" si="75"/>
        <v>0</v>
      </c>
      <c r="AP183" s="56">
        <f t="shared" si="75"/>
        <v>0</v>
      </c>
      <c r="AQ183" s="56">
        <f t="shared" si="75"/>
        <v>0</v>
      </c>
      <c r="AR183" s="56">
        <f t="shared" si="75"/>
        <v>0</v>
      </c>
      <c r="AS183" s="56">
        <f t="shared" si="75"/>
        <v>0</v>
      </c>
      <c r="AT183" s="56">
        <f t="shared" si="75"/>
        <v>0</v>
      </c>
      <c r="AU183" s="56">
        <f t="shared" si="75"/>
        <v>0</v>
      </c>
      <c r="AV183" s="56">
        <f t="shared" si="75"/>
        <v>0</v>
      </c>
      <c r="AW183" s="56">
        <f t="shared" si="75"/>
        <v>0</v>
      </c>
      <c r="AX183" s="56">
        <f t="shared" si="75"/>
        <v>0</v>
      </c>
      <c r="AY183" s="56">
        <f t="shared" si="75"/>
        <v>0</v>
      </c>
      <c r="AZ183" s="56">
        <f t="shared" si="75"/>
        <v>0</v>
      </c>
    </row>
    <row r="184" spans="1:52">
      <c r="A184" s="56" t="s">
        <v>335</v>
      </c>
      <c r="B184" s="56">
        <v>28648</v>
      </c>
      <c r="C184" s="56" t="s">
        <v>763</v>
      </c>
      <c r="D184" s="56" t="s">
        <v>786</v>
      </c>
      <c r="E184" s="1">
        <v>38415</v>
      </c>
      <c r="F184" s="1">
        <v>40199</v>
      </c>
      <c r="G184" s="1">
        <f t="shared" si="55"/>
        <v>40199</v>
      </c>
      <c r="I184" s="56">
        <f t="shared" si="72"/>
        <v>1</v>
      </c>
      <c r="J184" s="56">
        <f t="shared" si="72"/>
        <v>1</v>
      </c>
      <c r="K184" s="56">
        <f t="shared" si="72"/>
        <v>1</v>
      </c>
      <c r="L184" s="56">
        <f t="shared" si="72"/>
        <v>1</v>
      </c>
      <c r="M184" s="56">
        <f t="shared" si="72"/>
        <v>0</v>
      </c>
      <c r="N184" s="56">
        <f t="shared" si="72"/>
        <v>0</v>
      </c>
      <c r="O184" s="56">
        <f t="shared" si="72"/>
        <v>0</v>
      </c>
      <c r="P184" s="56">
        <f t="shared" si="72"/>
        <v>0</v>
      </c>
      <c r="Q184" s="56">
        <f t="shared" si="72"/>
        <v>0</v>
      </c>
      <c r="R184" s="56">
        <f t="shared" si="72"/>
        <v>0</v>
      </c>
      <c r="S184" s="56">
        <f t="shared" si="73"/>
        <v>0</v>
      </c>
      <c r="T184" s="56">
        <f t="shared" si="73"/>
        <v>0</v>
      </c>
      <c r="U184" s="56">
        <f t="shared" si="73"/>
        <v>0</v>
      </c>
      <c r="V184" s="56">
        <f t="shared" si="73"/>
        <v>0</v>
      </c>
      <c r="W184" s="56">
        <f t="shared" si="73"/>
        <v>0</v>
      </c>
      <c r="X184" s="56">
        <f t="shared" si="73"/>
        <v>0</v>
      </c>
      <c r="Y184" s="56">
        <f t="shared" si="73"/>
        <v>0</v>
      </c>
      <c r="Z184" s="56">
        <f t="shared" si="73"/>
        <v>0</v>
      </c>
      <c r="AA184" s="56">
        <f t="shared" si="73"/>
        <v>0</v>
      </c>
      <c r="AB184" s="56">
        <f t="shared" si="73"/>
        <v>0</v>
      </c>
      <c r="AC184" s="56">
        <f t="shared" si="74"/>
        <v>0</v>
      </c>
      <c r="AD184" s="56">
        <f t="shared" si="74"/>
        <v>0</v>
      </c>
      <c r="AE184" s="56">
        <f t="shared" si="74"/>
        <v>0</v>
      </c>
      <c r="AF184" s="56">
        <f t="shared" si="74"/>
        <v>0</v>
      </c>
      <c r="AG184" s="56">
        <f t="shared" si="74"/>
        <v>0</v>
      </c>
      <c r="AH184" s="56">
        <f t="shared" si="74"/>
        <v>0</v>
      </c>
      <c r="AI184" s="56">
        <f t="shared" si="74"/>
        <v>0</v>
      </c>
      <c r="AJ184" s="56">
        <f t="shared" si="74"/>
        <v>0</v>
      </c>
      <c r="AK184" s="56">
        <f t="shared" si="74"/>
        <v>0</v>
      </c>
      <c r="AL184" s="56">
        <f t="shared" si="74"/>
        <v>0</v>
      </c>
      <c r="AM184" s="56">
        <f t="shared" si="75"/>
        <v>0</v>
      </c>
      <c r="AN184" s="56">
        <f t="shared" si="75"/>
        <v>0</v>
      </c>
      <c r="AO184" s="56">
        <f t="shared" si="75"/>
        <v>0</v>
      </c>
      <c r="AP184" s="56">
        <f t="shared" si="75"/>
        <v>0</v>
      </c>
      <c r="AQ184" s="56">
        <f t="shared" si="75"/>
        <v>0</v>
      </c>
      <c r="AR184" s="56">
        <f t="shared" si="75"/>
        <v>0</v>
      </c>
      <c r="AS184" s="56">
        <f t="shared" si="75"/>
        <v>0</v>
      </c>
      <c r="AT184" s="56">
        <f t="shared" si="75"/>
        <v>0</v>
      </c>
      <c r="AU184" s="56">
        <f t="shared" si="75"/>
        <v>0</v>
      </c>
      <c r="AV184" s="56">
        <f t="shared" si="75"/>
        <v>0</v>
      </c>
      <c r="AW184" s="56">
        <f t="shared" si="75"/>
        <v>0</v>
      </c>
      <c r="AX184" s="56">
        <f t="shared" si="75"/>
        <v>0</v>
      </c>
      <c r="AY184" s="56">
        <f t="shared" si="75"/>
        <v>0</v>
      </c>
      <c r="AZ184" s="56">
        <f t="shared" si="75"/>
        <v>0</v>
      </c>
    </row>
    <row r="185" spans="1:52">
      <c r="A185" s="56" t="s">
        <v>335</v>
      </c>
      <c r="B185" s="56">
        <v>28653</v>
      </c>
      <c r="C185" s="56" t="s">
        <v>763</v>
      </c>
      <c r="D185" s="56" t="s">
        <v>785</v>
      </c>
      <c r="E185" s="1">
        <v>38473</v>
      </c>
      <c r="F185" s="1">
        <v>40205</v>
      </c>
      <c r="G185" s="1">
        <f t="shared" si="55"/>
        <v>40205</v>
      </c>
      <c r="I185" s="56">
        <f t="shared" si="72"/>
        <v>1</v>
      </c>
      <c r="J185" s="56">
        <f t="shared" si="72"/>
        <v>1</v>
      </c>
      <c r="K185" s="56">
        <f t="shared" si="72"/>
        <v>1</v>
      </c>
      <c r="L185" s="56">
        <f t="shared" si="72"/>
        <v>1</v>
      </c>
      <c r="M185" s="56">
        <f t="shared" si="72"/>
        <v>0</v>
      </c>
      <c r="N185" s="56">
        <f t="shared" si="72"/>
        <v>0</v>
      </c>
      <c r="O185" s="56">
        <f t="shared" si="72"/>
        <v>0</v>
      </c>
      <c r="P185" s="56">
        <f t="shared" si="72"/>
        <v>0</v>
      </c>
      <c r="Q185" s="56">
        <f t="shared" si="72"/>
        <v>0</v>
      </c>
      <c r="R185" s="56">
        <f t="shared" si="72"/>
        <v>0</v>
      </c>
      <c r="S185" s="56">
        <f t="shared" si="73"/>
        <v>0</v>
      </c>
      <c r="T185" s="56">
        <f t="shared" si="73"/>
        <v>0</v>
      </c>
      <c r="U185" s="56">
        <f t="shared" si="73"/>
        <v>0</v>
      </c>
      <c r="V185" s="56">
        <f t="shared" si="73"/>
        <v>0</v>
      </c>
      <c r="W185" s="56">
        <f t="shared" si="73"/>
        <v>0</v>
      </c>
      <c r="X185" s="56">
        <f t="shared" si="73"/>
        <v>0</v>
      </c>
      <c r="Y185" s="56">
        <f t="shared" si="73"/>
        <v>0</v>
      </c>
      <c r="Z185" s="56">
        <f t="shared" si="73"/>
        <v>0</v>
      </c>
      <c r="AA185" s="56">
        <f t="shared" si="73"/>
        <v>0</v>
      </c>
      <c r="AB185" s="56">
        <f t="shared" si="73"/>
        <v>0</v>
      </c>
      <c r="AC185" s="56">
        <f t="shared" si="74"/>
        <v>0</v>
      </c>
      <c r="AD185" s="56">
        <f t="shared" si="74"/>
        <v>0</v>
      </c>
      <c r="AE185" s="56">
        <f t="shared" si="74"/>
        <v>0</v>
      </c>
      <c r="AF185" s="56">
        <f t="shared" si="74"/>
        <v>0</v>
      </c>
      <c r="AG185" s="56">
        <f t="shared" si="74"/>
        <v>0</v>
      </c>
      <c r="AH185" s="56">
        <f t="shared" si="74"/>
        <v>0</v>
      </c>
      <c r="AI185" s="56">
        <f t="shared" si="74"/>
        <v>0</v>
      </c>
      <c r="AJ185" s="56">
        <f t="shared" si="74"/>
        <v>0</v>
      </c>
      <c r="AK185" s="56">
        <f t="shared" si="74"/>
        <v>0</v>
      </c>
      <c r="AL185" s="56">
        <f t="shared" si="74"/>
        <v>0</v>
      </c>
      <c r="AM185" s="56">
        <f t="shared" si="75"/>
        <v>0</v>
      </c>
      <c r="AN185" s="56">
        <f t="shared" si="75"/>
        <v>0</v>
      </c>
      <c r="AO185" s="56">
        <f t="shared" si="75"/>
        <v>0</v>
      </c>
      <c r="AP185" s="56">
        <f t="shared" si="75"/>
        <v>0</v>
      </c>
      <c r="AQ185" s="56">
        <f t="shared" si="75"/>
        <v>0</v>
      </c>
      <c r="AR185" s="56">
        <f t="shared" si="75"/>
        <v>0</v>
      </c>
      <c r="AS185" s="56">
        <f t="shared" si="75"/>
        <v>0</v>
      </c>
      <c r="AT185" s="56">
        <f t="shared" si="75"/>
        <v>0</v>
      </c>
      <c r="AU185" s="56">
        <f t="shared" si="75"/>
        <v>0</v>
      </c>
      <c r="AV185" s="56">
        <f t="shared" si="75"/>
        <v>0</v>
      </c>
      <c r="AW185" s="56">
        <f t="shared" si="75"/>
        <v>0</v>
      </c>
      <c r="AX185" s="56">
        <f t="shared" si="75"/>
        <v>0</v>
      </c>
      <c r="AY185" s="56">
        <f t="shared" si="75"/>
        <v>0</v>
      </c>
      <c r="AZ185" s="56">
        <f t="shared" si="75"/>
        <v>0</v>
      </c>
    </row>
    <row r="186" spans="1:52">
      <c r="A186" s="56" t="s">
        <v>335</v>
      </c>
      <c r="B186" s="56">
        <v>29904</v>
      </c>
      <c r="C186" s="56" t="s">
        <v>759</v>
      </c>
      <c r="D186" s="56" t="s">
        <v>784</v>
      </c>
      <c r="E186" s="1">
        <v>38487</v>
      </c>
      <c r="F186" s="1">
        <v>41261</v>
      </c>
      <c r="G186" s="1">
        <f t="shared" si="55"/>
        <v>41261</v>
      </c>
      <c r="I186" s="56">
        <f t="shared" si="72"/>
        <v>1</v>
      </c>
      <c r="J186" s="56">
        <f t="shared" si="72"/>
        <v>1</v>
      </c>
      <c r="K186" s="56">
        <f t="shared" si="72"/>
        <v>1</v>
      </c>
      <c r="L186" s="56">
        <f t="shared" si="72"/>
        <v>1</v>
      </c>
      <c r="M186" s="56">
        <f t="shared" si="72"/>
        <v>1</v>
      </c>
      <c r="N186" s="56">
        <f t="shared" si="72"/>
        <v>1</v>
      </c>
      <c r="O186" s="56">
        <f t="shared" si="72"/>
        <v>1</v>
      </c>
      <c r="P186" s="56">
        <f t="shared" si="72"/>
        <v>1</v>
      </c>
      <c r="Q186" s="56">
        <f t="shared" si="72"/>
        <v>1</v>
      </c>
      <c r="R186" s="56">
        <f t="shared" si="72"/>
        <v>1</v>
      </c>
      <c r="S186" s="56">
        <f t="shared" si="73"/>
        <v>1</v>
      </c>
      <c r="T186" s="56">
        <f t="shared" si="73"/>
        <v>1</v>
      </c>
      <c r="U186" s="56">
        <f t="shared" si="73"/>
        <v>1</v>
      </c>
      <c r="V186" s="56">
        <f t="shared" si="73"/>
        <v>1</v>
      </c>
      <c r="W186" s="56">
        <f t="shared" si="73"/>
        <v>1</v>
      </c>
      <c r="X186" s="56">
        <f t="shared" si="73"/>
        <v>0</v>
      </c>
      <c r="Y186" s="56">
        <f t="shared" si="73"/>
        <v>0</v>
      </c>
      <c r="Z186" s="56">
        <f t="shared" si="73"/>
        <v>0</v>
      </c>
      <c r="AA186" s="56">
        <f t="shared" si="73"/>
        <v>0</v>
      </c>
      <c r="AB186" s="56">
        <f t="shared" si="73"/>
        <v>0</v>
      </c>
      <c r="AC186" s="56">
        <f t="shared" si="74"/>
        <v>0</v>
      </c>
      <c r="AD186" s="56">
        <f t="shared" si="74"/>
        <v>0</v>
      </c>
      <c r="AE186" s="56">
        <f t="shared" si="74"/>
        <v>0</v>
      </c>
      <c r="AF186" s="56">
        <f t="shared" si="74"/>
        <v>0</v>
      </c>
      <c r="AG186" s="56">
        <f t="shared" si="74"/>
        <v>0</v>
      </c>
      <c r="AH186" s="56">
        <f t="shared" si="74"/>
        <v>0</v>
      </c>
      <c r="AI186" s="56">
        <f t="shared" si="74"/>
        <v>0</v>
      </c>
      <c r="AJ186" s="56">
        <f t="shared" si="74"/>
        <v>0</v>
      </c>
      <c r="AK186" s="56">
        <f t="shared" si="74"/>
        <v>0</v>
      </c>
      <c r="AL186" s="56">
        <f t="shared" si="74"/>
        <v>0</v>
      </c>
      <c r="AM186" s="56">
        <f t="shared" si="75"/>
        <v>0</v>
      </c>
      <c r="AN186" s="56">
        <f t="shared" si="75"/>
        <v>0</v>
      </c>
      <c r="AO186" s="56">
        <f t="shared" si="75"/>
        <v>0</v>
      </c>
      <c r="AP186" s="56">
        <f t="shared" si="75"/>
        <v>0</v>
      </c>
      <c r="AQ186" s="56">
        <f t="shared" si="75"/>
        <v>0</v>
      </c>
      <c r="AR186" s="56">
        <f t="shared" si="75"/>
        <v>0</v>
      </c>
      <c r="AS186" s="56">
        <f t="shared" si="75"/>
        <v>0</v>
      </c>
      <c r="AT186" s="56">
        <f t="shared" si="75"/>
        <v>0</v>
      </c>
      <c r="AU186" s="56">
        <f t="shared" si="75"/>
        <v>0</v>
      </c>
      <c r="AV186" s="56">
        <f t="shared" si="75"/>
        <v>0</v>
      </c>
      <c r="AW186" s="56">
        <f t="shared" si="75"/>
        <v>0</v>
      </c>
      <c r="AX186" s="56">
        <f t="shared" si="75"/>
        <v>0</v>
      </c>
      <c r="AY186" s="56">
        <f t="shared" si="75"/>
        <v>0</v>
      </c>
      <c r="AZ186" s="56">
        <f t="shared" si="75"/>
        <v>0</v>
      </c>
    </row>
    <row r="187" spans="1:52">
      <c r="A187" s="56" t="s">
        <v>335</v>
      </c>
      <c r="B187" s="56">
        <v>29916</v>
      </c>
      <c r="C187" s="56" t="s">
        <v>779</v>
      </c>
      <c r="D187" s="56" t="s">
        <v>783</v>
      </c>
      <c r="E187" s="1">
        <v>39965</v>
      </c>
      <c r="F187" s="1">
        <v>41690</v>
      </c>
      <c r="G187" s="1">
        <f t="shared" si="55"/>
        <v>41690</v>
      </c>
      <c r="I187" s="56">
        <f t="shared" ref="I187:R196" si="76">IF(AND(I$5&gt;$E187,I$5&lt;$G187),1,0)</f>
        <v>0</v>
      </c>
      <c r="J187" s="56">
        <f t="shared" si="76"/>
        <v>1</v>
      </c>
      <c r="K187" s="56">
        <f t="shared" si="76"/>
        <v>1</v>
      </c>
      <c r="L187" s="56">
        <f t="shared" si="76"/>
        <v>1</v>
      </c>
      <c r="M187" s="56">
        <f t="shared" si="76"/>
        <v>1</v>
      </c>
      <c r="N187" s="56">
        <f t="shared" si="76"/>
        <v>1</v>
      </c>
      <c r="O187" s="56">
        <f t="shared" si="76"/>
        <v>1</v>
      </c>
      <c r="P187" s="56">
        <f t="shared" si="76"/>
        <v>1</v>
      </c>
      <c r="Q187" s="56">
        <f t="shared" si="76"/>
        <v>1</v>
      </c>
      <c r="R187" s="56">
        <f t="shared" si="76"/>
        <v>1</v>
      </c>
      <c r="S187" s="56">
        <f t="shared" ref="S187:AB196" si="77">IF(AND(S$5&gt;$E187,S$5&lt;$G187),1,0)</f>
        <v>1</v>
      </c>
      <c r="T187" s="56">
        <f t="shared" si="77"/>
        <v>1</v>
      </c>
      <c r="U187" s="56">
        <f t="shared" si="77"/>
        <v>1</v>
      </c>
      <c r="V187" s="56">
        <f t="shared" si="77"/>
        <v>1</v>
      </c>
      <c r="W187" s="56">
        <f t="shared" si="77"/>
        <v>1</v>
      </c>
      <c r="X187" s="56">
        <f t="shared" si="77"/>
        <v>1</v>
      </c>
      <c r="Y187" s="56">
        <f t="shared" si="77"/>
        <v>1</v>
      </c>
      <c r="Z187" s="56">
        <f t="shared" si="77"/>
        <v>1</v>
      </c>
      <c r="AA187" s="56">
        <f t="shared" si="77"/>
        <v>1</v>
      </c>
      <c r="AB187" s="56">
        <f t="shared" si="77"/>
        <v>1</v>
      </c>
      <c r="AC187" s="56">
        <f t="shared" ref="AC187:AL196" si="78">IF(AND(AC$5&gt;$E187,AC$5&lt;$G187),1,0)</f>
        <v>0</v>
      </c>
      <c r="AD187" s="56">
        <f t="shared" si="78"/>
        <v>0</v>
      </c>
      <c r="AE187" s="56">
        <f t="shared" si="78"/>
        <v>0</v>
      </c>
      <c r="AF187" s="56">
        <f t="shared" si="78"/>
        <v>0</v>
      </c>
      <c r="AG187" s="56">
        <f t="shared" si="78"/>
        <v>0</v>
      </c>
      <c r="AH187" s="56">
        <f t="shared" si="78"/>
        <v>0</v>
      </c>
      <c r="AI187" s="56">
        <f t="shared" si="78"/>
        <v>0</v>
      </c>
      <c r="AJ187" s="56">
        <f t="shared" si="78"/>
        <v>0</v>
      </c>
      <c r="AK187" s="56">
        <f t="shared" si="78"/>
        <v>0</v>
      </c>
      <c r="AL187" s="56">
        <f t="shared" si="78"/>
        <v>0</v>
      </c>
      <c r="AM187" s="56">
        <f t="shared" ref="AM187:AZ196" si="79">IF(AND(AM$5&gt;$E187,AM$5&lt;$G187),1,0)</f>
        <v>0</v>
      </c>
      <c r="AN187" s="56">
        <f t="shared" si="79"/>
        <v>0</v>
      </c>
      <c r="AO187" s="56">
        <f t="shared" si="79"/>
        <v>0</v>
      </c>
      <c r="AP187" s="56">
        <f t="shared" si="79"/>
        <v>0</v>
      </c>
      <c r="AQ187" s="56">
        <f t="shared" si="79"/>
        <v>0</v>
      </c>
      <c r="AR187" s="56">
        <f t="shared" si="79"/>
        <v>0</v>
      </c>
      <c r="AS187" s="56">
        <f t="shared" si="79"/>
        <v>0</v>
      </c>
      <c r="AT187" s="56">
        <f t="shared" si="79"/>
        <v>0</v>
      </c>
      <c r="AU187" s="56">
        <f t="shared" si="79"/>
        <v>0</v>
      </c>
      <c r="AV187" s="56">
        <f t="shared" si="79"/>
        <v>0</v>
      </c>
      <c r="AW187" s="56">
        <f t="shared" si="79"/>
        <v>0</v>
      </c>
      <c r="AX187" s="56">
        <f t="shared" si="79"/>
        <v>0</v>
      </c>
      <c r="AY187" s="56">
        <f t="shared" si="79"/>
        <v>0</v>
      </c>
      <c r="AZ187" s="56">
        <f t="shared" si="79"/>
        <v>0</v>
      </c>
    </row>
    <row r="188" spans="1:52">
      <c r="A188" s="56" t="s">
        <v>335</v>
      </c>
      <c r="B188" s="56">
        <v>29917</v>
      </c>
      <c r="C188" s="56" t="s">
        <v>779</v>
      </c>
      <c r="D188" s="56" t="s">
        <v>782</v>
      </c>
      <c r="E188" s="1">
        <v>39965</v>
      </c>
      <c r="F188" s="1">
        <v>41869</v>
      </c>
      <c r="G188" s="1">
        <f t="shared" si="55"/>
        <v>41869</v>
      </c>
      <c r="I188" s="56">
        <f t="shared" si="76"/>
        <v>0</v>
      </c>
      <c r="J188" s="56">
        <f t="shared" si="76"/>
        <v>1</v>
      </c>
      <c r="K188" s="56">
        <f t="shared" si="76"/>
        <v>1</v>
      </c>
      <c r="L188" s="56">
        <f t="shared" si="76"/>
        <v>1</v>
      </c>
      <c r="M188" s="56">
        <f t="shared" si="76"/>
        <v>1</v>
      </c>
      <c r="N188" s="56">
        <f t="shared" si="76"/>
        <v>1</v>
      </c>
      <c r="O188" s="56">
        <f t="shared" si="76"/>
        <v>1</v>
      </c>
      <c r="P188" s="56">
        <f t="shared" si="76"/>
        <v>1</v>
      </c>
      <c r="Q188" s="56">
        <f t="shared" si="76"/>
        <v>1</v>
      </c>
      <c r="R188" s="56">
        <f t="shared" si="76"/>
        <v>1</v>
      </c>
      <c r="S188" s="56">
        <f t="shared" si="77"/>
        <v>1</v>
      </c>
      <c r="T188" s="56">
        <f t="shared" si="77"/>
        <v>1</v>
      </c>
      <c r="U188" s="56">
        <f t="shared" si="77"/>
        <v>1</v>
      </c>
      <c r="V188" s="56">
        <f t="shared" si="77"/>
        <v>1</v>
      </c>
      <c r="W188" s="56">
        <f t="shared" si="77"/>
        <v>1</v>
      </c>
      <c r="X188" s="56">
        <f t="shared" si="77"/>
        <v>1</v>
      </c>
      <c r="Y188" s="56">
        <f t="shared" si="77"/>
        <v>1</v>
      </c>
      <c r="Z188" s="56">
        <f t="shared" si="77"/>
        <v>1</v>
      </c>
      <c r="AA188" s="56">
        <f t="shared" si="77"/>
        <v>1</v>
      </c>
      <c r="AB188" s="56">
        <f t="shared" si="77"/>
        <v>1</v>
      </c>
      <c r="AC188" s="56">
        <f t="shared" si="78"/>
        <v>1</v>
      </c>
      <c r="AD188" s="56">
        <f t="shared" si="78"/>
        <v>1</v>
      </c>
      <c r="AE188" s="56">
        <f t="shared" si="78"/>
        <v>0</v>
      </c>
      <c r="AF188" s="56">
        <f t="shared" si="78"/>
        <v>0</v>
      </c>
      <c r="AG188" s="56">
        <f t="shared" si="78"/>
        <v>0</v>
      </c>
      <c r="AH188" s="56">
        <f t="shared" si="78"/>
        <v>0</v>
      </c>
      <c r="AI188" s="56">
        <f t="shared" si="78"/>
        <v>0</v>
      </c>
      <c r="AJ188" s="56">
        <f t="shared" si="78"/>
        <v>0</v>
      </c>
      <c r="AK188" s="56">
        <f t="shared" si="78"/>
        <v>0</v>
      </c>
      <c r="AL188" s="56">
        <f t="shared" si="78"/>
        <v>0</v>
      </c>
      <c r="AM188" s="56">
        <f t="shared" si="79"/>
        <v>0</v>
      </c>
      <c r="AN188" s="56">
        <f t="shared" si="79"/>
        <v>0</v>
      </c>
      <c r="AO188" s="56">
        <f t="shared" si="79"/>
        <v>0</v>
      </c>
      <c r="AP188" s="56">
        <f t="shared" si="79"/>
        <v>0</v>
      </c>
      <c r="AQ188" s="56">
        <f t="shared" si="79"/>
        <v>0</v>
      </c>
      <c r="AR188" s="56">
        <f t="shared" si="79"/>
        <v>0</v>
      </c>
      <c r="AS188" s="56">
        <f t="shared" si="79"/>
        <v>0</v>
      </c>
      <c r="AT188" s="56">
        <f t="shared" si="79"/>
        <v>0</v>
      </c>
      <c r="AU188" s="56">
        <f t="shared" si="79"/>
        <v>0</v>
      </c>
      <c r="AV188" s="56">
        <f t="shared" si="79"/>
        <v>0</v>
      </c>
      <c r="AW188" s="56">
        <f t="shared" si="79"/>
        <v>0</v>
      </c>
      <c r="AX188" s="56">
        <f t="shared" si="79"/>
        <v>0</v>
      </c>
      <c r="AY188" s="56">
        <f t="shared" si="79"/>
        <v>0</v>
      </c>
      <c r="AZ188" s="56">
        <f t="shared" si="79"/>
        <v>0</v>
      </c>
    </row>
    <row r="189" spans="1:52">
      <c r="A189" s="56" t="s">
        <v>335</v>
      </c>
      <c r="B189" s="56">
        <v>29918</v>
      </c>
      <c r="C189" s="56" t="s">
        <v>779</v>
      </c>
      <c r="D189" s="56" t="s">
        <v>781</v>
      </c>
      <c r="E189" s="1">
        <v>39965</v>
      </c>
      <c r="F189" s="1">
        <v>41702</v>
      </c>
      <c r="G189" s="1">
        <f t="shared" si="55"/>
        <v>41702</v>
      </c>
      <c r="I189" s="56">
        <f t="shared" si="76"/>
        <v>0</v>
      </c>
      <c r="J189" s="56">
        <f t="shared" si="76"/>
        <v>1</v>
      </c>
      <c r="K189" s="56">
        <f t="shared" si="76"/>
        <v>1</v>
      </c>
      <c r="L189" s="56">
        <f t="shared" si="76"/>
        <v>1</v>
      </c>
      <c r="M189" s="56">
        <f t="shared" si="76"/>
        <v>1</v>
      </c>
      <c r="N189" s="56">
        <f t="shared" si="76"/>
        <v>1</v>
      </c>
      <c r="O189" s="56">
        <f t="shared" si="76"/>
        <v>1</v>
      </c>
      <c r="P189" s="56">
        <f t="shared" si="76"/>
        <v>1</v>
      </c>
      <c r="Q189" s="56">
        <f t="shared" si="76"/>
        <v>1</v>
      </c>
      <c r="R189" s="56">
        <f t="shared" si="76"/>
        <v>1</v>
      </c>
      <c r="S189" s="56">
        <f t="shared" si="77"/>
        <v>1</v>
      </c>
      <c r="T189" s="56">
        <f t="shared" si="77"/>
        <v>1</v>
      </c>
      <c r="U189" s="56">
        <f t="shared" si="77"/>
        <v>1</v>
      </c>
      <c r="V189" s="56">
        <f t="shared" si="77"/>
        <v>1</v>
      </c>
      <c r="W189" s="56">
        <f t="shared" si="77"/>
        <v>1</v>
      </c>
      <c r="X189" s="56">
        <f t="shared" si="77"/>
        <v>1</v>
      </c>
      <c r="Y189" s="56">
        <f t="shared" si="77"/>
        <v>1</v>
      </c>
      <c r="Z189" s="56">
        <f t="shared" si="77"/>
        <v>1</v>
      </c>
      <c r="AA189" s="56">
        <f t="shared" si="77"/>
        <v>1</v>
      </c>
      <c r="AB189" s="56">
        <f t="shared" si="77"/>
        <v>1</v>
      </c>
      <c r="AC189" s="56">
        <f t="shared" si="78"/>
        <v>0</v>
      </c>
      <c r="AD189" s="56">
        <f t="shared" si="78"/>
        <v>0</v>
      </c>
      <c r="AE189" s="56">
        <f t="shared" si="78"/>
        <v>0</v>
      </c>
      <c r="AF189" s="56">
        <f t="shared" si="78"/>
        <v>0</v>
      </c>
      <c r="AG189" s="56">
        <f t="shared" si="78"/>
        <v>0</v>
      </c>
      <c r="AH189" s="56">
        <f t="shared" si="78"/>
        <v>0</v>
      </c>
      <c r="AI189" s="56">
        <f t="shared" si="78"/>
        <v>0</v>
      </c>
      <c r="AJ189" s="56">
        <f t="shared" si="78"/>
        <v>0</v>
      </c>
      <c r="AK189" s="56">
        <f t="shared" si="78"/>
        <v>0</v>
      </c>
      <c r="AL189" s="56">
        <f t="shared" si="78"/>
        <v>0</v>
      </c>
      <c r="AM189" s="56">
        <f t="shared" si="79"/>
        <v>0</v>
      </c>
      <c r="AN189" s="56">
        <f t="shared" si="79"/>
        <v>0</v>
      </c>
      <c r="AO189" s="56">
        <f t="shared" si="79"/>
        <v>0</v>
      </c>
      <c r="AP189" s="56">
        <f t="shared" si="79"/>
        <v>0</v>
      </c>
      <c r="AQ189" s="56">
        <f t="shared" si="79"/>
        <v>0</v>
      </c>
      <c r="AR189" s="56">
        <f t="shared" si="79"/>
        <v>0</v>
      </c>
      <c r="AS189" s="56">
        <f t="shared" si="79"/>
        <v>0</v>
      </c>
      <c r="AT189" s="56">
        <f t="shared" si="79"/>
        <v>0</v>
      </c>
      <c r="AU189" s="56">
        <f t="shared" si="79"/>
        <v>0</v>
      </c>
      <c r="AV189" s="56">
        <f t="shared" si="79"/>
        <v>0</v>
      </c>
      <c r="AW189" s="56">
        <f t="shared" si="79"/>
        <v>0</v>
      </c>
      <c r="AX189" s="56">
        <f t="shared" si="79"/>
        <v>0</v>
      </c>
      <c r="AY189" s="56">
        <f t="shared" si="79"/>
        <v>0</v>
      </c>
      <c r="AZ189" s="56">
        <f t="shared" si="79"/>
        <v>0</v>
      </c>
    </row>
    <row r="190" spans="1:52">
      <c r="A190" s="56" t="s">
        <v>335</v>
      </c>
      <c r="B190" s="56">
        <v>29919</v>
      </c>
      <c r="C190" s="56" t="s">
        <v>779</v>
      </c>
      <c r="D190" s="56" t="s">
        <v>780</v>
      </c>
      <c r="E190" s="1">
        <v>39965</v>
      </c>
      <c r="F190" s="1">
        <v>41914</v>
      </c>
      <c r="G190" s="1">
        <f t="shared" si="55"/>
        <v>41914</v>
      </c>
      <c r="I190" s="56">
        <f t="shared" si="76"/>
        <v>0</v>
      </c>
      <c r="J190" s="56">
        <f t="shared" si="76"/>
        <v>1</v>
      </c>
      <c r="K190" s="56">
        <f t="shared" si="76"/>
        <v>1</v>
      </c>
      <c r="L190" s="56">
        <f t="shared" si="76"/>
        <v>1</v>
      </c>
      <c r="M190" s="56">
        <f t="shared" si="76"/>
        <v>1</v>
      </c>
      <c r="N190" s="56">
        <f t="shared" si="76"/>
        <v>1</v>
      </c>
      <c r="O190" s="56">
        <f t="shared" si="76"/>
        <v>1</v>
      </c>
      <c r="P190" s="56">
        <f t="shared" si="76"/>
        <v>1</v>
      </c>
      <c r="Q190" s="56">
        <f t="shared" si="76"/>
        <v>1</v>
      </c>
      <c r="R190" s="56">
        <f t="shared" si="76"/>
        <v>1</v>
      </c>
      <c r="S190" s="56">
        <f t="shared" si="77"/>
        <v>1</v>
      </c>
      <c r="T190" s="56">
        <f t="shared" si="77"/>
        <v>1</v>
      </c>
      <c r="U190" s="56">
        <f t="shared" si="77"/>
        <v>1</v>
      </c>
      <c r="V190" s="56">
        <f t="shared" si="77"/>
        <v>1</v>
      </c>
      <c r="W190" s="56">
        <f t="shared" si="77"/>
        <v>1</v>
      </c>
      <c r="X190" s="56">
        <f t="shared" si="77"/>
        <v>1</v>
      </c>
      <c r="Y190" s="56">
        <f t="shared" si="77"/>
        <v>1</v>
      </c>
      <c r="Z190" s="56">
        <f t="shared" si="77"/>
        <v>1</v>
      </c>
      <c r="AA190" s="56">
        <f t="shared" si="77"/>
        <v>1</v>
      </c>
      <c r="AB190" s="56">
        <f t="shared" si="77"/>
        <v>1</v>
      </c>
      <c r="AC190" s="56">
        <f t="shared" si="78"/>
        <v>1</v>
      </c>
      <c r="AD190" s="56">
        <f t="shared" si="78"/>
        <v>1</v>
      </c>
      <c r="AE190" s="56">
        <f t="shared" si="78"/>
        <v>1</v>
      </c>
      <c r="AF190" s="56">
        <f t="shared" si="78"/>
        <v>0</v>
      </c>
      <c r="AG190" s="56">
        <f t="shared" si="78"/>
        <v>0</v>
      </c>
      <c r="AH190" s="56">
        <f t="shared" si="78"/>
        <v>0</v>
      </c>
      <c r="AI190" s="56">
        <f t="shared" si="78"/>
        <v>0</v>
      </c>
      <c r="AJ190" s="56">
        <f t="shared" si="78"/>
        <v>0</v>
      </c>
      <c r="AK190" s="56">
        <f t="shared" si="78"/>
        <v>0</v>
      </c>
      <c r="AL190" s="56">
        <f t="shared" si="78"/>
        <v>0</v>
      </c>
      <c r="AM190" s="56">
        <f t="shared" si="79"/>
        <v>0</v>
      </c>
      <c r="AN190" s="56">
        <f t="shared" si="79"/>
        <v>0</v>
      </c>
      <c r="AO190" s="56">
        <f t="shared" si="79"/>
        <v>0</v>
      </c>
      <c r="AP190" s="56">
        <f t="shared" si="79"/>
        <v>0</v>
      </c>
      <c r="AQ190" s="56">
        <f t="shared" si="79"/>
        <v>0</v>
      </c>
      <c r="AR190" s="56">
        <f t="shared" si="79"/>
        <v>0</v>
      </c>
      <c r="AS190" s="56">
        <f t="shared" si="79"/>
        <v>0</v>
      </c>
      <c r="AT190" s="56">
        <f t="shared" si="79"/>
        <v>0</v>
      </c>
      <c r="AU190" s="56">
        <f t="shared" si="79"/>
        <v>0</v>
      </c>
      <c r="AV190" s="56">
        <f t="shared" si="79"/>
        <v>0</v>
      </c>
      <c r="AW190" s="56">
        <f t="shared" si="79"/>
        <v>0</v>
      </c>
      <c r="AX190" s="56">
        <f t="shared" si="79"/>
        <v>0</v>
      </c>
      <c r="AY190" s="56">
        <f t="shared" si="79"/>
        <v>0</v>
      </c>
      <c r="AZ190" s="56">
        <f t="shared" si="79"/>
        <v>0</v>
      </c>
    </row>
    <row r="191" spans="1:52">
      <c r="A191" s="56" t="s">
        <v>335</v>
      </c>
      <c r="B191" s="56">
        <v>29920</v>
      </c>
      <c r="C191" s="56" t="s">
        <v>779</v>
      </c>
      <c r="D191" s="56" t="s">
        <v>778</v>
      </c>
      <c r="E191" s="1">
        <v>39965</v>
      </c>
      <c r="F191" s="1">
        <v>41662</v>
      </c>
      <c r="G191" s="1">
        <f t="shared" si="55"/>
        <v>41662</v>
      </c>
      <c r="I191" s="56">
        <f t="shared" si="76"/>
        <v>0</v>
      </c>
      <c r="J191" s="56">
        <f t="shared" si="76"/>
        <v>1</v>
      </c>
      <c r="K191" s="56">
        <f t="shared" si="76"/>
        <v>1</v>
      </c>
      <c r="L191" s="56">
        <f t="shared" si="76"/>
        <v>1</v>
      </c>
      <c r="M191" s="56">
        <f t="shared" si="76"/>
        <v>1</v>
      </c>
      <c r="N191" s="56">
        <f t="shared" si="76"/>
        <v>1</v>
      </c>
      <c r="O191" s="56">
        <f t="shared" si="76"/>
        <v>1</v>
      </c>
      <c r="P191" s="56">
        <f t="shared" si="76"/>
        <v>1</v>
      </c>
      <c r="Q191" s="56">
        <f t="shared" si="76"/>
        <v>1</v>
      </c>
      <c r="R191" s="56">
        <f t="shared" si="76"/>
        <v>1</v>
      </c>
      <c r="S191" s="56">
        <f t="shared" si="77"/>
        <v>1</v>
      </c>
      <c r="T191" s="56">
        <f t="shared" si="77"/>
        <v>1</v>
      </c>
      <c r="U191" s="56">
        <f t="shared" si="77"/>
        <v>1</v>
      </c>
      <c r="V191" s="56">
        <f t="shared" si="77"/>
        <v>1</v>
      </c>
      <c r="W191" s="56">
        <f t="shared" si="77"/>
        <v>1</v>
      </c>
      <c r="X191" s="56">
        <f t="shared" si="77"/>
        <v>1</v>
      </c>
      <c r="Y191" s="56">
        <f t="shared" si="77"/>
        <v>1</v>
      </c>
      <c r="Z191" s="56">
        <f t="shared" si="77"/>
        <v>1</v>
      </c>
      <c r="AA191" s="56">
        <f t="shared" si="77"/>
        <v>1</v>
      </c>
      <c r="AB191" s="56">
        <f t="shared" si="77"/>
        <v>1</v>
      </c>
      <c r="AC191" s="56">
        <f t="shared" si="78"/>
        <v>0</v>
      </c>
      <c r="AD191" s="56">
        <f t="shared" si="78"/>
        <v>0</v>
      </c>
      <c r="AE191" s="56">
        <f t="shared" si="78"/>
        <v>0</v>
      </c>
      <c r="AF191" s="56">
        <f t="shared" si="78"/>
        <v>0</v>
      </c>
      <c r="AG191" s="56">
        <f t="shared" si="78"/>
        <v>0</v>
      </c>
      <c r="AH191" s="56">
        <f t="shared" si="78"/>
        <v>0</v>
      </c>
      <c r="AI191" s="56">
        <f t="shared" si="78"/>
        <v>0</v>
      </c>
      <c r="AJ191" s="56">
        <f t="shared" si="78"/>
        <v>0</v>
      </c>
      <c r="AK191" s="56">
        <f t="shared" si="78"/>
        <v>0</v>
      </c>
      <c r="AL191" s="56">
        <f t="shared" si="78"/>
        <v>0</v>
      </c>
      <c r="AM191" s="56">
        <f t="shared" si="79"/>
        <v>0</v>
      </c>
      <c r="AN191" s="56">
        <f t="shared" si="79"/>
        <v>0</v>
      </c>
      <c r="AO191" s="56">
        <f t="shared" si="79"/>
        <v>0</v>
      </c>
      <c r="AP191" s="56">
        <f t="shared" si="79"/>
        <v>0</v>
      </c>
      <c r="AQ191" s="56">
        <f t="shared" si="79"/>
        <v>0</v>
      </c>
      <c r="AR191" s="56">
        <f t="shared" si="79"/>
        <v>0</v>
      </c>
      <c r="AS191" s="56">
        <f t="shared" si="79"/>
        <v>0</v>
      </c>
      <c r="AT191" s="56">
        <f t="shared" si="79"/>
        <v>0</v>
      </c>
      <c r="AU191" s="56">
        <f t="shared" si="79"/>
        <v>0</v>
      </c>
      <c r="AV191" s="56">
        <f t="shared" si="79"/>
        <v>0</v>
      </c>
      <c r="AW191" s="56">
        <f t="shared" si="79"/>
        <v>0</v>
      </c>
      <c r="AX191" s="56">
        <f t="shared" si="79"/>
        <v>0</v>
      </c>
      <c r="AY191" s="56">
        <f t="shared" si="79"/>
        <v>0</v>
      </c>
      <c r="AZ191" s="56">
        <f t="shared" si="79"/>
        <v>0</v>
      </c>
    </row>
    <row r="192" spans="1:52">
      <c r="A192" s="56" t="s">
        <v>335</v>
      </c>
      <c r="B192" s="56">
        <v>30135</v>
      </c>
      <c r="C192" s="56" t="s">
        <v>759</v>
      </c>
      <c r="D192" s="56" t="s">
        <v>777</v>
      </c>
      <c r="E192" s="1">
        <v>37342</v>
      </c>
      <c r="F192" s="1">
        <v>39586</v>
      </c>
      <c r="G192" s="1">
        <f t="shared" si="55"/>
        <v>39586</v>
      </c>
      <c r="I192" s="56">
        <f t="shared" si="76"/>
        <v>0</v>
      </c>
      <c r="J192" s="56">
        <f t="shared" si="76"/>
        <v>0</v>
      </c>
      <c r="K192" s="56">
        <f t="shared" si="76"/>
        <v>0</v>
      </c>
      <c r="L192" s="56">
        <f t="shared" si="76"/>
        <v>0</v>
      </c>
      <c r="M192" s="56">
        <f t="shared" si="76"/>
        <v>0</v>
      </c>
      <c r="N192" s="56">
        <f t="shared" si="76"/>
        <v>0</v>
      </c>
      <c r="O192" s="56">
        <f t="shared" si="76"/>
        <v>0</v>
      </c>
      <c r="P192" s="56">
        <f t="shared" si="76"/>
        <v>0</v>
      </c>
      <c r="Q192" s="56">
        <f t="shared" si="76"/>
        <v>0</v>
      </c>
      <c r="R192" s="56">
        <f t="shared" si="76"/>
        <v>0</v>
      </c>
      <c r="S192" s="56">
        <f t="shared" si="77"/>
        <v>0</v>
      </c>
      <c r="T192" s="56">
        <f t="shared" si="77"/>
        <v>0</v>
      </c>
      <c r="U192" s="56">
        <f t="shared" si="77"/>
        <v>0</v>
      </c>
      <c r="V192" s="56">
        <f t="shared" si="77"/>
        <v>0</v>
      </c>
      <c r="W192" s="56">
        <f t="shared" si="77"/>
        <v>0</v>
      </c>
      <c r="X192" s="56">
        <f t="shared" si="77"/>
        <v>0</v>
      </c>
      <c r="Y192" s="56">
        <f t="shared" si="77"/>
        <v>0</v>
      </c>
      <c r="Z192" s="56">
        <f t="shared" si="77"/>
        <v>0</v>
      </c>
      <c r="AA192" s="56">
        <f t="shared" si="77"/>
        <v>0</v>
      </c>
      <c r="AB192" s="56">
        <f t="shared" si="77"/>
        <v>0</v>
      </c>
      <c r="AC192" s="56">
        <f t="shared" si="78"/>
        <v>0</v>
      </c>
      <c r="AD192" s="56">
        <f t="shared" si="78"/>
        <v>0</v>
      </c>
      <c r="AE192" s="56">
        <f t="shared" si="78"/>
        <v>0</v>
      </c>
      <c r="AF192" s="56">
        <f t="shared" si="78"/>
        <v>0</v>
      </c>
      <c r="AG192" s="56">
        <f t="shared" si="78"/>
        <v>0</v>
      </c>
      <c r="AH192" s="56">
        <f t="shared" si="78"/>
        <v>0</v>
      </c>
      <c r="AI192" s="56">
        <f t="shared" si="78"/>
        <v>0</v>
      </c>
      <c r="AJ192" s="56">
        <f t="shared" si="78"/>
        <v>0</v>
      </c>
      <c r="AK192" s="56">
        <f t="shared" si="78"/>
        <v>0</v>
      </c>
      <c r="AL192" s="56">
        <f t="shared" si="78"/>
        <v>0</v>
      </c>
      <c r="AM192" s="56">
        <f t="shared" si="79"/>
        <v>0</v>
      </c>
      <c r="AN192" s="56">
        <f t="shared" si="79"/>
        <v>0</v>
      </c>
      <c r="AO192" s="56">
        <f t="shared" si="79"/>
        <v>0</v>
      </c>
      <c r="AP192" s="56">
        <f t="shared" si="79"/>
        <v>0</v>
      </c>
      <c r="AQ192" s="56">
        <f t="shared" si="79"/>
        <v>0</v>
      </c>
      <c r="AR192" s="56">
        <f t="shared" si="79"/>
        <v>0</v>
      </c>
      <c r="AS192" s="56">
        <f t="shared" si="79"/>
        <v>0</v>
      </c>
      <c r="AT192" s="56">
        <f t="shared" si="79"/>
        <v>0</v>
      </c>
      <c r="AU192" s="56">
        <f t="shared" si="79"/>
        <v>0</v>
      </c>
      <c r="AV192" s="56">
        <f t="shared" si="79"/>
        <v>0</v>
      </c>
      <c r="AW192" s="56">
        <f t="shared" si="79"/>
        <v>0</v>
      </c>
      <c r="AX192" s="56">
        <f t="shared" si="79"/>
        <v>0</v>
      </c>
      <c r="AY192" s="56">
        <f t="shared" si="79"/>
        <v>0</v>
      </c>
      <c r="AZ192" s="56">
        <f t="shared" si="79"/>
        <v>0</v>
      </c>
    </row>
    <row r="193" spans="1:52">
      <c r="A193" s="56" t="s">
        <v>335</v>
      </c>
      <c r="B193" s="56">
        <v>30477</v>
      </c>
      <c r="C193" s="56" t="s">
        <v>775</v>
      </c>
      <c r="D193" s="56" t="s">
        <v>776</v>
      </c>
      <c r="E193" s="1">
        <v>39072</v>
      </c>
      <c r="F193" s="1">
        <v>41842</v>
      </c>
      <c r="G193" s="1">
        <f t="shared" si="55"/>
        <v>41842</v>
      </c>
      <c r="I193" s="56">
        <f t="shared" si="76"/>
        <v>1</v>
      </c>
      <c r="J193" s="56">
        <f t="shared" si="76"/>
        <v>1</v>
      </c>
      <c r="K193" s="56">
        <f t="shared" si="76"/>
        <v>1</v>
      </c>
      <c r="L193" s="56">
        <f t="shared" si="76"/>
        <v>1</v>
      </c>
      <c r="M193" s="56">
        <f t="shared" si="76"/>
        <v>1</v>
      </c>
      <c r="N193" s="56">
        <f t="shared" si="76"/>
        <v>1</v>
      </c>
      <c r="O193" s="56">
        <f t="shared" si="76"/>
        <v>1</v>
      </c>
      <c r="P193" s="56">
        <f t="shared" si="76"/>
        <v>1</v>
      </c>
      <c r="Q193" s="56">
        <f t="shared" si="76"/>
        <v>1</v>
      </c>
      <c r="R193" s="56">
        <f t="shared" si="76"/>
        <v>1</v>
      </c>
      <c r="S193" s="56">
        <f t="shared" si="77"/>
        <v>1</v>
      </c>
      <c r="T193" s="56">
        <f t="shared" si="77"/>
        <v>1</v>
      </c>
      <c r="U193" s="56">
        <f t="shared" si="77"/>
        <v>1</v>
      </c>
      <c r="V193" s="56">
        <f t="shared" si="77"/>
        <v>1</v>
      </c>
      <c r="W193" s="56">
        <f t="shared" si="77"/>
        <v>1</v>
      </c>
      <c r="X193" s="56">
        <f t="shared" si="77"/>
        <v>1</v>
      </c>
      <c r="Y193" s="56">
        <f t="shared" si="77"/>
        <v>1</v>
      </c>
      <c r="Z193" s="56">
        <f t="shared" si="77"/>
        <v>1</v>
      </c>
      <c r="AA193" s="56">
        <f t="shared" si="77"/>
        <v>1</v>
      </c>
      <c r="AB193" s="56">
        <f t="shared" si="77"/>
        <v>1</v>
      </c>
      <c r="AC193" s="56">
        <f t="shared" si="78"/>
        <v>1</v>
      </c>
      <c r="AD193" s="56">
        <f t="shared" si="78"/>
        <v>1</v>
      </c>
      <c r="AE193" s="56">
        <f t="shared" si="78"/>
        <v>0</v>
      </c>
      <c r="AF193" s="56">
        <f t="shared" si="78"/>
        <v>0</v>
      </c>
      <c r="AG193" s="56">
        <f t="shared" si="78"/>
        <v>0</v>
      </c>
      <c r="AH193" s="56">
        <f t="shared" si="78"/>
        <v>0</v>
      </c>
      <c r="AI193" s="56">
        <f t="shared" si="78"/>
        <v>0</v>
      </c>
      <c r="AJ193" s="56">
        <f t="shared" si="78"/>
        <v>0</v>
      </c>
      <c r="AK193" s="56">
        <f t="shared" si="78"/>
        <v>0</v>
      </c>
      <c r="AL193" s="56">
        <f t="shared" si="78"/>
        <v>0</v>
      </c>
      <c r="AM193" s="56">
        <f t="shared" si="79"/>
        <v>0</v>
      </c>
      <c r="AN193" s="56">
        <f t="shared" si="79"/>
        <v>0</v>
      </c>
      <c r="AO193" s="56">
        <f t="shared" si="79"/>
        <v>0</v>
      </c>
      <c r="AP193" s="56">
        <f t="shared" si="79"/>
        <v>0</v>
      </c>
      <c r="AQ193" s="56">
        <f t="shared" si="79"/>
        <v>0</v>
      </c>
      <c r="AR193" s="56">
        <f t="shared" si="79"/>
        <v>0</v>
      </c>
      <c r="AS193" s="56">
        <f t="shared" si="79"/>
        <v>0</v>
      </c>
      <c r="AT193" s="56">
        <f t="shared" si="79"/>
        <v>0</v>
      </c>
      <c r="AU193" s="56">
        <f t="shared" si="79"/>
        <v>0</v>
      </c>
      <c r="AV193" s="56">
        <f t="shared" si="79"/>
        <v>0</v>
      </c>
      <c r="AW193" s="56">
        <f t="shared" si="79"/>
        <v>0</v>
      </c>
      <c r="AX193" s="56">
        <f t="shared" si="79"/>
        <v>0</v>
      </c>
      <c r="AY193" s="56">
        <f t="shared" si="79"/>
        <v>0</v>
      </c>
      <c r="AZ193" s="56">
        <f t="shared" si="79"/>
        <v>0</v>
      </c>
    </row>
    <row r="194" spans="1:52">
      <c r="A194" s="56" t="s">
        <v>335</v>
      </c>
      <c r="B194" s="56">
        <v>30571</v>
      </c>
      <c r="C194" s="56" t="s">
        <v>775</v>
      </c>
      <c r="D194" s="56" t="s">
        <v>774</v>
      </c>
      <c r="E194" s="1">
        <v>39179</v>
      </c>
      <c r="F194" s="1">
        <v>42185</v>
      </c>
      <c r="G194" s="1">
        <f t="shared" si="55"/>
        <v>42185</v>
      </c>
      <c r="I194" s="56">
        <f t="shared" si="76"/>
        <v>1</v>
      </c>
      <c r="J194" s="56">
        <f t="shared" si="76"/>
        <v>1</v>
      </c>
      <c r="K194" s="56">
        <f t="shared" si="76"/>
        <v>1</v>
      </c>
      <c r="L194" s="56">
        <f t="shared" si="76"/>
        <v>1</v>
      </c>
      <c r="M194" s="56">
        <f t="shared" si="76"/>
        <v>1</v>
      </c>
      <c r="N194" s="56">
        <f t="shared" si="76"/>
        <v>1</v>
      </c>
      <c r="O194" s="56">
        <f t="shared" si="76"/>
        <v>1</v>
      </c>
      <c r="P194" s="56">
        <f t="shared" si="76"/>
        <v>1</v>
      </c>
      <c r="Q194" s="56">
        <f t="shared" si="76"/>
        <v>1</v>
      </c>
      <c r="R194" s="56">
        <f t="shared" si="76"/>
        <v>1</v>
      </c>
      <c r="S194" s="56">
        <f t="shared" si="77"/>
        <v>1</v>
      </c>
      <c r="T194" s="56">
        <f t="shared" si="77"/>
        <v>1</v>
      </c>
      <c r="U194" s="56">
        <f t="shared" si="77"/>
        <v>1</v>
      </c>
      <c r="V194" s="56">
        <f t="shared" si="77"/>
        <v>1</v>
      </c>
      <c r="W194" s="56">
        <f t="shared" si="77"/>
        <v>1</v>
      </c>
      <c r="X194" s="56">
        <f t="shared" si="77"/>
        <v>1</v>
      </c>
      <c r="Y194" s="56">
        <f t="shared" si="77"/>
        <v>1</v>
      </c>
      <c r="Z194" s="56">
        <f t="shared" si="77"/>
        <v>1</v>
      </c>
      <c r="AA194" s="56">
        <f t="shared" si="77"/>
        <v>1</v>
      </c>
      <c r="AB194" s="56">
        <f t="shared" si="77"/>
        <v>1</v>
      </c>
      <c r="AC194" s="56">
        <f t="shared" si="78"/>
        <v>1</v>
      </c>
      <c r="AD194" s="56">
        <f t="shared" si="78"/>
        <v>1</v>
      </c>
      <c r="AE194" s="56">
        <f t="shared" si="78"/>
        <v>1</v>
      </c>
      <c r="AF194" s="56">
        <f t="shared" si="78"/>
        <v>1</v>
      </c>
      <c r="AG194" s="56">
        <f t="shared" si="78"/>
        <v>1</v>
      </c>
      <c r="AH194" s="56">
        <f t="shared" si="78"/>
        <v>0</v>
      </c>
      <c r="AI194" s="56">
        <f t="shared" si="78"/>
        <v>0</v>
      </c>
      <c r="AJ194" s="56">
        <f t="shared" si="78"/>
        <v>0</v>
      </c>
      <c r="AK194" s="56">
        <f t="shared" si="78"/>
        <v>0</v>
      </c>
      <c r="AL194" s="56">
        <f t="shared" si="78"/>
        <v>0</v>
      </c>
      <c r="AM194" s="56">
        <f t="shared" si="79"/>
        <v>0</v>
      </c>
      <c r="AN194" s="56">
        <f t="shared" si="79"/>
        <v>0</v>
      </c>
      <c r="AO194" s="56">
        <f t="shared" si="79"/>
        <v>0</v>
      </c>
      <c r="AP194" s="56">
        <f t="shared" si="79"/>
        <v>0</v>
      </c>
      <c r="AQ194" s="56">
        <f t="shared" si="79"/>
        <v>0</v>
      </c>
      <c r="AR194" s="56">
        <f t="shared" si="79"/>
        <v>0</v>
      </c>
      <c r="AS194" s="56">
        <f t="shared" si="79"/>
        <v>0</v>
      </c>
      <c r="AT194" s="56">
        <f t="shared" si="79"/>
        <v>0</v>
      </c>
      <c r="AU194" s="56">
        <f t="shared" si="79"/>
        <v>0</v>
      </c>
      <c r="AV194" s="56">
        <f t="shared" si="79"/>
        <v>0</v>
      </c>
      <c r="AW194" s="56">
        <f t="shared" si="79"/>
        <v>0</v>
      </c>
      <c r="AX194" s="56">
        <f t="shared" si="79"/>
        <v>0</v>
      </c>
      <c r="AY194" s="56">
        <f t="shared" si="79"/>
        <v>0</v>
      </c>
      <c r="AZ194" s="56">
        <f t="shared" si="79"/>
        <v>0</v>
      </c>
    </row>
    <row r="195" spans="1:52">
      <c r="A195" s="56" t="s">
        <v>335</v>
      </c>
      <c r="B195" s="56">
        <v>30625</v>
      </c>
      <c r="C195" s="56" t="s">
        <v>761</v>
      </c>
      <c r="D195" s="56" t="s">
        <v>773</v>
      </c>
      <c r="E195" s="1">
        <v>37587</v>
      </c>
      <c r="F195" s="1">
        <v>42032</v>
      </c>
      <c r="G195" s="1">
        <f t="shared" si="55"/>
        <v>42032</v>
      </c>
      <c r="I195" s="56">
        <f t="shared" si="76"/>
        <v>1</v>
      </c>
      <c r="J195" s="56">
        <f t="shared" si="76"/>
        <v>1</v>
      </c>
      <c r="K195" s="56">
        <f t="shared" si="76"/>
        <v>1</v>
      </c>
      <c r="L195" s="56">
        <f t="shared" si="76"/>
        <v>1</v>
      </c>
      <c r="M195" s="56">
        <f t="shared" si="76"/>
        <v>1</v>
      </c>
      <c r="N195" s="56">
        <f t="shared" si="76"/>
        <v>1</v>
      </c>
      <c r="O195" s="56">
        <f t="shared" si="76"/>
        <v>1</v>
      </c>
      <c r="P195" s="56">
        <f t="shared" si="76"/>
        <v>1</v>
      </c>
      <c r="Q195" s="56">
        <f t="shared" si="76"/>
        <v>1</v>
      </c>
      <c r="R195" s="56">
        <f t="shared" si="76"/>
        <v>1</v>
      </c>
      <c r="S195" s="56">
        <f t="shared" si="77"/>
        <v>1</v>
      </c>
      <c r="T195" s="56">
        <f t="shared" si="77"/>
        <v>1</v>
      </c>
      <c r="U195" s="56">
        <f t="shared" si="77"/>
        <v>1</v>
      </c>
      <c r="V195" s="56">
        <f t="shared" si="77"/>
        <v>1</v>
      </c>
      <c r="W195" s="56">
        <f t="shared" si="77"/>
        <v>1</v>
      </c>
      <c r="X195" s="56">
        <f t="shared" si="77"/>
        <v>1</v>
      </c>
      <c r="Y195" s="56">
        <f t="shared" si="77"/>
        <v>1</v>
      </c>
      <c r="Z195" s="56">
        <f t="shared" si="77"/>
        <v>1</v>
      </c>
      <c r="AA195" s="56">
        <f t="shared" si="77"/>
        <v>1</v>
      </c>
      <c r="AB195" s="56">
        <f t="shared" si="77"/>
        <v>1</v>
      </c>
      <c r="AC195" s="56">
        <f t="shared" si="78"/>
        <v>1</v>
      </c>
      <c r="AD195" s="56">
        <f t="shared" si="78"/>
        <v>1</v>
      </c>
      <c r="AE195" s="56">
        <f t="shared" si="78"/>
        <v>1</v>
      </c>
      <c r="AF195" s="56">
        <f t="shared" si="78"/>
        <v>1</v>
      </c>
      <c r="AG195" s="56">
        <f t="shared" si="78"/>
        <v>0</v>
      </c>
      <c r="AH195" s="56">
        <f t="shared" si="78"/>
        <v>0</v>
      </c>
      <c r="AI195" s="56">
        <f t="shared" si="78"/>
        <v>0</v>
      </c>
      <c r="AJ195" s="56">
        <f t="shared" si="78"/>
        <v>0</v>
      </c>
      <c r="AK195" s="56">
        <f t="shared" si="78"/>
        <v>0</v>
      </c>
      <c r="AL195" s="56">
        <f t="shared" si="78"/>
        <v>0</v>
      </c>
      <c r="AM195" s="56">
        <f t="shared" si="79"/>
        <v>0</v>
      </c>
      <c r="AN195" s="56">
        <f t="shared" si="79"/>
        <v>0</v>
      </c>
      <c r="AO195" s="56">
        <f t="shared" si="79"/>
        <v>0</v>
      </c>
      <c r="AP195" s="56">
        <f t="shared" si="79"/>
        <v>0</v>
      </c>
      <c r="AQ195" s="56">
        <f t="shared" si="79"/>
        <v>0</v>
      </c>
      <c r="AR195" s="56">
        <f t="shared" si="79"/>
        <v>0</v>
      </c>
      <c r="AS195" s="56">
        <f t="shared" si="79"/>
        <v>0</v>
      </c>
      <c r="AT195" s="56">
        <f t="shared" si="79"/>
        <v>0</v>
      </c>
      <c r="AU195" s="56">
        <f t="shared" si="79"/>
        <v>0</v>
      </c>
      <c r="AV195" s="56">
        <f t="shared" si="79"/>
        <v>0</v>
      </c>
      <c r="AW195" s="56">
        <f t="shared" si="79"/>
        <v>0</v>
      </c>
      <c r="AX195" s="56">
        <f t="shared" si="79"/>
        <v>0</v>
      </c>
      <c r="AY195" s="56">
        <f t="shared" si="79"/>
        <v>0</v>
      </c>
      <c r="AZ195" s="56">
        <f t="shared" si="79"/>
        <v>0</v>
      </c>
    </row>
    <row r="196" spans="1:52">
      <c r="A196" s="56" t="s">
        <v>335</v>
      </c>
      <c r="B196" s="56">
        <v>30635</v>
      </c>
      <c r="C196" s="56" t="s">
        <v>772</v>
      </c>
      <c r="D196" s="56" t="s">
        <v>771</v>
      </c>
      <c r="E196" s="1">
        <v>38997</v>
      </c>
      <c r="F196" s="1">
        <v>40841</v>
      </c>
      <c r="G196" s="1">
        <f t="shared" si="55"/>
        <v>40841</v>
      </c>
      <c r="I196" s="56">
        <f t="shared" si="76"/>
        <v>1</v>
      </c>
      <c r="J196" s="56">
        <f t="shared" si="76"/>
        <v>1</v>
      </c>
      <c r="K196" s="56">
        <f t="shared" si="76"/>
        <v>1</v>
      </c>
      <c r="L196" s="56">
        <f t="shared" si="76"/>
        <v>1</v>
      </c>
      <c r="M196" s="56">
        <f t="shared" si="76"/>
        <v>1</v>
      </c>
      <c r="N196" s="56">
        <f t="shared" si="76"/>
        <v>1</v>
      </c>
      <c r="O196" s="56">
        <f t="shared" si="76"/>
        <v>1</v>
      </c>
      <c r="P196" s="56">
        <f t="shared" si="76"/>
        <v>1</v>
      </c>
      <c r="Q196" s="56">
        <f t="shared" si="76"/>
        <v>1</v>
      </c>
      <c r="R196" s="56">
        <f t="shared" si="76"/>
        <v>1</v>
      </c>
      <c r="S196" s="56">
        <f t="shared" si="77"/>
        <v>1</v>
      </c>
      <c r="T196" s="56">
        <f t="shared" si="77"/>
        <v>0</v>
      </c>
      <c r="U196" s="56">
        <f t="shared" si="77"/>
        <v>0</v>
      </c>
      <c r="V196" s="56">
        <f t="shared" si="77"/>
        <v>0</v>
      </c>
      <c r="W196" s="56">
        <f t="shared" si="77"/>
        <v>0</v>
      </c>
      <c r="X196" s="56">
        <f t="shared" si="77"/>
        <v>0</v>
      </c>
      <c r="Y196" s="56">
        <f t="shared" si="77"/>
        <v>0</v>
      </c>
      <c r="Z196" s="56">
        <f t="shared" si="77"/>
        <v>0</v>
      </c>
      <c r="AA196" s="56">
        <f t="shared" si="77"/>
        <v>0</v>
      </c>
      <c r="AB196" s="56">
        <f t="shared" si="77"/>
        <v>0</v>
      </c>
      <c r="AC196" s="56">
        <f t="shared" si="78"/>
        <v>0</v>
      </c>
      <c r="AD196" s="56">
        <f t="shared" si="78"/>
        <v>0</v>
      </c>
      <c r="AE196" s="56">
        <f t="shared" si="78"/>
        <v>0</v>
      </c>
      <c r="AF196" s="56">
        <f t="shared" si="78"/>
        <v>0</v>
      </c>
      <c r="AG196" s="56">
        <f t="shared" si="78"/>
        <v>0</v>
      </c>
      <c r="AH196" s="56">
        <f t="shared" si="78"/>
        <v>0</v>
      </c>
      <c r="AI196" s="56">
        <f t="shared" si="78"/>
        <v>0</v>
      </c>
      <c r="AJ196" s="56">
        <f t="shared" si="78"/>
        <v>0</v>
      </c>
      <c r="AK196" s="56">
        <f t="shared" si="78"/>
        <v>0</v>
      </c>
      <c r="AL196" s="56">
        <f t="shared" si="78"/>
        <v>0</v>
      </c>
      <c r="AM196" s="56">
        <f t="shared" si="79"/>
        <v>0</v>
      </c>
      <c r="AN196" s="56">
        <f t="shared" si="79"/>
        <v>0</v>
      </c>
      <c r="AO196" s="56">
        <f t="shared" si="79"/>
        <v>0</v>
      </c>
      <c r="AP196" s="56">
        <f t="shared" si="79"/>
        <v>0</v>
      </c>
      <c r="AQ196" s="56">
        <f t="shared" si="79"/>
        <v>0</v>
      </c>
      <c r="AR196" s="56">
        <f t="shared" si="79"/>
        <v>0</v>
      </c>
      <c r="AS196" s="56">
        <f t="shared" si="79"/>
        <v>0</v>
      </c>
      <c r="AT196" s="56">
        <f t="shared" si="79"/>
        <v>0</v>
      </c>
      <c r="AU196" s="56">
        <f t="shared" si="79"/>
        <v>0</v>
      </c>
      <c r="AV196" s="56">
        <f t="shared" si="79"/>
        <v>0</v>
      </c>
      <c r="AW196" s="56">
        <f t="shared" si="79"/>
        <v>0</v>
      </c>
      <c r="AX196" s="56">
        <f t="shared" si="79"/>
        <v>0</v>
      </c>
      <c r="AY196" s="56">
        <f t="shared" si="79"/>
        <v>0</v>
      </c>
      <c r="AZ196" s="56">
        <f t="shared" si="79"/>
        <v>0</v>
      </c>
    </row>
    <row r="197" spans="1:52">
      <c r="A197" s="56" t="s">
        <v>335</v>
      </c>
      <c r="B197" s="56">
        <v>30636</v>
      </c>
      <c r="C197" s="56" t="s">
        <v>770</v>
      </c>
      <c r="D197" s="56" t="s">
        <v>769</v>
      </c>
      <c r="E197" s="1">
        <v>39934</v>
      </c>
      <c r="F197" s="1">
        <v>42343</v>
      </c>
      <c r="G197" s="1">
        <f t="shared" si="55"/>
        <v>42343</v>
      </c>
      <c r="I197" s="56">
        <f t="shared" ref="I197:R206" si="80">IF(AND(I$5&gt;$E197,I$5&lt;$G197),1,0)</f>
        <v>0</v>
      </c>
      <c r="J197" s="56">
        <f t="shared" si="80"/>
        <v>1</v>
      </c>
      <c r="K197" s="56">
        <f t="shared" si="80"/>
        <v>1</v>
      </c>
      <c r="L197" s="56">
        <f t="shared" si="80"/>
        <v>1</v>
      </c>
      <c r="M197" s="56">
        <f t="shared" si="80"/>
        <v>1</v>
      </c>
      <c r="N197" s="56">
        <f t="shared" si="80"/>
        <v>1</v>
      </c>
      <c r="O197" s="56">
        <f t="shared" si="80"/>
        <v>1</v>
      </c>
      <c r="P197" s="56">
        <f t="shared" si="80"/>
        <v>1</v>
      </c>
      <c r="Q197" s="56">
        <f t="shared" si="80"/>
        <v>1</v>
      </c>
      <c r="R197" s="56">
        <f t="shared" si="80"/>
        <v>1</v>
      </c>
      <c r="S197" s="56">
        <f t="shared" ref="S197:AB206" si="81">IF(AND(S$5&gt;$E197,S$5&lt;$G197),1,0)</f>
        <v>1</v>
      </c>
      <c r="T197" s="56">
        <f t="shared" si="81"/>
        <v>1</v>
      </c>
      <c r="U197" s="56">
        <f t="shared" si="81"/>
        <v>1</v>
      </c>
      <c r="V197" s="56">
        <f t="shared" si="81"/>
        <v>1</v>
      </c>
      <c r="W197" s="56">
        <f t="shared" si="81"/>
        <v>1</v>
      </c>
      <c r="X197" s="56">
        <f t="shared" si="81"/>
        <v>1</v>
      </c>
      <c r="Y197" s="56">
        <f t="shared" si="81"/>
        <v>1</v>
      </c>
      <c r="Z197" s="56">
        <f t="shared" si="81"/>
        <v>1</v>
      </c>
      <c r="AA197" s="56">
        <f t="shared" si="81"/>
        <v>1</v>
      </c>
      <c r="AB197" s="56">
        <f t="shared" si="81"/>
        <v>1</v>
      </c>
      <c r="AC197" s="56">
        <f t="shared" ref="AC197:AL206" si="82">IF(AND(AC$5&gt;$E197,AC$5&lt;$G197),1,0)</f>
        <v>1</v>
      </c>
      <c r="AD197" s="56">
        <f t="shared" si="82"/>
        <v>1</v>
      </c>
      <c r="AE197" s="56">
        <f t="shared" si="82"/>
        <v>1</v>
      </c>
      <c r="AF197" s="56">
        <f t="shared" si="82"/>
        <v>1</v>
      </c>
      <c r="AG197" s="56">
        <f t="shared" si="82"/>
        <v>1</v>
      </c>
      <c r="AH197" s="56">
        <f t="shared" si="82"/>
        <v>1</v>
      </c>
      <c r="AI197" s="56">
        <f t="shared" si="82"/>
        <v>1</v>
      </c>
      <c r="AJ197" s="56">
        <f t="shared" si="82"/>
        <v>0</v>
      </c>
      <c r="AK197" s="56">
        <f t="shared" si="82"/>
        <v>0</v>
      </c>
      <c r="AL197" s="56">
        <f t="shared" si="82"/>
        <v>0</v>
      </c>
      <c r="AM197" s="56">
        <f t="shared" ref="AM197:AZ206" si="83">IF(AND(AM$5&gt;$E197,AM$5&lt;$G197),1,0)</f>
        <v>0</v>
      </c>
      <c r="AN197" s="56">
        <f t="shared" si="83"/>
        <v>0</v>
      </c>
      <c r="AO197" s="56">
        <f t="shared" si="83"/>
        <v>0</v>
      </c>
      <c r="AP197" s="56">
        <f t="shared" si="83"/>
        <v>0</v>
      </c>
      <c r="AQ197" s="56">
        <f t="shared" si="83"/>
        <v>0</v>
      </c>
      <c r="AR197" s="56">
        <f t="shared" si="83"/>
        <v>0</v>
      </c>
      <c r="AS197" s="56">
        <f t="shared" si="83"/>
        <v>0</v>
      </c>
      <c r="AT197" s="56">
        <f t="shared" si="83"/>
        <v>0</v>
      </c>
      <c r="AU197" s="56">
        <f t="shared" si="83"/>
        <v>0</v>
      </c>
      <c r="AV197" s="56">
        <f t="shared" si="83"/>
        <v>0</v>
      </c>
      <c r="AW197" s="56">
        <f t="shared" si="83"/>
        <v>0</v>
      </c>
      <c r="AX197" s="56">
        <f t="shared" si="83"/>
        <v>0</v>
      </c>
      <c r="AY197" s="56">
        <f t="shared" si="83"/>
        <v>0</v>
      </c>
      <c r="AZ197" s="56">
        <f t="shared" si="83"/>
        <v>0</v>
      </c>
    </row>
    <row r="198" spans="1:52">
      <c r="A198" s="56" t="s">
        <v>335</v>
      </c>
      <c r="B198" s="56">
        <v>32348</v>
      </c>
      <c r="C198" s="56" t="s">
        <v>768</v>
      </c>
      <c r="D198" s="56" t="s">
        <v>767</v>
      </c>
      <c r="E198" s="1">
        <v>38487</v>
      </c>
      <c r="F198" s="1">
        <v>39923</v>
      </c>
      <c r="G198" s="1">
        <f t="shared" si="55"/>
        <v>39923</v>
      </c>
      <c r="I198" s="56">
        <f t="shared" si="80"/>
        <v>1</v>
      </c>
      <c r="J198" s="56">
        <f t="shared" si="80"/>
        <v>0</v>
      </c>
      <c r="K198" s="56">
        <f t="shared" si="80"/>
        <v>0</v>
      </c>
      <c r="L198" s="56">
        <f t="shared" si="80"/>
        <v>0</v>
      </c>
      <c r="M198" s="56">
        <f t="shared" si="80"/>
        <v>0</v>
      </c>
      <c r="N198" s="56">
        <f t="shared" si="80"/>
        <v>0</v>
      </c>
      <c r="O198" s="56">
        <f t="shared" si="80"/>
        <v>0</v>
      </c>
      <c r="P198" s="56">
        <f t="shared" si="80"/>
        <v>0</v>
      </c>
      <c r="Q198" s="56">
        <f t="shared" si="80"/>
        <v>0</v>
      </c>
      <c r="R198" s="56">
        <f t="shared" si="80"/>
        <v>0</v>
      </c>
      <c r="S198" s="56">
        <f t="shared" si="81"/>
        <v>0</v>
      </c>
      <c r="T198" s="56">
        <f t="shared" si="81"/>
        <v>0</v>
      </c>
      <c r="U198" s="56">
        <f t="shared" si="81"/>
        <v>0</v>
      </c>
      <c r="V198" s="56">
        <f t="shared" si="81"/>
        <v>0</v>
      </c>
      <c r="W198" s="56">
        <f t="shared" si="81"/>
        <v>0</v>
      </c>
      <c r="X198" s="56">
        <f t="shared" si="81"/>
        <v>0</v>
      </c>
      <c r="Y198" s="56">
        <f t="shared" si="81"/>
        <v>0</v>
      </c>
      <c r="Z198" s="56">
        <f t="shared" si="81"/>
        <v>0</v>
      </c>
      <c r="AA198" s="56">
        <f t="shared" si="81"/>
        <v>0</v>
      </c>
      <c r="AB198" s="56">
        <f t="shared" si="81"/>
        <v>0</v>
      </c>
      <c r="AC198" s="56">
        <f t="shared" si="82"/>
        <v>0</v>
      </c>
      <c r="AD198" s="56">
        <f t="shared" si="82"/>
        <v>0</v>
      </c>
      <c r="AE198" s="56">
        <f t="shared" si="82"/>
        <v>0</v>
      </c>
      <c r="AF198" s="56">
        <f t="shared" si="82"/>
        <v>0</v>
      </c>
      <c r="AG198" s="56">
        <f t="shared" si="82"/>
        <v>0</v>
      </c>
      <c r="AH198" s="56">
        <f t="shared" si="82"/>
        <v>0</v>
      </c>
      <c r="AI198" s="56">
        <f t="shared" si="82"/>
        <v>0</v>
      </c>
      <c r="AJ198" s="56">
        <f t="shared" si="82"/>
        <v>0</v>
      </c>
      <c r="AK198" s="56">
        <f t="shared" si="82"/>
        <v>0</v>
      </c>
      <c r="AL198" s="56">
        <f t="shared" si="82"/>
        <v>0</v>
      </c>
      <c r="AM198" s="56">
        <f t="shared" si="83"/>
        <v>0</v>
      </c>
      <c r="AN198" s="56">
        <f t="shared" si="83"/>
        <v>0</v>
      </c>
      <c r="AO198" s="56">
        <f t="shared" si="83"/>
        <v>0</v>
      </c>
      <c r="AP198" s="56">
        <f t="shared" si="83"/>
        <v>0</v>
      </c>
      <c r="AQ198" s="56">
        <f t="shared" si="83"/>
        <v>0</v>
      </c>
      <c r="AR198" s="56">
        <f t="shared" si="83"/>
        <v>0</v>
      </c>
      <c r="AS198" s="56">
        <f t="shared" si="83"/>
        <v>0</v>
      </c>
      <c r="AT198" s="56">
        <f t="shared" si="83"/>
        <v>0</v>
      </c>
      <c r="AU198" s="56">
        <f t="shared" si="83"/>
        <v>0</v>
      </c>
      <c r="AV198" s="56">
        <f t="shared" si="83"/>
        <v>0</v>
      </c>
      <c r="AW198" s="56">
        <f t="shared" si="83"/>
        <v>0</v>
      </c>
      <c r="AX198" s="56">
        <f t="shared" si="83"/>
        <v>0</v>
      </c>
      <c r="AY198" s="56">
        <f t="shared" si="83"/>
        <v>0</v>
      </c>
      <c r="AZ198" s="56">
        <f t="shared" si="83"/>
        <v>0</v>
      </c>
    </row>
    <row r="199" spans="1:52">
      <c r="A199" s="56" t="s">
        <v>335</v>
      </c>
      <c r="B199" s="56">
        <v>32348</v>
      </c>
      <c r="C199" s="56" t="s">
        <v>768</v>
      </c>
      <c r="D199" s="56" t="s">
        <v>767</v>
      </c>
      <c r="E199" s="1">
        <v>40115</v>
      </c>
      <c r="F199" s="1">
        <v>40353</v>
      </c>
      <c r="G199" s="1">
        <f t="shared" ref="G199:G262" si="84">IF(F199="",DATE(2021,1,1),F199)</f>
        <v>40353</v>
      </c>
      <c r="I199" s="56">
        <f t="shared" si="80"/>
        <v>0</v>
      </c>
      <c r="J199" s="56">
        <f t="shared" si="80"/>
        <v>0</v>
      </c>
      <c r="K199" s="56">
        <f t="shared" si="80"/>
        <v>0</v>
      </c>
      <c r="L199" s="56">
        <f t="shared" si="80"/>
        <v>1</v>
      </c>
      <c r="M199" s="56">
        <f t="shared" si="80"/>
        <v>1</v>
      </c>
      <c r="N199" s="56">
        <f t="shared" si="80"/>
        <v>0</v>
      </c>
      <c r="O199" s="56">
        <f t="shared" si="80"/>
        <v>0</v>
      </c>
      <c r="P199" s="56">
        <f t="shared" si="80"/>
        <v>0</v>
      </c>
      <c r="Q199" s="56">
        <f t="shared" si="80"/>
        <v>0</v>
      </c>
      <c r="R199" s="56">
        <f t="shared" si="80"/>
        <v>0</v>
      </c>
      <c r="S199" s="56">
        <f t="shared" si="81"/>
        <v>0</v>
      </c>
      <c r="T199" s="56">
        <f t="shared" si="81"/>
        <v>0</v>
      </c>
      <c r="U199" s="56">
        <f t="shared" si="81"/>
        <v>0</v>
      </c>
      <c r="V199" s="56">
        <f t="shared" si="81"/>
        <v>0</v>
      </c>
      <c r="W199" s="56">
        <f t="shared" si="81"/>
        <v>0</v>
      </c>
      <c r="X199" s="56">
        <f t="shared" si="81"/>
        <v>0</v>
      </c>
      <c r="Y199" s="56">
        <f t="shared" si="81"/>
        <v>0</v>
      </c>
      <c r="Z199" s="56">
        <f t="shared" si="81"/>
        <v>0</v>
      </c>
      <c r="AA199" s="56">
        <f t="shared" si="81"/>
        <v>0</v>
      </c>
      <c r="AB199" s="56">
        <f t="shared" si="81"/>
        <v>0</v>
      </c>
      <c r="AC199" s="56">
        <f t="shared" si="82"/>
        <v>0</v>
      </c>
      <c r="AD199" s="56">
        <f t="shared" si="82"/>
        <v>0</v>
      </c>
      <c r="AE199" s="56">
        <f t="shared" si="82"/>
        <v>0</v>
      </c>
      <c r="AF199" s="56">
        <f t="shared" si="82"/>
        <v>0</v>
      </c>
      <c r="AG199" s="56">
        <f t="shared" si="82"/>
        <v>0</v>
      </c>
      <c r="AH199" s="56">
        <f t="shared" si="82"/>
        <v>0</v>
      </c>
      <c r="AI199" s="56">
        <f t="shared" si="82"/>
        <v>0</v>
      </c>
      <c r="AJ199" s="56">
        <f t="shared" si="82"/>
        <v>0</v>
      </c>
      <c r="AK199" s="56">
        <f t="shared" si="82"/>
        <v>0</v>
      </c>
      <c r="AL199" s="56">
        <f t="shared" si="82"/>
        <v>0</v>
      </c>
      <c r="AM199" s="56">
        <f t="shared" si="83"/>
        <v>0</v>
      </c>
      <c r="AN199" s="56">
        <f t="shared" si="83"/>
        <v>0</v>
      </c>
      <c r="AO199" s="56">
        <f t="shared" si="83"/>
        <v>0</v>
      </c>
      <c r="AP199" s="56">
        <f t="shared" si="83"/>
        <v>0</v>
      </c>
      <c r="AQ199" s="56">
        <f t="shared" si="83"/>
        <v>0</v>
      </c>
      <c r="AR199" s="56">
        <f t="shared" si="83"/>
        <v>0</v>
      </c>
      <c r="AS199" s="56">
        <f t="shared" si="83"/>
        <v>0</v>
      </c>
      <c r="AT199" s="56">
        <f t="shared" si="83"/>
        <v>0</v>
      </c>
      <c r="AU199" s="56">
        <f t="shared" si="83"/>
        <v>0</v>
      </c>
      <c r="AV199" s="56">
        <f t="shared" si="83"/>
        <v>0</v>
      </c>
      <c r="AW199" s="56">
        <f t="shared" si="83"/>
        <v>0</v>
      </c>
      <c r="AX199" s="56">
        <f t="shared" si="83"/>
        <v>0</v>
      </c>
      <c r="AY199" s="56">
        <f t="shared" si="83"/>
        <v>0</v>
      </c>
      <c r="AZ199" s="56">
        <f t="shared" si="83"/>
        <v>0</v>
      </c>
    </row>
    <row r="200" spans="1:52">
      <c r="A200" s="56" t="s">
        <v>335</v>
      </c>
      <c r="B200" s="56">
        <v>32359</v>
      </c>
      <c r="C200" s="56" t="s">
        <v>765</v>
      </c>
      <c r="D200" s="56" t="s">
        <v>766</v>
      </c>
      <c r="E200" s="1">
        <v>37270</v>
      </c>
      <c r="F200" s="1">
        <v>40295</v>
      </c>
      <c r="G200" s="1">
        <f t="shared" si="84"/>
        <v>40295</v>
      </c>
      <c r="I200" s="56">
        <f t="shared" si="80"/>
        <v>1</v>
      </c>
      <c r="J200" s="56">
        <f t="shared" si="80"/>
        <v>1</v>
      </c>
      <c r="K200" s="56">
        <f t="shared" si="80"/>
        <v>1</v>
      </c>
      <c r="L200" s="56">
        <f t="shared" si="80"/>
        <v>1</v>
      </c>
      <c r="M200" s="56">
        <f t="shared" si="80"/>
        <v>1</v>
      </c>
      <c r="N200" s="56">
        <f t="shared" si="80"/>
        <v>0</v>
      </c>
      <c r="O200" s="56">
        <f t="shared" si="80"/>
        <v>0</v>
      </c>
      <c r="P200" s="56">
        <f t="shared" si="80"/>
        <v>0</v>
      </c>
      <c r="Q200" s="56">
        <f t="shared" si="80"/>
        <v>0</v>
      </c>
      <c r="R200" s="56">
        <f t="shared" si="80"/>
        <v>0</v>
      </c>
      <c r="S200" s="56">
        <f t="shared" si="81"/>
        <v>0</v>
      </c>
      <c r="T200" s="56">
        <f t="shared" si="81"/>
        <v>0</v>
      </c>
      <c r="U200" s="56">
        <f t="shared" si="81"/>
        <v>0</v>
      </c>
      <c r="V200" s="56">
        <f t="shared" si="81"/>
        <v>0</v>
      </c>
      <c r="W200" s="56">
        <f t="shared" si="81"/>
        <v>0</v>
      </c>
      <c r="X200" s="56">
        <f t="shared" si="81"/>
        <v>0</v>
      </c>
      <c r="Y200" s="56">
        <f t="shared" si="81"/>
        <v>0</v>
      </c>
      <c r="Z200" s="56">
        <f t="shared" si="81"/>
        <v>0</v>
      </c>
      <c r="AA200" s="56">
        <f t="shared" si="81"/>
        <v>0</v>
      </c>
      <c r="AB200" s="56">
        <f t="shared" si="81"/>
        <v>0</v>
      </c>
      <c r="AC200" s="56">
        <f t="shared" si="82"/>
        <v>0</v>
      </c>
      <c r="AD200" s="56">
        <f t="shared" si="82"/>
        <v>0</v>
      </c>
      <c r="AE200" s="56">
        <f t="shared" si="82"/>
        <v>0</v>
      </c>
      <c r="AF200" s="56">
        <f t="shared" si="82"/>
        <v>0</v>
      </c>
      <c r="AG200" s="56">
        <f t="shared" si="82"/>
        <v>0</v>
      </c>
      <c r="AH200" s="56">
        <f t="shared" si="82"/>
        <v>0</v>
      </c>
      <c r="AI200" s="56">
        <f t="shared" si="82"/>
        <v>0</v>
      </c>
      <c r="AJ200" s="56">
        <f t="shared" si="82"/>
        <v>0</v>
      </c>
      <c r="AK200" s="56">
        <f t="shared" si="82"/>
        <v>0</v>
      </c>
      <c r="AL200" s="56">
        <f t="shared" si="82"/>
        <v>0</v>
      </c>
      <c r="AM200" s="56">
        <f t="shared" si="83"/>
        <v>0</v>
      </c>
      <c r="AN200" s="56">
        <f t="shared" si="83"/>
        <v>0</v>
      </c>
      <c r="AO200" s="56">
        <f t="shared" si="83"/>
        <v>0</v>
      </c>
      <c r="AP200" s="56">
        <f t="shared" si="83"/>
        <v>0</v>
      </c>
      <c r="AQ200" s="56">
        <f t="shared" si="83"/>
        <v>0</v>
      </c>
      <c r="AR200" s="56">
        <f t="shared" si="83"/>
        <v>0</v>
      </c>
      <c r="AS200" s="56">
        <f t="shared" si="83"/>
        <v>0</v>
      </c>
      <c r="AT200" s="56">
        <f t="shared" si="83"/>
        <v>0</v>
      </c>
      <c r="AU200" s="56">
        <f t="shared" si="83"/>
        <v>0</v>
      </c>
      <c r="AV200" s="56">
        <f t="shared" si="83"/>
        <v>0</v>
      </c>
      <c r="AW200" s="56">
        <f t="shared" si="83"/>
        <v>0</v>
      </c>
      <c r="AX200" s="56">
        <f t="shared" si="83"/>
        <v>0</v>
      </c>
      <c r="AY200" s="56">
        <f t="shared" si="83"/>
        <v>0</v>
      </c>
      <c r="AZ200" s="56">
        <f t="shared" si="83"/>
        <v>0</v>
      </c>
    </row>
    <row r="201" spans="1:52">
      <c r="A201" s="56" t="s">
        <v>335</v>
      </c>
      <c r="B201" s="56">
        <v>32360</v>
      </c>
      <c r="C201" s="56" t="s">
        <v>765</v>
      </c>
      <c r="D201" s="56" t="s">
        <v>764</v>
      </c>
      <c r="E201" s="1">
        <v>37321</v>
      </c>
      <c r="F201" s="1">
        <v>40352</v>
      </c>
      <c r="G201" s="1">
        <f t="shared" si="84"/>
        <v>40352</v>
      </c>
      <c r="I201" s="56">
        <f t="shared" si="80"/>
        <v>1</v>
      </c>
      <c r="J201" s="56">
        <f t="shared" si="80"/>
        <v>1</v>
      </c>
      <c r="K201" s="56">
        <f t="shared" si="80"/>
        <v>1</v>
      </c>
      <c r="L201" s="56">
        <f t="shared" si="80"/>
        <v>1</v>
      </c>
      <c r="M201" s="56">
        <f t="shared" si="80"/>
        <v>1</v>
      </c>
      <c r="N201" s="56">
        <f t="shared" si="80"/>
        <v>0</v>
      </c>
      <c r="O201" s="56">
        <f t="shared" si="80"/>
        <v>0</v>
      </c>
      <c r="P201" s="56">
        <f t="shared" si="80"/>
        <v>0</v>
      </c>
      <c r="Q201" s="56">
        <f t="shared" si="80"/>
        <v>0</v>
      </c>
      <c r="R201" s="56">
        <f t="shared" si="80"/>
        <v>0</v>
      </c>
      <c r="S201" s="56">
        <f t="shared" si="81"/>
        <v>0</v>
      </c>
      <c r="T201" s="56">
        <f t="shared" si="81"/>
        <v>0</v>
      </c>
      <c r="U201" s="56">
        <f t="shared" si="81"/>
        <v>0</v>
      </c>
      <c r="V201" s="56">
        <f t="shared" si="81"/>
        <v>0</v>
      </c>
      <c r="W201" s="56">
        <f t="shared" si="81"/>
        <v>0</v>
      </c>
      <c r="X201" s="56">
        <f t="shared" si="81"/>
        <v>0</v>
      </c>
      <c r="Y201" s="56">
        <f t="shared" si="81"/>
        <v>0</v>
      </c>
      <c r="Z201" s="56">
        <f t="shared" si="81"/>
        <v>0</v>
      </c>
      <c r="AA201" s="56">
        <f t="shared" si="81"/>
        <v>0</v>
      </c>
      <c r="AB201" s="56">
        <f t="shared" si="81"/>
        <v>0</v>
      </c>
      <c r="AC201" s="56">
        <f t="shared" si="82"/>
        <v>0</v>
      </c>
      <c r="AD201" s="56">
        <f t="shared" si="82"/>
        <v>0</v>
      </c>
      <c r="AE201" s="56">
        <f t="shared" si="82"/>
        <v>0</v>
      </c>
      <c r="AF201" s="56">
        <f t="shared" si="82"/>
        <v>0</v>
      </c>
      <c r="AG201" s="56">
        <f t="shared" si="82"/>
        <v>0</v>
      </c>
      <c r="AH201" s="56">
        <f t="shared" si="82"/>
        <v>0</v>
      </c>
      <c r="AI201" s="56">
        <f t="shared" si="82"/>
        <v>0</v>
      </c>
      <c r="AJ201" s="56">
        <f t="shared" si="82"/>
        <v>0</v>
      </c>
      <c r="AK201" s="56">
        <f t="shared" si="82"/>
        <v>0</v>
      </c>
      <c r="AL201" s="56">
        <f t="shared" si="82"/>
        <v>0</v>
      </c>
      <c r="AM201" s="56">
        <f t="shared" si="83"/>
        <v>0</v>
      </c>
      <c r="AN201" s="56">
        <f t="shared" si="83"/>
        <v>0</v>
      </c>
      <c r="AO201" s="56">
        <f t="shared" si="83"/>
        <v>0</v>
      </c>
      <c r="AP201" s="56">
        <f t="shared" si="83"/>
        <v>0</v>
      </c>
      <c r="AQ201" s="56">
        <f t="shared" si="83"/>
        <v>0</v>
      </c>
      <c r="AR201" s="56">
        <f t="shared" si="83"/>
        <v>0</v>
      </c>
      <c r="AS201" s="56">
        <f t="shared" si="83"/>
        <v>0</v>
      </c>
      <c r="AT201" s="56">
        <f t="shared" si="83"/>
        <v>0</v>
      </c>
      <c r="AU201" s="56">
        <f t="shared" si="83"/>
        <v>0</v>
      </c>
      <c r="AV201" s="56">
        <f t="shared" si="83"/>
        <v>0</v>
      </c>
      <c r="AW201" s="56">
        <f t="shared" si="83"/>
        <v>0</v>
      </c>
      <c r="AX201" s="56">
        <f t="shared" si="83"/>
        <v>0</v>
      </c>
      <c r="AY201" s="56">
        <f t="shared" si="83"/>
        <v>0</v>
      </c>
      <c r="AZ201" s="56">
        <f t="shared" si="83"/>
        <v>0</v>
      </c>
    </row>
    <row r="202" spans="1:52">
      <c r="A202" s="56" t="s">
        <v>335</v>
      </c>
      <c r="B202" s="56">
        <v>32576</v>
      </c>
      <c r="C202" s="56" t="s">
        <v>763</v>
      </c>
      <c r="D202" s="56" t="s">
        <v>762</v>
      </c>
      <c r="E202" s="1">
        <v>38443</v>
      </c>
      <c r="F202" s="1">
        <v>39925</v>
      </c>
      <c r="G202" s="1">
        <f t="shared" si="84"/>
        <v>39925</v>
      </c>
      <c r="I202" s="56">
        <f t="shared" si="80"/>
        <v>1</v>
      </c>
      <c r="J202" s="56">
        <f t="shared" si="80"/>
        <v>0</v>
      </c>
      <c r="K202" s="56">
        <f t="shared" si="80"/>
        <v>0</v>
      </c>
      <c r="L202" s="56">
        <f t="shared" si="80"/>
        <v>0</v>
      </c>
      <c r="M202" s="56">
        <f t="shared" si="80"/>
        <v>0</v>
      </c>
      <c r="N202" s="56">
        <f t="shared" si="80"/>
        <v>0</v>
      </c>
      <c r="O202" s="56">
        <f t="shared" si="80"/>
        <v>0</v>
      </c>
      <c r="P202" s="56">
        <f t="shared" si="80"/>
        <v>0</v>
      </c>
      <c r="Q202" s="56">
        <f t="shared" si="80"/>
        <v>0</v>
      </c>
      <c r="R202" s="56">
        <f t="shared" si="80"/>
        <v>0</v>
      </c>
      <c r="S202" s="56">
        <f t="shared" si="81"/>
        <v>0</v>
      </c>
      <c r="T202" s="56">
        <f t="shared" si="81"/>
        <v>0</v>
      </c>
      <c r="U202" s="56">
        <f t="shared" si="81"/>
        <v>0</v>
      </c>
      <c r="V202" s="56">
        <f t="shared" si="81"/>
        <v>0</v>
      </c>
      <c r="W202" s="56">
        <f t="shared" si="81"/>
        <v>0</v>
      </c>
      <c r="X202" s="56">
        <f t="shared" si="81"/>
        <v>0</v>
      </c>
      <c r="Y202" s="56">
        <f t="shared" si="81"/>
        <v>0</v>
      </c>
      <c r="Z202" s="56">
        <f t="shared" si="81"/>
        <v>0</v>
      </c>
      <c r="AA202" s="56">
        <f t="shared" si="81"/>
        <v>0</v>
      </c>
      <c r="AB202" s="56">
        <f t="shared" si="81"/>
        <v>0</v>
      </c>
      <c r="AC202" s="56">
        <f t="shared" si="82"/>
        <v>0</v>
      </c>
      <c r="AD202" s="56">
        <f t="shared" si="82"/>
        <v>0</v>
      </c>
      <c r="AE202" s="56">
        <f t="shared" si="82"/>
        <v>0</v>
      </c>
      <c r="AF202" s="56">
        <f t="shared" si="82"/>
        <v>0</v>
      </c>
      <c r="AG202" s="56">
        <f t="shared" si="82"/>
        <v>0</v>
      </c>
      <c r="AH202" s="56">
        <f t="shared" si="82"/>
        <v>0</v>
      </c>
      <c r="AI202" s="56">
        <f t="shared" si="82"/>
        <v>0</v>
      </c>
      <c r="AJ202" s="56">
        <f t="shared" si="82"/>
        <v>0</v>
      </c>
      <c r="AK202" s="56">
        <f t="shared" si="82"/>
        <v>0</v>
      </c>
      <c r="AL202" s="56">
        <f t="shared" si="82"/>
        <v>0</v>
      </c>
      <c r="AM202" s="56">
        <f t="shared" si="83"/>
        <v>0</v>
      </c>
      <c r="AN202" s="56">
        <f t="shared" si="83"/>
        <v>0</v>
      </c>
      <c r="AO202" s="56">
        <f t="shared" si="83"/>
        <v>0</v>
      </c>
      <c r="AP202" s="56">
        <f t="shared" si="83"/>
        <v>0</v>
      </c>
      <c r="AQ202" s="56">
        <f t="shared" si="83"/>
        <v>0</v>
      </c>
      <c r="AR202" s="56">
        <f t="shared" si="83"/>
        <v>0</v>
      </c>
      <c r="AS202" s="56">
        <f t="shared" si="83"/>
        <v>0</v>
      </c>
      <c r="AT202" s="56">
        <f t="shared" si="83"/>
        <v>0</v>
      </c>
      <c r="AU202" s="56">
        <f t="shared" si="83"/>
        <v>0</v>
      </c>
      <c r="AV202" s="56">
        <f t="shared" si="83"/>
        <v>0</v>
      </c>
      <c r="AW202" s="56">
        <f t="shared" si="83"/>
        <v>0</v>
      </c>
      <c r="AX202" s="56">
        <f t="shared" si="83"/>
        <v>0</v>
      </c>
      <c r="AY202" s="56">
        <f t="shared" si="83"/>
        <v>0</v>
      </c>
      <c r="AZ202" s="56">
        <f t="shared" si="83"/>
        <v>0</v>
      </c>
    </row>
    <row r="203" spans="1:52">
      <c r="A203" s="56" t="s">
        <v>335</v>
      </c>
      <c r="B203" s="56">
        <v>32576</v>
      </c>
      <c r="C203" s="56" t="s">
        <v>763</v>
      </c>
      <c r="D203" s="56" t="s">
        <v>762</v>
      </c>
      <c r="E203" s="1">
        <v>40087</v>
      </c>
      <c r="F203" s="1">
        <v>40330</v>
      </c>
      <c r="G203" s="1">
        <f t="shared" si="84"/>
        <v>40330</v>
      </c>
      <c r="I203" s="56">
        <f t="shared" si="80"/>
        <v>0</v>
      </c>
      <c r="J203" s="56">
        <f t="shared" si="80"/>
        <v>0</v>
      </c>
      <c r="K203" s="56">
        <f t="shared" si="80"/>
        <v>0</v>
      </c>
      <c r="L203" s="56">
        <f t="shared" si="80"/>
        <v>1</v>
      </c>
      <c r="M203" s="56">
        <f t="shared" si="80"/>
        <v>1</v>
      </c>
      <c r="N203" s="56">
        <f t="shared" si="80"/>
        <v>0</v>
      </c>
      <c r="O203" s="56">
        <f t="shared" si="80"/>
        <v>0</v>
      </c>
      <c r="P203" s="56">
        <f t="shared" si="80"/>
        <v>0</v>
      </c>
      <c r="Q203" s="56">
        <f t="shared" si="80"/>
        <v>0</v>
      </c>
      <c r="R203" s="56">
        <f t="shared" si="80"/>
        <v>0</v>
      </c>
      <c r="S203" s="56">
        <f t="shared" si="81"/>
        <v>0</v>
      </c>
      <c r="T203" s="56">
        <f t="shared" si="81"/>
        <v>0</v>
      </c>
      <c r="U203" s="56">
        <f t="shared" si="81"/>
        <v>0</v>
      </c>
      <c r="V203" s="56">
        <f t="shared" si="81"/>
        <v>0</v>
      </c>
      <c r="W203" s="56">
        <f t="shared" si="81"/>
        <v>0</v>
      </c>
      <c r="X203" s="56">
        <f t="shared" si="81"/>
        <v>0</v>
      </c>
      <c r="Y203" s="56">
        <f t="shared" si="81"/>
        <v>0</v>
      </c>
      <c r="Z203" s="56">
        <f t="shared" si="81"/>
        <v>0</v>
      </c>
      <c r="AA203" s="56">
        <f t="shared" si="81"/>
        <v>0</v>
      </c>
      <c r="AB203" s="56">
        <f t="shared" si="81"/>
        <v>0</v>
      </c>
      <c r="AC203" s="56">
        <f t="shared" si="82"/>
        <v>0</v>
      </c>
      <c r="AD203" s="56">
        <f t="shared" si="82"/>
        <v>0</v>
      </c>
      <c r="AE203" s="56">
        <f t="shared" si="82"/>
        <v>0</v>
      </c>
      <c r="AF203" s="56">
        <f t="shared" si="82"/>
        <v>0</v>
      </c>
      <c r="AG203" s="56">
        <f t="shared" si="82"/>
        <v>0</v>
      </c>
      <c r="AH203" s="56">
        <f t="shared" si="82"/>
        <v>0</v>
      </c>
      <c r="AI203" s="56">
        <f t="shared" si="82"/>
        <v>0</v>
      </c>
      <c r="AJ203" s="56">
        <f t="shared" si="82"/>
        <v>0</v>
      </c>
      <c r="AK203" s="56">
        <f t="shared" si="82"/>
        <v>0</v>
      </c>
      <c r="AL203" s="56">
        <f t="shared" si="82"/>
        <v>0</v>
      </c>
      <c r="AM203" s="56">
        <f t="shared" si="83"/>
        <v>0</v>
      </c>
      <c r="AN203" s="56">
        <f t="shared" si="83"/>
        <v>0</v>
      </c>
      <c r="AO203" s="56">
        <f t="shared" si="83"/>
        <v>0</v>
      </c>
      <c r="AP203" s="56">
        <f t="shared" si="83"/>
        <v>0</v>
      </c>
      <c r="AQ203" s="56">
        <f t="shared" si="83"/>
        <v>0</v>
      </c>
      <c r="AR203" s="56">
        <f t="shared" si="83"/>
        <v>0</v>
      </c>
      <c r="AS203" s="56">
        <f t="shared" si="83"/>
        <v>0</v>
      </c>
      <c r="AT203" s="56">
        <f t="shared" si="83"/>
        <v>0</v>
      </c>
      <c r="AU203" s="56">
        <f t="shared" si="83"/>
        <v>0</v>
      </c>
      <c r="AV203" s="56">
        <f t="shared" si="83"/>
        <v>0</v>
      </c>
      <c r="AW203" s="56">
        <f t="shared" si="83"/>
        <v>0</v>
      </c>
      <c r="AX203" s="56">
        <f t="shared" si="83"/>
        <v>0</v>
      </c>
      <c r="AY203" s="56">
        <f t="shared" si="83"/>
        <v>0</v>
      </c>
      <c r="AZ203" s="56">
        <f t="shared" si="83"/>
        <v>0</v>
      </c>
    </row>
    <row r="204" spans="1:52">
      <c r="A204" s="56" t="s">
        <v>335</v>
      </c>
      <c r="B204" s="56">
        <v>33027</v>
      </c>
      <c r="C204" s="56" t="s">
        <v>761</v>
      </c>
      <c r="D204" s="56" t="s">
        <v>760</v>
      </c>
      <c r="E204" s="1">
        <v>38827</v>
      </c>
      <c r="F204" s="1">
        <v>41816</v>
      </c>
      <c r="G204" s="1">
        <f t="shared" si="84"/>
        <v>41816</v>
      </c>
      <c r="I204" s="56">
        <f t="shared" si="80"/>
        <v>1</v>
      </c>
      <c r="J204" s="56">
        <f t="shared" si="80"/>
        <v>1</v>
      </c>
      <c r="K204" s="56">
        <f t="shared" si="80"/>
        <v>1</v>
      </c>
      <c r="L204" s="56">
        <f t="shared" si="80"/>
        <v>1</v>
      </c>
      <c r="M204" s="56">
        <f t="shared" si="80"/>
        <v>1</v>
      </c>
      <c r="N204" s="56">
        <f t="shared" si="80"/>
        <v>1</v>
      </c>
      <c r="O204" s="56">
        <f t="shared" si="80"/>
        <v>1</v>
      </c>
      <c r="P204" s="56">
        <f t="shared" si="80"/>
        <v>1</v>
      </c>
      <c r="Q204" s="56">
        <f t="shared" si="80"/>
        <v>1</v>
      </c>
      <c r="R204" s="56">
        <f t="shared" si="80"/>
        <v>1</v>
      </c>
      <c r="S204" s="56">
        <f t="shared" si="81"/>
        <v>1</v>
      </c>
      <c r="T204" s="56">
        <f t="shared" si="81"/>
        <v>1</v>
      </c>
      <c r="U204" s="56">
        <f t="shared" si="81"/>
        <v>1</v>
      </c>
      <c r="V204" s="56">
        <f t="shared" si="81"/>
        <v>1</v>
      </c>
      <c r="W204" s="56">
        <f t="shared" si="81"/>
        <v>1</v>
      </c>
      <c r="X204" s="56">
        <f t="shared" si="81"/>
        <v>1</v>
      </c>
      <c r="Y204" s="56">
        <f t="shared" si="81"/>
        <v>1</v>
      </c>
      <c r="Z204" s="56">
        <f t="shared" si="81"/>
        <v>1</v>
      </c>
      <c r="AA204" s="56">
        <f t="shared" si="81"/>
        <v>1</v>
      </c>
      <c r="AB204" s="56">
        <f t="shared" si="81"/>
        <v>1</v>
      </c>
      <c r="AC204" s="56">
        <f t="shared" si="82"/>
        <v>1</v>
      </c>
      <c r="AD204" s="56">
        <f t="shared" si="82"/>
        <v>0</v>
      </c>
      <c r="AE204" s="56">
        <f t="shared" si="82"/>
        <v>0</v>
      </c>
      <c r="AF204" s="56">
        <f t="shared" si="82"/>
        <v>0</v>
      </c>
      <c r="AG204" s="56">
        <f t="shared" si="82"/>
        <v>0</v>
      </c>
      <c r="AH204" s="56">
        <f t="shared" si="82"/>
        <v>0</v>
      </c>
      <c r="AI204" s="56">
        <f t="shared" si="82"/>
        <v>0</v>
      </c>
      <c r="AJ204" s="56">
        <f t="shared" si="82"/>
        <v>0</v>
      </c>
      <c r="AK204" s="56">
        <f t="shared" si="82"/>
        <v>0</v>
      </c>
      <c r="AL204" s="56">
        <f t="shared" si="82"/>
        <v>0</v>
      </c>
      <c r="AM204" s="56">
        <f t="shared" si="83"/>
        <v>0</v>
      </c>
      <c r="AN204" s="56">
        <f t="shared" si="83"/>
        <v>0</v>
      </c>
      <c r="AO204" s="56">
        <f t="shared" si="83"/>
        <v>0</v>
      </c>
      <c r="AP204" s="56">
        <f t="shared" si="83"/>
        <v>0</v>
      </c>
      <c r="AQ204" s="56">
        <f t="shared" si="83"/>
        <v>0</v>
      </c>
      <c r="AR204" s="56">
        <f t="shared" si="83"/>
        <v>0</v>
      </c>
      <c r="AS204" s="56">
        <f t="shared" si="83"/>
        <v>0</v>
      </c>
      <c r="AT204" s="56">
        <f t="shared" si="83"/>
        <v>0</v>
      </c>
      <c r="AU204" s="56">
        <f t="shared" si="83"/>
        <v>0</v>
      </c>
      <c r="AV204" s="56">
        <f t="shared" si="83"/>
        <v>0</v>
      </c>
      <c r="AW204" s="56">
        <f t="shared" si="83"/>
        <v>0</v>
      </c>
      <c r="AX204" s="56">
        <f t="shared" si="83"/>
        <v>0</v>
      </c>
      <c r="AY204" s="56">
        <f t="shared" si="83"/>
        <v>0</v>
      </c>
      <c r="AZ204" s="56">
        <f t="shared" si="83"/>
        <v>0</v>
      </c>
    </row>
    <row r="205" spans="1:52">
      <c r="A205" s="56" t="s">
        <v>335</v>
      </c>
      <c r="B205" s="56">
        <v>33417</v>
      </c>
      <c r="C205" s="56" t="s">
        <v>759</v>
      </c>
      <c r="D205" s="56" t="s">
        <v>758</v>
      </c>
      <c r="E205" s="1">
        <v>37553</v>
      </c>
      <c r="F205" s="1">
        <v>39603</v>
      </c>
      <c r="G205" s="1">
        <f t="shared" si="84"/>
        <v>39603</v>
      </c>
      <c r="I205" s="56">
        <f t="shared" si="80"/>
        <v>0</v>
      </c>
      <c r="J205" s="56">
        <f t="shared" si="80"/>
        <v>0</v>
      </c>
      <c r="K205" s="56">
        <f t="shared" si="80"/>
        <v>0</v>
      </c>
      <c r="L205" s="56">
        <f t="shared" si="80"/>
        <v>0</v>
      </c>
      <c r="M205" s="56">
        <f t="shared" si="80"/>
        <v>0</v>
      </c>
      <c r="N205" s="56">
        <f t="shared" si="80"/>
        <v>0</v>
      </c>
      <c r="O205" s="56">
        <f t="shared" si="80"/>
        <v>0</v>
      </c>
      <c r="P205" s="56">
        <f t="shared" si="80"/>
        <v>0</v>
      </c>
      <c r="Q205" s="56">
        <f t="shared" si="80"/>
        <v>0</v>
      </c>
      <c r="R205" s="56">
        <f t="shared" si="80"/>
        <v>0</v>
      </c>
      <c r="S205" s="56">
        <f t="shared" si="81"/>
        <v>0</v>
      </c>
      <c r="T205" s="56">
        <f t="shared" si="81"/>
        <v>0</v>
      </c>
      <c r="U205" s="56">
        <f t="shared" si="81"/>
        <v>0</v>
      </c>
      <c r="V205" s="56">
        <f t="shared" si="81"/>
        <v>0</v>
      </c>
      <c r="W205" s="56">
        <f t="shared" si="81"/>
        <v>0</v>
      </c>
      <c r="X205" s="56">
        <f t="shared" si="81"/>
        <v>0</v>
      </c>
      <c r="Y205" s="56">
        <f t="shared" si="81"/>
        <v>0</v>
      </c>
      <c r="Z205" s="56">
        <f t="shared" si="81"/>
        <v>0</v>
      </c>
      <c r="AA205" s="56">
        <f t="shared" si="81"/>
        <v>0</v>
      </c>
      <c r="AB205" s="56">
        <f t="shared" si="81"/>
        <v>0</v>
      </c>
      <c r="AC205" s="56">
        <f t="shared" si="82"/>
        <v>0</v>
      </c>
      <c r="AD205" s="56">
        <f t="shared" si="82"/>
        <v>0</v>
      </c>
      <c r="AE205" s="56">
        <f t="shared" si="82"/>
        <v>0</v>
      </c>
      <c r="AF205" s="56">
        <f t="shared" si="82"/>
        <v>0</v>
      </c>
      <c r="AG205" s="56">
        <f t="shared" si="82"/>
        <v>0</v>
      </c>
      <c r="AH205" s="56">
        <f t="shared" si="82"/>
        <v>0</v>
      </c>
      <c r="AI205" s="56">
        <f t="shared" si="82"/>
        <v>0</v>
      </c>
      <c r="AJ205" s="56">
        <f t="shared" si="82"/>
        <v>0</v>
      </c>
      <c r="AK205" s="56">
        <f t="shared" si="82"/>
        <v>0</v>
      </c>
      <c r="AL205" s="56">
        <f t="shared" si="82"/>
        <v>0</v>
      </c>
      <c r="AM205" s="56">
        <f t="shared" si="83"/>
        <v>0</v>
      </c>
      <c r="AN205" s="56">
        <f t="shared" si="83"/>
        <v>0</v>
      </c>
      <c r="AO205" s="56">
        <f t="shared" si="83"/>
        <v>0</v>
      </c>
      <c r="AP205" s="56">
        <f t="shared" si="83"/>
        <v>0</v>
      </c>
      <c r="AQ205" s="56">
        <f t="shared" si="83"/>
        <v>0</v>
      </c>
      <c r="AR205" s="56">
        <f t="shared" si="83"/>
        <v>0</v>
      </c>
      <c r="AS205" s="56">
        <f t="shared" si="83"/>
        <v>0</v>
      </c>
      <c r="AT205" s="56">
        <f t="shared" si="83"/>
        <v>0</v>
      </c>
      <c r="AU205" s="56">
        <f t="shared" si="83"/>
        <v>0</v>
      </c>
      <c r="AV205" s="56">
        <f t="shared" si="83"/>
        <v>0</v>
      </c>
      <c r="AW205" s="56">
        <f t="shared" si="83"/>
        <v>0</v>
      </c>
      <c r="AX205" s="56">
        <f t="shared" si="83"/>
        <v>0</v>
      </c>
      <c r="AY205" s="56">
        <f t="shared" si="83"/>
        <v>0</v>
      </c>
      <c r="AZ205" s="56">
        <f t="shared" si="83"/>
        <v>0</v>
      </c>
    </row>
    <row r="206" spans="1:52">
      <c r="A206" s="56" t="s">
        <v>335</v>
      </c>
      <c r="B206" s="56">
        <v>34171</v>
      </c>
      <c r="C206" s="56" t="s">
        <v>708</v>
      </c>
      <c r="D206" s="56" t="s">
        <v>757</v>
      </c>
      <c r="E206" s="1">
        <v>43778</v>
      </c>
      <c r="F206" s="1">
        <v>43914</v>
      </c>
      <c r="G206" s="1">
        <f t="shared" si="84"/>
        <v>43914</v>
      </c>
      <c r="I206" s="56">
        <f t="shared" si="80"/>
        <v>0</v>
      </c>
      <c r="J206" s="56">
        <f t="shared" si="80"/>
        <v>0</v>
      </c>
      <c r="K206" s="56">
        <f t="shared" si="80"/>
        <v>0</v>
      </c>
      <c r="L206" s="56">
        <f t="shared" si="80"/>
        <v>0</v>
      </c>
      <c r="M206" s="56">
        <f t="shared" si="80"/>
        <v>0</v>
      </c>
      <c r="N206" s="56">
        <f t="shared" si="80"/>
        <v>0</v>
      </c>
      <c r="O206" s="56">
        <f t="shared" si="80"/>
        <v>0</v>
      </c>
      <c r="P206" s="56">
        <f t="shared" si="80"/>
        <v>0</v>
      </c>
      <c r="Q206" s="56">
        <f t="shared" si="80"/>
        <v>0</v>
      </c>
      <c r="R206" s="56">
        <f t="shared" si="80"/>
        <v>0</v>
      </c>
      <c r="S206" s="56">
        <f t="shared" si="81"/>
        <v>0</v>
      </c>
      <c r="T206" s="56">
        <f t="shared" si="81"/>
        <v>0</v>
      </c>
      <c r="U206" s="56">
        <f t="shared" si="81"/>
        <v>0</v>
      </c>
      <c r="V206" s="56">
        <f t="shared" si="81"/>
        <v>0</v>
      </c>
      <c r="W206" s="56">
        <f t="shared" si="81"/>
        <v>0</v>
      </c>
      <c r="X206" s="56">
        <f t="shared" si="81"/>
        <v>0</v>
      </c>
      <c r="Y206" s="56">
        <f t="shared" si="81"/>
        <v>0</v>
      </c>
      <c r="Z206" s="56">
        <f t="shared" si="81"/>
        <v>0</v>
      </c>
      <c r="AA206" s="56">
        <f t="shared" si="81"/>
        <v>0</v>
      </c>
      <c r="AB206" s="56">
        <f t="shared" si="81"/>
        <v>0</v>
      </c>
      <c r="AC206" s="56">
        <f t="shared" si="82"/>
        <v>0</v>
      </c>
      <c r="AD206" s="56">
        <f t="shared" si="82"/>
        <v>0</v>
      </c>
      <c r="AE206" s="56">
        <f t="shared" si="82"/>
        <v>0</v>
      </c>
      <c r="AF206" s="56">
        <f t="shared" si="82"/>
        <v>0</v>
      </c>
      <c r="AG206" s="56">
        <f t="shared" si="82"/>
        <v>0</v>
      </c>
      <c r="AH206" s="56">
        <f t="shared" si="82"/>
        <v>0</v>
      </c>
      <c r="AI206" s="56">
        <f t="shared" si="82"/>
        <v>0</v>
      </c>
      <c r="AJ206" s="56">
        <f t="shared" si="82"/>
        <v>0</v>
      </c>
      <c r="AK206" s="56">
        <f t="shared" si="82"/>
        <v>0</v>
      </c>
      <c r="AL206" s="56">
        <f t="shared" si="82"/>
        <v>0</v>
      </c>
      <c r="AM206" s="56">
        <f t="shared" si="83"/>
        <v>0</v>
      </c>
      <c r="AN206" s="56">
        <f t="shared" si="83"/>
        <v>0</v>
      </c>
      <c r="AO206" s="56">
        <f t="shared" si="83"/>
        <v>0</v>
      </c>
      <c r="AP206" s="56">
        <f t="shared" si="83"/>
        <v>0</v>
      </c>
      <c r="AQ206" s="56">
        <f t="shared" si="83"/>
        <v>0</v>
      </c>
      <c r="AR206" s="56">
        <f t="shared" si="83"/>
        <v>0</v>
      </c>
      <c r="AS206" s="56">
        <f t="shared" si="83"/>
        <v>0</v>
      </c>
      <c r="AT206" s="56">
        <f t="shared" si="83"/>
        <v>0</v>
      </c>
      <c r="AU206" s="56">
        <f t="shared" si="83"/>
        <v>0</v>
      </c>
      <c r="AV206" s="56">
        <f t="shared" si="83"/>
        <v>0</v>
      </c>
      <c r="AW206" s="56">
        <f t="shared" si="83"/>
        <v>0</v>
      </c>
      <c r="AX206" s="56">
        <f t="shared" si="83"/>
        <v>0</v>
      </c>
      <c r="AY206" s="56">
        <f t="shared" si="83"/>
        <v>0</v>
      </c>
      <c r="AZ206" s="56">
        <f t="shared" si="83"/>
        <v>1</v>
      </c>
    </row>
    <row r="207" spans="1:52">
      <c r="A207" s="56" t="s">
        <v>335</v>
      </c>
      <c r="B207" s="56">
        <v>34268</v>
      </c>
      <c r="C207" s="56" t="s">
        <v>714</v>
      </c>
      <c r="D207" s="56" t="s">
        <v>756</v>
      </c>
      <c r="E207" s="1">
        <v>39377</v>
      </c>
      <c r="F207" s="1">
        <v>44103</v>
      </c>
      <c r="G207" s="1">
        <f t="shared" si="84"/>
        <v>44103</v>
      </c>
      <c r="I207" s="56">
        <f t="shared" ref="I207:R216" si="85">IF(AND(I$5&gt;$E207,I$5&lt;$G207),1,0)</f>
        <v>1</v>
      </c>
      <c r="J207" s="56">
        <f t="shared" si="85"/>
        <v>1</v>
      </c>
      <c r="K207" s="56">
        <f t="shared" si="85"/>
        <v>1</v>
      </c>
      <c r="L207" s="56">
        <f t="shared" si="85"/>
        <v>1</v>
      </c>
      <c r="M207" s="56">
        <f t="shared" si="85"/>
        <v>1</v>
      </c>
      <c r="N207" s="56">
        <f t="shared" si="85"/>
        <v>1</v>
      </c>
      <c r="O207" s="56">
        <f t="shared" si="85"/>
        <v>1</v>
      </c>
      <c r="P207" s="56">
        <f t="shared" si="85"/>
        <v>1</v>
      </c>
      <c r="Q207" s="56">
        <f t="shared" si="85"/>
        <v>1</v>
      </c>
      <c r="R207" s="56">
        <f t="shared" si="85"/>
        <v>1</v>
      </c>
      <c r="S207" s="56">
        <f t="shared" ref="S207:AB216" si="86">IF(AND(S$5&gt;$E207,S$5&lt;$G207),1,0)</f>
        <v>1</v>
      </c>
      <c r="T207" s="56">
        <f t="shared" si="86"/>
        <v>1</v>
      </c>
      <c r="U207" s="56">
        <f t="shared" si="86"/>
        <v>1</v>
      </c>
      <c r="V207" s="56">
        <f t="shared" si="86"/>
        <v>1</v>
      </c>
      <c r="W207" s="56">
        <f t="shared" si="86"/>
        <v>1</v>
      </c>
      <c r="X207" s="56">
        <f t="shared" si="86"/>
        <v>1</v>
      </c>
      <c r="Y207" s="56">
        <f t="shared" si="86"/>
        <v>1</v>
      </c>
      <c r="Z207" s="56">
        <f t="shared" si="86"/>
        <v>1</v>
      </c>
      <c r="AA207" s="56">
        <f t="shared" si="86"/>
        <v>1</v>
      </c>
      <c r="AB207" s="56">
        <f t="shared" si="86"/>
        <v>1</v>
      </c>
      <c r="AC207" s="56">
        <f t="shared" ref="AC207:AL216" si="87">IF(AND(AC$5&gt;$E207,AC$5&lt;$G207),1,0)</f>
        <v>1</v>
      </c>
      <c r="AD207" s="56">
        <f t="shared" si="87"/>
        <v>1</v>
      </c>
      <c r="AE207" s="56">
        <f t="shared" si="87"/>
        <v>1</v>
      </c>
      <c r="AF207" s="56">
        <f t="shared" si="87"/>
        <v>1</v>
      </c>
      <c r="AG207" s="56">
        <f t="shared" si="87"/>
        <v>1</v>
      </c>
      <c r="AH207" s="56">
        <f t="shared" si="87"/>
        <v>1</v>
      </c>
      <c r="AI207" s="56">
        <f t="shared" si="87"/>
        <v>1</v>
      </c>
      <c r="AJ207" s="56">
        <f t="shared" si="87"/>
        <v>1</v>
      </c>
      <c r="AK207" s="56">
        <f t="shared" si="87"/>
        <v>1</v>
      </c>
      <c r="AL207" s="56">
        <f t="shared" si="87"/>
        <v>1</v>
      </c>
      <c r="AM207" s="56">
        <f t="shared" ref="AM207:AZ216" si="88">IF(AND(AM$5&gt;$E207,AM$5&lt;$G207),1,0)</f>
        <v>1</v>
      </c>
      <c r="AN207" s="56">
        <f t="shared" si="88"/>
        <v>1</v>
      </c>
      <c r="AO207" s="56">
        <f t="shared" si="88"/>
        <v>1</v>
      </c>
      <c r="AP207" s="56">
        <f t="shared" si="88"/>
        <v>1</v>
      </c>
      <c r="AQ207" s="56">
        <f t="shared" si="88"/>
        <v>1</v>
      </c>
      <c r="AR207" s="56">
        <f t="shared" si="88"/>
        <v>1</v>
      </c>
      <c r="AS207" s="56">
        <f t="shared" si="88"/>
        <v>1</v>
      </c>
      <c r="AT207" s="56">
        <f t="shared" si="88"/>
        <v>1</v>
      </c>
      <c r="AU207" s="56">
        <f t="shared" si="88"/>
        <v>1</v>
      </c>
      <c r="AV207" s="56">
        <f t="shared" si="88"/>
        <v>1</v>
      </c>
      <c r="AW207" s="56">
        <f t="shared" si="88"/>
        <v>1</v>
      </c>
      <c r="AX207" s="56">
        <f t="shared" si="88"/>
        <v>1</v>
      </c>
      <c r="AY207" s="56">
        <f t="shared" si="88"/>
        <v>1</v>
      </c>
      <c r="AZ207" s="56">
        <f t="shared" si="88"/>
        <v>1</v>
      </c>
    </row>
    <row r="208" spans="1:52">
      <c r="A208" s="56" t="s">
        <v>335</v>
      </c>
      <c r="B208" s="56">
        <v>34269</v>
      </c>
      <c r="C208" s="56" t="s">
        <v>714</v>
      </c>
      <c r="D208" s="56" t="s">
        <v>755</v>
      </c>
      <c r="E208" s="1">
        <v>39377</v>
      </c>
      <c r="F208" s="1">
        <v>40907</v>
      </c>
      <c r="G208" s="1">
        <f t="shared" si="84"/>
        <v>40907</v>
      </c>
      <c r="I208" s="56">
        <f t="shared" si="85"/>
        <v>1</v>
      </c>
      <c r="J208" s="56">
        <f t="shared" si="85"/>
        <v>1</v>
      </c>
      <c r="K208" s="56">
        <f t="shared" si="85"/>
        <v>1</v>
      </c>
      <c r="L208" s="56">
        <f t="shared" si="85"/>
        <v>1</v>
      </c>
      <c r="M208" s="56">
        <f t="shared" si="85"/>
        <v>1</v>
      </c>
      <c r="N208" s="56">
        <f t="shared" si="85"/>
        <v>1</v>
      </c>
      <c r="O208" s="56">
        <f t="shared" si="85"/>
        <v>1</v>
      </c>
      <c r="P208" s="56">
        <f t="shared" si="85"/>
        <v>1</v>
      </c>
      <c r="Q208" s="56">
        <f t="shared" si="85"/>
        <v>1</v>
      </c>
      <c r="R208" s="56">
        <f t="shared" si="85"/>
        <v>1</v>
      </c>
      <c r="S208" s="56">
        <f t="shared" si="86"/>
        <v>1</v>
      </c>
      <c r="T208" s="56">
        <f t="shared" si="86"/>
        <v>0</v>
      </c>
      <c r="U208" s="56">
        <f t="shared" si="86"/>
        <v>0</v>
      </c>
      <c r="V208" s="56">
        <f t="shared" si="86"/>
        <v>0</v>
      </c>
      <c r="W208" s="56">
        <f t="shared" si="86"/>
        <v>0</v>
      </c>
      <c r="X208" s="56">
        <f t="shared" si="86"/>
        <v>0</v>
      </c>
      <c r="Y208" s="56">
        <f t="shared" si="86"/>
        <v>0</v>
      </c>
      <c r="Z208" s="56">
        <f t="shared" si="86"/>
        <v>0</v>
      </c>
      <c r="AA208" s="56">
        <f t="shared" si="86"/>
        <v>0</v>
      </c>
      <c r="AB208" s="56">
        <f t="shared" si="86"/>
        <v>0</v>
      </c>
      <c r="AC208" s="56">
        <f t="shared" si="87"/>
        <v>0</v>
      </c>
      <c r="AD208" s="56">
        <f t="shared" si="87"/>
        <v>0</v>
      </c>
      <c r="AE208" s="56">
        <f t="shared" si="87"/>
        <v>0</v>
      </c>
      <c r="AF208" s="56">
        <f t="shared" si="87"/>
        <v>0</v>
      </c>
      <c r="AG208" s="56">
        <f t="shared" si="87"/>
        <v>0</v>
      </c>
      <c r="AH208" s="56">
        <f t="shared" si="87"/>
        <v>0</v>
      </c>
      <c r="AI208" s="56">
        <f t="shared" si="87"/>
        <v>0</v>
      </c>
      <c r="AJ208" s="56">
        <f t="shared" si="87"/>
        <v>0</v>
      </c>
      <c r="AK208" s="56">
        <f t="shared" si="87"/>
        <v>0</v>
      </c>
      <c r="AL208" s="56">
        <f t="shared" si="87"/>
        <v>0</v>
      </c>
      <c r="AM208" s="56">
        <f t="shared" si="88"/>
        <v>0</v>
      </c>
      <c r="AN208" s="56">
        <f t="shared" si="88"/>
        <v>0</v>
      </c>
      <c r="AO208" s="56">
        <f t="shared" si="88"/>
        <v>0</v>
      </c>
      <c r="AP208" s="56">
        <f t="shared" si="88"/>
        <v>0</v>
      </c>
      <c r="AQ208" s="56">
        <f t="shared" si="88"/>
        <v>0</v>
      </c>
      <c r="AR208" s="56">
        <f t="shared" si="88"/>
        <v>0</v>
      </c>
      <c r="AS208" s="56">
        <f t="shared" si="88"/>
        <v>0</v>
      </c>
      <c r="AT208" s="56">
        <f t="shared" si="88"/>
        <v>0</v>
      </c>
      <c r="AU208" s="56">
        <f t="shared" si="88"/>
        <v>0</v>
      </c>
      <c r="AV208" s="56">
        <f t="shared" si="88"/>
        <v>0</v>
      </c>
      <c r="AW208" s="56">
        <f t="shared" si="88"/>
        <v>0</v>
      </c>
      <c r="AX208" s="56">
        <f t="shared" si="88"/>
        <v>0</v>
      </c>
      <c r="AY208" s="56">
        <f t="shared" si="88"/>
        <v>0</v>
      </c>
      <c r="AZ208" s="56">
        <f t="shared" si="88"/>
        <v>0</v>
      </c>
    </row>
    <row r="209" spans="1:52">
      <c r="A209" s="56" t="s">
        <v>335</v>
      </c>
      <c r="B209" s="56">
        <v>34269</v>
      </c>
      <c r="C209" s="56" t="s">
        <v>714</v>
      </c>
      <c r="D209" s="56" t="s">
        <v>755</v>
      </c>
      <c r="E209" s="1">
        <v>41227</v>
      </c>
      <c r="F209" s="1">
        <v>44120</v>
      </c>
      <c r="G209" s="1">
        <f t="shared" si="84"/>
        <v>44120</v>
      </c>
      <c r="I209" s="56">
        <f t="shared" si="85"/>
        <v>0</v>
      </c>
      <c r="J209" s="56">
        <f t="shared" si="85"/>
        <v>0</v>
      </c>
      <c r="K209" s="56">
        <f t="shared" si="85"/>
        <v>0</v>
      </c>
      <c r="L209" s="56">
        <f t="shared" si="85"/>
        <v>0</v>
      </c>
      <c r="M209" s="56">
        <f t="shared" si="85"/>
        <v>0</v>
      </c>
      <c r="N209" s="56">
        <f t="shared" si="85"/>
        <v>0</v>
      </c>
      <c r="O209" s="56">
        <f t="shared" si="85"/>
        <v>0</v>
      </c>
      <c r="P209" s="56">
        <f t="shared" si="85"/>
        <v>0</v>
      </c>
      <c r="Q209" s="56">
        <f t="shared" si="85"/>
        <v>0</v>
      </c>
      <c r="R209" s="56">
        <f t="shared" si="85"/>
        <v>0</v>
      </c>
      <c r="S209" s="56">
        <f t="shared" si="86"/>
        <v>0</v>
      </c>
      <c r="T209" s="56">
        <f t="shared" si="86"/>
        <v>0</v>
      </c>
      <c r="U209" s="56">
        <f t="shared" si="86"/>
        <v>0</v>
      </c>
      <c r="V209" s="56">
        <f t="shared" si="86"/>
        <v>0</v>
      </c>
      <c r="W209" s="56">
        <f t="shared" si="86"/>
        <v>0</v>
      </c>
      <c r="X209" s="56">
        <f t="shared" si="86"/>
        <v>1</v>
      </c>
      <c r="Y209" s="56">
        <f t="shared" si="86"/>
        <v>1</v>
      </c>
      <c r="Z209" s="56">
        <f t="shared" si="86"/>
        <v>1</v>
      </c>
      <c r="AA209" s="56">
        <f t="shared" si="86"/>
        <v>1</v>
      </c>
      <c r="AB209" s="56">
        <f t="shared" si="86"/>
        <v>1</v>
      </c>
      <c r="AC209" s="56">
        <f t="shared" si="87"/>
        <v>1</v>
      </c>
      <c r="AD209" s="56">
        <f t="shared" si="87"/>
        <v>1</v>
      </c>
      <c r="AE209" s="56">
        <f t="shared" si="87"/>
        <v>1</v>
      </c>
      <c r="AF209" s="56">
        <f t="shared" si="87"/>
        <v>1</v>
      </c>
      <c r="AG209" s="56">
        <f t="shared" si="87"/>
        <v>1</v>
      </c>
      <c r="AH209" s="56">
        <f t="shared" si="87"/>
        <v>1</v>
      </c>
      <c r="AI209" s="56">
        <f t="shared" si="87"/>
        <v>1</v>
      </c>
      <c r="AJ209" s="56">
        <f t="shared" si="87"/>
        <v>1</v>
      </c>
      <c r="AK209" s="56">
        <f t="shared" si="87"/>
        <v>1</v>
      </c>
      <c r="AL209" s="56">
        <f t="shared" si="87"/>
        <v>1</v>
      </c>
      <c r="AM209" s="56">
        <f t="shared" si="88"/>
        <v>1</v>
      </c>
      <c r="AN209" s="56">
        <f t="shared" si="88"/>
        <v>1</v>
      </c>
      <c r="AO209" s="56">
        <f t="shared" si="88"/>
        <v>1</v>
      </c>
      <c r="AP209" s="56">
        <f t="shared" si="88"/>
        <v>1</v>
      </c>
      <c r="AQ209" s="56">
        <f t="shared" si="88"/>
        <v>1</v>
      </c>
      <c r="AR209" s="56">
        <f t="shared" si="88"/>
        <v>1</v>
      </c>
      <c r="AS209" s="56">
        <f t="shared" si="88"/>
        <v>1</v>
      </c>
      <c r="AT209" s="56">
        <f t="shared" si="88"/>
        <v>1</v>
      </c>
      <c r="AU209" s="56">
        <f t="shared" si="88"/>
        <v>1</v>
      </c>
      <c r="AV209" s="56">
        <f t="shared" si="88"/>
        <v>1</v>
      </c>
      <c r="AW209" s="56">
        <f t="shared" si="88"/>
        <v>1</v>
      </c>
      <c r="AX209" s="56">
        <f t="shared" si="88"/>
        <v>1</v>
      </c>
      <c r="AY209" s="56">
        <f t="shared" si="88"/>
        <v>1</v>
      </c>
      <c r="AZ209" s="56">
        <f t="shared" si="88"/>
        <v>1</v>
      </c>
    </row>
    <row r="210" spans="1:52">
      <c r="A210" s="56" t="s">
        <v>335</v>
      </c>
      <c r="B210" s="56">
        <v>34271</v>
      </c>
      <c r="C210" s="56" t="s">
        <v>714</v>
      </c>
      <c r="D210" s="56" t="s">
        <v>754</v>
      </c>
      <c r="E210" s="1">
        <v>39416</v>
      </c>
      <c r="F210" s="1">
        <v>39449</v>
      </c>
      <c r="G210" s="1">
        <f t="shared" si="84"/>
        <v>39449</v>
      </c>
      <c r="I210" s="56">
        <f t="shared" si="85"/>
        <v>0</v>
      </c>
      <c r="J210" s="56">
        <f t="shared" si="85"/>
        <v>0</v>
      </c>
      <c r="K210" s="56">
        <f t="shared" si="85"/>
        <v>0</v>
      </c>
      <c r="L210" s="56">
        <f t="shared" si="85"/>
        <v>0</v>
      </c>
      <c r="M210" s="56">
        <f t="shared" si="85"/>
        <v>0</v>
      </c>
      <c r="N210" s="56">
        <f t="shared" si="85"/>
        <v>0</v>
      </c>
      <c r="O210" s="56">
        <f t="shared" si="85"/>
        <v>0</v>
      </c>
      <c r="P210" s="56">
        <f t="shared" si="85"/>
        <v>0</v>
      </c>
      <c r="Q210" s="56">
        <f t="shared" si="85"/>
        <v>0</v>
      </c>
      <c r="R210" s="56">
        <f t="shared" si="85"/>
        <v>0</v>
      </c>
      <c r="S210" s="56">
        <f t="shared" si="86"/>
        <v>0</v>
      </c>
      <c r="T210" s="56">
        <f t="shared" si="86"/>
        <v>0</v>
      </c>
      <c r="U210" s="56">
        <f t="shared" si="86"/>
        <v>0</v>
      </c>
      <c r="V210" s="56">
        <f t="shared" si="86"/>
        <v>0</v>
      </c>
      <c r="W210" s="56">
        <f t="shared" si="86"/>
        <v>0</v>
      </c>
      <c r="X210" s="56">
        <f t="shared" si="86"/>
        <v>0</v>
      </c>
      <c r="Y210" s="56">
        <f t="shared" si="86"/>
        <v>0</v>
      </c>
      <c r="Z210" s="56">
        <f t="shared" si="86"/>
        <v>0</v>
      </c>
      <c r="AA210" s="56">
        <f t="shared" si="86"/>
        <v>0</v>
      </c>
      <c r="AB210" s="56">
        <f t="shared" si="86"/>
        <v>0</v>
      </c>
      <c r="AC210" s="56">
        <f t="shared" si="87"/>
        <v>0</v>
      </c>
      <c r="AD210" s="56">
        <f t="shared" si="87"/>
        <v>0</v>
      </c>
      <c r="AE210" s="56">
        <f t="shared" si="87"/>
        <v>0</v>
      </c>
      <c r="AF210" s="56">
        <f t="shared" si="87"/>
        <v>0</v>
      </c>
      <c r="AG210" s="56">
        <f t="shared" si="87"/>
        <v>0</v>
      </c>
      <c r="AH210" s="56">
        <f t="shared" si="87"/>
        <v>0</v>
      </c>
      <c r="AI210" s="56">
        <f t="shared" si="87"/>
        <v>0</v>
      </c>
      <c r="AJ210" s="56">
        <f t="shared" si="87"/>
        <v>0</v>
      </c>
      <c r="AK210" s="56">
        <f t="shared" si="87"/>
        <v>0</v>
      </c>
      <c r="AL210" s="56">
        <f t="shared" si="87"/>
        <v>0</v>
      </c>
      <c r="AM210" s="56">
        <f t="shared" si="88"/>
        <v>0</v>
      </c>
      <c r="AN210" s="56">
        <f t="shared" si="88"/>
        <v>0</v>
      </c>
      <c r="AO210" s="56">
        <f t="shared" si="88"/>
        <v>0</v>
      </c>
      <c r="AP210" s="56">
        <f t="shared" si="88"/>
        <v>0</v>
      </c>
      <c r="AQ210" s="56">
        <f t="shared" si="88"/>
        <v>0</v>
      </c>
      <c r="AR210" s="56">
        <f t="shared" si="88"/>
        <v>0</v>
      </c>
      <c r="AS210" s="56">
        <f t="shared" si="88"/>
        <v>0</v>
      </c>
      <c r="AT210" s="56">
        <f t="shared" si="88"/>
        <v>0</v>
      </c>
      <c r="AU210" s="56">
        <f t="shared" si="88"/>
        <v>0</v>
      </c>
      <c r="AV210" s="56">
        <f t="shared" si="88"/>
        <v>0</v>
      </c>
      <c r="AW210" s="56">
        <f t="shared" si="88"/>
        <v>0</v>
      </c>
      <c r="AX210" s="56">
        <f t="shared" si="88"/>
        <v>0</v>
      </c>
      <c r="AY210" s="56">
        <f t="shared" si="88"/>
        <v>0</v>
      </c>
      <c r="AZ210" s="56">
        <f t="shared" si="88"/>
        <v>0</v>
      </c>
    </row>
    <row r="211" spans="1:52">
      <c r="A211" s="56" t="s">
        <v>335</v>
      </c>
      <c r="B211" s="56">
        <v>34272</v>
      </c>
      <c r="C211" s="56" t="s">
        <v>714</v>
      </c>
      <c r="D211" s="56" t="s">
        <v>753</v>
      </c>
      <c r="E211" s="1">
        <v>39415</v>
      </c>
      <c r="F211" s="1">
        <v>39449</v>
      </c>
      <c r="G211" s="1">
        <f t="shared" si="84"/>
        <v>39449</v>
      </c>
      <c r="I211" s="56">
        <f t="shared" si="85"/>
        <v>0</v>
      </c>
      <c r="J211" s="56">
        <f t="shared" si="85"/>
        <v>0</v>
      </c>
      <c r="K211" s="56">
        <f t="shared" si="85"/>
        <v>0</v>
      </c>
      <c r="L211" s="56">
        <f t="shared" si="85"/>
        <v>0</v>
      </c>
      <c r="M211" s="56">
        <f t="shared" si="85"/>
        <v>0</v>
      </c>
      <c r="N211" s="56">
        <f t="shared" si="85"/>
        <v>0</v>
      </c>
      <c r="O211" s="56">
        <f t="shared" si="85"/>
        <v>0</v>
      </c>
      <c r="P211" s="56">
        <f t="shared" si="85"/>
        <v>0</v>
      </c>
      <c r="Q211" s="56">
        <f t="shared" si="85"/>
        <v>0</v>
      </c>
      <c r="R211" s="56">
        <f t="shared" si="85"/>
        <v>0</v>
      </c>
      <c r="S211" s="56">
        <f t="shared" si="86"/>
        <v>0</v>
      </c>
      <c r="T211" s="56">
        <f t="shared" si="86"/>
        <v>0</v>
      </c>
      <c r="U211" s="56">
        <f t="shared" si="86"/>
        <v>0</v>
      </c>
      <c r="V211" s="56">
        <f t="shared" si="86"/>
        <v>0</v>
      </c>
      <c r="W211" s="56">
        <f t="shared" si="86"/>
        <v>0</v>
      </c>
      <c r="X211" s="56">
        <f t="shared" si="86"/>
        <v>0</v>
      </c>
      <c r="Y211" s="56">
        <f t="shared" si="86"/>
        <v>0</v>
      </c>
      <c r="Z211" s="56">
        <f t="shared" si="86"/>
        <v>0</v>
      </c>
      <c r="AA211" s="56">
        <f t="shared" si="86"/>
        <v>0</v>
      </c>
      <c r="AB211" s="56">
        <f t="shared" si="86"/>
        <v>0</v>
      </c>
      <c r="AC211" s="56">
        <f t="shared" si="87"/>
        <v>0</v>
      </c>
      <c r="AD211" s="56">
        <f t="shared" si="87"/>
        <v>0</v>
      </c>
      <c r="AE211" s="56">
        <f t="shared" si="87"/>
        <v>0</v>
      </c>
      <c r="AF211" s="56">
        <f t="shared" si="87"/>
        <v>0</v>
      </c>
      <c r="AG211" s="56">
        <f t="shared" si="87"/>
        <v>0</v>
      </c>
      <c r="AH211" s="56">
        <f t="shared" si="87"/>
        <v>0</v>
      </c>
      <c r="AI211" s="56">
        <f t="shared" si="87"/>
        <v>0</v>
      </c>
      <c r="AJ211" s="56">
        <f t="shared" si="87"/>
        <v>0</v>
      </c>
      <c r="AK211" s="56">
        <f t="shared" si="87"/>
        <v>0</v>
      </c>
      <c r="AL211" s="56">
        <f t="shared" si="87"/>
        <v>0</v>
      </c>
      <c r="AM211" s="56">
        <f t="shared" si="88"/>
        <v>0</v>
      </c>
      <c r="AN211" s="56">
        <f t="shared" si="88"/>
        <v>0</v>
      </c>
      <c r="AO211" s="56">
        <f t="shared" si="88"/>
        <v>0</v>
      </c>
      <c r="AP211" s="56">
        <f t="shared" si="88"/>
        <v>0</v>
      </c>
      <c r="AQ211" s="56">
        <f t="shared" si="88"/>
        <v>0</v>
      </c>
      <c r="AR211" s="56">
        <f t="shared" si="88"/>
        <v>0</v>
      </c>
      <c r="AS211" s="56">
        <f t="shared" si="88"/>
        <v>0</v>
      </c>
      <c r="AT211" s="56">
        <f t="shared" si="88"/>
        <v>0</v>
      </c>
      <c r="AU211" s="56">
        <f t="shared" si="88"/>
        <v>0</v>
      </c>
      <c r="AV211" s="56">
        <f t="shared" si="88"/>
        <v>0</v>
      </c>
      <c r="AW211" s="56">
        <f t="shared" si="88"/>
        <v>0</v>
      </c>
      <c r="AX211" s="56">
        <f t="shared" si="88"/>
        <v>0</v>
      </c>
      <c r="AY211" s="56">
        <f t="shared" si="88"/>
        <v>0</v>
      </c>
      <c r="AZ211" s="56">
        <f t="shared" si="88"/>
        <v>0</v>
      </c>
    </row>
    <row r="212" spans="1:52">
      <c r="A212" s="56" t="s">
        <v>335</v>
      </c>
      <c r="B212" s="56">
        <v>34273</v>
      </c>
      <c r="C212" s="56" t="s">
        <v>714</v>
      </c>
      <c r="D212" s="56" t="s">
        <v>752</v>
      </c>
      <c r="E212" s="1">
        <v>39433</v>
      </c>
      <c r="F212" s="1">
        <v>42563</v>
      </c>
      <c r="G212" s="1">
        <f t="shared" si="84"/>
        <v>42563</v>
      </c>
      <c r="I212" s="56">
        <f t="shared" si="85"/>
        <v>1</v>
      </c>
      <c r="J212" s="56">
        <f t="shared" si="85"/>
        <v>1</v>
      </c>
      <c r="K212" s="56">
        <f t="shared" si="85"/>
        <v>1</v>
      </c>
      <c r="L212" s="56">
        <f t="shared" si="85"/>
        <v>1</v>
      </c>
      <c r="M212" s="56">
        <f t="shared" si="85"/>
        <v>1</v>
      </c>
      <c r="N212" s="56">
        <f t="shared" si="85"/>
        <v>1</v>
      </c>
      <c r="O212" s="56">
        <f t="shared" si="85"/>
        <v>1</v>
      </c>
      <c r="P212" s="56">
        <f t="shared" si="85"/>
        <v>1</v>
      </c>
      <c r="Q212" s="56">
        <f t="shared" si="85"/>
        <v>1</v>
      </c>
      <c r="R212" s="56">
        <f t="shared" si="85"/>
        <v>1</v>
      </c>
      <c r="S212" s="56">
        <f t="shared" si="86"/>
        <v>1</v>
      </c>
      <c r="T212" s="56">
        <f t="shared" si="86"/>
        <v>1</v>
      </c>
      <c r="U212" s="56">
        <f t="shared" si="86"/>
        <v>1</v>
      </c>
      <c r="V212" s="56">
        <f t="shared" si="86"/>
        <v>1</v>
      </c>
      <c r="W212" s="56">
        <f t="shared" si="86"/>
        <v>1</v>
      </c>
      <c r="X212" s="56">
        <f t="shared" si="86"/>
        <v>1</v>
      </c>
      <c r="Y212" s="56">
        <f t="shared" si="86"/>
        <v>1</v>
      </c>
      <c r="Z212" s="56">
        <f t="shared" si="86"/>
        <v>1</v>
      </c>
      <c r="AA212" s="56">
        <f t="shared" si="86"/>
        <v>1</v>
      </c>
      <c r="AB212" s="56">
        <f t="shared" si="86"/>
        <v>1</v>
      </c>
      <c r="AC212" s="56">
        <f t="shared" si="87"/>
        <v>1</v>
      </c>
      <c r="AD212" s="56">
        <f t="shared" si="87"/>
        <v>1</v>
      </c>
      <c r="AE212" s="56">
        <f t="shared" si="87"/>
        <v>1</v>
      </c>
      <c r="AF212" s="56">
        <f t="shared" si="87"/>
        <v>1</v>
      </c>
      <c r="AG212" s="56">
        <f t="shared" si="87"/>
        <v>1</v>
      </c>
      <c r="AH212" s="56">
        <f t="shared" si="87"/>
        <v>1</v>
      </c>
      <c r="AI212" s="56">
        <f t="shared" si="87"/>
        <v>1</v>
      </c>
      <c r="AJ212" s="56">
        <f t="shared" si="87"/>
        <v>1</v>
      </c>
      <c r="AK212" s="56">
        <f t="shared" si="87"/>
        <v>1</v>
      </c>
      <c r="AL212" s="56">
        <f t="shared" si="87"/>
        <v>1</v>
      </c>
      <c r="AM212" s="56">
        <f t="shared" si="88"/>
        <v>0</v>
      </c>
      <c r="AN212" s="56">
        <f t="shared" si="88"/>
        <v>0</v>
      </c>
      <c r="AO212" s="56">
        <f t="shared" si="88"/>
        <v>0</v>
      </c>
      <c r="AP212" s="56">
        <f t="shared" si="88"/>
        <v>0</v>
      </c>
      <c r="AQ212" s="56">
        <f t="shared" si="88"/>
        <v>0</v>
      </c>
      <c r="AR212" s="56">
        <f t="shared" si="88"/>
        <v>0</v>
      </c>
      <c r="AS212" s="56">
        <f t="shared" si="88"/>
        <v>0</v>
      </c>
      <c r="AT212" s="56">
        <f t="shared" si="88"/>
        <v>0</v>
      </c>
      <c r="AU212" s="56">
        <f t="shared" si="88"/>
        <v>0</v>
      </c>
      <c r="AV212" s="56">
        <f t="shared" si="88"/>
        <v>0</v>
      </c>
      <c r="AW212" s="56">
        <f t="shared" si="88"/>
        <v>0</v>
      </c>
      <c r="AX212" s="56">
        <f t="shared" si="88"/>
        <v>0</v>
      </c>
      <c r="AY212" s="56">
        <f t="shared" si="88"/>
        <v>0</v>
      </c>
      <c r="AZ212" s="56">
        <f t="shared" si="88"/>
        <v>0</v>
      </c>
    </row>
    <row r="213" spans="1:52">
      <c r="A213" s="56" t="s">
        <v>335</v>
      </c>
      <c r="B213" s="56">
        <v>34274</v>
      </c>
      <c r="C213" s="56" t="s">
        <v>714</v>
      </c>
      <c r="D213" s="56" t="s">
        <v>751</v>
      </c>
      <c r="E213" s="1">
        <v>39436</v>
      </c>
      <c r="F213" s="1">
        <v>42563</v>
      </c>
      <c r="G213" s="1">
        <f t="shared" si="84"/>
        <v>42563</v>
      </c>
      <c r="I213" s="56">
        <f t="shared" si="85"/>
        <v>1</v>
      </c>
      <c r="J213" s="56">
        <f t="shared" si="85"/>
        <v>1</v>
      </c>
      <c r="K213" s="56">
        <f t="shared" si="85"/>
        <v>1</v>
      </c>
      <c r="L213" s="56">
        <f t="shared" si="85"/>
        <v>1</v>
      </c>
      <c r="M213" s="56">
        <f t="shared" si="85"/>
        <v>1</v>
      </c>
      <c r="N213" s="56">
        <f t="shared" si="85"/>
        <v>1</v>
      </c>
      <c r="O213" s="56">
        <f t="shared" si="85"/>
        <v>1</v>
      </c>
      <c r="P213" s="56">
        <f t="shared" si="85"/>
        <v>1</v>
      </c>
      <c r="Q213" s="56">
        <f t="shared" si="85"/>
        <v>1</v>
      </c>
      <c r="R213" s="56">
        <f t="shared" si="85"/>
        <v>1</v>
      </c>
      <c r="S213" s="56">
        <f t="shared" si="86"/>
        <v>1</v>
      </c>
      <c r="T213" s="56">
        <f t="shared" si="86"/>
        <v>1</v>
      </c>
      <c r="U213" s="56">
        <f t="shared" si="86"/>
        <v>1</v>
      </c>
      <c r="V213" s="56">
        <f t="shared" si="86"/>
        <v>1</v>
      </c>
      <c r="W213" s="56">
        <f t="shared" si="86"/>
        <v>1</v>
      </c>
      <c r="X213" s="56">
        <f t="shared" si="86"/>
        <v>1</v>
      </c>
      <c r="Y213" s="56">
        <f t="shared" si="86"/>
        <v>1</v>
      </c>
      <c r="Z213" s="56">
        <f t="shared" si="86"/>
        <v>1</v>
      </c>
      <c r="AA213" s="56">
        <f t="shared" si="86"/>
        <v>1</v>
      </c>
      <c r="AB213" s="56">
        <f t="shared" si="86"/>
        <v>1</v>
      </c>
      <c r="AC213" s="56">
        <f t="shared" si="87"/>
        <v>1</v>
      </c>
      <c r="AD213" s="56">
        <f t="shared" si="87"/>
        <v>1</v>
      </c>
      <c r="AE213" s="56">
        <f t="shared" si="87"/>
        <v>1</v>
      </c>
      <c r="AF213" s="56">
        <f t="shared" si="87"/>
        <v>1</v>
      </c>
      <c r="AG213" s="56">
        <f t="shared" si="87"/>
        <v>1</v>
      </c>
      <c r="AH213" s="56">
        <f t="shared" si="87"/>
        <v>1</v>
      </c>
      <c r="AI213" s="56">
        <f t="shared" si="87"/>
        <v>1</v>
      </c>
      <c r="AJ213" s="56">
        <f t="shared" si="87"/>
        <v>1</v>
      </c>
      <c r="AK213" s="56">
        <f t="shared" si="87"/>
        <v>1</v>
      </c>
      <c r="AL213" s="56">
        <f t="shared" si="87"/>
        <v>1</v>
      </c>
      <c r="AM213" s="56">
        <f t="shared" si="88"/>
        <v>0</v>
      </c>
      <c r="AN213" s="56">
        <f t="shared" si="88"/>
        <v>0</v>
      </c>
      <c r="AO213" s="56">
        <f t="shared" si="88"/>
        <v>0</v>
      </c>
      <c r="AP213" s="56">
        <f t="shared" si="88"/>
        <v>0</v>
      </c>
      <c r="AQ213" s="56">
        <f t="shared" si="88"/>
        <v>0</v>
      </c>
      <c r="AR213" s="56">
        <f t="shared" si="88"/>
        <v>0</v>
      </c>
      <c r="AS213" s="56">
        <f t="shared" si="88"/>
        <v>0</v>
      </c>
      <c r="AT213" s="56">
        <f t="shared" si="88"/>
        <v>0</v>
      </c>
      <c r="AU213" s="56">
        <f t="shared" si="88"/>
        <v>0</v>
      </c>
      <c r="AV213" s="56">
        <f t="shared" si="88"/>
        <v>0</v>
      </c>
      <c r="AW213" s="56">
        <f t="shared" si="88"/>
        <v>0</v>
      </c>
      <c r="AX213" s="56">
        <f t="shared" si="88"/>
        <v>0</v>
      </c>
      <c r="AY213" s="56">
        <f t="shared" si="88"/>
        <v>0</v>
      </c>
      <c r="AZ213" s="56">
        <f t="shared" si="88"/>
        <v>0</v>
      </c>
    </row>
    <row r="214" spans="1:52">
      <c r="A214" s="56" t="s">
        <v>335</v>
      </c>
      <c r="B214" s="56">
        <v>34275</v>
      </c>
      <c r="C214" s="56" t="s">
        <v>714</v>
      </c>
      <c r="D214" s="56" t="s">
        <v>750</v>
      </c>
      <c r="E214" s="1">
        <v>39562</v>
      </c>
      <c r="F214" s="1">
        <v>41030</v>
      </c>
      <c r="G214" s="1">
        <f t="shared" si="84"/>
        <v>41030</v>
      </c>
      <c r="I214" s="56">
        <f t="shared" si="85"/>
        <v>1</v>
      </c>
      <c r="J214" s="56">
        <f t="shared" si="85"/>
        <v>1</v>
      </c>
      <c r="K214" s="56">
        <f t="shared" si="85"/>
        <v>1</v>
      </c>
      <c r="L214" s="56">
        <f t="shared" si="85"/>
        <v>1</v>
      </c>
      <c r="M214" s="56">
        <f t="shared" si="85"/>
        <v>1</v>
      </c>
      <c r="N214" s="56">
        <f t="shared" si="85"/>
        <v>1</v>
      </c>
      <c r="O214" s="56">
        <f t="shared" si="85"/>
        <v>1</v>
      </c>
      <c r="P214" s="56">
        <f t="shared" si="85"/>
        <v>1</v>
      </c>
      <c r="Q214" s="56">
        <f t="shared" si="85"/>
        <v>1</v>
      </c>
      <c r="R214" s="56">
        <f t="shared" si="85"/>
        <v>1</v>
      </c>
      <c r="S214" s="56">
        <f t="shared" si="86"/>
        <v>1</v>
      </c>
      <c r="T214" s="56">
        <f t="shared" si="86"/>
        <v>1</v>
      </c>
      <c r="U214" s="56">
        <f t="shared" si="86"/>
        <v>1</v>
      </c>
      <c r="V214" s="56">
        <f t="shared" si="86"/>
        <v>0</v>
      </c>
      <c r="W214" s="56">
        <f t="shared" si="86"/>
        <v>0</v>
      </c>
      <c r="X214" s="56">
        <f t="shared" si="86"/>
        <v>0</v>
      </c>
      <c r="Y214" s="56">
        <f t="shared" si="86"/>
        <v>0</v>
      </c>
      <c r="Z214" s="56">
        <f t="shared" si="86"/>
        <v>0</v>
      </c>
      <c r="AA214" s="56">
        <f t="shared" si="86"/>
        <v>0</v>
      </c>
      <c r="AB214" s="56">
        <f t="shared" si="86"/>
        <v>0</v>
      </c>
      <c r="AC214" s="56">
        <f t="shared" si="87"/>
        <v>0</v>
      </c>
      <c r="AD214" s="56">
        <f t="shared" si="87"/>
        <v>0</v>
      </c>
      <c r="AE214" s="56">
        <f t="shared" si="87"/>
        <v>0</v>
      </c>
      <c r="AF214" s="56">
        <f t="shared" si="87"/>
        <v>0</v>
      </c>
      <c r="AG214" s="56">
        <f t="shared" si="87"/>
        <v>0</v>
      </c>
      <c r="AH214" s="56">
        <f t="shared" si="87"/>
        <v>0</v>
      </c>
      <c r="AI214" s="56">
        <f t="shared" si="87"/>
        <v>0</v>
      </c>
      <c r="AJ214" s="56">
        <f t="shared" si="87"/>
        <v>0</v>
      </c>
      <c r="AK214" s="56">
        <f t="shared" si="87"/>
        <v>0</v>
      </c>
      <c r="AL214" s="56">
        <f t="shared" si="87"/>
        <v>0</v>
      </c>
      <c r="AM214" s="56">
        <f t="shared" si="88"/>
        <v>0</v>
      </c>
      <c r="AN214" s="56">
        <f t="shared" si="88"/>
        <v>0</v>
      </c>
      <c r="AO214" s="56">
        <f t="shared" si="88"/>
        <v>0</v>
      </c>
      <c r="AP214" s="56">
        <f t="shared" si="88"/>
        <v>0</v>
      </c>
      <c r="AQ214" s="56">
        <f t="shared" si="88"/>
        <v>0</v>
      </c>
      <c r="AR214" s="56">
        <f t="shared" si="88"/>
        <v>0</v>
      </c>
      <c r="AS214" s="56">
        <f t="shared" si="88"/>
        <v>0</v>
      </c>
      <c r="AT214" s="56">
        <f t="shared" si="88"/>
        <v>0</v>
      </c>
      <c r="AU214" s="56">
        <f t="shared" si="88"/>
        <v>0</v>
      </c>
      <c r="AV214" s="56">
        <f t="shared" si="88"/>
        <v>0</v>
      </c>
      <c r="AW214" s="56">
        <f t="shared" si="88"/>
        <v>0</v>
      </c>
      <c r="AX214" s="56">
        <f t="shared" si="88"/>
        <v>0</v>
      </c>
      <c r="AY214" s="56">
        <f t="shared" si="88"/>
        <v>0</v>
      </c>
      <c r="AZ214" s="56">
        <f t="shared" si="88"/>
        <v>0</v>
      </c>
    </row>
    <row r="215" spans="1:52">
      <c r="A215" s="56" t="s">
        <v>335</v>
      </c>
      <c r="B215" s="56">
        <v>34280</v>
      </c>
      <c r="C215" s="56" t="s">
        <v>714</v>
      </c>
      <c r="D215" s="56" t="s">
        <v>749</v>
      </c>
      <c r="E215" s="1">
        <v>39031</v>
      </c>
      <c r="F215" s="1">
        <v>40891</v>
      </c>
      <c r="G215" s="1">
        <f t="shared" si="84"/>
        <v>40891</v>
      </c>
      <c r="I215" s="56">
        <f t="shared" si="85"/>
        <v>1</v>
      </c>
      <c r="J215" s="56">
        <f t="shared" si="85"/>
        <v>1</v>
      </c>
      <c r="K215" s="56">
        <f t="shared" si="85"/>
        <v>1</v>
      </c>
      <c r="L215" s="56">
        <f t="shared" si="85"/>
        <v>1</v>
      </c>
      <c r="M215" s="56">
        <f t="shared" si="85"/>
        <v>1</v>
      </c>
      <c r="N215" s="56">
        <f t="shared" si="85"/>
        <v>1</v>
      </c>
      <c r="O215" s="56">
        <f t="shared" si="85"/>
        <v>1</v>
      </c>
      <c r="P215" s="56">
        <f t="shared" si="85"/>
        <v>1</v>
      </c>
      <c r="Q215" s="56">
        <f t="shared" si="85"/>
        <v>1</v>
      </c>
      <c r="R215" s="56">
        <f t="shared" si="85"/>
        <v>1</v>
      </c>
      <c r="S215" s="56">
        <f t="shared" si="86"/>
        <v>1</v>
      </c>
      <c r="T215" s="56">
        <f t="shared" si="86"/>
        <v>0</v>
      </c>
      <c r="U215" s="56">
        <f t="shared" si="86"/>
        <v>0</v>
      </c>
      <c r="V215" s="56">
        <f t="shared" si="86"/>
        <v>0</v>
      </c>
      <c r="W215" s="56">
        <f t="shared" si="86"/>
        <v>0</v>
      </c>
      <c r="X215" s="56">
        <f t="shared" si="86"/>
        <v>0</v>
      </c>
      <c r="Y215" s="56">
        <f t="shared" si="86"/>
        <v>0</v>
      </c>
      <c r="Z215" s="56">
        <f t="shared" si="86"/>
        <v>0</v>
      </c>
      <c r="AA215" s="56">
        <f t="shared" si="86"/>
        <v>0</v>
      </c>
      <c r="AB215" s="56">
        <f t="shared" si="86"/>
        <v>0</v>
      </c>
      <c r="AC215" s="56">
        <f t="shared" si="87"/>
        <v>0</v>
      </c>
      <c r="AD215" s="56">
        <f t="shared" si="87"/>
        <v>0</v>
      </c>
      <c r="AE215" s="56">
        <f t="shared" si="87"/>
        <v>0</v>
      </c>
      <c r="AF215" s="56">
        <f t="shared" si="87"/>
        <v>0</v>
      </c>
      <c r="AG215" s="56">
        <f t="shared" si="87"/>
        <v>0</v>
      </c>
      <c r="AH215" s="56">
        <f t="shared" si="87"/>
        <v>0</v>
      </c>
      <c r="AI215" s="56">
        <f t="shared" si="87"/>
        <v>0</v>
      </c>
      <c r="AJ215" s="56">
        <f t="shared" si="87"/>
        <v>0</v>
      </c>
      <c r="AK215" s="56">
        <f t="shared" si="87"/>
        <v>0</v>
      </c>
      <c r="AL215" s="56">
        <f t="shared" si="87"/>
        <v>0</v>
      </c>
      <c r="AM215" s="56">
        <f t="shared" si="88"/>
        <v>0</v>
      </c>
      <c r="AN215" s="56">
        <f t="shared" si="88"/>
        <v>0</v>
      </c>
      <c r="AO215" s="56">
        <f t="shared" si="88"/>
        <v>0</v>
      </c>
      <c r="AP215" s="56">
        <f t="shared" si="88"/>
        <v>0</v>
      </c>
      <c r="AQ215" s="56">
        <f t="shared" si="88"/>
        <v>0</v>
      </c>
      <c r="AR215" s="56">
        <f t="shared" si="88"/>
        <v>0</v>
      </c>
      <c r="AS215" s="56">
        <f t="shared" si="88"/>
        <v>0</v>
      </c>
      <c r="AT215" s="56">
        <f t="shared" si="88"/>
        <v>0</v>
      </c>
      <c r="AU215" s="56">
        <f t="shared" si="88"/>
        <v>0</v>
      </c>
      <c r="AV215" s="56">
        <f t="shared" si="88"/>
        <v>0</v>
      </c>
      <c r="AW215" s="56">
        <f t="shared" si="88"/>
        <v>0</v>
      </c>
      <c r="AX215" s="56">
        <f t="shared" si="88"/>
        <v>0</v>
      </c>
      <c r="AY215" s="56">
        <f t="shared" si="88"/>
        <v>0</v>
      </c>
      <c r="AZ215" s="56">
        <f t="shared" si="88"/>
        <v>0</v>
      </c>
    </row>
    <row r="216" spans="1:52">
      <c r="A216" s="56" t="s">
        <v>335</v>
      </c>
      <c r="B216" s="56">
        <v>34280</v>
      </c>
      <c r="C216" s="56" t="s">
        <v>714</v>
      </c>
      <c r="D216" s="56" t="s">
        <v>749</v>
      </c>
      <c r="E216" s="1">
        <v>41215</v>
      </c>
      <c r="F216" s="1">
        <v>42860</v>
      </c>
      <c r="G216" s="1">
        <f t="shared" si="84"/>
        <v>42860</v>
      </c>
      <c r="I216" s="56">
        <f t="shared" si="85"/>
        <v>0</v>
      </c>
      <c r="J216" s="56">
        <f t="shared" si="85"/>
        <v>0</v>
      </c>
      <c r="K216" s="56">
        <f t="shared" si="85"/>
        <v>0</v>
      </c>
      <c r="L216" s="56">
        <f t="shared" si="85"/>
        <v>0</v>
      </c>
      <c r="M216" s="56">
        <f t="shared" si="85"/>
        <v>0</v>
      </c>
      <c r="N216" s="56">
        <f t="shared" si="85"/>
        <v>0</v>
      </c>
      <c r="O216" s="56">
        <f t="shared" si="85"/>
        <v>0</v>
      </c>
      <c r="P216" s="56">
        <f t="shared" si="85"/>
        <v>0</v>
      </c>
      <c r="Q216" s="56">
        <f t="shared" si="85"/>
        <v>0</v>
      </c>
      <c r="R216" s="56">
        <f t="shared" si="85"/>
        <v>0</v>
      </c>
      <c r="S216" s="56">
        <f t="shared" si="86"/>
        <v>0</v>
      </c>
      <c r="T216" s="56">
        <f t="shared" si="86"/>
        <v>0</v>
      </c>
      <c r="U216" s="56">
        <f t="shared" si="86"/>
        <v>0</v>
      </c>
      <c r="V216" s="56">
        <f t="shared" si="86"/>
        <v>0</v>
      </c>
      <c r="W216" s="56">
        <f t="shared" si="86"/>
        <v>0</v>
      </c>
      <c r="X216" s="56">
        <f t="shared" si="86"/>
        <v>1</v>
      </c>
      <c r="Y216" s="56">
        <f t="shared" si="86"/>
        <v>1</v>
      </c>
      <c r="Z216" s="56">
        <f t="shared" si="86"/>
        <v>1</v>
      </c>
      <c r="AA216" s="56">
        <f t="shared" si="86"/>
        <v>1</v>
      </c>
      <c r="AB216" s="56">
        <f t="shared" si="86"/>
        <v>1</v>
      </c>
      <c r="AC216" s="56">
        <f t="shared" si="87"/>
        <v>1</v>
      </c>
      <c r="AD216" s="56">
        <f t="shared" si="87"/>
        <v>1</v>
      </c>
      <c r="AE216" s="56">
        <f t="shared" si="87"/>
        <v>1</v>
      </c>
      <c r="AF216" s="56">
        <f t="shared" si="87"/>
        <v>1</v>
      </c>
      <c r="AG216" s="56">
        <f t="shared" si="87"/>
        <v>1</v>
      </c>
      <c r="AH216" s="56">
        <f t="shared" si="87"/>
        <v>1</v>
      </c>
      <c r="AI216" s="56">
        <f t="shared" si="87"/>
        <v>1</v>
      </c>
      <c r="AJ216" s="56">
        <f t="shared" si="87"/>
        <v>1</v>
      </c>
      <c r="AK216" s="56">
        <f t="shared" si="87"/>
        <v>1</v>
      </c>
      <c r="AL216" s="56">
        <f t="shared" si="87"/>
        <v>1</v>
      </c>
      <c r="AM216" s="56">
        <f t="shared" si="88"/>
        <v>1</v>
      </c>
      <c r="AN216" s="56">
        <f t="shared" si="88"/>
        <v>1</v>
      </c>
      <c r="AO216" s="56">
        <f t="shared" si="88"/>
        <v>1</v>
      </c>
      <c r="AP216" s="56">
        <f t="shared" si="88"/>
        <v>0</v>
      </c>
      <c r="AQ216" s="56">
        <f t="shared" si="88"/>
        <v>0</v>
      </c>
      <c r="AR216" s="56">
        <f t="shared" si="88"/>
        <v>0</v>
      </c>
      <c r="AS216" s="56">
        <f t="shared" si="88"/>
        <v>0</v>
      </c>
      <c r="AT216" s="56">
        <f t="shared" si="88"/>
        <v>0</v>
      </c>
      <c r="AU216" s="56">
        <f t="shared" si="88"/>
        <v>0</v>
      </c>
      <c r="AV216" s="56">
        <f t="shared" si="88"/>
        <v>0</v>
      </c>
      <c r="AW216" s="56">
        <f t="shared" si="88"/>
        <v>0</v>
      </c>
      <c r="AX216" s="56">
        <f t="shared" si="88"/>
        <v>0</v>
      </c>
      <c r="AY216" s="56">
        <f t="shared" si="88"/>
        <v>0</v>
      </c>
      <c r="AZ216" s="56">
        <f t="shared" si="88"/>
        <v>0</v>
      </c>
    </row>
    <row r="217" spans="1:52">
      <c r="A217" s="56" t="s">
        <v>335</v>
      </c>
      <c r="B217" s="56">
        <v>34281</v>
      </c>
      <c r="C217" s="56" t="s">
        <v>714</v>
      </c>
      <c r="D217" s="56" t="s">
        <v>748</v>
      </c>
      <c r="E217" s="1">
        <v>39051</v>
      </c>
      <c r="F217" s="1">
        <v>42888</v>
      </c>
      <c r="G217" s="1">
        <f t="shared" si="84"/>
        <v>42888</v>
      </c>
      <c r="I217" s="56">
        <f t="shared" ref="I217:R226" si="89">IF(AND(I$5&gt;$E217,I$5&lt;$G217),1,0)</f>
        <v>1</v>
      </c>
      <c r="J217" s="56">
        <f t="shared" si="89"/>
        <v>1</v>
      </c>
      <c r="K217" s="56">
        <f t="shared" si="89"/>
        <v>1</v>
      </c>
      <c r="L217" s="56">
        <f t="shared" si="89"/>
        <v>1</v>
      </c>
      <c r="M217" s="56">
        <f t="shared" si="89"/>
        <v>1</v>
      </c>
      <c r="N217" s="56">
        <f t="shared" si="89"/>
        <v>1</v>
      </c>
      <c r="O217" s="56">
        <f t="shared" si="89"/>
        <v>1</v>
      </c>
      <c r="P217" s="56">
        <f t="shared" si="89"/>
        <v>1</v>
      </c>
      <c r="Q217" s="56">
        <f t="shared" si="89"/>
        <v>1</v>
      </c>
      <c r="R217" s="56">
        <f t="shared" si="89"/>
        <v>1</v>
      </c>
      <c r="S217" s="56">
        <f t="shared" ref="S217:AB226" si="90">IF(AND(S$5&gt;$E217,S$5&lt;$G217),1,0)</f>
        <v>1</v>
      </c>
      <c r="T217" s="56">
        <f t="shared" si="90"/>
        <v>1</v>
      </c>
      <c r="U217" s="56">
        <f t="shared" si="90"/>
        <v>1</v>
      </c>
      <c r="V217" s="56">
        <f t="shared" si="90"/>
        <v>1</v>
      </c>
      <c r="W217" s="56">
        <f t="shared" si="90"/>
        <v>1</v>
      </c>
      <c r="X217" s="56">
        <f t="shared" si="90"/>
        <v>1</v>
      </c>
      <c r="Y217" s="56">
        <f t="shared" si="90"/>
        <v>1</v>
      </c>
      <c r="Z217" s="56">
        <f t="shared" si="90"/>
        <v>1</v>
      </c>
      <c r="AA217" s="56">
        <f t="shared" si="90"/>
        <v>1</v>
      </c>
      <c r="AB217" s="56">
        <f t="shared" si="90"/>
        <v>1</v>
      </c>
      <c r="AC217" s="56">
        <f t="shared" ref="AC217:AL226" si="91">IF(AND(AC$5&gt;$E217,AC$5&lt;$G217),1,0)</f>
        <v>1</v>
      </c>
      <c r="AD217" s="56">
        <f t="shared" si="91"/>
        <v>1</v>
      </c>
      <c r="AE217" s="56">
        <f t="shared" si="91"/>
        <v>1</v>
      </c>
      <c r="AF217" s="56">
        <f t="shared" si="91"/>
        <v>1</v>
      </c>
      <c r="AG217" s="56">
        <f t="shared" si="91"/>
        <v>1</v>
      </c>
      <c r="AH217" s="56">
        <f t="shared" si="91"/>
        <v>1</v>
      </c>
      <c r="AI217" s="56">
        <f t="shared" si="91"/>
        <v>1</v>
      </c>
      <c r="AJ217" s="56">
        <f t="shared" si="91"/>
        <v>1</v>
      </c>
      <c r="AK217" s="56">
        <f t="shared" si="91"/>
        <v>1</v>
      </c>
      <c r="AL217" s="56">
        <f t="shared" si="91"/>
        <v>1</v>
      </c>
      <c r="AM217" s="56">
        <f t="shared" ref="AM217:AZ226" si="92">IF(AND(AM$5&gt;$E217,AM$5&lt;$G217),1,0)</f>
        <v>1</v>
      </c>
      <c r="AN217" s="56">
        <f t="shared" si="92"/>
        <v>1</v>
      </c>
      <c r="AO217" s="56">
        <f t="shared" si="92"/>
        <v>1</v>
      </c>
      <c r="AP217" s="56">
        <f t="shared" si="92"/>
        <v>0</v>
      </c>
      <c r="AQ217" s="56">
        <f t="shared" si="92"/>
        <v>0</v>
      </c>
      <c r="AR217" s="56">
        <f t="shared" si="92"/>
        <v>0</v>
      </c>
      <c r="AS217" s="56">
        <f t="shared" si="92"/>
        <v>0</v>
      </c>
      <c r="AT217" s="56">
        <f t="shared" si="92"/>
        <v>0</v>
      </c>
      <c r="AU217" s="56">
        <f t="shared" si="92"/>
        <v>0</v>
      </c>
      <c r="AV217" s="56">
        <f t="shared" si="92"/>
        <v>0</v>
      </c>
      <c r="AW217" s="56">
        <f t="shared" si="92"/>
        <v>0</v>
      </c>
      <c r="AX217" s="56">
        <f t="shared" si="92"/>
        <v>0</v>
      </c>
      <c r="AY217" s="56">
        <f t="shared" si="92"/>
        <v>0</v>
      </c>
      <c r="AZ217" s="56">
        <f t="shared" si="92"/>
        <v>0</v>
      </c>
    </row>
    <row r="218" spans="1:52">
      <c r="A218" s="56" t="s">
        <v>335</v>
      </c>
      <c r="B218" s="56">
        <v>34656</v>
      </c>
      <c r="C218" s="56" t="s">
        <v>714</v>
      </c>
      <c r="D218" s="56" t="s">
        <v>747</v>
      </c>
      <c r="E218" s="1">
        <v>39041</v>
      </c>
      <c r="F218" s="1">
        <v>40947</v>
      </c>
      <c r="G218" s="1">
        <f t="shared" si="84"/>
        <v>40947</v>
      </c>
      <c r="I218" s="56">
        <f t="shared" si="89"/>
        <v>1</v>
      </c>
      <c r="J218" s="56">
        <f t="shared" si="89"/>
        <v>1</v>
      </c>
      <c r="K218" s="56">
        <f t="shared" si="89"/>
        <v>1</v>
      </c>
      <c r="L218" s="56">
        <f t="shared" si="89"/>
        <v>1</v>
      </c>
      <c r="M218" s="56">
        <f t="shared" si="89"/>
        <v>1</v>
      </c>
      <c r="N218" s="56">
        <f t="shared" si="89"/>
        <v>1</v>
      </c>
      <c r="O218" s="56">
        <f t="shared" si="89"/>
        <v>1</v>
      </c>
      <c r="P218" s="56">
        <f t="shared" si="89"/>
        <v>1</v>
      </c>
      <c r="Q218" s="56">
        <f t="shared" si="89"/>
        <v>1</v>
      </c>
      <c r="R218" s="56">
        <f t="shared" si="89"/>
        <v>1</v>
      </c>
      <c r="S218" s="56">
        <f t="shared" si="90"/>
        <v>1</v>
      </c>
      <c r="T218" s="56">
        <f t="shared" si="90"/>
        <v>1</v>
      </c>
      <c r="U218" s="56">
        <f t="shared" si="90"/>
        <v>0</v>
      </c>
      <c r="V218" s="56">
        <f t="shared" si="90"/>
        <v>0</v>
      </c>
      <c r="W218" s="56">
        <f t="shared" si="90"/>
        <v>0</v>
      </c>
      <c r="X218" s="56">
        <f t="shared" si="90"/>
        <v>0</v>
      </c>
      <c r="Y218" s="56">
        <f t="shared" si="90"/>
        <v>0</v>
      </c>
      <c r="Z218" s="56">
        <f t="shared" si="90"/>
        <v>0</v>
      </c>
      <c r="AA218" s="56">
        <f t="shared" si="90"/>
        <v>0</v>
      </c>
      <c r="AB218" s="56">
        <f t="shared" si="90"/>
        <v>0</v>
      </c>
      <c r="AC218" s="56">
        <f t="shared" si="91"/>
        <v>0</v>
      </c>
      <c r="AD218" s="56">
        <f t="shared" si="91"/>
        <v>0</v>
      </c>
      <c r="AE218" s="56">
        <f t="shared" si="91"/>
        <v>0</v>
      </c>
      <c r="AF218" s="56">
        <f t="shared" si="91"/>
        <v>0</v>
      </c>
      <c r="AG218" s="56">
        <f t="shared" si="91"/>
        <v>0</v>
      </c>
      <c r="AH218" s="56">
        <f t="shared" si="91"/>
        <v>0</v>
      </c>
      <c r="AI218" s="56">
        <f t="shared" si="91"/>
        <v>0</v>
      </c>
      <c r="AJ218" s="56">
        <f t="shared" si="91"/>
        <v>0</v>
      </c>
      <c r="AK218" s="56">
        <f t="shared" si="91"/>
        <v>0</v>
      </c>
      <c r="AL218" s="56">
        <f t="shared" si="91"/>
        <v>0</v>
      </c>
      <c r="AM218" s="56">
        <f t="shared" si="92"/>
        <v>0</v>
      </c>
      <c r="AN218" s="56">
        <f t="shared" si="92"/>
        <v>0</v>
      </c>
      <c r="AO218" s="56">
        <f t="shared" si="92"/>
        <v>0</v>
      </c>
      <c r="AP218" s="56">
        <f t="shared" si="92"/>
        <v>0</v>
      </c>
      <c r="AQ218" s="56">
        <f t="shared" si="92"/>
        <v>0</v>
      </c>
      <c r="AR218" s="56">
        <f t="shared" si="92"/>
        <v>0</v>
      </c>
      <c r="AS218" s="56">
        <f t="shared" si="92"/>
        <v>0</v>
      </c>
      <c r="AT218" s="56">
        <f t="shared" si="92"/>
        <v>0</v>
      </c>
      <c r="AU218" s="56">
        <f t="shared" si="92"/>
        <v>0</v>
      </c>
      <c r="AV218" s="56">
        <f t="shared" si="92"/>
        <v>0</v>
      </c>
      <c r="AW218" s="56">
        <f t="shared" si="92"/>
        <v>0</v>
      </c>
      <c r="AX218" s="56">
        <f t="shared" si="92"/>
        <v>0</v>
      </c>
      <c r="AY218" s="56">
        <f t="shared" si="92"/>
        <v>0</v>
      </c>
      <c r="AZ218" s="56">
        <f t="shared" si="92"/>
        <v>0</v>
      </c>
    </row>
    <row r="219" spans="1:52">
      <c r="A219" s="56" t="s">
        <v>335</v>
      </c>
      <c r="B219" s="56">
        <v>35063</v>
      </c>
      <c r="C219" s="56" t="s">
        <v>714</v>
      </c>
      <c r="D219" s="56" t="s">
        <v>746</v>
      </c>
      <c r="E219" s="1">
        <v>39437</v>
      </c>
      <c r="F219" s="1">
        <v>42554</v>
      </c>
      <c r="G219" s="1">
        <f t="shared" si="84"/>
        <v>42554</v>
      </c>
      <c r="I219" s="56">
        <f t="shared" si="89"/>
        <v>1</v>
      </c>
      <c r="J219" s="56">
        <f t="shared" si="89"/>
        <v>1</v>
      </c>
      <c r="K219" s="56">
        <f t="shared" si="89"/>
        <v>1</v>
      </c>
      <c r="L219" s="56">
        <f t="shared" si="89"/>
        <v>1</v>
      </c>
      <c r="M219" s="56">
        <f t="shared" si="89"/>
        <v>1</v>
      </c>
      <c r="N219" s="56">
        <f t="shared" si="89"/>
        <v>1</v>
      </c>
      <c r="O219" s="56">
        <f t="shared" si="89"/>
        <v>1</v>
      </c>
      <c r="P219" s="56">
        <f t="shared" si="89"/>
        <v>1</v>
      </c>
      <c r="Q219" s="56">
        <f t="shared" si="89"/>
        <v>1</v>
      </c>
      <c r="R219" s="56">
        <f t="shared" si="89"/>
        <v>1</v>
      </c>
      <c r="S219" s="56">
        <f t="shared" si="90"/>
        <v>1</v>
      </c>
      <c r="T219" s="56">
        <f t="shared" si="90"/>
        <v>1</v>
      </c>
      <c r="U219" s="56">
        <f t="shared" si="90"/>
        <v>1</v>
      </c>
      <c r="V219" s="56">
        <f t="shared" si="90"/>
        <v>1</v>
      </c>
      <c r="W219" s="56">
        <f t="shared" si="90"/>
        <v>1</v>
      </c>
      <c r="X219" s="56">
        <f t="shared" si="90"/>
        <v>1</v>
      </c>
      <c r="Y219" s="56">
        <f t="shared" si="90"/>
        <v>1</v>
      </c>
      <c r="Z219" s="56">
        <f t="shared" si="90"/>
        <v>1</v>
      </c>
      <c r="AA219" s="56">
        <f t="shared" si="90"/>
        <v>1</v>
      </c>
      <c r="AB219" s="56">
        <f t="shared" si="90"/>
        <v>1</v>
      </c>
      <c r="AC219" s="56">
        <f t="shared" si="91"/>
        <v>1</v>
      </c>
      <c r="AD219" s="56">
        <f t="shared" si="91"/>
        <v>1</v>
      </c>
      <c r="AE219" s="56">
        <f t="shared" si="91"/>
        <v>1</v>
      </c>
      <c r="AF219" s="56">
        <f t="shared" si="91"/>
        <v>1</v>
      </c>
      <c r="AG219" s="56">
        <f t="shared" si="91"/>
        <v>1</v>
      </c>
      <c r="AH219" s="56">
        <f t="shared" si="91"/>
        <v>1</v>
      </c>
      <c r="AI219" s="56">
        <f t="shared" si="91"/>
        <v>1</v>
      </c>
      <c r="AJ219" s="56">
        <f t="shared" si="91"/>
        <v>1</v>
      </c>
      <c r="AK219" s="56">
        <f t="shared" si="91"/>
        <v>1</v>
      </c>
      <c r="AL219" s="56">
        <f t="shared" si="91"/>
        <v>1</v>
      </c>
      <c r="AM219" s="56">
        <f t="shared" si="92"/>
        <v>0</v>
      </c>
      <c r="AN219" s="56">
        <f t="shared" si="92"/>
        <v>0</v>
      </c>
      <c r="AO219" s="56">
        <f t="shared" si="92"/>
        <v>0</v>
      </c>
      <c r="AP219" s="56">
        <f t="shared" si="92"/>
        <v>0</v>
      </c>
      <c r="AQ219" s="56">
        <f t="shared" si="92"/>
        <v>0</v>
      </c>
      <c r="AR219" s="56">
        <f t="shared" si="92"/>
        <v>0</v>
      </c>
      <c r="AS219" s="56">
        <f t="shared" si="92"/>
        <v>0</v>
      </c>
      <c r="AT219" s="56">
        <f t="shared" si="92"/>
        <v>0</v>
      </c>
      <c r="AU219" s="56">
        <f t="shared" si="92"/>
        <v>0</v>
      </c>
      <c r="AV219" s="56">
        <f t="shared" si="92"/>
        <v>0</v>
      </c>
      <c r="AW219" s="56">
        <f t="shared" si="92"/>
        <v>0</v>
      </c>
      <c r="AX219" s="56">
        <f t="shared" si="92"/>
        <v>0</v>
      </c>
      <c r="AY219" s="56">
        <f t="shared" si="92"/>
        <v>0</v>
      </c>
      <c r="AZ219" s="56">
        <f t="shared" si="92"/>
        <v>0</v>
      </c>
    </row>
    <row r="220" spans="1:52">
      <c r="A220" s="56" t="s">
        <v>335</v>
      </c>
      <c r="B220" s="56">
        <v>35064</v>
      </c>
      <c r="C220" s="56" t="s">
        <v>714</v>
      </c>
      <c r="D220" s="56" t="s">
        <v>745</v>
      </c>
      <c r="E220" s="1">
        <v>39478</v>
      </c>
      <c r="F220" s="1">
        <v>42559</v>
      </c>
      <c r="G220" s="1">
        <f t="shared" si="84"/>
        <v>42559</v>
      </c>
      <c r="I220" s="56">
        <f t="shared" si="89"/>
        <v>1</v>
      </c>
      <c r="J220" s="56">
        <f t="shared" si="89"/>
        <v>1</v>
      </c>
      <c r="K220" s="56">
        <f t="shared" si="89"/>
        <v>1</v>
      </c>
      <c r="L220" s="56">
        <f t="shared" si="89"/>
        <v>1</v>
      </c>
      <c r="M220" s="56">
        <f t="shared" si="89"/>
        <v>1</v>
      </c>
      <c r="N220" s="56">
        <f t="shared" si="89"/>
        <v>1</v>
      </c>
      <c r="O220" s="56">
        <f t="shared" si="89"/>
        <v>1</v>
      </c>
      <c r="P220" s="56">
        <f t="shared" si="89"/>
        <v>1</v>
      </c>
      <c r="Q220" s="56">
        <f t="shared" si="89"/>
        <v>1</v>
      </c>
      <c r="R220" s="56">
        <f t="shared" si="89"/>
        <v>1</v>
      </c>
      <c r="S220" s="56">
        <f t="shared" si="90"/>
        <v>1</v>
      </c>
      <c r="T220" s="56">
        <f t="shared" si="90"/>
        <v>1</v>
      </c>
      <c r="U220" s="56">
        <f t="shared" si="90"/>
        <v>1</v>
      </c>
      <c r="V220" s="56">
        <f t="shared" si="90"/>
        <v>1</v>
      </c>
      <c r="W220" s="56">
        <f t="shared" si="90"/>
        <v>1</v>
      </c>
      <c r="X220" s="56">
        <f t="shared" si="90"/>
        <v>1</v>
      </c>
      <c r="Y220" s="56">
        <f t="shared" si="90"/>
        <v>1</v>
      </c>
      <c r="Z220" s="56">
        <f t="shared" si="90"/>
        <v>1</v>
      </c>
      <c r="AA220" s="56">
        <f t="shared" si="90"/>
        <v>1</v>
      </c>
      <c r="AB220" s="56">
        <f t="shared" si="90"/>
        <v>1</v>
      </c>
      <c r="AC220" s="56">
        <f t="shared" si="91"/>
        <v>1</v>
      </c>
      <c r="AD220" s="56">
        <f t="shared" si="91"/>
        <v>1</v>
      </c>
      <c r="AE220" s="56">
        <f t="shared" si="91"/>
        <v>1</v>
      </c>
      <c r="AF220" s="56">
        <f t="shared" si="91"/>
        <v>1</v>
      </c>
      <c r="AG220" s="56">
        <f t="shared" si="91"/>
        <v>1</v>
      </c>
      <c r="AH220" s="56">
        <f t="shared" si="91"/>
        <v>1</v>
      </c>
      <c r="AI220" s="56">
        <f t="shared" si="91"/>
        <v>1</v>
      </c>
      <c r="AJ220" s="56">
        <f t="shared" si="91"/>
        <v>1</v>
      </c>
      <c r="AK220" s="56">
        <f t="shared" si="91"/>
        <v>1</v>
      </c>
      <c r="AL220" s="56">
        <f t="shared" si="91"/>
        <v>1</v>
      </c>
      <c r="AM220" s="56">
        <f t="shared" si="92"/>
        <v>0</v>
      </c>
      <c r="AN220" s="56">
        <f t="shared" si="92"/>
        <v>0</v>
      </c>
      <c r="AO220" s="56">
        <f t="shared" si="92"/>
        <v>0</v>
      </c>
      <c r="AP220" s="56">
        <f t="shared" si="92"/>
        <v>0</v>
      </c>
      <c r="AQ220" s="56">
        <f t="shared" si="92"/>
        <v>0</v>
      </c>
      <c r="AR220" s="56">
        <f t="shared" si="92"/>
        <v>0</v>
      </c>
      <c r="AS220" s="56">
        <f t="shared" si="92"/>
        <v>0</v>
      </c>
      <c r="AT220" s="56">
        <f t="shared" si="92"/>
        <v>0</v>
      </c>
      <c r="AU220" s="56">
        <f t="shared" si="92"/>
        <v>0</v>
      </c>
      <c r="AV220" s="56">
        <f t="shared" si="92"/>
        <v>0</v>
      </c>
      <c r="AW220" s="56">
        <f t="shared" si="92"/>
        <v>0</v>
      </c>
      <c r="AX220" s="56">
        <f t="shared" si="92"/>
        <v>0</v>
      </c>
      <c r="AY220" s="56">
        <f t="shared" si="92"/>
        <v>0</v>
      </c>
      <c r="AZ220" s="56">
        <f t="shared" si="92"/>
        <v>0</v>
      </c>
    </row>
    <row r="221" spans="1:52">
      <c r="A221" s="56" t="s">
        <v>335</v>
      </c>
      <c r="B221" s="56">
        <v>35826</v>
      </c>
      <c r="C221" s="56" t="s">
        <v>714</v>
      </c>
      <c r="D221" s="56" t="s">
        <v>744</v>
      </c>
      <c r="E221" s="1">
        <v>39793</v>
      </c>
      <c r="F221" s="1">
        <v>40980</v>
      </c>
      <c r="G221" s="1">
        <f t="shared" si="84"/>
        <v>40980</v>
      </c>
      <c r="I221" s="56">
        <f t="shared" si="89"/>
        <v>1</v>
      </c>
      <c r="J221" s="56">
        <f t="shared" si="89"/>
        <v>1</v>
      </c>
      <c r="K221" s="56">
        <f t="shared" si="89"/>
        <v>1</v>
      </c>
      <c r="L221" s="56">
        <f t="shared" si="89"/>
        <v>1</v>
      </c>
      <c r="M221" s="56">
        <f t="shared" si="89"/>
        <v>1</v>
      </c>
      <c r="N221" s="56">
        <f t="shared" si="89"/>
        <v>1</v>
      </c>
      <c r="O221" s="56">
        <f t="shared" si="89"/>
        <v>1</v>
      </c>
      <c r="P221" s="56">
        <f t="shared" si="89"/>
        <v>1</v>
      </c>
      <c r="Q221" s="56">
        <f t="shared" si="89"/>
        <v>1</v>
      </c>
      <c r="R221" s="56">
        <f t="shared" si="89"/>
        <v>1</v>
      </c>
      <c r="S221" s="56">
        <f t="shared" si="90"/>
        <v>1</v>
      </c>
      <c r="T221" s="56">
        <f t="shared" si="90"/>
        <v>1</v>
      </c>
      <c r="U221" s="56">
        <f t="shared" si="90"/>
        <v>0</v>
      </c>
      <c r="V221" s="56">
        <f t="shared" si="90"/>
        <v>0</v>
      </c>
      <c r="W221" s="56">
        <f t="shared" si="90"/>
        <v>0</v>
      </c>
      <c r="X221" s="56">
        <f t="shared" si="90"/>
        <v>0</v>
      </c>
      <c r="Y221" s="56">
        <f t="shared" si="90"/>
        <v>0</v>
      </c>
      <c r="Z221" s="56">
        <f t="shared" si="90"/>
        <v>0</v>
      </c>
      <c r="AA221" s="56">
        <f t="shared" si="90"/>
        <v>0</v>
      </c>
      <c r="AB221" s="56">
        <f t="shared" si="90"/>
        <v>0</v>
      </c>
      <c r="AC221" s="56">
        <f t="shared" si="91"/>
        <v>0</v>
      </c>
      <c r="AD221" s="56">
        <f t="shared" si="91"/>
        <v>0</v>
      </c>
      <c r="AE221" s="56">
        <f t="shared" si="91"/>
        <v>0</v>
      </c>
      <c r="AF221" s="56">
        <f t="shared" si="91"/>
        <v>0</v>
      </c>
      <c r="AG221" s="56">
        <f t="shared" si="91"/>
        <v>0</v>
      </c>
      <c r="AH221" s="56">
        <f t="shared" si="91"/>
        <v>0</v>
      </c>
      <c r="AI221" s="56">
        <f t="shared" si="91"/>
        <v>0</v>
      </c>
      <c r="AJ221" s="56">
        <f t="shared" si="91"/>
        <v>0</v>
      </c>
      <c r="AK221" s="56">
        <f t="shared" si="91"/>
        <v>0</v>
      </c>
      <c r="AL221" s="56">
        <f t="shared" si="91"/>
        <v>0</v>
      </c>
      <c r="AM221" s="56">
        <f t="shared" si="92"/>
        <v>0</v>
      </c>
      <c r="AN221" s="56">
        <f t="shared" si="92"/>
        <v>0</v>
      </c>
      <c r="AO221" s="56">
        <f t="shared" si="92"/>
        <v>0</v>
      </c>
      <c r="AP221" s="56">
        <f t="shared" si="92"/>
        <v>0</v>
      </c>
      <c r="AQ221" s="56">
        <f t="shared" si="92"/>
        <v>0</v>
      </c>
      <c r="AR221" s="56">
        <f t="shared" si="92"/>
        <v>0</v>
      </c>
      <c r="AS221" s="56">
        <f t="shared" si="92"/>
        <v>0</v>
      </c>
      <c r="AT221" s="56">
        <f t="shared" si="92"/>
        <v>0</v>
      </c>
      <c r="AU221" s="56">
        <f t="shared" si="92"/>
        <v>0</v>
      </c>
      <c r="AV221" s="56">
        <f t="shared" si="92"/>
        <v>0</v>
      </c>
      <c r="AW221" s="56">
        <f t="shared" si="92"/>
        <v>0</v>
      </c>
      <c r="AX221" s="56">
        <f t="shared" si="92"/>
        <v>0</v>
      </c>
      <c r="AY221" s="56">
        <f t="shared" si="92"/>
        <v>0</v>
      </c>
      <c r="AZ221" s="56">
        <f t="shared" si="92"/>
        <v>0</v>
      </c>
    </row>
    <row r="222" spans="1:52">
      <c r="A222" s="56" t="s">
        <v>335</v>
      </c>
      <c r="B222" s="56">
        <v>35828</v>
      </c>
      <c r="C222" s="56" t="s">
        <v>714</v>
      </c>
      <c r="D222" s="56" t="s">
        <v>743</v>
      </c>
      <c r="E222" s="1">
        <v>40073</v>
      </c>
      <c r="F222" s="1">
        <v>44075</v>
      </c>
      <c r="G222" s="1">
        <f t="shared" si="84"/>
        <v>44075</v>
      </c>
      <c r="I222" s="56">
        <f t="shared" si="89"/>
        <v>0</v>
      </c>
      <c r="J222" s="56">
        <f t="shared" si="89"/>
        <v>0</v>
      </c>
      <c r="K222" s="56">
        <f t="shared" si="89"/>
        <v>1</v>
      </c>
      <c r="L222" s="56">
        <f t="shared" si="89"/>
        <v>1</v>
      </c>
      <c r="M222" s="56">
        <f t="shared" si="89"/>
        <v>1</v>
      </c>
      <c r="N222" s="56">
        <f t="shared" si="89"/>
        <v>1</v>
      </c>
      <c r="O222" s="56">
        <f t="shared" si="89"/>
        <v>1</v>
      </c>
      <c r="P222" s="56">
        <f t="shared" si="89"/>
        <v>1</v>
      </c>
      <c r="Q222" s="56">
        <f t="shared" si="89"/>
        <v>1</v>
      </c>
      <c r="R222" s="56">
        <f t="shared" si="89"/>
        <v>1</v>
      </c>
      <c r="S222" s="56">
        <f t="shared" si="90"/>
        <v>1</v>
      </c>
      <c r="T222" s="56">
        <f t="shared" si="90"/>
        <v>1</v>
      </c>
      <c r="U222" s="56">
        <f t="shared" si="90"/>
        <v>1</v>
      </c>
      <c r="V222" s="56">
        <f t="shared" si="90"/>
        <v>1</v>
      </c>
      <c r="W222" s="56">
        <f t="shared" si="90"/>
        <v>1</v>
      </c>
      <c r="X222" s="56">
        <f t="shared" si="90"/>
        <v>1</v>
      </c>
      <c r="Y222" s="56">
        <f t="shared" si="90"/>
        <v>1</v>
      </c>
      <c r="Z222" s="56">
        <f t="shared" si="90"/>
        <v>1</v>
      </c>
      <c r="AA222" s="56">
        <f t="shared" si="90"/>
        <v>1</v>
      </c>
      <c r="AB222" s="56">
        <f t="shared" si="90"/>
        <v>1</v>
      </c>
      <c r="AC222" s="56">
        <f t="shared" si="91"/>
        <v>1</v>
      </c>
      <c r="AD222" s="56">
        <f t="shared" si="91"/>
        <v>1</v>
      </c>
      <c r="AE222" s="56">
        <f t="shared" si="91"/>
        <v>1</v>
      </c>
      <c r="AF222" s="56">
        <f t="shared" si="91"/>
        <v>1</v>
      </c>
      <c r="AG222" s="56">
        <f t="shared" si="91"/>
        <v>1</v>
      </c>
      <c r="AH222" s="56">
        <f t="shared" si="91"/>
        <v>1</v>
      </c>
      <c r="AI222" s="56">
        <f t="shared" si="91"/>
        <v>1</v>
      </c>
      <c r="AJ222" s="56">
        <f t="shared" si="91"/>
        <v>1</v>
      </c>
      <c r="AK222" s="56">
        <f t="shared" si="91"/>
        <v>1</v>
      </c>
      <c r="AL222" s="56">
        <f t="shared" si="91"/>
        <v>1</v>
      </c>
      <c r="AM222" s="56">
        <f t="shared" si="92"/>
        <v>1</v>
      </c>
      <c r="AN222" s="56">
        <f t="shared" si="92"/>
        <v>1</v>
      </c>
      <c r="AO222" s="56">
        <f t="shared" si="92"/>
        <v>1</v>
      </c>
      <c r="AP222" s="56">
        <f t="shared" si="92"/>
        <v>1</v>
      </c>
      <c r="AQ222" s="56">
        <f t="shared" si="92"/>
        <v>1</v>
      </c>
      <c r="AR222" s="56">
        <f t="shared" si="92"/>
        <v>1</v>
      </c>
      <c r="AS222" s="56">
        <f t="shared" si="92"/>
        <v>1</v>
      </c>
      <c r="AT222" s="56">
        <f t="shared" si="92"/>
        <v>1</v>
      </c>
      <c r="AU222" s="56">
        <f t="shared" si="92"/>
        <v>1</v>
      </c>
      <c r="AV222" s="56">
        <f t="shared" si="92"/>
        <v>1</v>
      </c>
      <c r="AW222" s="56">
        <f t="shared" si="92"/>
        <v>1</v>
      </c>
      <c r="AX222" s="56">
        <f t="shared" si="92"/>
        <v>1</v>
      </c>
      <c r="AY222" s="56">
        <f t="shared" si="92"/>
        <v>1</v>
      </c>
      <c r="AZ222" s="56">
        <f t="shared" si="92"/>
        <v>1</v>
      </c>
    </row>
    <row r="223" spans="1:52">
      <c r="A223" s="56" t="s">
        <v>335</v>
      </c>
      <c r="B223" s="56">
        <v>35830</v>
      </c>
      <c r="C223" s="56" t="s">
        <v>714</v>
      </c>
      <c r="D223" s="56" t="s">
        <v>742</v>
      </c>
      <c r="E223" s="1">
        <v>40158</v>
      </c>
      <c r="F223" s="1">
        <v>41053</v>
      </c>
      <c r="G223" s="1">
        <f t="shared" si="84"/>
        <v>41053</v>
      </c>
      <c r="I223" s="56">
        <f t="shared" si="89"/>
        <v>0</v>
      </c>
      <c r="J223" s="56">
        <f t="shared" si="89"/>
        <v>0</v>
      </c>
      <c r="K223" s="56">
        <f t="shared" si="89"/>
        <v>0</v>
      </c>
      <c r="L223" s="56">
        <f t="shared" si="89"/>
        <v>1</v>
      </c>
      <c r="M223" s="56">
        <f t="shared" si="89"/>
        <v>1</v>
      </c>
      <c r="N223" s="56">
        <f t="shared" si="89"/>
        <v>1</v>
      </c>
      <c r="O223" s="56">
        <f t="shared" si="89"/>
        <v>1</v>
      </c>
      <c r="P223" s="56">
        <f t="shared" si="89"/>
        <v>1</v>
      </c>
      <c r="Q223" s="56">
        <f t="shared" si="89"/>
        <v>1</v>
      </c>
      <c r="R223" s="56">
        <f t="shared" si="89"/>
        <v>1</v>
      </c>
      <c r="S223" s="56">
        <f t="shared" si="90"/>
        <v>1</v>
      </c>
      <c r="T223" s="56">
        <f t="shared" si="90"/>
        <v>1</v>
      </c>
      <c r="U223" s="56">
        <f t="shared" si="90"/>
        <v>1</v>
      </c>
      <c r="V223" s="56">
        <f t="shared" si="90"/>
        <v>0</v>
      </c>
      <c r="W223" s="56">
        <f t="shared" si="90"/>
        <v>0</v>
      </c>
      <c r="X223" s="56">
        <f t="shared" si="90"/>
        <v>0</v>
      </c>
      <c r="Y223" s="56">
        <f t="shared" si="90"/>
        <v>0</v>
      </c>
      <c r="Z223" s="56">
        <f t="shared" si="90"/>
        <v>0</v>
      </c>
      <c r="AA223" s="56">
        <f t="shared" si="90"/>
        <v>0</v>
      </c>
      <c r="AB223" s="56">
        <f t="shared" si="90"/>
        <v>0</v>
      </c>
      <c r="AC223" s="56">
        <f t="shared" si="91"/>
        <v>0</v>
      </c>
      <c r="AD223" s="56">
        <f t="shared" si="91"/>
        <v>0</v>
      </c>
      <c r="AE223" s="56">
        <f t="shared" si="91"/>
        <v>0</v>
      </c>
      <c r="AF223" s="56">
        <f t="shared" si="91"/>
        <v>0</v>
      </c>
      <c r="AG223" s="56">
        <f t="shared" si="91"/>
        <v>0</v>
      </c>
      <c r="AH223" s="56">
        <f t="shared" si="91"/>
        <v>0</v>
      </c>
      <c r="AI223" s="56">
        <f t="shared" si="91"/>
        <v>0</v>
      </c>
      <c r="AJ223" s="56">
        <f t="shared" si="91"/>
        <v>0</v>
      </c>
      <c r="AK223" s="56">
        <f t="shared" si="91"/>
        <v>0</v>
      </c>
      <c r="AL223" s="56">
        <f t="shared" si="91"/>
        <v>0</v>
      </c>
      <c r="AM223" s="56">
        <f t="shared" si="92"/>
        <v>0</v>
      </c>
      <c r="AN223" s="56">
        <f t="shared" si="92"/>
        <v>0</v>
      </c>
      <c r="AO223" s="56">
        <f t="shared" si="92"/>
        <v>0</v>
      </c>
      <c r="AP223" s="56">
        <f t="shared" si="92"/>
        <v>0</v>
      </c>
      <c r="AQ223" s="56">
        <f t="shared" si="92"/>
        <v>0</v>
      </c>
      <c r="AR223" s="56">
        <f t="shared" si="92"/>
        <v>0</v>
      </c>
      <c r="AS223" s="56">
        <f t="shared" si="92"/>
        <v>0</v>
      </c>
      <c r="AT223" s="56">
        <f t="shared" si="92"/>
        <v>0</v>
      </c>
      <c r="AU223" s="56">
        <f t="shared" si="92"/>
        <v>0</v>
      </c>
      <c r="AV223" s="56">
        <f t="shared" si="92"/>
        <v>0</v>
      </c>
      <c r="AW223" s="56">
        <f t="shared" si="92"/>
        <v>0</v>
      </c>
      <c r="AX223" s="56">
        <f t="shared" si="92"/>
        <v>0</v>
      </c>
      <c r="AY223" s="56">
        <f t="shared" si="92"/>
        <v>0</v>
      </c>
      <c r="AZ223" s="56">
        <f t="shared" si="92"/>
        <v>0</v>
      </c>
    </row>
    <row r="224" spans="1:52">
      <c r="A224" s="56" t="s">
        <v>335</v>
      </c>
      <c r="B224" s="56">
        <v>35831</v>
      </c>
      <c r="C224" s="56" t="s">
        <v>714</v>
      </c>
      <c r="D224" s="56" t="s">
        <v>741</v>
      </c>
      <c r="E224" s="1">
        <v>40212</v>
      </c>
      <c r="F224" s="1">
        <v>40350</v>
      </c>
      <c r="G224" s="1">
        <f t="shared" si="84"/>
        <v>40350</v>
      </c>
      <c r="I224" s="56">
        <f t="shared" si="89"/>
        <v>0</v>
      </c>
      <c r="J224" s="56">
        <f t="shared" si="89"/>
        <v>0</v>
      </c>
      <c r="K224" s="56">
        <f t="shared" si="89"/>
        <v>0</v>
      </c>
      <c r="L224" s="56">
        <f t="shared" si="89"/>
        <v>0</v>
      </c>
      <c r="M224" s="56">
        <f t="shared" si="89"/>
        <v>1</v>
      </c>
      <c r="N224" s="56">
        <f t="shared" si="89"/>
        <v>0</v>
      </c>
      <c r="O224" s="56">
        <f t="shared" si="89"/>
        <v>0</v>
      </c>
      <c r="P224" s="56">
        <f t="shared" si="89"/>
        <v>0</v>
      </c>
      <c r="Q224" s="56">
        <f t="shared" si="89"/>
        <v>0</v>
      </c>
      <c r="R224" s="56">
        <f t="shared" si="89"/>
        <v>0</v>
      </c>
      <c r="S224" s="56">
        <f t="shared" si="90"/>
        <v>0</v>
      </c>
      <c r="T224" s="56">
        <f t="shared" si="90"/>
        <v>0</v>
      </c>
      <c r="U224" s="56">
        <f t="shared" si="90"/>
        <v>0</v>
      </c>
      <c r="V224" s="56">
        <f t="shared" si="90"/>
        <v>0</v>
      </c>
      <c r="W224" s="56">
        <f t="shared" si="90"/>
        <v>0</v>
      </c>
      <c r="X224" s="56">
        <f t="shared" si="90"/>
        <v>0</v>
      </c>
      <c r="Y224" s="56">
        <f t="shared" si="90"/>
        <v>0</v>
      </c>
      <c r="Z224" s="56">
        <f t="shared" si="90"/>
        <v>0</v>
      </c>
      <c r="AA224" s="56">
        <f t="shared" si="90"/>
        <v>0</v>
      </c>
      <c r="AB224" s="56">
        <f t="shared" si="90"/>
        <v>0</v>
      </c>
      <c r="AC224" s="56">
        <f t="shared" si="91"/>
        <v>0</v>
      </c>
      <c r="AD224" s="56">
        <f t="shared" si="91"/>
        <v>0</v>
      </c>
      <c r="AE224" s="56">
        <f t="shared" si="91"/>
        <v>0</v>
      </c>
      <c r="AF224" s="56">
        <f t="shared" si="91"/>
        <v>0</v>
      </c>
      <c r="AG224" s="56">
        <f t="shared" si="91"/>
        <v>0</v>
      </c>
      <c r="AH224" s="56">
        <f t="shared" si="91"/>
        <v>0</v>
      </c>
      <c r="AI224" s="56">
        <f t="shared" si="91"/>
        <v>0</v>
      </c>
      <c r="AJ224" s="56">
        <f t="shared" si="91"/>
        <v>0</v>
      </c>
      <c r="AK224" s="56">
        <f t="shared" si="91"/>
        <v>0</v>
      </c>
      <c r="AL224" s="56">
        <f t="shared" si="91"/>
        <v>0</v>
      </c>
      <c r="AM224" s="56">
        <f t="shared" si="92"/>
        <v>0</v>
      </c>
      <c r="AN224" s="56">
        <f t="shared" si="92"/>
        <v>0</v>
      </c>
      <c r="AO224" s="56">
        <f t="shared" si="92"/>
        <v>0</v>
      </c>
      <c r="AP224" s="56">
        <f t="shared" si="92"/>
        <v>0</v>
      </c>
      <c r="AQ224" s="56">
        <f t="shared" si="92"/>
        <v>0</v>
      </c>
      <c r="AR224" s="56">
        <f t="shared" si="92"/>
        <v>0</v>
      </c>
      <c r="AS224" s="56">
        <f t="shared" si="92"/>
        <v>0</v>
      </c>
      <c r="AT224" s="56">
        <f t="shared" si="92"/>
        <v>0</v>
      </c>
      <c r="AU224" s="56">
        <f t="shared" si="92"/>
        <v>0</v>
      </c>
      <c r="AV224" s="56">
        <f t="shared" si="92"/>
        <v>0</v>
      </c>
      <c r="AW224" s="56">
        <f t="shared" si="92"/>
        <v>0</v>
      </c>
      <c r="AX224" s="56">
        <f t="shared" si="92"/>
        <v>0</v>
      </c>
      <c r="AY224" s="56">
        <f t="shared" si="92"/>
        <v>0</v>
      </c>
      <c r="AZ224" s="56">
        <f t="shared" si="92"/>
        <v>0</v>
      </c>
    </row>
    <row r="225" spans="1:52">
      <c r="A225" s="56" t="s">
        <v>335</v>
      </c>
      <c r="B225" s="56">
        <v>35831</v>
      </c>
      <c r="C225" s="56" t="s">
        <v>714</v>
      </c>
      <c r="D225" s="56" t="s">
        <v>741</v>
      </c>
      <c r="E225" s="1">
        <v>40444</v>
      </c>
      <c r="F225" s="1">
        <v>40640</v>
      </c>
      <c r="G225" s="1">
        <f t="shared" si="84"/>
        <v>40640</v>
      </c>
      <c r="I225" s="56">
        <f t="shared" si="89"/>
        <v>0</v>
      </c>
      <c r="J225" s="56">
        <f t="shared" si="89"/>
        <v>0</v>
      </c>
      <c r="K225" s="56">
        <f t="shared" si="89"/>
        <v>0</v>
      </c>
      <c r="L225" s="56">
        <f t="shared" si="89"/>
        <v>0</v>
      </c>
      <c r="M225" s="56">
        <f t="shared" si="89"/>
        <v>0</v>
      </c>
      <c r="N225" s="56">
        <f t="shared" si="89"/>
        <v>0</v>
      </c>
      <c r="O225" s="56">
        <f t="shared" si="89"/>
        <v>1</v>
      </c>
      <c r="P225" s="56">
        <f t="shared" si="89"/>
        <v>1</v>
      </c>
      <c r="Q225" s="56">
        <f t="shared" si="89"/>
        <v>1</v>
      </c>
      <c r="R225" s="56">
        <f t="shared" si="89"/>
        <v>0</v>
      </c>
      <c r="S225" s="56">
        <f t="shared" si="90"/>
        <v>0</v>
      </c>
      <c r="T225" s="56">
        <f t="shared" si="90"/>
        <v>0</v>
      </c>
      <c r="U225" s="56">
        <f t="shared" si="90"/>
        <v>0</v>
      </c>
      <c r="V225" s="56">
        <f t="shared" si="90"/>
        <v>0</v>
      </c>
      <c r="W225" s="56">
        <f t="shared" si="90"/>
        <v>0</v>
      </c>
      <c r="X225" s="56">
        <f t="shared" si="90"/>
        <v>0</v>
      </c>
      <c r="Y225" s="56">
        <f t="shared" si="90"/>
        <v>0</v>
      </c>
      <c r="Z225" s="56">
        <f t="shared" si="90"/>
        <v>0</v>
      </c>
      <c r="AA225" s="56">
        <f t="shared" si="90"/>
        <v>0</v>
      </c>
      <c r="AB225" s="56">
        <f t="shared" si="90"/>
        <v>0</v>
      </c>
      <c r="AC225" s="56">
        <f t="shared" si="91"/>
        <v>0</v>
      </c>
      <c r="AD225" s="56">
        <f t="shared" si="91"/>
        <v>0</v>
      </c>
      <c r="AE225" s="56">
        <f t="shared" si="91"/>
        <v>0</v>
      </c>
      <c r="AF225" s="56">
        <f t="shared" si="91"/>
        <v>0</v>
      </c>
      <c r="AG225" s="56">
        <f t="shared" si="91"/>
        <v>0</v>
      </c>
      <c r="AH225" s="56">
        <f t="shared" si="91"/>
        <v>0</v>
      </c>
      <c r="AI225" s="56">
        <f t="shared" si="91"/>
        <v>0</v>
      </c>
      <c r="AJ225" s="56">
        <f t="shared" si="91"/>
        <v>0</v>
      </c>
      <c r="AK225" s="56">
        <f t="shared" si="91"/>
        <v>0</v>
      </c>
      <c r="AL225" s="56">
        <f t="shared" si="91"/>
        <v>0</v>
      </c>
      <c r="AM225" s="56">
        <f t="shared" si="92"/>
        <v>0</v>
      </c>
      <c r="AN225" s="56">
        <f t="shared" si="92"/>
        <v>0</v>
      </c>
      <c r="AO225" s="56">
        <f t="shared" si="92"/>
        <v>0</v>
      </c>
      <c r="AP225" s="56">
        <f t="shared" si="92"/>
        <v>0</v>
      </c>
      <c r="AQ225" s="56">
        <f t="shared" si="92"/>
        <v>0</v>
      </c>
      <c r="AR225" s="56">
        <f t="shared" si="92"/>
        <v>0</v>
      </c>
      <c r="AS225" s="56">
        <f t="shared" si="92"/>
        <v>0</v>
      </c>
      <c r="AT225" s="56">
        <f t="shared" si="92"/>
        <v>0</v>
      </c>
      <c r="AU225" s="56">
        <f t="shared" si="92"/>
        <v>0</v>
      </c>
      <c r="AV225" s="56">
        <f t="shared" si="92"/>
        <v>0</v>
      </c>
      <c r="AW225" s="56">
        <f t="shared" si="92"/>
        <v>0</v>
      </c>
      <c r="AX225" s="56">
        <f t="shared" si="92"/>
        <v>0</v>
      </c>
      <c r="AY225" s="56">
        <f t="shared" si="92"/>
        <v>0</v>
      </c>
      <c r="AZ225" s="56">
        <f t="shared" si="92"/>
        <v>0</v>
      </c>
    </row>
    <row r="226" spans="1:52">
      <c r="A226" s="56" t="s">
        <v>335</v>
      </c>
      <c r="B226" s="56">
        <v>35831</v>
      </c>
      <c r="C226" s="56" t="s">
        <v>714</v>
      </c>
      <c r="D226" s="56" t="s">
        <v>741</v>
      </c>
      <c r="E226" s="1">
        <v>40807</v>
      </c>
      <c r="F226" s="1">
        <v>41012</v>
      </c>
      <c r="G226" s="1">
        <f t="shared" si="84"/>
        <v>41012</v>
      </c>
      <c r="I226" s="56">
        <f t="shared" si="89"/>
        <v>0</v>
      </c>
      <c r="J226" s="56">
        <f t="shared" si="89"/>
        <v>0</v>
      </c>
      <c r="K226" s="56">
        <f t="shared" si="89"/>
        <v>0</v>
      </c>
      <c r="L226" s="56">
        <f t="shared" si="89"/>
        <v>0</v>
      </c>
      <c r="M226" s="56">
        <f t="shared" si="89"/>
        <v>0</v>
      </c>
      <c r="N226" s="56">
        <f t="shared" si="89"/>
        <v>0</v>
      </c>
      <c r="O226" s="56">
        <f t="shared" si="89"/>
        <v>0</v>
      </c>
      <c r="P226" s="56">
        <f t="shared" si="89"/>
        <v>0</v>
      </c>
      <c r="Q226" s="56">
        <f t="shared" si="89"/>
        <v>0</v>
      </c>
      <c r="R226" s="56">
        <f t="shared" si="89"/>
        <v>0</v>
      </c>
      <c r="S226" s="56">
        <f t="shared" si="90"/>
        <v>1</v>
      </c>
      <c r="T226" s="56">
        <f t="shared" si="90"/>
        <v>1</v>
      </c>
      <c r="U226" s="56">
        <f t="shared" si="90"/>
        <v>1</v>
      </c>
      <c r="V226" s="56">
        <f t="shared" si="90"/>
        <v>0</v>
      </c>
      <c r="W226" s="56">
        <f t="shared" si="90"/>
        <v>0</v>
      </c>
      <c r="X226" s="56">
        <f t="shared" si="90"/>
        <v>0</v>
      </c>
      <c r="Y226" s="56">
        <f t="shared" si="90"/>
        <v>0</v>
      </c>
      <c r="Z226" s="56">
        <f t="shared" si="90"/>
        <v>0</v>
      </c>
      <c r="AA226" s="56">
        <f t="shared" si="90"/>
        <v>0</v>
      </c>
      <c r="AB226" s="56">
        <f t="shared" si="90"/>
        <v>0</v>
      </c>
      <c r="AC226" s="56">
        <f t="shared" si="91"/>
        <v>0</v>
      </c>
      <c r="AD226" s="56">
        <f t="shared" si="91"/>
        <v>0</v>
      </c>
      <c r="AE226" s="56">
        <f t="shared" si="91"/>
        <v>0</v>
      </c>
      <c r="AF226" s="56">
        <f t="shared" si="91"/>
        <v>0</v>
      </c>
      <c r="AG226" s="56">
        <f t="shared" si="91"/>
        <v>0</v>
      </c>
      <c r="AH226" s="56">
        <f t="shared" si="91"/>
        <v>0</v>
      </c>
      <c r="AI226" s="56">
        <f t="shared" si="91"/>
        <v>0</v>
      </c>
      <c r="AJ226" s="56">
        <f t="shared" si="91"/>
        <v>0</v>
      </c>
      <c r="AK226" s="56">
        <f t="shared" si="91"/>
        <v>0</v>
      </c>
      <c r="AL226" s="56">
        <f t="shared" si="91"/>
        <v>0</v>
      </c>
      <c r="AM226" s="56">
        <f t="shared" si="92"/>
        <v>0</v>
      </c>
      <c r="AN226" s="56">
        <f t="shared" si="92"/>
        <v>0</v>
      </c>
      <c r="AO226" s="56">
        <f t="shared" si="92"/>
        <v>0</v>
      </c>
      <c r="AP226" s="56">
        <f t="shared" si="92"/>
        <v>0</v>
      </c>
      <c r="AQ226" s="56">
        <f t="shared" si="92"/>
        <v>0</v>
      </c>
      <c r="AR226" s="56">
        <f t="shared" si="92"/>
        <v>0</v>
      </c>
      <c r="AS226" s="56">
        <f t="shared" si="92"/>
        <v>0</v>
      </c>
      <c r="AT226" s="56">
        <f t="shared" si="92"/>
        <v>0</v>
      </c>
      <c r="AU226" s="56">
        <f t="shared" si="92"/>
        <v>0</v>
      </c>
      <c r="AV226" s="56">
        <f t="shared" si="92"/>
        <v>0</v>
      </c>
      <c r="AW226" s="56">
        <f t="shared" si="92"/>
        <v>0</v>
      </c>
      <c r="AX226" s="56">
        <f t="shared" si="92"/>
        <v>0</v>
      </c>
      <c r="AY226" s="56">
        <f t="shared" si="92"/>
        <v>0</v>
      </c>
      <c r="AZ226" s="56">
        <f t="shared" si="92"/>
        <v>0</v>
      </c>
    </row>
    <row r="227" spans="1:52">
      <c r="A227" s="56" t="s">
        <v>335</v>
      </c>
      <c r="B227" s="56">
        <v>35831</v>
      </c>
      <c r="C227" s="56" t="s">
        <v>714</v>
      </c>
      <c r="D227" s="56" t="s">
        <v>741</v>
      </c>
      <c r="E227" s="1">
        <v>41172</v>
      </c>
      <c r="F227" s="1">
        <v>41366</v>
      </c>
      <c r="G227" s="1">
        <f t="shared" si="84"/>
        <v>41366</v>
      </c>
      <c r="I227" s="56">
        <f t="shared" ref="I227:R236" si="93">IF(AND(I$5&gt;$E227,I$5&lt;$G227),1,0)</f>
        <v>0</v>
      </c>
      <c r="J227" s="56">
        <f t="shared" si="93"/>
        <v>0</v>
      </c>
      <c r="K227" s="56">
        <f t="shared" si="93"/>
        <v>0</v>
      </c>
      <c r="L227" s="56">
        <f t="shared" si="93"/>
        <v>0</v>
      </c>
      <c r="M227" s="56">
        <f t="shared" si="93"/>
        <v>0</v>
      </c>
      <c r="N227" s="56">
        <f t="shared" si="93"/>
        <v>0</v>
      </c>
      <c r="O227" s="56">
        <f t="shared" si="93"/>
        <v>0</v>
      </c>
      <c r="P227" s="56">
        <f t="shared" si="93"/>
        <v>0</v>
      </c>
      <c r="Q227" s="56">
        <f t="shared" si="93"/>
        <v>0</v>
      </c>
      <c r="R227" s="56">
        <f t="shared" si="93"/>
        <v>0</v>
      </c>
      <c r="S227" s="56">
        <f t="shared" ref="S227:AB236" si="94">IF(AND(S$5&gt;$E227,S$5&lt;$G227),1,0)</f>
        <v>0</v>
      </c>
      <c r="T227" s="56">
        <f t="shared" si="94"/>
        <v>0</v>
      </c>
      <c r="U227" s="56">
        <f t="shared" si="94"/>
        <v>0</v>
      </c>
      <c r="V227" s="56">
        <f t="shared" si="94"/>
        <v>0</v>
      </c>
      <c r="W227" s="56">
        <f t="shared" si="94"/>
        <v>1</v>
      </c>
      <c r="X227" s="56">
        <f t="shared" si="94"/>
        <v>1</v>
      </c>
      <c r="Y227" s="56">
        <f t="shared" si="94"/>
        <v>1</v>
      </c>
      <c r="Z227" s="56">
        <f t="shared" si="94"/>
        <v>0</v>
      </c>
      <c r="AA227" s="56">
        <f t="shared" si="94"/>
        <v>0</v>
      </c>
      <c r="AB227" s="56">
        <f t="shared" si="94"/>
        <v>0</v>
      </c>
      <c r="AC227" s="56">
        <f t="shared" ref="AC227:AL236" si="95">IF(AND(AC$5&gt;$E227,AC$5&lt;$G227),1,0)</f>
        <v>0</v>
      </c>
      <c r="AD227" s="56">
        <f t="shared" si="95"/>
        <v>0</v>
      </c>
      <c r="AE227" s="56">
        <f t="shared" si="95"/>
        <v>0</v>
      </c>
      <c r="AF227" s="56">
        <f t="shared" si="95"/>
        <v>0</v>
      </c>
      <c r="AG227" s="56">
        <f t="shared" si="95"/>
        <v>0</v>
      </c>
      <c r="AH227" s="56">
        <f t="shared" si="95"/>
        <v>0</v>
      </c>
      <c r="AI227" s="56">
        <f t="shared" si="95"/>
        <v>0</v>
      </c>
      <c r="AJ227" s="56">
        <f t="shared" si="95"/>
        <v>0</v>
      </c>
      <c r="AK227" s="56">
        <f t="shared" si="95"/>
        <v>0</v>
      </c>
      <c r="AL227" s="56">
        <f t="shared" si="95"/>
        <v>0</v>
      </c>
      <c r="AM227" s="56">
        <f t="shared" ref="AM227:AZ236" si="96">IF(AND(AM$5&gt;$E227,AM$5&lt;$G227),1,0)</f>
        <v>0</v>
      </c>
      <c r="AN227" s="56">
        <f t="shared" si="96"/>
        <v>0</v>
      </c>
      <c r="AO227" s="56">
        <f t="shared" si="96"/>
        <v>0</v>
      </c>
      <c r="AP227" s="56">
        <f t="shared" si="96"/>
        <v>0</v>
      </c>
      <c r="AQ227" s="56">
        <f t="shared" si="96"/>
        <v>0</v>
      </c>
      <c r="AR227" s="56">
        <f t="shared" si="96"/>
        <v>0</v>
      </c>
      <c r="AS227" s="56">
        <f t="shared" si="96"/>
        <v>0</v>
      </c>
      <c r="AT227" s="56">
        <f t="shared" si="96"/>
        <v>0</v>
      </c>
      <c r="AU227" s="56">
        <f t="shared" si="96"/>
        <v>0</v>
      </c>
      <c r="AV227" s="56">
        <f t="shared" si="96"/>
        <v>0</v>
      </c>
      <c r="AW227" s="56">
        <f t="shared" si="96"/>
        <v>0</v>
      </c>
      <c r="AX227" s="56">
        <f t="shared" si="96"/>
        <v>0</v>
      </c>
      <c r="AY227" s="56">
        <f t="shared" si="96"/>
        <v>0</v>
      </c>
      <c r="AZ227" s="56">
        <f t="shared" si="96"/>
        <v>0</v>
      </c>
    </row>
    <row r="228" spans="1:52">
      <c r="A228" s="56" t="s">
        <v>335</v>
      </c>
      <c r="B228" s="56">
        <v>35831</v>
      </c>
      <c r="C228" s="56" t="s">
        <v>714</v>
      </c>
      <c r="D228" s="56" t="s">
        <v>741</v>
      </c>
      <c r="E228" s="1">
        <v>41543</v>
      </c>
      <c r="F228" s="1">
        <v>41727</v>
      </c>
      <c r="G228" s="1">
        <f t="shared" si="84"/>
        <v>41727</v>
      </c>
      <c r="I228" s="56">
        <f t="shared" si="93"/>
        <v>0</v>
      </c>
      <c r="J228" s="56">
        <f t="shared" si="93"/>
        <v>0</v>
      </c>
      <c r="K228" s="56">
        <f t="shared" si="93"/>
        <v>0</v>
      </c>
      <c r="L228" s="56">
        <f t="shared" si="93"/>
        <v>0</v>
      </c>
      <c r="M228" s="56">
        <f t="shared" si="93"/>
        <v>0</v>
      </c>
      <c r="N228" s="56">
        <f t="shared" si="93"/>
        <v>0</v>
      </c>
      <c r="O228" s="56">
        <f t="shared" si="93"/>
        <v>0</v>
      </c>
      <c r="P228" s="56">
        <f t="shared" si="93"/>
        <v>0</v>
      </c>
      <c r="Q228" s="56">
        <f t="shared" si="93"/>
        <v>0</v>
      </c>
      <c r="R228" s="56">
        <f t="shared" si="93"/>
        <v>0</v>
      </c>
      <c r="S228" s="56">
        <f t="shared" si="94"/>
        <v>0</v>
      </c>
      <c r="T228" s="56">
        <f t="shared" si="94"/>
        <v>0</v>
      </c>
      <c r="U228" s="56">
        <f t="shared" si="94"/>
        <v>0</v>
      </c>
      <c r="V228" s="56">
        <f t="shared" si="94"/>
        <v>0</v>
      </c>
      <c r="W228" s="56">
        <f t="shared" si="94"/>
        <v>0</v>
      </c>
      <c r="X228" s="56">
        <f t="shared" si="94"/>
        <v>0</v>
      </c>
      <c r="Y228" s="56">
        <f t="shared" si="94"/>
        <v>0</v>
      </c>
      <c r="Z228" s="56">
        <f t="shared" si="94"/>
        <v>0</v>
      </c>
      <c r="AA228" s="56">
        <f t="shared" si="94"/>
        <v>1</v>
      </c>
      <c r="AB228" s="56">
        <f t="shared" si="94"/>
        <v>1</v>
      </c>
      <c r="AC228" s="56">
        <f t="shared" si="95"/>
        <v>0</v>
      </c>
      <c r="AD228" s="56">
        <f t="shared" si="95"/>
        <v>0</v>
      </c>
      <c r="AE228" s="56">
        <f t="shared" si="95"/>
        <v>0</v>
      </c>
      <c r="AF228" s="56">
        <f t="shared" si="95"/>
        <v>0</v>
      </c>
      <c r="AG228" s="56">
        <f t="shared" si="95"/>
        <v>0</v>
      </c>
      <c r="AH228" s="56">
        <f t="shared" si="95"/>
        <v>0</v>
      </c>
      <c r="AI228" s="56">
        <f t="shared" si="95"/>
        <v>0</v>
      </c>
      <c r="AJ228" s="56">
        <f t="shared" si="95"/>
        <v>0</v>
      </c>
      <c r="AK228" s="56">
        <f t="shared" si="95"/>
        <v>0</v>
      </c>
      <c r="AL228" s="56">
        <f t="shared" si="95"/>
        <v>0</v>
      </c>
      <c r="AM228" s="56">
        <f t="shared" si="96"/>
        <v>0</v>
      </c>
      <c r="AN228" s="56">
        <f t="shared" si="96"/>
        <v>0</v>
      </c>
      <c r="AO228" s="56">
        <f t="shared" si="96"/>
        <v>0</v>
      </c>
      <c r="AP228" s="56">
        <f t="shared" si="96"/>
        <v>0</v>
      </c>
      <c r="AQ228" s="56">
        <f t="shared" si="96"/>
        <v>0</v>
      </c>
      <c r="AR228" s="56">
        <f t="shared" si="96"/>
        <v>0</v>
      </c>
      <c r="AS228" s="56">
        <f t="shared" si="96"/>
        <v>0</v>
      </c>
      <c r="AT228" s="56">
        <f t="shared" si="96"/>
        <v>0</v>
      </c>
      <c r="AU228" s="56">
        <f t="shared" si="96"/>
        <v>0</v>
      </c>
      <c r="AV228" s="56">
        <f t="shared" si="96"/>
        <v>0</v>
      </c>
      <c r="AW228" s="56">
        <f t="shared" si="96"/>
        <v>0</v>
      </c>
      <c r="AX228" s="56">
        <f t="shared" si="96"/>
        <v>0</v>
      </c>
      <c r="AY228" s="56">
        <f t="shared" si="96"/>
        <v>0</v>
      </c>
      <c r="AZ228" s="56">
        <f t="shared" si="96"/>
        <v>0</v>
      </c>
    </row>
    <row r="229" spans="1:52">
      <c r="A229" s="56" t="s">
        <v>335</v>
      </c>
      <c r="B229" s="56">
        <v>35832</v>
      </c>
      <c r="C229" s="56" t="s">
        <v>714</v>
      </c>
      <c r="D229" s="56" t="s">
        <v>740</v>
      </c>
      <c r="E229" s="1">
        <v>40346</v>
      </c>
      <c r="F229" s="1">
        <v>41383</v>
      </c>
      <c r="G229" s="1">
        <f t="shared" si="84"/>
        <v>41383</v>
      </c>
      <c r="I229" s="56">
        <f t="shared" si="93"/>
        <v>0</v>
      </c>
      <c r="J229" s="56">
        <f t="shared" si="93"/>
        <v>0</v>
      </c>
      <c r="K229" s="56">
        <f t="shared" si="93"/>
        <v>0</v>
      </c>
      <c r="L229" s="56">
        <f t="shared" si="93"/>
        <v>0</v>
      </c>
      <c r="M229" s="56">
        <f t="shared" si="93"/>
        <v>0</v>
      </c>
      <c r="N229" s="56">
        <f t="shared" si="93"/>
        <v>1</v>
      </c>
      <c r="O229" s="56">
        <f t="shared" si="93"/>
        <v>1</v>
      </c>
      <c r="P229" s="56">
        <f t="shared" si="93"/>
        <v>1</v>
      </c>
      <c r="Q229" s="56">
        <f t="shared" si="93"/>
        <v>1</v>
      </c>
      <c r="R229" s="56">
        <f t="shared" si="93"/>
        <v>1</v>
      </c>
      <c r="S229" s="56">
        <f t="shared" si="94"/>
        <v>1</v>
      </c>
      <c r="T229" s="56">
        <f t="shared" si="94"/>
        <v>1</v>
      </c>
      <c r="U229" s="56">
        <f t="shared" si="94"/>
        <v>1</v>
      </c>
      <c r="V229" s="56">
        <f t="shared" si="94"/>
        <v>1</v>
      </c>
      <c r="W229" s="56">
        <f t="shared" si="94"/>
        <v>1</v>
      </c>
      <c r="X229" s="56">
        <f t="shared" si="94"/>
        <v>1</v>
      </c>
      <c r="Y229" s="56">
        <f t="shared" si="94"/>
        <v>1</v>
      </c>
      <c r="Z229" s="56">
        <f t="shared" si="94"/>
        <v>0</v>
      </c>
      <c r="AA229" s="56">
        <f t="shared" si="94"/>
        <v>0</v>
      </c>
      <c r="AB229" s="56">
        <f t="shared" si="94"/>
        <v>0</v>
      </c>
      <c r="AC229" s="56">
        <f t="shared" si="95"/>
        <v>0</v>
      </c>
      <c r="AD229" s="56">
        <f t="shared" si="95"/>
        <v>0</v>
      </c>
      <c r="AE229" s="56">
        <f t="shared" si="95"/>
        <v>0</v>
      </c>
      <c r="AF229" s="56">
        <f t="shared" si="95"/>
        <v>0</v>
      </c>
      <c r="AG229" s="56">
        <f t="shared" si="95"/>
        <v>0</v>
      </c>
      <c r="AH229" s="56">
        <f t="shared" si="95"/>
        <v>0</v>
      </c>
      <c r="AI229" s="56">
        <f t="shared" si="95"/>
        <v>0</v>
      </c>
      <c r="AJ229" s="56">
        <f t="shared" si="95"/>
        <v>0</v>
      </c>
      <c r="AK229" s="56">
        <f t="shared" si="95"/>
        <v>0</v>
      </c>
      <c r="AL229" s="56">
        <f t="shared" si="95"/>
        <v>0</v>
      </c>
      <c r="AM229" s="56">
        <f t="shared" si="96"/>
        <v>0</v>
      </c>
      <c r="AN229" s="56">
        <f t="shared" si="96"/>
        <v>0</v>
      </c>
      <c r="AO229" s="56">
        <f t="shared" si="96"/>
        <v>0</v>
      </c>
      <c r="AP229" s="56">
        <f t="shared" si="96"/>
        <v>0</v>
      </c>
      <c r="AQ229" s="56">
        <f t="shared" si="96"/>
        <v>0</v>
      </c>
      <c r="AR229" s="56">
        <f t="shared" si="96"/>
        <v>0</v>
      </c>
      <c r="AS229" s="56">
        <f t="shared" si="96"/>
        <v>0</v>
      </c>
      <c r="AT229" s="56">
        <f t="shared" si="96"/>
        <v>0</v>
      </c>
      <c r="AU229" s="56">
        <f t="shared" si="96"/>
        <v>0</v>
      </c>
      <c r="AV229" s="56">
        <f t="shared" si="96"/>
        <v>0</v>
      </c>
      <c r="AW229" s="56">
        <f t="shared" si="96"/>
        <v>0</v>
      </c>
      <c r="AX229" s="56">
        <f t="shared" si="96"/>
        <v>0</v>
      </c>
      <c r="AY229" s="56">
        <f t="shared" si="96"/>
        <v>0</v>
      </c>
      <c r="AZ229" s="56">
        <f t="shared" si="96"/>
        <v>0</v>
      </c>
    </row>
    <row r="230" spans="1:52">
      <c r="A230" s="56" t="s">
        <v>335</v>
      </c>
      <c r="B230" s="56">
        <v>35832</v>
      </c>
      <c r="C230" s="56" t="s">
        <v>714</v>
      </c>
      <c r="D230" s="56" t="s">
        <v>740</v>
      </c>
      <c r="E230" s="1">
        <v>41521</v>
      </c>
      <c r="F230" s="1">
        <v>41755</v>
      </c>
      <c r="G230" s="1">
        <f t="shared" si="84"/>
        <v>41755</v>
      </c>
      <c r="I230" s="56">
        <f t="shared" si="93"/>
        <v>0</v>
      </c>
      <c r="J230" s="56">
        <f t="shared" si="93"/>
        <v>0</v>
      </c>
      <c r="K230" s="56">
        <f t="shared" si="93"/>
        <v>0</v>
      </c>
      <c r="L230" s="56">
        <f t="shared" si="93"/>
        <v>0</v>
      </c>
      <c r="M230" s="56">
        <f t="shared" si="93"/>
        <v>0</v>
      </c>
      <c r="N230" s="56">
        <f t="shared" si="93"/>
        <v>0</v>
      </c>
      <c r="O230" s="56">
        <f t="shared" si="93"/>
        <v>0</v>
      </c>
      <c r="P230" s="56">
        <f t="shared" si="93"/>
        <v>0</v>
      </c>
      <c r="Q230" s="56">
        <f t="shared" si="93"/>
        <v>0</v>
      </c>
      <c r="R230" s="56">
        <f t="shared" si="93"/>
        <v>0</v>
      </c>
      <c r="S230" s="56">
        <f t="shared" si="94"/>
        <v>0</v>
      </c>
      <c r="T230" s="56">
        <f t="shared" si="94"/>
        <v>0</v>
      </c>
      <c r="U230" s="56">
        <f t="shared" si="94"/>
        <v>0</v>
      </c>
      <c r="V230" s="56">
        <f t="shared" si="94"/>
        <v>0</v>
      </c>
      <c r="W230" s="56">
        <f t="shared" si="94"/>
        <v>0</v>
      </c>
      <c r="X230" s="56">
        <f t="shared" si="94"/>
        <v>0</v>
      </c>
      <c r="Y230" s="56">
        <f t="shared" si="94"/>
        <v>0</v>
      </c>
      <c r="Z230" s="56">
        <f t="shared" si="94"/>
        <v>0</v>
      </c>
      <c r="AA230" s="56">
        <f t="shared" si="94"/>
        <v>1</v>
      </c>
      <c r="AB230" s="56">
        <f t="shared" si="94"/>
        <v>1</v>
      </c>
      <c r="AC230" s="56">
        <f t="shared" si="95"/>
        <v>1</v>
      </c>
      <c r="AD230" s="56">
        <f t="shared" si="95"/>
        <v>0</v>
      </c>
      <c r="AE230" s="56">
        <f t="shared" si="95"/>
        <v>0</v>
      </c>
      <c r="AF230" s="56">
        <f t="shared" si="95"/>
        <v>0</v>
      </c>
      <c r="AG230" s="56">
        <f t="shared" si="95"/>
        <v>0</v>
      </c>
      <c r="AH230" s="56">
        <f t="shared" si="95"/>
        <v>0</v>
      </c>
      <c r="AI230" s="56">
        <f t="shared" si="95"/>
        <v>0</v>
      </c>
      <c r="AJ230" s="56">
        <f t="shared" si="95"/>
        <v>0</v>
      </c>
      <c r="AK230" s="56">
        <f t="shared" si="95"/>
        <v>0</v>
      </c>
      <c r="AL230" s="56">
        <f t="shared" si="95"/>
        <v>0</v>
      </c>
      <c r="AM230" s="56">
        <f t="shared" si="96"/>
        <v>0</v>
      </c>
      <c r="AN230" s="56">
        <f t="shared" si="96"/>
        <v>0</v>
      </c>
      <c r="AO230" s="56">
        <f t="shared" si="96"/>
        <v>0</v>
      </c>
      <c r="AP230" s="56">
        <f t="shared" si="96"/>
        <v>0</v>
      </c>
      <c r="AQ230" s="56">
        <f t="shared" si="96"/>
        <v>0</v>
      </c>
      <c r="AR230" s="56">
        <f t="shared" si="96"/>
        <v>0</v>
      </c>
      <c r="AS230" s="56">
        <f t="shared" si="96"/>
        <v>0</v>
      </c>
      <c r="AT230" s="56">
        <f t="shared" si="96"/>
        <v>0</v>
      </c>
      <c r="AU230" s="56">
        <f t="shared" si="96"/>
        <v>0</v>
      </c>
      <c r="AV230" s="56">
        <f t="shared" si="96"/>
        <v>0</v>
      </c>
      <c r="AW230" s="56">
        <f t="shared" si="96"/>
        <v>0</v>
      </c>
      <c r="AX230" s="56">
        <f t="shared" si="96"/>
        <v>0</v>
      </c>
      <c r="AY230" s="56">
        <f t="shared" si="96"/>
        <v>0</v>
      </c>
      <c r="AZ230" s="56">
        <f t="shared" si="96"/>
        <v>0</v>
      </c>
    </row>
    <row r="231" spans="1:52">
      <c r="A231" s="56" t="s">
        <v>335</v>
      </c>
      <c r="B231" s="56">
        <v>35832</v>
      </c>
      <c r="C231" s="56" t="s">
        <v>714</v>
      </c>
      <c r="D231" s="56" t="s">
        <v>740</v>
      </c>
      <c r="E231" s="1">
        <v>41941</v>
      </c>
      <c r="F231" s="1">
        <v>42099</v>
      </c>
      <c r="G231" s="1">
        <f t="shared" si="84"/>
        <v>42099</v>
      </c>
      <c r="I231" s="56">
        <f t="shared" si="93"/>
        <v>0</v>
      </c>
      <c r="J231" s="56">
        <f t="shared" si="93"/>
        <v>0</v>
      </c>
      <c r="K231" s="56">
        <f t="shared" si="93"/>
        <v>0</v>
      </c>
      <c r="L231" s="56">
        <f t="shared" si="93"/>
        <v>0</v>
      </c>
      <c r="M231" s="56">
        <f t="shared" si="93"/>
        <v>0</v>
      </c>
      <c r="N231" s="56">
        <f t="shared" si="93"/>
        <v>0</v>
      </c>
      <c r="O231" s="56">
        <f t="shared" si="93"/>
        <v>0</v>
      </c>
      <c r="P231" s="56">
        <f t="shared" si="93"/>
        <v>0</v>
      </c>
      <c r="Q231" s="56">
        <f t="shared" si="93"/>
        <v>0</v>
      </c>
      <c r="R231" s="56">
        <f t="shared" si="93"/>
        <v>0</v>
      </c>
      <c r="S231" s="56">
        <f t="shared" si="94"/>
        <v>0</v>
      </c>
      <c r="T231" s="56">
        <f t="shared" si="94"/>
        <v>0</v>
      </c>
      <c r="U231" s="56">
        <f t="shared" si="94"/>
        <v>0</v>
      </c>
      <c r="V231" s="56">
        <f t="shared" si="94"/>
        <v>0</v>
      </c>
      <c r="W231" s="56">
        <f t="shared" si="94"/>
        <v>0</v>
      </c>
      <c r="X231" s="56">
        <f t="shared" si="94"/>
        <v>0</v>
      </c>
      <c r="Y231" s="56">
        <f t="shared" si="94"/>
        <v>0</v>
      </c>
      <c r="Z231" s="56">
        <f t="shared" si="94"/>
        <v>0</v>
      </c>
      <c r="AA231" s="56">
        <f t="shared" si="94"/>
        <v>0</v>
      </c>
      <c r="AB231" s="56">
        <f t="shared" si="94"/>
        <v>0</v>
      </c>
      <c r="AC231" s="56">
        <f t="shared" si="95"/>
        <v>0</v>
      </c>
      <c r="AD231" s="56">
        <f t="shared" si="95"/>
        <v>0</v>
      </c>
      <c r="AE231" s="56">
        <f t="shared" si="95"/>
        <v>0</v>
      </c>
      <c r="AF231" s="56">
        <f t="shared" si="95"/>
        <v>1</v>
      </c>
      <c r="AG231" s="56">
        <f t="shared" si="95"/>
        <v>1</v>
      </c>
      <c r="AH231" s="56">
        <f t="shared" si="95"/>
        <v>0</v>
      </c>
      <c r="AI231" s="56">
        <f t="shared" si="95"/>
        <v>0</v>
      </c>
      <c r="AJ231" s="56">
        <f t="shared" si="95"/>
        <v>0</v>
      </c>
      <c r="AK231" s="56">
        <f t="shared" si="95"/>
        <v>0</v>
      </c>
      <c r="AL231" s="56">
        <f t="shared" si="95"/>
        <v>0</v>
      </c>
      <c r="AM231" s="56">
        <f t="shared" si="96"/>
        <v>0</v>
      </c>
      <c r="AN231" s="56">
        <f t="shared" si="96"/>
        <v>0</v>
      </c>
      <c r="AO231" s="56">
        <f t="shared" si="96"/>
        <v>0</v>
      </c>
      <c r="AP231" s="56">
        <f t="shared" si="96"/>
        <v>0</v>
      </c>
      <c r="AQ231" s="56">
        <f t="shared" si="96"/>
        <v>0</v>
      </c>
      <c r="AR231" s="56">
        <f t="shared" si="96"/>
        <v>0</v>
      </c>
      <c r="AS231" s="56">
        <f t="shared" si="96"/>
        <v>0</v>
      </c>
      <c r="AT231" s="56">
        <f t="shared" si="96"/>
        <v>0</v>
      </c>
      <c r="AU231" s="56">
        <f t="shared" si="96"/>
        <v>0</v>
      </c>
      <c r="AV231" s="56">
        <f t="shared" si="96"/>
        <v>0</v>
      </c>
      <c r="AW231" s="56">
        <f t="shared" si="96"/>
        <v>0</v>
      </c>
      <c r="AX231" s="56">
        <f t="shared" si="96"/>
        <v>0</v>
      </c>
      <c r="AY231" s="56">
        <f t="shared" si="96"/>
        <v>0</v>
      </c>
      <c r="AZ231" s="56">
        <f t="shared" si="96"/>
        <v>0</v>
      </c>
    </row>
    <row r="232" spans="1:52">
      <c r="A232" s="56" t="s">
        <v>335</v>
      </c>
      <c r="B232" s="56">
        <v>35832</v>
      </c>
      <c r="C232" s="56" t="s">
        <v>714</v>
      </c>
      <c r="D232" s="56" t="s">
        <v>740</v>
      </c>
      <c r="E232" s="1">
        <v>42305</v>
      </c>
      <c r="F232" s="1">
        <v>42448</v>
      </c>
      <c r="G232" s="1">
        <f t="shared" si="84"/>
        <v>42448</v>
      </c>
      <c r="I232" s="56">
        <f t="shared" si="93"/>
        <v>0</v>
      </c>
      <c r="J232" s="56">
        <f t="shared" si="93"/>
        <v>0</v>
      </c>
      <c r="K232" s="56">
        <f t="shared" si="93"/>
        <v>0</v>
      </c>
      <c r="L232" s="56">
        <f t="shared" si="93"/>
        <v>0</v>
      </c>
      <c r="M232" s="56">
        <f t="shared" si="93"/>
        <v>0</v>
      </c>
      <c r="N232" s="56">
        <f t="shared" si="93"/>
        <v>0</v>
      </c>
      <c r="O232" s="56">
        <f t="shared" si="93"/>
        <v>0</v>
      </c>
      <c r="P232" s="56">
        <f t="shared" si="93"/>
        <v>0</v>
      </c>
      <c r="Q232" s="56">
        <f t="shared" si="93"/>
        <v>0</v>
      </c>
      <c r="R232" s="56">
        <f t="shared" si="93"/>
        <v>0</v>
      </c>
      <c r="S232" s="56">
        <f t="shared" si="94"/>
        <v>0</v>
      </c>
      <c r="T232" s="56">
        <f t="shared" si="94"/>
        <v>0</v>
      </c>
      <c r="U232" s="56">
        <f t="shared" si="94"/>
        <v>0</v>
      </c>
      <c r="V232" s="56">
        <f t="shared" si="94"/>
        <v>0</v>
      </c>
      <c r="W232" s="56">
        <f t="shared" si="94"/>
        <v>0</v>
      </c>
      <c r="X232" s="56">
        <f t="shared" si="94"/>
        <v>0</v>
      </c>
      <c r="Y232" s="56">
        <f t="shared" si="94"/>
        <v>0</v>
      </c>
      <c r="Z232" s="56">
        <f t="shared" si="94"/>
        <v>0</v>
      </c>
      <c r="AA232" s="56">
        <f t="shared" si="94"/>
        <v>0</v>
      </c>
      <c r="AB232" s="56">
        <f t="shared" si="94"/>
        <v>0</v>
      </c>
      <c r="AC232" s="56">
        <f t="shared" si="95"/>
        <v>0</v>
      </c>
      <c r="AD232" s="56">
        <f t="shared" si="95"/>
        <v>0</v>
      </c>
      <c r="AE232" s="56">
        <f t="shared" si="95"/>
        <v>0</v>
      </c>
      <c r="AF232" s="56">
        <f t="shared" si="95"/>
        <v>0</v>
      </c>
      <c r="AG232" s="56">
        <f t="shared" si="95"/>
        <v>0</v>
      </c>
      <c r="AH232" s="56">
        <f t="shared" si="95"/>
        <v>0</v>
      </c>
      <c r="AI232" s="56">
        <f t="shared" si="95"/>
        <v>0</v>
      </c>
      <c r="AJ232" s="56">
        <f t="shared" si="95"/>
        <v>1</v>
      </c>
      <c r="AK232" s="56">
        <f t="shared" si="95"/>
        <v>0</v>
      </c>
      <c r="AL232" s="56">
        <f t="shared" si="95"/>
        <v>0</v>
      </c>
      <c r="AM232" s="56">
        <f t="shared" si="96"/>
        <v>0</v>
      </c>
      <c r="AN232" s="56">
        <f t="shared" si="96"/>
        <v>0</v>
      </c>
      <c r="AO232" s="56">
        <f t="shared" si="96"/>
        <v>0</v>
      </c>
      <c r="AP232" s="56">
        <f t="shared" si="96"/>
        <v>0</v>
      </c>
      <c r="AQ232" s="56">
        <f t="shared" si="96"/>
        <v>0</v>
      </c>
      <c r="AR232" s="56">
        <f t="shared" si="96"/>
        <v>0</v>
      </c>
      <c r="AS232" s="56">
        <f t="shared" si="96"/>
        <v>0</v>
      </c>
      <c r="AT232" s="56">
        <f t="shared" si="96"/>
        <v>0</v>
      </c>
      <c r="AU232" s="56">
        <f t="shared" si="96"/>
        <v>0</v>
      </c>
      <c r="AV232" s="56">
        <f t="shared" si="96"/>
        <v>0</v>
      </c>
      <c r="AW232" s="56">
        <f t="shared" si="96"/>
        <v>0</v>
      </c>
      <c r="AX232" s="56">
        <f t="shared" si="96"/>
        <v>0</v>
      </c>
      <c r="AY232" s="56">
        <f t="shared" si="96"/>
        <v>0</v>
      </c>
      <c r="AZ232" s="56">
        <f t="shared" si="96"/>
        <v>0</v>
      </c>
    </row>
    <row r="233" spans="1:52">
      <c r="A233" s="56" t="s">
        <v>335</v>
      </c>
      <c r="B233" s="56">
        <v>35835</v>
      </c>
      <c r="C233" s="56" t="s">
        <v>714</v>
      </c>
      <c r="D233" s="56" t="s">
        <v>739</v>
      </c>
      <c r="E233" s="1">
        <v>40473</v>
      </c>
      <c r="F233" s="1">
        <v>41729</v>
      </c>
      <c r="G233" s="1">
        <f t="shared" si="84"/>
        <v>41729</v>
      </c>
      <c r="I233" s="56">
        <f t="shared" si="93"/>
        <v>0</v>
      </c>
      <c r="J233" s="56">
        <f t="shared" si="93"/>
        <v>0</v>
      </c>
      <c r="K233" s="56">
        <f t="shared" si="93"/>
        <v>0</v>
      </c>
      <c r="L233" s="56">
        <f t="shared" si="93"/>
        <v>0</v>
      </c>
      <c r="M233" s="56">
        <f t="shared" si="93"/>
        <v>0</v>
      </c>
      <c r="N233" s="56">
        <f t="shared" si="93"/>
        <v>0</v>
      </c>
      <c r="O233" s="56">
        <f t="shared" si="93"/>
        <v>0</v>
      </c>
      <c r="P233" s="56">
        <f t="shared" si="93"/>
        <v>1</v>
      </c>
      <c r="Q233" s="56">
        <f t="shared" si="93"/>
        <v>1</v>
      </c>
      <c r="R233" s="56">
        <f t="shared" si="93"/>
        <v>1</v>
      </c>
      <c r="S233" s="56">
        <f t="shared" si="94"/>
        <v>1</v>
      </c>
      <c r="T233" s="56">
        <f t="shared" si="94"/>
        <v>1</v>
      </c>
      <c r="U233" s="56">
        <f t="shared" si="94"/>
        <v>1</v>
      </c>
      <c r="V233" s="56">
        <f t="shared" si="94"/>
        <v>1</v>
      </c>
      <c r="W233" s="56">
        <f t="shared" si="94"/>
        <v>1</v>
      </c>
      <c r="X233" s="56">
        <f t="shared" si="94"/>
        <v>1</v>
      </c>
      <c r="Y233" s="56">
        <f t="shared" si="94"/>
        <v>1</v>
      </c>
      <c r="Z233" s="56">
        <f t="shared" si="94"/>
        <v>1</v>
      </c>
      <c r="AA233" s="56">
        <f t="shared" si="94"/>
        <v>1</v>
      </c>
      <c r="AB233" s="56">
        <f t="shared" si="94"/>
        <v>1</v>
      </c>
      <c r="AC233" s="56">
        <f t="shared" si="95"/>
        <v>0</v>
      </c>
      <c r="AD233" s="56">
        <f t="shared" si="95"/>
        <v>0</v>
      </c>
      <c r="AE233" s="56">
        <f t="shared" si="95"/>
        <v>0</v>
      </c>
      <c r="AF233" s="56">
        <f t="shared" si="95"/>
        <v>0</v>
      </c>
      <c r="AG233" s="56">
        <f t="shared" si="95"/>
        <v>0</v>
      </c>
      <c r="AH233" s="56">
        <f t="shared" si="95"/>
        <v>0</v>
      </c>
      <c r="AI233" s="56">
        <f t="shared" si="95"/>
        <v>0</v>
      </c>
      <c r="AJ233" s="56">
        <f t="shared" si="95"/>
        <v>0</v>
      </c>
      <c r="AK233" s="56">
        <f t="shared" si="95"/>
        <v>0</v>
      </c>
      <c r="AL233" s="56">
        <f t="shared" si="95"/>
        <v>0</v>
      </c>
      <c r="AM233" s="56">
        <f t="shared" si="96"/>
        <v>0</v>
      </c>
      <c r="AN233" s="56">
        <f t="shared" si="96"/>
        <v>0</v>
      </c>
      <c r="AO233" s="56">
        <f t="shared" si="96"/>
        <v>0</v>
      </c>
      <c r="AP233" s="56">
        <f t="shared" si="96"/>
        <v>0</v>
      </c>
      <c r="AQ233" s="56">
        <f t="shared" si="96"/>
        <v>0</v>
      </c>
      <c r="AR233" s="56">
        <f t="shared" si="96"/>
        <v>0</v>
      </c>
      <c r="AS233" s="56">
        <f t="shared" si="96"/>
        <v>0</v>
      </c>
      <c r="AT233" s="56">
        <f t="shared" si="96"/>
        <v>0</v>
      </c>
      <c r="AU233" s="56">
        <f t="shared" si="96"/>
        <v>0</v>
      </c>
      <c r="AV233" s="56">
        <f t="shared" si="96"/>
        <v>0</v>
      </c>
      <c r="AW233" s="56">
        <f t="shared" si="96"/>
        <v>0</v>
      </c>
      <c r="AX233" s="56">
        <f t="shared" si="96"/>
        <v>0</v>
      </c>
      <c r="AY233" s="56">
        <f t="shared" si="96"/>
        <v>0</v>
      </c>
      <c r="AZ233" s="56">
        <f t="shared" si="96"/>
        <v>0</v>
      </c>
    </row>
    <row r="234" spans="1:52">
      <c r="A234" s="56" t="s">
        <v>335</v>
      </c>
      <c r="B234" s="56">
        <v>35835</v>
      </c>
      <c r="C234" s="56" t="s">
        <v>714</v>
      </c>
      <c r="D234" s="56" t="s">
        <v>739</v>
      </c>
      <c r="E234" s="1">
        <v>41946</v>
      </c>
      <c r="F234" s="1">
        <v>42093</v>
      </c>
      <c r="G234" s="1">
        <f t="shared" si="84"/>
        <v>42093</v>
      </c>
      <c r="I234" s="56">
        <f t="shared" si="93"/>
        <v>0</v>
      </c>
      <c r="J234" s="56">
        <f t="shared" si="93"/>
        <v>0</v>
      </c>
      <c r="K234" s="56">
        <f t="shared" si="93"/>
        <v>0</v>
      </c>
      <c r="L234" s="56">
        <f t="shared" si="93"/>
        <v>0</v>
      </c>
      <c r="M234" s="56">
        <f t="shared" si="93"/>
        <v>0</v>
      </c>
      <c r="N234" s="56">
        <f t="shared" si="93"/>
        <v>0</v>
      </c>
      <c r="O234" s="56">
        <f t="shared" si="93"/>
        <v>0</v>
      </c>
      <c r="P234" s="56">
        <f t="shared" si="93"/>
        <v>0</v>
      </c>
      <c r="Q234" s="56">
        <f t="shared" si="93"/>
        <v>0</v>
      </c>
      <c r="R234" s="56">
        <f t="shared" si="93"/>
        <v>0</v>
      </c>
      <c r="S234" s="56">
        <f t="shared" si="94"/>
        <v>0</v>
      </c>
      <c r="T234" s="56">
        <f t="shared" si="94"/>
        <v>0</v>
      </c>
      <c r="U234" s="56">
        <f t="shared" si="94"/>
        <v>0</v>
      </c>
      <c r="V234" s="56">
        <f t="shared" si="94"/>
        <v>0</v>
      </c>
      <c r="W234" s="56">
        <f t="shared" si="94"/>
        <v>0</v>
      </c>
      <c r="X234" s="56">
        <f t="shared" si="94"/>
        <v>0</v>
      </c>
      <c r="Y234" s="56">
        <f t="shared" si="94"/>
        <v>0</v>
      </c>
      <c r="Z234" s="56">
        <f t="shared" si="94"/>
        <v>0</v>
      </c>
      <c r="AA234" s="56">
        <f t="shared" si="94"/>
        <v>0</v>
      </c>
      <c r="AB234" s="56">
        <f t="shared" si="94"/>
        <v>0</v>
      </c>
      <c r="AC234" s="56">
        <f t="shared" si="95"/>
        <v>0</v>
      </c>
      <c r="AD234" s="56">
        <f t="shared" si="95"/>
        <v>0</v>
      </c>
      <c r="AE234" s="56">
        <f t="shared" si="95"/>
        <v>0</v>
      </c>
      <c r="AF234" s="56">
        <f t="shared" si="95"/>
        <v>1</v>
      </c>
      <c r="AG234" s="56">
        <f t="shared" si="95"/>
        <v>0</v>
      </c>
      <c r="AH234" s="56">
        <f t="shared" si="95"/>
        <v>0</v>
      </c>
      <c r="AI234" s="56">
        <f t="shared" si="95"/>
        <v>0</v>
      </c>
      <c r="AJ234" s="56">
        <f t="shared" si="95"/>
        <v>0</v>
      </c>
      <c r="AK234" s="56">
        <f t="shared" si="95"/>
        <v>0</v>
      </c>
      <c r="AL234" s="56">
        <f t="shared" si="95"/>
        <v>0</v>
      </c>
      <c r="AM234" s="56">
        <f t="shared" si="96"/>
        <v>0</v>
      </c>
      <c r="AN234" s="56">
        <f t="shared" si="96"/>
        <v>0</v>
      </c>
      <c r="AO234" s="56">
        <f t="shared" si="96"/>
        <v>0</v>
      </c>
      <c r="AP234" s="56">
        <f t="shared" si="96"/>
        <v>0</v>
      </c>
      <c r="AQ234" s="56">
        <f t="shared" si="96"/>
        <v>0</v>
      </c>
      <c r="AR234" s="56">
        <f t="shared" si="96"/>
        <v>0</v>
      </c>
      <c r="AS234" s="56">
        <f t="shared" si="96"/>
        <v>0</v>
      </c>
      <c r="AT234" s="56">
        <f t="shared" si="96"/>
        <v>0</v>
      </c>
      <c r="AU234" s="56">
        <f t="shared" si="96"/>
        <v>0</v>
      </c>
      <c r="AV234" s="56">
        <f t="shared" si="96"/>
        <v>0</v>
      </c>
      <c r="AW234" s="56">
        <f t="shared" si="96"/>
        <v>0</v>
      </c>
      <c r="AX234" s="56">
        <f t="shared" si="96"/>
        <v>0</v>
      </c>
      <c r="AY234" s="56">
        <f t="shared" si="96"/>
        <v>0</v>
      </c>
      <c r="AZ234" s="56">
        <f t="shared" si="96"/>
        <v>0</v>
      </c>
    </row>
    <row r="235" spans="1:52">
      <c r="A235" s="56" t="s">
        <v>335</v>
      </c>
      <c r="B235" s="56">
        <v>35836</v>
      </c>
      <c r="C235" s="56" t="s">
        <v>714</v>
      </c>
      <c r="D235" s="56" t="s">
        <v>738</v>
      </c>
      <c r="E235" s="1">
        <v>40501</v>
      </c>
      <c r="F235" s="1">
        <v>41747</v>
      </c>
      <c r="G235" s="1">
        <f t="shared" si="84"/>
        <v>41747</v>
      </c>
      <c r="I235" s="56">
        <f t="shared" si="93"/>
        <v>0</v>
      </c>
      <c r="J235" s="56">
        <f t="shared" si="93"/>
        <v>0</v>
      </c>
      <c r="K235" s="56">
        <f t="shared" si="93"/>
        <v>0</v>
      </c>
      <c r="L235" s="56">
        <f t="shared" si="93"/>
        <v>0</v>
      </c>
      <c r="M235" s="56">
        <f t="shared" si="93"/>
        <v>0</v>
      </c>
      <c r="N235" s="56">
        <f t="shared" si="93"/>
        <v>0</v>
      </c>
      <c r="O235" s="56">
        <f t="shared" si="93"/>
        <v>0</v>
      </c>
      <c r="P235" s="56">
        <f t="shared" si="93"/>
        <v>1</v>
      </c>
      <c r="Q235" s="56">
        <f t="shared" si="93"/>
        <v>1</v>
      </c>
      <c r="R235" s="56">
        <f t="shared" si="93"/>
        <v>1</v>
      </c>
      <c r="S235" s="56">
        <f t="shared" si="94"/>
        <v>1</v>
      </c>
      <c r="T235" s="56">
        <f t="shared" si="94"/>
        <v>1</v>
      </c>
      <c r="U235" s="56">
        <f t="shared" si="94"/>
        <v>1</v>
      </c>
      <c r="V235" s="56">
        <f t="shared" si="94"/>
        <v>1</v>
      </c>
      <c r="W235" s="56">
        <f t="shared" si="94"/>
        <v>1</v>
      </c>
      <c r="X235" s="56">
        <f t="shared" si="94"/>
        <v>1</v>
      </c>
      <c r="Y235" s="56">
        <f t="shared" si="94"/>
        <v>1</v>
      </c>
      <c r="Z235" s="56">
        <f t="shared" si="94"/>
        <v>1</v>
      </c>
      <c r="AA235" s="56">
        <f t="shared" si="94"/>
        <v>1</v>
      </c>
      <c r="AB235" s="56">
        <f t="shared" si="94"/>
        <v>1</v>
      </c>
      <c r="AC235" s="56">
        <f t="shared" si="95"/>
        <v>1</v>
      </c>
      <c r="AD235" s="56">
        <f t="shared" si="95"/>
        <v>0</v>
      </c>
      <c r="AE235" s="56">
        <f t="shared" si="95"/>
        <v>0</v>
      </c>
      <c r="AF235" s="56">
        <f t="shared" si="95"/>
        <v>0</v>
      </c>
      <c r="AG235" s="56">
        <f t="shared" si="95"/>
        <v>0</v>
      </c>
      <c r="AH235" s="56">
        <f t="shared" si="95"/>
        <v>0</v>
      </c>
      <c r="AI235" s="56">
        <f t="shared" si="95"/>
        <v>0</v>
      </c>
      <c r="AJ235" s="56">
        <f t="shared" si="95"/>
        <v>0</v>
      </c>
      <c r="AK235" s="56">
        <f t="shared" si="95"/>
        <v>0</v>
      </c>
      <c r="AL235" s="56">
        <f t="shared" si="95"/>
        <v>0</v>
      </c>
      <c r="AM235" s="56">
        <f t="shared" si="96"/>
        <v>0</v>
      </c>
      <c r="AN235" s="56">
        <f t="shared" si="96"/>
        <v>0</v>
      </c>
      <c r="AO235" s="56">
        <f t="shared" si="96"/>
        <v>0</v>
      </c>
      <c r="AP235" s="56">
        <f t="shared" si="96"/>
        <v>0</v>
      </c>
      <c r="AQ235" s="56">
        <f t="shared" si="96"/>
        <v>0</v>
      </c>
      <c r="AR235" s="56">
        <f t="shared" si="96"/>
        <v>0</v>
      </c>
      <c r="AS235" s="56">
        <f t="shared" si="96"/>
        <v>0</v>
      </c>
      <c r="AT235" s="56">
        <f t="shared" si="96"/>
        <v>0</v>
      </c>
      <c r="AU235" s="56">
        <f t="shared" si="96"/>
        <v>0</v>
      </c>
      <c r="AV235" s="56">
        <f t="shared" si="96"/>
        <v>0</v>
      </c>
      <c r="AW235" s="56">
        <f t="shared" si="96"/>
        <v>0</v>
      </c>
      <c r="AX235" s="56">
        <f t="shared" si="96"/>
        <v>0</v>
      </c>
      <c r="AY235" s="56">
        <f t="shared" si="96"/>
        <v>0</v>
      </c>
      <c r="AZ235" s="56">
        <f t="shared" si="96"/>
        <v>0</v>
      </c>
    </row>
    <row r="236" spans="1:52">
      <c r="A236" s="56" t="s">
        <v>335</v>
      </c>
      <c r="B236" s="56">
        <v>35836</v>
      </c>
      <c r="C236" s="56" t="s">
        <v>714</v>
      </c>
      <c r="D236" s="56" t="s">
        <v>738</v>
      </c>
      <c r="E236" s="1">
        <v>41941</v>
      </c>
      <c r="F236" s="1">
        <v>42122</v>
      </c>
      <c r="G236" s="1">
        <f t="shared" si="84"/>
        <v>42122</v>
      </c>
      <c r="I236" s="56">
        <f t="shared" si="93"/>
        <v>0</v>
      </c>
      <c r="J236" s="56">
        <f t="shared" si="93"/>
        <v>0</v>
      </c>
      <c r="K236" s="56">
        <f t="shared" si="93"/>
        <v>0</v>
      </c>
      <c r="L236" s="56">
        <f t="shared" si="93"/>
        <v>0</v>
      </c>
      <c r="M236" s="56">
        <f t="shared" si="93"/>
        <v>0</v>
      </c>
      <c r="N236" s="56">
        <f t="shared" si="93"/>
        <v>0</v>
      </c>
      <c r="O236" s="56">
        <f t="shared" si="93"/>
        <v>0</v>
      </c>
      <c r="P236" s="56">
        <f t="shared" si="93"/>
        <v>0</v>
      </c>
      <c r="Q236" s="56">
        <f t="shared" si="93"/>
        <v>0</v>
      </c>
      <c r="R236" s="56">
        <f t="shared" si="93"/>
        <v>0</v>
      </c>
      <c r="S236" s="56">
        <f t="shared" si="94"/>
        <v>0</v>
      </c>
      <c r="T236" s="56">
        <f t="shared" si="94"/>
        <v>0</v>
      </c>
      <c r="U236" s="56">
        <f t="shared" si="94"/>
        <v>0</v>
      </c>
      <c r="V236" s="56">
        <f t="shared" si="94"/>
        <v>0</v>
      </c>
      <c r="W236" s="56">
        <f t="shared" si="94"/>
        <v>0</v>
      </c>
      <c r="X236" s="56">
        <f t="shared" si="94"/>
        <v>0</v>
      </c>
      <c r="Y236" s="56">
        <f t="shared" si="94"/>
        <v>0</v>
      </c>
      <c r="Z236" s="56">
        <f t="shared" si="94"/>
        <v>0</v>
      </c>
      <c r="AA236" s="56">
        <f t="shared" si="94"/>
        <v>0</v>
      </c>
      <c r="AB236" s="56">
        <f t="shared" si="94"/>
        <v>0</v>
      </c>
      <c r="AC236" s="56">
        <f t="shared" si="95"/>
        <v>0</v>
      </c>
      <c r="AD236" s="56">
        <f t="shared" si="95"/>
        <v>0</v>
      </c>
      <c r="AE236" s="56">
        <f t="shared" si="95"/>
        <v>0</v>
      </c>
      <c r="AF236" s="56">
        <f t="shared" si="95"/>
        <v>1</v>
      </c>
      <c r="AG236" s="56">
        <f t="shared" si="95"/>
        <v>1</v>
      </c>
      <c r="AH236" s="56">
        <f t="shared" si="95"/>
        <v>0</v>
      </c>
      <c r="AI236" s="56">
        <f t="shared" si="95"/>
        <v>0</v>
      </c>
      <c r="AJ236" s="56">
        <f t="shared" si="95"/>
        <v>0</v>
      </c>
      <c r="AK236" s="56">
        <f t="shared" si="95"/>
        <v>0</v>
      </c>
      <c r="AL236" s="56">
        <f t="shared" si="95"/>
        <v>0</v>
      </c>
      <c r="AM236" s="56">
        <f t="shared" si="96"/>
        <v>0</v>
      </c>
      <c r="AN236" s="56">
        <f t="shared" si="96"/>
        <v>0</v>
      </c>
      <c r="AO236" s="56">
        <f t="shared" si="96"/>
        <v>0</v>
      </c>
      <c r="AP236" s="56">
        <f t="shared" si="96"/>
        <v>0</v>
      </c>
      <c r="AQ236" s="56">
        <f t="shared" si="96"/>
        <v>0</v>
      </c>
      <c r="AR236" s="56">
        <f t="shared" si="96"/>
        <v>0</v>
      </c>
      <c r="AS236" s="56">
        <f t="shared" si="96"/>
        <v>0</v>
      </c>
      <c r="AT236" s="56">
        <f t="shared" si="96"/>
        <v>0</v>
      </c>
      <c r="AU236" s="56">
        <f t="shared" si="96"/>
        <v>0</v>
      </c>
      <c r="AV236" s="56">
        <f t="shared" si="96"/>
        <v>0</v>
      </c>
      <c r="AW236" s="56">
        <f t="shared" si="96"/>
        <v>0</v>
      </c>
      <c r="AX236" s="56">
        <f t="shared" si="96"/>
        <v>0</v>
      </c>
      <c r="AY236" s="56">
        <f t="shared" si="96"/>
        <v>0</v>
      </c>
      <c r="AZ236" s="56">
        <f t="shared" si="96"/>
        <v>0</v>
      </c>
    </row>
    <row r="237" spans="1:52">
      <c r="A237" s="56" t="s">
        <v>335</v>
      </c>
      <c r="B237" s="56">
        <v>35837</v>
      </c>
      <c r="C237" s="56" t="s">
        <v>714</v>
      </c>
      <c r="D237" s="56" t="s">
        <v>737</v>
      </c>
      <c r="E237" s="1">
        <v>40504</v>
      </c>
      <c r="F237" s="1">
        <v>42119</v>
      </c>
      <c r="G237" s="1">
        <f t="shared" si="84"/>
        <v>42119</v>
      </c>
      <c r="I237" s="56">
        <f t="shared" ref="I237:R246" si="97">IF(AND(I$5&gt;$E237,I$5&lt;$G237),1,0)</f>
        <v>0</v>
      </c>
      <c r="J237" s="56">
        <f t="shared" si="97"/>
        <v>0</v>
      </c>
      <c r="K237" s="56">
        <f t="shared" si="97"/>
        <v>0</v>
      </c>
      <c r="L237" s="56">
        <f t="shared" si="97"/>
        <v>0</v>
      </c>
      <c r="M237" s="56">
        <f t="shared" si="97"/>
        <v>0</v>
      </c>
      <c r="N237" s="56">
        <f t="shared" si="97"/>
        <v>0</v>
      </c>
      <c r="O237" s="56">
        <f t="shared" si="97"/>
        <v>0</v>
      </c>
      <c r="P237" s="56">
        <f t="shared" si="97"/>
        <v>1</v>
      </c>
      <c r="Q237" s="56">
        <f t="shared" si="97"/>
        <v>1</v>
      </c>
      <c r="R237" s="56">
        <f t="shared" si="97"/>
        <v>1</v>
      </c>
      <c r="S237" s="56">
        <f t="shared" ref="S237:AB246" si="98">IF(AND(S$5&gt;$E237,S$5&lt;$G237),1,0)</f>
        <v>1</v>
      </c>
      <c r="T237" s="56">
        <f t="shared" si="98"/>
        <v>1</v>
      </c>
      <c r="U237" s="56">
        <f t="shared" si="98"/>
        <v>1</v>
      </c>
      <c r="V237" s="56">
        <f t="shared" si="98"/>
        <v>1</v>
      </c>
      <c r="W237" s="56">
        <f t="shared" si="98"/>
        <v>1</v>
      </c>
      <c r="X237" s="56">
        <f t="shared" si="98"/>
        <v>1</v>
      </c>
      <c r="Y237" s="56">
        <f t="shared" si="98"/>
        <v>1</v>
      </c>
      <c r="Z237" s="56">
        <f t="shared" si="98"/>
        <v>1</v>
      </c>
      <c r="AA237" s="56">
        <f t="shared" si="98"/>
        <v>1</v>
      </c>
      <c r="AB237" s="56">
        <f t="shared" si="98"/>
        <v>1</v>
      </c>
      <c r="AC237" s="56">
        <f t="shared" ref="AC237:AL246" si="99">IF(AND(AC$5&gt;$E237,AC$5&lt;$G237),1,0)</f>
        <v>1</v>
      </c>
      <c r="AD237" s="56">
        <f t="shared" si="99"/>
        <v>1</v>
      </c>
      <c r="AE237" s="56">
        <f t="shared" si="99"/>
        <v>1</v>
      </c>
      <c r="AF237" s="56">
        <f t="shared" si="99"/>
        <v>1</v>
      </c>
      <c r="AG237" s="56">
        <f t="shared" si="99"/>
        <v>1</v>
      </c>
      <c r="AH237" s="56">
        <f t="shared" si="99"/>
        <v>0</v>
      </c>
      <c r="AI237" s="56">
        <f t="shared" si="99"/>
        <v>0</v>
      </c>
      <c r="AJ237" s="56">
        <f t="shared" si="99"/>
        <v>0</v>
      </c>
      <c r="AK237" s="56">
        <f t="shared" si="99"/>
        <v>0</v>
      </c>
      <c r="AL237" s="56">
        <f t="shared" si="99"/>
        <v>0</v>
      </c>
      <c r="AM237" s="56">
        <f t="shared" ref="AM237:AZ246" si="100">IF(AND(AM$5&gt;$E237,AM$5&lt;$G237),1,0)</f>
        <v>0</v>
      </c>
      <c r="AN237" s="56">
        <f t="shared" si="100"/>
        <v>0</v>
      </c>
      <c r="AO237" s="56">
        <f t="shared" si="100"/>
        <v>0</v>
      </c>
      <c r="AP237" s="56">
        <f t="shared" si="100"/>
        <v>0</v>
      </c>
      <c r="AQ237" s="56">
        <f t="shared" si="100"/>
        <v>0</v>
      </c>
      <c r="AR237" s="56">
        <f t="shared" si="100"/>
        <v>0</v>
      </c>
      <c r="AS237" s="56">
        <f t="shared" si="100"/>
        <v>0</v>
      </c>
      <c r="AT237" s="56">
        <f t="shared" si="100"/>
        <v>0</v>
      </c>
      <c r="AU237" s="56">
        <f t="shared" si="100"/>
        <v>0</v>
      </c>
      <c r="AV237" s="56">
        <f t="shared" si="100"/>
        <v>0</v>
      </c>
      <c r="AW237" s="56">
        <f t="shared" si="100"/>
        <v>0</v>
      </c>
      <c r="AX237" s="56">
        <f t="shared" si="100"/>
        <v>0</v>
      </c>
      <c r="AY237" s="56">
        <f t="shared" si="100"/>
        <v>0</v>
      </c>
      <c r="AZ237" s="56">
        <f t="shared" si="100"/>
        <v>0</v>
      </c>
    </row>
    <row r="238" spans="1:52">
      <c r="A238" s="56" t="s">
        <v>335</v>
      </c>
      <c r="B238" s="56">
        <v>35838</v>
      </c>
      <c r="C238" s="56" t="s">
        <v>714</v>
      </c>
      <c r="D238" s="56" t="s">
        <v>736</v>
      </c>
      <c r="E238" s="1">
        <v>40533</v>
      </c>
      <c r="F238" s="1">
        <v>41765</v>
      </c>
      <c r="G238" s="1">
        <f t="shared" si="84"/>
        <v>41765</v>
      </c>
      <c r="I238" s="56">
        <f t="shared" si="97"/>
        <v>0</v>
      </c>
      <c r="J238" s="56">
        <f t="shared" si="97"/>
        <v>0</v>
      </c>
      <c r="K238" s="56">
        <f t="shared" si="97"/>
        <v>0</v>
      </c>
      <c r="L238" s="56">
        <f t="shared" si="97"/>
        <v>0</v>
      </c>
      <c r="M238" s="56">
        <f t="shared" si="97"/>
        <v>0</v>
      </c>
      <c r="N238" s="56">
        <f t="shared" si="97"/>
        <v>0</v>
      </c>
      <c r="O238" s="56">
        <f t="shared" si="97"/>
        <v>0</v>
      </c>
      <c r="P238" s="56">
        <f t="shared" si="97"/>
        <v>1</v>
      </c>
      <c r="Q238" s="56">
        <f t="shared" si="97"/>
        <v>1</v>
      </c>
      <c r="R238" s="56">
        <f t="shared" si="97"/>
        <v>1</v>
      </c>
      <c r="S238" s="56">
        <f t="shared" si="98"/>
        <v>1</v>
      </c>
      <c r="T238" s="56">
        <f t="shared" si="98"/>
        <v>1</v>
      </c>
      <c r="U238" s="56">
        <f t="shared" si="98"/>
        <v>1</v>
      </c>
      <c r="V238" s="56">
        <f t="shared" si="98"/>
        <v>1</v>
      </c>
      <c r="W238" s="56">
        <f t="shared" si="98"/>
        <v>1</v>
      </c>
      <c r="X238" s="56">
        <f t="shared" si="98"/>
        <v>1</v>
      </c>
      <c r="Y238" s="56">
        <f t="shared" si="98"/>
        <v>1</v>
      </c>
      <c r="Z238" s="56">
        <f t="shared" si="98"/>
        <v>1</v>
      </c>
      <c r="AA238" s="56">
        <f t="shared" si="98"/>
        <v>1</v>
      </c>
      <c r="AB238" s="56">
        <f t="shared" si="98"/>
        <v>1</v>
      </c>
      <c r="AC238" s="56">
        <f t="shared" si="99"/>
        <v>1</v>
      </c>
      <c r="AD238" s="56">
        <f t="shared" si="99"/>
        <v>0</v>
      </c>
      <c r="AE238" s="56">
        <f t="shared" si="99"/>
        <v>0</v>
      </c>
      <c r="AF238" s="56">
        <f t="shared" si="99"/>
        <v>0</v>
      </c>
      <c r="AG238" s="56">
        <f t="shared" si="99"/>
        <v>0</v>
      </c>
      <c r="AH238" s="56">
        <f t="shared" si="99"/>
        <v>0</v>
      </c>
      <c r="AI238" s="56">
        <f t="shared" si="99"/>
        <v>0</v>
      </c>
      <c r="AJ238" s="56">
        <f t="shared" si="99"/>
        <v>0</v>
      </c>
      <c r="AK238" s="56">
        <f t="shared" si="99"/>
        <v>0</v>
      </c>
      <c r="AL238" s="56">
        <f t="shared" si="99"/>
        <v>0</v>
      </c>
      <c r="AM238" s="56">
        <f t="shared" si="100"/>
        <v>0</v>
      </c>
      <c r="AN238" s="56">
        <f t="shared" si="100"/>
        <v>0</v>
      </c>
      <c r="AO238" s="56">
        <f t="shared" si="100"/>
        <v>0</v>
      </c>
      <c r="AP238" s="56">
        <f t="shared" si="100"/>
        <v>0</v>
      </c>
      <c r="AQ238" s="56">
        <f t="shared" si="100"/>
        <v>0</v>
      </c>
      <c r="AR238" s="56">
        <f t="shared" si="100"/>
        <v>0</v>
      </c>
      <c r="AS238" s="56">
        <f t="shared" si="100"/>
        <v>0</v>
      </c>
      <c r="AT238" s="56">
        <f t="shared" si="100"/>
        <v>0</v>
      </c>
      <c r="AU238" s="56">
        <f t="shared" si="100"/>
        <v>0</v>
      </c>
      <c r="AV238" s="56">
        <f t="shared" si="100"/>
        <v>0</v>
      </c>
      <c r="AW238" s="56">
        <f t="shared" si="100"/>
        <v>0</v>
      </c>
      <c r="AX238" s="56">
        <f t="shared" si="100"/>
        <v>0</v>
      </c>
      <c r="AY238" s="56">
        <f t="shared" si="100"/>
        <v>0</v>
      </c>
      <c r="AZ238" s="56">
        <f t="shared" si="100"/>
        <v>0</v>
      </c>
    </row>
    <row r="239" spans="1:52">
      <c r="A239" s="56" t="s">
        <v>335</v>
      </c>
      <c r="B239" s="56">
        <v>35838</v>
      </c>
      <c r="C239" s="56" t="s">
        <v>714</v>
      </c>
      <c r="D239" s="56" t="s">
        <v>736</v>
      </c>
      <c r="E239" s="1">
        <v>41961</v>
      </c>
      <c r="F239" s="1">
        <v>42114</v>
      </c>
      <c r="G239" s="1">
        <f t="shared" si="84"/>
        <v>42114</v>
      </c>
      <c r="I239" s="56">
        <f t="shared" si="97"/>
        <v>0</v>
      </c>
      <c r="J239" s="56">
        <f t="shared" si="97"/>
        <v>0</v>
      </c>
      <c r="K239" s="56">
        <f t="shared" si="97"/>
        <v>0</v>
      </c>
      <c r="L239" s="56">
        <f t="shared" si="97"/>
        <v>0</v>
      </c>
      <c r="M239" s="56">
        <f t="shared" si="97"/>
        <v>0</v>
      </c>
      <c r="N239" s="56">
        <f t="shared" si="97"/>
        <v>0</v>
      </c>
      <c r="O239" s="56">
        <f t="shared" si="97"/>
        <v>0</v>
      </c>
      <c r="P239" s="56">
        <f t="shared" si="97"/>
        <v>0</v>
      </c>
      <c r="Q239" s="56">
        <f t="shared" si="97"/>
        <v>0</v>
      </c>
      <c r="R239" s="56">
        <f t="shared" si="97"/>
        <v>0</v>
      </c>
      <c r="S239" s="56">
        <f t="shared" si="98"/>
        <v>0</v>
      </c>
      <c r="T239" s="56">
        <f t="shared" si="98"/>
        <v>0</v>
      </c>
      <c r="U239" s="56">
        <f t="shared" si="98"/>
        <v>0</v>
      </c>
      <c r="V239" s="56">
        <f t="shared" si="98"/>
        <v>0</v>
      </c>
      <c r="W239" s="56">
        <f t="shared" si="98"/>
        <v>0</v>
      </c>
      <c r="X239" s="56">
        <f t="shared" si="98"/>
        <v>0</v>
      </c>
      <c r="Y239" s="56">
        <f t="shared" si="98"/>
        <v>0</v>
      </c>
      <c r="Z239" s="56">
        <f t="shared" si="98"/>
        <v>0</v>
      </c>
      <c r="AA239" s="56">
        <f t="shared" si="98"/>
        <v>0</v>
      </c>
      <c r="AB239" s="56">
        <f t="shared" si="98"/>
        <v>0</v>
      </c>
      <c r="AC239" s="56">
        <f t="shared" si="99"/>
        <v>0</v>
      </c>
      <c r="AD239" s="56">
        <f t="shared" si="99"/>
        <v>0</v>
      </c>
      <c r="AE239" s="56">
        <f t="shared" si="99"/>
        <v>0</v>
      </c>
      <c r="AF239" s="56">
        <f t="shared" si="99"/>
        <v>1</v>
      </c>
      <c r="AG239" s="56">
        <f t="shared" si="99"/>
        <v>1</v>
      </c>
      <c r="AH239" s="56">
        <f t="shared" si="99"/>
        <v>0</v>
      </c>
      <c r="AI239" s="56">
        <f t="shared" si="99"/>
        <v>0</v>
      </c>
      <c r="AJ239" s="56">
        <f t="shared" si="99"/>
        <v>0</v>
      </c>
      <c r="AK239" s="56">
        <f t="shared" si="99"/>
        <v>0</v>
      </c>
      <c r="AL239" s="56">
        <f t="shared" si="99"/>
        <v>0</v>
      </c>
      <c r="AM239" s="56">
        <f t="shared" si="100"/>
        <v>0</v>
      </c>
      <c r="AN239" s="56">
        <f t="shared" si="100"/>
        <v>0</v>
      </c>
      <c r="AO239" s="56">
        <f t="shared" si="100"/>
        <v>0</v>
      </c>
      <c r="AP239" s="56">
        <f t="shared" si="100"/>
        <v>0</v>
      </c>
      <c r="AQ239" s="56">
        <f t="shared" si="100"/>
        <v>0</v>
      </c>
      <c r="AR239" s="56">
        <f t="shared" si="100"/>
        <v>0</v>
      </c>
      <c r="AS239" s="56">
        <f t="shared" si="100"/>
        <v>0</v>
      </c>
      <c r="AT239" s="56">
        <f t="shared" si="100"/>
        <v>0</v>
      </c>
      <c r="AU239" s="56">
        <f t="shared" si="100"/>
        <v>0</v>
      </c>
      <c r="AV239" s="56">
        <f t="shared" si="100"/>
        <v>0</v>
      </c>
      <c r="AW239" s="56">
        <f t="shared" si="100"/>
        <v>0</v>
      </c>
      <c r="AX239" s="56">
        <f t="shared" si="100"/>
        <v>0</v>
      </c>
      <c r="AY239" s="56">
        <f t="shared" si="100"/>
        <v>0</v>
      </c>
      <c r="AZ239" s="56">
        <f t="shared" si="100"/>
        <v>0</v>
      </c>
    </row>
    <row r="240" spans="1:52">
      <c r="A240" s="56" t="s">
        <v>335</v>
      </c>
      <c r="B240" s="56">
        <v>35850</v>
      </c>
      <c r="C240" s="56" t="s">
        <v>714</v>
      </c>
      <c r="D240" s="56" t="s">
        <v>735</v>
      </c>
      <c r="E240" s="1">
        <v>41122</v>
      </c>
      <c r="F240" s="1">
        <v>43664</v>
      </c>
      <c r="G240" s="1">
        <f t="shared" si="84"/>
        <v>43664</v>
      </c>
      <c r="I240" s="56">
        <f t="shared" si="97"/>
        <v>0</v>
      </c>
      <c r="J240" s="56">
        <f t="shared" si="97"/>
        <v>0</v>
      </c>
      <c r="K240" s="56">
        <f t="shared" si="97"/>
        <v>0</v>
      </c>
      <c r="L240" s="56">
        <f t="shared" si="97"/>
        <v>0</v>
      </c>
      <c r="M240" s="56">
        <f t="shared" si="97"/>
        <v>0</v>
      </c>
      <c r="N240" s="56">
        <f t="shared" si="97"/>
        <v>0</v>
      </c>
      <c r="O240" s="56">
        <f t="shared" si="97"/>
        <v>0</v>
      </c>
      <c r="P240" s="56">
        <f t="shared" si="97"/>
        <v>0</v>
      </c>
      <c r="Q240" s="56">
        <f t="shared" si="97"/>
        <v>0</v>
      </c>
      <c r="R240" s="56">
        <f t="shared" si="97"/>
        <v>0</v>
      </c>
      <c r="S240" s="56">
        <f t="shared" si="98"/>
        <v>0</v>
      </c>
      <c r="T240" s="56">
        <f t="shared" si="98"/>
        <v>0</v>
      </c>
      <c r="U240" s="56">
        <f t="shared" si="98"/>
        <v>0</v>
      </c>
      <c r="V240" s="56">
        <f t="shared" si="98"/>
        <v>0</v>
      </c>
      <c r="W240" s="56">
        <f t="shared" si="98"/>
        <v>1</v>
      </c>
      <c r="X240" s="56">
        <f t="shared" si="98"/>
        <v>1</v>
      </c>
      <c r="Y240" s="56">
        <f t="shared" si="98"/>
        <v>1</v>
      </c>
      <c r="Z240" s="56">
        <f t="shared" si="98"/>
        <v>1</v>
      </c>
      <c r="AA240" s="56">
        <f t="shared" si="98"/>
        <v>1</v>
      </c>
      <c r="AB240" s="56">
        <f t="shared" si="98"/>
        <v>1</v>
      </c>
      <c r="AC240" s="56">
        <f t="shared" si="99"/>
        <v>1</v>
      </c>
      <c r="AD240" s="56">
        <f t="shared" si="99"/>
        <v>1</v>
      </c>
      <c r="AE240" s="56">
        <f t="shared" si="99"/>
        <v>1</v>
      </c>
      <c r="AF240" s="56">
        <f t="shared" si="99"/>
        <v>1</v>
      </c>
      <c r="AG240" s="56">
        <f t="shared" si="99"/>
        <v>1</v>
      </c>
      <c r="AH240" s="56">
        <f t="shared" si="99"/>
        <v>1</v>
      </c>
      <c r="AI240" s="56">
        <f t="shared" si="99"/>
        <v>1</v>
      </c>
      <c r="AJ240" s="56">
        <f t="shared" si="99"/>
        <v>1</v>
      </c>
      <c r="AK240" s="56">
        <f t="shared" si="99"/>
        <v>1</v>
      </c>
      <c r="AL240" s="56">
        <f t="shared" si="99"/>
        <v>1</v>
      </c>
      <c r="AM240" s="56">
        <f t="shared" si="100"/>
        <v>1</v>
      </c>
      <c r="AN240" s="56">
        <f t="shared" si="100"/>
        <v>1</v>
      </c>
      <c r="AO240" s="56">
        <f t="shared" si="100"/>
        <v>1</v>
      </c>
      <c r="AP240" s="56">
        <f t="shared" si="100"/>
        <v>1</v>
      </c>
      <c r="AQ240" s="56">
        <f t="shared" si="100"/>
        <v>1</v>
      </c>
      <c r="AR240" s="56">
        <f t="shared" si="100"/>
        <v>1</v>
      </c>
      <c r="AS240" s="56">
        <f t="shared" si="100"/>
        <v>1</v>
      </c>
      <c r="AT240" s="56">
        <f t="shared" si="100"/>
        <v>1</v>
      </c>
      <c r="AU240" s="56">
        <f t="shared" si="100"/>
        <v>1</v>
      </c>
      <c r="AV240" s="56">
        <f t="shared" si="100"/>
        <v>1</v>
      </c>
      <c r="AW240" s="56">
        <f t="shared" si="100"/>
        <v>1</v>
      </c>
      <c r="AX240" s="56">
        <f t="shared" si="100"/>
        <v>1</v>
      </c>
      <c r="AY240" s="56">
        <f t="shared" si="100"/>
        <v>0</v>
      </c>
      <c r="AZ240" s="56">
        <f t="shared" si="100"/>
        <v>0</v>
      </c>
    </row>
    <row r="241" spans="1:52">
      <c r="A241" s="56" t="s">
        <v>335</v>
      </c>
      <c r="B241" s="56">
        <v>36434</v>
      </c>
      <c r="C241" s="56" t="s">
        <v>734</v>
      </c>
      <c r="D241" s="56" t="s">
        <v>733</v>
      </c>
      <c r="E241" s="1">
        <v>39965</v>
      </c>
      <c r="F241" s="1">
        <v>42653</v>
      </c>
      <c r="G241" s="1">
        <f t="shared" si="84"/>
        <v>42653</v>
      </c>
      <c r="I241" s="56">
        <f t="shared" si="97"/>
        <v>0</v>
      </c>
      <c r="J241" s="56">
        <f t="shared" si="97"/>
        <v>1</v>
      </c>
      <c r="K241" s="56">
        <f t="shared" si="97"/>
        <v>1</v>
      </c>
      <c r="L241" s="56">
        <f t="shared" si="97"/>
        <v>1</v>
      </c>
      <c r="M241" s="56">
        <f t="shared" si="97"/>
        <v>1</v>
      </c>
      <c r="N241" s="56">
        <f t="shared" si="97"/>
        <v>1</v>
      </c>
      <c r="O241" s="56">
        <f t="shared" si="97"/>
        <v>1</v>
      </c>
      <c r="P241" s="56">
        <f t="shared" si="97"/>
        <v>1</v>
      </c>
      <c r="Q241" s="56">
        <f t="shared" si="97"/>
        <v>1</v>
      </c>
      <c r="R241" s="56">
        <f t="shared" si="97"/>
        <v>1</v>
      </c>
      <c r="S241" s="56">
        <f t="shared" si="98"/>
        <v>1</v>
      </c>
      <c r="T241" s="56">
        <f t="shared" si="98"/>
        <v>1</v>
      </c>
      <c r="U241" s="56">
        <f t="shared" si="98"/>
        <v>1</v>
      </c>
      <c r="V241" s="56">
        <f t="shared" si="98"/>
        <v>1</v>
      </c>
      <c r="W241" s="56">
        <f t="shared" si="98"/>
        <v>1</v>
      </c>
      <c r="X241" s="56">
        <f t="shared" si="98"/>
        <v>1</v>
      </c>
      <c r="Y241" s="56">
        <f t="shared" si="98"/>
        <v>1</v>
      </c>
      <c r="Z241" s="56">
        <f t="shared" si="98"/>
        <v>1</v>
      </c>
      <c r="AA241" s="56">
        <f t="shared" si="98"/>
        <v>1</v>
      </c>
      <c r="AB241" s="56">
        <f t="shared" si="98"/>
        <v>1</v>
      </c>
      <c r="AC241" s="56">
        <f t="shared" si="99"/>
        <v>1</v>
      </c>
      <c r="AD241" s="56">
        <f t="shared" si="99"/>
        <v>1</v>
      </c>
      <c r="AE241" s="56">
        <f t="shared" si="99"/>
        <v>1</v>
      </c>
      <c r="AF241" s="56">
        <f t="shared" si="99"/>
        <v>1</v>
      </c>
      <c r="AG241" s="56">
        <f t="shared" si="99"/>
        <v>1</v>
      </c>
      <c r="AH241" s="56">
        <f t="shared" si="99"/>
        <v>1</v>
      </c>
      <c r="AI241" s="56">
        <f t="shared" si="99"/>
        <v>1</v>
      </c>
      <c r="AJ241" s="56">
        <f t="shared" si="99"/>
        <v>1</v>
      </c>
      <c r="AK241" s="56">
        <f t="shared" si="99"/>
        <v>1</v>
      </c>
      <c r="AL241" s="56">
        <f t="shared" si="99"/>
        <v>1</v>
      </c>
      <c r="AM241" s="56">
        <f t="shared" si="100"/>
        <v>1</v>
      </c>
      <c r="AN241" s="56">
        <f t="shared" si="100"/>
        <v>0</v>
      </c>
      <c r="AO241" s="56">
        <f t="shared" si="100"/>
        <v>0</v>
      </c>
      <c r="AP241" s="56">
        <f t="shared" si="100"/>
        <v>0</v>
      </c>
      <c r="AQ241" s="56">
        <f t="shared" si="100"/>
        <v>0</v>
      </c>
      <c r="AR241" s="56">
        <f t="shared" si="100"/>
        <v>0</v>
      </c>
      <c r="AS241" s="56">
        <f t="shared" si="100"/>
        <v>0</v>
      </c>
      <c r="AT241" s="56">
        <f t="shared" si="100"/>
        <v>0</v>
      </c>
      <c r="AU241" s="56">
        <f t="shared" si="100"/>
        <v>0</v>
      </c>
      <c r="AV241" s="56">
        <f t="shared" si="100"/>
        <v>0</v>
      </c>
      <c r="AW241" s="56">
        <f t="shared" si="100"/>
        <v>0</v>
      </c>
      <c r="AX241" s="56">
        <f t="shared" si="100"/>
        <v>0</v>
      </c>
      <c r="AY241" s="56">
        <f t="shared" si="100"/>
        <v>0</v>
      </c>
      <c r="AZ241" s="56">
        <f t="shared" si="100"/>
        <v>0</v>
      </c>
    </row>
    <row r="242" spans="1:52">
      <c r="A242" s="56" t="s">
        <v>335</v>
      </c>
      <c r="B242" s="56">
        <v>36596</v>
      </c>
      <c r="C242" s="56" t="s">
        <v>714</v>
      </c>
      <c r="D242" s="56" t="s">
        <v>732</v>
      </c>
      <c r="E242" s="1">
        <v>40255</v>
      </c>
      <c r="F242" s="1">
        <v>40716</v>
      </c>
      <c r="G242" s="1">
        <f t="shared" si="84"/>
        <v>40716</v>
      </c>
      <c r="I242" s="56">
        <f t="shared" si="97"/>
        <v>0</v>
      </c>
      <c r="J242" s="56">
        <f t="shared" si="97"/>
        <v>0</v>
      </c>
      <c r="K242" s="56">
        <f t="shared" si="97"/>
        <v>0</v>
      </c>
      <c r="L242" s="56">
        <f t="shared" si="97"/>
        <v>0</v>
      </c>
      <c r="M242" s="56">
        <f t="shared" si="97"/>
        <v>1</v>
      </c>
      <c r="N242" s="56">
        <f t="shared" si="97"/>
        <v>1</v>
      </c>
      <c r="O242" s="56">
        <f t="shared" si="97"/>
        <v>1</v>
      </c>
      <c r="P242" s="56">
        <f t="shared" si="97"/>
        <v>1</v>
      </c>
      <c r="Q242" s="56">
        <f t="shared" si="97"/>
        <v>1</v>
      </c>
      <c r="R242" s="56">
        <f t="shared" si="97"/>
        <v>0</v>
      </c>
      <c r="S242" s="56">
        <f t="shared" si="98"/>
        <v>0</v>
      </c>
      <c r="T242" s="56">
        <f t="shared" si="98"/>
        <v>0</v>
      </c>
      <c r="U242" s="56">
        <f t="shared" si="98"/>
        <v>0</v>
      </c>
      <c r="V242" s="56">
        <f t="shared" si="98"/>
        <v>0</v>
      </c>
      <c r="W242" s="56">
        <f t="shared" si="98"/>
        <v>0</v>
      </c>
      <c r="X242" s="56">
        <f t="shared" si="98"/>
        <v>0</v>
      </c>
      <c r="Y242" s="56">
        <f t="shared" si="98"/>
        <v>0</v>
      </c>
      <c r="Z242" s="56">
        <f t="shared" si="98"/>
        <v>0</v>
      </c>
      <c r="AA242" s="56">
        <f t="shared" si="98"/>
        <v>0</v>
      </c>
      <c r="AB242" s="56">
        <f t="shared" si="98"/>
        <v>0</v>
      </c>
      <c r="AC242" s="56">
        <f t="shared" si="99"/>
        <v>0</v>
      </c>
      <c r="AD242" s="56">
        <f t="shared" si="99"/>
        <v>0</v>
      </c>
      <c r="AE242" s="56">
        <f t="shared" si="99"/>
        <v>0</v>
      </c>
      <c r="AF242" s="56">
        <f t="shared" si="99"/>
        <v>0</v>
      </c>
      <c r="AG242" s="56">
        <f t="shared" si="99"/>
        <v>0</v>
      </c>
      <c r="AH242" s="56">
        <f t="shared" si="99"/>
        <v>0</v>
      </c>
      <c r="AI242" s="56">
        <f t="shared" si="99"/>
        <v>0</v>
      </c>
      <c r="AJ242" s="56">
        <f t="shared" si="99"/>
        <v>0</v>
      </c>
      <c r="AK242" s="56">
        <f t="shared" si="99"/>
        <v>0</v>
      </c>
      <c r="AL242" s="56">
        <f t="shared" si="99"/>
        <v>0</v>
      </c>
      <c r="AM242" s="56">
        <f t="shared" si="100"/>
        <v>0</v>
      </c>
      <c r="AN242" s="56">
        <f t="shared" si="100"/>
        <v>0</v>
      </c>
      <c r="AO242" s="56">
        <f t="shared" si="100"/>
        <v>0</v>
      </c>
      <c r="AP242" s="56">
        <f t="shared" si="100"/>
        <v>0</v>
      </c>
      <c r="AQ242" s="56">
        <f t="shared" si="100"/>
        <v>0</v>
      </c>
      <c r="AR242" s="56">
        <f t="shared" si="100"/>
        <v>0</v>
      </c>
      <c r="AS242" s="56">
        <f t="shared" si="100"/>
        <v>0</v>
      </c>
      <c r="AT242" s="56">
        <f t="shared" si="100"/>
        <v>0</v>
      </c>
      <c r="AU242" s="56">
        <f t="shared" si="100"/>
        <v>0</v>
      </c>
      <c r="AV242" s="56">
        <f t="shared" si="100"/>
        <v>0</v>
      </c>
      <c r="AW242" s="56">
        <f t="shared" si="100"/>
        <v>0</v>
      </c>
      <c r="AX242" s="56">
        <f t="shared" si="100"/>
        <v>0</v>
      </c>
      <c r="AY242" s="56">
        <f t="shared" si="100"/>
        <v>0</v>
      </c>
      <c r="AZ242" s="56">
        <f t="shared" si="100"/>
        <v>0</v>
      </c>
    </row>
    <row r="243" spans="1:52">
      <c r="A243" s="56" t="s">
        <v>335</v>
      </c>
      <c r="B243" s="56">
        <v>36596</v>
      </c>
      <c r="C243" s="56" t="s">
        <v>714</v>
      </c>
      <c r="D243" s="56" t="s">
        <v>732</v>
      </c>
      <c r="E243" s="1">
        <v>40800</v>
      </c>
      <c r="F243" s="1">
        <v>41369</v>
      </c>
      <c r="G243" s="1">
        <f t="shared" si="84"/>
        <v>41369</v>
      </c>
      <c r="I243" s="56">
        <f t="shared" si="97"/>
        <v>0</v>
      </c>
      <c r="J243" s="56">
        <f t="shared" si="97"/>
        <v>0</v>
      </c>
      <c r="K243" s="56">
        <f t="shared" si="97"/>
        <v>0</v>
      </c>
      <c r="L243" s="56">
        <f t="shared" si="97"/>
        <v>0</v>
      </c>
      <c r="M243" s="56">
        <f t="shared" si="97"/>
        <v>0</v>
      </c>
      <c r="N243" s="56">
        <f t="shared" si="97"/>
        <v>0</v>
      </c>
      <c r="O243" s="56">
        <f t="shared" si="97"/>
        <v>0</v>
      </c>
      <c r="P243" s="56">
        <f t="shared" si="97"/>
        <v>0</v>
      </c>
      <c r="Q243" s="56">
        <f t="shared" si="97"/>
        <v>0</v>
      </c>
      <c r="R243" s="56">
        <f t="shared" si="97"/>
        <v>0</v>
      </c>
      <c r="S243" s="56">
        <f t="shared" si="98"/>
        <v>1</v>
      </c>
      <c r="T243" s="56">
        <f t="shared" si="98"/>
        <v>1</v>
      </c>
      <c r="U243" s="56">
        <f t="shared" si="98"/>
        <v>1</v>
      </c>
      <c r="V243" s="56">
        <f t="shared" si="98"/>
        <v>1</v>
      </c>
      <c r="W243" s="56">
        <f t="shared" si="98"/>
        <v>1</v>
      </c>
      <c r="X243" s="56">
        <f t="shared" si="98"/>
        <v>1</v>
      </c>
      <c r="Y243" s="56">
        <f t="shared" si="98"/>
        <v>1</v>
      </c>
      <c r="Z243" s="56">
        <f t="shared" si="98"/>
        <v>0</v>
      </c>
      <c r="AA243" s="56">
        <f t="shared" si="98"/>
        <v>0</v>
      </c>
      <c r="AB243" s="56">
        <f t="shared" si="98"/>
        <v>0</v>
      </c>
      <c r="AC243" s="56">
        <f t="shared" si="99"/>
        <v>0</v>
      </c>
      <c r="AD243" s="56">
        <f t="shared" si="99"/>
        <v>0</v>
      </c>
      <c r="AE243" s="56">
        <f t="shared" si="99"/>
        <v>0</v>
      </c>
      <c r="AF243" s="56">
        <f t="shared" si="99"/>
        <v>0</v>
      </c>
      <c r="AG243" s="56">
        <f t="shared" si="99"/>
        <v>0</v>
      </c>
      <c r="AH243" s="56">
        <f t="shared" si="99"/>
        <v>0</v>
      </c>
      <c r="AI243" s="56">
        <f t="shared" si="99"/>
        <v>0</v>
      </c>
      <c r="AJ243" s="56">
        <f t="shared" si="99"/>
        <v>0</v>
      </c>
      <c r="AK243" s="56">
        <f t="shared" si="99"/>
        <v>0</v>
      </c>
      <c r="AL243" s="56">
        <f t="shared" si="99"/>
        <v>0</v>
      </c>
      <c r="AM243" s="56">
        <f t="shared" si="100"/>
        <v>0</v>
      </c>
      <c r="AN243" s="56">
        <f t="shared" si="100"/>
        <v>0</v>
      </c>
      <c r="AO243" s="56">
        <f t="shared" si="100"/>
        <v>0</v>
      </c>
      <c r="AP243" s="56">
        <f t="shared" si="100"/>
        <v>0</v>
      </c>
      <c r="AQ243" s="56">
        <f t="shared" si="100"/>
        <v>0</v>
      </c>
      <c r="AR243" s="56">
        <f t="shared" si="100"/>
        <v>0</v>
      </c>
      <c r="AS243" s="56">
        <f t="shared" si="100"/>
        <v>0</v>
      </c>
      <c r="AT243" s="56">
        <f t="shared" si="100"/>
        <v>0</v>
      </c>
      <c r="AU243" s="56">
        <f t="shared" si="100"/>
        <v>0</v>
      </c>
      <c r="AV243" s="56">
        <f t="shared" si="100"/>
        <v>0</v>
      </c>
      <c r="AW243" s="56">
        <f t="shared" si="100"/>
        <v>0</v>
      </c>
      <c r="AX243" s="56">
        <f t="shared" si="100"/>
        <v>0</v>
      </c>
      <c r="AY243" s="56">
        <f t="shared" si="100"/>
        <v>0</v>
      </c>
      <c r="AZ243" s="56">
        <f t="shared" si="100"/>
        <v>0</v>
      </c>
    </row>
    <row r="244" spans="1:52">
      <c r="A244" s="56" t="s">
        <v>335</v>
      </c>
      <c r="B244" s="56">
        <v>36596</v>
      </c>
      <c r="C244" s="56" t="s">
        <v>714</v>
      </c>
      <c r="D244" s="56" t="s">
        <v>732</v>
      </c>
      <c r="E244" s="1">
        <v>41549</v>
      </c>
      <c r="F244" s="1">
        <v>41735</v>
      </c>
      <c r="G244" s="1">
        <f t="shared" si="84"/>
        <v>41735</v>
      </c>
      <c r="I244" s="56">
        <f t="shared" si="97"/>
        <v>0</v>
      </c>
      <c r="J244" s="56">
        <f t="shared" si="97"/>
        <v>0</v>
      </c>
      <c r="K244" s="56">
        <f t="shared" si="97"/>
        <v>0</v>
      </c>
      <c r="L244" s="56">
        <f t="shared" si="97"/>
        <v>0</v>
      </c>
      <c r="M244" s="56">
        <f t="shared" si="97"/>
        <v>0</v>
      </c>
      <c r="N244" s="56">
        <f t="shared" si="97"/>
        <v>0</v>
      </c>
      <c r="O244" s="56">
        <f t="shared" si="97"/>
        <v>0</v>
      </c>
      <c r="P244" s="56">
        <f t="shared" si="97"/>
        <v>0</v>
      </c>
      <c r="Q244" s="56">
        <f t="shared" si="97"/>
        <v>0</v>
      </c>
      <c r="R244" s="56">
        <f t="shared" si="97"/>
        <v>0</v>
      </c>
      <c r="S244" s="56">
        <f t="shared" si="98"/>
        <v>0</v>
      </c>
      <c r="T244" s="56">
        <f t="shared" si="98"/>
        <v>0</v>
      </c>
      <c r="U244" s="56">
        <f t="shared" si="98"/>
        <v>0</v>
      </c>
      <c r="V244" s="56">
        <f t="shared" si="98"/>
        <v>0</v>
      </c>
      <c r="W244" s="56">
        <f t="shared" si="98"/>
        <v>0</v>
      </c>
      <c r="X244" s="56">
        <f t="shared" si="98"/>
        <v>0</v>
      </c>
      <c r="Y244" s="56">
        <f t="shared" si="98"/>
        <v>0</v>
      </c>
      <c r="Z244" s="56">
        <f t="shared" si="98"/>
        <v>0</v>
      </c>
      <c r="AA244" s="56">
        <f t="shared" si="98"/>
        <v>0</v>
      </c>
      <c r="AB244" s="56">
        <f t="shared" si="98"/>
        <v>1</v>
      </c>
      <c r="AC244" s="56">
        <f t="shared" si="99"/>
        <v>1</v>
      </c>
      <c r="AD244" s="56">
        <f t="shared" si="99"/>
        <v>0</v>
      </c>
      <c r="AE244" s="56">
        <f t="shared" si="99"/>
        <v>0</v>
      </c>
      <c r="AF244" s="56">
        <f t="shared" si="99"/>
        <v>0</v>
      </c>
      <c r="AG244" s="56">
        <f t="shared" si="99"/>
        <v>0</v>
      </c>
      <c r="AH244" s="56">
        <f t="shared" si="99"/>
        <v>0</v>
      </c>
      <c r="AI244" s="56">
        <f t="shared" si="99"/>
        <v>0</v>
      </c>
      <c r="AJ244" s="56">
        <f t="shared" si="99"/>
        <v>0</v>
      </c>
      <c r="AK244" s="56">
        <f t="shared" si="99"/>
        <v>0</v>
      </c>
      <c r="AL244" s="56">
        <f t="shared" si="99"/>
        <v>0</v>
      </c>
      <c r="AM244" s="56">
        <f t="shared" si="100"/>
        <v>0</v>
      </c>
      <c r="AN244" s="56">
        <f t="shared" si="100"/>
        <v>0</v>
      </c>
      <c r="AO244" s="56">
        <f t="shared" si="100"/>
        <v>0</v>
      </c>
      <c r="AP244" s="56">
        <f t="shared" si="100"/>
        <v>0</v>
      </c>
      <c r="AQ244" s="56">
        <f t="shared" si="100"/>
        <v>0</v>
      </c>
      <c r="AR244" s="56">
        <f t="shared" si="100"/>
        <v>0</v>
      </c>
      <c r="AS244" s="56">
        <f t="shared" si="100"/>
        <v>0</v>
      </c>
      <c r="AT244" s="56">
        <f t="shared" si="100"/>
        <v>0</v>
      </c>
      <c r="AU244" s="56">
        <f t="shared" si="100"/>
        <v>0</v>
      </c>
      <c r="AV244" s="56">
        <f t="shared" si="100"/>
        <v>0</v>
      </c>
      <c r="AW244" s="56">
        <f t="shared" si="100"/>
        <v>0</v>
      </c>
      <c r="AX244" s="56">
        <f t="shared" si="100"/>
        <v>0</v>
      </c>
      <c r="AY244" s="56">
        <f t="shared" si="100"/>
        <v>0</v>
      </c>
      <c r="AZ244" s="56">
        <f t="shared" si="100"/>
        <v>0</v>
      </c>
    </row>
    <row r="245" spans="1:52">
      <c r="A245" s="56" t="s">
        <v>335</v>
      </c>
      <c r="B245" s="56">
        <v>36596</v>
      </c>
      <c r="C245" s="56" t="s">
        <v>714</v>
      </c>
      <c r="D245" s="56" t="s">
        <v>732</v>
      </c>
      <c r="E245" s="1">
        <v>41914</v>
      </c>
      <c r="F245" s="1">
        <v>42107</v>
      </c>
      <c r="G245" s="1">
        <f t="shared" si="84"/>
        <v>42107</v>
      </c>
      <c r="I245" s="56">
        <f t="shared" si="97"/>
        <v>0</v>
      </c>
      <c r="J245" s="56">
        <f t="shared" si="97"/>
        <v>0</v>
      </c>
      <c r="K245" s="56">
        <f t="shared" si="97"/>
        <v>0</v>
      </c>
      <c r="L245" s="56">
        <f t="shared" si="97"/>
        <v>0</v>
      </c>
      <c r="M245" s="56">
        <f t="shared" si="97"/>
        <v>0</v>
      </c>
      <c r="N245" s="56">
        <f t="shared" si="97"/>
        <v>0</v>
      </c>
      <c r="O245" s="56">
        <f t="shared" si="97"/>
        <v>0</v>
      </c>
      <c r="P245" s="56">
        <f t="shared" si="97"/>
        <v>0</v>
      </c>
      <c r="Q245" s="56">
        <f t="shared" si="97"/>
        <v>0</v>
      </c>
      <c r="R245" s="56">
        <f t="shared" si="97"/>
        <v>0</v>
      </c>
      <c r="S245" s="56">
        <f t="shared" si="98"/>
        <v>0</v>
      </c>
      <c r="T245" s="56">
        <f t="shared" si="98"/>
        <v>0</v>
      </c>
      <c r="U245" s="56">
        <f t="shared" si="98"/>
        <v>0</v>
      </c>
      <c r="V245" s="56">
        <f t="shared" si="98"/>
        <v>0</v>
      </c>
      <c r="W245" s="56">
        <f t="shared" si="98"/>
        <v>0</v>
      </c>
      <c r="X245" s="56">
        <f t="shared" si="98"/>
        <v>0</v>
      </c>
      <c r="Y245" s="56">
        <f t="shared" si="98"/>
        <v>0</v>
      </c>
      <c r="Z245" s="56">
        <f t="shared" si="98"/>
        <v>0</v>
      </c>
      <c r="AA245" s="56">
        <f t="shared" si="98"/>
        <v>0</v>
      </c>
      <c r="AB245" s="56">
        <f t="shared" si="98"/>
        <v>0</v>
      </c>
      <c r="AC245" s="56">
        <f t="shared" si="99"/>
        <v>0</v>
      </c>
      <c r="AD245" s="56">
        <f t="shared" si="99"/>
        <v>0</v>
      </c>
      <c r="AE245" s="56">
        <f t="shared" si="99"/>
        <v>0</v>
      </c>
      <c r="AF245" s="56">
        <f t="shared" si="99"/>
        <v>1</v>
      </c>
      <c r="AG245" s="56">
        <f t="shared" si="99"/>
        <v>1</v>
      </c>
      <c r="AH245" s="56">
        <f t="shared" si="99"/>
        <v>0</v>
      </c>
      <c r="AI245" s="56">
        <f t="shared" si="99"/>
        <v>0</v>
      </c>
      <c r="AJ245" s="56">
        <f t="shared" si="99"/>
        <v>0</v>
      </c>
      <c r="AK245" s="56">
        <f t="shared" si="99"/>
        <v>0</v>
      </c>
      <c r="AL245" s="56">
        <f t="shared" si="99"/>
        <v>0</v>
      </c>
      <c r="AM245" s="56">
        <f t="shared" si="100"/>
        <v>0</v>
      </c>
      <c r="AN245" s="56">
        <f t="shared" si="100"/>
        <v>0</v>
      </c>
      <c r="AO245" s="56">
        <f t="shared" si="100"/>
        <v>0</v>
      </c>
      <c r="AP245" s="56">
        <f t="shared" si="100"/>
        <v>0</v>
      </c>
      <c r="AQ245" s="56">
        <f t="shared" si="100"/>
        <v>0</v>
      </c>
      <c r="AR245" s="56">
        <f t="shared" si="100"/>
        <v>0</v>
      </c>
      <c r="AS245" s="56">
        <f t="shared" si="100"/>
        <v>0</v>
      </c>
      <c r="AT245" s="56">
        <f t="shared" si="100"/>
        <v>0</v>
      </c>
      <c r="AU245" s="56">
        <f t="shared" si="100"/>
        <v>0</v>
      </c>
      <c r="AV245" s="56">
        <f t="shared" si="100"/>
        <v>0</v>
      </c>
      <c r="AW245" s="56">
        <f t="shared" si="100"/>
        <v>0</v>
      </c>
      <c r="AX245" s="56">
        <f t="shared" si="100"/>
        <v>0</v>
      </c>
      <c r="AY245" s="56">
        <f t="shared" si="100"/>
        <v>0</v>
      </c>
      <c r="AZ245" s="56">
        <f t="shared" si="100"/>
        <v>0</v>
      </c>
    </row>
    <row r="246" spans="1:52">
      <c r="A246" s="56" t="s">
        <v>335</v>
      </c>
      <c r="B246" s="56">
        <v>36596</v>
      </c>
      <c r="C246" s="56" t="s">
        <v>714</v>
      </c>
      <c r="D246" s="56" t="s">
        <v>732</v>
      </c>
      <c r="E246" s="1">
        <v>42259</v>
      </c>
      <c r="F246" s="1">
        <v>42447</v>
      </c>
      <c r="G246" s="1">
        <f t="shared" si="84"/>
        <v>42447</v>
      </c>
      <c r="I246" s="56">
        <f t="shared" si="97"/>
        <v>0</v>
      </c>
      <c r="J246" s="56">
        <f t="shared" si="97"/>
        <v>0</v>
      </c>
      <c r="K246" s="56">
        <f t="shared" si="97"/>
        <v>0</v>
      </c>
      <c r="L246" s="56">
        <f t="shared" si="97"/>
        <v>0</v>
      </c>
      <c r="M246" s="56">
        <f t="shared" si="97"/>
        <v>0</v>
      </c>
      <c r="N246" s="56">
        <f t="shared" si="97"/>
        <v>0</v>
      </c>
      <c r="O246" s="56">
        <f t="shared" si="97"/>
        <v>0</v>
      </c>
      <c r="P246" s="56">
        <f t="shared" si="97"/>
        <v>0</v>
      </c>
      <c r="Q246" s="56">
        <f t="shared" si="97"/>
        <v>0</v>
      </c>
      <c r="R246" s="56">
        <f t="shared" si="97"/>
        <v>0</v>
      </c>
      <c r="S246" s="56">
        <f t="shared" si="98"/>
        <v>0</v>
      </c>
      <c r="T246" s="56">
        <f t="shared" si="98"/>
        <v>0</v>
      </c>
      <c r="U246" s="56">
        <f t="shared" si="98"/>
        <v>0</v>
      </c>
      <c r="V246" s="56">
        <f t="shared" si="98"/>
        <v>0</v>
      </c>
      <c r="W246" s="56">
        <f t="shared" si="98"/>
        <v>0</v>
      </c>
      <c r="X246" s="56">
        <f t="shared" si="98"/>
        <v>0</v>
      </c>
      <c r="Y246" s="56">
        <f t="shared" si="98"/>
        <v>0</v>
      </c>
      <c r="Z246" s="56">
        <f t="shared" si="98"/>
        <v>0</v>
      </c>
      <c r="AA246" s="56">
        <f t="shared" si="98"/>
        <v>0</v>
      </c>
      <c r="AB246" s="56">
        <f t="shared" si="98"/>
        <v>0</v>
      </c>
      <c r="AC246" s="56">
        <f t="shared" si="99"/>
        <v>0</v>
      </c>
      <c r="AD246" s="56">
        <f t="shared" si="99"/>
        <v>0</v>
      </c>
      <c r="AE246" s="56">
        <f t="shared" si="99"/>
        <v>0</v>
      </c>
      <c r="AF246" s="56">
        <f t="shared" si="99"/>
        <v>0</v>
      </c>
      <c r="AG246" s="56">
        <f t="shared" si="99"/>
        <v>0</v>
      </c>
      <c r="AH246" s="56">
        <f t="shared" si="99"/>
        <v>0</v>
      </c>
      <c r="AI246" s="56">
        <f t="shared" si="99"/>
        <v>1</v>
      </c>
      <c r="AJ246" s="56">
        <f t="shared" si="99"/>
        <v>1</v>
      </c>
      <c r="AK246" s="56">
        <f t="shared" si="99"/>
        <v>0</v>
      </c>
      <c r="AL246" s="56">
        <f t="shared" si="99"/>
        <v>0</v>
      </c>
      <c r="AM246" s="56">
        <f t="shared" si="100"/>
        <v>0</v>
      </c>
      <c r="AN246" s="56">
        <f t="shared" si="100"/>
        <v>0</v>
      </c>
      <c r="AO246" s="56">
        <f t="shared" si="100"/>
        <v>0</v>
      </c>
      <c r="AP246" s="56">
        <f t="shared" si="100"/>
        <v>0</v>
      </c>
      <c r="AQ246" s="56">
        <f t="shared" si="100"/>
        <v>0</v>
      </c>
      <c r="AR246" s="56">
        <f t="shared" si="100"/>
        <v>0</v>
      </c>
      <c r="AS246" s="56">
        <f t="shared" si="100"/>
        <v>0</v>
      </c>
      <c r="AT246" s="56">
        <f t="shared" si="100"/>
        <v>0</v>
      </c>
      <c r="AU246" s="56">
        <f t="shared" si="100"/>
        <v>0</v>
      </c>
      <c r="AV246" s="56">
        <f t="shared" si="100"/>
        <v>0</v>
      </c>
      <c r="AW246" s="56">
        <f t="shared" si="100"/>
        <v>0</v>
      </c>
      <c r="AX246" s="56">
        <f t="shared" si="100"/>
        <v>0</v>
      </c>
      <c r="AY246" s="56">
        <f t="shared" si="100"/>
        <v>0</v>
      </c>
      <c r="AZ246" s="56">
        <f t="shared" si="100"/>
        <v>0</v>
      </c>
    </row>
    <row r="247" spans="1:52">
      <c r="A247" s="56" t="s">
        <v>335</v>
      </c>
      <c r="B247" s="56">
        <v>36596</v>
      </c>
      <c r="C247" s="56" t="s">
        <v>714</v>
      </c>
      <c r="D247" s="56" t="s">
        <v>732</v>
      </c>
      <c r="E247" s="1">
        <v>42684</v>
      </c>
      <c r="F247" s="1">
        <v>42812</v>
      </c>
      <c r="G247" s="1">
        <f t="shared" si="84"/>
        <v>42812</v>
      </c>
      <c r="I247" s="56">
        <f t="shared" ref="I247:R256" si="101">IF(AND(I$5&gt;$E247,I$5&lt;$G247),1,0)</f>
        <v>0</v>
      </c>
      <c r="J247" s="56">
        <f t="shared" si="101"/>
        <v>0</v>
      </c>
      <c r="K247" s="56">
        <f t="shared" si="101"/>
        <v>0</v>
      </c>
      <c r="L247" s="56">
        <f t="shared" si="101"/>
        <v>0</v>
      </c>
      <c r="M247" s="56">
        <f t="shared" si="101"/>
        <v>0</v>
      </c>
      <c r="N247" s="56">
        <f t="shared" si="101"/>
        <v>0</v>
      </c>
      <c r="O247" s="56">
        <f t="shared" si="101"/>
        <v>0</v>
      </c>
      <c r="P247" s="56">
        <f t="shared" si="101"/>
        <v>0</v>
      </c>
      <c r="Q247" s="56">
        <f t="shared" si="101"/>
        <v>0</v>
      </c>
      <c r="R247" s="56">
        <f t="shared" si="101"/>
        <v>0</v>
      </c>
      <c r="S247" s="56">
        <f t="shared" ref="S247:AB256" si="102">IF(AND(S$5&gt;$E247,S$5&lt;$G247),1,0)</f>
        <v>0</v>
      </c>
      <c r="T247" s="56">
        <f t="shared" si="102"/>
        <v>0</v>
      </c>
      <c r="U247" s="56">
        <f t="shared" si="102"/>
        <v>0</v>
      </c>
      <c r="V247" s="56">
        <f t="shared" si="102"/>
        <v>0</v>
      </c>
      <c r="W247" s="56">
        <f t="shared" si="102"/>
        <v>0</v>
      </c>
      <c r="X247" s="56">
        <f t="shared" si="102"/>
        <v>0</v>
      </c>
      <c r="Y247" s="56">
        <f t="shared" si="102"/>
        <v>0</v>
      </c>
      <c r="Z247" s="56">
        <f t="shared" si="102"/>
        <v>0</v>
      </c>
      <c r="AA247" s="56">
        <f t="shared" si="102"/>
        <v>0</v>
      </c>
      <c r="AB247" s="56">
        <f t="shared" si="102"/>
        <v>0</v>
      </c>
      <c r="AC247" s="56">
        <f t="shared" ref="AC247:AL256" si="103">IF(AND(AC$5&gt;$E247,AC$5&lt;$G247),1,0)</f>
        <v>0</v>
      </c>
      <c r="AD247" s="56">
        <f t="shared" si="103"/>
        <v>0</v>
      </c>
      <c r="AE247" s="56">
        <f t="shared" si="103"/>
        <v>0</v>
      </c>
      <c r="AF247" s="56">
        <f t="shared" si="103"/>
        <v>0</v>
      </c>
      <c r="AG247" s="56">
        <f t="shared" si="103"/>
        <v>0</v>
      </c>
      <c r="AH247" s="56">
        <f t="shared" si="103"/>
        <v>0</v>
      </c>
      <c r="AI247" s="56">
        <f t="shared" si="103"/>
        <v>0</v>
      </c>
      <c r="AJ247" s="56">
        <f t="shared" si="103"/>
        <v>0</v>
      </c>
      <c r="AK247" s="56">
        <f t="shared" si="103"/>
        <v>0</v>
      </c>
      <c r="AL247" s="56">
        <f t="shared" si="103"/>
        <v>0</v>
      </c>
      <c r="AM247" s="56">
        <f t="shared" ref="AM247:AZ256" si="104">IF(AND(AM$5&gt;$E247,AM$5&lt;$G247),1,0)</f>
        <v>0</v>
      </c>
      <c r="AN247" s="56">
        <f t="shared" si="104"/>
        <v>1</v>
      </c>
      <c r="AO247" s="56">
        <f t="shared" si="104"/>
        <v>0</v>
      </c>
      <c r="AP247" s="56">
        <f t="shared" si="104"/>
        <v>0</v>
      </c>
      <c r="AQ247" s="56">
        <f t="shared" si="104"/>
        <v>0</v>
      </c>
      <c r="AR247" s="56">
        <f t="shared" si="104"/>
        <v>0</v>
      </c>
      <c r="AS247" s="56">
        <f t="shared" si="104"/>
        <v>0</v>
      </c>
      <c r="AT247" s="56">
        <f t="shared" si="104"/>
        <v>0</v>
      </c>
      <c r="AU247" s="56">
        <f t="shared" si="104"/>
        <v>0</v>
      </c>
      <c r="AV247" s="56">
        <f t="shared" si="104"/>
        <v>0</v>
      </c>
      <c r="AW247" s="56">
        <f t="shared" si="104"/>
        <v>0</v>
      </c>
      <c r="AX247" s="56">
        <f t="shared" si="104"/>
        <v>0</v>
      </c>
      <c r="AY247" s="56">
        <f t="shared" si="104"/>
        <v>0</v>
      </c>
      <c r="AZ247" s="56">
        <f t="shared" si="104"/>
        <v>0</v>
      </c>
    </row>
    <row r="248" spans="1:52">
      <c r="A248" s="56" t="s">
        <v>335</v>
      </c>
      <c r="B248" s="56">
        <v>36596</v>
      </c>
      <c r="C248" s="56" t="s">
        <v>714</v>
      </c>
      <c r="D248" s="56" t="s">
        <v>732</v>
      </c>
      <c r="E248" s="1">
        <v>43020</v>
      </c>
      <c r="F248" s="1">
        <v>43192</v>
      </c>
      <c r="G248" s="1">
        <f t="shared" si="84"/>
        <v>43192</v>
      </c>
      <c r="I248" s="56">
        <f t="shared" si="101"/>
        <v>0</v>
      </c>
      <c r="J248" s="56">
        <f t="shared" si="101"/>
        <v>0</v>
      </c>
      <c r="K248" s="56">
        <f t="shared" si="101"/>
        <v>0</v>
      </c>
      <c r="L248" s="56">
        <f t="shared" si="101"/>
        <v>0</v>
      </c>
      <c r="M248" s="56">
        <f t="shared" si="101"/>
        <v>0</v>
      </c>
      <c r="N248" s="56">
        <f t="shared" si="101"/>
        <v>0</v>
      </c>
      <c r="O248" s="56">
        <f t="shared" si="101"/>
        <v>0</v>
      </c>
      <c r="P248" s="56">
        <f t="shared" si="101"/>
        <v>0</v>
      </c>
      <c r="Q248" s="56">
        <f t="shared" si="101"/>
        <v>0</v>
      </c>
      <c r="R248" s="56">
        <f t="shared" si="101"/>
        <v>0</v>
      </c>
      <c r="S248" s="56">
        <f t="shared" si="102"/>
        <v>0</v>
      </c>
      <c r="T248" s="56">
        <f t="shared" si="102"/>
        <v>0</v>
      </c>
      <c r="U248" s="56">
        <f t="shared" si="102"/>
        <v>0</v>
      </c>
      <c r="V248" s="56">
        <f t="shared" si="102"/>
        <v>0</v>
      </c>
      <c r="W248" s="56">
        <f t="shared" si="102"/>
        <v>0</v>
      </c>
      <c r="X248" s="56">
        <f t="shared" si="102"/>
        <v>0</v>
      </c>
      <c r="Y248" s="56">
        <f t="shared" si="102"/>
        <v>0</v>
      </c>
      <c r="Z248" s="56">
        <f t="shared" si="102"/>
        <v>0</v>
      </c>
      <c r="AA248" s="56">
        <f t="shared" si="102"/>
        <v>0</v>
      </c>
      <c r="AB248" s="56">
        <f t="shared" si="102"/>
        <v>0</v>
      </c>
      <c r="AC248" s="56">
        <f t="shared" si="103"/>
        <v>0</v>
      </c>
      <c r="AD248" s="56">
        <f t="shared" si="103"/>
        <v>0</v>
      </c>
      <c r="AE248" s="56">
        <f t="shared" si="103"/>
        <v>0</v>
      </c>
      <c r="AF248" s="56">
        <f t="shared" si="103"/>
        <v>0</v>
      </c>
      <c r="AG248" s="56">
        <f t="shared" si="103"/>
        <v>0</v>
      </c>
      <c r="AH248" s="56">
        <f t="shared" si="103"/>
        <v>0</v>
      </c>
      <c r="AI248" s="56">
        <f t="shared" si="103"/>
        <v>0</v>
      </c>
      <c r="AJ248" s="56">
        <f t="shared" si="103"/>
        <v>0</v>
      </c>
      <c r="AK248" s="56">
        <f t="shared" si="103"/>
        <v>0</v>
      </c>
      <c r="AL248" s="56">
        <f t="shared" si="103"/>
        <v>0</v>
      </c>
      <c r="AM248" s="56">
        <f t="shared" si="104"/>
        <v>0</v>
      </c>
      <c r="AN248" s="56">
        <f t="shared" si="104"/>
        <v>0</v>
      </c>
      <c r="AO248" s="56">
        <f t="shared" si="104"/>
        <v>0</v>
      </c>
      <c r="AP248" s="56">
        <f t="shared" si="104"/>
        <v>0</v>
      </c>
      <c r="AQ248" s="56">
        <f t="shared" si="104"/>
        <v>0</v>
      </c>
      <c r="AR248" s="56">
        <f t="shared" si="104"/>
        <v>1</v>
      </c>
      <c r="AS248" s="56">
        <f t="shared" si="104"/>
        <v>1</v>
      </c>
      <c r="AT248" s="56">
        <f t="shared" si="104"/>
        <v>0</v>
      </c>
      <c r="AU248" s="56">
        <f t="shared" si="104"/>
        <v>0</v>
      </c>
      <c r="AV248" s="56">
        <f t="shared" si="104"/>
        <v>0</v>
      </c>
      <c r="AW248" s="56">
        <f t="shared" si="104"/>
        <v>0</v>
      </c>
      <c r="AX248" s="56">
        <f t="shared" si="104"/>
        <v>0</v>
      </c>
      <c r="AY248" s="56">
        <f t="shared" si="104"/>
        <v>0</v>
      </c>
      <c r="AZ248" s="56">
        <f t="shared" si="104"/>
        <v>0</v>
      </c>
    </row>
    <row r="249" spans="1:52">
      <c r="A249" s="56" t="s">
        <v>335</v>
      </c>
      <c r="B249" s="56">
        <v>37160</v>
      </c>
      <c r="C249" s="56" t="s">
        <v>708</v>
      </c>
      <c r="D249" s="56" t="s">
        <v>731</v>
      </c>
      <c r="E249" s="1">
        <v>43762</v>
      </c>
      <c r="F249" s="1">
        <v>43886</v>
      </c>
      <c r="G249" s="1">
        <f t="shared" si="84"/>
        <v>43886</v>
      </c>
      <c r="I249" s="56">
        <f t="shared" si="101"/>
        <v>0</v>
      </c>
      <c r="J249" s="56">
        <f t="shared" si="101"/>
        <v>0</v>
      </c>
      <c r="K249" s="56">
        <f t="shared" si="101"/>
        <v>0</v>
      </c>
      <c r="L249" s="56">
        <f t="shared" si="101"/>
        <v>0</v>
      </c>
      <c r="M249" s="56">
        <f t="shared" si="101"/>
        <v>0</v>
      </c>
      <c r="N249" s="56">
        <f t="shared" si="101"/>
        <v>0</v>
      </c>
      <c r="O249" s="56">
        <f t="shared" si="101"/>
        <v>0</v>
      </c>
      <c r="P249" s="56">
        <f t="shared" si="101"/>
        <v>0</v>
      </c>
      <c r="Q249" s="56">
        <f t="shared" si="101"/>
        <v>0</v>
      </c>
      <c r="R249" s="56">
        <f t="shared" si="101"/>
        <v>0</v>
      </c>
      <c r="S249" s="56">
        <f t="shared" si="102"/>
        <v>0</v>
      </c>
      <c r="T249" s="56">
        <f t="shared" si="102"/>
        <v>0</v>
      </c>
      <c r="U249" s="56">
        <f t="shared" si="102"/>
        <v>0</v>
      </c>
      <c r="V249" s="56">
        <f t="shared" si="102"/>
        <v>0</v>
      </c>
      <c r="W249" s="56">
        <f t="shared" si="102"/>
        <v>0</v>
      </c>
      <c r="X249" s="56">
        <f t="shared" si="102"/>
        <v>0</v>
      </c>
      <c r="Y249" s="56">
        <f t="shared" si="102"/>
        <v>0</v>
      </c>
      <c r="Z249" s="56">
        <f t="shared" si="102"/>
        <v>0</v>
      </c>
      <c r="AA249" s="56">
        <f t="shared" si="102"/>
        <v>0</v>
      </c>
      <c r="AB249" s="56">
        <f t="shared" si="102"/>
        <v>0</v>
      </c>
      <c r="AC249" s="56">
        <f t="shared" si="103"/>
        <v>0</v>
      </c>
      <c r="AD249" s="56">
        <f t="shared" si="103"/>
        <v>0</v>
      </c>
      <c r="AE249" s="56">
        <f t="shared" si="103"/>
        <v>0</v>
      </c>
      <c r="AF249" s="56">
        <f t="shared" si="103"/>
        <v>0</v>
      </c>
      <c r="AG249" s="56">
        <f t="shared" si="103"/>
        <v>0</v>
      </c>
      <c r="AH249" s="56">
        <f t="shared" si="103"/>
        <v>0</v>
      </c>
      <c r="AI249" s="56">
        <f t="shared" si="103"/>
        <v>0</v>
      </c>
      <c r="AJ249" s="56">
        <f t="shared" si="103"/>
        <v>0</v>
      </c>
      <c r="AK249" s="56">
        <f t="shared" si="103"/>
        <v>0</v>
      </c>
      <c r="AL249" s="56">
        <f t="shared" si="103"/>
        <v>0</v>
      </c>
      <c r="AM249" s="56">
        <f t="shared" si="104"/>
        <v>0</v>
      </c>
      <c r="AN249" s="56">
        <f t="shared" si="104"/>
        <v>0</v>
      </c>
      <c r="AO249" s="56">
        <f t="shared" si="104"/>
        <v>0</v>
      </c>
      <c r="AP249" s="56">
        <f t="shared" si="104"/>
        <v>0</v>
      </c>
      <c r="AQ249" s="56">
        <f t="shared" si="104"/>
        <v>0</v>
      </c>
      <c r="AR249" s="56">
        <f t="shared" si="104"/>
        <v>0</v>
      </c>
      <c r="AS249" s="56">
        <f t="shared" si="104"/>
        <v>0</v>
      </c>
      <c r="AT249" s="56">
        <f t="shared" si="104"/>
        <v>0</v>
      </c>
      <c r="AU249" s="56">
        <f t="shared" si="104"/>
        <v>0</v>
      </c>
      <c r="AV249" s="56">
        <f t="shared" si="104"/>
        <v>0</v>
      </c>
      <c r="AW249" s="56">
        <f t="shared" si="104"/>
        <v>0</v>
      </c>
      <c r="AX249" s="56">
        <f t="shared" si="104"/>
        <v>0</v>
      </c>
      <c r="AY249" s="56">
        <f t="shared" si="104"/>
        <v>0</v>
      </c>
      <c r="AZ249" s="56">
        <f t="shared" si="104"/>
        <v>1</v>
      </c>
    </row>
    <row r="250" spans="1:52">
      <c r="A250" s="56" t="s">
        <v>335</v>
      </c>
      <c r="B250" s="56">
        <v>37596</v>
      </c>
      <c r="C250" s="56" t="s">
        <v>714</v>
      </c>
      <c r="D250" s="56" t="s">
        <v>730</v>
      </c>
      <c r="E250" s="1">
        <v>40142</v>
      </c>
      <c r="F250" s="1">
        <v>41075</v>
      </c>
      <c r="G250" s="1">
        <f t="shared" si="84"/>
        <v>41075</v>
      </c>
      <c r="I250" s="56">
        <f t="shared" si="101"/>
        <v>0</v>
      </c>
      <c r="J250" s="56">
        <f t="shared" si="101"/>
        <v>0</v>
      </c>
      <c r="K250" s="56">
        <f t="shared" si="101"/>
        <v>0</v>
      </c>
      <c r="L250" s="56">
        <f t="shared" si="101"/>
        <v>1</v>
      </c>
      <c r="M250" s="56">
        <f t="shared" si="101"/>
        <v>1</v>
      </c>
      <c r="N250" s="56">
        <f t="shared" si="101"/>
        <v>1</v>
      </c>
      <c r="O250" s="56">
        <f t="shared" si="101"/>
        <v>1</v>
      </c>
      <c r="P250" s="56">
        <f t="shared" si="101"/>
        <v>1</v>
      </c>
      <c r="Q250" s="56">
        <f t="shared" si="101"/>
        <v>1</v>
      </c>
      <c r="R250" s="56">
        <f t="shared" si="101"/>
        <v>1</v>
      </c>
      <c r="S250" s="56">
        <f t="shared" si="102"/>
        <v>1</v>
      </c>
      <c r="T250" s="56">
        <f t="shared" si="102"/>
        <v>1</v>
      </c>
      <c r="U250" s="56">
        <f t="shared" si="102"/>
        <v>1</v>
      </c>
      <c r="V250" s="56">
        <f t="shared" si="102"/>
        <v>0</v>
      </c>
      <c r="W250" s="56">
        <f t="shared" si="102"/>
        <v>0</v>
      </c>
      <c r="X250" s="56">
        <f t="shared" si="102"/>
        <v>0</v>
      </c>
      <c r="Y250" s="56">
        <f t="shared" si="102"/>
        <v>0</v>
      </c>
      <c r="Z250" s="56">
        <f t="shared" si="102"/>
        <v>0</v>
      </c>
      <c r="AA250" s="56">
        <f t="shared" si="102"/>
        <v>0</v>
      </c>
      <c r="AB250" s="56">
        <f t="shared" si="102"/>
        <v>0</v>
      </c>
      <c r="AC250" s="56">
        <f t="shared" si="103"/>
        <v>0</v>
      </c>
      <c r="AD250" s="56">
        <f t="shared" si="103"/>
        <v>0</v>
      </c>
      <c r="AE250" s="56">
        <f t="shared" si="103"/>
        <v>0</v>
      </c>
      <c r="AF250" s="56">
        <f t="shared" si="103"/>
        <v>0</v>
      </c>
      <c r="AG250" s="56">
        <f t="shared" si="103"/>
        <v>0</v>
      </c>
      <c r="AH250" s="56">
        <f t="shared" si="103"/>
        <v>0</v>
      </c>
      <c r="AI250" s="56">
        <f t="shared" si="103"/>
        <v>0</v>
      </c>
      <c r="AJ250" s="56">
        <f t="shared" si="103"/>
        <v>0</v>
      </c>
      <c r="AK250" s="56">
        <f t="shared" si="103"/>
        <v>0</v>
      </c>
      <c r="AL250" s="56">
        <f t="shared" si="103"/>
        <v>0</v>
      </c>
      <c r="AM250" s="56">
        <f t="shared" si="104"/>
        <v>0</v>
      </c>
      <c r="AN250" s="56">
        <f t="shared" si="104"/>
        <v>0</v>
      </c>
      <c r="AO250" s="56">
        <f t="shared" si="104"/>
        <v>0</v>
      </c>
      <c r="AP250" s="56">
        <f t="shared" si="104"/>
        <v>0</v>
      </c>
      <c r="AQ250" s="56">
        <f t="shared" si="104"/>
        <v>0</v>
      </c>
      <c r="AR250" s="56">
        <f t="shared" si="104"/>
        <v>0</v>
      </c>
      <c r="AS250" s="56">
        <f t="shared" si="104"/>
        <v>0</v>
      </c>
      <c r="AT250" s="56">
        <f t="shared" si="104"/>
        <v>0</v>
      </c>
      <c r="AU250" s="56">
        <f t="shared" si="104"/>
        <v>0</v>
      </c>
      <c r="AV250" s="56">
        <f t="shared" si="104"/>
        <v>0</v>
      </c>
      <c r="AW250" s="56">
        <f t="shared" si="104"/>
        <v>0</v>
      </c>
      <c r="AX250" s="56">
        <f t="shared" si="104"/>
        <v>0</v>
      </c>
      <c r="AY250" s="56">
        <f t="shared" si="104"/>
        <v>0</v>
      </c>
      <c r="AZ250" s="56">
        <f t="shared" si="104"/>
        <v>0</v>
      </c>
    </row>
    <row r="251" spans="1:52">
      <c r="A251" s="56" t="s">
        <v>335</v>
      </c>
      <c r="B251" s="56">
        <v>37598</v>
      </c>
      <c r="C251" s="56" t="s">
        <v>714</v>
      </c>
      <c r="D251" s="56" t="s">
        <v>729</v>
      </c>
      <c r="E251" s="1">
        <v>40170</v>
      </c>
      <c r="F251" s="1">
        <v>44197</v>
      </c>
      <c r="G251" s="1">
        <f t="shared" si="84"/>
        <v>44197</v>
      </c>
      <c r="I251" s="56">
        <f t="shared" si="101"/>
        <v>0</v>
      </c>
      <c r="J251" s="56">
        <f t="shared" si="101"/>
        <v>0</v>
      </c>
      <c r="K251" s="56">
        <f t="shared" si="101"/>
        <v>0</v>
      </c>
      <c r="L251" s="56">
        <f t="shared" si="101"/>
        <v>1</v>
      </c>
      <c r="M251" s="56">
        <f t="shared" si="101"/>
        <v>1</v>
      </c>
      <c r="N251" s="56">
        <f t="shared" si="101"/>
        <v>1</v>
      </c>
      <c r="O251" s="56">
        <f t="shared" si="101"/>
        <v>1</v>
      </c>
      <c r="P251" s="56">
        <f t="shared" si="101"/>
        <v>1</v>
      </c>
      <c r="Q251" s="56">
        <f t="shared" si="101"/>
        <v>1</v>
      </c>
      <c r="R251" s="56">
        <f t="shared" si="101"/>
        <v>1</v>
      </c>
      <c r="S251" s="56">
        <f t="shared" si="102"/>
        <v>1</v>
      </c>
      <c r="T251" s="56">
        <f t="shared" si="102"/>
        <v>1</v>
      </c>
      <c r="U251" s="56">
        <f t="shared" si="102"/>
        <v>1</v>
      </c>
      <c r="V251" s="56">
        <f t="shared" si="102"/>
        <v>1</v>
      </c>
      <c r="W251" s="56">
        <f t="shared" si="102"/>
        <v>1</v>
      </c>
      <c r="X251" s="56">
        <f t="shared" si="102"/>
        <v>1</v>
      </c>
      <c r="Y251" s="56">
        <f t="shared" si="102"/>
        <v>1</v>
      </c>
      <c r="Z251" s="56">
        <f t="shared" si="102"/>
        <v>1</v>
      </c>
      <c r="AA251" s="56">
        <f t="shared" si="102"/>
        <v>1</v>
      </c>
      <c r="AB251" s="56">
        <f t="shared" si="102"/>
        <v>1</v>
      </c>
      <c r="AC251" s="56">
        <f t="shared" si="103"/>
        <v>1</v>
      </c>
      <c r="AD251" s="56">
        <f t="shared" si="103"/>
        <v>1</v>
      </c>
      <c r="AE251" s="56">
        <f t="shared" si="103"/>
        <v>1</v>
      </c>
      <c r="AF251" s="56">
        <f t="shared" si="103"/>
        <v>1</v>
      </c>
      <c r="AG251" s="56">
        <f t="shared" si="103"/>
        <v>1</v>
      </c>
      <c r="AH251" s="56">
        <f t="shared" si="103"/>
        <v>1</v>
      </c>
      <c r="AI251" s="56">
        <f t="shared" si="103"/>
        <v>1</v>
      </c>
      <c r="AJ251" s="56">
        <f t="shared" si="103"/>
        <v>1</v>
      </c>
      <c r="AK251" s="56">
        <f t="shared" si="103"/>
        <v>1</v>
      </c>
      <c r="AL251" s="56">
        <f t="shared" si="103"/>
        <v>1</v>
      </c>
      <c r="AM251" s="56">
        <f t="shared" si="104"/>
        <v>1</v>
      </c>
      <c r="AN251" s="56">
        <f t="shared" si="104"/>
        <v>1</v>
      </c>
      <c r="AO251" s="56">
        <f t="shared" si="104"/>
        <v>1</v>
      </c>
      <c r="AP251" s="56">
        <f t="shared" si="104"/>
        <v>1</v>
      </c>
      <c r="AQ251" s="56">
        <f t="shared" si="104"/>
        <v>1</v>
      </c>
      <c r="AR251" s="56">
        <f t="shared" si="104"/>
        <v>1</v>
      </c>
      <c r="AS251" s="56">
        <f t="shared" si="104"/>
        <v>1</v>
      </c>
      <c r="AT251" s="56">
        <f t="shared" si="104"/>
        <v>1</v>
      </c>
      <c r="AU251" s="56">
        <f t="shared" si="104"/>
        <v>1</v>
      </c>
      <c r="AV251" s="56">
        <f t="shared" si="104"/>
        <v>1</v>
      </c>
      <c r="AW251" s="56">
        <f t="shared" si="104"/>
        <v>1</v>
      </c>
      <c r="AX251" s="56">
        <f t="shared" si="104"/>
        <v>1</v>
      </c>
      <c r="AY251" s="56">
        <f t="shared" si="104"/>
        <v>1</v>
      </c>
      <c r="AZ251" s="56">
        <f t="shared" si="104"/>
        <v>1</v>
      </c>
    </row>
    <row r="252" spans="1:52">
      <c r="A252" s="56" t="s">
        <v>335</v>
      </c>
      <c r="B252" s="56">
        <v>37599</v>
      </c>
      <c r="C252" s="56" t="s">
        <v>714</v>
      </c>
      <c r="D252" s="56" t="s">
        <v>728</v>
      </c>
      <c r="E252" s="1">
        <v>40235</v>
      </c>
      <c r="F252" s="1">
        <v>42455</v>
      </c>
      <c r="G252" s="1">
        <f t="shared" si="84"/>
        <v>42455</v>
      </c>
      <c r="I252" s="56">
        <f t="shared" si="101"/>
        <v>0</v>
      </c>
      <c r="J252" s="56">
        <f t="shared" si="101"/>
        <v>0</v>
      </c>
      <c r="K252" s="56">
        <f t="shared" si="101"/>
        <v>0</v>
      </c>
      <c r="L252" s="56">
        <f t="shared" si="101"/>
        <v>0</v>
      </c>
      <c r="M252" s="56">
        <f t="shared" si="101"/>
        <v>1</v>
      </c>
      <c r="N252" s="56">
        <f t="shared" si="101"/>
        <v>1</v>
      </c>
      <c r="O252" s="56">
        <f t="shared" si="101"/>
        <v>1</v>
      </c>
      <c r="P252" s="56">
        <f t="shared" si="101"/>
        <v>1</v>
      </c>
      <c r="Q252" s="56">
        <f t="shared" si="101"/>
        <v>1</v>
      </c>
      <c r="R252" s="56">
        <f t="shared" si="101"/>
        <v>1</v>
      </c>
      <c r="S252" s="56">
        <f t="shared" si="102"/>
        <v>1</v>
      </c>
      <c r="T252" s="56">
        <f t="shared" si="102"/>
        <v>1</v>
      </c>
      <c r="U252" s="56">
        <f t="shared" si="102"/>
        <v>1</v>
      </c>
      <c r="V252" s="56">
        <f t="shared" si="102"/>
        <v>1</v>
      </c>
      <c r="W252" s="56">
        <f t="shared" si="102"/>
        <v>1</v>
      </c>
      <c r="X252" s="56">
        <f t="shared" si="102"/>
        <v>1</v>
      </c>
      <c r="Y252" s="56">
        <f t="shared" si="102"/>
        <v>1</v>
      </c>
      <c r="Z252" s="56">
        <f t="shared" si="102"/>
        <v>1</v>
      </c>
      <c r="AA252" s="56">
        <f t="shared" si="102"/>
        <v>1</v>
      </c>
      <c r="AB252" s="56">
        <f t="shared" si="102"/>
        <v>1</v>
      </c>
      <c r="AC252" s="56">
        <f t="shared" si="103"/>
        <v>1</v>
      </c>
      <c r="AD252" s="56">
        <f t="shared" si="103"/>
        <v>1</v>
      </c>
      <c r="AE252" s="56">
        <f t="shared" si="103"/>
        <v>1</v>
      </c>
      <c r="AF252" s="56">
        <f t="shared" si="103"/>
        <v>1</v>
      </c>
      <c r="AG252" s="56">
        <f t="shared" si="103"/>
        <v>1</v>
      </c>
      <c r="AH252" s="56">
        <f t="shared" si="103"/>
        <v>1</v>
      </c>
      <c r="AI252" s="56">
        <f t="shared" si="103"/>
        <v>1</v>
      </c>
      <c r="AJ252" s="56">
        <f t="shared" si="103"/>
        <v>1</v>
      </c>
      <c r="AK252" s="56">
        <f t="shared" si="103"/>
        <v>0</v>
      </c>
      <c r="AL252" s="56">
        <f t="shared" si="103"/>
        <v>0</v>
      </c>
      <c r="AM252" s="56">
        <f t="shared" si="104"/>
        <v>0</v>
      </c>
      <c r="AN252" s="56">
        <f t="shared" si="104"/>
        <v>0</v>
      </c>
      <c r="AO252" s="56">
        <f t="shared" si="104"/>
        <v>0</v>
      </c>
      <c r="AP252" s="56">
        <f t="shared" si="104"/>
        <v>0</v>
      </c>
      <c r="AQ252" s="56">
        <f t="shared" si="104"/>
        <v>0</v>
      </c>
      <c r="AR252" s="56">
        <f t="shared" si="104"/>
        <v>0</v>
      </c>
      <c r="AS252" s="56">
        <f t="shared" si="104"/>
        <v>0</v>
      </c>
      <c r="AT252" s="56">
        <f t="shared" si="104"/>
        <v>0</v>
      </c>
      <c r="AU252" s="56">
        <f t="shared" si="104"/>
        <v>0</v>
      </c>
      <c r="AV252" s="56">
        <f t="shared" si="104"/>
        <v>0</v>
      </c>
      <c r="AW252" s="56">
        <f t="shared" si="104"/>
        <v>0</v>
      </c>
      <c r="AX252" s="56">
        <f t="shared" si="104"/>
        <v>0</v>
      </c>
      <c r="AY252" s="56">
        <f t="shared" si="104"/>
        <v>0</v>
      </c>
      <c r="AZ252" s="56">
        <f t="shared" si="104"/>
        <v>0</v>
      </c>
    </row>
    <row r="253" spans="1:52">
      <c r="A253" s="56" t="s">
        <v>335</v>
      </c>
      <c r="B253" s="56">
        <v>37599</v>
      </c>
      <c r="C253" s="56" t="s">
        <v>714</v>
      </c>
      <c r="D253" s="56" t="s">
        <v>728</v>
      </c>
      <c r="E253" s="1">
        <v>42678</v>
      </c>
      <c r="F253" s="1">
        <v>42816</v>
      </c>
      <c r="G253" s="1">
        <f t="shared" si="84"/>
        <v>42816</v>
      </c>
      <c r="I253" s="56">
        <f t="shared" si="101"/>
        <v>0</v>
      </c>
      <c r="J253" s="56">
        <f t="shared" si="101"/>
        <v>0</v>
      </c>
      <c r="K253" s="56">
        <f t="shared" si="101"/>
        <v>0</v>
      </c>
      <c r="L253" s="56">
        <f t="shared" si="101"/>
        <v>0</v>
      </c>
      <c r="M253" s="56">
        <f t="shared" si="101"/>
        <v>0</v>
      </c>
      <c r="N253" s="56">
        <f t="shared" si="101"/>
        <v>0</v>
      </c>
      <c r="O253" s="56">
        <f t="shared" si="101"/>
        <v>0</v>
      </c>
      <c r="P253" s="56">
        <f t="shared" si="101"/>
        <v>0</v>
      </c>
      <c r="Q253" s="56">
        <f t="shared" si="101"/>
        <v>0</v>
      </c>
      <c r="R253" s="56">
        <f t="shared" si="101"/>
        <v>0</v>
      </c>
      <c r="S253" s="56">
        <f t="shared" si="102"/>
        <v>0</v>
      </c>
      <c r="T253" s="56">
        <f t="shared" si="102"/>
        <v>0</v>
      </c>
      <c r="U253" s="56">
        <f t="shared" si="102"/>
        <v>0</v>
      </c>
      <c r="V253" s="56">
        <f t="shared" si="102"/>
        <v>0</v>
      </c>
      <c r="W253" s="56">
        <f t="shared" si="102"/>
        <v>0</v>
      </c>
      <c r="X253" s="56">
        <f t="shared" si="102"/>
        <v>0</v>
      </c>
      <c r="Y253" s="56">
        <f t="shared" si="102"/>
        <v>0</v>
      </c>
      <c r="Z253" s="56">
        <f t="shared" si="102"/>
        <v>0</v>
      </c>
      <c r="AA253" s="56">
        <f t="shared" si="102"/>
        <v>0</v>
      </c>
      <c r="AB253" s="56">
        <f t="shared" si="102"/>
        <v>0</v>
      </c>
      <c r="AC253" s="56">
        <f t="shared" si="103"/>
        <v>0</v>
      </c>
      <c r="AD253" s="56">
        <f t="shared" si="103"/>
        <v>0</v>
      </c>
      <c r="AE253" s="56">
        <f t="shared" si="103"/>
        <v>0</v>
      </c>
      <c r="AF253" s="56">
        <f t="shared" si="103"/>
        <v>0</v>
      </c>
      <c r="AG253" s="56">
        <f t="shared" si="103"/>
        <v>0</v>
      </c>
      <c r="AH253" s="56">
        <f t="shared" si="103"/>
        <v>0</v>
      </c>
      <c r="AI253" s="56">
        <f t="shared" si="103"/>
        <v>0</v>
      </c>
      <c r="AJ253" s="56">
        <f t="shared" si="103"/>
        <v>0</v>
      </c>
      <c r="AK253" s="56">
        <f t="shared" si="103"/>
        <v>0</v>
      </c>
      <c r="AL253" s="56">
        <f t="shared" si="103"/>
        <v>0</v>
      </c>
      <c r="AM253" s="56">
        <f t="shared" si="104"/>
        <v>0</v>
      </c>
      <c r="AN253" s="56">
        <f t="shared" si="104"/>
        <v>1</v>
      </c>
      <c r="AO253" s="56">
        <f t="shared" si="104"/>
        <v>0</v>
      </c>
      <c r="AP253" s="56">
        <f t="shared" si="104"/>
        <v>0</v>
      </c>
      <c r="AQ253" s="56">
        <f t="shared" si="104"/>
        <v>0</v>
      </c>
      <c r="AR253" s="56">
        <f t="shared" si="104"/>
        <v>0</v>
      </c>
      <c r="AS253" s="56">
        <f t="shared" si="104"/>
        <v>0</v>
      </c>
      <c r="AT253" s="56">
        <f t="shared" si="104"/>
        <v>0</v>
      </c>
      <c r="AU253" s="56">
        <f t="shared" si="104"/>
        <v>0</v>
      </c>
      <c r="AV253" s="56">
        <f t="shared" si="104"/>
        <v>0</v>
      </c>
      <c r="AW253" s="56">
        <f t="shared" si="104"/>
        <v>0</v>
      </c>
      <c r="AX253" s="56">
        <f t="shared" si="104"/>
        <v>0</v>
      </c>
      <c r="AY253" s="56">
        <f t="shared" si="104"/>
        <v>0</v>
      </c>
      <c r="AZ253" s="56">
        <f t="shared" si="104"/>
        <v>0</v>
      </c>
    </row>
    <row r="254" spans="1:52">
      <c r="A254" s="56" t="s">
        <v>335</v>
      </c>
      <c r="B254" s="56">
        <v>37600</v>
      </c>
      <c r="C254" s="56" t="s">
        <v>714</v>
      </c>
      <c r="D254" s="56" t="s">
        <v>727</v>
      </c>
      <c r="E254" s="1">
        <v>40250</v>
      </c>
      <c r="F254" s="1">
        <v>40634</v>
      </c>
      <c r="G254" s="1">
        <f t="shared" si="84"/>
        <v>40634</v>
      </c>
      <c r="I254" s="56">
        <f t="shared" si="101"/>
        <v>0</v>
      </c>
      <c r="J254" s="56">
        <f t="shared" si="101"/>
        <v>0</v>
      </c>
      <c r="K254" s="56">
        <f t="shared" si="101"/>
        <v>0</v>
      </c>
      <c r="L254" s="56">
        <f t="shared" si="101"/>
        <v>0</v>
      </c>
      <c r="M254" s="56">
        <f t="shared" si="101"/>
        <v>1</v>
      </c>
      <c r="N254" s="56">
        <f t="shared" si="101"/>
        <v>1</v>
      </c>
      <c r="O254" s="56">
        <f t="shared" si="101"/>
        <v>1</v>
      </c>
      <c r="P254" s="56">
        <f t="shared" si="101"/>
        <v>1</v>
      </c>
      <c r="Q254" s="56">
        <f t="shared" si="101"/>
        <v>1</v>
      </c>
      <c r="R254" s="56">
        <f t="shared" si="101"/>
        <v>0</v>
      </c>
      <c r="S254" s="56">
        <f t="shared" si="102"/>
        <v>0</v>
      </c>
      <c r="T254" s="56">
        <f t="shared" si="102"/>
        <v>0</v>
      </c>
      <c r="U254" s="56">
        <f t="shared" si="102"/>
        <v>0</v>
      </c>
      <c r="V254" s="56">
        <f t="shared" si="102"/>
        <v>0</v>
      </c>
      <c r="W254" s="56">
        <f t="shared" si="102"/>
        <v>0</v>
      </c>
      <c r="X254" s="56">
        <f t="shared" si="102"/>
        <v>0</v>
      </c>
      <c r="Y254" s="56">
        <f t="shared" si="102"/>
        <v>0</v>
      </c>
      <c r="Z254" s="56">
        <f t="shared" si="102"/>
        <v>0</v>
      </c>
      <c r="AA254" s="56">
        <f t="shared" si="102"/>
        <v>0</v>
      </c>
      <c r="AB254" s="56">
        <f t="shared" si="102"/>
        <v>0</v>
      </c>
      <c r="AC254" s="56">
        <f t="shared" si="103"/>
        <v>0</v>
      </c>
      <c r="AD254" s="56">
        <f t="shared" si="103"/>
        <v>0</v>
      </c>
      <c r="AE254" s="56">
        <f t="shared" si="103"/>
        <v>0</v>
      </c>
      <c r="AF254" s="56">
        <f t="shared" si="103"/>
        <v>0</v>
      </c>
      <c r="AG254" s="56">
        <f t="shared" si="103"/>
        <v>0</v>
      </c>
      <c r="AH254" s="56">
        <f t="shared" si="103"/>
        <v>0</v>
      </c>
      <c r="AI254" s="56">
        <f t="shared" si="103"/>
        <v>0</v>
      </c>
      <c r="AJ254" s="56">
        <f t="shared" si="103"/>
        <v>0</v>
      </c>
      <c r="AK254" s="56">
        <f t="shared" si="103"/>
        <v>0</v>
      </c>
      <c r="AL254" s="56">
        <f t="shared" si="103"/>
        <v>0</v>
      </c>
      <c r="AM254" s="56">
        <f t="shared" si="104"/>
        <v>0</v>
      </c>
      <c r="AN254" s="56">
        <f t="shared" si="104"/>
        <v>0</v>
      </c>
      <c r="AO254" s="56">
        <f t="shared" si="104"/>
        <v>0</v>
      </c>
      <c r="AP254" s="56">
        <f t="shared" si="104"/>
        <v>0</v>
      </c>
      <c r="AQ254" s="56">
        <f t="shared" si="104"/>
        <v>0</v>
      </c>
      <c r="AR254" s="56">
        <f t="shared" si="104"/>
        <v>0</v>
      </c>
      <c r="AS254" s="56">
        <f t="shared" si="104"/>
        <v>0</v>
      </c>
      <c r="AT254" s="56">
        <f t="shared" si="104"/>
        <v>0</v>
      </c>
      <c r="AU254" s="56">
        <f t="shared" si="104"/>
        <v>0</v>
      </c>
      <c r="AV254" s="56">
        <f t="shared" si="104"/>
        <v>0</v>
      </c>
      <c r="AW254" s="56">
        <f t="shared" si="104"/>
        <v>0</v>
      </c>
      <c r="AX254" s="56">
        <f t="shared" si="104"/>
        <v>0</v>
      </c>
      <c r="AY254" s="56">
        <f t="shared" si="104"/>
        <v>0</v>
      </c>
      <c r="AZ254" s="56">
        <f t="shared" si="104"/>
        <v>0</v>
      </c>
    </row>
    <row r="255" spans="1:52">
      <c r="A255" s="56" t="s">
        <v>335</v>
      </c>
      <c r="B255" s="56">
        <v>37600</v>
      </c>
      <c r="C255" s="56" t="s">
        <v>714</v>
      </c>
      <c r="D255" s="56" t="s">
        <v>727</v>
      </c>
      <c r="E255" s="1">
        <v>40801</v>
      </c>
      <c r="F255" s="1">
        <v>41018</v>
      </c>
      <c r="G255" s="1">
        <f t="shared" si="84"/>
        <v>41018</v>
      </c>
      <c r="I255" s="56">
        <f t="shared" si="101"/>
        <v>0</v>
      </c>
      <c r="J255" s="56">
        <f t="shared" si="101"/>
        <v>0</v>
      </c>
      <c r="K255" s="56">
        <f t="shared" si="101"/>
        <v>0</v>
      </c>
      <c r="L255" s="56">
        <f t="shared" si="101"/>
        <v>0</v>
      </c>
      <c r="M255" s="56">
        <f t="shared" si="101"/>
        <v>0</v>
      </c>
      <c r="N255" s="56">
        <f t="shared" si="101"/>
        <v>0</v>
      </c>
      <c r="O255" s="56">
        <f t="shared" si="101"/>
        <v>0</v>
      </c>
      <c r="P255" s="56">
        <f t="shared" si="101"/>
        <v>0</v>
      </c>
      <c r="Q255" s="56">
        <f t="shared" si="101"/>
        <v>0</v>
      </c>
      <c r="R255" s="56">
        <f t="shared" si="101"/>
        <v>0</v>
      </c>
      <c r="S255" s="56">
        <f t="shared" si="102"/>
        <v>1</v>
      </c>
      <c r="T255" s="56">
        <f t="shared" si="102"/>
        <v>1</v>
      </c>
      <c r="U255" s="56">
        <f t="shared" si="102"/>
        <v>1</v>
      </c>
      <c r="V255" s="56">
        <f t="shared" si="102"/>
        <v>0</v>
      </c>
      <c r="W255" s="56">
        <f t="shared" si="102"/>
        <v>0</v>
      </c>
      <c r="X255" s="56">
        <f t="shared" si="102"/>
        <v>0</v>
      </c>
      <c r="Y255" s="56">
        <f t="shared" si="102"/>
        <v>0</v>
      </c>
      <c r="Z255" s="56">
        <f t="shared" si="102"/>
        <v>0</v>
      </c>
      <c r="AA255" s="56">
        <f t="shared" si="102"/>
        <v>0</v>
      </c>
      <c r="AB255" s="56">
        <f t="shared" si="102"/>
        <v>0</v>
      </c>
      <c r="AC255" s="56">
        <f t="shared" si="103"/>
        <v>0</v>
      </c>
      <c r="AD255" s="56">
        <f t="shared" si="103"/>
        <v>0</v>
      </c>
      <c r="AE255" s="56">
        <f t="shared" si="103"/>
        <v>0</v>
      </c>
      <c r="AF255" s="56">
        <f t="shared" si="103"/>
        <v>0</v>
      </c>
      <c r="AG255" s="56">
        <f t="shared" si="103"/>
        <v>0</v>
      </c>
      <c r="AH255" s="56">
        <f t="shared" si="103"/>
        <v>0</v>
      </c>
      <c r="AI255" s="56">
        <f t="shared" si="103"/>
        <v>0</v>
      </c>
      <c r="AJ255" s="56">
        <f t="shared" si="103"/>
        <v>0</v>
      </c>
      <c r="AK255" s="56">
        <f t="shared" si="103"/>
        <v>0</v>
      </c>
      <c r="AL255" s="56">
        <f t="shared" si="103"/>
        <v>0</v>
      </c>
      <c r="AM255" s="56">
        <f t="shared" si="104"/>
        <v>0</v>
      </c>
      <c r="AN255" s="56">
        <f t="shared" si="104"/>
        <v>0</v>
      </c>
      <c r="AO255" s="56">
        <f t="shared" si="104"/>
        <v>0</v>
      </c>
      <c r="AP255" s="56">
        <f t="shared" si="104"/>
        <v>0</v>
      </c>
      <c r="AQ255" s="56">
        <f t="shared" si="104"/>
        <v>0</v>
      </c>
      <c r="AR255" s="56">
        <f t="shared" si="104"/>
        <v>0</v>
      </c>
      <c r="AS255" s="56">
        <f t="shared" si="104"/>
        <v>0</v>
      </c>
      <c r="AT255" s="56">
        <f t="shared" si="104"/>
        <v>0</v>
      </c>
      <c r="AU255" s="56">
        <f t="shared" si="104"/>
        <v>0</v>
      </c>
      <c r="AV255" s="56">
        <f t="shared" si="104"/>
        <v>0</v>
      </c>
      <c r="AW255" s="56">
        <f t="shared" si="104"/>
        <v>0</v>
      </c>
      <c r="AX255" s="56">
        <f t="shared" si="104"/>
        <v>0</v>
      </c>
      <c r="AY255" s="56">
        <f t="shared" si="104"/>
        <v>0</v>
      </c>
      <c r="AZ255" s="56">
        <f t="shared" si="104"/>
        <v>0</v>
      </c>
    </row>
    <row r="256" spans="1:52">
      <c r="A256" s="56" t="s">
        <v>335</v>
      </c>
      <c r="B256" s="56">
        <v>37600</v>
      </c>
      <c r="C256" s="56" t="s">
        <v>714</v>
      </c>
      <c r="D256" s="56" t="s">
        <v>727</v>
      </c>
      <c r="E256" s="1">
        <v>41165</v>
      </c>
      <c r="F256" s="1">
        <v>41390</v>
      </c>
      <c r="G256" s="1">
        <f t="shared" si="84"/>
        <v>41390</v>
      </c>
      <c r="I256" s="56">
        <f t="shared" si="101"/>
        <v>0</v>
      </c>
      <c r="J256" s="56">
        <f t="shared" si="101"/>
        <v>0</v>
      </c>
      <c r="K256" s="56">
        <f t="shared" si="101"/>
        <v>0</v>
      </c>
      <c r="L256" s="56">
        <f t="shared" si="101"/>
        <v>0</v>
      </c>
      <c r="M256" s="56">
        <f t="shared" si="101"/>
        <v>0</v>
      </c>
      <c r="N256" s="56">
        <f t="shared" si="101"/>
        <v>0</v>
      </c>
      <c r="O256" s="56">
        <f t="shared" si="101"/>
        <v>0</v>
      </c>
      <c r="P256" s="56">
        <f t="shared" si="101"/>
        <v>0</v>
      </c>
      <c r="Q256" s="56">
        <f t="shared" si="101"/>
        <v>0</v>
      </c>
      <c r="R256" s="56">
        <f t="shared" si="101"/>
        <v>0</v>
      </c>
      <c r="S256" s="56">
        <f t="shared" si="102"/>
        <v>0</v>
      </c>
      <c r="T256" s="56">
        <f t="shared" si="102"/>
        <v>0</v>
      </c>
      <c r="U256" s="56">
        <f t="shared" si="102"/>
        <v>0</v>
      </c>
      <c r="V256" s="56">
        <f t="shared" si="102"/>
        <v>0</v>
      </c>
      <c r="W256" s="56">
        <f t="shared" si="102"/>
        <v>1</v>
      </c>
      <c r="X256" s="56">
        <f t="shared" si="102"/>
        <v>1</v>
      </c>
      <c r="Y256" s="56">
        <f t="shared" si="102"/>
        <v>1</v>
      </c>
      <c r="Z256" s="56">
        <f t="shared" si="102"/>
        <v>0</v>
      </c>
      <c r="AA256" s="56">
        <f t="shared" si="102"/>
        <v>0</v>
      </c>
      <c r="AB256" s="56">
        <f t="shared" si="102"/>
        <v>0</v>
      </c>
      <c r="AC256" s="56">
        <f t="shared" si="103"/>
        <v>0</v>
      </c>
      <c r="AD256" s="56">
        <f t="shared" si="103"/>
        <v>0</v>
      </c>
      <c r="AE256" s="56">
        <f t="shared" si="103"/>
        <v>0</v>
      </c>
      <c r="AF256" s="56">
        <f t="shared" si="103"/>
        <v>0</v>
      </c>
      <c r="AG256" s="56">
        <f t="shared" si="103"/>
        <v>0</v>
      </c>
      <c r="AH256" s="56">
        <f t="shared" si="103"/>
        <v>0</v>
      </c>
      <c r="AI256" s="56">
        <f t="shared" si="103"/>
        <v>0</v>
      </c>
      <c r="AJ256" s="56">
        <f t="shared" si="103"/>
        <v>0</v>
      </c>
      <c r="AK256" s="56">
        <f t="shared" si="103"/>
        <v>0</v>
      </c>
      <c r="AL256" s="56">
        <f t="shared" si="103"/>
        <v>0</v>
      </c>
      <c r="AM256" s="56">
        <f t="shared" si="104"/>
        <v>0</v>
      </c>
      <c r="AN256" s="56">
        <f t="shared" si="104"/>
        <v>0</v>
      </c>
      <c r="AO256" s="56">
        <f t="shared" si="104"/>
        <v>0</v>
      </c>
      <c r="AP256" s="56">
        <f t="shared" si="104"/>
        <v>0</v>
      </c>
      <c r="AQ256" s="56">
        <f t="shared" si="104"/>
        <v>0</v>
      </c>
      <c r="AR256" s="56">
        <f t="shared" si="104"/>
        <v>0</v>
      </c>
      <c r="AS256" s="56">
        <f t="shared" si="104"/>
        <v>0</v>
      </c>
      <c r="AT256" s="56">
        <f t="shared" si="104"/>
        <v>0</v>
      </c>
      <c r="AU256" s="56">
        <f t="shared" si="104"/>
        <v>0</v>
      </c>
      <c r="AV256" s="56">
        <f t="shared" si="104"/>
        <v>0</v>
      </c>
      <c r="AW256" s="56">
        <f t="shared" si="104"/>
        <v>0</v>
      </c>
      <c r="AX256" s="56">
        <f t="shared" si="104"/>
        <v>0</v>
      </c>
      <c r="AY256" s="56">
        <f t="shared" si="104"/>
        <v>0</v>
      </c>
      <c r="AZ256" s="56">
        <f t="shared" si="104"/>
        <v>0</v>
      </c>
    </row>
    <row r="257" spans="1:52">
      <c r="A257" s="56" t="s">
        <v>335</v>
      </c>
      <c r="B257" s="56">
        <v>37600</v>
      </c>
      <c r="C257" s="56" t="s">
        <v>714</v>
      </c>
      <c r="D257" s="56" t="s">
        <v>727</v>
      </c>
      <c r="E257" s="1">
        <v>41570</v>
      </c>
      <c r="F257" s="1">
        <v>41811</v>
      </c>
      <c r="G257" s="1">
        <f t="shared" si="84"/>
        <v>41811</v>
      </c>
      <c r="I257" s="56">
        <f t="shared" ref="I257:R266" si="105">IF(AND(I$5&gt;$E257,I$5&lt;$G257),1,0)</f>
        <v>0</v>
      </c>
      <c r="J257" s="56">
        <f t="shared" si="105"/>
        <v>0</v>
      </c>
      <c r="K257" s="56">
        <f t="shared" si="105"/>
        <v>0</v>
      </c>
      <c r="L257" s="56">
        <f t="shared" si="105"/>
        <v>0</v>
      </c>
      <c r="M257" s="56">
        <f t="shared" si="105"/>
        <v>0</v>
      </c>
      <c r="N257" s="56">
        <f t="shared" si="105"/>
        <v>0</v>
      </c>
      <c r="O257" s="56">
        <f t="shared" si="105"/>
        <v>0</v>
      </c>
      <c r="P257" s="56">
        <f t="shared" si="105"/>
        <v>0</v>
      </c>
      <c r="Q257" s="56">
        <f t="shared" si="105"/>
        <v>0</v>
      </c>
      <c r="R257" s="56">
        <f t="shared" si="105"/>
        <v>0</v>
      </c>
      <c r="S257" s="56">
        <f t="shared" ref="S257:AB266" si="106">IF(AND(S$5&gt;$E257,S$5&lt;$G257),1,0)</f>
        <v>0</v>
      </c>
      <c r="T257" s="56">
        <f t="shared" si="106"/>
        <v>0</v>
      </c>
      <c r="U257" s="56">
        <f t="shared" si="106"/>
        <v>0</v>
      </c>
      <c r="V257" s="56">
        <f t="shared" si="106"/>
        <v>0</v>
      </c>
      <c r="W257" s="56">
        <f t="shared" si="106"/>
        <v>0</v>
      </c>
      <c r="X257" s="56">
        <f t="shared" si="106"/>
        <v>0</v>
      </c>
      <c r="Y257" s="56">
        <f t="shared" si="106"/>
        <v>0</v>
      </c>
      <c r="Z257" s="56">
        <f t="shared" si="106"/>
        <v>0</v>
      </c>
      <c r="AA257" s="56">
        <f t="shared" si="106"/>
        <v>0</v>
      </c>
      <c r="AB257" s="56">
        <f t="shared" si="106"/>
        <v>1</v>
      </c>
      <c r="AC257" s="56">
        <f t="shared" ref="AC257:AL266" si="107">IF(AND(AC$5&gt;$E257,AC$5&lt;$G257),1,0)</f>
        <v>1</v>
      </c>
      <c r="AD257" s="56">
        <f t="shared" si="107"/>
        <v>0</v>
      </c>
      <c r="AE257" s="56">
        <f t="shared" si="107"/>
        <v>0</v>
      </c>
      <c r="AF257" s="56">
        <f t="shared" si="107"/>
        <v>0</v>
      </c>
      <c r="AG257" s="56">
        <f t="shared" si="107"/>
        <v>0</v>
      </c>
      <c r="AH257" s="56">
        <f t="shared" si="107"/>
        <v>0</v>
      </c>
      <c r="AI257" s="56">
        <f t="shared" si="107"/>
        <v>0</v>
      </c>
      <c r="AJ257" s="56">
        <f t="shared" si="107"/>
        <v>0</v>
      </c>
      <c r="AK257" s="56">
        <f t="shared" si="107"/>
        <v>0</v>
      </c>
      <c r="AL257" s="56">
        <f t="shared" si="107"/>
        <v>0</v>
      </c>
      <c r="AM257" s="56">
        <f t="shared" ref="AM257:AZ266" si="108">IF(AND(AM$5&gt;$E257,AM$5&lt;$G257),1,0)</f>
        <v>0</v>
      </c>
      <c r="AN257" s="56">
        <f t="shared" si="108"/>
        <v>0</v>
      </c>
      <c r="AO257" s="56">
        <f t="shared" si="108"/>
        <v>0</v>
      </c>
      <c r="AP257" s="56">
        <f t="shared" si="108"/>
        <v>0</v>
      </c>
      <c r="AQ257" s="56">
        <f t="shared" si="108"/>
        <v>0</v>
      </c>
      <c r="AR257" s="56">
        <f t="shared" si="108"/>
        <v>0</v>
      </c>
      <c r="AS257" s="56">
        <f t="shared" si="108"/>
        <v>0</v>
      </c>
      <c r="AT257" s="56">
        <f t="shared" si="108"/>
        <v>0</v>
      </c>
      <c r="AU257" s="56">
        <f t="shared" si="108"/>
        <v>0</v>
      </c>
      <c r="AV257" s="56">
        <f t="shared" si="108"/>
        <v>0</v>
      </c>
      <c r="AW257" s="56">
        <f t="shared" si="108"/>
        <v>0</v>
      </c>
      <c r="AX257" s="56">
        <f t="shared" si="108"/>
        <v>0</v>
      </c>
      <c r="AY257" s="56">
        <f t="shared" si="108"/>
        <v>0</v>
      </c>
      <c r="AZ257" s="56">
        <f t="shared" si="108"/>
        <v>0</v>
      </c>
    </row>
    <row r="258" spans="1:52">
      <c r="A258" s="56" t="s">
        <v>335</v>
      </c>
      <c r="B258" s="56">
        <v>37601</v>
      </c>
      <c r="C258" s="56" t="s">
        <v>714</v>
      </c>
      <c r="D258" s="56" t="s">
        <v>726</v>
      </c>
      <c r="E258" s="1">
        <v>40340</v>
      </c>
      <c r="F258" s="1">
        <v>41376</v>
      </c>
      <c r="G258" s="1">
        <f t="shared" si="84"/>
        <v>41376</v>
      </c>
      <c r="I258" s="56">
        <f t="shared" si="105"/>
        <v>0</v>
      </c>
      <c r="J258" s="56">
        <f t="shared" si="105"/>
        <v>0</v>
      </c>
      <c r="K258" s="56">
        <f t="shared" si="105"/>
        <v>0</v>
      </c>
      <c r="L258" s="56">
        <f t="shared" si="105"/>
        <v>0</v>
      </c>
      <c r="M258" s="56">
        <f t="shared" si="105"/>
        <v>0</v>
      </c>
      <c r="N258" s="56">
        <f t="shared" si="105"/>
        <v>1</v>
      </c>
      <c r="O258" s="56">
        <f t="shared" si="105"/>
        <v>1</v>
      </c>
      <c r="P258" s="56">
        <f t="shared" si="105"/>
        <v>1</v>
      </c>
      <c r="Q258" s="56">
        <f t="shared" si="105"/>
        <v>1</v>
      </c>
      <c r="R258" s="56">
        <f t="shared" si="105"/>
        <v>1</v>
      </c>
      <c r="S258" s="56">
        <f t="shared" si="106"/>
        <v>1</v>
      </c>
      <c r="T258" s="56">
        <f t="shared" si="106"/>
        <v>1</v>
      </c>
      <c r="U258" s="56">
        <f t="shared" si="106"/>
        <v>1</v>
      </c>
      <c r="V258" s="56">
        <f t="shared" si="106"/>
        <v>1</v>
      </c>
      <c r="W258" s="56">
        <f t="shared" si="106"/>
        <v>1</v>
      </c>
      <c r="X258" s="56">
        <f t="shared" si="106"/>
        <v>1</v>
      </c>
      <c r="Y258" s="56">
        <f t="shared" si="106"/>
        <v>1</v>
      </c>
      <c r="Z258" s="56">
        <f t="shared" si="106"/>
        <v>0</v>
      </c>
      <c r="AA258" s="56">
        <f t="shared" si="106"/>
        <v>0</v>
      </c>
      <c r="AB258" s="56">
        <f t="shared" si="106"/>
        <v>0</v>
      </c>
      <c r="AC258" s="56">
        <f t="shared" si="107"/>
        <v>0</v>
      </c>
      <c r="AD258" s="56">
        <f t="shared" si="107"/>
        <v>0</v>
      </c>
      <c r="AE258" s="56">
        <f t="shared" si="107"/>
        <v>0</v>
      </c>
      <c r="AF258" s="56">
        <f t="shared" si="107"/>
        <v>0</v>
      </c>
      <c r="AG258" s="56">
        <f t="shared" si="107"/>
        <v>0</v>
      </c>
      <c r="AH258" s="56">
        <f t="shared" si="107"/>
        <v>0</v>
      </c>
      <c r="AI258" s="56">
        <f t="shared" si="107"/>
        <v>0</v>
      </c>
      <c r="AJ258" s="56">
        <f t="shared" si="107"/>
        <v>0</v>
      </c>
      <c r="AK258" s="56">
        <f t="shared" si="107"/>
        <v>0</v>
      </c>
      <c r="AL258" s="56">
        <f t="shared" si="107"/>
        <v>0</v>
      </c>
      <c r="AM258" s="56">
        <f t="shared" si="108"/>
        <v>0</v>
      </c>
      <c r="AN258" s="56">
        <f t="shared" si="108"/>
        <v>0</v>
      </c>
      <c r="AO258" s="56">
        <f t="shared" si="108"/>
        <v>0</v>
      </c>
      <c r="AP258" s="56">
        <f t="shared" si="108"/>
        <v>0</v>
      </c>
      <c r="AQ258" s="56">
        <f t="shared" si="108"/>
        <v>0</v>
      </c>
      <c r="AR258" s="56">
        <f t="shared" si="108"/>
        <v>0</v>
      </c>
      <c r="AS258" s="56">
        <f t="shared" si="108"/>
        <v>0</v>
      </c>
      <c r="AT258" s="56">
        <f t="shared" si="108"/>
        <v>0</v>
      </c>
      <c r="AU258" s="56">
        <f t="shared" si="108"/>
        <v>0</v>
      </c>
      <c r="AV258" s="56">
        <f t="shared" si="108"/>
        <v>0</v>
      </c>
      <c r="AW258" s="56">
        <f t="shared" si="108"/>
        <v>0</v>
      </c>
      <c r="AX258" s="56">
        <f t="shared" si="108"/>
        <v>0</v>
      </c>
      <c r="AY258" s="56">
        <f t="shared" si="108"/>
        <v>0</v>
      </c>
      <c r="AZ258" s="56">
        <f t="shared" si="108"/>
        <v>0</v>
      </c>
    </row>
    <row r="259" spans="1:52">
      <c r="A259" s="56" t="s">
        <v>335</v>
      </c>
      <c r="B259" s="56">
        <v>37601</v>
      </c>
      <c r="C259" s="56" t="s">
        <v>714</v>
      </c>
      <c r="D259" s="56" t="s">
        <v>726</v>
      </c>
      <c r="E259" s="1">
        <v>41581</v>
      </c>
      <c r="F259" s="1">
        <v>41741</v>
      </c>
      <c r="G259" s="1">
        <f t="shared" si="84"/>
        <v>41741</v>
      </c>
      <c r="I259" s="56">
        <f t="shared" si="105"/>
        <v>0</v>
      </c>
      <c r="J259" s="56">
        <f t="shared" si="105"/>
        <v>0</v>
      </c>
      <c r="K259" s="56">
        <f t="shared" si="105"/>
        <v>0</v>
      </c>
      <c r="L259" s="56">
        <f t="shared" si="105"/>
        <v>0</v>
      </c>
      <c r="M259" s="56">
        <f t="shared" si="105"/>
        <v>0</v>
      </c>
      <c r="N259" s="56">
        <f t="shared" si="105"/>
        <v>0</v>
      </c>
      <c r="O259" s="56">
        <f t="shared" si="105"/>
        <v>0</v>
      </c>
      <c r="P259" s="56">
        <f t="shared" si="105"/>
        <v>0</v>
      </c>
      <c r="Q259" s="56">
        <f t="shared" si="105"/>
        <v>0</v>
      </c>
      <c r="R259" s="56">
        <f t="shared" si="105"/>
        <v>0</v>
      </c>
      <c r="S259" s="56">
        <f t="shared" si="106"/>
        <v>0</v>
      </c>
      <c r="T259" s="56">
        <f t="shared" si="106"/>
        <v>0</v>
      </c>
      <c r="U259" s="56">
        <f t="shared" si="106"/>
        <v>0</v>
      </c>
      <c r="V259" s="56">
        <f t="shared" si="106"/>
        <v>0</v>
      </c>
      <c r="W259" s="56">
        <f t="shared" si="106"/>
        <v>0</v>
      </c>
      <c r="X259" s="56">
        <f t="shared" si="106"/>
        <v>0</v>
      </c>
      <c r="Y259" s="56">
        <f t="shared" si="106"/>
        <v>0</v>
      </c>
      <c r="Z259" s="56">
        <f t="shared" si="106"/>
        <v>0</v>
      </c>
      <c r="AA259" s="56">
        <f t="shared" si="106"/>
        <v>0</v>
      </c>
      <c r="AB259" s="56">
        <f t="shared" si="106"/>
        <v>1</v>
      </c>
      <c r="AC259" s="56">
        <f t="shared" si="107"/>
        <v>1</v>
      </c>
      <c r="AD259" s="56">
        <f t="shared" si="107"/>
        <v>0</v>
      </c>
      <c r="AE259" s="56">
        <f t="shared" si="107"/>
        <v>0</v>
      </c>
      <c r="AF259" s="56">
        <f t="shared" si="107"/>
        <v>0</v>
      </c>
      <c r="AG259" s="56">
        <f t="shared" si="107"/>
        <v>0</v>
      </c>
      <c r="AH259" s="56">
        <f t="shared" si="107"/>
        <v>0</v>
      </c>
      <c r="AI259" s="56">
        <f t="shared" si="107"/>
        <v>0</v>
      </c>
      <c r="AJ259" s="56">
        <f t="shared" si="107"/>
        <v>0</v>
      </c>
      <c r="AK259" s="56">
        <f t="shared" si="107"/>
        <v>0</v>
      </c>
      <c r="AL259" s="56">
        <f t="shared" si="107"/>
        <v>0</v>
      </c>
      <c r="AM259" s="56">
        <f t="shared" si="108"/>
        <v>0</v>
      </c>
      <c r="AN259" s="56">
        <f t="shared" si="108"/>
        <v>0</v>
      </c>
      <c r="AO259" s="56">
        <f t="shared" si="108"/>
        <v>0</v>
      </c>
      <c r="AP259" s="56">
        <f t="shared" si="108"/>
        <v>0</v>
      </c>
      <c r="AQ259" s="56">
        <f t="shared" si="108"/>
        <v>0</v>
      </c>
      <c r="AR259" s="56">
        <f t="shared" si="108"/>
        <v>0</v>
      </c>
      <c r="AS259" s="56">
        <f t="shared" si="108"/>
        <v>0</v>
      </c>
      <c r="AT259" s="56">
        <f t="shared" si="108"/>
        <v>0</v>
      </c>
      <c r="AU259" s="56">
        <f t="shared" si="108"/>
        <v>0</v>
      </c>
      <c r="AV259" s="56">
        <f t="shared" si="108"/>
        <v>0</v>
      </c>
      <c r="AW259" s="56">
        <f t="shared" si="108"/>
        <v>0</v>
      </c>
      <c r="AX259" s="56">
        <f t="shared" si="108"/>
        <v>0</v>
      </c>
      <c r="AY259" s="56">
        <f t="shared" si="108"/>
        <v>0</v>
      </c>
      <c r="AZ259" s="56">
        <f t="shared" si="108"/>
        <v>0</v>
      </c>
    </row>
    <row r="260" spans="1:52">
      <c r="A260" s="56" t="s">
        <v>335</v>
      </c>
      <c r="B260" s="56">
        <v>37601</v>
      </c>
      <c r="C260" s="56" t="s">
        <v>714</v>
      </c>
      <c r="D260" s="56" t="s">
        <v>726</v>
      </c>
      <c r="E260" s="1">
        <v>41920</v>
      </c>
      <c r="F260" s="1">
        <v>42114</v>
      </c>
      <c r="G260" s="1">
        <f t="shared" si="84"/>
        <v>42114</v>
      </c>
      <c r="I260" s="56">
        <f t="shared" si="105"/>
        <v>0</v>
      </c>
      <c r="J260" s="56">
        <f t="shared" si="105"/>
        <v>0</v>
      </c>
      <c r="K260" s="56">
        <f t="shared" si="105"/>
        <v>0</v>
      </c>
      <c r="L260" s="56">
        <f t="shared" si="105"/>
        <v>0</v>
      </c>
      <c r="M260" s="56">
        <f t="shared" si="105"/>
        <v>0</v>
      </c>
      <c r="N260" s="56">
        <f t="shared" si="105"/>
        <v>0</v>
      </c>
      <c r="O260" s="56">
        <f t="shared" si="105"/>
        <v>0</v>
      </c>
      <c r="P260" s="56">
        <f t="shared" si="105"/>
        <v>0</v>
      </c>
      <c r="Q260" s="56">
        <f t="shared" si="105"/>
        <v>0</v>
      </c>
      <c r="R260" s="56">
        <f t="shared" si="105"/>
        <v>0</v>
      </c>
      <c r="S260" s="56">
        <f t="shared" si="106"/>
        <v>0</v>
      </c>
      <c r="T260" s="56">
        <f t="shared" si="106"/>
        <v>0</v>
      </c>
      <c r="U260" s="56">
        <f t="shared" si="106"/>
        <v>0</v>
      </c>
      <c r="V260" s="56">
        <f t="shared" si="106"/>
        <v>0</v>
      </c>
      <c r="W260" s="56">
        <f t="shared" si="106"/>
        <v>0</v>
      </c>
      <c r="X260" s="56">
        <f t="shared" si="106"/>
        <v>0</v>
      </c>
      <c r="Y260" s="56">
        <f t="shared" si="106"/>
        <v>0</v>
      </c>
      <c r="Z260" s="56">
        <f t="shared" si="106"/>
        <v>0</v>
      </c>
      <c r="AA260" s="56">
        <f t="shared" si="106"/>
        <v>0</v>
      </c>
      <c r="AB260" s="56">
        <f t="shared" si="106"/>
        <v>0</v>
      </c>
      <c r="AC260" s="56">
        <f t="shared" si="107"/>
        <v>0</v>
      </c>
      <c r="AD260" s="56">
        <f t="shared" si="107"/>
        <v>0</v>
      </c>
      <c r="AE260" s="56">
        <f t="shared" si="107"/>
        <v>0</v>
      </c>
      <c r="AF260" s="56">
        <f t="shared" si="107"/>
        <v>1</v>
      </c>
      <c r="AG260" s="56">
        <f t="shared" si="107"/>
        <v>1</v>
      </c>
      <c r="AH260" s="56">
        <f t="shared" si="107"/>
        <v>0</v>
      </c>
      <c r="AI260" s="56">
        <f t="shared" si="107"/>
        <v>0</v>
      </c>
      <c r="AJ260" s="56">
        <f t="shared" si="107"/>
        <v>0</v>
      </c>
      <c r="AK260" s="56">
        <f t="shared" si="107"/>
        <v>0</v>
      </c>
      <c r="AL260" s="56">
        <f t="shared" si="107"/>
        <v>0</v>
      </c>
      <c r="AM260" s="56">
        <f t="shared" si="108"/>
        <v>0</v>
      </c>
      <c r="AN260" s="56">
        <f t="shared" si="108"/>
        <v>0</v>
      </c>
      <c r="AO260" s="56">
        <f t="shared" si="108"/>
        <v>0</v>
      </c>
      <c r="AP260" s="56">
        <f t="shared" si="108"/>
        <v>0</v>
      </c>
      <c r="AQ260" s="56">
        <f t="shared" si="108"/>
        <v>0</v>
      </c>
      <c r="AR260" s="56">
        <f t="shared" si="108"/>
        <v>0</v>
      </c>
      <c r="AS260" s="56">
        <f t="shared" si="108"/>
        <v>0</v>
      </c>
      <c r="AT260" s="56">
        <f t="shared" si="108"/>
        <v>0</v>
      </c>
      <c r="AU260" s="56">
        <f t="shared" si="108"/>
        <v>0</v>
      </c>
      <c r="AV260" s="56">
        <f t="shared" si="108"/>
        <v>0</v>
      </c>
      <c r="AW260" s="56">
        <f t="shared" si="108"/>
        <v>0</v>
      </c>
      <c r="AX260" s="56">
        <f t="shared" si="108"/>
        <v>0</v>
      </c>
      <c r="AY260" s="56">
        <f t="shared" si="108"/>
        <v>0</v>
      </c>
      <c r="AZ260" s="56">
        <f t="shared" si="108"/>
        <v>0</v>
      </c>
    </row>
    <row r="261" spans="1:52">
      <c r="A261" s="56" t="s">
        <v>335</v>
      </c>
      <c r="B261" s="56">
        <v>37601</v>
      </c>
      <c r="C261" s="56" t="s">
        <v>714</v>
      </c>
      <c r="D261" s="56" t="s">
        <v>726</v>
      </c>
      <c r="E261" s="1">
        <v>42313</v>
      </c>
      <c r="F261" s="1">
        <v>42546</v>
      </c>
      <c r="G261" s="1">
        <f t="shared" si="84"/>
        <v>42546</v>
      </c>
      <c r="I261" s="56">
        <f t="shared" si="105"/>
        <v>0</v>
      </c>
      <c r="J261" s="56">
        <f t="shared" si="105"/>
        <v>0</v>
      </c>
      <c r="K261" s="56">
        <f t="shared" si="105"/>
        <v>0</v>
      </c>
      <c r="L261" s="56">
        <f t="shared" si="105"/>
        <v>0</v>
      </c>
      <c r="M261" s="56">
        <f t="shared" si="105"/>
        <v>0</v>
      </c>
      <c r="N261" s="56">
        <f t="shared" si="105"/>
        <v>0</v>
      </c>
      <c r="O261" s="56">
        <f t="shared" si="105"/>
        <v>0</v>
      </c>
      <c r="P261" s="56">
        <f t="shared" si="105"/>
        <v>0</v>
      </c>
      <c r="Q261" s="56">
        <f t="shared" si="105"/>
        <v>0</v>
      </c>
      <c r="R261" s="56">
        <f t="shared" si="105"/>
        <v>0</v>
      </c>
      <c r="S261" s="56">
        <f t="shared" si="106"/>
        <v>0</v>
      </c>
      <c r="T261" s="56">
        <f t="shared" si="106"/>
        <v>0</v>
      </c>
      <c r="U261" s="56">
        <f t="shared" si="106"/>
        <v>0</v>
      </c>
      <c r="V261" s="56">
        <f t="shared" si="106"/>
        <v>0</v>
      </c>
      <c r="W261" s="56">
        <f t="shared" si="106"/>
        <v>0</v>
      </c>
      <c r="X261" s="56">
        <f t="shared" si="106"/>
        <v>0</v>
      </c>
      <c r="Y261" s="56">
        <f t="shared" si="106"/>
        <v>0</v>
      </c>
      <c r="Z261" s="56">
        <f t="shared" si="106"/>
        <v>0</v>
      </c>
      <c r="AA261" s="56">
        <f t="shared" si="106"/>
        <v>0</v>
      </c>
      <c r="AB261" s="56">
        <f t="shared" si="106"/>
        <v>0</v>
      </c>
      <c r="AC261" s="56">
        <f t="shared" si="107"/>
        <v>0</v>
      </c>
      <c r="AD261" s="56">
        <f t="shared" si="107"/>
        <v>0</v>
      </c>
      <c r="AE261" s="56">
        <f t="shared" si="107"/>
        <v>0</v>
      </c>
      <c r="AF261" s="56">
        <f t="shared" si="107"/>
        <v>0</v>
      </c>
      <c r="AG261" s="56">
        <f t="shared" si="107"/>
        <v>0</v>
      </c>
      <c r="AH261" s="56">
        <f t="shared" si="107"/>
        <v>0</v>
      </c>
      <c r="AI261" s="56">
        <f t="shared" si="107"/>
        <v>0</v>
      </c>
      <c r="AJ261" s="56">
        <f t="shared" si="107"/>
        <v>1</v>
      </c>
      <c r="AK261" s="56">
        <f t="shared" si="107"/>
        <v>1</v>
      </c>
      <c r="AL261" s="56">
        <f t="shared" si="107"/>
        <v>0</v>
      </c>
      <c r="AM261" s="56">
        <f t="shared" si="108"/>
        <v>0</v>
      </c>
      <c r="AN261" s="56">
        <f t="shared" si="108"/>
        <v>0</v>
      </c>
      <c r="AO261" s="56">
        <f t="shared" si="108"/>
        <v>0</v>
      </c>
      <c r="AP261" s="56">
        <f t="shared" si="108"/>
        <v>0</v>
      </c>
      <c r="AQ261" s="56">
        <f t="shared" si="108"/>
        <v>0</v>
      </c>
      <c r="AR261" s="56">
        <f t="shared" si="108"/>
        <v>0</v>
      </c>
      <c r="AS261" s="56">
        <f t="shared" si="108"/>
        <v>0</v>
      </c>
      <c r="AT261" s="56">
        <f t="shared" si="108"/>
        <v>0</v>
      </c>
      <c r="AU261" s="56">
        <f t="shared" si="108"/>
        <v>0</v>
      </c>
      <c r="AV261" s="56">
        <f t="shared" si="108"/>
        <v>0</v>
      </c>
      <c r="AW261" s="56">
        <f t="shared" si="108"/>
        <v>0</v>
      </c>
      <c r="AX261" s="56">
        <f t="shared" si="108"/>
        <v>0</v>
      </c>
      <c r="AY261" s="56">
        <f t="shared" si="108"/>
        <v>0</v>
      </c>
      <c r="AZ261" s="56">
        <f t="shared" si="108"/>
        <v>0</v>
      </c>
    </row>
    <row r="262" spans="1:52">
      <c r="A262" s="56" t="s">
        <v>335</v>
      </c>
      <c r="B262" s="56">
        <v>39607</v>
      </c>
      <c r="C262" s="56" t="s">
        <v>714</v>
      </c>
      <c r="D262" s="56" t="s">
        <v>725</v>
      </c>
      <c r="E262" s="1">
        <v>41226</v>
      </c>
      <c r="F262" s="1">
        <v>42462</v>
      </c>
      <c r="G262" s="1">
        <f t="shared" si="84"/>
        <v>42462</v>
      </c>
      <c r="I262" s="56">
        <f t="shared" si="105"/>
        <v>0</v>
      </c>
      <c r="J262" s="56">
        <f t="shared" si="105"/>
        <v>0</v>
      </c>
      <c r="K262" s="56">
        <f t="shared" si="105"/>
        <v>0</v>
      </c>
      <c r="L262" s="56">
        <f t="shared" si="105"/>
        <v>0</v>
      </c>
      <c r="M262" s="56">
        <f t="shared" si="105"/>
        <v>0</v>
      </c>
      <c r="N262" s="56">
        <f t="shared" si="105"/>
        <v>0</v>
      </c>
      <c r="O262" s="56">
        <f t="shared" si="105"/>
        <v>0</v>
      </c>
      <c r="P262" s="56">
        <f t="shared" si="105"/>
        <v>0</v>
      </c>
      <c r="Q262" s="56">
        <f t="shared" si="105"/>
        <v>0</v>
      </c>
      <c r="R262" s="56">
        <f t="shared" si="105"/>
        <v>0</v>
      </c>
      <c r="S262" s="56">
        <f t="shared" si="106"/>
        <v>0</v>
      </c>
      <c r="T262" s="56">
        <f t="shared" si="106"/>
        <v>0</v>
      </c>
      <c r="U262" s="56">
        <f t="shared" si="106"/>
        <v>0</v>
      </c>
      <c r="V262" s="56">
        <f t="shared" si="106"/>
        <v>0</v>
      </c>
      <c r="W262" s="56">
        <f t="shared" si="106"/>
        <v>0</v>
      </c>
      <c r="X262" s="56">
        <f t="shared" si="106"/>
        <v>1</v>
      </c>
      <c r="Y262" s="56">
        <f t="shared" si="106"/>
        <v>1</v>
      </c>
      <c r="Z262" s="56">
        <f t="shared" si="106"/>
        <v>1</v>
      </c>
      <c r="AA262" s="56">
        <f t="shared" si="106"/>
        <v>1</v>
      </c>
      <c r="AB262" s="56">
        <f t="shared" si="106"/>
        <v>1</v>
      </c>
      <c r="AC262" s="56">
        <f t="shared" si="107"/>
        <v>1</v>
      </c>
      <c r="AD262" s="56">
        <f t="shared" si="107"/>
        <v>1</v>
      </c>
      <c r="AE262" s="56">
        <f t="shared" si="107"/>
        <v>1</v>
      </c>
      <c r="AF262" s="56">
        <f t="shared" si="107"/>
        <v>1</v>
      </c>
      <c r="AG262" s="56">
        <f t="shared" si="107"/>
        <v>1</v>
      </c>
      <c r="AH262" s="56">
        <f t="shared" si="107"/>
        <v>1</v>
      </c>
      <c r="AI262" s="56">
        <f t="shared" si="107"/>
        <v>1</v>
      </c>
      <c r="AJ262" s="56">
        <f t="shared" si="107"/>
        <v>1</v>
      </c>
      <c r="AK262" s="56">
        <f t="shared" si="107"/>
        <v>1</v>
      </c>
      <c r="AL262" s="56">
        <f t="shared" si="107"/>
        <v>0</v>
      </c>
      <c r="AM262" s="56">
        <f t="shared" si="108"/>
        <v>0</v>
      </c>
      <c r="AN262" s="56">
        <f t="shared" si="108"/>
        <v>0</v>
      </c>
      <c r="AO262" s="56">
        <f t="shared" si="108"/>
        <v>0</v>
      </c>
      <c r="AP262" s="56">
        <f t="shared" si="108"/>
        <v>0</v>
      </c>
      <c r="AQ262" s="56">
        <f t="shared" si="108"/>
        <v>0</v>
      </c>
      <c r="AR262" s="56">
        <f t="shared" si="108"/>
        <v>0</v>
      </c>
      <c r="AS262" s="56">
        <f t="shared" si="108"/>
        <v>0</v>
      </c>
      <c r="AT262" s="56">
        <f t="shared" si="108"/>
        <v>0</v>
      </c>
      <c r="AU262" s="56">
        <f t="shared" si="108"/>
        <v>0</v>
      </c>
      <c r="AV262" s="56">
        <f t="shared" si="108"/>
        <v>0</v>
      </c>
      <c r="AW262" s="56">
        <f t="shared" si="108"/>
        <v>0</v>
      </c>
      <c r="AX262" s="56">
        <f t="shared" si="108"/>
        <v>0</v>
      </c>
      <c r="AY262" s="56">
        <f t="shared" si="108"/>
        <v>0</v>
      </c>
      <c r="AZ262" s="56">
        <f t="shared" si="108"/>
        <v>0</v>
      </c>
    </row>
    <row r="263" spans="1:52">
      <c r="A263" s="56" t="s">
        <v>335</v>
      </c>
      <c r="B263" s="56">
        <v>39608</v>
      </c>
      <c r="C263" s="56" t="s">
        <v>714</v>
      </c>
      <c r="D263" s="56" t="s">
        <v>724</v>
      </c>
      <c r="E263" s="1">
        <v>41263</v>
      </c>
      <c r="F263" s="1">
        <v>42535</v>
      </c>
      <c r="G263" s="1">
        <f t="shared" ref="G263:G284" si="109">IF(F263="",DATE(2021,1,1),F263)</f>
        <v>42535</v>
      </c>
      <c r="I263" s="56">
        <f t="shared" si="105"/>
        <v>0</v>
      </c>
      <c r="J263" s="56">
        <f t="shared" si="105"/>
        <v>0</v>
      </c>
      <c r="K263" s="56">
        <f t="shared" si="105"/>
        <v>0</v>
      </c>
      <c r="L263" s="56">
        <f t="shared" si="105"/>
        <v>0</v>
      </c>
      <c r="M263" s="56">
        <f t="shared" si="105"/>
        <v>0</v>
      </c>
      <c r="N263" s="56">
        <f t="shared" si="105"/>
        <v>0</v>
      </c>
      <c r="O263" s="56">
        <f t="shared" si="105"/>
        <v>0</v>
      </c>
      <c r="P263" s="56">
        <f t="shared" si="105"/>
        <v>0</v>
      </c>
      <c r="Q263" s="56">
        <f t="shared" si="105"/>
        <v>0</v>
      </c>
      <c r="R263" s="56">
        <f t="shared" si="105"/>
        <v>0</v>
      </c>
      <c r="S263" s="56">
        <f t="shared" si="106"/>
        <v>0</v>
      </c>
      <c r="T263" s="56">
        <f t="shared" si="106"/>
        <v>0</v>
      </c>
      <c r="U263" s="56">
        <f t="shared" si="106"/>
        <v>0</v>
      </c>
      <c r="V263" s="56">
        <f t="shared" si="106"/>
        <v>0</v>
      </c>
      <c r="W263" s="56">
        <f t="shared" si="106"/>
        <v>0</v>
      </c>
      <c r="X263" s="56">
        <f t="shared" si="106"/>
        <v>1</v>
      </c>
      <c r="Y263" s="56">
        <f t="shared" si="106"/>
        <v>1</v>
      </c>
      <c r="Z263" s="56">
        <f t="shared" si="106"/>
        <v>1</v>
      </c>
      <c r="AA263" s="56">
        <f t="shared" si="106"/>
        <v>1</v>
      </c>
      <c r="AB263" s="56">
        <f t="shared" si="106"/>
        <v>1</v>
      </c>
      <c r="AC263" s="56">
        <f t="shared" si="107"/>
        <v>1</v>
      </c>
      <c r="AD263" s="56">
        <f t="shared" si="107"/>
        <v>1</v>
      </c>
      <c r="AE263" s="56">
        <f t="shared" si="107"/>
        <v>1</v>
      </c>
      <c r="AF263" s="56">
        <f t="shared" si="107"/>
        <v>1</v>
      </c>
      <c r="AG263" s="56">
        <f t="shared" si="107"/>
        <v>1</v>
      </c>
      <c r="AH263" s="56">
        <f t="shared" si="107"/>
        <v>1</v>
      </c>
      <c r="AI263" s="56">
        <f t="shared" si="107"/>
        <v>1</v>
      </c>
      <c r="AJ263" s="56">
        <f t="shared" si="107"/>
        <v>1</v>
      </c>
      <c r="AK263" s="56">
        <f t="shared" si="107"/>
        <v>1</v>
      </c>
      <c r="AL263" s="56">
        <f t="shared" si="107"/>
        <v>0</v>
      </c>
      <c r="AM263" s="56">
        <f t="shared" si="108"/>
        <v>0</v>
      </c>
      <c r="AN263" s="56">
        <f t="shared" si="108"/>
        <v>0</v>
      </c>
      <c r="AO263" s="56">
        <f t="shared" si="108"/>
        <v>0</v>
      </c>
      <c r="AP263" s="56">
        <f t="shared" si="108"/>
        <v>0</v>
      </c>
      <c r="AQ263" s="56">
        <f t="shared" si="108"/>
        <v>0</v>
      </c>
      <c r="AR263" s="56">
        <f t="shared" si="108"/>
        <v>0</v>
      </c>
      <c r="AS263" s="56">
        <f t="shared" si="108"/>
        <v>0</v>
      </c>
      <c r="AT263" s="56">
        <f t="shared" si="108"/>
        <v>0</v>
      </c>
      <c r="AU263" s="56">
        <f t="shared" si="108"/>
        <v>0</v>
      </c>
      <c r="AV263" s="56">
        <f t="shared" si="108"/>
        <v>0</v>
      </c>
      <c r="AW263" s="56">
        <f t="shared" si="108"/>
        <v>0</v>
      </c>
      <c r="AX263" s="56">
        <f t="shared" si="108"/>
        <v>0</v>
      </c>
      <c r="AY263" s="56">
        <f t="shared" si="108"/>
        <v>0</v>
      </c>
      <c r="AZ263" s="56">
        <f t="shared" si="108"/>
        <v>0</v>
      </c>
    </row>
    <row r="264" spans="1:52">
      <c r="A264" s="56" t="s">
        <v>335</v>
      </c>
      <c r="B264" s="56">
        <v>39609</v>
      </c>
      <c r="C264" s="56" t="s">
        <v>714</v>
      </c>
      <c r="D264" s="56" t="s">
        <v>723</v>
      </c>
      <c r="E264" s="1">
        <v>41257</v>
      </c>
      <c r="F264" s="1">
        <v>42436</v>
      </c>
      <c r="G264" s="1">
        <f t="shared" si="109"/>
        <v>42436</v>
      </c>
      <c r="I264" s="56">
        <f t="shared" si="105"/>
        <v>0</v>
      </c>
      <c r="J264" s="56">
        <f t="shared" si="105"/>
        <v>0</v>
      </c>
      <c r="K264" s="56">
        <f t="shared" si="105"/>
        <v>0</v>
      </c>
      <c r="L264" s="56">
        <f t="shared" si="105"/>
        <v>0</v>
      </c>
      <c r="M264" s="56">
        <f t="shared" si="105"/>
        <v>0</v>
      </c>
      <c r="N264" s="56">
        <f t="shared" si="105"/>
        <v>0</v>
      </c>
      <c r="O264" s="56">
        <f t="shared" si="105"/>
        <v>0</v>
      </c>
      <c r="P264" s="56">
        <f t="shared" si="105"/>
        <v>0</v>
      </c>
      <c r="Q264" s="56">
        <f t="shared" si="105"/>
        <v>0</v>
      </c>
      <c r="R264" s="56">
        <f t="shared" si="105"/>
        <v>0</v>
      </c>
      <c r="S264" s="56">
        <f t="shared" si="106"/>
        <v>0</v>
      </c>
      <c r="T264" s="56">
        <f t="shared" si="106"/>
        <v>0</v>
      </c>
      <c r="U264" s="56">
        <f t="shared" si="106"/>
        <v>0</v>
      </c>
      <c r="V264" s="56">
        <f t="shared" si="106"/>
        <v>0</v>
      </c>
      <c r="W264" s="56">
        <f t="shared" si="106"/>
        <v>0</v>
      </c>
      <c r="X264" s="56">
        <f t="shared" si="106"/>
        <v>1</v>
      </c>
      <c r="Y264" s="56">
        <f t="shared" si="106"/>
        <v>1</v>
      </c>
      <c r="Z264" s="56">
        <f t="shared" si="106"/>
        <v>1</v>
      </c>
      <c r="AA264" s="56">
        <f t="shared" si="106"/>
        <v>1</v>
      </c>
      <c r="AB264" s="56">
        <f t="shared" si="106"/>
        <v>1</v>
      </c>
      <c r="AC264" s="56">
        <f t="shared" si="107"/>
        <v>1</v>
      </c>
      <c r="AD264" s="56">
        <f t="shared" si="107"/>
        <v>1</v>
      </c>
      <c r="AE264" s="56">
        <f t="shared" si="107"/>
        <v>1</v>
      </c>
      <c r="AF264" s="56">
        <f t="shared" si="107"/>
        <v>1</v>
      </c>
      <c r="AG264" s="56">
        <f t="shared" si="107"/>
        <v>1</v>
      </c>
      <c r="AH264" s="56">
        <f t="shared" si="107"/>
        <v>1</v>
      </c>
      <c r="AI264" s="56">
        <f t="shared" si="107"/>
        <v>1</v>
      </c>
      <c r="AJ264" s="56">
        <f t="shared" si="107"/>
        <v>1</v>
      </c>
      <c r="AK264" s="56">
        <f t="shared" si="107"/>
        <v>0</v>
      </c>
      <c r="AL264" s="56">
        <f t="shared" si="107"/>
        <v>0</v>
      </c>
      <c r="AM264" s="56">
        <f t="shared" si="108"/>
        <v>0</v>
      </c>
      <c r="AN264" s="56">
        <f t="shared" si="108"/>
        <v>0</v>
      </c>
      <c r="AO264" s="56">
        <f t="shared" si="108"/>
        <v>0</v>
      </c>
      <c r="AP264" s="56">
        <f t="shared" si="108"/>
        <v>0</v>
      </c>
      <c r="AQ264" s="56">
        <f t="shared" si="108"/>
        <v>0</v>
      </c>
      <c r="AR264" s="56">
        <f t="shared" si="108"/>
        <v>0</v>
      </c>
      <c r="AS264" s="56">
        <f t="shared" si="108"/>
        <v>0</v>
      </c>
      <c r="AT264" s="56">
        <f t="shared" si="108"/>
        <v>0</v>
      </c>
      <c r="AU264" s="56">
        <f t="shared" si="108"/>
        <v>0</v>
      </c>
      <c r="AV264" s="56">
        <f t="shared" si="108"/>
        <v>0</v>
      </c>
      <c r="AW264" s="56">
        <f t="shared" si="108"/>
        <v>0</v>
      </c>
      <c r="AX264" s="56">
        <f t="shared" si="108"/>
        <v>0</v>
      </c>
      <c r="AY264" s="56">
        <f t="shared" si="108"/>
        <v>0</v>
      </c>
      <c r="AZ264" s="56">
        <f t="shared" si="108"/>
        <v>0</v>
      </c>
    </row>
    <row r="265" spans="1:52">
      <c r="A265" s="56" t="s">
        <v>335</v>
      </c>
      <c r="B265" s="56">
        <v>39609</v>
      </c>
      <c r="C265" s="56" t="s">
        <v>714</v>
      </c>
      <c r="D265" s="56" t="s">
        <v>723</v>
      </c>
      <c r="E265" s="1">
        <v>43035</v>
      </c>
      <c r="F265" s="1">
        <v>43568</v>
      </c>
      <c r="G265" s="1">
        <f t="shared" si="109"/>
        <v>43568</v>
      </c>
      <c r="I265" s="56">
        <f t="shared" si="105"/>
        <v>0</v>
      </c>
      <c r="J265" s="56">
        <f t="shared" si="105"/>
        <v>0</v>
      </c>
      <c r="K265" s="56">
        <f t="shared" si="105"/>
        <v>0</v>
      </c>
      <c r="L265" s="56">
        <f t="shared" si="105"/>
        <v>0</v>
      </c>
      <c r="M265" s="56">
        <f t="shared" si="105"/>
        <v>0</v>
      </c>
      <c r="N265" s="56">
        <f t="shared" si="105"/>
        <v>0</v>
      </c>
      <c r="O265" s="56">
        <f t="shared" si="105"/>
        <v>0</v>
      </c>
      <c r="P265" s="56">
        <f t="shared" si="105"/>
        <v>0</v>
      </c>
      <c r="Q265" s="56">
        <f t="shared" si="105"/>
        <v>0</v>
      </c>
      <c r="R265" s="56">
        <f t="shared" si="105"/>
        <v>0</v>
      </c>
      <c r="S265" s="56">
        <f t="shared" si="106"/>
        <v>0</v>
      </c>
      <c r="T265" s="56">
        <f t="shared" si="106"/>
        <v>0</v>
      </c>
      <c r="U265" s="56">
        <f t="shared" si="106"/>
        <v>0</v>
      </c>
      <c r="V265" s="56">
        <f t="shared" si="106"/>
        <v>0</v>
      </c>
      <c r="W265" s="56">
        <f t="shared" si="106"/>
        <v>0</v>
      </c>
      <c r="X265" s="56">
        <f t="shared" si="106"/>
        <v>0</v>
      </c>
      <c r="Y265" s="56">
        <f t="shared" si="106"/>
        <v>0</v>
      </c>
      <c r="Z265" s="56">
        <f t="shared" si="106"/>
        <v>0</v>
      </c>
      <c r="AA265" s="56">
        <f t="shared" si="106"/>
        <v>0</v>
      </c>
      <c r="AB265" s="56">
        <f t="shared" si="106"/>
        <v>0</v>
      </c>
      <c r="AC265" s="56">
        <f t="shared" si="107"/>
        <v>0</v>
      </c>
      <c r="AD265" s="56">
        <f t="shared" si="107"/>
        <v>0</v>
      </c>
      <c r="AE265" s="56">
        <f t="shared" si="107"/>
        <v>0</v>
      </c>
      <c r="AF265" s="56">
        <f t="shared" si="107"/>
        <v>0</v>
      </c>
      <c r="AG265" s="56">
        <f t="shared" si="107"/>
        <v>0</v>
      </c>
      <c r="AH265" s="56">
        <f t="shared" si="107"/>
        <v>0</v>
      </c>
      <c r="AI265" s="56">
        <f t="shared" si="107"/>
        <v>0</v>
      </c>
      <c r="AJ265" s="56">
        <f t="shared" si="107"/>
        <v>0</v>
      </c>
      <c r="AK265" s="56">
        <f t="shared" si="107"/>
        <v>0</v>
      </c>
      <c r="AL265" s="56">
        <f t="shared" si="107"/>
        <v>0</v>
      </c>
      <c r="AM265" s="56">
        <f t="shared" si="108"/>
        <v>0</v>
      </c>
      <c r="AN265" s="56">
        <f t="shared" si="108"/>
        <v>0</v>
      </c>
      <c r="AO265" s="56">
        <f t="shared" si="108"/>
        <v>0</v>
      </c>
      <c r="AP265" s="56">
        <f t="shared" si="108"/>
        <v>0</v>
      </c>
      <c r="AQ265" s="56">
        <f t="shared" si="108"/>
        <v>0</v>
      </c>
      <c r="AR265" s="56">
        <f t="shared" si="108"/>
        <v>1</v>
      </c>
      <c r="AS265" s="56">
        <f t="shared" si="108"/>
        <v>1</v>
      </c>
      <c r="AT265" s="56">
        <f t="shared" si="108"/>
        <v>1</v>
      </c>
      <c r="AU265" s="56">
        <f t="shared" si="108"/>
        <v>1</v>
      </c>
      <c r="AV265" s="56">
        <f t="shared" si="108"/>
        <v>1</v>
      </c>
      <c r="AW265" s="56">
        <f t="shared" si="108"/>
        <v>1</v>
      </c>
      <c r="AX265" s="56">
        <f t="shared" si="108"/>
        <v>0</v>
      </c>
      <c r="AY265" s="56">
        <f t="shared" si="108"/>
        <v>0</v>
      </c>
      <c r="AZ265" s="56">
        <f t="shared" si="108"/>
        <v>0</v>
      </c>
    </row>
    <row r="266" spans="1:52">
      <c r="A266" s="56" t="s">
        <v>335</v>
      </c>
      <c r="B266" s="56">
        <v>39611</v>
      </c>
      <c r="C266" s="56" t="s">
        <v>714</v>
      </c>
      <c r="D266" s="56" t="s">
        <v>722</v>
      </c>
      <c r="E266" s="1">
        <v>41298</v>
      </c>
      <c r="F266" s="1">
        <v>42469</v>
      </c>
      <c r="G266" s="1">
        <f t="shared" si="109"/>
        <v>42469</v>
      </c>
      <c r="I266" s="56">
        <f t="shared" si="105"/>
        <v>0</v>
      </c>
      <c r="J266" s="56">
        <f t="shared" si="105"/>
        <v>0</v>
      </c>
      <c r="K266" s="56">
        <f t="shared" si="105"/>
        <v>0</v>
      </c>
      <c r="L266" s="56">
        <f t="shared" si="105"/>
        <v>0</v>
      </c>
      <c r="M266" s="56">
        <f t="shared" si="105"/>
        <v>0</v>
      </c>
      <c r="N266" s="56">
        <f t="shared" si="105"/>
        <v>0</v>
      </c>
      <c r="O266" s="56">
        <f t="shared" si="105"/>
        <v>0</v>
      </c>
      <c r="P266" s="56">
        <f t="shared" si="105"/>
        <v>0</v>
      </c>
      <c r="Q266" s="56">
        <f t="shared" si="105"/>
        <v>0</v>
      </c>
      <c r="R266" s="56">
        <f t="shared" si="105"/>
        <v>0</v>
      </c>
      <c r="S266" s="56">
        <f t="shared" si="106"/>
        <v>0</v>
      </c>
      <c r="T266" s="56">
        <f t="shared" si="106"/>
        <v>0</v>
      </c>
      <c r="U266" s="56">
        <f t="shared" si="106"/>
        <v>0</v>
      </c>
      <c r="V266" s="56">
        <f t="shared" si="106"/>
        <v>0</v>
      </c>
      <c r="W266" s="56">
        <f t="shared" si="106"/>
        <v>0</v>
      </c>
      <c r="X266" s="56">
        <f t="shared" si="106"/>
        <v>0</v>
      </c>
      <c r="Y266" s="56">
        <f t="shared" si="106"/>
        <v>1</v>
      </c>
      <c r="Z266" s="56">
        <f t="shared" si="106"/>
        <v>1</v>
      </c>
      <c r="AA266" s="56">
        <f t="shared" si="106"/>
        <v>1</v>
      </c>
      <c r="AB266" s="56">
        <f t="shared" si="106"/>
        <v>1</v>
      </c>
      <c r="AC266" s="56">
        <f t="shared" si="107"/>
        <v>1</v>
      </c>
      <c r="AD266" s="56">
        <f t="shared" si="107"/>
        <v>1</v>
      </c>
      <c r="AE266" s="56">
        <f t="shared" si="107"/>
        <v>1</v>
      </c>
      <c r="AF266" s="56">
        <f t="shared" si="107"/>
        <v>1</v>
      </c>
      <c r="AG266" s="56">
        <f t="shared" si="107"/>
        <v>1</v>
      </c>
      <c r="AH266" s="56">
        <f t="shared" si="107"/>
        <v>1</v>
      </c>
      <c r="AI266" s="56">
        <f t="shared" si="107"/>
        <v>1</v>
      </c>
      <c r="AJ266" s="56">
        <f t="shared" si="107"/>
        <v>1</v>
      </c>
      <c r="AK266" s="56">
        <f t="shared" si="107"/>
        <v>1</v>
      </c>
      <c r="AL266" s="56">
        <f t="shared" si="107"/>
        <v>0</v>
      </c>
      <c r="AM266" s="56">
        <f t="shared" si="108"/>
        <v>0</v>
      </c>
      <c r="AN266" s="56">
        <f t="shared" si="108"/>
        <v>0</v>
      </c>
      <c r="AO266" s="56">
        <f t="shared" si="108"/>
        <v>0</v>
      </c>
      <c r="AP266" s="56">
        <f t="shared" si="108"/>
        <v>0</v>
      </c>
      <c r="AQ266" s="56">
        <f t="shared" si="108"/>
        <v>0</v>
      </c>
      <c r="AR266" s="56">
        <f t="shared" si="108"/>
        <v>0</v>
      </c>
      <c r="AS266" s="56">
        <f t="shared" si="108"/>
        <v>0</v>
      </c>
      <c r="AT266" s="56">
        <f t="shared" si="108"/>
        <v>0</v>
      </c>
      <c r="AU266" s="56">
        <f t="shared" si="108"/>
        <v>0</v>
      </c>
      <c r="AV266" s="56">
        <f t="shared" si="108"/>
        <v>0</v>
      </c>
      <c r="AW266" s="56">
        <f t="shared" si="108"/>
        <v>0</v>
      </c>
      <c r="AX266" s="56">
        <f t="shared" si="108"/>
        <v>0</v>
      </c>
      <c r="AY266" s="56">
        <f t="shared" si="108"/>
        <v>0</v>
      </c>
      <c r="AZ266" s="56">
        <f t="shared" si="108"/>
        <v>0</v>
      </c>
    </row>
    <row r="267" spans="1:52">
      <c r="A267" s="56" t="s">
        <v>335</v>
      </c>
      <c r="B267" s="56">
        <v>39612</v>
      </c>
      <c r="C267" s="56" t="s">
        <v>714</v>
      </c>
      <c r="D267" s="56" t="s">
        <v>721</v>
      </c>
      <c r="E267" s="1">
        <v>41307</v>
      </c>
      <c r="F267" s="1">
        <v>42477</v>
      </c>
      <c r="G267" s="1">
        <f t="shared" si="109"/>
        <v>42477</v>
      </c>
      <c r="I267" s="56">
        <f t="shared" ref="I267:R280" si="110">IF(AND(I$5&gt;$E267,I$5&lt;$G267),1,0)</f>
        <v>0</v>
      </c>
      <c r="J267" s="56">
        <f t="shared" si="110"/>
        <v>0</v>
      </c>
      <c r="K267" s="56">
        <f t="shared" si="110"/>
        <v>0</v>
      </c>
      <c r="L267" s="56">
        <f t="shared" si="110"/>
        <v>0</v>
      </c>
      <c r="M267" s="56">
        <f t="shared" si="110"/>
        <v>0</v>
      </c>
      <c r="N267" s="56">
        <f t="shared" si="110"/>
        <v>0</v>
      </c>
      <c r="O267" s="56">
        <f t="shared" si="110"/>
        <v>0</v>
      </c>
      <c r="P267" s="56">
        <f t="shared" si="110"/>
        <v>0</v>
      </c>
      <c r="Q267" s="56">
        <f t="shared" si="110"/>
        <v>0</v>
      </c>
      <c r="R267" s="56">
        <f t="shared" si="110"/>
        <v>0</v>
      </c>
      <c r="S267" s="56">
        <f t="shared" ref="S267:AB280" si="111">IF(AND(S$5&gt;$E267,S$5&lt;$G267),1,0)</f>
        <v>0</v>
      </c>
      <c r="T267" s="56">
        <f t="shared" si="111"/>
        <v>0</v>
      </c>
      <c r="U267" s="56">
        <f t="shared" si="111"/>
        <v>0</v>
      </c>
      <c r="V267" s="56">
        <f t="shared" si="111"/>
        <v>0</v>
      </c>
      <c r="W267" s="56">
        <f t="shared" si="111"/>
        <v>0</v>
      </c>
      <c r="X267" s="56">
        <f t="shared" si="111"/>
        <v>0</v>
      </c>
      <c r="Y267" s="56">
        <f t="shared" si="111"/>
        <v>1</v>
      </c>
      <c r="Z267" s="56">
        <f t="shared" si="111"/>
        <v>1</v>
      </c>
      <c r="AA267" s="56">
        <f t="shared" si="111"/>
        <v>1</v>
      </c>
      <c r="AB267" s="56">
        <f t="shared" si="111"/>
        <v>1</v>
      </c>
      <c r="AC267" s="56">
        <f t="shared" ref="AC267:AL280" si="112">IF(AND(AC$5&gt;$E267,AC$5&lt;$G267),1,0)</f>
        <v>1</v>
      </c>
      <c r="AD267" s="56">
        <f t="shared" si="112"/>
        <v>1</v>
      </c>
      <c r="AE267" s="56">
        <f t="shared" si="112"/>
        <v>1</v>
      </c>
      <c r="AF267" s="56">
        <f t="shared" si="112"/>
        <v>1</v>
      </c>
      <c r="AG267" s="56">
        <f t="shared" si="112"/>
        <v>1</v>
      </c>
      <c r="AH267" s="56">
        <f t="shared" si="112"/>
        <v>1</v>
      </c>
      <c r="AI267" s="56">
        <f t="shared" si="112"/>
        <v>1</v>
      </c>
      <c r="AJ267" s="56">
        <f t="shared" si="112"/>
        <v>1</v>
      </c>
      <c r="AK267" s="56">
        <f t="shared" si="112"/>
        <v>1</v>
      </c>
      <c r="AL267" s="56">
        <f t="shared" si="112"/>
        <v>0</v>
      </c>
      <c r="AM267" s="56">
        <f t="shared" ref="AM267:AZ280" si="113">IF(AND(AM$5&gt;$E267,AM$5&lt;$G267),1,0)</f>
        <v>0</v>
      </c>
      <c r="AN267" s="56">
        <f t="shared" si="113"/>
        <v>0</v>
      </c>
      <c r="AO267" s="56">
        <f t="shared" si="113"/>
        <v>0</v>
      </c>
      <c r="AP267" s="56">
        <f t="shared" si="113"/>
        <v>0</v>
      </c>
      <c r="AQ267" s="56">
        <f t="shared" si="113"/>
        <v>0</v>
      </c>
      <c r="AR267" s="56">
        <f t="shared" si="113"/>
        <v>0</v>
      </c>
      <c r="AS267" s="56">
        <f t="shared" si="113"/>
        <v>0</v>
      </c>
      <c r="AT267" s="56">
        <f t="shared" si="113"/>
        <v>0</v>
      </c>
      <c r="AU267" s="56">
        <f t="shared" si="113"/>
        <v>0</v>
      </c>
      <c r="AV267" s="56">
        <f t="shared" si="113"/>
        <v>0</v>
      </c>
      <c r="AW267" s="56">
        <f t="shared" si="113"/>
        <v>0</v>
      </c>
      <c r="AX267" s="56">
        <f t="shared" si="113"/>
        <v>0</v>
      </c>
      <c r="AY267" s="56">
        <f t="shared" si="113"/>
        <v>0</v>
      </c>
      <c r="AZ267" s="56">
        <f t="shared" si="113"/>
        <v>0</v>
      </c>
    </row>
    <row r="268" spans="1:52">
      <c r="A268" s="56" t="s">
        <v>335</v>
      </c>
      <c r="B268" s="56">
        <v>39620</v>
      </c>
      <c r="C268" s="56" t="s">
        <v>714</v>
      </c>
      <c r="D268" s="56" t="s">
        <v>720</v>
      </c>
      <c r="E268" s="1">
        <v>41467</v>
      </c>
      <c r="F268" s="1">
        <v>42904</v>
      </c>
      <c r="G268" s="1">
        <f t="shared" si="109"/>
        <v>42904</v>
      </c>
      <c r="I268" s="56">
        <f t="shared" si="110"/>
        <v>0</v>
      </c>
      <c r="J268" s="56">
        <f t="shared" si="110"/>
        <v>0</v>
      </c>
      <c r="K268" s="56">
        <f t="shared" si="110"/>
        <v>0</v>
      </c>
      <c r="L268" s="56">
        <f t="shared" si="110"/>
        <v>0</v>
      </c>
      <c r="M268" s="56">
        <f t="shared" si="110"/>
        <v>0</v>
      </c>
      <c r="N268" s="56">
        <f t="shared" si="110"/>
        <v>0</v>
      </c>
      <c r="O268" s="56">
        <f t="shared" si="110"/>
        <v>0</v>
      </c>
      <c r="P268" s="56">
        <f t="shared" si="110"/>
        <v>0</v>
      </c>
      <c r="Q268" s="56">
        <f t="shared" si="110"/>
        <v>0</v>
      </c>
      <c r="R268" s="56">
        <f t="shared" si="110"/>
        <v>0</v>
      </c>
      <c r="S268" s="56">
        <f t="shared" si="111"/>
        <v>0</v>
      </c>
      <c r="T268" s="56">
        <f t="shared" si="111"/>
        <v>0</v>
      </c>
      <c r="U268" s="56">
        <f t="shared" si="111"/>
        <v>0</v>
      </c>
      <c r="V268" s="56">
        <f t="shared" si="111"/>
        <v>0</v>
      </c>
      <c r="W268" s="56">
        <f t="shared" si="111"/>
        <v>0</v>
      </c>
      <c r="X268" s="56">
        <f t="shared" si="111"/>
        <v>0</v>
      </c>
      <c r="Y268" s="56">
        <f t="shared" si="111"/>
        <v>0</v>
      </c>
      <c r="Z268" s="56">
        <f t="shared" si="111"/>
        <v>0</v>
      </c>
      <c r="AA268" s="56">
        <f t="shared" si="111"/>
        <v>1</v>
      </c>
      <c r="AB268" s="56">
        <f t="shared" si="111"/>
        <v>1</v>
      </c>
      <c r="AC268" s="56">
        <f t="shared" si="112"/>
        <v>1</v>
      </c>
      <c r="AD268" s="56">
        <f t="shared" si="112"/>
        <v>1</v>
      </c>
      <c r="AE268" s="56">
        <f t="shared" si="112"/>
        <v>1</v>
      </c>
      <c r="AF268" s="56">
        <f t="shared" si="112"/>
        <v>1</v>
      </c>
      <c r="AG268" s="56">
        <f t="shared" si="112"/>
        <v>1</v>
      </c>
      <c r="AH268" s="56">
        <f t="shared" si="112"/>
        <v>1</v>
      </c>
      <c r="AI268" s="56">
        <f t="shared" si="112"/>
        <v>1</v>
      </c>
      <c r="AJ268" s="56">
        <f t="shared" si="112"/>
        <v>1</v>
      </c>
      <c r="AK268" s="56">
        <f t="shared" si="112"/>
        <v>1</v>
      </c>
      <c r="AL268" s="56">
        <f t="shared" si="112"/>
        <v>1</v>
      </c>
      <c r="AM268" s="56">
        <f t="shared" si="113"/>
        <v>1</v>
      </c>
      <c r="AN268" s="56">
        <f t="shared" si="113"/>
        <v>1</v>
      </c>
      <c r="AO268" s="56">
        <f t="shared" si="113"/>
        <v>1</v>
      </c>
      <c r="AP268" s="56">
        <f t="shared" si="113"/>
        <v>0</v>
      </c>
      <c r="AQ268" s="56">
        <f t="shared" si="113"/>
        <v>0</v>
      </c>
      <c r="AR268" s="56">
        <f t="shared" si="113"/>
        <v>0</v>
      </c>
      <c r="AS268" s="56">
        <f t="shared" si="113"/>
        <v>0</v>
      </c>
      <c r="AT268" s="56">
        <f t="shared" si="113"/>
        <v>0</v>
      </c>
      <c r="AU268" s="56">
        <f t="shared" si="113"/>
        <v>0</v>
      </c>
      <c r="AV268" s="56">
        <f t="shared" si="113"/>
        <v>0</v>
      </c>
      <c r="AW268" s="56">
        <f t="shared" si="113"/>
        <v>0</v>
      </c>
      <c r="AX268" s="56">
        <f t="shared" si="113"/>
        <v>0</v>
      </c>
      <c r="AY268" s="56">
        <f t="shared" si="113"/>
        <v>0</v>
      </c>
      <c r="AZ268" s="56">
        <f t="shared" si="113"/>
        <v>0</v>
      </c>
    </row>
    <row r="269" spans="1:52">
      <c r="A269" s="56" t="s">
        <v>335</v>
      </c>
      <c r="B269" s="56">
        <v>39624</v>
      </c>
      <c r="C269" s="56" t="s">
        <v>714</v>
      </c>
      <c r="D269" s="56" t="s">
        <v>719</v>
      </c>
      <c r="E269" s="1">
        <v>41545</v>
      </c>
      <c r="F269" s="1">
        <v>42896</v>
      </c>
      <c r="G269" s="1">
        <f t="shared" si="109"/>
        <v>42896</v>
      </c>
      <c r="I269" s="56">
        <f t="shared" si="110"/>
        <v>0</v>
      </c>
      <c r="J269" s="56">
        <f t="shared" si="110"/>
        <v>0</v>
      </c>
      <c r="K269" s="56">
        <f t="shared" si="110"/>
        <v>0</v>
      </c>
      <c r="L269" s="56">
        <f t="shared" si="110"/>
        <v>0</v>
      </c>
      <c r="M269" s="56">
        <f t="shared" si="110"/>
        <v>0</v>
      </c>
      <c r="N269" s="56">
        <f t="shared" si="110"/>
        <v>0</v>
      </c>
      <c r="O269" s="56">
        <f t="shared" si="110"/>
        <v>0</v>
      </c>
      <c r="P269" s="56">
        <f t="shared" si="110"/>
        <v>0</v>
      </c>
      <c r="Q269" s="56">
        <f t="shared" si="110"/>
        <v>0</v>
      </c>
      <c r="R269" s="56">
        <f t="shared" si="110"/>
        <v>0</v>
      </c>
      <c r="S269" s="56">
        <f t="shared" si="111"/>
        <v>0</v>
      </c>
      <c r="T269" s="56">
        <f t="shared" si="111"/>
        <v>0</v>
      </c>
      <c r="U269" s="56">
        <f t="shared" si="111"/>
        <v>0</v>
      </c>
      <c r="V269" s="56">
        <f t="shared" si="111"/>
        <v>0</v>
      </c>
      <c r="W269" s="56">
        <f t="shared" si="111"/>
        <v>0</v>
      </c>
      <c r="X269" s="56">
        <f t="shared" si="111"/>
        <v>0</v>
      </c>
      <c r="Y269" s="56">
        <f t="shared" si="111"/>
        <v>0</v>
      </c>
      <c r="Z269" s="56">
        <f t="shared" si="111"/>
        <v>0</v>
      </c>
      <c r="AA269" s="56">
        <f t="shared" si="111"/>
        <v>1</v>
      </c>
      <c r="AB269" s="56">
        <f t="shared" si="111"/>
        <v>1</v>
      </c>
      <c r="AC269" s="56">
        <f t="shared" si="112"/>
        <v>1</v>
      </c>
      <c r="AD269" s="56">
        <f t="shared" si="112"/>
        <v>1</v>
      </c>
      <c r="AE269" s="56">
        <f t="shared" si="112"/>
        <v>1</v>
      </c>
      <c r="AF269" s="56">
        <f t="shared" si="112"/>
        <v>1</v>
      </c>
      <c r="AG269" s="56">
        <f t="shared" si="112"/>
        <v>1</v>
      </c>
      <c r="AH269" s="56">
        <f t="shared" si="112"/>
        <v>1</v>
      </c>
      <c r="AI269" s="56">
        <f t="shared" si="112"/>
        <v>1</v>
      </c>
      <c r="AJ269" s="56">
        <f t="shared" si="112"/>
        <v>1</v>
      </c>
      <c r="AK269" s="56">
        <f t="shared" si="112"/>
        <v>1</v>
      </c>
      <c r="AL269" s="56">
        <f t="shared" si="112"/>
        <v>1</v>
      </c>
      <c r="AM269" s="56">
        <f t="shared" si="113"/>
        <v>1</v>
      </c>
      <c r="AN269" s="56">
        <f t="shared" si="113"/>
        <v>1</v>
      </c>
      <c r="AO269" s="56">
        <f t="shared" si="113"/>
        <v>1</v>
      </c>
      <c r="AP269" s="56">
        <f t="shared" si="113"/>
        <v>0</v>
      </c>
      <c r="AQ269" s="56">
        <f t="shared" si="113"/>
        <v>0</v>
      </c>
      <c r="AR269" s="56">
        <f t="shared" si="113"/>
        <v>0</v>
      </c>
      <c r="AS269" s="56">
        <f t="shared" si="113"/>
        <v>0</v>
      </c>
      <c r="AT269" s="56">
        <f t="shared" si="113"/>
        <v>0</v>
      </c>
      <c r="AU269" s="56">
        <f t="shared" si="113"/>
        <v>0</v>
      </c>
      <c r="AV269" s="56">
        <f t="shared" si="113"/>
        <v>0</v>
      </c>
      <c r="AW269" s="56">
        <f t="shared" si="113"/>
        <v>0</v>
      </c>
      <c r="AX269" s="56">
        <f t="shared" si="113"/>
        <v>0</v>
      </c>
      <c r="AY269" s="56">
        <f t="shared" si="113"/>
        <v>0</v>
      </c>
      <c r="AZ269" s="56">
        <f t="shared" si="113"/>
        <v>0</v>
      </c>
    </row>
    <row r="270" spans="1:52">
      <c r="A270" s="56" t="s">
        <v>335</v>
      </c>
      <c r="B270" s="56">
        <v>39632</v>
      </c>
      <c r="C270" s="56" t="s">
        <v>714</v>
      </c>
      <c r="D270" s="56" t="s">
        <v>718</v>
      </c>
      <c r="E270" s="1">
        <v>41660</v>
      </c>
      <c r="F270" s="1">
        <v>42875</v>
      </c>
      <c r="G270" s="1">
        <f t="shared" si="109"/>
        <v>42875</v>
      </c>
      <c r="I270" s="56">
        <f t="shared" si="110"/>
        <v>0</v>
      </c>
      <c r="J270" s="56">
        <f t="shared" si="110"/>
        <v>0</v>
      </c>
      <c r="K270" s="56">
        <f t="shared" si="110"/>
        <v>0</v>
      </c>
      <c r="L270" s="56">
        <f t="shared" si="110"/>
        <v>0</v>
      </c>
      <c r="M270" s="56">
        <f t="shared" si="110"/>
        <v>0</v>
      </c>
      <c r="N270" s="56">
        <f t="shared" si="110"/>
        <v>0</v>
      </c>
      <c r="O270" s="56">
        <f t="shared" si="110"/>
        <v>0</v>
      </c>
      <c r="P270" s="56">
        <f t="shared" si="110"/>
        <v>0</v>
      </c>
      <c r="Q270" s="56">
        <f t="shared" si="110"/>
        <v>0</v>
      </c>
      <c r="R270" s="56">
        <f t="shared" si="110"/>
        <v>0</v>
      </c>
      <c r="S270" s="56">
        <f t="shared" si="111"/>
        <v>0</v>
      </c>
      <c r="T270" s="56">
        <f t="shared" si="111"/>
        <v>0</v>
      </c>
      <c r="U270" s="56">
        <f t="shared" si="111"/>
        <v>0</v>
      </c>
      <c r="V270" s="56">
        <f t="shared" si="111"/>
        <v>0</v>
      </c>
      <c r="W270" s="56">
        <f t="shared" si="111"/>
        <v>0</v>
      </c>
      <c r="X270" s="56">
        <f t="shared" si="111"/>
        <v>0</v>
      </c>
      <c r="Y270" s="56">
        <f t="shared" si="111"/>
        <v>0</v>
      </c>
      <c r="Z270" s="56">
        <f t="shared" si="111"/>
        <v>0</v>
      </c>
      <c r="AA270" s="56">
        <f t="shared" si="111"/>
        <v>0</v>
      </c>
      <c r="AB270" s="56">
        <f t="shared" si="111"/>
        <v>0</v>
      </c>
      <c r="AC270" s="56">
        <f t="shared" si="112"/>
        <v>1</v>
      </c>
      <c r="AD270" s="56">
        <f t="shared" si="112"/>
        <v>1</v>
      </c>
      <c r="AE270" s="56">
        <f t="shared" si="112"/>
        <v>1</v>
      </c>
      <c r="AF270" s="56">
        <f t="shared" si="112"/>
        <v>1</v>
      </c>
      <c r="AG270" s="56">
        <f t="shared" si="112"/>
        <v>1</v>
      </c>
      <c r="AH270" s="56">
        <f t="shared" si="112"/>
        <v>1</v>
      </c>
      <c r="AI270" s="56">
        <f t="shared" si="112"/>
        <v>1</v>
      </c>
      <c r="AJ270" s="56">
        <f t="shared" si="112"/>
        <v>1</v>
      </c>
      <c r="AK270" s="56">
        <f t="shared" si="112"/>
        <v>1</v>
      </c>
      <c r="AL270" s="56">
        <f t="shared" si="112"/>
        <v>1</v>
      </c>
      <c r="AM270" s="56">
        <f t="shared" si="113"/>
        <v>1</v>
      </c>
      <c r="AN270" s="56">
        <f t="shared" si="113"/>
        <v>1</v>
      </c>
      <c r="AO270" s="56">
        <f t="shared" si="113"/>
        <v>1</v>
      </c>
      <c r="AP270" s="56">
        <f t="shared" si="113"/>
        <v>0</v>
      </c>
      <c r="AQ270" s="56">
        <f t="shared" si="113"/>
        <v>0</v>
      </c>
      <c r="AR270" s="56">
        <f t="shared" si="113"/>
        <v>0</v>
      </c>
      <c r="AS270" s="56">
        <f t="shared" si="113"/>
        <v>0</v>
      </c>
      <c r="AT270" s="56">
        <f t="shared" si="113"/>
        <v>0</v>
      </c>
      <c r="AU270" s="56">
        <f t="shared" si="113"/>
        <v>0</v>
      </c>
      <c r="AV270" s="56">
        <f t="shared" si="113"/>
        <v>0</v>
      </c>
      <c r="AW270" s="56">
        <f t="shared" si="113"/>
        <v>0</v>
      </c>
      <c r="AX270" s="56">
        <f t="shared" si="113"/>
        <v>0</v>
      </c>
      <c r="AY270" s="56">
        <f t="shared" si="113"/>
        <v>0</v>
      </c>
      <c r="AZ270" s="56">
        <f t="shared" si="113"/>
        <v>0</v>
      </c>
    </row>
    <row r="271" spans="1:52">
      <c r="A271" s="56" t="s">
        <v>335</v>
      </c>
      <c r="B271" s="56">
        <v>40738</v>
      </c>
      <c r="C271" s="56" t="s">
        <v>714</v>
      </c>
      <c r="D271" s="56" t="s">
        <v>717</v>
      </c>
      <c r="E271" s="1">
        <v>42122</v>
      </c>
      <c r="F271" s="1">
        <v>42845</v>
      </c>
      <c r="G271" s="1">
        <f t="shared" si="109"/>
        <v>42845</v>
      </c>
      <c r="I271" s="56">
        <f t="shared" si="110"/>
        <v>0</v>
      </c>
      <c r="J271" s="56">
        <f t="shared" si="110"/>
        <v>0</v>
      </c>
      <c r="K271" s="56">
        <f t="shared" si="110"/>
        <v>0</v>
      </c>
      <c r="L271" s="56">
        <f t="shared" si="110"/>
        <v>0</v>
      </c>
      <c r="M271" s="56">
        <f t="shared" si="110"/>
        <v>0</v>
      </c>
      <c r="N271" s="56">
        <f t="shared" si="110"/>
        <v>0</v>
      </c>
      <c r="O271" s="56">
        <f t="shared" si="110"/>
        <v>0</v>
      </c>
      <c r="P271" s="56">
        <f t="shared" si="110"/>
        <v>0</v>
      </c>
      <c r="Q271" s="56">
        <f t="shared" si="110"/>
        <v>0</v>
      </c>
      <c r="R271" s="56">
        <f t="shared" si="110"/>
        <v>0</v>
      </c>
      <c r="S271" s="56">
        <f t="shared" si="111"/>
        <v>0</v>
      </c>
      <c r="T271" s="56">
        <f t="shared" si="111"/>
        <v>0</v>
      </c>
      <c r="U271" s="56">
        <f t="shared" si="111"/>
        <v>0</v>
      </c>
      <c r="V271" s="56">
        <f t="shared" si="111"/>
        <v>0</v>
      </c>
      <c r="W271" s="56">
        <f t="shared" si="111"/>
        <v>0</v>
      </c>
      <c r="X271" s="56">
        <f t="shared" si="111"/>
        <v>0</v>
      </c>
      <c r="Y271" s="56">
        <f t="shared" si="111"/>
        <v>0</v>
      </c>
      <c r="Z271" s="56">
        <f t="shared" si="111"/>
        <v>0</v>
      </c>
      <c r="AA271" s="56">
        <f t="shared" si="111"/>
        <v>0</v>
      </c>
      <c r="AB271" s="56">
        <f t="shared" si="111"/>
        <v>0</v>
      </c>
      <c r="AC271" s="56">
        <f t="shared" si="112"/>
        <v>0</v>
      </c>
      <c r="AD271" s="56">
        <f t="shared" si="112"/>
        <v>0</v>
      </c>
      <c r="AE271" s="56">
        <f t="shared" si="112"/>
        <v>0</v>
      </c>
      <c r="AF271" s="56">
        <f t="shared" si="112"/>
        <v>0</v>
      </c>
      <c r="AG271" s="56">
        <f t="shared" si="112"/>
        <v>0</v>
      </c>
      <c r="AH271" s="56">
        <f t="shared" si="112"/>
        <v>1</v>
      </c>
      <c r="AI271" s="56">
        <f t="shared" si="112"/>
        <v>1</v>
      </c>
      <c r="AJ271" s="56">
        <f t="shared" si="112"/>
        <v>1</v>
      </c>
      <c r="AK271" s="56">
        <f t="shared" si="112"/>
        <v>1</v>
      </c>
      <c r="AL271" s="56">
        <f t="shared" si="112"/>
        <v>1</v>
      </c>
      <c r="AM271" s="56">
        <f t="shared" si="113"/>
        <v>1</v>
      </c>
      <c r="AN271" s="56">
        <f t="shared" si="113"/>
        <v>1</v>
      </c>
      <c r="AO271" s="56">
        <f t="shared" si="113"/>
        <v>1</v>
      </c>
      <c r="AP271" s="56">
        <f t="shared" si="113"/>
        <v>0</v>
      </c>
      <c r="AQ271" s="56">
        <f t="shared" si="113"/>
        <v>0</v>
      </c>
      <c r="AR271" s="56">
        <f t="shared" si="113"/>
        <v>0</v>
      </c>
      <c r="AS271" s="56">
        <f t="shared" si="113"/>
        <v>0</v>
      </c>
      <c r="AT271" s="56">
        <f t="shared" si="113"/>
        <v>0</v>
      </c>
      <c r="AU271" s="56">
        <f t="shared" si="113"/>
        <v>0</v>
      </c>
      <c r="AV271" s="56">
        <f t="shared" si="113"/>
        <v>0</v>
      </c>
      <c r="AW271" s="56">
        <f t="shared" si="113"/>
        <v>0</v>
      </c>
      <c r="AX271" s="56">
        <f t="shared" si="113"/>
        <v>0</v>
      </c>
      <c r="AY271" s="56">
        <f t="shared" si="113"/>
        <v>0</v>
      </c>
      <c r="AZ271" s="56">
        <f t="shared" si="113"/>
        <v>0</v>
      </c>
    </row>
    <row r="272" spans="1:52">
      <c r="A272" s="56" t="s">
        <v>335</v>
      </c>
      <c r="B272" s="56">
        <v>40739</v>
      </c>
      <c r="C272" s="56" t="s">
        <v>714</v>
      </c>
      <c r="D272" s="56" t="s">
        <v>716</v>
      </c>
      <c r="E272" s="1">
        <v>42184</v>
      </c>
      <c r="F272" s="1">
        <v>42874</v>
      </c>
      <c r="G272" s="1">
        <f t="shared" si="109"/>
        <v>42874</v>
      </c>
      <c r="I272" s="56">
        <f t="shared" si="110"/>
        <v>0</v>
      </c>
      <c r="J272" s="56">
        <f t="shared" si="110"/>
        <v>0</v>
      </c>
      <c r="K272" s="56">
        <f t="shared" si="110"/>
        <v>0</v>
      </c>
      <c r="L272" s="56">
        <f t="shared" si="110"/>
        <v>0</v>
      </c>
      <c r="M272" s="56">
        <f t="shared" si="110"/>
        <v>0</v>
      </c>
      <c r="N272" s="56">
        <f t="shared" si="110"/>
        <v>0</v>
      </c>
      <c r="O272" s="56">
        <f t="shared" si="110"/>
        <v>0</v>
      </c>
      <c r="P272" s="56">
        <f t="shared" si="110"/>
        <v>0</v>
      </c>
      <c r="Q272" s="56">
        <f t="shared" si="110"/>
        <v>0</v>
      </c>
      <c r="R272" s="56">
        <f t="shared" si="110"/>
        <v>0</v>
      </c>
      <c r="S272" s="56">
        <f t="shared" si="111"/>
        <v>0</v>
      </c>
      <c r="T272" s="56">
        <f t="shared" si="111"/>
        <v>0</v>
      </c>
      <c r="U272" s="56">
        <f t="shared" si="111"/>
        <v>0</v>
      </c>
      <c r="V272" s="56">
        <f t="shared" si="111"/>
        <v>0</v>
      </c>
      <c r="W272" s="56">
        <f t="shared" si="111"/>
        <v>0</v>
      </c>
      <c r="X272" s="56">
        <f t="shared" si="111"/>
        <v>0</v>
      </c>
      <c r="Y272" s="56">
        <f t="shared" si="111"/>
        <v>0</v>
      </c>
      <c r="Z272" s="56">
        <f t="shared" si="111"/>
        <v>0</v>
      </c>
      <c r="AA272" s="56">
        <f t="shared" si="111"/>
        <v>0</v>
      </c>
      <c r="AB272" s="56">
        <f t="shared" si="111"/>
        <v>0</v>
      </c>
      <c r="AC272" s="56">
        <f t="shared" si="112"/>
        <v>0</v>
      </c>
      <c r="AD272" s="56">
        <f t="shared" si="112"/>
        <v>0</v>
      </c>
      <c r="AE272" s="56">
        <f t="shared" si="112"/>
        <v>0</v>
      </c>
      <c r="AF272" s="56">
        <f t="shared" si="112"/>
        <v>0</v>
      </c>
      <c r="AG272" s="56">
        <f t="shared" si="112"/>
        <v>0</v>
      </c>
      <c r="AH272" s="56">
        <f t="shared" si="112"/>
        <v>1</v>
      </c>
      <c r="AI272" s="56">
        <f t="shared" si="112"/>
        <v>1</v>
      </c>
      <c r="AJ272" s="56">
        <f t="shared" si="112"/>
        <v>1</v>
      </c>
      <c r="AK272" s="56">
        <f t="shared" si="112"/>
        <v>1</v>
      </c>
      <c r="AL272" s="56">
        <f t="shared" si="112"/>
        <v>1</v>
      </c>
      <c r="AM272" s="56">
        <f t="shared" si="113"/>
        <v>1</v>
      </c>
      <c r="AN272" s="56">
        <f t="shared" si="113"/>
        <v>1</v>
      </c>
      <c r="AO272" s="56">
        <f t="shared" si="113"/>
        <v>1</v>
      </c>
      <c r="AP272" s="56">
        <f t="shared" si="113"/>
        <v>0</v>
      </c>
      <c r="AQ272" s="56">
        <f t="shared" si="113"/>
        <v>0</v>
      </c>
      <c r="AR272" s="56">
        <f t="shared" si="113"/>
        <v>0</v>
      </c>
      <c r="AS272" s="56">
        <f t="shared" si="113"/>
        <v>0</v>
      </c>
      <c r="AT272" s="56">
        <f t="shared" si="113"/>
        <v>0</v>
      </c>
      <c r="AU272" s="56">
        <f t="shared" si="113"/>
        <v>0</v>
      </c>
      <c r="AV272" s="56">
        <f t="shared" si="113"/>
        <v>0</v>
      </c>
      <c r="AW272" s="56">
        <f t="shared" si="113"/>
        <v>0</v>
      </c>
      <c r="AX272" s="56">
        <f t="shared" si="113"/>
        <v>0</v>
      </c>
      <c r="AY272" s="56">
        <f t="shared" si="113"/>
        <v>0</v>
      </c>
      <c r="AZ272" s="56">
        <f t="shared" si="113"/>
        <v>0</v>
      </c>
    </row>
    <row r="273" spans="1:52">
      <c r="A273" s="56" t="s">
        <v>335</v>
      </c>
      <c r="B273" s="56">
        <v>40741</v>
      </c>
      <c r="C273" s="56" t="s">
        <v>714</v>
      </c>
      <c r="D273" s="56" t="s">
        <v>715</v>
      </c>
      <c r="E273" s="1">
        <v>42306</v>
      </c>
      <c r="F273" s="1">
        <v>42892</v>
      </c>
      <c r="G273" s="1">
        <f t="shared" si="109"/>
        <v>42892</v>
      </c>
      <c r="I273" s="56">
        <f t="shared" si="110"/>
        <v>0</v>
      </c>
      <c r="J273" s="56">
        <f t="shared" si="110"/>
        <v>0</v>
      </c>
      <c r="K273" s="56">
        <f t="shared" si="110"/>
        <v>0</v>
      </c>
      <c r="L273" s="56">
        <f t="shared" si="110"/>
        <v>0</v>
      </c>
      <c r="M273" s="56">
        <f t="shared" si="110"/>
        <v>0</v>
      </c>
      <c r="N273" s="56">
        <f t="shared" si="110"/>
        <v>0</v>
      </c>
      <c r="O273" s="56">
        <f t="shared" si="110"/>
        <v>0</v>
      </c>
      <c r="P273" s="56">
        <f t="shared" si="110"/>
        <v>0</v>
      </c>
      <c r="Q273" s="56">
        <f t="shared" si="110"/>
        <v>0</v>
      </c>
      <c r="R273" s="56">
        <f t="shared" si="110"/>
        <v>0</v>
      </c>
      <c r="S273" s="56">
        <f t="shared" si="111"/>
        <v>0</v>
      </c>
      <c r="T273" s="56">
        <f t="shared" si="111"/>
        <v>0</v>
      </c>
      <c r="U273" s="56">
        <f t="shared" si="111"/>
        <v>0</v>
      </c>
      <c r="V273" s="56">
        <f t="shared" si="111"/>
        <v>0</v>
      </c>
      <c r="W273" s="56">
        <f t="shared" si="111"/>
        <v>0</v>
      </c>
      <c r="X273" s="56">
        <f t="shared" si="111"/>
        <v>0</v>
      </c>
      <c r="Y273" s="56">
        <f t="shared" si="111"/>
        <v>0</v>
      </c>
      <c r="Z273" s="56">
        <f t="shared" si="111"/>
        <v>0</v>
      </c>
      <c r="AA273" s="56">
        <f t="shared" si="111"/>
        <v>0</v>
      </c>
      <c r="AB273" s="56">
        <f t="shared" si="111"/>
        <v>0</v>
      </c>
      <c r="AC273" s="56">
        <f t="shared" si="112"/>
        <v>0</v>
      </c>
      <c r="AD273" s="56">
        <f t="shared" si="112"/>
        <v>0</v>
      </c>
      <c r="AE273" s="56">
        <f t="shared" si="112"/>
        <v>0</v>
      </c>
      <c r="AF273" s="56">
        <f t="shared" si="112"/>
        <v>0</v>
      </c>
      <c r="AG273" s="56">
        <f t="shared" si="112"/>
        <v>0</v>
      </c>
      <c r="AH273" s="56">
        <f t="shared" si="112"/>
        <v>0</v>
      </c>
      <c r="AI273" s="56">
        <f t="shared" si="112"/>
        <v>0</v>
      </c>
      <c r="AJ273" s="56">
        <f t="shared" si="112"/>
        <v>1</v>
      </c>
      <c r="AK273" s="56">
        <f t="shared" si="112"/>
        <v>1</v>
      </c>
      <c r="AL273" s="56">
        <f t="shared" si="112"/>
        <v>1</v>
      </c>
      <c r="AM273" s="56">
        <f t="shared" si="113"/>
        <v>1</v>
      </c>
      <c r="AN273" s="56">
        <f t="shared" si="113"/>
        <v>1</v>
      </c>
      <c r="AO273" s="56">
        <f t="shared" si="113"/>
        <v>1</v>
      </c>
      <c r="AP273" s="56">
        <f t="shared" si="113"/>
        <v>0</v>
      </c>
      <c r="AQ273" s="56">
        <f t="shared" si="113"/>
        <v>0</v>
      </c>
      <c r="AR273" s="56">
        <f t="shared" si="113"/>
        <v>0</v>
      </c>
      <c r="AS273" s="56">
        <f t="shared" si="113"/>
        <v>0</v>
      </c>
      <c r="AT273" s="56">
        <f t="shared" si="113"/>
        <v>0</v>
      </c>
      <c r="AU273" s="56">
        <f t="shared" si="113"/>
        <v>0</v>
      </c>
      <c r="AV273" s="56">
        <f t="shared" si="113"/>
        <v>0</v>
      </c>
      <c r="AW273" s="56">
        <f t="shared" si="113"/>
        <v>0</v>
      </c>
      <c r="AX273" s="56">
        <f t="shared" si="113"/>
        <v>0</v>
      </c>
      <c r="AY273" s="56">
        <f t="shared" si="113"/>
        <v>0</v>
      </c>
      <c r="AZ273" s="56">
        <f t="shared" si="113"/>
        <v>0</v>
      </c>
    </row>
    <row r="274" spans="1:52">
      <c r="A274" s="56" t="s">
        <v>335</v>
      </c>
      <c r="B274" s="56">
        <v>40742</v>
      </c>
      <c r="C274" s="56" t="s">
        <v>714</v>
      </c>
      <c r="D274" s="56" t="s">
        <v>713</v>
      </c>
      <c r="E274" s="1">
        <v>42354</v>
      </c>
      <c r="F274" s="1">
        <v>42914</v>
      </c>
      <c r="G274" s="1">
        <f t="shared" si="109"/>
        <v>42914</v>
      </c>
      <c r="I274" s="56">
        <f t="shared" si="110"/>
        <v>0</v>
      </c>
      <c r="J274" s="56">
        <f t="shared" si="110"/>
        <v>0</v>
      </c>
      <c r="K274" s="56">
        <f t="shared" si="110"/>
        <v>0</v>
      </c>
      <c r="L274" s="56">
        <f t="shared" si="110"/>
        <v>0</v>
      </c>
      <c r="M274" s="56">
        <f t="shared" si="110"/>
        <v>0</v>
      </c>
      <c r="N274" s="56">
        <f t="shared" si="110"/>
        <v>0</v>
      </c>
      <c r="O274" s="56">
        <f t="shared" si="110"/>
        <v>0</v>
      </c>
      <c r="P274" s="56">
        <f t="shared" si="110"/>
        <v>0</v>
      </c>
      <c r="Q274" s="56">
        <f t="shared" si="110"/>
        <v>0</v>
      </c>
      <c r="R274" s="56">
        <f t="shared" si="110"/>
        <v>0</v>
      </c>
      <c r="S274" s="56">
        <f t="shared" si="111"/>
        <v>0</v>
      </c>
      <c r="T274" s="56">
        <f t="shared" si="111"/>
        <v>0</v>
      </c>
      <c r="U274" s="56">
        <f t="shared" si="111"/>
        <v>0</v>
      </c>
      <c r="V274" s="56">
        <f t="shared" si="111"/>
        <v>0</v>
      </c>
      <c r="W274" s="56">
        <f t="shared" si="111"/>
        <v>0</v>
      </c>
      <c r="X274" s="56">
        <f t="shared" si="111"/>
        <v>0</v>
      </c>
      <c r="Y274" s="56">
        <f t="shared" si="111"/>
        <v>0</v>
      </c>
      <c r="Z274" s="56">
        <f t="shared" si="111"/>
        <v>0</v>
      </c>
      <c r="AA274" s="56">
        <f t="shared" si="111"/>
        <v>0</v>
      </c>
      <c r="AB274" s="56">
        <f t="shared" si="111"/>
        <v>0</v>
      </c>
      <c r="AC274" s="56">
        <f t="shared" si="112"/>
        <v>0</v>
      </c>
      <c r="AD274" s="56">
        <f t="shared" si="112"/>
        <v>0</v>
      </c>
      <c r="AE274" s="56">
        <f t="shared" si="112"/>
        <v>0</v>
      </c>
      <c r="AF274" s="56">
        <f t="shared" si="112"/>
        <v>0</v>
      </c>
      <c r="AG274" s="56">
        <f t="shared" si="112"/>
        <v>0</v>
      </c>
      <c r="AH274" s="56">
        <f t="shared" si="112"/>
        <v>0</v>
      </c>
      <c r="AI274" s="56">
        <f t="shared" si="112"/>
        <v>0</v>
      </c>
      <c r="AJ274" s="56">
        <f t="shared" si="112"/>
        <v>1</v>
      </c>
      <c r="AK274" s="56">
        <f t="shared" si="112"/>
        <v>1</v>
      </c>
      <c r="AL274" s="56">
        <f t="shared" si="112"/>
        <v>1</v>
      </c>
      <c r="AM274" s="56">
        <f t="shared" si="113"/>
        <v>1</v>
      </c>
      <c r="AN274" s="56">
        <f t="shared" si="113"/>
        <v>1</v>
      </c>
      <c r="AO274" s="56">
        <f t="shared" si="113"/>
        <v>1</v>
      </c>
      <c r="AP274" s="56">
        <f t="shared" si="113"/>
        <v>0</v>
      </c>
      <c r="AQ274" s="56">
        <f t="shared" si="113"/>
        <v>0</v>
      </c>
      <c r="AR274" s="56">
        <f t="shared" si="113"/>
        <v>0</v>
      </c>
      <c r="AS274" s="56">
        <f t="shared" si="113"/>
        <v>0</v>
      </c>
      <c r="AT274" s="56">
        <f t="shared" si="113"/>
        <v>0</v>
      </c>
      <c r="AU274" s="56">
        <f t="shared" si="113"/>
        <v>0</v>
      </c>
      <c r="AV274" s="56">
        <f t="shared" si="113"/>
        <v>0</v>
      </c>
      <c r="AW274" s="56">
        <f t="shared" si="113"/>
        <v>0</v>
      </c>
      <c r="AX274" s="56">
        <f t="shared" si="113"/>
        <v>0</v>
      </c>
      <c r="AY274" s="56">
        <f t="shared" si="113"/>
        <v>0</v>
      </c>
      <c r="AZ274" s="56">
        <f t="shared" si="113"/>
        <v>0</v>
      </c>
    </row>
    <row r="275" spans="1:52">
      <c r="A275" s="56" t="s">
        <v>335</v>
      </c>
      <c r="B275" s="56">
        <v>41355</v>
      </c>
      <c r="C275" s="56" t="s">
        <v>708</v>
      </c>
      <c r="D275" s="56" t="s">
        <v>712</v>
      </c>
      <c r="E275" s="1">
        <v>43748</v>
      </c>
      <c r="F275" s="1">
        <v>43915</v>
      </c>
      <c r="G275" s="1">
        <f t="shared" si="109"/>
        <v>43915</v>
      </c>
      <c r="I275" s="56">
        <f t="shared" si="110"/>
        <v>0</v>
      </c>
      <c r="J275" s="56">
        <f t="shared" si="110"/>
        <v>0</v>
      </c>
      <c r="K275" s="56">
        <f t="shared" si="110"/>
        <v>0</v>
      </c>
      <c r="L275" s="56">
        <f t="shared" si="110"/>
        <v>0</v>
      </c>
      <c r="M275" s="56">
        <f t="shared" si="110"/>
        <v>0</v>
      </c>
      <c r="N275" s="56">
        <f t="shared" si="110"/>
        <v>0</v>
      </c>
      <c r="O275" s="56">
        <f t="shared" si="110"/>
        <v>0</v>
      </c>
      <c r="P275" s="56">
        <f t="shared" si="110"/>
        <v>0</v>
      </c>
      <c r="Q275" s="56">
        <f t="shared" si="110"/>
        <v>0</v>
      </c>
      <c r="R275" s="56">
        <f t="shared" si="110"/>
        <v>0</v>
      </c>
      <c r="S275" s="56">
        <f t="shared" si="111"/>
        <v>0</v>
      </c>
      <c r="T275" s="56">
        <f t="shared" si="111"/>
        <v>0</v>
      </c>
      <c r="U275" s="56">
        <f t="shared" si="111"/>
        <v>0</v>
      </c>
      <c r="V275" s="56">
        <f t="shared" si="111"/>
        <v>0</v>
      </c>
      <c r="W275" s="56">
        <f t="shared" si="111"/>
        <v>0</v>
      </c>
      <c r="X275" s="56">
        <f t="shared" si="111"/>
        <v>0</v>
      </c>
      <c r="Y275" s="56">
        <f t="shared" si="111"/>
        <v>0</v>
      </c>
      <c r="Z275" s="56">
        <f t="shared" si="111"/>
        <v>0</v>
      </c>
      <c r="AA275" s="56">
        <f t="shared" si="111"/>
        <v>0</v>
      </c>
      <c r="AB275" s="56">
        <f t="shared" si="111"/>
        <v>0</v>
      </c>
      <c r="AC275" s="56">
        <f t="shared" si="112"/>
        <v>0</v>
      </c>
      <c r="AD275" s="56">
        <f t="shared" si="112"/>
        <v>0</v>
      </c>
      <c r="AE275" s="56">
        <f t="shared" si="112"/>
        <v>0</v>
      </c>
      <c r="AF275" s="56">
        <f t="shared" si="112"/>
        <v>0</v>
      </c>
      <c r="AG275" s="56">
        <f t="shared" si="112"/>
        <v>0</v>
      </c>
      <c r="AH275" s="56">
        <f t="shared" si="112"/>
        <v>0</v>
      </c>
      <c r="AI275" s="56">
        <f t="shared" si="112"/>
        <v>0</v>
      </c>
      <c r="AJ275" s="56">
        <f t="shared" si="112"/>
        <v>0</v>
      </c>
      <c r="AK275" s="56">
        <f t="shared" si="112"/>
        <v>0</v>
      </c>
      <c r="AL275" s="56">
        <f t="shared" si="112"/>
        <v>0</v>
      </c>
      <c r="AM275" s="56">
        <f t="shared" si="113"/>
        <v>0</v>
      </c>
      <c r="AN275" s="56">
        <f t="shared" si="113"/>
        <v>0</v>
      </c>
      <c r="AO275" s="56">
        <f t="shared" si="113"/>
        <v>0</v>
      </c>
      <c r="AP275" s="56">
        <f t="shared" si="113"/>
        <v>0</v>
      </c>
      <c r="AQ275" s="56">
        <f t="shared" si="113"/>
        <v>0</v>
      </c>
      <c r="AR275" s="56">
        <f t="shared" si="113"/>
        <v>0</v>
      </c>
      <c r="AS275" s="56">
        <f t="shared" si="113"/>
        <v>0</v>
      </c>
      <c r="AT275" s="56">
        <f t="shared" si="113"/>
        <v>0</v>
      </c>
      <c r="AU275" s="56">
        <f t="shared" si="113"/>
        <v>0</v>
      </c>
      <c r="AV275" s="56">
        <f t="shared" si="113"/>
        <v>0</v>
      </c>
      <c r="AW275" s="56">
        <f t="shared" si="113"/>
        <v>0</v>
      </c>
      <c r="AX275" s="56">
        <f t="shared" si="113"/>
        <v>0</v>
      </c>
      <c r="AY275" s="56">
        <f t="shared" si="113"/>
        <v>0</v>
      </c>
      <c r="AZ275" s="56">
        <f t="shared" si="113"/>
        <v>1</v>
      </c>
    </row>
    <row r="276" spans="1:52">
      <c r="A276" s="56" t="s">
        <v>335</v>
      </c>
      <c r="B276" s="56">
        <v>62153</v>
      </c>
      <c r="C276" s="56" t="s">
        <v>708</v>
      </c>
      <c r="D276" s="56" t="s">
        <v>711</v>
      </c>
      <c r="E276" s="1">
        <v>43770</v>
      </c>
      <c r="F276" s="1">
        <v>43915</v>
      </c>
      <c r="G276" s="1">
        <f t="shared" si="109"/>
        <v>43915</v>
      </c>
      <c r="I276" s="56">
        <f t="shared" si="110"/>
        <v>0</v>
      </c>
      <c r="J276" s="56">
        <f t="shared" si="110"/>
        <v>0</v>
      </c>
      <c r="K276" s="56">
        <f t="shared" si="110"/>
        <v>0</v>
      </c>
      <c r="L276" s="56">
        <f t="shared" si="110"/>
        <v>0</v>
      </c>
      <c r="M276" s="56">
        <f t="shared" si="110"/>
        <v>0</v>
      </c>
      <c r="N276" s="56">
        <f t="shared" si="110"/>
        <v>0</v>
      </c>
      <c r="O276" s="56">
        <f t="shared" si="110"/>
        <v>0</v>
      </c>
      <c r="P276" s="56">
        <f t="shared" si="110"/>
        <v>0</v>
      </c>
      <c r="Q276" s="56">
        <f t="shared" si="110"/>
        <v>0</v>
      </c>
      <c r="R276" s="56">
        <f t="shared" si="110"/>
        <v>0</v>
      </c>
      <c r="S276" s="56">
        <f t="shared" si="111"/>
        <v>0</v>
      </c>
      <c r="T276" s="56">
        <f t="shared" si="111"/>
        <v>0</v>
      </c>
      <c r="U276" s="56">
        <f t="shared" si="111"/>
        <v>0</v>
      </c>
      <c r="V276" s="56">
        <f t="shared" si="111"/>
        <v>0</v>
      </c>
      <c r="W276" s="56">
        <f t="shared" si="111"/>
        <v>0</v>
      </c>
      <c r="X276" s="56">
        <f t="shared" si="111"/>
        <v>0</v>
      </c>
      <c r="Y276" s="56">
        <f t="shared" si="111"/>
        <v>0</v>
      </c>
      <c r="Z276" s="56">
        <f t="shared" si="111"/>
        <v>0</v>
      </c>
      <c r="AA276" s="56">
        <f t="shared" si="111"/>
        <v>0</v>
      </c>
      <c r="AB276" s="56">
        <f t="shared" si="111"/>
        <v>0</v>
      </c>
      <c r="AC276" s="56">
        <f t="shared" si="112"/>
        <v>0</v>
      </c>
      <c r="AD276" s="56">
        <f t="shared" si="112"/>
        <v>0</v>
      </c>
      <c r="AE276" s="56">
        <f t="shared" si="112"/>
        <v>0</v>
      </c>
      <c r="AF276" s="56">
        <f t="shared" si="112"/>
        <v>0</v>
      </c>
      <c r="AG276" s="56">
        <f t="shared" si="112"/>
        <v>0</v>
      </c>
      <c r="AH276" s="56">
        <f t="shared" si="112"/>
        <v>0</v>
      </c>
      <c r="AI276" s="56">
        <f t="shared" si="112"/>
        <v>0</v>
      </c>
      <c r="AJ276" s="56">
        <f t="shared" si="112"/>
        <v>0</v>
      </c>
      <c r="AK276" s="56">
        <f t="shared" si="112"/>
        <v>0</v>
      </c>
      <c r="AL276" s="56">
        <f t="shared" si="112"/>
        <v>0</v>
      </c>
      <c r="AM276" s="56">
        <f t="shared" si="113"/>
        <v>0</v>
      </c>
      <c r="AN276" s="56">
        <f t="shared" si="113"/>
        <v>0</v>
      </c>
      <c r="AO276" s="56">
        <f t="shared" si="113"/>
        <v>0</v>
      </c>
      <c r="AP276" s="56">
        <f t="shared" si="113"/>
        <v>0</v>
      </c>
      <c r="AQ276" s="56">
        <f t="shared" si="113"/>
        <v>0</v>
      </c>
      <c r="AR276" s="56">
        <f t="shared" si="113"/>
        <v>0</v>
      </c>
      <c r="AS276" s="56">
        <f t="shared" si="113"/>
        <v>0</v>
      </c>
      <c r="AT276" s="56">
        <f t="shared" si="113"/>
        <v>0</v>
      </c>
      <c r="AU276" s="56">
        <f t="shared" si="113"/>
        <v>0</v>
      </c>
      <c r="AV276" s="56">
        <f t="shared" si="113"/>
        <v>0</v>
      </c>
      <c r="AW276" s="56">
        <f t="shared" si="113"/>
        <v>0</v>
      </c>
      <c r="AX276" s="56">
        <f t="shared" si="113"/>
        <v>0</v>
      </c>
      <c r="AY276" s="56">
        <f t="shared" si="113"/>
        <v>0</v>
      </c>
      <c r="AZ276" s="56">
        <f t="shared" si="113"/>
        <v>1</v>
      </c>
    </row>
    <row r="277" spans="1:52">
      <c r="A277" s="56" t="s">
        <v>335</v>
      </c>
      <c r="B277" s="56">
        <v>62157</v>
      </c>
      <c r="C277" s="56" t="s">
        <v>708</v>
      </c>
      <c r="D277" s="56" t="s">
        <v>710</v>
      </c>
      <c r="E277" s="1">
        <v>43777</v>
      </c>
      <c r="F277" s="1">
        <v>43914</v>
      </c>
      <c r="G277" s="1">
        <f t="shared" si="109"/>
        <v>43914</v>
      </c>
      <c r="I277" s="56">
        <f t="shared" si="110"/>
        <v>0</v>
      </c>
      <c r="J277" s="56">
        <f t="shared" si="110"/>
        <v>0</v>
      </c>
      <c r="K277" s="56">
        <f t="shared" si="110"/>
        <v>0</v>
      </c>
      <c r="L277" s="56">
        <f t="shared" si="110"/>
        <v>0</v>
      </c>
      <c r="M277" s="56">
        <f t="shared" si="110"/>
        <v>0</v>
      </c>
      <c r="N277" s="56">
        <f t="shared" si="110"/>
        <v>0</v>
      </c>
      <c r="O277" s="56">
        <f t="shared" si="110"/>
        <v>0</v>
      </c>
      <c r="P277" s="56">
        <f t="shared" si="110"/>
        <v>0</v>
      </c>
      <c r="Q277" s="56">
        <f t="shared" si="110"/>
        <v>0</v>
      </c>
      <c r="R277" s="56">
        <f t="shared" si="110"/>
        <v>0</v>
      </c>
      <c r="S277" s="56">
        <f t="shared" si="111"/>
        <v>0</v>
      </c>
      <c r="T277" s="56">
        <f t="shared" si="111"/>
        <v>0</v>
      </c>
      <c r="U277" s="56">
        <f t="shared" si="111"/>
        <v>0</v>
      </c>
      <c r="V277" s="56">
        <f t="shared" si="111"/>
        <v>0</v>
      </c>
      <c r="W277" s="56">
        <f t="shared" si="111"/>
        <v>0</v>
      </c>
      <c r="X277" s="56">
        <f t="shared" si="111"/>
        <v>0</v>
      </c>
      <c r="Y277" s="56">
        <f t="shared" si="111"/>
        <v>0</v>
      </c>
      <c r="Z277" s="56">
        <f t="shared" si="111"/>
        <v>0</v>
      </c>
      <c r="AA277" s="56">
        <f t="shared" si="111"/>
        <v>0</v>
      </c>
      <c r="AB277" s="56">
        <f t="shared" si="111"/>
        <v>0</v>
      </c>
      <c r="AC277" s="56">
        <f t="shared" si="112"/>
        <v>0</v>
      </c>
      <c r="AD277" s="56">
        <f t="shared" si="112"/>
        <v>0</v>
      </c>
      <c r="AE277" s="56">
        <f t="shared" si="112"/>
        <v>0</v>
      </c>
      <c r="AF277" s="56">
        <f t="shared" si="112"/>
        <v>0</v>
      </c>
      <c r="AG277" s="56">
        <f t="shared" si="112"/>
        <v>0</v>
      </c>
      <c r="AH277" s="56">
        <f t="shared" si="112"/>
        <v>0</v>
      </c>
      <c r="AI277" s="56">
        <f t="shared" si="112"/>
        <v>0</v>
      </c>
      <c r="AJ277" s="56">
        <f t="shared" si="112"/>
        <v>0</v>
      </c>
      <c r="AK277" s="56">
        <f t="shared" si="112"/>
        <v>0</v>
      </c>
      <c r="AL277" s="56">
        <f t="shared" si="112"/>
        <v>0</v>
      </c>
      <c r="AM277" s="56">
        <f t="shared" si="113"/>
        <v>0</v>
      </c>
      <c r="AN277" s="56">
        <f t="shared" si="113"/>
        <v>0</v>
      </c>
      <c r="AO277" s="56">
        <f t="shared" si="113"/>
        <v>0</v>
      </c>
      <c r="AP277" s="56">
        <f t="shared" si="113"/>
        <v>0</v>
      </c>
      <c r="AQ277" s="56">
        <f t="shared" si="113"/>
        <v>0</v>
      </c>
      <c r="AR277" s="56">
        <f t="shared" si="113"/>
        <v>0</v>
      </c>
      <c r="AS277" s="56">
        <f t="shared" si="113"/>
        <v>0</v>
      </c>
      <c r="AT277" s="56">
        <f t="shared" si="113"/>
        <v>0</v>
      </c>
      <c r="AU277" s="56">
        <f t="shared" si="113"/>
        <v>0</v>
      </c>
      <c r="AV277" s="56">
        <f t="shared" si="113"/>
        <v>0</v>
      </c>
      <c r="AW277" s="56">
        <f t="shared" si="113"/>
        <v>0</v>
      </c>
      <c r="AX277" s="56">
        <f t="shared" si="113"/>
        <v>0</v>
      </c>
      <c r="AY277" s="56">
        <f t="shared" si="113"/>
        <v>0</v>
      </c>
      <c r="AZ277" s="56">
        <f t="shared" si="113"/>
        <v>1</v>
      </c>
    </row>
    <row r="278" spans="1:52">
      <c r="A278" s="56" t="s">
        <v>335</v>
      </c>
      <c r="B278" s="56">
        <v>62577</v>
      </c>
      <c r="C278" s="56" t="s">
        <v>708</v>
      </c>
      <c r="D278" s="56" t="s">
        <v>709</v>
      </c>
      <c r="E278" s="1">
        <v>43770</v>
      </c>
      <c r="F278" s="1">
        <v>43900</v>
      </c>
      <c r="G278" s="1">
        <f t="shared" si="109"/>
        <v>43900</v>
      </c>
      <c r="I278" s="56">
        <f t="shared" si="110"/>
        <v>0</v>
      </c>
      <c r="J278" s="56">
        <f t="shared" si="110"/>
        <v>0</v>
      </c>
      <c r="K278" s="56">
        <f t="shared" si="110"/>
        <v>0</v>
      </c>
      <c r="L278" s="56">
        <f t="shared" si="110"/>
        <v>0</v>
      </c>
      <c r="M278" s="56">
        <f t="shared" si="110"/>
        <v>0</v>
      </c>
      <c r="N278" s="56">
        <f t="shared" si="110"/>
        <v>0</v>
      </c>
      <c r="O278" s="56">
        <f t="shared" si="110"/>
        <v>0</v>
      </c>
      <c r="P278" s="56">
        <f t="shared" si="110"/>
        <v>0</v>
      </c>
      <c r="Q278" s="56">
        <f t="shared" si="110"/>
        <v>0</v>
      </c>
      <c r="R278" s="56">
        <f t="shared" si="110"/>
        <v>0</v>
      </c>
      <c r="S278" s="56">
        <f t="shared" si="111"/>
        <v>0</v>
      </c>
      <c r="T278" s="56">
        <f t="shared" si="111"/>
        <v>0</v>
      </c>
      <c r="U278" s="56">
        <f t="shared" si="111"/>
        <v>0</v>
      </c>
      <c r="V278" s="56">
        <f t="shared" si="111"/>
        <v>0</v>
      </c>
      <c r="W278" s="56">
        <f t="shared" si="111"/>
        <v>0</v>
      </c>
      <c r="X278" s="56">
        <f t="shared" si="111"/>
        <v>0</v>
      </c>
      <c r="Y278" s="56">
        <f t="shared" si="111"/>
        <v>0</v>
      </c>
      <c r="Z278" s="56">
        <f t="shared" si="111"/>
        <v>0</v>
      </c>
      <c r="AA278" s="56">
        <f t="shared" si="111"/>
        <v>0</v>
      </c>
      <c r="AB278" s="56">
        <f t="shared" si="111"/>
        <v>0</v>
      </c>
      <c r="AC278" s="56">
        <f t="shared" si="112"/>
        <v>0</v>
      </c>
      <c r="AD278" s="56">
        <f t="shared" si="112"/>
        <v>0</v>
      </c>
      <c r="AE278" s="56">
        <f t="shared" si="112"/>
        <v>0</v>
      </c>
      <c r="AF278" s="56">
        <f t="shared" si="112"/>
        <v>0</v>
      </c>
      <c r="AG278" s="56">
        <f t="shared" si="112"/>
        <v>0</v>
      </c>
      <c r="AH278" s="56">
        <f t="shared" si="112"/>
        <v>0</v>
      </c>
      <c r="AI278" s="56">
        <f t="shared" si="112"/>
        <v>0</v>
      </c>
      <c r="AJ278" s="56">
        <f t="shared" si="112"/>
        <v>0</v>
      </c>
      <c r="AK278" s="56">
        <f t="shared" si="112"/>
        <v>0</v>
      </c>
      <c r="AL278" s="56">
        <f t="shared" si="112"/>
        <v>0</v>
      </c>
      <c r="AM278" s="56">
        <f t="shared" si="113"/>
        <v>0</v>
      </c>
      <c r="AN278" s="56">
        <f t="shared" si="113"/>
        <v>0</v>
      </c>
      <c r="AO278" s="56">
        <f t="shared" si="113"/>
        <v>0</v>
      </c>
      <c r="AP278" s="56">
        <f t="shared" si="113"/>
        <v>0</v>
      </c>
      <c r="AQ278" s="56">
        <f t="shared" si="113"/>
        <v>0</v>
      </c>
      <c r="AR278" s="56">
        <f t="shared" si="113"/>
        <v>0</v>
      </c>
      <c r="AS278" s="56">
        <f t="shared" si="113"/>
        <v>0</v>
      </c>
      <c r="AT278" s="56">
        <f t="shared" si="113"/>
        <v>0</v>
      </c>
      <c r="AU278" s="56">
        <f t="shared" si="113"/>
        <v>0</v>
      </c>
      <c r="AV278" s="56">
        <f t="shared" si="113"/>
        <v>0</v>
      </c>
      <c r="AW278" s="56">
        <f t="shared" si="113"/>
        <v>0</v>
      </c>
      <c r="AX278" s="56">
        <f t="shared" si="113"/>
        <v>0</v>
      </c>
      <c r="AY278" s="56">
        <f t="shared" si="113"/>
        <v>0</v>
      </c>
      <c r="AZ278" s="56">
        <f t="shared" si="113"/>
        <v>1</v>
      </c>
    </row>
    <row r="279" spans="1:52">
      <c r="A279" s="56" t="s">
        <v>335</v>
      </c>
      <c r="B279" s="56">
        <v>63623</v>
      </c>
      <c r="C279" s="56" t="s">
        <v>708</v>
      </c>
      <c r="D279" s="56" t="s">
        <v>707</v>
      </c>
      <c r="E279" s="1">
        <v>43770</v>
      </c>
      <c r="F279" s="1">
        <v>43892</v>
      </c>
      <c r="G279" s="1">
        <f t="shared" si="109"/>
        <v>43892</v>
      </c>
      <c r="I279" s="56">
        <f t="shared" si="110"/>
        <v>0</v>
      </c>
      <c r="J279" s="56">
        <f t="shared" si="110"/>
        <v>0</v>
      </c>
      <c r="K279" s="56">
        <f t="shared" si="110"/>
        <v>0</v>
      </c>
      <c r="L279" s="56">
        <f t="shared" si="110"/>
        <v>0</v>
      </c>
      <c r="M279" s="56">
        <f t="shared" si="110"/>
        <v>0</v>
      </c>
      <c r="N279" s="56">
        <f t="shared" si="110"/>
        <v>0</v>
      </c>
      <c r="O279" s="56">
        <f t="shared" si="110"/>
        <v>0</v>
      </c>
      <c r="P279" s="56">
        <f t="shared" si="110"/>
        <v>0</v>
      </c>
      <c r="Q279" s="56">
        <f t="shared" si="110"/>
        <v>0</v>
      </c>
      <c r="R279" s="56">
        <f t="shared" si="110"/>
        <v>0</v>
      </c>
      <c r="S279" s="56">
        <f t="shared" si="111"/>
        <v>0</v>
      </c>
      <c r="T279" s="56">
        <f t="shared" si="111"/>
        <v>0</v>
      </c>
      <c r="U279" s="56">
        <f t="shared" si="111"/>
        <v>0</v>
      </c>
      <c r="V279" s="56">
        <f t="shared" si="111"/>
        <v>0</v>
      </c>
      <c r="W279" s="56">
        <f t="shared" si="111"/>
        <v>0</v>
      </c>
      <c r="X279" s="56">
        <f t="shared" si="111"/>
        <v>0</v>
      </c>
      <c r="Y279" s="56">
        <f t="shared" si="111"/>
        <v>0</v>
      </c>
      <c r="Z279" s="56">
        <f t="shared" si="111"/>
        <v>0</v>
      </c>
      <c r="AA279" s="56">
        <f t="shared" si="111"/>
        <v>0</v>
      </c>
      <c r="AB279" s="56">
        <f t="shared" si="111"/>
        <v>0</v>
      </c>
      <c r="AC279" s="56">
        <f t="shared" si="112"/>
        <v>0</v>
      </c>
      <c r="AD279" s="56">
        <f t="shared" si="112"/>
        <v>0</v>
      </c>
      <c r="AE279" s="56">
        <f t="shared" si="112"/>
        <v>0</v>
      </c>
      <c r="AF279" s="56">
        <f t="shared" si="112"/>
        <v>0</v>
      </c>
      <c r="AG279" s="56">
        <f t="shared" si="112"/>
        <v>0</v>
      </c>
      <c r="AH279" s="56">
        <f t="shared" si="112"/>
        <v>0</v>
      </c>
      <c r="AI279" s="56">
        <f t="shared" si="112"/>
        <v>0</v>
      </c>
      <c r="AJ279" s="56">
        <f t="shared" si="112"/>
        <v>0</v>
      </c>
      <c r="AK279" s="56">
        <f t="shared" si="112"/>
        <v>0</v>
      </c>
      <c r="AL279" s="56">
        <f t="shared" si="112"/>
        <v>0</v>
      </c>
      <c r="AM279" s="56">
        <f t="shared" si="113"/>
        <v>0</v>
      </c>
      <c r="AN279" s="56">
        <f t="shared" si="113"/>
        <v>0</v>
      </c>
      <c r="AO279" s="56">
        <f t="shared" si="113"/>
        <v>0</v>
      </c>
      <c r="AP279" s="56">
        <f t="shared" si="113"/>
        <v>0</v>
      </c>
      <c r="AQ279" s="56">
        <f t="shared" si="113"/>
        <v>0</v>
      </c>
      <c r="AR279" s="56">
        <f t="shared" si="113"/>
        <v>0</v>
      </c>
      <c r="AS279" s="56">
        <f t="shared" si="113"/>
        <v>0</v>
      </c>
      <c r="AT279" s="56">
        <f t="shared" si="113"/>
        <v>0</v>
      </c>
      <c r="AU279" s="56">
        <f t="shared" si="113"/>
        <v>0</v>
      </c>
      <c r="AV279" s="56">
        <f t="shared" si="113"/>
        <v>0</v>
      </c>
      <c r="AW279" s="56">
        <f t="shared" si="113"/>
        <v>0</v>
      </c>
      <c r="AX279" s="56">
        <f t="shared" si="113"/>
        <v>0</v>
      </c>
      <c r="AY279" s="56">
        <f t="shared" si="113"/>
        <v>0</v>
      </c>
      <c r="AZ279" s="56">
        <f t="shared" si="113"/>
        <v>1</v>
      </c>
    </row>
    <row r="280" spans="1:52">
      <c r="A280" s="56" t="s">
        <v>352</v>
      </c>
      <c r="B280" s="56">
        <v>27048</v>
      </c>
      <c r="C280" s="56" t="s">
        <v>706</v>
      </c>
      <c r="D280" s="56" t="s">
        <v>705</v>
      </c>
      <c r="E280" s="1">
        <v>40306</v>
      </c>
      <c r="F280" s="1">
        <v>40848</v>
      </c>
      <c r="G280" s="1">
        <f t="shared" si="109"/>
        <v>40848</v>
      </c>
      <c r="I280" s="56">
        <f t="shared" si="110"/>
        <v>0</v>
      </c>
      <c r="J280" s="56">
        <f t="shared" si="110"/>
        <v>0</v>
      </c>
      <c r="K280" s="56">
        <f t="shared" si="110"/>
        <v>0</v>
      </c>
      <c r="L280" s="56">
        <f t="shared" si="110"/>
        <v>0</v>
      </c>
      <c r="M280" s="56">
        <f t="shared" si="110"/>
        <v>0</v>
      </c>
      <c r="N280" s="56">
        <f t="shared" si="110"/>
        <v>1</v>
      </c>
      <c r="O280" s="56">
        <f t="shared" si="110"/>
        <v>1</v>
      </c>
      <c r="P280" s="56">
        <f t="shared" si="110"/>
        <v>1</v>
      </c>
      <c r="Q280" s="56">
        <f t="shared" si="110"/>
        <v>1</v>
      </c>
      <c r="R280" s="56">
        <f t="shared" si="110"/>
        <v>1</v>
      </c>
      <c r="S280" s="56">
        <f t="shared" si="111"/>
        <v>1</v>
      </c>
      <c r="T280" s="56">
        <f t="shared" si="111"/>
        <v>0</v>
      </c>
      <c r="U280" s="56">
        <f t="shared" si="111"/>
        <v>0</v>
      </c>
      <c r="V280" s="56">
        <f t="shared" si="111"/>
        <v>0</v>
      </c>
      <c r="W280" s="56">
        <f t="shared" si="111"/>
        <v>0</v>
      </c>
      <c r="X280" s="56">
        <f t="shared" si="111"/>
        <v>0</v>
      </c>
      <c r="Y280" s="56">
        <f t="shared" si="111"/>
        <v>0</v>
      </c>
      <c r="Z280" s="56">
        <f t="shared" si="111"/>
        <v>0</v>
      </c>
      <c r="AA280" s="56">
        <f t="shared" si="111"/>
        <v>0</v>
      </c>
      <c r="AB280" s="56">
        <f t="shared" si="111"/>
        <v>0</v>
      </c>
      <c r="AC280" s="56">
        <f t="shared" si="112"/>
        <v>0</v>
      </c>
      <c r="AD280" s="56">
        <f t="shared" si="112"/>
        <v>0</v>
      </c>
      <c r="AE280" s="56">
        <f t="shared" si="112"/>
        <v>0</v>
      </c>
      <c r="AF280" s="56">
        <f t="shared" si="112"/>
        <v>0</v>
      </c>
      <c r="AG280" s="56">
        <f t="shared" si="112"/>
        <v>0</v>
      </c>
      <c r="AH280" s="56">
        <f t="shared" si="112"/>
        <v>0</v>
      </c>
      <c r="AI280" s="56">
        <f t="shared" si="112"/>
        <v>0</v>
      </c>
      <c r="AJ280" s="56">
        <f t="shared" si="112"/>
        <v>0</v>
      </c>
      <c r="AK280" s="56">
        <f t="shared" si="112"/>
        <v>0</v>
      </c>
      <c r="AL280" s="56">
        <f t="shared" si="112"/>
        <v>0</v>
      </c>
      <c r="AM280" s="56">
        <f t="shared" si="113"/>
        <v>0</v>
      </c>
      <c r="AN280" s="56">
        <f t="shared" si="113"/>
        <v>0</v>
      </c>
      <c r="AO280" s="56">
        <f t="shared" si="113"/>
        <v>0</v>
      </c>
      <c r="AP280" s="56">
        <f t="shared" si="113"/>
        <v>0</v>
      </c>
      <c r="AQ280" s="56">
        <f t="shared" si="113"/>
        <v>0</v>
      </c>
      <c r="AR280" s="56">
        <f t="shared" si="113"/>
        <v>0</v>
      </c>
      <c r="AS280" s="56">
        <f t="shared" si="113"/>
        <v>0</v>
      </c>
      <c r="AT280" s="56">
        <f t="shared" si="113"/>
        <v>0</v>
      </c>
      <c r="AU280" s="56">
        <f t="shared" si="113"/>
        <v>0</v>
      </c>
      <c r="AV280" s="56">
        <f t="shared" si="113"/>
        <v>0</v>
      </c>
      <c r="AW280" s="56">
        <f t="shared" si="113"/>
        <v>0</v>
      </c>
      <c r="AX280" s="56">
        <f t="shared" si="113"/>
        <v>0</v>
      </c>
      <c r="AY280" s="56">
        <f t="shared" si="113"/>
        <v>0</v>
      </c>
      <c r="AZ280" s="56">
        <f t="shared" si="113"/>
        <v>0</v>
      </c>
    </row>
    <row r="281" spans="1:52">
      <c r="A281" s="56" t="s">
        <v>335</v>
      </c>
      <c r="B281" s="56">
        <v>24846</v>
      </c>
      <c r="C281" s="56" t="s">
        <v>704</v>
      </c>
      <c r="D281" s="56" t="s">
        <v>703</v>
      </c>
      <c r="E281" s="1">
        <v>40269</v>
      </c>
      <c r="F281" s="1">
        <v>41506</v>
      </c>
      <c r="G281" s="1">
        <f t="shared" si="109"/>
        <v>41506</v>
      </c>
    </row>
    <row r="282" spans="1:52">
      <c r="A282" s="56" t="s">
        <v>335</v>
      </c>
      <c r="B282" s="56">
        <v>25132</v>
      </c>
      <c r="C282" s="56" t="s">
        <v>702</v>
      </c>
      <c r="D282" s="56" t="s">
        <v>701</v>
      </c>
      <c r="E282" s="1">
        <v>40269</v>
      </c>
      <c r="F282" s="1">
        <v>40724</v>
      </c>
      <c r="G282" s="1">
        <f t="shared" si="109"/>
        <v>40724</v>
      </c>
    </row>
    <row r="283" spans="1:52">
      <c r="A283" s="56" t="s">
        <v>335</v>
      </c>
      <c r="B283" s="56">
        <v>27427</v>
      </c>
      <c r="C283" s="56" t="s">
        <v>700</v>
      </c>
      <c r="D283" s="56" t="s">
        <v>699</v>
      </c>
      <c r="E283" s="1">
        <v>40301</v>
      </c>
      <c r="F283" s="1">
        <v>40692</v>
      </c>
      <c r="G283" s="1">
        <f t="shared" si="109"/>
        <v>40692</v>
      </c>
    </row>
    <row r="284" spans="1:52">
      <c r="A284" s="56" t="s">
        <v>335</v>
      </c>
      <c r="B284" s="56">
        <v>27477</v>
      </c>
      <c r="C284" s="56" t="s">
        <v>415</v>
      </c>
      <c r="D284" s="56" t="s">
        <v>698</v>
      </c>
      <c r="E284" s="1">
        <v>39965</v>
      </c>
      <c r="F284" s="1">
        <v>40635</v>
      </c>
      <c r="G284" s="1">
        <f t="shared" si="109"/>
        <v>40635</v>
      </c>
    </row>
  </sheetData>
  <mergeCells count="1">
    <mergeCell ref="A2:F3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A3E9A-A2A4-4E96-874D-D5F42264D715}">
  <dimension ref="A2:AZ250"/>
  <sheetViews>
    <sheetView showGridLines="0" workbookViewId="0">
      <pane xSplit="7" topLeftCell="H1" activePane="topRight" state="frozen"/>
      <selection pane="topRight" activeCell="I11" sqref="I11"/>
    </sheetView>
  </sheetViews>
  <sheetFormatPr defaultColWidth="9.109375" defaultRowHeight="14.4"/>
  <cols>
    <col min="1" max="1" width="18.109375" style="56" bestFit="1" customWidth="1"/>
    <col min="2" max="4" width="9.109375" style="56"/>
    <col min="5" max="5" width="12.88671875" style="56" bestFit="1" customWidth="1"/>
    <col min="6" max="6" width="10.6640625" style="56" customWidth="1"/>
    <col min="7" max="7" width="28.6640625" style="56" bestFit="1" customWidth="1"/>
    <col min="8" max="8" width="9.109375" style="56"/>
    <col min="9" max="52" width="10.6640625" style="56" bestFit="1" customWidth="1"/>
    <col min="53" max="16384" width="9.109375" style="56"/>
  </cols>
  <sheetData>
    <row r="2" spans="1:52">
      <c r="A2" s="74" t="s">
        <v>1221</v>
      </c>
      <c r="B2" s="74"/>
      <c r="C2" s="74"/>
      <c r="D2" s="74"/>
      <c r="E2" s="74"/>
      <c r="F2" s="74"/>
    </row>
    <row r="3" spans="1:52">
      <c r="A3" s="75"/>
      <c r="B3" s="75"/>
      <c r="C3" s="75"/>
      <c r="D3" s="75"/>
      <c r="E3" s="75"/>
      <c r="F3" s="75"/>
    </row>
    <row r="4" spans="1:52" ht="21" customHeight="1">
      <c r="A4" s="66" t="s">
        <v>696</v>
      </c>
      <c r="B4" s="65"/>
      <c r="C4" s="65"/>
      <c r="D4" s="65"/>
      <c r="E4" s="65"/>
      <c r="F4" s="65"/>
      <c r="H4" s="56" t="s">
        <v>695</v>
      </c>
      <c r="I4" s="56">
        <f t="shared" ref="I4:AZ4" si="0">SUM(I7:I322)</f>
        <v>7</v>
      </c>
      <c r="J4" s="56">
        <f t="shared" si="0"/>
        <v>12</v>
      </c>
      <c r="K4" s="56">
        <f t="shared" si="0"/>
        <v>12</v>
      </c>
      <c r="L4" s="56">
        <f t="shared" si="0"/>
        <v>14</v>
      </c>
      <c r="M4" s="56">
        <f t="shared" si="0"/>
        <v>15</v>
      </c>
      <c r="N4" s="56">
        <f t="shared" si="0"/>
        <v>18</v>
      </c>
      <c r="O4" s="56">
        <f t="shared" si="0"/>
        <v>21</v>
      </c>
      <c r="P4" s="56">
        <f t="shared" si="0"/>
        <v>27</v>
      </c>
      <c r="Q4" s="56">
        <f t="shared" si="0"/>
        <v>32</v>
      </c>
      <c r="R4" s="56">
        <f t="shared" si="0"/>
        <v>37</v>
      </c>
      <c r="S4" s="56">
        <f t="shared" si="0"/>
        <v>40</v>
      </c>
      <c r="T4" s="56">
        <f t="shared" si="0"/>
        <v>49</v>
      </c>
      <c r="U4" s="56">
        <f t="shared" si="0"/>
        <v>54</v>
      </c>
      <c r="V4" s="56">
        <f t="shared" si="0"/>
        <v>58</v>
      </c>
      <c r="W4" s="56">
        <f t="shared" si="0"/>
        <v>60</v>
      </c>
      <c r="X4" s="56">
        <f t="shared" si="0"/>
        <v>71</v>
      </c>
      <c r="Y4" s="56">
        <f t="shared" si="0"/>
        <v>85</v>
      </c>
      <c r="Z4" s="56">
        <f t="shared" si="0"/>
        <v>92</v>
      </c>
      <c r="AA4" s="56">
        <f t="shared" si="0"/>
        <v>93</v>
      </c>
      <c r="AB4" s="56">
        <f t="shared" si="0"/>
        <v>101</v>
      </c>
      <c r="AC4" s="56">
        <f t="shared" si="0"/>
        <v>102</v>
      </c>
      <c r="AD4" s="56">
        <f t="shared" si="0"/>
        <v>132</v>
      </c>
      <c r="AE4" s="56">
        <f t="shared" si="0"/>
        <v>136</v>
      </c>
      <c r="AF4" s="56">
        <f t="shared" si="0"/>
        <v>145</v>
      </c>
      <c r="AG4" s="56">
        <f t="shared" si="0"/>
        <v>146</v>
      </c>
      <c r="AH4" s="56">
        <f t="shared" si="0"/>
        <v>147</v>
      </c>
      <c r="AI4" s="56">
        <f t="shared" si="0"/>
        <v>147</v>
      </c>
      <c r="AJ4" s="56">
        <f t="shared" si="0"/>
        <v>154</v>
      </c>
      <c r="AK4" s="56">
        <f t="shared" si="0"/>
        <v>149</v>
      </c>
      <c r="AL4" s="56">
        <f t="shared" si="0"/>
        <v>139</v>
      </c>
      <c r="AM4" s="56">
        <f t="shared" si="0"/>
        <v>129</v>
      </c>
      <c r="AN4" s="56">
        <f t="shared" si="0"/>
        <v>132</v>
      </c>
      <c r="AO4" s="56">
        <f t="shared" si="0"/>
        <v>135</v>
      </c>
      <c r="AP4" s="56">
        <f t="shared" si="0"/>
        <v>132</v>
      </c>
      <c r="AQ4" s="56">
        <f t="shared" si="0"/>
        <v>130</v>
      </c>
      <c r="AR4" s="56">
        <f t="shared" si="0"/>
        <v>134</v>
      </c>
      <c r="AS4" s="56">
        <f t="shared" si="0"/>
        <v>137</v>
      </c>
      <c r="AT4" s="56">
        <f t="shared" si="0"/>
        <v>132</v>
      </c>
      <c r="AU4" s="56">
        <f t="shared" si="0"/>
        <v>130</v>
      </c>
      <c r="AV4" s="56">
        <f t="shared" si="0"/>
        <v>132</v>
      </c>
      <c r="AW4" s="56">
        <f t="shared" si="0"/>
        <v>133</v>
      </c>
      <c r="AX4" s="56">
        <f t="shared" si="0"/>
        <v>136</v>
      </c>
      <c r="AY4" s="56">
        <f t="shared" si="0"/>
        <v>138</v>
      </c>
      <c r="AZ4" s="56">
        <f t="shared" si="0"/>
        <v>146</v>
      </c>
    </row>
    <row r="5" spans="1:52" ht="23.4">
      <c r="A5" s="65"/>
      <c r="B5" s="65"/>
      <c r="C5" s="65"/>
      <c r="D5" s="65"/>
      <c r="E5" s="65"/>
      <c r="F5" s="65"/>
      <c r="I5" s="1">
        <v>39903</v>
      </c>
      <c r="J5" s="1">
        <v>39994</v>
      </c>
      <c r="K5" s="1">
        <v>40086</v>
      </c>
      <c r="L5" s="1">
        <v>40178</v>
      </c>
      <c r="M5" s="1">
        <v>40268</v>
      </c>
      <c r="N5" s="1">
        <v>40359</v>
      </c>
      <c r="O5" s="1">
        <v>40451</v>
      </c>
      <c r="P5" s="1">
        <v>40543</v>
      </c>
      <c r="Q5" s="1">
        <v>40633</v>
      </c>
      <c r="R5" s="1">
        <v>40724</v>
      </c>
      <c r="S5" s="1">
        <v>40816</v>
      </c>
      <c r="T5" s="1">
        <v>40908</v>
      </c>
      <c r="U5" s="1">
        <v>40999</v>
      </c>
      <c r="V5" s="1">
        <v>41090</v>
      </c>
      <c r="W5" s="1">
        <v>41182</v>
      </c>
      <c r="X5" s="1">
        <v>41274</v>
      </c>
      <c r="Y5" s="1">
        <v>41364</v>
      </c>
      <c r="Z5" s="1">
        <v>41455</v>
      </c>
      <c r="AA5" s="1">
        <v>41547</v>
      </c>
      <c r="AB5" s="1">
        <v>41639</v>
      </c>
      <c r="AC5" s="1">
        <v>41729</v>
      </c>
      <c r="AD5" s="1">
        <v>41820</v>
      </c>
      <c r="AE5" s="1">
        <v>41912</v>
      </c>
      <c r="AF5" s="1">
        <v>42004</v>
      </c>
      <c r="AG5" s="1">
        <v>42094</v>
      </c>
      <c r="AH5" s="1">
        <v>42185</v>
      </c>
      <c r="AI5" s="1">
        <v>42277</v>
      </c>
      <c r="AJ5" s="1">
        <v>42369</v>
      </c>
      <c r="AK5" s="1">
        <v>42460</v>
      </c>
      <c r="AL5" s="1">
        <v>42551</v>
      </c>
      <c r="AM5" s="1">
        <v>42643</v>
      </c>
      <c r="AN5" s="1">
        <v>42735</v>
      </c>
      <c r="AO5" s="1">
        <v>42825</v>
      </c>
      <c r="AP5" s="1">
        <v>42916</v>
      </c>
      <c r="AQ5" s="1">
        <v>43008</v>
      </c>
      <c r="AR5" s="1">
        <v>43100</v>
      </c>
      <c r="AS5" s="1">
        <v>43190</v>
      </c>
      <c r="AT5" s="1">
        <v>43281</v>
      </c>
      <c r="AU5" s="1">
        <v>43373</v>
      </c>
      <c r="AV5" s="1">
        <v>43465</v>
      </c>
      <c r="AW5" s="1">
        <v>43555</v>
      </c>
      <c r="AX5" s="1">
        <v>43646</v>
      </c>
      <c r="AY5" s="1">
        <v>43738</v>
      </c>
      <c r="AZ5" s="1">
        <v>43830</v>
      </c>
    </row>
    <row r="6" spans="1:52">
      <c r="A6" s="56" t="s">
        <v>694</v>
      </c>
      <c r="B6" s="56" t="s">
        <v>693</v>
      </c>
      <c r="C6" s="56" t="s">
        <v>692</v>
      </c>
      <c r="D6" s="56" t="s">
        <v>691</v>
      </c>
      <c r="E6" s="56" t="s">
        <v>690</v>
      </c>
      <c r="F6" s="56" t="s">
        <v>689</v>
      </c>
      <c r="G6" s="56" t="s">
        <v>688</v>
      </c>
      <c r="I6" s="2" t="s">
        <v>0</v>
      </c>
      <c r="J6" s="2" t="s">
        <v>1</v>
      </c>
      <c r="K6" s="2" t="s">
        <v>2</v>
      </c>
      <c r="L6" s="2" t="s">
        <v>3</v>
      </c>
      <c r="M6" s="2" t="s">
        <v>4</v>
      </c>
      <c r="N6" s="2" t="s">
        <v>5</v>
      </c>
      <c r="O6" s="2" t="s">
        <v>6</v>
      </c>
      <c r="P6" s="2" t="s">
        <v>7</v>
      </c>
      <c r="Q6" s="2" t="s">
        <v>8</v>
      </c>
      <c r="R6" s="2" t="s">
        <v>9</v>
      </c>
      <c r="S6" s="2" t="s">
        <v>10</v>
      </c>
      <c r="T6" s="2" t="s">
        <v>11</v>
      </c>
      <c r="U6" s="2" t="s">
        <v>12</v>
      </c>
      <c r="V6" s="2" t="s">
        <v>13</v>
      </c>
      <c r="W6" s="2" t="s">
        <v>14</v>
      </c>
      <c r="X6" s="2" t="s">
        <v>15</v>
      </c>
      <c r="Y6" s="2" t="s">
        <v>16</v>
      </c>
      <c r="Z6" s="2" t="s">
        <v>17</v>
      </c>
      <c r="AA6" s="2" t="s">
        <v>18</v>
      </c>
      <c r="AB6" s="2" t="s">
        <v>19</v>
      </c>
      <c r="AC6" s="2" t="s">
        <v>20</v>
      </c>
      <c r="AD6" s="2" t="s">
        <v>21</v>
      </c>
      <c r="AE6" s="2" t="s">
        <v>22</v>
      </c>
      <c r="AF6" s="2" t="s">
        <v>23</v>
      </c>
      <c r="AG6" s="2" t="s">
        <v>24</v>
      </c>
      <c r="AH6" s="2" t="s">
        <v>25</v>
      </c>
      <c r="AI6" s="2" t="s">
        <v>26</v>
      </c>
      <c r="AJ6" s="2" t="s">
        <v>27</v>
      </c>
      <c r="AK6" s="2" t="s">
        <v>28</v>
      </c>
      <c r="AL6" s="2" t="s">
        <v>29</v>
      </c>
      <c r="AM6" s="2" t="s">
        <v>30</v>
      </c>
      <c r="AN6" s="2" t="s">
        <v>31</v>
      </c>
      <c r="AO6" s="2" t="s">
        <v>32</v>
      </c>
      <c r="AP6" s="2" t="s">
        <v>33</v>
      </c>
      <c r="AQ6" s="2" t="s">
        <v>34</v>
      </c>
      <c r="AR6" s="2" t="s">
        <v>35</v>
      </c>
      <c r="AS6" s="2" t="s">
        <v>36</v>
      </c>
      <c r="AT6" s="2" t="s">
        <v>37</v>
      </c>
      <c r="AU6" s="2" t="s">
        <v>38</v>
      </c>
      <c r="AV6" s="2" t="s">
        <v>39</v>
      </c>
      <c r="AW6" s="2" t="s">
        <v>40</v>
      </c>
      <c r="AX6" s="2" t="s">
        <v>41</v>
      </c>
      <c r="AY6" s="2" t="s">
        <v>42</v>
      </c>
      <c r="AZ6" s="2" t="s">
        <v>43</v>
      </c>
    </row>
    <row r="7" spans="1:52">
      <c r="A7" s="56" t="s">
        <v>652</v>
      </c>
      <c r="B7" s="56">
        <v>7175</v>
      </c>
      <c r="C7" s="56" t="s">
        <v>1180</v>
      </c>
      <c r="D7" s="56" t="s">
        <v>1220</v>
      </c>
      <c r="E7" s="1">
        <v>43690</v>
      </c>
      <c r="F7" s="1"/>
      <c r="G7" s="1">
        <f t="shared" ref="G7:G70" si="1">IF(F7="",DATE(2021,1,1),F7)</f>
        <v>44197</v>
      </c>
      <c r="I7" s="56">
        <f t="shared" ref="I7:R16" si="2">IF(AND(I$5&gt;$E7,I$5&lt;$G7),1,0)</f>
        <v>0</v>
      </c>
      <c r="J7" s="56">
        <f t="shared" si="2"/>
        <v>0</v>
      </c>
      <c r="K7" s="56">
        <f t="shared" si="2"/>
        <v>0</v>
      </c>
      <c r="L7" s="56">
        <f t="shared" si="2"/>
        <v>0</v>
      </c>
      <c r="M7" s="56">
        <f t="shared" si="2"/>
        <v>0</v>
      </c>
      <c r="N7" s="56">
        <f t="shared" si="2"/>
        <v>0</v>
      </c>
      <c r="O7" s="56">
        <f t="shared" si="2"/>
        <v>0</v>
      </c>
      <c r="P7" s="56">
        <f t="shared" si="2"/>
        <v>0</v>
      </c>
      <c r="Q7" s="56">
        <f t="shared" si="2"/>
        <v>0</v>
      </c>
      <c r="R7" s="56">
        <f t="shared" si="2"/>
        <v>0</v>
      </c>
      <c r="S7" s="56">
        <f t="shared" ref="S7:AB16" si="3">IF(AND(S$5&gt;$E7,S$5&lt;$G7),1,0)</f>
        <v>0</v>
      </c>
      <c r="T7" s="56">
        <f t="shared" si="3"/>
        <v>0</v>
      </c>
      <c r="U7" s="56">
        <f t="shared" si="3"/>
        <v>0</v>
      </c>
      <c r="V7" s="56">
        <f t="shared" si="3"/>
        <v>0</v>
      </c>
      <c r="W7" s="56">
        <f t="shared" si="3"/>
        <v>0</v>
      </c>
      <c r="X7" s="56">
        <f t="shared" si="3"/>
        <v>0</v>
      </c>
      <c r="Y7" s="56">
        <f t="shared" si="3"/>
        <v>0</v>
      </c>
      <c r="Z7" s="56">
        <f t="shared" si="3"/>
        <v>0</v>
      </c>
      <c r="AA7" s="56">
        <f t="shared" si="3"/>
        <v>0</v>
      </c>
      <c r="AB7" s="56">
        <f t="shared" si="3"/>
        <v>0</v>
      </c>
      <c r="AC7" s="56">
        <f t="shared" ref="AC7:AL16" si="4">IF(AND(AC$5&gt;$E7,AC$5&lt;$G7),1,0)</f>
        <v>0</v>
      </c>
      <c r="AD7" s="56">
        <f t="shared" si="4"/>
        <v>0</v>
      </c>
      <c r="AE7" s="56">
        <f t="shared" si="4"/>
        <v>0</v>
      </c>
      <c r="AF7" s="56">
        <f t="shared" si="4"/>
        <v>0</v>
      </c>
      <c r="AG7" s="56">
        <f t="shared" si="4"/>
        <v>0</v>
      </c>
      <c r="AH7" s="56">
        <f t="shared" si="4"/>
        <v>0</v>
      </c>
      <c r="AI7" s="56">
        <f t="shared" si="4"/>
        <v>0</v>
      </c>
      <c r="AJ7" s="56">
        <f t="shared" si="4"/>
        <v>0</v>
      </c>
      <c r="AK7" s="56">
        <f t="shared" si="4"/>
        <v>0</v>
      </c>
      <c r="AL7" s="56">
        <f t="shared" si="4"/>
        <v>0</v>
      </c>
      <c r="AM7" s="56">
        <f t="shared" ref="AM7:AZ16" si="5">IF(AND(AM$5&gt;$E7,AM$5&lt;$G7),1,0)</f>
        <v>0</v>
      </c>
      <c r="AN7" s="56">
        <f t="shared" si="5"/>
        <v>0</v>
      </c>
      <c r="AO7" s="56">
        <f t="shared" si="5"/>
        <v>0</v>
      </c>
      <c r="AP7" s="56">
        <f t="shared" si="5"/>
        <v>0</v>
      </c>
      <c r="AQ7" s="56">
        <f t="shared" si="5"/>
        <v>0</v>
      </c>
      <c r="AR7" s="56">
        <f t="shared" si="5"/>
        <v>0</v>
      </c>
      <c r="AS7" s="56">
        <f t="shared" si="5"/>
        <v>0</v>
      </c>
      <c r="AT7" s="56">
        <f t="shared" si="5"/>
        <v>0</v>
      </c>
      <c r="AU7" s="56">
        <f t="shared" si="5"/>
        <v>0</v>
      </c>
      <c r="AV7" s="56">
        <f t="shared" si="5"/>
        <v>0</v>
      </c>
      <c r="AW7" s="56">
        <f t="shared" si="5"/>
        <v>0</v>
      </c>
      <c r="AX7" s="56">
        <f t="shared" si="5"/>
        <v>0</v>
      </c>
      <c r="AY7" s="56">
        <f t="shared" si="5"/>
        <v>1</v>
      </c>
      <c r="AZ7" s="56">
        <f t="shared" si="5"/>
        <v>1</v>
      </c>
    </row>
    <row r="8" spans="1:52">
      <c r="A8" s="56" t="s">
        <v>652</v>
      </c>
      <c r="B8" s="56">
        <v>7186</v>
      </c>
      <c r="C8" s="56" t="s">
        <v>1180</v>
      </c>
      <c r="D8" s="56" t="s">
        <v>1219</v>
      </c>
      <c r="E8" s="1">
        <v>42663</v>
      </c>
      <c r="F8" s="1"/>
      <c r="G8" s="1">
        <f t="shared" si="1"/>
        <v>44197</v>
      </c>
      <c r="I8" s="56">
        <f t="shared" si="2"/>
        <v>0</v>
      </c>
      <c r="J8" s="56">
        <f t="shared" si="2"/>
        <v>0</v>
      </c>
      <c r="K8" s="56">
        <f t="shared" si="2"/>
        <v>0</v>
      </c>
      <c r="L8" s="56">
        <f t="shared" si="2"/>
        <v>0</v>
      </c>
      <c r="M8" s="56">
        <f t="shared" si="2"/>
        <v>0</v>
      </c>
      <c r="N8" s="56">
        <f t="shared" si="2"/>
        <v>0</v>
      </c>
      <c r="O8" s="56">
        <f t="shared" si="2"/>
        <v>0</v>
      </c>
      <c r="P8" s="56">
        <f t="shared" si="2"/>
        <v>0</v>
      </c>
      <c r="Q8" s="56">
        <f t="shared" si="2"/>
        <v>0</v>
      </c>
      <c r="R8" s="56">
        <f t="shared" si="2"/>
        <v>0</v>
      </c>
      <c r="S8" s="56">
        <f t="shared" si="3"/>
        <v>0</v>
      </c>
      <c r="T8" s="56">
        <f t="shared" si="3"/>
        <v>0</v>
      </c>
      <c r="U8" s="56">
        <f t="shared" si="3"/>
        <v>0</v>
      </c>
      <c r="V8" s="56">
        <f t="shared" si="3"/>
        <v>0</v>
      </c>
      <c r="W8" s="56">
        <f t="shared" si="3"/>
        <v>0</v>
      </c>
      <c r="X8" s="56">
        <f t="shared" si="3"/>
        <v>0</v>
      </c>
      <c r="Y8" s="56">
        <f t="shared" si="3"/>
        <v>0</v>
      </c>
      <c r="Z8" s="56">
        <f t="shared" si="3"/>
        <v>0</v>
      </c>
      <c r="AA8" s="56">
        <f t="shared" si="3"/>
        <v>0</v>
      </c>
      <c r="AB8" s="56">
        <f t="shared" si="3"/>
        <v>0</v>
      </c>
      <c r="AC8" s="56">
        <f t="shared" si="4"/>
        <v>0</v>
      </c>
      <c r="AD8" s="56">
        <f t="shared" si="4"/>
        <v>0</v>
      </c>
      <c r="AE8" s="56">
        <f t="shared" si="4"/>
        <v>0</v>
      </c>
      <c r="AF8" s="56">
        <f t="shared" si="4"/>
        <v>0</v>
      </c>
      <c r="AG8" s="56">
        <f t="shared" si="4"/>
        <v>0</v>
      </c>
      <c r="AH8" s="56">
        <f t="shared" si="4"/>
        <v>0</v>
      </c>
      <c r="AI8" s="56">
        <f t="shared" si="4"/>
        <v>0</v>
      </c>
      <c r="AJ8" s="56">
        <f t="shared" si="4"/>
        <v>0</v>
      </c>
      <c r="AK8" s="56">
        <f t="shared" si="4"/>
        <v>0</v>
      </c>
      <c r="AL8" s="56">
        <f t="shared" si="4"/>
        <v>0</v>
      </c>
      <c r="AM8" s="56">
        <f t="shared" si="5"/>
        <v>0</v>
      </c>
      <c r="AN8" s="56">
        <f t="shared" si="5"/>
        <v>1</v>
      </c>
      <c r="AO8" s="56">
        <f t="shared" si="5"/>
        <v>1</v>
      </c>
      <c r="AP8" s="56">
        <f t="shared" si="5"/>
        <v>1</v>
      </c>
      <c r="AQ8" s="56">
        <f t="shared" si="5"/>
        <v>1</v>
      </c>
      <c r="AR8" s="56">
        <f t="shared" si="5"/>
        <v>1</v>
      </c>
      <c r="AS8" s="56">
        <f t="shared" si="5"/>
        <v>1</v>
      </c>
      <c r="AT8" s="56">
        <f t="shared" si="5"/>
        <v>1</v>
      </c>
      <c r="AU8" s="56">
        <f t="shared" si="5"/>
        <v>1</v>
      </c>
      <c r="AV8" s="56">
        <f t="shared" si="5"/>
        <v>1</v>
      </c>
      <c r="AW8" s="56">
        <f t="shared" si="5"/>
        <v>1</v>
      </c>
      <c r="AX8" s="56">
        <f t="shared" si="5"/>
        <v>1</v>
      </c>
      <c r="AY8" s="56">
        <f t="shared" si="5"/>
        <v>1</v>
      </c>
      <c r="AZ8" s="56">
        <f t="shared" si="5"/>
        <v>1</v>
      </c>
    </row>
    <row r="9" spans="1:52">
      <c r="A9" s="56" t="s">
        <v>652</v>
      </c>
      <c r="B9" s="56">
        <v>7283</v>
      </c>
      <c r="C9" s="56" t="s">
        <v>1180</v>
      </c>
      <c r="D9" s="56" t="s">
        <v>1218</v>
      </c>
      <c r="E9" s="1">
        <v>42691</v>
      </c>
      <c r="F9" s="1"/>
      <c r="G9" s="1">
        <f t="shared" si="1"/>
        <v>44197</v>
      </c>
      <c r="I9" s="56">
        <f t="shared" si="2"/>
        <v>0</v>
      </c>
      <c r="J9" s="56">
        <f t="shared" si="2"/>
        <v>0</v>
      </c>
      <c r="K9" s="56">
        <f t="shared" si="2"/>
        <v>0</v>
      </c>
      <c r="L9" s="56">
        <f t="shared" si="2"/>
        <v>0</v>
      </c>
      <c r="M9" s="56">
        <f t="shared" si="2"/>
        <v>0</v>
      </c>
      <c r="N9" s="56">
        <f t="shared" si="2"/>
        <v>0</v>
      </c>
      <c r="O9" s="56">
        <f t="shared" si="2"/>
        <v>0</v>
      </c>
      <c r="P9" s="56">
        <f t="shared" si="2"/>
        <v>0</v>
      </c>
      <c r="Q9" s="56">
        <f t="shared" si="2"/>
        <v>0</v>
      </c>
      <c r="R9" s="56">
        <f t="shared" si="2"/>
        <v>0</v>
      </c>
      <c r="S9" s="56">
        <f t="shared" si="3"/>
        <v>0</v>
      </c>
      <c r="T9" s="56">
        <f t="shared" si="3"/>
        <v>0</v>
      </c>
      <c r="U9" s="56">
        <f t="shared" si="3"/>
        <v>0</v>
      </c>
      <c r="V9" s="56">
        <f t="shared" si="3"/>
        <v>0</v>
      </c>
      <c r="W9" s="56">
        <f t="shared" si="3"/>
        <v>0</v>
      </c>
      <c r="X9" s="56">
        <f t="shared" si="3"/>
        <v>0</v>
      </c>
      <c r="Y9" s="56">
        <f t="shared" si="3"/>
        <v>0</v>
      </c>
      <c r="Z9" s="56">
        <f t="shared" si="3"/>
        <v>0</v>
      </c>
      <c r="AA9" s="56">
        <f t="shared" si="3"/>
        <v>0</v>
      </c>
      <c r="AB9" s="56">
        <f t="shared" si="3"/>
        <v>0</v>
      </c>
      <c r="AC9" s="56">
        <f t="shared" si="4"/>
        <v>0</v>
      </c>
      <c r="AD9" s="56">
        <f t="shared" si="4"/>
        <v>0</v>
      </c>
      <c r="AE9" s="56">
        <f t="shared" si="4"/>
        <v>0</v>
      </c>
      <c r="AF9" s="56">
        <f t="shared" si="4"/>
        <v>0</v>
      </c>
      <c r="AG9" s="56">
        <f t="shared" si="4"/>
        <v>0</v>
      </c>
      <c r="AH9" s="56">
        <f t="shared" si="4"/>
        <v>0</v>
      </c>
      <c r="AI9" s="56">
        <f t="shared" si="4"/>
        <v>0</v>
      </c>
      <c r="AJ9" s="56">
        <f t="shared" si="4"/>
        <v>0</v>
      </c>
      <c r="AK9" s="56">
        <f t="shared" si="4"/>
        <v>0</v>
      </c>
      <c r="AL9" s="56">
        <f t="shared" si="4"/>
        <v>0</v>
      </c>
      <c r="AM9" s="56">
        <f t="shared" si="5"/>
        <v>0</v>
      </c>
      <c r="AN9" s="56">
        <f t="shared" si="5"/>
        <v>1</v>
      </c>
      <c r="AO9" s="56">
        <f t="shared" si="5"/>
        <v>1</v>
      </c>
      <c r="AP9" s="56">
        <f t="shared" si="5"/>
        <v>1</v>
      </c>
      <c r="AQ9" s="56">
        <f t="shared" si="5"/>
        <v>1</v>
      </c>
      <c r="AR9" s="56">
        <f t="shared" si="5"/>
        <v>1</v>
      </c>
      <c r="AS9" s="56">
        <f t="shared" si="5"/>
        <v>1</v>
      </c>
      <c r="AT9" s="56">
        <f t="shared" si="5"/>
        <v>1</v>
      </c>
      <c r="AU9" s="56">
        <f t="shared" si="5"/>
        <v>1</v>
      </c>
      <c r="AV9" s="56">
        <f t="shared" si="5"/>
        <v>1</v>
      </c>
      <c r="AW9" s="56">
        <f t="shared" si="5"/>
        <v>1</v>
      </c>
      <c r="AX9" s="56">
        <f t="shared" si="5"/>
        <v>1</v>
      </c>
      <c r="AY9" s="56">
        <f t="shared" si="5"/>
        <v>1</v>
      </c>
      <c r="AZ9" s="56">
        <f t="shared" si="5"/>
        <v>1</v>
      </c>
    </row>
    <row r="10" spans="1:52">
      <c r="A10" s="56" t="s">
        <v>652</v>
      </c>
      <c r="B10" s="56">
        <v>7291</v>
      </c>
      <c r="C10" s="56" t="s">
        <v>1180</v>
      </c>
      <c r="D10" s="56" t="s">
        <v>1217</v>
      </c>
      <c r="E10" s="1">
        <v>42700</v>
      </c>
      <c r="F10" s="1"/>
      <c r="G10" s="1">
        <f t="shared" si="1"/>
        <v>44197</v>
      </c>
      <c r="I10" s="56">
        <f t="shared" si="2"/>
        <v>0</v>
      </c>
      <c r="J10" s="56">
        <f t="shared" si="2"/>
        <v>0</v>
      </c>
      <c r="K10" s="56">
        <f t="shared" si="2"/>
        <v>0</v>
      </c>
      <c r="L10" s="56">
        <f t="shared" si="2"/>
        <v>0</v>
      </c>
      <c r="M10" s="56">
        <f t="shared" si="2"/>
        <v>0</v>
      </c>
      <c r="N10" s="56">
        <f t="shared" si="2"/>
        <v>0</v>
      </c>
      <c r="O10" s="56">
        <f t="shared" si="2"/>
        <v>0</v>
      </c>
      <c r="P10" s="56">
        <f t="shared" si="2"/>
        <v>0</v>
      </c>
      <c r="Q10" s="56">
        <f t="shared" si="2"/>
        <v>0</v>
      </c>
      <c r="R10" s="56">
        <f t="shared" si="2"/>
        <v>0</v>
      </c>
      <c r="S10" s="56">
        <f t="shared" si="3"/>
        <v>0</v>
      </c>
      <c r="T10" s="56">
        <f t="shared" si="3"/>
        <v>0</v>
      </c>
      <c r="U10" s="56">
        <f t="shared" si="3"/>
        <v>0</v>
      </c>
      <c r="V10" s="56">
        <f t="shared" si="3"/>
        <v>0</v>
      </c>
      <c r="W10" s="56">
        <f t="shared" si="3"/>
        <v>0</v>
      </c>
      <c r="X10" s="56">
        <f t="shared" si="3"/>
        <v>0</v>
      </c>
      <c r="Y10" s="56">
        <f t="shared" si="3"/>
        <v>0</v>
      </c>
      <c r="Z10" s="56">
        <f t="shared" si="3"/>
        <v>0</v>
      </c>
      <c r="AA10" s="56">
        <f t="shared" si="3"/>
        <v>0</v>
      </c>
      <c r="AB10" s="56">
        <f t="shared" si="3"/>
        <v>0</v>
      </c>
      <c r="AC10" s="56">
        <f t="shared" si="4"/>
        <v>0</v>
      </c>
      <c r="AD10" s="56">
        <f t="shared" si="4"/>
        <v>0</v>
      </c>
      <c r="AE10" s="56">
        <f t="shared" si="4"/>
        <v>0</v>
      </c>
      <c r="AF10" s="56">
        <f t="shared" si="4"/>
        <v>0</v>
      </c>
      <c r="AG10" s="56">
        <f t="shared" si="4"/>
        <v>0</v>
      </c>
      <c r="AH10" s="56">
        <f t="shared" si="4"/>
        <v>0</v>
      </c>
      <c r="AI10" s="56">
        <f t="shared" si="4"/>
        <v>0</v>
      </c>
      <c r="AJ10" s="56">
        <f t="shared" si="4"/>
        <v>0</v>
      </c>
      <c r="AK10" s="56">
        <f t="shared" si="4"/>
        <v>0</v>
      </c>
      <c r="AL10" s="56">
        <f t="shared" si="4"/>
        <v>0</v>
      </c>
      <c r="AM10" s="56">
        <f t="shared" si="5"/>
        <v>0</v>
      </c>
      <c r="AN10" s="56">
        <f t="shared" si="5"/>
        <v>1</v>
      </c>
      <c r="AO10" s="56">
        <f t="shared" si="5"/>
        <v>1</v>
      </c>
      <c r="AP10" s="56">
        <f t="shared" si="5"/>
        <v>1</v>
      </c>
      <c r="AQ10" s="56">
        <f t="shared" si="5"/>
        <v>1</v>
      </c>
      <c r="AR10" s="56">
        <f t="shared" si="5"/>
        <v>1</v>
      </c>
      <c r="AS10" s="56">
        <f t="shared" si="5"/>
        <v>1</v>
      </c>
      <c r="AT10" s="56">
        <f t="shared" si="5"/>
        <v>1</v>
      </c>
      <c r="AU10" s="56">
        <f t="shared" si="5"/>
        <v>1</v>
      </c>
      <c r="AV10" s="56">
        <f t="shared" si="5"/>
        <v>1</v>
      </c>
      <c r="AW10" s="56">
        <f t="shared" si="5"/>
        <v>1</v>
      </c>
      <c r="AX10" s="56">
        <f t="shared" si="5"/>
        <v>1</v>
      </c>
      <c r="AY10" s="56">
        <f t="shared" si="5"/>
        <v>1</v>
      </c>
      <c r="AZ10" s="56">
        <f t="shared" si="5"/>
        <v>1</v>
      </c>
    </row>
    <row r="11" spans="1:52">
      <c r="A11" s="56" t="s">
        <v>652</v>
      </c>
      <c r="B11" s="56">
        <v>7354</v>
      </c>
      <c r="C11" s="56" t="s">
        <v>1180</v>
      </c>
      <c r="D11" s="56" t="s">
        <v>1216</v>
      </c>
      <c r="E11" s="1">
        <v>42715</v>
      </c>
      <c r="F11" s="1"/>
      <c r="G11" s="1">
        <f t="shared" si="1"/>
        <v>44197</v>
      </c>
      <c r="I11" s="56">
        <f t="shared" si="2"/>
        <v>0</v>
      </c>
      <c r="J11" s="56">
        <f t="shared" si="2"/>
        <v>0</v>
      </c>
      <c r="K11" s="56">
        <f t="shared" si="2"/>
        <v>0</v>
      </c>
      <c r="L11" s="56">
        <f t="shared" si="2"/>
        <v>0</v>
      </c>
      <c r="M11" s="56">
        <f t="shared" si="2"/>
        <v>0</v>
      </c>
      <c r="N11" s="56">
        <f t="shared" si="2"/>
        <v>0</v>
      </c>
      <c r="O11" s="56">
        <f t="shared" si="2"/>
        <v>0</v>
      </c>
      <c r="P11" s="56">
        <f t="shared" si="2"/>
        <v>0</v>
      </c>
      <c r="Q11" s="56">
        <f t="shared" si="2"/>
        <v>0</v>
      </c>
      <c r="R11" s="56">
        <f t="shared" si="2"/>
        <v>0</v>
      </c>
      <c r="S11" s="56">
        <f t="shared" si="3"/>
        <v>0</v>
      </c>
      <c r="T11" s="56">
        <f t="shared" si="3"/>
        <v>0</v>
      </c>
      <c r="U11" s="56">
        <f t="shared" si="3"/>
        <v>0</v>
      </c>
      <c r="V11" s="56">
        <f t="shared" si="3"/>
        <v>0</v>
      </c>
      <c r="W11" s="56">
        <f t="shared" si="3"/>
        <v>0</v>
      </c>
      <c r="X11" s="56">
        <f t="shared" si="3"/>
        <v>0</v>
      </c>
      <c r="Y11" s="56">
        <f t="shared" si="3"/>
        <v>0</v>
      </c>
      <c r="Z11" s="56">
        <f t="shared" si="3"/>
        <v>0</v>
      </c>
      <c r="AA11" s="56">
        <f t="shared" si="3"/>
        <v>0</v>
      </c>
      <c r="AB11" s="56">
        <f t="shared" si="3"/>
        <v>0</v>
      </c>
      <c r="AC11" s="56">
        <f t="shared" si="4"/>
        <v>0</v>
      </c>
      <c r="AD11" s="56">
        <f t="shared" si="4"/>
        <v>0</v>
      </c>
      <c r="AE11" s="56">
        <f t="shared" si="4"/>
        <v>0</v>
      </c>
      <c r="AF11" s="56">
        <f t="shared" si="4"/>
        <v>0</v>
      </c>
      <c r="AG11" s="56">
        <f t="shared" si="4"/>
        <v>0</v>
      </c>
      <c r="AH11" s="56">
        <f t="shared" si="4"/>
        <v>0</v>
      </c>
      <c r="AI11" s="56">
        <f t="shared" si="4"/>
        <v>0</v>
      </c>
      <c r="AJ11" s="56">
        <f t="shared" si="4"/>
        <v>0</v>
      </c>
      <c r="AK11" s="56">
        <f t="shared" si="4"/>
        <v>0</v>
      </c>
      <c r="AL11" s="56">
        <f t="shared" si="4"/>
        <v>0</v>
      </c>
      <c r="AM11" s="56">
        <f t="shared" si="5"/>
        <v>0</v>
      </c>
      <c r="AN11" s="56">
        <f t="shared" si="5"/>
        <v>1</v>
      </c>
      <c r="AO11" s="56">
        <f t="shared" si="5"/>
        <v>1</v>
      </c>
      <c r="AP11" s="56">
        <f t="shared" si="5"/>
        <v>1</v>
      </c>
      <c r="AQ11" s="56">
        <f t="shared" si="5"/>
        <v>1</v>
      </c>
      <c r="AR11" s="56">
        <f t="shared" si="5"/>
        <v>1</v>
      </c>
      <c r="AS11" s="56">
        <f t="shared" si="5"/>
        <v>1</v>
      </c>
      <c r="AT11" s="56">
        <f t="shared" si="5"/>
        <v>1</v>
      </c>
      <c r="AU11" s="56">
        <f t="shared" si="5"/>
        <v>1</v>
      </c>
      <c r="AV11" s="56">
        <f t="shared" si="5"/>
        <v>1</v>
      </c>
      <c r="AW11" s="56">
        <f t="shared" si="5"/>
        <v>1</v>
      </c>
      <c r="AX11" s="56">
        <f t="shared" si="5"/>
        <v>1</v>
      </c>
      <c r="AY11" s="56">
        <f t="shared" si="5"/>
        <v>1</v>
      </c>
      <c r="AZ11" s="56">
        <f t="shared" si="5"/>
        <v>1</v>
      </c>
    </row>
    <row r="12" spans="1:52">
      <c r="A12" s="56" t="s">
        <v>652</v>
      </c>
      <c r="B12" s="56">
        <v>7386</v>
      </c>
      <c r="C12" s="56" t="s">
        <v>1180</v>
      </c>
      <c r="D12" s="56" t="s">
        <v>1215</v>
      </c>
      <c r="E12" s="1">
        <v>42727</v>
      </c>
      <c r="F12" s="1"/>
      <c r="G12" s="1">
        <f t="shared" si="1"/>
        <v>44197</v>
      </c>
      <c r="I12" s="56">
        <f t="shared" si="2"/>
        <v>0</v>
      </c>
      <c r="J12" s="56">
        <f t="shared" si="2"/>
        <v>0</v>
      </c>
      <c r="K12" s="56">
        <f t="shared" si="2"/>
        <v>0</v>
      </c>
      <c r="L12" s="56">
        <f t="shared" si="2"/>
        <v>0</v>
      </c>
      <c r="M12" s="56">
        <f t="shared" si="2"/>
        <v>0</v>
      </c>
      <c r="N12" s="56">
        <f t="shared" si="2"/>
        <v>0</v>
      </c>
      <c r="O12" s="56">
        <f t="shared" si="2"/>
        <v>0</v>
      </c>
      <c r="P12" s="56">
        <f t="shared" si="2"/>
        <v>0</v>
      </c>
      <c r="Q12" s="56">
        <f t="shared" si="2"/>
        <v>0</v>
      </c>
      <c r="R12" s="56">
        <f t="shared" si="2"/>
        <v>0</v>
      </c>
      <c r="S12" s="56">
        <f t="shared" si="3"/>
        <v>0</v>
      </c>
      <c r="T12" s="56">
        <f t="shared" si="3"/>
        <v>0</v>
      </c>
      <c r="U12" s="56">
        <f t="shared" si="3"/>
        <v>0</v>
      </c>
      <c r="V12" s="56">
        <f t="shared" si="3"/>
        <v>0</v>
      </c>
      <c r="W12" s="56">
        <f t="shared" si="3"/>
        <v>0</v>
      </c>
      <c r="X12" s="56">
        <f t="shared" si="3"/>
        <v>0</v>
      </c>
      <c r="Y12" s="56">
        <f t="shared" si="3"/>
        <v>0</v>
      </c>
      <c r="Z12" s="56">
        <f t="shared" si="3"/>
        <v>0</v>
      </c>
      <c r="AA12" s="56">
        <f t="shared" si="3"/>
        <v>0</v>
      </c>
      <c r="AB12" s="56">
        <f t="shared" si="3"/>
        <v>0</v>
      </c>
      <c r="AC12" s="56">
        <f t="shared" si="4"/>
        <v>0</v>
      </c>
      <c r="AD12" s="56">
        <f t="shared" si="4"/>
        <v>0</v>
      </c>
      <c r="AE12" s="56">
        <f t="shared" si="4"/>
        <v>0</v>
      </c>
      <c r="AF12" s="56">
        <f t="shared" si="4"/>
        <v>0</v>
      </c>
      <c r="AG12" s="56">
        <f t="shared" si="4"/>
        <v>0</v>
      </c>
      <c r="AH12" s="56">
        <f t="shared" si="4"/>
        <v>0</v>
      </c>
      <c r="AI12" s="56">
        <f t="shared" si="4"/>
        <v>0</v>
      </c>
      <c r="AJ12" s="56">
        <f t="shared" si="4"/>
        <v>0</v>
      </c>
      <c r="AK12" s="56">
        <f t="shared" si="4"/>
        <v>0</v>
      </c>
      <c r="AL12" s="56">
        <f t="shared" si="4"/>
        <v>0</v>
      </c>
      <c r="AM12" s="56">
        <f t="shared" si="5"/>
        <v>0</v>
      </c>
      <c r="AN12" s="56">
        <f t="shared" si="5"/>
        <v>1</v>
      </c>
      <c r="AO12" s="56">
        <f t="shared" si="5"/>
        <v>1</v>
      </c>
      <c r="AP12" s="56">
        <f t="shared" si="5"/>
        <v>1</v>
      </c>
      <c r="AQ12" s="56">
        <f t="shared" si="5"/>
        <v>1</v>
      </c>
      <c r="AR12" s="56">
        <f t="shared" si="5"/>
        <v>1</v>
      </c>
      <c r="AS12" s="56">
        <f t="shared" si="5"/>
        <v>1</v>
      </c>
      <c r="AT12" s="56">
        <f t="shared" si="5"/>
        <v>1</v>
      </c>
      <c r="AU12" s="56">
        <f t="shared" si="5"/>
        <v>1</v>
      </c>
      <c r="AV12" s="56">
        <f t="shared" si="5"/>
        <v>1</v>
      </c>
      <c r="AW12" s="56">
        <f t="shared" si="5"/>
        <v>1</v>
      </c>
      <c r="AX12" s="56">
        <f t="shared" si="5"/>
        <v>1</v>
      </c>
      <c r="AY12" s="56">
        <f t="shared" si="5"/>
        <v>1</v>
      </c>
      <c r="AZ12" s="56">
        <f t="shared" si="5"/>
        <v>1</v>
      </c>
    </row>
    <row r="13" spans="1:52">
      <c r="A13" s="56" t="s">
        <v>652</v>
      </c>
      <c r="B13" s="56">
        <v>7409</v>
      </c>
      <c r="C13" s="56" t="s">
        <v>1180</v>
      </c>
      <c r="D13" s="56" t="s">
        <v>1214</v>
      </c>
      <c r="E13" s="1">
        <v>42754</v>
      </c>
      <c r="F13" s="1"/>
      <c r="G13" s="1">
        <f t="shared" si="1"/>
        <v>44197</v>
      </c>
      <c r="I13" s="56">
        <f t="shared" si="2"/>
        <v>0</v>
      </c>
      <c r="J13" s="56">
        <f t="shared" si="2"/>
        <v>0</v>
      </c>
      <c r="K13" s="56">
        <f t="shared" si="2"/>
        <v>0</v>
      </c>
      <c r="L13" s="56">
        <f t="shared" si="2"/>
        <v>0</v>
      </c>
      <c r="M13" s="56">
        <f t="shared" si="2"/>
        <v>0</v>
      </c>
      <c r="N13" s="56">
        <f t="shared" si="2"/>
        <v>0</v>
      </c>
      <c r="O13" s="56">
        <f t="shared" si="2"/>
        <v>0</v>
      </c>
      <c r="P13" s="56">
        <f t="shared" si="2"/>
        <v>0</v>
      </c>
      <c r="Q13" s="56">
        <f t="shared" si="2"/>
        <v>0</v>
      </c>
      <c r="R13" s="56">
        <f t="shared" si="2"/>
        <v>0</v>
      </c>
      <c r="S13" s="56">
        <f t="shared" si="3"/>
        <v>0</v>
      </c>
      <c r="T13" s="56">
        <f t="shared" si="3"/>
        <v>0</v>
      </c>
      <c r="U13" s="56">
        <f t="shared" si="3"/>
        <v>0</v>
      </c>
      <c r="V13" s="56">
        <f t="shared" si="3"/>
        <v>0</v>
      </c>
      <c r="W13" s="56">
        <f t="shared" si="3"/>
        <v>0</v>
      </c>
      <c r="X13" s="56">
        <f t="shared" si="3"/>
        <v>0</v>
      </c>
      <c r="Y13" s="56">
        <f t="shared" si="3"/>
        <v>0</v>
      </c>
      <c r="Z13" s="56">
        <f t="shared" si="3"/>
        <v>0</v>
      </c>
      <c r="AA13" s="56">
        <f t="shared" si="3"/>
        <v>0</v>
      </c>
      <c r="AB13" s="56">
        <f t="shared" si="3"/>
        <v>0</v>
      </c>
      <c r="AC13" s="56">
        <f t="shared" si="4"/>
        <v>0</v>
      </c>
      <c r="AD13" s="56">
        <f t="shared" si="4"/>
        <v>0</v>
      </c>
      <c r="AE13" s="56">
        <f t="shared" si="4"/>
        <v>0</v>
      </c>
      <c r="AF13" s="56">
        <f t="shared" si="4"/>
        <v>0</v>
      </c>
      <c r="AG13" s="56">
        <f t="shared" si="4"/>
        <v>0</v>
      </c>
      <c r="AH13" s="56">
        <f t="shared" si="4"/>
        <v>0</v>
      </c>
      <c r="AI13" s="56">
        <f t="shared" si="4"/>
        <v>0</v>
      </c>
      <c r="AJ13" s="56">
        <f t="shared" si="4"/>
        <v>0</v>
      </c>
      <c r="AK13" s="56">
        <f t="shared" si="4"/>
        <v>0</v>
      </c>
      <c r="AL13" s="56">
        <f t="shared" si="4"/>
        <v>0</v>
      </c>
      <c r="AM13" s="56">
        <f t="shared" si="5"/>
        <v>0</v>
      </c>
      <c r="AN13" s="56">
        <f t="shared" si="5"/>
        <v>0</v>
      </c>
      <c r="AO13" s="56">
        <f t="shared" si="5"/>
        <v>1</v>
      </c>
      <c r="AP13" s="56">
        <f t="shared" si="5"/>
        <v>1</v>
      </c>
      <c r="AQ13" s="56">
        <f t="shared" si="5"/>
        <v>1</v>
      </c>
      <c r="AR13" s="56">
        <f t="shared" si="5"/>
        <v>1</v>
      </c>
      <c r="AS13" s="56">
        <f t="shared" si="5"/>
        <v>1</v>
      </c>
      <c r="AT13" s="56">
        <f t="shared" si="5"/>
        <v>1</v>
      </c>
      <c r="AU13" s="56">
        <f t="shared" si="5"/>
        <v>1</v>
      </c>
      <c r="AV13" s="56">
        <f t="shared" si="5"/>
        <v>1</v>
      </c>
      <c r="AW13" s="56">
        <f t="shared" si="5"/>
        <v>1</v>
      </c>
      <c r="AX13" s="56">
        <f t="shared" si="5"/>
        <v>1</v>
      </c>
      <c r="AY13" s="56">
        <f t="shared" si="5"/>
        <v>1</v>
      </c>
      <c r="AZ13" s="56">
        <f t="shared" si="5"/>
        <v>1</v>
      </c>
    </row>
    <row r="14" spans="1:52">
      <c r="A14" s="56" t="s">
        <v>652</v>
      </c>
      <c r="B14" s="56">
        <v>7484</v>
      </c>
      <c r="C14" s="56" t="s">
        <v>1180</v>
      </c>
      <c r="D14" s="56" t="s">
        <v>1213</v>
      </c>
      <c r="E14" s="1">
        <v>43880</v>
      </c>
      <c r="F14" s="1"/>
      <c r="G14" s="1">
        <f t="shared" si="1"/>
        <v>44197</v>
      </c>
      <c r="I14" s="56">
        <f t="shared" si="2"/>
        <v>0</v>
      </c>
      <c r="J14" s="56">
        <f t="shared" si="2"/>
        <v>0</v>
      </c>
      <c r="K14" s="56">
        <f t="shared" si="2"/>
        <v>0</v>
      </c>
      <c r="L14" s="56">
        <f t="shared" si="2"/>
        <v>0</v>
      </c>
      <c r="M14" s="56">
        <f t="shared" si="2"/>
        <v>0</v>
      </c>
      <c r="N14" s="56">
        <f t="shared" si="2"/>
        <v>0</v>
      </c>
      <c r="O14" s="56">
        <f t="shared" si="2"/>
        <v>0</v>
      </c>
      <c r="P14" s="56">
        <f t="shared" si="2"/>
        <v>0</v>
      </c>
      <c r="Q14" s="56">
        <f t="shared" si="2"/>
        <v>0</v>
      </c>
      <c r="R14" s="56">
        <f t="shared" si="2"/>
        <v>0</v>
      </c>
      <c r="S14" s="56">
        <f t="shared" si="3"/>
        <v>0</v>
      </c>
      <c r="T14" s="56">
        <f t="shared" si="3"/>
        <v>0</v>
      </c>
      <c r="U14" s="56">
        <f t="shared" si="3"/>
        <v>0</v>
      </c>
      <c r="V14" s="56">
        <f t="shared" si="3"/>
        <v>0</v>
      </c>
      <c r="W14" s="56">
        <f t="shared" si="3"/>
        <v>0</v>
      </c>
      <c r="X14" s="56">
        <f t="shared" si="3"/>
        <v>0</v>
      </c>
      <c r="Y14" s="56">
        <f t="shared" si="3"/>
        <v>0</v>
      </c>
      <c r="Z14" s="56">
        <f t="shared" si="3"/>
        <v>0</v>
      </c>
      <c r="AA14" s="56">
        <f t="shared" si="3"/>
        <v>0</v>
      </c>
      <c r="AB14" s="56">
        <f t="shared" si="3"/>
        <v>0</v>
      </c>
      <c r="AC14" s="56">
        <f t="shared" si="4"/>
        <v>0</v>
      </c>
      <c r="AD14" s="56">
        <f t="shared" si="4"/>
        <v>0</v>
      </c>
      <c r="AE14" s="56">
        <f t="shared" si="4"/>
        <v>0</v>
      </c>
      <c r="AF14" s="56">
        <f t="shared" si="4"/>
        <v>0</v>
      </c>
      <c r="AG14" s="56">
        <f t="shared" si="4"/>
        <v>0</v>
      </c>
      <c r="AH14" s="56">
        <f t="shared" si="4"/>
        <v>0</v>
      </c>
      <c r="AI14" s="56">
        <f t="shared" si="4"/>
        <v>0</v>
      </c>
      <c r="AJ14" s="56">
        <f t="shared" si="4"/>
        <v>0</v>
      </c>
      <c r="AK14" s="56">
        <f t="shared" si="4"/>
        <v>0</v>
      </c>
      <c r="AL14" s="56">
        <f t="shared" si="4"/>
        <v>0</v>
      </c>
      <c r="AM14" s="56">
        <f t="shared" si="5"/>
        <v>0</v>
      </c>
      <c r="AN14" s="56">
        <f t="shared" si="5"/>
        <v>0</v>
      </c>
      <c r="AO14" s="56">
        <f t="shared" si="5"/>
        <v>0</v>
      </c>
      <c r="AP14" s="56">
        <f t="shared" si="5"/>
        <v>0</v>
      </c>
      <c r="AQ14" s="56">
        <f t="shared" si="5"/>
        <v>0</v>
      </c>
      <c r="AR14" s="56">
        <f t="shared" si="5"/>
        <v>0</v>
      </c>
      <c r="AS14" s="56">
        <f t="shared" si="5"/>
        <v>0</v>
      </c>
      <c r="AT14" s="56">
        <f t="shared" si="5"/>
        <v>0</v>
      </c>
      <c r="AU14" s="56">
        <f t="shared" si="5"/>
        <v>0</v>
      </c>
      <c r="AV14" s="56">
        <f t="shared" si="5"/>
        <v>0</v>
      </c>
      <c r="AW14" s="56">
        <f t="shared" si="5"/>
        <v>0</v>
      </c>
      <c r="AX14" s="56">
        <f t="shared" si="5"/>
        <v>0</v>
      </c>
      <c r="AY14" s="56">
        <f t="shared" si="5"/>
        <v>0</v>
      </c>
      <c r="AZ14" s="56">
        <f t="shared" si="5"/>
        <v>0</v>
      </c>
    </row>
    <row r="15" spans="1:52">
      <c r="A15" s="56" t="s">
        <v>652</v>
      </c>
      <c r="B15" s="56">
        <v>7494</v>
      </c>
      <c r="C15" s="56" t="s">
        <v>1180</v>
      </c>
      <c r="D15" s="56" t="s">
        <v>1212</v>
      </c>
      <c r="E15" s="1">
        <v>42799</v>
      </c>
      <c r="F15" s="1"/>
      <c r="G15" s="1">
        <f t="shared" si="1"/>
        <v>44197</v>
      </c>
      <c r="I15" s="56">
        <f t="shared" si="2"/>
        <v>0</v>
      </c>
      <c r="J15" s="56">
        <f t="shared" si="2"/>
        <v>0</v>
      </c>
      <c r="K15" s="56">
        <f t="shared" si="2"/>
        <v>0</v>
      </c>
      <c r="L15" s="56">
        <f t="shared" si="2"/>
        <v>0</v>
      </c>
      <c r="M15" s="56">
        <f t="shared" si="2"/>
        <v>0</v>
      </c>
      <c r="N15" s="56">
        <f t="shared" si="2"/>
        <v>0</v>
      </c>
      <c r="O15" s="56">
        <f t="shared" si="2"/>
        <v>0</v>
      </c>
      <c r="P15" s="56">
        <f t="shared" si="2"/>
        <v>0</v>
      </c>
      <c r="Q15" s="56">
        <f t="shared" si="2"/>
        <v>0</v>
      </c>
      <c r="R15" s="56">
        <f t="shared" si="2"/>
        <v>0</v>
      </c>
      <c r="S15" s="56">
        <f t="shared" si="3"/>
        <v>0</v>
      </c>
      <c r="T15" s="56">
        <f t="shared" si="3"/>
        <v>0</v>
      </c>
      <c r="U15" s="56">
        <f t="shared" si="3"/>
        <v>0</v>
      </c>
      <c r="V15" s="56">
        <f t="shared" si="3"/>
        <v>0</v>
      </c>
      <c r="W15" s="56">
        <f t="shared" si="3"/>
        <v>0</v>
      </c>
      <c r="X15" s="56">
        <f t="shared" si="3"/>
        <v>0</v>
      </c>
      <c r="Y15" s="56">
        <f t="shared" si="3"/>
        <v>0</v>
      </c>
      <c r="Z15" s="56">
        <f t="shared" si="3"/>
        <v>0</v>
      </c>
      <c r="AA15" s="56">
        <f t="shared" si="3"/>
        <v>0</v>
      </c>
      <c r="AB15" s="56">
        <f t="shared" si="3"/>
        <v>0</v>
      </c>
      <c r="AC15" s="56">
        <f t="shared" si="4"/>
        <v>0</v>
      </c>
      <c r="AD15" s="56">
        <f t="shared" si="4"/>
        <v>0</v>
      </c>
      <c r="AE15" s="56">
        <f t="shared" si="4"/>
        <v>0</v>
      </c>
      <c r="AF15" s="56">
        <f t="shared" si="4"/>
        <v>0</v>
      </c>
      <c r="AG15" s="56">
        <f t="shared" si="4"/>
        <v>0</v>
      </c>
      <c r="AH15" s="56">
        <f t="shared" si="4"/>
        <v>0</v>
      </c>
      <c r="AI15" s="56">
        <f t="shared" si="4"/>
        <v>0</v>
      </c>
      <c r="AJ15" s="56">
        <f t="shared" si="4"/>
        <v>0</v>
      </c>
      <c r="AK15" s="56">
        <f t="shared" si="4"/>
        <v>0</v>
      </c>
      <c r="AL15" s="56">
        <f t="shared" si="4"/>
        <v>0</v>
      </c>
      <c r="AM15" s="56">
        <f t="shared" si="5"/>
        <v>0</v>
      </c>
      <c r="AN15" s="56">
        <f t="shared" si="5"/>
        <v>0</v>
      </c>
      <c r="AO15" s="56">
        <f t="shared" si="5"/>
        <v>1</v>
      </c>
      <c r="AP15" s="56">
        <f t="shared" si="5"/>
        <v>1</v>
      </c>
      <c r="AQ15" s="56">
        <f t="shared" si="5"/>
        <v>1</v>
      </c>
      <c r="AR15" s="56">
        <f t="shared" si="5"/>
        <v>1</v>
      </c>
      <c r="AS15" s="56">
        <f t="shared" si="5"/>
        <v>1</v>
      </c>
      <c r="AT15" s="56">
        <f t="shared" si="5"/>
        <v>1</v>
      </c>
      <c r="AU15" s="56">
        <f t="shared" si="5"/>
        <v>1</v>
      </c>
      <c r="AV15" s="56">
        <f t="shared" si="5"/>
        <v>1</v>
      </c>
      <c r="AW15" s="56">
        <f t="shared" si="5"/>
        <v>1</v>
      </c>
      <c r="AX15" s="56">
        <f t="shared" si="5"/>
        <v>1</v>
      </c>
      <c r="AY15" s="56">
        <f t="shared" si="5"/>
        <v>1</v>
      </c>
      <c r="AZ15" s="56">
        <f t="shared" si="5"/>
        <v>1</v>
      </c>
    </row>
    <row r="16" spans="1:52">
      <c r="A16" s="56" t="s">
        <v>652</v>
      </c>
      <c r="B16" s="56">
        <v>7514</v>
      </c>
      <c r="C16" s="56" t="s">
        <v>1180</v>
      </c>
      <c r="D16" s="56" t="s">
        <v>1211</v>
      </c>
      <c r="E16" s="1">
        <v>43757</v>
      </c>
      <c r="F16" s="1"/>
      <c r="G16" s="1">
        <f t="shared" si="1"/>
        <v>44197</v>
      </c>
      <c r="I16" s="56">
        <f t="shared" si="2"/>
        <v>0</v>
      </c>
      <c r="J16" s="56">
        <f t="shared" si="2"/>
        <v>0</v>
      </c>
      <c r="K16" s="56">
        <f t="shared" si="2"/>
        <v>0</v>
      </c>
      <c r="L16" s="56">
        <f t="shared" si="2"/>
        <v>0</v>
      </c>
      <c r="M16" s="56">
        <f t="shared" si="2"/>
        <v>0</v>
      </c>
      <c r="N16" s="56">
        <f t="shared" si="2"/>
        <v>0</v>
      </c>
      <c r="O16" s="56">
        <f t="shared" si="2"/>
        <v>0</v>
      </c>
      <c r="P16" s="56">
        <f t="shared" si="2"/>
        <v>0</v>
      </c>
      <c r="Q16" s="56">
        <f t="shared" si="2"/>
        <v>0</v>
      </c>
      <c r="R16" s="56">
        <f t="shared" si="2"/>
        <v>0</v>
      </c>
      <c r="S16" s="56">
        <f t="shared" si="3"/>
        <v>0</v>
      </c>
      <c r="T16" s="56">
        <f t="shared" si="3"/>
        <v>0</v>
      </c>
      <c r="U16" s="56">
        <f t="shared" si="3"/>
        <v>0</v>
      </c>
      <c r="V16" s="56">
        <f t="shared" si="3"/>
        <v>0</v>
      </c>
      <c r="W16" s="56">
        <f t="shared" si="3"/>
        <v>0</v>
      </c>
      <c r="X16" s="56">
        <f t="shared" si="3"/>
        <v>0</v>
      </c>
      <c r="Y16" s="56">
        <f t="shared" si="3"/>
        <v>0</v>
      </c>
      <c r="Z16" s="56">
        <f t="shared" si="3"/>
        <v>0</v>
      </c>
      <c r="AA16" s="56">
        <f t="shared" si="3"/>
        <v>0</v>
      </c>
      <c r="AB16" s="56">
        <f t="shared" si="3"/>
        <v>0</v>
      </c>
      <c r="AC16" s="56">
        <f t="shared" si="4"/>
        <v>0</v>
      </c>
      <c r="AD16" s="56">
        <f t="shared" si="4"/>
        <v>0</v>
      </c>
      <c r="AE16" s="56">
        <f t="shared" si="4"/>
        <v>0</v>
      </c>
      <c r="AF16" s="56">
        <f t="shared" si="4"/>
        <v>0</v>
      </c>
      <c r="AG16" s="56">
        <f t="shared" si="4"/>
        <v>0</v>
      </c>
      <c r="AH16" s="56">
        <f t="shared" si="4"/>
        <v>0</v>
      </c>
      <c r="AI16" s="56">
        <f t="shared" si="4"/>
        <v>0</v>
      </c>
      <c r="AJ16" s="56">
        <f t="shared" si="4"/>
        <v>0</v>
      </c>
      <c r="AK16" s="56">
        <f t="shared" si="4"/>
        <v>0</v>
      </c>
      <c r="AL16" s="56">
        <f t="shared" si="4"/>
        <v>0</v>
      </c>
      <c r="AM16" s="56">
        <f t="shared" si="5"/>
        <v>0</v>
      </c>
      <c r="AN16" s="56">
        <f t="shared" si="5"/>
        <v>0</v>
      </c>
      <c r="AO16" s="56">
        <f t="shared" si="5"/>
        <v>0</v>
      </c>
      <c r="AP16" s="56">
        <f t="shared" si="5"/>
        <v>0</v>
      </c>
      <c r="AQ16" s="56">
        <f t="shared" si="5"/>
        <v>0</v>
      </c>
      <c r="AR16" s="56">
        <f t="shared" si="5"/>
        <v>0</v>
      </c>
      <c r="AS16" s="56">
        <f t="shared" si="5"/>
        <v>0</v>
      </c>
      <c r="AT16" s="56">
        <f t="shared" si="5"/>
        <v>0</v>
      </c>
      <c r="AU16" s="56">
        <f t="shared" si="5"/>
        <v>0</v>
      </c>
      <c r="AV16" s="56">
        <f t="shared" si="5"/>
        <v>0</v>
      </c>
      <c r="AW16" s="56">
        <f t="shared" si="5"/>
        <v>0</v>
      </c>
      <c r="AX16" s="56">
        <f t="shared" si="5"/>
        <v>0</v>
      </c>
      <c r="AY16" s="56">
        <f t="shared" si="5"/>
        <v>0</v>
      </c>
      <c r="AZ16" s="56">
        <f t="shared" si="5"/>
        <v>1</v>
      </c>
    </row>
    <row r="17" spans="1:52">
      <c r="A17" s="56" t="s">
        <v>652</v>
      </c>
      <c r="B17" s="56">
        <v>7521</v>
      </c>
      <c r="C17" s="56" t="s">
        <v>1180</v>
      </c>
      <c r="D17" s="56" t="s">
        <v>1210</v>
      </c>
      <c r="E17" s="1">
        <v>42823</v>
      </c>
      <c r="F17" s="1"/>
      <c r="G17" s="1">
        <f t="shared" si="1"/>
        <v>44197</v>
      </c>
      <c r="I17" s="56">
        <f t="shared" ref="I17:R26" si="6">IF(AND(I$5&gt;$E17,I$5&lt;$G17),1,0)</f>
        <v>0</v>
      </c>
      <c r="J17" s="56">
        <f t="shared" si="6"/>
        <v>0</v>
      </c>
      <c r="K17" s="56">
        <f t="shared" si="6"/>
        <v>0</v>
      </c>
      <c r="L17" s="56">
        <f t="shared" si="6"/>
        <v>0</v>
      </c>
      <c r="M17" s="56">
        <f t="shared" si="6"/>
        <v>0</v>
      </c>
      <c r="N17" s="56">
        <f t="shared" si="6"/>
        <v>0</v>
      </c>
      <c r="O17" s="56">
        <f t="shared" si="6"/>
        <v>0</v>
      </c>
      <c r="P17" s="56">
        <f t="shared" si="6"/>
        <v>0</v>
      </c>
      <c r="Q17" s="56">
        <f t="shared" si="6"/>
        <v>0</v>
      </c>
      <c r="R17" s="56">
        <f t="shared" si="6"/>
        <v>0</v>
      </c>
      <c r="S17" s="56">
        <f t="shared" ref="S17:AB26" si="7">IF(AND(S$5&gt;$E17,S$5&lt;$G17),1,0)</f>
        <v>0</v>
      </c>
      <c r="T17" s="56">
        <f t="shared" si="7"/>
        <v>0</v>
      </c>
      <c r="U17" s="56">
        <f t="shared" si="7"/>
        <v>0</v>
      </c>
      <c r="V17" s="56">
        <f t="shared" si="7"/>
        <v>0</v>
      </c>
      <c r="W17" s="56">
        <f t="shared" si="7"/>
        <v>0</v>
      </c>
      <c r="X17" s="56">
        <f t="shared" si="7"/>
        <v>0</v>
      </c>
      <c r="Y17" s="56">
        <f t="shared" si="7"/>
        <v>0</v>
      </c>
      <c r="Z17" s="56">
        <f t="shared" si="7"/>
        <v>0</v>
      </c>
      <c r="AA17" s="56">
        <f t="shared" si="7"/>
        <v>0</v>
      </c>
      <c r="AB17" s="56">
        <f t="shared" si="7"/>
        <v>0</v>
      </c>
      <c r="AC17" s="56">
        <f t="shared" ref="AC17:AL26" si="8">IF(AND(AC$5&gt;$E17,AC$5&lt;$G17),1,0)</f>
        <v>0</v>
      </c>
      <c r="AD17" s="56">
        <f t="shared" si="8"/>
        <v>0</v>
      </c>
      <c r="AE17" s="56">
        <f t="shared" si="8"/>
        <v>0</v>
      </c>
      <c r="AF17" s="56">
        <f t="shared" si="8"/>
        <v>0</v>
      </c>
      <c r="AG17" s="56">
        <f t="shared" si="8"/>
        <v>0</v>
      </c>
      <c r="AH17" s="56">
        <f t="shared" si="8"/>
        <v>0</v>
      </c>
      <c r="AI17" s="56">
        <f t="shared" si="8"/>
        <v>0</v>
      </c>
      <c r="AJ17" s="56">
        <f t="shared" si="8"/>
        <v>0</v>
      </c>
      <c r="AK17" s="56">
        <f t="shared" si="8"/>
        <v>0</v>
      </c>
      <c r="AL17" s="56">
        <f t="shared" si="8"/>
        <v>0</v>
      </c>
      <c r="AM17" s="56">
        <f t="shared" ref="AM17:AZ26" si="9">IF(AND(AM$5&gt;$E17,AM$5&lt;$G17),1,0)</f>
        <v>0</v>
      </c>
      <c r="AN17" s="56">
        <f t="shared" si="9"/>
        <v>0</v>
      </c>
      <c r="AO17" s="56">
        <f t="shared" si="9"/>
        <v>1</v>
      </c>
      <c r="AP17" s="56">
        <f t="shared" si="9"/>
        <v>1</v>
      </c>
      <c r="AQ17" s="56">
        <f t="shared" si="9"/>
        <v>1</v>
      </c>
      <c r="AR17" s="56">
        <f t="shared" si="9"/>
        <v>1</v>
      </c>
      <c r="AS17" s="56">
        <f t="shared" si="9"/>
        <v>1</v>
      </c>
      <c r="AT17" s="56">
        <f t="shared" si="9"/>
        <v>1</v>
      </c>
      <c r="AU17" s="56">
        <f t="shared" si="9"/>
        <v>1</v>
      </c>
      <c r="AV17" s="56">
        <f t="shared" si="9"/>
        <v>1</v>
      </c>
      <c r="AW17" s="56">
        <f t="shared" si="9"/>
        <v>1</v>
      </c>
      <c r="AX17" s="56">
        <f t="shared" si="9"/>
        <v>1</v>
      </c>
      <c r="AY17" s="56">
        <f t="shared" si="9"/>
        <v>1</v>
      </c>
      <c r="AZ17" s="56">
        <f t="shared" si="9"/>
        <v>1</v>
      </c>
    </row>
    <row r="18" spans="1:52">
      <c r="A18" s="56" t="s">
        <v>652</v>
      </c>
      <c r="B18" s="56">
        <v>7698</v>
      </c>
      <c r="C18" s="56" t="s">
        <v>1180</v>
      </c>
      <c r="D18" s="56" t="s">
        <v>1209</v>
      </c>
      <c r="E18" s="1">
        <v>43699</v>
      </c>
      <c r="F18" s="1"/>
      <c r="G18" s="1">
        <f t="shared" si="1"/>
        <v>44197</v>
      </c>
      <c r="I18" s="56">
        <f t="shared" si="6"/>
        <v>0</v>
      </c>
      <c r="J18" s="56">
        <f t="shared" si="6"/>
        <v>0</v>
      </c>
      <c r="K18" s="56">
        <f t="shared" si="6"/>
        <v>0</v>
      </c>
      <c r="L18" s="56">
        <f t="shared" si="6"/>
        <v>0</v>
      </c>
      <c r="M18" s="56">
        <f t="shared" si="6"/>
        <v>0</v>
      </c>
      <c r="N18" s="56">
        <f t="shared" si="6"/>
        <v>0</v>
      </c>
      <c r="O18" s="56">
        <f t="shared" si="6"/>
        <v>0</v>
      </c>
      <c r="P18" s="56">
        <f t="shared" si="6"/>
        <v>0</v>
      </c>
      <c r="Q18" s="56">
        <f t="shared" si="6"/>
        <v>0</v>
      </c>
      <c r="R18" s="56">
        <f t="shared" si="6"/>
        <v>0</v>
      </c>
      <c r="S18" s="56">
        <f t="shared" si="7"/>
        <v>0</v>
      </c>
      <c r="T18" s="56">
        <f t="shared" si="7"/>
        <v>0</v>
      </c>
      <c r="U18" s="56">
        <f t="shared" si="7"/>
        <v>0</v>
      </c>
      <c r="V18" s="56">
        <f t="shared" si="7"/>
        <v>0</v>
      </c>
      <c r="W18" s="56">
        <f t="shared" si="7"/>
        <v>0</v>
      </c>
      <c r="X18" s="56">
        <f t="shared" si="7"/>
        <v>0</v>
      </c>
      <c r="Y18" s="56">
        <f t="shared" si="7"/>
        <v>0</v>
      </c>
      <c r="Z18" s="56">
        <f t="shared" si="7"/>
        <v>0</v>
      </c>
      <c r="AA18" s="56">
        <f t="shared" si="7"/>
        <v>0</v>
      </c>
      <c r="AB18" s="56">
        <f t="shared" si="7"/>
        <v>0</v>
      </c>
      <c r="AC18" s="56">
        <f t="shared" si="8"/>
        <v>0</v>
      </c>
      <c r="AD18" s="56">
        <f t="shared" si="8"/>
        <v>0</v>
      </c>
      <c r="AE18" s="56">
        <f t="shared" si="8"/>
        <v>0</v>
      </c>
      <c r="AF18" s="56">
        <f t="shared" si="8"/>
        <v>0</v>
      </c>
      <c r="AG18" s="56">
        <f t="shared" si="8"/>
        <v>0</v>
      </c>
      <c r="AH18" s="56">
        <f t="shared" si="8"/>
        <v>0</v>
      </c>
      <c r="AI18" s="56">
        <f t="shared" si="8"/>
        <v>0</v>
      </c>
      <c r="AJ18" s="56">
        <f t="shared" si="8"/>
        <v>0</v>
      </c>
      <c r="AK18" s="56">
        <f t="shared" si="8"/>
        <v>0</v>
      </c>
      <c r="AL18" s="56">
        <f t="shared" si="8"/>
        <v>0</v>
      </c>
      <c r="AM18" s="56">
        <f t="shared" si="9"/>
        <v>0</v>
      </c>
      <c r="AN18" s="56">
        <f t="shared" si="9"/>
        <v>0</v>
      </c>
      <c r="AO18" s="56">
        <f t="shared" si="9"/>
        <v>0</v>
      </c>
      <c r="AP18" s="56">
        <f t="shared" si="9"/>
        <v>0</v>
      </c>
      <c r="AQ18" s="56">
        <f t="shared" si="9"/>
        <v>0</v>
      </c>
      <c r="AR18" s="56">
        <f t="shared" si="9"/>
        <v>0</v>
      </c>
      <c r="AS18" s="56">
        <f t="shared" si="9"/>
        <v>0</v>
      </c>
      <c r="AT18" s="56">
        <f t="shared" si="9"/>
        <v>0</v>
      </c>
      <c r="AU18" s="56">
        <f t="shared" si="9"/>
        <v>0</v>
      </c>
      <c r="AV18" s="56">
        <f t="shared" si="9"/>
        <v>0</v>
      </c>
      <c r="AW18" s="56">
        <f t="shared" si="9"/>
        <v>0</v>
      </c>
      <c r="AX18" s="56">
        <f t="shared" si="9"/>
        <v>0</v>
      </c>
      <c r="AY18" s="56">
        <f t="shared" si="9"/>
        <v>1</v>
      </c>
      <c r="AZ18" s="56">
        <f t="shared" si="9"/>
        <v>1</v>
      </c>
    </row>
    <row r="19" spans="1:52">
      <c r="A19" s="56" t="s">
        <v>652</v>
      </c>
      <c r="B19" s="56">
        <v>7799</v>
      </c>
      <c r="C19" s="56" t="s">
        <v>1180</v>
      </c>
      <c r="D19" s="56" t="s">
        <v>1208</v>
      </c>
      <c r="E19" s="1">
        <v>43804</v>
      </c>
      <c r="F19" s="1"/>
      <c r="G19" s="1">
        <f t="shared" si="1"/>
        <v>44197</v>
      </c>
      <c r="I19" s="56">
        <f t="shared" si="6"/>
        <v>0</v>
      </c>
      <c r="J19" s="56">
        <f t="shared" si="6"/>
        <v>0</v>
      </c>
      <c r="K19" s="56">
        <f t="shared" si="6"/>
        <v>0</v>
      </c>
      <c r="L19" s="56">
        <f t="shared" si="6"/>
        <v>0</v>
      </c>
      <c r="M19" s="56">
        <f t="shared" si="6"/>
        <v>0</v>
      </c>
      <c r="N19" s="56">
        <f t="shared" si="6"/>
        <v>0</v>
      </c>
      <c r="O19" s="56">
        <f t="shared" si="6"/>
        <v>0</v>
      </c>
      <c r="P19" s="56">
        <f t="shared" si="6"/>
        <v>0</v>
      </c>
      <c r="Q19" s="56">
        <f t="shared" si="6"/>
        <v>0</v>
      </c>
      <c r="R19" s="56">
        <f t="shared" si="6"/>
        <v>0</v>
      </c>
      <c r="S19" s="56">
        <f t="shared" si="7"/>
        <v>0</v>
      </c>
      <c r="T19" s="56">
        <f t="shared" si="7"/>
        <v>0</v>
      </c>
      <c r="U19" s="56">
        <f t="shared" si="7"/>
        <v>0</v>
      </c>
      <c r="V19" s="56">
        <f t="shared" si="7"/>
        <v>0</v>
      </c>
      <c r="W19" s="56">
        <f t="shared" si="7"/>
        <v>0</v>
      </c>
      <c r="X19" s="56">
        <f t="shared" si="7"/>
        <v>0</v>
      </c>
      <c r="Y19" s="56">
        <f t="shared" si="7"/>
        <v>0</v>
      </c>
      <c r="Z19" s="56">
        <f t="shared" si="7"/>
        <v>0</v>
      </c>
      <c r="AA19" s="56">
        <f t="shared" si="7"/>
        <v>0</v>
      </c>
      <c r="AB19" s="56">
        <f t="shared" si="7"/>
        <v>0</v>
      </c>
      <c r="AC19" s="56">
        <f t="shared" si="8"/>
        <v>0</v>
      </c>
      <c r="AD19" s="56">
        <f t="shared" si="8"/>
        <v>0</v>
      </c>
      <c r="AE19" s="56">
        <f t="shared" si="8"/>
        <v>0</v>
      </c>
      <c r="AF19" s="56">
        <f t="shared" si="8"/>
        <v>0</v>
      </c>
      <c r="AG19" s="56">
        <f t="shared" si="8"/>
        <v>0</v>
      </c>
      <c r="AH19" s="56">
        <f t="shared" si="8"/>
        <v>0</v>
      </c>
      <c r="AI19" s="56">
        <f t="shared" si="8"/>
        <v>0</v>
      </c>
      <c r="AJ19" s="56">
        <f t="shared" si="8"/>
        <v>0</v>
      </c>
      <c r="AK19" s="56">
        <f t="shared" si="8"/>
        <v>0</v>
      </c>
      <c r="AL19" s="56">
        <f t="shared" si="8"/>
        <v>0</v>
      </c>
      <c r="AM19" s="56">
        <f t="shared" si="9"/>
        <v>0</v>
      </c>
      <c r="AN19" s="56">
        <f t="shared" si="9"/>
        <v>0</v>
      </c>
      <c r="AO19" s="56">
        <f t="shared" si="9"/>
        <v>0</v>
      </c>
      <c r="AP19" s="56">
        <f t="shared" si="9"/>
        <v>0</v>
      </c>
      <c r="AQ19" s="56">
        <f t="shared" si="9"/>
        <v>0</v>
      </c>
      <c r="AR19" s="56">
        <f t="shared" si="9"/>
        <v>0</v>
      </c>
      <c r="AS19" s="56">
        <f t="shared" si="9"/>
        <v>0</v>
      </c>
      <c r="AT19" s="56">
        <f t="shared" si="9"/>
        <v>0</v>
      </c>
      <c r="AU19" s="56">
        <f t="shared" si="9"/>
        <v>0</v>
      </c>
      <c r="AV19" s="56">
        <f t="shared" si="9"/>
        <v>0</v>
      </c>
      <c r="AW19" s="56">
        <f t="shared" si="9"/>
        <v>0</v>
      </c>
      <c r="AX19" s="56">
        <f t="shared" si="9"/>
        <v>0</v>
      </c>
      <c r="AY19" s="56">
        <f t="shared" si="9"/>
        <v>0</v>
      </c>
      <c r="AZ19" s="56">
        <f t="shared" si="9"/>
        <v>1</v>
      </c>
    </row>
    <row r="20" spans="1:52">
      <c r="A20" s="56" t="s">
        <v>652</v>
      </c>
      <c r="B20" s="56">
        <v>7828</v>
      </c>
      <c r="C20" s="56" t="s">
        <v>1180</v>
      </c>
      <c r="D20" s="56" t="s">
        <v>1207</v>
      </c>
      <c r="E20" s="1">
        <v>43046</v>
      </c>
      <c r="F20" s="1"/>
      <c r="G20" s="1">
        <f t="shared" si="1"/>
        <v>44197</v>
      </c>
      <c r="I20" s="56">
        <f t="shared" si="6"/>
        <v>0</v>
      </c>
      <c r="J20" s="56">
        <f t="shared" si="6"/>
        <v>0</v>
      </c>
      <c r="K20" s="56">
        <f t="shared" si="6"/>
        <v>0</v>
      </c>
      <c r="L20" s="56">
        <f t="shared" si="6"/>
        <v>0</v>
      </c>
      <c r="M20" s="56">
        <f t="shared" si="6"/>
        <v>0</v>
      </c>
      <c r="N20" s="56">
        <f t="shared" si="6"/>
        <v>0</v>
      </c>
      <c r="O20" s="56">
        <f t="shared" si="6"/>
        <v>0</v>
      </c>
      <c r="P20" s="56">
        <f t="shared" si="6"/>
        <v>0</v>
      </c>
      <c r="Q20" s="56">
        <f t="shared" si="6"/>
        <v>0</v>
      </c>
      <c r="R20" s="56">
        <f t="shared" si="6"/>
        <v>0</v>
      </c>
      <c r="S20" s="56">
        <f t="shared" si="7"/>
        <v>0</v>
      </c>
      <c r="T20" s="56">
        <f t="shared" si="7"/>
        <v>0</v>
      </c>
      <c r="U20" s="56">
        <f t="shared" si="7"/>
        <v>0</v>
      </c>
      <c r="V20" s="56">
        <f t="shared" si="7"/>
        <v>0</v>
      </c>
      <c r="W20" s="56">
        <f t="shared" si="7"/>
        <v>0</v>
      </c>
      <c r="X20" s="56">
        <f t="shared" si="7"/>
        <v>0</v>
      </c>
      <c r="Y20" s="56">
        <f t="shared" si="7"/>
        <v>0</v>
      </c>
      <c r="Z20" s="56">
        <f t="shared" si="7"/>
        <v>0</v>
      </c>
      <c r="AA20" s="56">
        <f t="shared" si="7"/>
        <v>0</v>
      </c>
      <c r="AB20" s="56">
        <f t="shared" si="7"/>
        <v>0</v>
      </c>
      <c r="AC20" s="56">
        <f t="shared" si="8"/>
        <v>0</v>
      </c>
      <c r="AD20" s="56">
        <f t="shared" si="8"/>
        <v>0</v>
      </c>
      <c r="AE20" s="56">
        <f t="shared" si="8"/>
        <v>0</v>
      </c>
      <c r="AF20" s="56">
        <f t="shared" si="8"/>
        <v>0</v>
      </c>
      <c r="AG20" s="56">
        <f t="shared" si="8"/>
        <v>0</v>
      </c>
      <c r="AH20" s="56">
        <f t="shared" si="8"/>
        <v>0</v>
      </c>
      <c r="AI20" s="56">
        <f t="shared" si="8"/>
        <v>0</v>
      </c>
      <c r="AJ20" s="56">
        <f t="shared" si="8"/>
        <v>0</v>
      </c>
      <c r="AK20" s="56">
        <f t="shared" si="8"/>
        <v>0</v>
      </c>
      <c r="AL20" s="56">
        <f t="shared" si="8"/>
        <v>0</v>
      </c>
      <c r="AM20" s="56">
        <f t="shared" si="9"/>
        <v>0</v>
      </c>
      <c r="AN20" s="56">
        <f t="shared" si="9"/>
        <v>0</v>
      </c>
      <c r="AO20" s="56">
        <f t="shared" si="9"/>
        <v>0</v>
      </c>
      <c r="AP20" s="56">
        <f t="shared" si="9"/>
        <v>0</v>
      </c>
      <c r="AQ20" s="56">
        <f t="shared" si="9"/>
        <v>0</v>
      </c>
      <c r="AR20" s="56">
        <f t="shared" si="9"/>
        <v>1</v>
      </c>
      <c r="AS20" s="56">
        <f t="shared" si="9"/>
        <v>1</v>
      </c>
      <c r="AT20" s="56">
        <f t="shared" si="9"/>
        <v>1</v>
      </c>
      <c r="AU20" s="56">
        <f t="shared" si="9"/>
        <v>1</v>
      </c>
      <c r="AV20" s="56">
        <f t="shared" si="9"/>
        <v>1</v>
      </c>
      <c r="AW20" s="56">
        <f t="shared" si="9"/>
        <v>1</v>
      </c>
      <c r="AX20" s="56">
        <f t="shared" si="9"/>
        <v>1</v>
      </c>
      <c r="AY20" s="56">
        <f t="shared" si="9"/>
        <v>1</v>
      </c>
      <c r="AZ20" s="56">
        <f t="shared" si="9"/>
        <v>1</v>
      </c>
    </row>
    <row r="21" spans="1:52">
      <c r="A21" s="56" t="s">
        <v>652</v>
      </c>
      <c r="B21" s="56">
        <v>7854</v>
      </c>
      <c r="C21" s="56" t="s">
        <v>1180</v>
      </c>
      <c r="D21" s="56" t="s">
        <v>1206</v>
      </c>
      <c r="E21" s="1">
        <v>43594</v>
      </c>
      <c r="F21" s="1"/>
      <c r="G21" s="1">
        <f t="shared" si="1"/>
        <v>44197</v>
      </c>
      <c r="I21" s="56">
        <f t="shared" si="6"/>
        <v>0</v>
      </c>
      <c r="J21" s="56">
        <f t="shared" si="6"/>
        <v>0</v>
      </c>
      <c r="K21" s="56">
        <f t="shared" si="6"/>
        <v>0</v>
      </c>
      <c r="L21" s="56">
        <f t="shared" si="6"/>
        <v>0</v>
      </c>
      <c r="M21" s="56">
        <f t="shared" si="6"/>
        <v>0</v>
      </c>
      <c r="N21" s="56">
        <f t="shared" si="6"/>
        <v>0</v>
      </c>
      <c r="O21" s="56">
        <f t="shared" si="6"/>
        <v>0</v>
      </c>
      <c r="P21" s="56">
        <f t="shared" si="6"/>
        <v>0</v>
      </c>
      <c r="Q21" s="56">
        <f t="shared" si="6"/>
        <v>0</v>
      </c>
      <c r="R21" s="56">
        <f t="shared" si="6"/>
        <v>0</v>
      </c>
      <c r="S21" s="56">
        <f t="shared" si="7"/>
        <v>0</v>
      </c>
      <c r="T21" s="56">
        <f t="shared" si="7"/>
        <v>0</v>
      </c>
      <c r="U21" s="56">
        <f t="shared" si="7"/>
        <v>0</v>
      </c>
      <c r="V21" s="56">
        <f t="shared" si="7"/>
        <v>0</v>
      </c>
      <c r="W21" s="56">
        <f t="shared" si="7"/>
        <v>0</v>
      </c>
      <c r="X21" s="56">
        <f t="shared" si="7"/>
        <v>0</v>
      </c>
      <c r="Y21" s="56">
        <f t="shared" si="7"/>
        <v>0</v>
      </c>
      <c r="Z21" s="56">
        <f t="shared" si="7"/>
        <v>0</v>
      </c>
      <c r="AA21" s="56">
        <f t="shared" si="7"/>
        <v>0</v>
      </c>
      <c r="AB21" s="56">
        <f t="shared" si="7"/>
        <v>0</v>
      </c>
      <c r="AC21" s="56">
        <f t="shared" si="8"/>
        <v>0</v>
      </c>
      <c r="AD21" s="56">
        <f t="shared" si="8"/>
        <v>0</v>
      </c>
      <c r="AE21" s="56">
        <f t="shared" si="8"/>
        <v>0</v>
      </c>
      <c r="AF21" s="56">
        <f t="shared" si="8"/>
        <v>0</v>
      </c>
      <c r="AG21" s="56">
        <f t="shared" si="8"/>
        <v>0</v>
      </c>
      <c r="AH21" s="56">
        <f t="shared" si="8"/>
        <v>0</v>
      </c>
      <c r="AI21" s="56">
        <f t="shared" si="8"/>
        <v>0</v>
      </c>
      <c r="AJ21" s="56">
        <f t="shared" si="8"/>
        <v>0</v>
      </c>
      <c r="AK21" s="56">
        <f t="shared" si="8"/>
        <v>0</v>
      </c>
      <c r="AL21" s="56">
        <f t="shared" si="8"/>
        <v>0</v>
      </c>
      <c r="AM21" s="56">
        <f t="shared" si="9"/>
        <v>0</v>
      </c>
      <c r="AN21" s="56">
        <f t="shared" si="9"/>
        <v>0</v>
      </c>
      <c r="AO21" s="56">
        <f t="shared" si="9"/>
        <v>0</v>
      </c>
      <c r="AP21" s="56">
        <f t="shared" si="9"/>
        <v>0</v>
      </c>
      <c r="AQ21" s="56">
        <f t="shared" si="9"/>
        <v>0</v>
      </c>
      <c r="AR21" s="56">
        <f t="shared" si="9"/>
        <v>0</v>
      </c>
      <c r="AS21" s="56">
        <f t="shared" si="9"/>
        <v>0</v>
      </c>
      <c r="AT21" s="56">
        <f t="shared" si="9"/>
        <v>0</v>
      </c>
      <c r="AU21" s="56">
        <f t="shared" si="9"/>
        <v>0</v>
      </c>
      <c r="AV21" s="56">
        <f t="shared" si="9"/>
        <v>0</v>
      </c>
      <c r="AW21" s="56">
        <f t="shared" si="9"/>
        <v>0</v>
      </c>
      <c r="AX21" s="56">
        <f t="shared" si="9"/>
        <v>1</v>
      </c>
      <c r="AY21" s="56">
        <f t="shared" si="9"/>
        <v>1</v>
      </c>
      <c r="AZ21" s="56">
        <f t="shared" si="9"/>
        <v>1</v>
      </c>
    </row>
    <row r="22" spans="1:52">
      <c r="A22" s="56" t="s">
        <v>653</v>
      </c>
      <c r="B22" s="56">
        <v>7856</v>
      </c>
      <c r="C22" s="56" t="s">
        <v>1180</v>
      </c>
      <c r="D22" s="56" t="s">
        <v>1205</v>
      </c>
      <c r="E22" s="1">
        <v>43629</v>
      </c>
      <c r="F22" s="1">
        <v>44136</v>
      </c>
      <c r="G22" s="1">
        <f t="shared" si="1"/>
        <v>44136</v>
      </c>
      <c r="I22" s="56">
        <f t="shared" si="6"/>
        <v>0</v>
      </c>
      <c r="J22" s="56">
        <f t="shared" si="6"/>
        <v>0</v>
      </c>
      <c r="K22" s="56">
        <f t="shared" si="6"/>
        <v>0</v>
      </c>
      <c r="L22" s="56">
        <f t="shared" si="6"/>
        <v>0</v>
      </c>
      <c r="M22" s="56">
        <f t="shared" si="6"/>
        <v>0</v>
      </c>
      <c r="N22" s="56">
        <f t="shared" si="6"/>
        <v>0</v>
      </c>
      <c r="O22" s="56">
        <f t="shared" si="6"/>
        <v>0</v>
      </c>
      <c r="P22" s="56">
        <f t="shared" si="6"/>
        <v>0</v>
      </c>
      <c r="Q22" s="56">
        <f t="shared" si="6"/>
        <v>0</v>
      </c>
      <c r="R22" s="56">
        <f t="shared" si="6"/>
        <v>0</v>
      </c>
      <c r="S22" s="56">
        <f t="shared" si="7"/>
        <v>0</v>
      </c>
      <c r="T22" s="56">
        <f t="shared" si="7"/>
        <v>0</v>
      </c>
      <c r="U22" s="56">
        <f t="shared" si="7"/>
        <v>0</v>
      </c>
      <c r="V22" s="56">
        <f t="shared" si="7"/>
        <v>0</v>
      </c>
      <c r="W22" s="56">
        <f t="shared" si="7"/>
        <v>0</v>
      </c>
      <c r="X22" s="56">
        <f t="shared" si="7"/>
        <v>0</v>
      </c>
      <c r="Y22" s="56">
        <f t="shared" si="7"/>
        <v>0</v>
      </c>
      <c r="Z22" s="56">
        <f t="shared" si="7"/>
        <v>0</v>
      </c>
      <c r="AA22" s="56">
        <f t="shared" si="7"/>
        <v>0</v>
      </c>
      <c r="AB22" s="56">
        <f t="shared" si="7"/>
        <v>0</v>
      </c>
      <c r="AC22" s="56">
        <f t="shared" si="8"/>
        <v>0</v>
      </c>
      <c r="AD22" s="56">
        <f t="shared" si="8"/>
        <v>0</v>
      </c>
      <c r="AE22" s="56">
        <f t="shared" si="8"/>
        <v>0</v>
      </c>
      <c r="AF22" s="56">
        <f t="shared" si="8"/>
        <v>0</v>
      </c>
      <c r="AG22" s="56">
        <f t="shared" si="8"/>
        <v>0</v>
      </c>
      <c r="AH22" s="56">
        <f t="shared" si="8"/>
        <v>0</v>
      </c>
      <c r="AI22" s="56">
        <f t="shared" si="8"/>
        <v>0</v>
      </c>
      <c r="AJ22" s="56">
        <f t="shared" si="8"/>
        <v>0</v>
      </c>
      <c r="AK22" s="56">
        <f t="shared" si="8"/>
        <v>0</v>
      </c>
      <c r="AL22" s="56">
        <f t="shared" si="8"/>
        <v>0</v>
      </c>
      <c r="AM22" s="56">
        <f t="shared" si="9"/>
        <v>0</v>
      </c>
      <c r="AN22" s="56">
        <f t="shared" si="9"/>
        <v>0</v>
      </c>
      <c r="AO22" s="56">
        <f t="shared" si="9"/>
        <v>0</v>
      </c>
      <c r="AP22" s="56">
        <f t="shared" si="9"/>
        <v>0</v>
      </c>
      <c r="AQ22" s="56">
        <f t="shared" si="9"/>
        <v>0</v>
      </c>
      <c r="AR22" s="56">
        <f t="shared" si="9"/>
        <v>0</v>
      </c>
      <c r="AS22" s="56">
        <f t="shared" si="9"/>
        <v>0</v>
      </c>
      <c r="AT22" s="56">
        <f t="shared" si="9"/>
        <v>0</v>
      </c>
      <c r="AU22" s="56">
        <f t="shared" si="9"/>
        <v>0</v>
      </c>
      <c r="AV22" s="56">
        <f t="shared" si="9"/>
        <v>0</v>
      </c>
      <c r="AW22" s="56">
        <f t="shared" si="9"/>
        <v>0</v>
      </c>
      <c r="AX22" s="56">
        <f t="shared" si="9"/>
        <v>1</v>
      </c>
      <c r="AY22" s="56">
        <f t="shared" si="9"/>
        <v>1</v>
      </c>
      <c r="AZ22" s="56">
        <f t="shared" si="9"/>
        <v>1</v>
      </c>
    </row>
    <row r="23" spans="1:52">
      <c r="A23" s="56" t="s">
        <v>652</v>
      </c>
      <c r="B23" s="56">
        <v>7918</v>
      </c>
      <c r="C23" s="56" t="s">
        <v>1180</v>
      </c>
      <c r="D23" s="56" t="s">
        <v>1204</v>
      </c>
      <c r="E23" s="1">
        <v>43484</v>
      </c>
      <c r="F23" s="1"/>
      <c r="G23" s="1">
        <f t="shared" si="1"/>
        <v>44197</v>
      </c>
      <c r="I23" s="56">
        <f t="shared" si="6"/>
        <v>0</v>
      </c>
      <c r="J23" s="56">
        <f t="shared" si="6"/>
        <v>0</v>
      </c>
      <c r="K23" s="56">
        <f t="shared" si="6"/>
        <v>0</v>
      </c>
      <c r="L23" s="56">
        <f t="shared" si="6"/>
        <v>0</v>
      </c>
      <c r="M23" s="56">
        <f t="shared" si="6"/>
        <v>0</v>
      </c>
      <c r="N23" s="56">
        <f t="shared" si="6"/>
        <v>0</v>
      </c>
      <c r="O23" s="56">
        <f t="shared" si="6"/>
        <v>0</v>
      </c>
      <c r="P23" s="56">
        <f t="shared" si="6"/>
        <v>0</v>
      </c>
      <c r="Q23" s="56">
        <f t="shared" si="6"/>
        <v>0</v>
      </c>
      <c r="R23" s="56">
        <f t="shared" si="6"/>
        <v>0</v>
      </c>
      <c r="S23" s="56">
        <f t="shared" si="7"/>
        <v>0</v>
      </c>
      <c r="T23" s="56">
        <f t="shared" si="7"/>
        <v>0</v>
      </c>
      <c r="U23" s="56">
        <f t="shared" si="7"/>
        <v>0</v>
      </c>
      <c r="V23" s="56">
        <f t="shared" si="7"/>
        <v>0</v>
      </c>
      <c r="W23" s="56">
        <f t="shared" si="7"/>
        <v>0</v>
      </c>
      <c r="X23" s="56">
        <f t="shared" si="7"/>
        <v>0</v>
      </c>
      <c r="Y23" s="56">
        <f t="shared" si="7"/>
        <v>0</v>
      </c>
      <c r="Z23" s="56">
        <f t="shared" si="7"/>
        <v>0</v>
      </c>
      <c r="AA23" s="56">
        <f t="shared" si="7"/>
        <v>0</v>
      </c>
      <c r="AB23" s="56">
        <f t="shared" si="7"/>
        <v>0</v>
      </c>
      <c r="AC23" s="56">
        <f t="shared" si="8"/>
        <v>0</v>
      </c>
      <c r="AD23" s="56">
        <f t="shared" si="8"/>
        <v>0</v>
      </c>
      <c r="AE23" s="56">
        <f t="shared" si="8"/>
        <v>0</v>
      </c>
      <c r="AF23" s="56">
        <f t="shared" si="8"/>
        <v>0</v>
      </c>
      <c r="AG23" s="56">
        <f t="shared" si="8"/>
        <v>0</v>
      </c>
      <c r="AH23" s="56">
        <f t="shared" si="8"/>
        <v>0</v>
      </c>
      <c r="AI23" s="56">
        <f t="shared" si="8"/>
        <v>0</v>
      </c>
      <c r="AJ23" s="56">
        <f t="shared" si="8"/>
        <v>0</v>
      </c>
      <c r="AK23" s="56">
        <f t="shared" si="8"/>
        <v>0</v>
      </c>
      <c r="AL23" s="56">
        <f t="shared" si="8"/>
        <v>0</v>
      </c>
      <c r="AM23" s="56">
        <f t="shared" si="9"/>
        <v>0</v>
      </c>
      <c r="AN23" s="56">
        <f t="shared" si="9"/>
        <v>0</v>
      </c>
      <c r="AO23" s="56">
        <f t="shared" si="9"/>
        <v>0</v>
      </c>
      <c r="AP23" s="56">
        <f t="shared" si="9"/>
        <v>0</v>
      </c>
      <c r="AQ23" s="56">
        <f t="shared" si="9"/>
        <v>0</v>
      </c>
      <c r="AR23" s="56">
        <f t="shared" si="9"/>
        <v>0</v>
      </c>
      <c r="AS23" s="56">
        <f t="shared" si="9"/>
        <v>0</v>
      </c>
      <c r="AT23" s="56">
        <f t="shared" si="9"/>
        <v>0</v>
      </c>
      <c r="AU23" s="56">
        <f t="shared" si="9"/>
        <v>0</v>
      </c>
      <c r="AV23" s="56">
        <f t="shared" si="9"/>
        <v>0</v>
      </c>
      <c r="AW23" s="56">
        <f t="shared" si="9"/>
        <v>1</v>
      </c>
      <c r="AX23" s="56">
        <f t="shared" si="9"/>
        <v>1</v>
      </c>
      <c r="AY23" s="56">
        <f t="shared" si="9"/>
        <v>1</v>
      </c>
      <c r="AZ23" s="56">
        <f t="shared" si="9"/>
        <v>1</v>
      </c>
    </row>
    <row r="24" spans="1:52">
      <c r="A24" s="56" t="s">
        <v>653</v>
      </c>
      <c r="B24" s="56">
        <v>7960</v>
      </c>
      <c r="C24" s="56" t="s">
        <v>1180</v>
      </c>
      <c r="D24" s="56" t="s">
        <v>1203</v>
      </c>
      <c r="E24" s="1">
        <v>43064</v>
      </c>
      <c r="F24" s="1">
        <v>44044</v>
      </c>
      <c r="G24" s="1">
        <f t="shared" si="1"/>
        <v>44044</v>
      </c>
      <c r="I24" s="56">
        <f t="shared" si="6"/>
        <v>0</v>
      </c>
      <c r="J24" s="56">
        <f t="shared" si="6"/>
        <v>0</v>
      </c>
      <c r="K24" s="56">
        <f t="shared" si="6"/>
        <v>0</v>
      </c>
      <c r="L24" s="56">
        <f t="shared" si="6"/>
        <v>0</v>
      </c>
      <c r="M24" s="56">
        <f t="shared" si="6"/>
        <v>0</v>
      </c>
      <c r="N24" s="56">
        <f t="shared" si="6"/>
        <v>0</v>
      </c>
      <c r="O24" s="56">
        <f t="shared" si="6"/>
        <v>0</v>
      </c>
      <c r="P24" s="56">
        <f t="shared" si="6"/>
        <v>0</v>
      </c>
      <c r="Q24" s="56">
        <f t="shared" si="6"/>
        <v>0</v>
      </c>
      <c r="R24" s="56">
        <f t="shared" si="6"/>
        <v>0</v>
      </c>
      <c r="S24" s="56">
        <f t="shared" si="7"/>
        <v>0</v>
      </c>
      <c r="T24" s="56">
        <f t="shared" si="7"/>
        <v>0</v>
      </c>
      <c r="U24" s="56">
        <f t="shared" si="7"/>
        <v>0</v>
      </c>
      <c r="V24" s="56">
        <f t="shared" si="7"/>
        <v>0</v>
      </c>
      <c r="W24" s="56">
        <f t="shared" si="7"/>
        <v>0</v>
      </c>
      <c r="X24" s="56">
        <f t="shared" si="7"/>
        <v>0</v>
      </c>
      <c r="Y24" s="56">
        <f t="shared" si="7"/>
        <v>0</v>
      </c>
      <c r="Z24" s="56">
        <f t="shared" si="7"/>
        <v>0</v>
      </c>
      <c r="AA24" s="56">
        <f t="shared" si="7"/>
        <v>0</v>
      </c>
      <c r="AB24" s="56">
        <f t="shared" si="7"/>
        <v>0</v>
      </c>
      <c r="AC24" s="56">
        <f t="shared" si="8"/>
        <v>0</v>
      </c>
      <c r="AD24" s="56">
        <f t="shared" si="8"/>
        <v>0</v>
      </c>
      <c r="AE24" s="56">
        <f t="shared" si="8"/>
        <v>0</v>
      </c>
      <c r="AF24" s="56">
        <f t="shared" si="8"/>
        <v>0</v>
      </c>
      <c r="AG24" s="56">
        <f t="shared" si="8"/>
        <v>0</v>
      </c>
      <c r="AH24" s="56">
        <f t="shared" si="8"/>
        <v>0</v>
      </c>
      <c r="AI24" s="56">
        <f t="shared" si="8"/>
        <v>0</v>
      </c>
      <c r="AJ24" s="56">
        <f t="shared" si="8"/>
        <v>0</v>
      </c>
      <c r="AK24" s="56">
        <f t="shared" si="8"/>
        <v>0</v>
      </c>
      <c r="AL24" s="56">
        <f t="shared" si="8"/>
        <v>0</v>
      </c>
      <c r="AM24" s="56">
        <f t="shared" si="9"/>
        <v>0</v>
      </c>
      <c r="AN24" s="56">
        <f t="shared" si="9"/>
        <v>0</v>
      </c>
      <c r="AO24" s="56">
        <f t="shared" si="9"/>
        <v>0</v>
      </c>
      <c r="AP24" s="56">
        <f t="shared" si="9"/>
        <v>0</v>
      </c>
      <c r="AQ24" s="56">
        <f t="shared" si="9"/>
        <v>0</v>
      </c>
      <c r="AR24" s="56">
        <f t="shared" si="9"/>
        <v>1</v>
      </c>
      <c r="AS24" s="56">
        <f t="shared" si="9"/>
        <v>1</v>
      </c>
      <c r="AT24" s="56">
        <f t="shared" si="9"/>
        <v>1</v>
      </c>
      <c r="AU24" s="56">
        <f t="shared" si="9"/>
        <v>1</v>
      </c>
      <c r="AV24" s="56">
        <f t="shared" si="9"/>
        <v>1</v>
      </c>
      <c r="AW24" s="56">
        <f t="shared" si="9"/>
        <v>1</v>
      </c>
      <c r="AX24" s="56">
        <f t="shared" si="9"/>
        <v>1</v>
      </c>
      <c r="AY24" s="56">
        <f t="shared" si="9"/>
        <v>1</v>
      </c>
      <c r="AZ24" s="56">
        <f t="shared" si="9"/>
        <v>1</v>
      </c>
    </row>
    <row r="25" spans="1:52">
      <c r="A25" s="56" t="s">
        <v>652</v>
      </c>
      <c r="B25" s="56">
        <v>7995</v>
      </c>
      <c r="C25" s="56" t="s">
        <v>1180</v>
      </c>
      <c r="D25" s="56" t="s">
        <v>1202</v>
      </c>
      <c r="E25" s="1">
        <v>43554</v>
      </c>
      <c r="F25" s="1"/>
      <c r="G25" s="1">
        <f t="shared" si="1"/>
        <v>44197</v>
      </c>
      <c r="I25" s="56">
        <f t="shared" si="6"/>
        <v>0</v>
      </c>
      <c r="J25" s="56">
        <f t="shared" si="6"/>
        <v>0</v>
      </c>
      <c r="K25" s="56">
        <f t="shared" si="6"/>
        <v>0</v>
      </c>
      <c r="L25" s="56">
        <f t="shared" si="6"/>
        <v>0</v>
      </c>
      <c r="M25" s="56">
        <f t="shared" si="6"/>
        <v>0</v>
      </c>
      <c r="N25" s="56">
        <f t="shared" si="6"/>
        <v>0</v>
      </c>
      <c r="O25" s="56">
        <f t="shared" si="6"/>
        <v>0</v>
      </c>
      <c r="P25" s="56">
        <f t="shared" si="6"/>
        <v>0</v>
      </c>
      <c r="Q25" s="56">
        <f t="shared" si="6"/>
        <v>0</v>
      </c>
      <c r="R25" s="56">
        <f t="shared" si="6"/>
        <v>0</v>
      </c>
      <c r="S25" s="56">
        <f t="shared" si="7"/>
        <v>0</v>
      </c>
      <c r="T25" s="56">
        <f t="shared" si="7"/>
        <v>0</v>
      </c>
      <c r="U25" s="56">
        <f t="shared" si="7"/>
        <v>0</v>
      </c>
      <c r="V25" s="56">
        <f t="shared" si="7"/>
        <v>0</v>
      </c>
      <c r="W25" s="56">
        <f t="shared" si="7"/>
        <v>0</v>
      </c>
      <c r="X25" s="56">
        <f t="shared" si="7"/>
        <v>0</v>
      </c>
      <c r="Y25" s="56">
        <f t="shared" si="7"/>
        <v>0</v>
      </c>
      <c r="Z25" s="56">
        <f t="shared" si="7"/>
        <v>0</v>
      </c>
      <c r="AA25" s="56">
        <f t="shared" si="7"/>
        <v>0</v>
      </c>
      <c r="AB25" s="56">
        <f t="shared" si="7"/>
        <v>0</v>
      </c>
      <c r="AC25" s="56">
        <f t="shared" si="8"/>
        <v>0</v>
      </c>
      <c r="AD25" s="56">
        <f t="shared" si="8"/>
        <v>0</v>
      </c>
      <c r="AE25" s="56">
        <f t="shared" si="8"/>
        <v>0</v>
      </c>
      <c r="AF25" s="56">
        <f t="shared" si="8"/>
        <v>0</v>
      </c>
      <c r="AG25" s="56">
        <f t="shared" si="8"/>
        <v>0</v>
      </c>
      <c r="AH25" s="56">
        <f t="shared" si="8"/>
        <v>0</v>
      </c>
      <c r="AI25" s="56">
        <f t="shared" si="8"/>
        <v>0</v>
      </c>
      <c r="AJ25" s="56">
        <f t="shared" si="8"/>
        <v>0</v>
      </c>
      <c r="AK25" s="56">
        <f t="shared" si="8"/>
        <v>0</v>
      </c>
      <c r="AL25" s="56">
        <f t="shared" si="8"/>
        <v>0</v>
      </c>
      <c r="AM25" s="56">
        <f t="shared" si="9"/>
        <v>0</v>
      </c>
      <c r="AN25" s="56">
        <f t="shared" si="9"/>
        <v>0</v>
      </c>
      <c r="AO25" s="56">
        <f t="shared" si="9"/>
        <v>0</v>
      </c>
      <c r="AP25" s="56">
        <f t="shared" si="9"/>
        <v>0</v>
      </c>
      <c r="AQ25" s="56">
        <f t="shared" si="9"/>
        <v>0</v>
      </c>
      <c r="AR25" s="56">
        <f t="shared" si="9"/>
        <v>0</v>
      </c>
      <c r="AS25" s="56">
        <f t="shared" si="9"/>
        <v>0</v>
      </c>
      <c r="AT25" s="56">
        <f t="shared" si="9"/>
        <v>0</v>
      </c>
      <c r="AU25" s="56">
        <f t="shared" si="9"/>
        <v>0</v>
      </c>
      <c r="AV25" s="56">
        <f t="shared" si="9"/>
        <v>0</v>
      </c>
      <c r="AW25" s="56">
        <f t="shared" si="9"/>
        <v>1</v>
      </c>
      <c r="AX25" s="56">
        <f t="shared" si="9"/>
        <v>1</v>
      </c>
      <c r="AY25" s="56">
        <f t="shared" si="9"/>
        <v>1</v>
      </c>
      <c r="AZ25" s="56">
        <f t="shared" si="9"/>
        <v>1</v>
      </c>
    </row>
    <row r="26" spans="1:52">
      <c r="A26" s="56" t="s">
        <v>652</v>
      </c>
      <c r="B26" s="56">
        <v>8005</v>
      </c>
      <c r="C26" s="56" t="s">
        <v>1180</v>
      </c>
      <c r="D26" s="56" t="s">
        <v>1201</v>
      </c>
      <c r="E26" s="1">
        <v>43085</v>
      </c>
      <c r="F26" s="1"/>
      <c r="G26" s="1">
        <f t="shared" si="1"/>
        <v>44197</v>
      </c>
      <c r="I26" s="56">
        <f t="shared" si="6"/>
        <v>0</v>
      </c>
      <c r="J26" s="56">
        <f t="shared" si="6"/>
        <v>0</v>
      </c>
      <c r="K26" s="56">
        <f t="shared" si="6"/>
        <v>0</v>
      </c>
      <c r="L26" s="56">
        <f t="shared" si="6"/>
        <v>0</v>
      </c>
      <c r="M26" s="56">
        <f t="shared" si="6"/>
        <v>0</v>
      </c>
      <c r="N26" s="56">
        <f t="shared" si="6"/>
        <v>0</v>
      </c>
      <c r="O26" s="56">
        <f t="shared" si="6"/>
        <v>0</v>
      </c>
      <c r="P26" s="56">
        <f t="shared" si="6"/>
        <v>0</v>
      </c>
      <c r="Q26" s="56">
        <f t="shared" si="6"/>
        <v>0</v>
      </c>
      <c r="R26" s="56">
        <f t="shared" si="6"/>
        <v>0</v>
      </c>
      <c r="S26" s="56">
        <f t="shared" si="7"/>
        <v>0</v>
      </c>
      <c r="T26" s="56">
        <f t="shared" si="7"/>
        <v>0</v>
      </c>
      <c r="U26" s="56">
        <f t="shared" si="7"/>
        <v>0</v>
      </c>
      <c r="V26" s="56">
        <f t="shared" si="7"/>
        <v>0</v>
      </c>
      <c r="W26" s="56">
        <f t="shared" si="7"/>
        <v>0</v>
      </c>
      <c r="X26" s="56">
        <f t="shared" si="7"/>
        <v>0</v>
      </c>
      <c r="Y26" s="56">
        <f t="shared" si="7"/>
        <v>0</v>
      </c>
      <c r="Z26" s="56">
        <f t="shared" si="7"/>
        <v>0</v>
      </c>
      <c r="AA26" s="56">
        <f t="shared" si="7"/>
        <v>0</v>
      </c>
      <c r="AB26" s="56">
        <f t="shared" si="7"/>
        <v>0</v>
      </c>
      <c r="AC26" s="56">
        <f t="shared" si="8"/>
        <v>0</v>
      </c>
      <c r="AD26" s="56">
        <f t="shared" si="8"/>
        <v>0</v>
      </c>
      <c r="AE26" s="56">
        <f t="shared" si="8"/>
        <v>0</v>
      </c>
      <c r="AF26" s="56">
        <f t="shared" si="8"/>
        <v>0</v>
      </c>
      <c r="AG26" s="56">
        <f t="shared" si="8"/>
        <v>0</v>
      </c>
      <c r="AH26" s="56">
        <f t="shared" si="8"/>
        <v>0</v>
      </c>
      <c r="AI26" s="56">
        <f t="shared" si="8"/>
        <v>0</v>
      </c>
      <c r="AJ26" s="56">
        <f t="shared" si="8"/>
        <v>0</v>
      </c>
      <c r="AK26" s="56">
        <f t="shared" si="8"/>
        <v>0</v>
      </c>
      <c r="AL26" s="56">
        <f t="shared" si="8"/>
        <v>0</v>
      </c>
      <c r="AM26" s="56">
        <f t="shared" si="9"/>
        <v>0</v>
      </c>
      <c r="AN26" s="56">
        <f t="shared" si="9"/>
        <v>0</v>
      </c>
      <c r="AO26" s="56">
        <f t="shared" si="9"/>
        <v>0</v>
      </c>
      <c r="AP26" s="56">
        <f t="shared" si="9"/>
        <v>0</v>
      </c>
      <c r="AQ26" s="56">
        <f t="shared" si="9"/>
        <v>0</v>
      </c>
      <c r="AR26" s="56">
        <f t="shared" si="9"/>
        <v>1</v>
      </c>
      <c r="AS26" s="56">
        <f t="shared" si="9"/>
        <v>1</v>
      </c>
      <c r="AT26" s="56">
        <f t="shared" si="9"/>
        <v>1</v>
      </c>
      <c r="AU26" s="56">
        <f t="shared" si="9"/>
        <v>1</v>
      </c>
      <c r="AV26" s="56">
        <f t="shared" si="9"/>
        <v>1</v>
      </c>
      <c r="AW26" s="56">
        <f t="shared" si="9"/>
        <v>1</v>
      </c>
      <c r="AX26" s="56">
        <f t="shared" si="9"/>
        <v>1</v>
      </c>
      <c r="AY26" s="56">
        <f t="shared" si="9"/>
        <v>1</v>
      </c>
      <c r="AZ26" s="56">
        <f t="shared" si="9"/>
        <v>1</v>
      </c>
    </row>
    <row r="27" spans="1:52">
      <c r="A27" s="56" t="s">
        <v>652</v>
      </c>
      <c r="B27" s="56">
        <v>8059</v>
      </c>
      <c r="C27" s="56" t="s">
        <v>1180</v>
      </c>
      <c r="D27" s="56" t="s">
        <v>1200</v>
      </c>
      <c r="E27" s="1">
        <v>43099</v>
      </c>
      <c r="F27" s="1"/>
      <c r="G27" s="1">
        <f t="shared" si="1"/>
        <v>44197</v>
      </c>
      <c r="I27" s="56">
        <f t="shared" ref="I27:R36" si="10">IF(AND(I$5&gt;$E27,I$5&lt;$G27),1,0)</f>
        <v>0</v>
      </c>
      <c r="J27" s="56">
        <f t="shared" si="10"/>
        <v>0</v>
      </c>
      <c r="K27" s="56">
        <f t="shared" si="10"/>
        <v>0</v>
      </c>
      <c r="L27" s="56">
        <f t="shared" si="10"/>
        <v>0</v>
      </c>
      <c r="M27" s="56">
        <f t="shared" si="10"/>
        <v>0</v>
      </c>
      <c r="N27" s="56">
        <f t="shared" si="10"/>
        <v>0</v>
      </c>
      <c r="O27" s="56">
        <f t="shared" si="10"/>
        <v>0</v>
      </c>
      <c r="P27" s="56">
        <f t="shared" si="10"/>
        <v>0</v>
      </c>
      <c r="Q27" s="56">
        <f t="shared" si="10"/>
        <v>0</v>
      </c>
      <c r="R27" s="56">
        <f t="shared" si="10"/>
        <v>0</v>
      </c>
      <c r="S27" s="56">
        <f t="shared" ref="S27:AB36" si="11">IF(AND(S$5&gt;$E27,S$5&lt;$G27),1,0)</f>
        <v>0</v>
      </c>
      <c r="T27" s="56">
        <f t="shared" si="11"/>
        <v>0</v>
      </c>
      <c r="U27" s="56">
        <f t="shared" si="11"/>
        <v>0</v>
      </c>
      <c r="V27" s="56">
        <f t="shared" si="11"/>
        <v>0</v>
      </c>
      <c r="W27" s="56">
        <f t="shared" si="11"/>
        <v>0</v>
      </c>
      <c r="X27" s="56">
        <f t="shared" si="11"/>
        <v>0</v>
      </c>
      <c r="Y27" s="56">
        <f t="shared" si="11"/>
        <v>0</v>
      </c>
      <c r="Z27" s="56">
        <f t="shared" si="11"/>
        <v>0</v>
      </c>
      <c r="AA27" s="56">
        <f t="shared" si="11"/>
        <v>0</v>
      </c>
      <c r="AB27" s="56">
        <f t="shared" si="11"/>
        <v>0</v>
      </c>
      <c r="AC27" s="56">
        <f t="shared" ref="AC27:AL36" si="12">IF(AND(AC$5&gt;$E27,AC$5&lt;$G27),1,0)</f>
        <v>0</v>
      </c>
      <c r="AD27" s="56">
        <f t="shared" si="12"/>
        <v>0</v>
      </c>
      <c r="AE27" s="56">
        <f t="shared" si="12"/>
        <v>0</v>
      </c>
      <c r="AF27" s="56">
        <f t="shared" si="12"/>
        <v>0</v>
      </c>
      <c r="AG27" s="56">
        <f t="shared" si="12"/>
        <v>0</v>
      </c>
      <c r="AH27" s="56">
        <f t="shared" si="12"/>
        <v>0</v>
      </c>
      <c r="AI27" s="56">
        <f t="shared" si="12"/>
        <v>0</v>
      </c>
      <c r="AJ27" s="56">
        <f t="shared" si="12"/>
        <v>0</v>
      </c>
      <c r="AK27" s="56">
        <f t="shared" si="12"/>
        <v>0</v>
      </c>
      <c r="AL27" s="56">
        <f t="shared" si="12"/>
        <v>0</v>
      </c>
      <c r="AM27" s="56">
        <f t="shared" ref="AM27:AZ36" si="13">IF(AND(AM$5&gt;$E27,AM$5&lt;$G27),1,0)</f>
        <v>0</v>
      </c>
      <c r="AN27" s="56">
        <f t="shared" si="13"/>
        <v>0</v>
      </c>
      <c r="AO27" s="56">
        <f t="shared" si="13"/>
        <v>0</v>
      </c>
      <c r="AP27" s="56">
        <f t="shared" si="13"/>
        <v>0</v>
      </c>
      <c r="AQ27" s="56">
        <f t="shared" si="13"/>
        <v>0</v>
      </c>
      <c r="AR27" s="56">
        <f t="shared" si="13"/>
        <v>1</v>
      </c>
      <c r="AS27" s="56">
        <f t="shared" si="13"/>
        <v>1</v>
      </c>
      <c r="AT27" s="56">
        <f t="shared" si="13"/>
        <v>1</v>
      </c>
      <c r="AU27" s="56">
        <f t="shared" si="13"/>
        <v>1</v>
      </c>
      <c r="AV27" s="56">
        <f t="shared" si="13"/>
        <v>1</v>
      </c>
      <c r="AW27" s="56">
        <f t="shared" si="13"/>
        <v>1</v>
      </c>
      <c r="AX27" s="56">
        <f t="shared" si="13"/>
        <v>1</v>
      </c>
      <c r="AY27" s="56">
        <f t="shared" si="13"/>
        <v>1</v>
      </c>
      <c r="AZ27" s="56">
        <f t="shared" si="13"/>
        <v>1</v>
      </c>
    </row>
    <row r="28" spans="1:52">
      <c r="A28" s="56" t="s">
        <v>652</v>
      </c>
      <c r="B28" s="56">
        <v>8084</v>
      </c>
      <c r="C28" s="56" t="s">
        <v>1180</v>
      </c>
      <c r="D28" s="56" t="s">
        <v>1199</v>
      </c>
      <c r="E28" s="1">
        <v>43649</v>
      </c>
      <c r="F28" s="1"/>
      <c r="G28" s="1">
        <f t="shared" si="1"/>
        <v>44197</v>
      </c>
      <c r="I28" s="56">
        <f t="shared" si="10"/>
        <v>0</v>
      </c>
      <c r="J28" s="56">
        <f t="shared" si="10"/>
        <v>0</v>
      </c>
      <c r="K28" s="56">
        <f t="shared" si="10"/>
        <v>0</v>
      </c>
      <c r="L28" s="56">
        <f t="shared" si="10"/>
        <v>0</v>
      </c>
      <c r="M28" s="56">
        <f t="shared" si="10"/>
        <v>0</v>
      </c>
      <c r="N28" s="56">
        <f t="shared" si="10"/>
        <v>0</v>
      </c>
      <c r="O28" s="56">
        <f t="shared" si="10"/>
        <v>0</v>
      </c>
      <c r="P28" s="56">
        <f t="shared" si="10"/>
        <v>0</v>
      </c>
      <c r="Q28" s="56">
        <f t="shared" si="10"/>
        <v>0</v>
      </c>
      <c r="R28" s="56">
        <f t="shared" si="10"/>
        <v>0</v>
      </c>
      <c r="S28" s="56">
        <f t="shared" si="11"/>
        <v>0</v>
      </c>
      <c r="T28" s="56">
        <f t="shared" si="11"/>
        <v>0</v>
      </c>
      <c r="U28" s="56">
        <f t="shared" si="11"/>
        <v>0</v>
      </c>
      <c r="V28" s="56">
        <f t="shared" si="11"/>
        <v>0</v>
      </c>
      <c r="W28" s="56">
        <f t="shared" si="11"/>
        <v>0</v>
      </c>
      <c r="X28" s="56">
        <f t="shared" si="11"/>
        <v>0</v>
      </c>
      <c r="Y28" s="56">
        <f t="shared" si="11"/>
        <v>0</v>
      </c>
      <c r="Z28" s="56">
        <f t="shared" si="11"/>
        <v>0</v>
      </c>
      <c r="AA28" s="56">
        <f t="shared" si="11"/>
        <v>0</v>
      </c>
      <c r="AB28" s="56">
        <f t="shared" si="11"/>
        <v>0</v>
      </c>
      <c r="AC28" s="56">
        <f t="shared" si="12"/>
        <v>0</v>
      </c>
      <c r="AD28" s="56">
        <f t="shared" si="12"/>
        <v>0</v>
      </c>
      <c r="AE28" s="56">
        <f t="shared" si="12"/>
        <v>0</v>
      </c>
      <c r="AF28" s="56">
        <f t="shared" si="12"/>
        <v>0</v>
      </c>
      <c r="AG28" s="56">
        <f t="shared" si="12"/>
        <v>0</v>
      </c>
      <c r="AH28" s="56">
        <f t="shared" si="12"/>
        <v>0</v>
      </c>
      <c r="AI28" s="56">
        <f t="shared" si="12"/>
        <v>0</v>
      </c>
      <c r="AJ28" s="56">
        <f t="shared" si="12"/>
        <v>0</v>
      </c>
      <c r="AK28" s="56">
        <f t="shared" si="12"/>
        <v>0</v>
      </c>
      <c r="AL28" s="56">
        <f t="shared" si="12"/>
        <v>0</v>
      </c>
      <c r="AM28" s="56">
        <f t="shared" si="13"/>
        <v>0</v>
      </c>
      <c r="AN28" s="56">
        <f t="shared" si="13"/>
        <v>0</v>
      </c>
      <c r="AO28" s="56">
        <f t="shared" si="13"/>
        <v>0</v>
      </c>
      <c r="AP28" s="56">
        <f t="shared" si="13"/>
        <v>0</v>
      </c>
      <c r="AQ28" s="56">
        <f t="shared" si="13"/>
        <v>0</v>
      </c>
      <c r="AR28" s="56">
        <f t="shared" si="13"/>
        <v>0</v>
      </c>
      <c r="AS28" s="56">
        <f t="shared" si="13"/>
        <v>0</v>
      </c>
      <c r="AT28" s="56">
        <f t="shared" si="13"/>
        <v>0</v>
      </c>
      <c r="AU28" s="56">
        <f t="shared" si="13"/>
        <v>0</v>
      </c>
      <c r="AV28" s="56">
        <f t="shared" si="13"/>
        <v>0</v>
      </c>
      <c r="AW28" s="56">
        <f t="shared" si="13"/>
        <v>0</v>
      </c>
      <c r="AX28" s="56">
        <f t="shared" si="13"/>
        <v>0</v>
      </c>
      <c r="AY28" s="56">
        <f t="shared" si="13"/>
        <v>1</v>
      </c>
      <c r="AZ28" s="56">
        <f t="shared" si="13"/>
        <v>1</v>
      </c>
    </row>
    <row r="29" spans="1:52">
      <c r="A29" s="56" t="s">
        <v>652</v>
      </c>
      <c r="B29" s="56">
        <v>8086</v>
      </c>
      <c r="C29" s="56" t="s">
        <v>1180</v>
      </c>
      <c r="D29" s="56" t="s">
        <v>1198</v>
      </c>
      <c r="E29" s="1">
        <v>43484</v>
      </c>
      <c r="F29" s="1"/>
      <c r="G29" s="1">
        <f t="shared" si="1"/>
        <v>44197</v>
      </c>
      <c r="I29" s="56">
        <f t="shared" si="10"/>
        <v>0</v>
      </c>
      <c r="J29" s="56">
        <f t="shared" si="10"/>
        <v>0</v>
      </c>
      <c r="K29" s="56">
        <f t="shared" si="10"/>
        <v>0</v>
      </c>
      <c r="L29" s="56">
        <f t="shared" si="10"/>
        <v>0</v>
      </c>
      <c r="M29" s="56">
        <f t="shared" si="10"/>
        <v>0</v>
      </c>
      <c r="N29" s="56">
        <f t="shared" si="10"/>
        <v>0</v>
      </c>
      <c r="O29" s="56">
        <f t="shared" si="10"/>
        <v>0</v>
      </c>
      <c r="P29" s="56">
        <f t="shared" si="10"/>
        <v>0</v>
      </c>
      <c r="Q29" s="56">
        <f t="shared" si="10"/>
        <v>0</v>
      </c>
      <c r="R29" s="56">
        <f t="shared" si="10"/>
        <v>0</v>
      </c>
      <c r="S29" s="56">
        <f t="shared" si="11"/>
        <v>0</v>
      </c>
      <c r="T29" s="56">
        <f t="shared" si="11"/>
        <v>0</v>
      </c>
      <c r="U29" s="56">
        <f t="shared" si="11"/>
        <v>0</v>
      </c>
      <c r="V29" s="56">
        <f t="shared" si="11"/>
        <v>0</v>
      </c>
      <c r="W29" s="56">
        <f t="shared" si="11"/>
        <v>0</v>
      </c>
      <c r="X29" s="56">
        <f t="shared" si="11"/>
        <v>0</v>
      </c>
      <c r="Y29" s="56">
        <f t="shared" si="11"/>
        <v>0</v>
      </c>
      <c r="Z29" s="56">
        <f t="shared" si="11"/>
        <v>0</v>
      </c>
      <c r="AA29" s="56">
        <f t="shared" si="11"/>
        <v>0</v>
      </c>
      <c r="AB29" s="56">
        <f t="shared" si="11"/>
        <v>0</v>
      </c>
      <c r="AC29" s="56">
        <f t="shared" si="12"/>
        <v>0</v>
      </c>
      <c r="AD29" s="56">
        <f t="shared" si="12"/>
        <v>0</v>
      </c>
      <c r="AE29" s="56">
        <f t="shared" si="12"/>
        <v>0</v>
      </c>
      <c r="AF29" s="56">
        <f t="shared" si="12"/>
        <v>0</v>
      </c>
      <c r="AG29" s="56">
        <f t="shared" si="12"/>
        <v>0</v>
      </c>
      <c r="AH29" s="56">
        <f t="shared" si="12"/>
        <v>0</v>
      </c>
      <c r="AI29" s="56">
        <f t="shared" si="12"/>
        <v>0</v>
      </c>
      <c r="AJ29" s="56">
        <f t="shared" si="12"/>
        <v>0</v>
      </c>
      <c r="AK29" s="56">
        <f t="shared" si="12"/>
        <v>0</v>
      </c>
      <c r="AL29" s="56">
        <f t="shared" si="12"/>
        <v>0</v>
      </c>
      <c r="AM29" s="56">
        <f t="shared" si="13"/>
        <v>0</v>
      </c>
      <c r="AN29" s="56">
        <f t="shared" si="13"/>
        <v>0</v>
      </c>
      <c r="AO29" s="56">
        <f t="shared" si="13"/>
        <v>0</v>
      </c>
      <c r="AP29" s="56">
        <f t="shared" si="13"/>
        <v>0</v>
      </c>
      <c r="AQ29" s="56">
        <f t="shared" si="13"/>
        <v>0</v>
      </c>
      <c r="AR29" s="56">
        <f t="shared" si="13"/>
        <v>0</v>
      </c>
      <c r="AS29" s="56">
        <f t="shared" si="13"/>
        <v>0</v>
      </c>
      <c r="AT29" s="56">
        <f t="shared" si="13"/>
        <v>0</v>
      </c>
      <c r="AU29" s="56">
        <f t="shared" si="13"/>
        <v>0</v>
      </c>
      <c r="AV29" s="56">
        <f t="shared" si="13"/>
        <v>0</v>
      </c>
      <c r="AW29" s="56">
        <f t="shared" si="13"/>
        <v>1</v>
      </c>
      <c r="AX29" s="56">
        <f t="shared" si="13"/>
        <v>1</v>
      </c>
      <c r="AY29" s="56">
        <f t="shared" si="13"/>
        <v>1</v>
      </c>
      <c r="AZ29" s="56">
        <f t="shared" si="13"/>
        <v>1</v>
      </c>
    </row>
    <row r="30" spans="1:52">
      <c r="A30" s="56" t="s">
        <v>652</v>
      </c>
      <c r="B30" s="56">
        <v>8091</v>
      </c>
      <c r="C30" s="56" t="s">
        <v>1180</v>
      </c>
      <c r="D30" s="56" t="s">
        <v>1197</v>
      </c>
      <c r="E30" s="1">
        <v>43131</v>
      </c>
      <c r="F30" s="1"/>
      <c r="G30" s="1">
        <f t="shared" si="1"/>
        <v>44197</v>
      </c>
      <c r="I30" s="56">
        <f t="shared" si="10"/>
        <v>0</v>
      </c>
      <c r="J30" s="56">
        <f t="shared" si="10"/>
        <v>0</v>
      </c>
      <c r="K30" s="56">
        <f t="shared" si="10"/>
        <v>0</v>
      </c>
      <c r="L30" s="56">
        <f t="shared" si="10"/>
        <v>0</v>
      </c>
      <c r="M30" s="56">
        <f t="shared" si="10"/>
        <v>0</v>
      </c>
      <c r="N30" s="56">
        <f t="shared" si="10"/>
        <v>0</v>
      </c>
      <c r="O30" s="56">
        <f t="shared" si="10"/>
        <v>0</v>
      </c>
      <c r="P30" s="56">
        <f t="shared" si="10"/>
        <v>0</v>
      </c>
      <c r="Q30" s="56">
        <f t="shared" si="10"/>
        <v>0</v>
      </c>
      <c r="R30" s="56">
        <f t="shared" si="10"/>
        <v>0</v>
      </c>
      <c r="S30" s="56">
        <f t="shared" si="11"/>
        <v>0</v>
      </c>
      <c r="T30" s="56">
        <f t="shared" si="11"/>
        <v>0</v>
      </c>
      <c r="U30" s="56">
        <f t="shared" si="11"/>
        <v>0</v>
      </c>
      <c r="V30" s="56">
        <f t="shared" si="11"/>
        <v>0</v>
      </c>
      <c r="W30" s="56">
        <f t="shared" si="11"/>
        <v>0</v>
      </c>
      <c r="X30" s="56">
        <f t="shared" si="11"/>
        <v>0</v>
      </c>
      <c r="Y30" s="56">
        <f t="shared" si="11"/>
        <v>0</v>
      </c>
      <c r="Z30" s="56">
        <f t="shared" si="11"/>
        <v>0</v>
      </c>
      <c r="AA30" s="56">
        <f t="shared" si="11"/>
        <v>0</v>
      </c>
      <c r="AB30" s="56">
        <f t="shared" si="11"/>
        <v>0</v>
      </c>
      <c r="AC30" s="56">
        <f t="shared" si="12"/>
        <v>0</v>
      </c>
      <c r="AD30" s="56">
        <f t="shared" si="12"/>
        <v>0</v>
      </c>
      <c r="AE30" s="56">
        <f t="shared" si="12"/>
        <v>0</v>
      </c>
      <c r="AF30" s="56">
        <f t="shared" si="12"/>
        <v>0</v>
      </c>
      <c r="AG30" s="56">
        <f t="shared" si="12"/>
        <v>0</v>
      </c>
      <c r="AH30" s="56">
        <f t="shared" si="12"/>
        <v>0</v>
      </c>
      <c r="AI30" s="56">
        <f t="shared" si="12"/>
        <v>0</v>
      </c>
      <c r="AJ30" s="56">
        <f t="shared" si="12"/>
        <v>0</v>
      </c>
      <c r="AK30" s="56">
        <f t="shared" si="12"/>
        <v>0</v>
      </c>
      <c r="AL30" s="56">
        <f t="shared" si="12"/>
        <v>0</v>
      </c>
      <c r="AM30" s="56">
        <f t="shared" si="13"/>
        <v>0</v>
      </c>
      <c r="AN30" s="56">
        <f t="shared" si="13"/>
        <v>0</v>
      </c>
      <c r="AO30" s="56">
        <f t="shared" si="13"/>
        <v>0</v>
      </c>
      <c r="AP30" s="56">
        <f t="shared" si="13"/>
        <v>0</v>
      </c>
      <c r="AQ30" s="56">
        <f t="shared" si="13"/>
        <v>0</v>
      </c>
      <c r="AR30" s="56">
        <f t="shared" si="13"/>
        <v>0</v>
      </c>
      <c r="AS30" s="56">
        <f t="shared" si="13"/>
        <v>1</v>
      </c>
      <c r="AT30" s="56">
        <f t="shared" si="13"/>
        <v>1</v>
      </c>
      <c r="AU30" s="56">
        <f t="shared" si="13"/>
        <v>1</v>
      </c>
      <c r="AV30" s="56">
        <f t="shared" si="13"/>
        <v>1</v>
      </c>
      <c r="AW30" s="56">
        <f t="shared" si="13"/>
        <v>1</v>
      </c>
      <c r="AX30" s="56">
        <f t="shared" si="13"/>
        <v>1</v>
      </c>
      <c r="AY30" s="56">
        <f t="shared" si="13"/>
        <v>1</v>
      </c>
      <c r="AZ30" s="56">
        <f t="shared" si="13"/>
        <v>1</v>
      </c>
    </row>
    <row r="31" spans="1:52">
      <c r="A31" s="56" t="s">
        <v>652</v>
      </c>
      <c r="B31" s="56">
        <v>8105</v>
      </c>
      <c r="C31" s="56" t="s">
        <v>1180</v>
      </c>
      <c r="D31" s="56" t="s">
        <v>1196</v>
      </c>
      <c r="E31" s="1">
        <v>43153</v>
      </c>
      <c r="F31" s="1"/>
      <c r="G31" s="1">
        <f t="shared" si="1"/>
        <v>44197</v>
      </c>
      <c r="I31" s="56">
        <f t="shared" si="10"/>
        <v>0</v>
      </c>
      <c r="J31" s="56">
        <f t="shared" si="10"/>
        <v>0</v>
      </c>
      <c r="K31" s="56">
        <f t="shared" si="10"/>
        <v>0</v>
      </c>
      <c r="L31" s="56">
        <f t="shared" si="10"/>
        <v>0</v>
      </c>
      <c r="M31" s="56">
        <f t="shared" si="10"/>
        <v>0</v>
      </c>
      <c r="N31" s="56">
        <f t="shared" si="10"/>
        <v>0</v>
      </c>
      <c r="O31" s="56">
        <f t="shared" si="10"/>
        <v>0</v>
      </c>
      <c r="P31" s="56">
        <f t="shared" si="10"/>
        <v>0</v>
      </c>
      <c r="Q31" s="56">
        <f t="shared" si="10"/>
        <v>0</v>
      </c>
      <c r="R31" s="56">
        <f t="shared" si="10"/>
        <v>0</v>
      </c>
      <c r="S31" s="56">
        <f t="shared" si="11"/>
        <v>0</v>
      </c>
      <c r="T31" s="56">
        <f t="shared" si="11"/>
        <v>0</v>
      </c>
      <c r="U31" s="56">
        <f t="shared" si="11"/>
        <v>0</v>
      </c>
      <c r="V31" s="56">
        <f t="shared" si="11"/>
        <v>0</v>
      </c>
      <c r="W31" s="56">
        <f t="shared" si="11"/>
        <v>0</v>
      </c>
      <c r="X31" s="56">
        <f t="shared" si="11"/>
        <v>0</v>
      </c>
      <c r="Y31" s="56">
        <f t="shared" si="11"/>
        <v>0</v>
      </c>
      <c r="Z31" s="56">
        <f t="shared" si="11"/>
        <v>0</v>
      </c>
      <c r="AA31" s="56">
        <f t="shared" si="11"/>
        <v>0</v>
      </c>
      <c r="AB31" s="56">
        <f t="shared" si="11"/>
        <v>0</v>
      </c>
      <c r="AC31" s="56">
        <f t="shared" si="12"/>
        <v>0</v>
      </c>
      <c r="AD31" s="56">
        <f t="shared" si="12"/>
        <v>0</v>
      </c>
      <c r="AE31" s="56">
        <f t="shared" si="12"/>
        <v>0</v>
      </c>
      <c r="AF31" s="56">
        <f t="shared" si="12"/>
        <v>0</v>
      </c>
      <c r="AG31" s="56">
        <f t="shared" si="12"/>
        <v>0</v>
      </c>
      <c r="AH31" s="56">
        <f t="shared" si="12"/>
        <v>0</v>
      </c>
      <c r="AI31" s="56">
        <f t="shared" si="12"/>
        <v>0</v>
      </c>
      <c r="AJ31" s="56">
        <f t="shared" si="12"/>
        <v>0</v>
      </c>
      <c r="AK31" s="56">
        <f t="shared" si="12"/>
        <v>0</v>
      </c>
      <c r="AL31" s="56">
        <f t="shared" si="12"/>
        <v>0</v>
      </c>
      <c r="AM31" s="56">
        <f t="shared" si="13"/>
        <v>0</v>
      </c>
      <c r="AN31" s="56">
        <f t="shared" si="13"/>
        <v>0</v>
      </c>
      <c r="AO31" s="56">
        <f t="shared" si="13"/>
        <v>0</v>
      </c>
      <c r="AP31" s="56">
        <f t="shared" si="13"/>
        <v>0</v>
      </c>
      <c r="AQ31" s="56">
        <f t="shared" si="13"/>
        <v>0</v>
      </c>
      <c r="AR31" s="56">
        <f t="shared" si="13"/>
        <v>0</v>
      </c>
      <c r="AS31" s="56">
        <f t="shared" si="13"/>
        <v>1</v>
      </c>
      <c r="AT31" s="56">
        <f t="shared" si="13"/>
        <v>1</v>
      </c>
      <c r="AU31" s="56">
        <f t="shared" si="13"/>
        <v>1</v>
      </c>
      <c r="AV31" s="56">
        <f t="shared" si="13"/>
        <v>1</v>
      </c>
      <c r="AW31" s="56">
        <f t="shared" si="13"/>
        <v>1</v>
      </c>
      <c r="AX31" s="56">
        <f t="shared" si="13"/>
        <v>1</v>
      </c>
      <c r="AY31" s="56">
        <f t="shared" si="13"/>
        <v>1</v>
      </c>
      <c r="AZ31" s="56">
        <f t="shared" si="13"/>
        <v>1</v>
      </c>
    </row>
    <row r="32" spans="1:52">
      <c r="A32" s="56" t="s">
        <v>652</v>
      </c>
      <c r="B32" s="56">
        <v>8297</v>
      </c>
      <c r="C32" s="56" t="s">
        <v>1180</v>
      </c>
      <c r="D32" s="56" t="s">
        <v>1195</v>
      </c>
      <c r="E32" s="1">
        <v>43286</v>
      </c>
      <c r="F32" s="1"/>
      <c r="G32" s="1">
        <f t="shared" si="1"/>
        <v>44197</v>
      </c>
      <c r="I32" s="56">
        <f t="shared" si="10"/>
        <v>0</v>
      </c>
      <c r="J32" s="56">
        <f t="shared" si="10"/>
        <v>0</v>
      </c>
      <c r="K32" s="56">
        <f t="shared" si="10"/>
        <v>0</v>
      </c>
      <c r="L32" s="56">
        <f t="shared" si="10"/>
        <v>0</v>
      </c>
      <c r="M32" s="56">
        <f t="shared" si="10"/>
        <v>0</v>
      </c>
      <c r="N32" s="56">
        <f t="shared" si="10"/>
        <v>0</v>
      </c>
      <c r="O32" s="56">
        <f t="shared" si="10"/>
        <v>0</v>
      </c>
      <c r="P32" s="56">
        <f t="shared" si="10"/>
        <v>0</v>
      </c>
      <c r="Q32" s="56">
        <f t="shared" si="10"/>
        <v>0</v>
      </c>
      <c r="R32" s="56">
        <f t="shared" si="10"/>
        <v>0</v>
      </c>
      <c r="S32" s="56">
        <f t="shared" si="11"/>
        <v>0</v>
      </c>
      <c r="T32" s="56">
        <f t="shared" si="11"/>
        <v>0</v>
      </c>
      <c r="U32" s="56">
        <f t="shared" si="11"/>
        <v>0</v>
      </c>
      <c r="V32" s="56">
        <f t="shared" si="11"/>
        <v>0</v>
      </c>
      <c r="W32" s="56">
        <f t="shared" si="11"/>
        <v>0</v>
      </c>
      <c r="X32" s="56">
        <f t="shared" si="11"/>
        <v>0</v>
      </c>
      <c r="Y32" s="56">
        <f t="shared" si="11"/>
        <v>0</v>
      </c>
      <c r="Z32" s="56">
        <f t="shared" si="11"/>
        <v>0</v>
      </c>
      <c r="AA32" s="56">
        <f t="shared" si="11"/>
        <v>0</v>
      </c>
      <c r="AB32" s="56">
        <f t="shared" si="11"/>
        <v>0</v>
      </c>
      <c r="AC32" s="56">
        <f t="shared" si="12"/>
        <v>0</v>
      </c>
      <c r="AD32" s="56">
        <f t="shared" si="12"/>
        <v>0</v>
      </c>
      <c r="AE32" s="56">
        <f t="shared" si="12"/>
        <v>0</v>
      </c>
      <c r="AF32" s="56">
        <f t="shared" si="12"/>
        <v>0</v>
      </c>
      <c r="AG32" s="56">
        <f t="shared" si="12"/>
        <v>0</v>
      </c>
      <c r="AH32" s="56">
        <f t="shared" si="12"/>
        <v>0</v>
      </c>
      <c r="AI32" s="56">
        <f t="shared" si="12"/>
        <v>0</v>
      </c>
      <c r="AJ32" s="56">
        <f t="shared" si="12"/>
        <v>0</v>
      </c>
      <c r="AK32" s="56">
        <f t="shared" si="12"/>
        <v>0</v>
      </c>
      <c r="AL32" s="56">
        <f t="shared" si="12"/>
        <v>0</v>
      </c>
      <c r="AM32" s="56">
        <f t="shared" si="13"/>
        <v>0</v>
      </c>
      <c r="AN32" s="56">
        <f t="shared" si="13"/>
        <v>0</v>
      </c>
      <c r="AO32" s="56">
        <f t="shared" si="13"/>
        <v>0</v>
      </c>
      <c r="AP32" s="56">
        <f t="shared" si="13"/>
        <v>0</v>
      </c>
      <c r="AQ32" s="56">
        <f t="shared" si="13"/>
        <v>0</v>
      </c>
      <c r="AR32" s="56">
        <f t="shared" si="13"/>
        <v>0</v>
      </c>
      <c r="AS32" s="56">
        <f t="shared" si="13"/>
        <v>0</v>
      </c>
      <c r="AT32" s="56">
        <f t="shared" si="13"/>
        <v>0</v>
      </c>
      <c r="AU32" s="56">
        <f t="shared" si="13"/>
        <v>1</v>
      </c>
      <c r="AV32" s="56">
        <f t="shared" si="13"/>
        <v>1</v>
      </c>
      <c r="AW32" s="56">
        <f t="shared" si="13"/>
        <v>1</v>
      </c>
      <c r="AX32" s="56">
        <f t="shared" si="13"/>
        <v>1</v>
      </c>
      <c r="AY32" s="56">
        <f t="shared" si="13"/>
        <v>1</v>
      </c>
      <c r="AZ32" s="56">
        <f t="shared" si="13"/>
        <v>1</v>
      </c>
    </row>
    <row r="33" spans="1:52">
      <c r="A33" s="56" t="s">
        <v>652</v>
      </c>
      <c r="B33" s="56">
        <v>8330</v>
      </c>
      <c r="C33" s="56" t="s">
        <v>1180</v>
      </c>
      <c r="D33" s="56" t="s">
        <v>1194</v>
      </c>
      <c r="E33" s="1">
        <v>43294</v>
      </c>
      <c r="F33" s="1"/>
      <c r="G33" s="1">
        <f t="shared" si="1"/>
        <v>44197</v>
      </c>
      <c r="I33" s="56">
        <f t="shared" si="10"/>
        <v>0</v>
      </c>
      <c r="J33" s="56">
        <f t="shared" si="10"/>
        <v>0</v>
      </c>
      <c r="K33" s="56">
        <f t="shared" si="10"/>
        <v>0</v>
      </c>
      <c r="L33" s="56">
        <f t="shared" si="10"/>
        <v>0</v>
      </c>
      <c r="M33" s="56">
        <f t="shared" si="10"/>
        <v>0</v>
      </c>
      <c r="N33" s="56">
        <f t="shared" si="10"/>
        <v>0</v>
      </c>
      <c r="O33" s="56">
        <f t="shared" si="10"/>
        <v>0</v>
      </c>
      <c r="P33" s="56">
        <f t="shared" si="10"/>
        <v>0</v>
      </c>
      <c r="Q33" s="56">
        <f t="shared" si="10"/>
        <v>0</v>
      </c>
      <c r="R33" s="56">
        <f t="shared" si="10"/>
        <v>0</v>
      </c>
      <c r="S33" s="56">
        <f t="shared" si="11"/>
        <v>0</v>
      </c>
      <c r="T33" s="56">
        <f t="shared" si="11"/>
        <v>0</v>
      </c>
      <c r="U33" s="56">
        <f t="shared" si="11"/>
        <v>0</v>
      </c>
      <c r="V33" s="56">
        <f t="shared" si="11"/>
        <v>0</v>
      </c>
      <c r="W33" s="56">
        <f t="shared" si="11"/>
        <v>0</v>
      </c>
      <c r="X33" s="56">
        <f t="shared" si="11"/>
        <v>0</v>
      </c>
      <c r="Y33" s="56">
        <f t="shared" si="11"/>
        <v>0</v>
      </c>
      <c r="Z33" s="56">
        <f t="shared" si="11"/>
        <v>0</v>
      </c>
      <c r="AA33" s="56">
        <f t="shared" si="11"/>
        <v>0</v>
      </c>
      <c r="AB33" s="56">
        <f t="shared" si="11"/>
        <v>0</v>
      </c>
      <c r="AC33" s="56">
        <f t="shared" si="12"/>
        <v>0</v>
      </c>
      <c r="AD33" s="56">
        <f t="shared" si="12"/>
        <v>0</v>
      </c>
      <c r="AE33" s="56">
        <f t="shared" si="12"/>
        <v>0</v>
      </c>
      <c r="AF33" s="56">
        <f t="shared" si="12"/>
        <v>0</v>
      </c>
      <c r="AG33" s="56">
        <f t="shared" si="12"/>
        <v>0</v>
      </c>
      <c r="AH33" s="56">
        <f t="shared" si="12"/>
        <v>0</v>
      </c>
      <c r="AI33" s="56">
        <f t="shared" si="12"/>
        <v>0</v>
      </c>
      <c r="AJ33" s="56">
        <f t="shared" si="12"/>
        <v>0</v>
      </c>
      <c r="AK33" s="56">
        <f t="shared" si="12"/>
        <v>0</v>
      </c>
      <c r="AL33" s="56">
        <f t="shared" si="12"/>
        <v>0</v>
      </c>
      <c r="AM33" s="56">
        <f t="shared" si="13"/>
        <v>0</v>
      </c>
      <c r="AN33" s="56">
        <f t="shared" si="13"/>
        <v>0</v>
      </c>
      <c r="AO33" s="56">
        <f t="shared" si="13"/>
        <v>0</v>
      </c>
      <c r="AP33" s="56">
        <f t="shared" si="13"/>
        <v>0</v>
      </c>
      <c r="AQ33" s="56">
        <f t="shared" si="13"/>
        <v>0</v>
      </c>
      <c r="AR33" s="56">
        <f t="shared" si="13"/>
        <v>0</v>
      </c>
      <c r="AS33" s="56">
        <f t="shared" si="13"/>
        <v>0</v>
      </c>
      <c r="AT33" s="56">
        <f t="shared" si="13"/>
        <v>0</v>
      </c>
      <c r="AU33" s="56">
        <f t="shared" si="13"/>
        <v>1</v>
      </c>
      <c r="AV33" s="56">
        <f t="shared" si="13"/>
        <v>1</v>
      </c>
      <c r="AW33" s="56">
        <f t="shared" si="13"/>
        <v>1</v>
      </c>
      <c r="AX33" s="56">
        <f t="shared" si="13"/>
        <v>1</v>
      </c>
      <c r="AY33" s="56">
        <f t="shared" si="13"/>
        <v>1</v>
      </c>
      <c r="AZ33" s="56">
        <f t="shared" si="13"/>
        <v>1</v>
      </c>
    </row>
    <row r="34" spans="1:52">
      <c r="A34" s="56" t="s">
        <v>652</v>
      </c>
      <c r="B34" s="56">
        <v>8340</v>
      </c>
      <c r="C34" s="56" t="s">
        <v>1180</v>
      </c>
      <c r="D34" s="56" t="s">
        <v>1193</v>
      </c>
      <c r="E34" s="1">
        <v>43344</v>
      </c>
      <c r="F34" s="1"/>
      <c r="G34" s="1">
        <f t="shared" si="1"/>
        <v>44197</v>
      </c>
      <c r="I34" s="56">
        <f t="shared" si="10"/>
        <v>0</v>
      </c>
      <c r="J34" s="56">
        <f t="shared" si="10"/>
        <v>0</v>
      </c>
      <c r="K34" s="56">
        <f t="shared" si="10"/>
        <v>0</v>
      </c>
      <c r="L34" s="56">
        <f t="shared" si="10"/>
        <v>0</v>
      </c>
      <c r="M34" s="56">
        <f t="shared" si="10"/>
        <v>0</v>
      </c>
      <c r="N34" s="56">
        <f t="shared" si="10"/>
        <v>0</v>
      </c>
      <c r="O34" s="56">
        <f t="shared" si="10"/>
        <v>0</v>
      </c>
      <c r="P34" s="56">
        <f t="shared" si="10"/>
        <v>0</v>
      </c>
      <c r="Q34" s="56">
        <f t="shared" si="10"/>
        <v>0</v>
      </c>
      <c r="R34" s="56">
        <f t="shared" si="10"/>
        <v>0</v>
      </c>
      <c r="S34" s="56">
        <f t="shared" si="11"/>
        <v>0</v>
      </c>
      <c r="T34" s="56">
        <f t="shared" si="11"/>
        <v>0</v>
      </c>
      <c r="U34" s="56">
        <f t="shared" si="11"/>
        <v>0</v>
      </c>
      <c r="V34" s="56">
        <f t="shared" si="11"/>
        <v>0</v>
      </c>
      <c r="W34" s="56">
        <f t="shared" si="11"/>
        <v>0</v>
      </c>
      <c r="X34" s="56">
        <f t="shared" si="11"/>
        <v>0</v>
      </c>
      <c r="Y34" s="56">
        <f t="shared" si="11"/>
        <v>0</v>
      </c>
      <c r="Z34" s="56">
        <f t="shared" si="11"/>
        <v>0</v>
      </c>
      <c r="AA34" s="56">
        <f t="shared" si="11"/>
        <v>0</v>
      </c>
      <c r="AB34" s="56">
        <f t="shared" si="11"/>
        <v>0</v>
      </c>
      <c r="AC34" s="56">
        <f t="shared" si="12"/>
        <v>0</v>
      </c>
      <c r="AD34" s="56">
        <f t="shared" si="12"/>
        <v>0</v>
      </c>
      <c r="AE34" s="56">
        <f t="shared" si="12"/>
        <v>0</v>
      </c>
      <c r="AF34" s="56">
        <f t="shared" si="12"/>
        <v>0</v>
      </c>
      <c r="AG34" s="56">
        <f t="shared" si="12"/>
        <v>0</v>
      </c>
      <c r="AH34" s="56">
        <f t="shared" si="12"/>
        <v>0</v>
      </c>
      <c r="AI34" s="56">
        <f t="shared" si="12"/>
        <v>0</v>
      </c>
      <c r="AJ34" s="56">
        <f t="shared" si="12"/>
        <v>0</v>
      </c>
      <c r="AK34" s="56">
        <f t="shared" si="12"/>
        <v>0</v>
      </c>
      <c r="AL34" s="56">
        <f t="shared" si="12"/>
        <v>0</v>
      </c>
      <c r="AM34" s="56">
        <f t="shared" si="13"/>
        <v>0</v>
      </c>
      <c r="AN34" s="56">
        <f t="shared" si="13"/>
        <v>0</v>
      </c>
      <c r="AO34" s="56">
        <f t="shared" si="13"/>
        <v>0</v>
      </c>
      <c r="AP34" s="56">
        <f t="shared" si="13"/>
        <v>0</v>
      </c>
      <c r="AQ34" s="56">
        <f t="shared" si="13"/>
        <v>0</v>
      </c>
      <c r="AR34" s="56">
        <f t="shared" si="13"/>
        <v>0</v>
      </c>
      <c r="AS34" s="56">
        <f t="shared" si="13"/>
        <v>0</v>
      </c>
      <c r="AT34" s="56">
        <f t="shared" si="13"/>
        <v>0</v>
      </c>
      <c r="AU34" s="56">
        <f t="shared" si="13"/>
        <v>1</v>
      </c>
      <c r="AV34" s="56">
        <f t="shared" si="13"/>
        <v>1</v>
      </c>
      <c r="AW34" s="56">
        <f t="shared" si="13"/>
        <v>1</v>
      </c>
      <c r="AX34" s="56">
        <f t="shared" si="13"/>
        <v>1</v>
      </c>
      <c r="AY34" s="56">
        <f t="shared" si="13"/>
        <v>1</v>
      </c>
      <c r="AZ34" s="56">
        <f t="shared" si="13"/>
        <v>1</v>
      </c>
    </row>
    <row r="35" spans="1:52">
      <c r="A35" s="56" t="s">
        <v>652</v>
      </c>
      <c r="B35" s="56">
        <v>8377</v>
      </c>
      <c r="C35" s="56" t="s">
        <v>1180</v>
      </c>
      <c r="D35" s="56" t="s">
        <v>1192</v>
      </c>
      <c r="E35" s="1">
        <v>43376</v>
      </c>
      <c r="F35" s="1"/>
      <c r="G35" s="1">
        <f t="shared" si="1"/>
        <v>44197</v>
      </c>
      <c r="I35" s="56">
        <f t="shared" si="10"/>
        <v>0</v>
      </c>
      <c r="J35" s="56">
        <f t="shared" si="10"/>
        <v>0</v>
      </c>
      <c r="K35" s="56">
        <f t="shared" si="10"/>
        <v>0</v>
      </c>
      <c r="L35" s="56">
        <f t="shared" si="10"/>
        <v>0</v>
      </c>
      <c r="M35" s="56">
        <f t="shared" si="10"/>
        <v>0</v>
      </c>
      <c r="N35" s="56">
        <f t="shared" si="10"/>
        <v>0</v>
      </c>
      <c r="O35" s="56">
        <f t="shared" si="10"/>
        <v>0</v>
      </c>
      <c r="P35" s="56">
        <f t="shared" si="10"/>
        <v>0</v>
      </c>
      <c r="Q35" s="56">
        <f t="shared" si="10"/>
        <v>0</v>
      </c>
      <c r="R35" s="56">
        <f t="shared" si="10"/>
        <v>0</v>
      </c>
      <c r="S35" s="56">
        <f t="shared" si="11"/>
        <v>0</v>
      </c>
      <c r="T35" s="56">
        <f t="shared" si="11"/>
        <v>0</v>
      </c>
      <c r="U35" s="56">
        <f t="shared" si="11"/>
        <v>0</v>
      </c>
      <c r="V35" s="56">
        <f t="shared" si="11"/>
        <v>0</v>
      </c>
      <c r="W35" s="56">
        <f t="shared" si="11"/>
        <v>0</v>
      </c>
      <c r="X35" s="56">
        <f t="shared" si="11"/>
        <v>0</v>
      </c>
      <c r="Y35" s="56">
        <f t="shared" si="11"/>
        <v>0</v>
      </c>
      <c r="Z35" s="56">
        <f t="shared" si="11"/>
        <v>0</v>
      </c>
      <c r="AA35" s="56">
        <f t="shared" si="11"/>
        <v>0</v>
      </c>
      <c r="AB35" s="56">
        <f t="shared" si="11"/>
        <v>0</v>
      </c>
      <c r="AC35" s="56">
        <f t="shared" si="12"/>
        <v>0</v>
      </c>
      <c r="AD35" s="56">
        <f t="shared" si="12"/>
        <v>0</v>
      </c>
      <c r="AE35" s="56">
        <f t="shared" si="12"/>
        <v>0</v>
      </c>
      <c r="AF35" s="56">
        <f t="shared" si="12"/>
        <v>0</v>
      </c>
      <c r="AG35" s="56">
        <f t="shared" si="12"/>
        <v>0</v>
      </c>
      <c r="AH35" s="56">
        <f t="shared" si="12"/>
        <v>0</v>
      </c>
      <c r="AI35" s="56">
        <f t="shared" si="12"/>
        <v>0</v>
      </c>
      <c r="AJ35" s="56">
        <f t="shared" si="12"/>
        <v>0</v>
      </c>
      <c r="AK35" s="56">
        <f t="shared" si="12"/>
        <v>0</v>
      </c>
      <c r="AL35" s="56">
        <f t="shared" si="12"/>
        <v>0</v>
      </c>
      <c r="AM35" s="56">
        <f t="shared" si="13"/>
        <v>0</v>
      </c>
      <c r="AN35" s="56">
        <f t="shared" si="13"/>
        <v>0</v>
      </c>
      <c r="AO35" s="56">
        <f t="shared" si="13"/>
        <v>0</v>
      </c>
      <c r="AP35" s="56">
        <f t="shared" si="13"/>
        <v>0</v>
      </c>
      <c r="AQ35" s="56">
        <f t="shared" si="13"/>
        <v>0</v>
      </c>
      <c r="AR35" s="56">
        <f t="shared" si="13"/>
        <v>0</v>
      </c>
      <c r="AS35" s="56">
        <f t="shared" si="13"/>
        <v>0</v>
      </c>
      <c r="AT35" s="56">
        <f t="shared" si="13"/>
        <v>0</v>
      </c>
      <c r="AU35" s="56">
        <f t="shared" si="13"/>
        <v>0</v>
      </c>
      <c r="AV35" s="56">
        <f t="shared" si="13"/>
        <v>1</v>
      </c>
      <c r="AW35" s="56">
        <f t="shared" si="13"/>
        <v>1</v>
      </c>
      <c r="AX35" s="56">
        <f t="shared" si="13"/>
        <v>1</v>
      </c>
      <c r="AY35" s="56">
        <f t="shared" si="13"/>
        <v>1</v>
      </c>
      <c r="AZ35" s="56">
        <f t="shared" si="13"/>
        <v>1</v>
      </c>
    </row>
    <row r="36" spans="1:52">
      <c r="A36" s="56" t="s">
        <v>652</v>
      </c>
      <c r="B36" s="56">
        <v>8679</v>
      </c>
      <c r="C36" s="56" t="s">
        <v>1180</v>
      </c>
      <c r="D36" s="56" t="s">
        <v>1191</v>
      </c>
      <c r="E36" s="1">
        <v>43462</v>
      </c>
      <c r="F36" s="1"/>
      <c r="G36" s="1">
        <f t="shared" si="1"/>
        <v>44197</v>
      </c>
      <c r="I36" s="56">
        <f t="shared" si="10"/>
        <v>0</v>
      </c>
      <c r="J36" s="56">
        <f t="shared" si="10"/>
        <v>0</v>
      </c>
      <c r="K36" s="56">
        <f t="shared" si="10"/>
        <v>0</v>
      </c>
      <c r="L36" s="56">
        <f t="shared" si="10"/>
        <v>0</v>
      </c>
      <c r="M36" s="56">
        <f t="shared" si="10"/>
        <v>0</v>
      </c>
      <c r="N36" s="56">
        <f t="shared" si="10"/>
        <v>0</v>
      </c>
      <c r="O36" s="56">
        <f t="shared" si="10"/>
        <v>0</v>
      </c>
      <c r="P36" s="56">
        <f t="shared" si="10"/>
        <v>0</v>
      </c>
      <c r="Q36" s="56">
        <f t="shared" si="10"/>
        <v>0</v>
      </c>
      <c r="R36" s="56">
        <f t="shared" si="10"/>
        <v>0</v>
      </c>
      <c r="S36" s="56">
        <f t="shared" si="11"/>
        <v>0</v>
      </c>
      <c r="T36" s="56">
        <f t="shared" si="11"/>
        <v>0</v>
      </c>
      <c r="U36" s="56">
        <f t="shared" si="11"/>
        <v>0</v>
      </c>
      <c r="V36" s="56">
        <f t="shared" si="11"/>
        <v>0</v>
      </c>
      <c r="W36" s="56">
        <f t="shared" si="11"/>
        <v>0</v>
      </c>
      <c r="X36" s="56">
        <f t="shared" si="11"/>
        <v>0</v>
      </c>
      <c r="Y36" s="56">
        <f t="shared" si="11"/>
        <v>0</v>
      </c>
      <c r="Z36" s="56">
        <f t="shared" si="11"/>
        <v>0</v>
      </c>
      <c r="AA36" s="56">
        <f t="shared" si="11"/>
        <v>0</v>
      </c>
      <c r="AB36" s="56">
        <f t="shared" si="11"/>
        <v>0</v>
      </c>
      <c r="AC36" s="56">
        <f t="shared" si="12"/>
        <v>0</v>
      </c>
      <c r="AD36" s="56">
        <f t="shared" si="12"/>
        <v>0</v>
      </c>
      <c r="AE36" s="56">
        <f t="shared" si="12"/>
        <v>0</v>
      </c>
      <c r="AF36" s="56">
        <f t="shared" si="12"/>
        <v>0</v>
      </c>
      <c r="AG36" s="56">
        <f t="shared" si="12"/>
        <v>0</v>
      </c>
      <c r="AH36" s="56">
        <f t="shared" si="12"/>
        <v>0</v>
      </c>
      <c r="AI36" s="56">
        <f t="shared" si="12"/>
        <v>0</v>
      </c>
      <c r="AJ36" s="56">
        <f t="shared" si="12"/>
        <v>0</v>
      </c>
      <c r="AK36" s="56">
        <f t="shared" si="12"/>
        <v>0</v>
      </c>
      <c r="AL36" s="56">
        <f t="shared" si="12"/>
        <v>0</v>
      </c>
      <c r="AM36" s="56">
        <f t="shared" si="13"/>
        <v>0</v>
      </c>
      <c r="AN36" s="56">
        <f t="shared" si="13"/>
        <v>0</v>
      </c>
      <c r="AO36" s="56">
        <f t="shared" si="13"/>
        <v>0</v>
      </c>
      <c r="AP36" s="56">
        <f t="shared" si="13"/>
        <v>0</v>
      </c>
      <c r="AQ36" s="56">
        <f t="shared" si="13"/>
        <v>0</v>
      </c>
      <c r="AR36" s="56">
        <f t="shared" si="13"/>
        <v>0</v>
      </c>
      <c r="AS36" s="56">
        <f t="shared" si="13"/>
        <v>0</v>
      </c>
      <c r="AT36" s="56">
        <f t="shared" si="13"/>
        <v>0</v>
      </c>
      <c r="AU36" s="56">
        <f t="shared" si="13"/>
        <v>0</v>
      </c>
      <c r="AV36" s="56">
        <f t="shared" si="13"/>
        <v>1</v>
      </c>
      <c r="AW36" s="56">
        <f t="shared" si="13"/>
        <v>1</v>
      </c>
      <c r="AX36" s="56">
        <f t="shared" si="13"/>
        <v>1</v>
      </c>
      <c r="AY36" s="56">
        <f t="shared" si="13"/>
        <v>1</v>
      </c>
      <c r="AZ36" s="56">
        <f t="shared" si="13"/>
        <v>1</v>
      </c>
    </row>
    <row r="37" spans="1:52">
      <c r="A37" s="56" t="s">
        <v>652</v>
      </c>
      <c r="B37" s="56">
        <v>8687</v>
      </c>
      <c r="C37" s="56" t="s">
        <v>1180</v>
      </c>
      <c r="D37" s="56" t="s">
        <v>1190</v>
      </c>
      <c r="E37" s="1">
        <v>43460</v>
      </c>
      <c r="F37" s="1"/>
      <c r="G37" s="1">
        <f t="shared" si="1"/>
        <v>44197</v>
      </c>
      <c r="I37" s="56">
        <f t="shared" ref="I37:R46" si="14">IF(AND(I$5&gt;$E37,I$5&lt;$G37),1,0)</f>
        <v>0</v>
      </c>
      <c r="J37" s="56">
        <f t="shared" si="14"/>
        <v>0</v>
      </c>
      <c r="K37" s="56">
        <f t="shared" si="14"/>
        <v>0</v>
      </c>
      <c r="L37" s="56">
        <f t="shared" si="14"/>
        <v>0</v>
      </c>
      <c r="M37" s="56">
        <f t="shared" si="14"/>
        <v>0</v>
      </c>
      <c r="N37" s="56">
        <f t="shared" si="14"/>
        <v>0</v>
      </c>
      <c r="O37" s="56">
        <f t="shared" si="14"/>
        <v>0</v>
      </c>
      <c r="P37" s="56">
        <f t="shared" si="14"/>
        <v>0</v>
      </c>
      <c r="Q37" s="56">
        <f t="shared" si="14"/>
        <v>0</v>
      </c>
      <c r="R37" s="56">
        <f t="shared" si="14"/>
        <v>0</v>
      </c>
      <c r="S37" s="56">
        <f t="shared" ref="S37:AB46" si="15">IF(AND(S$5&gt;$E37,S$5&lt;$G37),1,0)</f>
        <v>0</v>
      </c>
      <c r="T37" s="56">
        <f t="shared" si="15"/>
        <v>0</v>
      </c>
      <c r="U37" s="56">
        <f t="shared" si="15"/>
        <v>0</v>
      </c>
      <c r="V37" s="56">
        <f t="shared" si="15"/>
        <v>0</v>
      </c>
      <c r="W37" s="56">
        <f t="shared" si="15"/>
        <v>0</v>
      </c>
      <c r="X37" s="56">
        <f t="shared" si="15"/>
        <v>0</v>
      </c>
      <c r="Y37" s="56">
        <f t="shared" si="15"/>
        <v>0</v>
      </c>
      <c r="Z37" s="56">
        <f t="shared" si="15"/>
        <v>0</v>
      </c>
      <c r="AA37" s="56">
        <f t="shared" si="15"/>
        <v>0</v>
      </c>
      <c r="AB37" s="56">
        <f t="shared" si="15"/>
        <v>0</v>
      </c>
      <c r="AC37" s="56">
        <f t="shared" ref="AC37:AL46" si="16">IF(AND(AC$5&gt;$E37,AC$5&lt;$G37),1,0)</f>
        <v>0</v>
      </c>
      <c r="AD37" s="56">
        <f t="shared" si="16"/>
        <v>0</v>
      </c>
      <c r="AE37" s="56">
        <f t="shared" si="16"/>
        <v>0</v>
      </c>
      <c r="AF37" s="56">
        <f t="shared" si="16"/>
        <v>0</v>
      </c>
      <c r="AG37" s="56">
        <f t="shared" si="16"/>
        <v>0</v>
      </c>
      <c r="AH37" s="56">
        <f t="shared" si="16"/>
        <v>0</v>
      </c>
      <c r="AI37" s="56">
        <f t="shared" si="16"/>
        <v>0</v>
      </c>
      <c r="AJ37" s="56">
        <f t="shared" si="16"/>
        <v>0</v>
      </c>
      <c r="AK37" s="56">
        <f t="shared" si="16"/>
        <v>0</v>
      </c>
      <c r="AL37" s="56">
        <f t="shared" si="16"/>
        <v>0</v>
      </c>
      <c r="AM37" s="56">
        <f t="shared" ref="AM37:AZ46" si="17">IF(AND(AM$5&gt;$E37,AM$5&lt;$G37),1,0)</f>
        <v>0</v>
      </c>
      <c r="AN37" s="56">
        <f t="shared" si="17"/>
        <v>0</v>
      </c>
      <c r="AO37" s="56">
        <f t="shared" si="17"/>
        <v>0</v>
      </c>
      <c r="AP37" s="56">
        <f t="shared" si="17"/>
        <v>0</v>
      </c>
      <c r="AQ37" s="56">
        <f t="shared" si="17"/>
        <v>0</v>
      </c>
      <c r="AR37" s="56">
        <f t="shared" si="17"/>
        <v>0</v>
      </c>
      <c r="AS37" s="56">
        <f t="shared" si="17"/>
        <v>0</v>
      </c>
      <c r="AT37" s="56">
        <f t="shared" si="17"/>
        <v>0</v>
      </c>
      <c r="AU37" s="56">
        <f t="shared" si="17"/>
        <v>0</v>
      </c>
      <c r="AV37" s="56">
        <f t="shared" si="17"/>
        <v>1</v>
      </c>
      <c r="AW37" s="56">
        <f t="shared" si="17"/>
        <v>1</v>
      </c>
      <c r="AX37" s="56">
        <f t="shared" si="17"/>
        <v>1</v>
      </c>
      <c r="AY37" s="56">
        <f t="shared" si="17"/>
        <v>1</v>
      </c>
      <c r="AZ37" s="56">
        <f t="shared" si="17"/>
        <v>1</v>
      </c>
    </row>
    <row r="38" spans="1:52">
      <c r="A38" s="56" t="s">
        <v>652</v>
      </c>
      <c r="B38" s="56">
        <v>8700</v>
      </c>
      <c r="C38" s="56" t="s">
        <v>1180</v>
      </c>
      <c r="D38" s="56" t="s">
        <v>1189</v>
      </c>
      <c r="E38" s="1">
        <v>43487</v>
      </c>
      <c r="F38" s="1"/>
      <c r="G38" s="1">
        <f t="shared" si="1"/>
        <v>44197</v>
      </c>
      <c r="I38" s="56">
        <f t="shared" si="14"/>
        <v>0</v>
      </c>
      <c r="J38" s="56">
        <f t="shared" si="14"/>
        <v>0</v>
      </c>
      <c r="K38" s="56">
        <f t="shared" si="14"/>
        <v>0</v>
      </c>
      <c r="L38" s="56">
        <f t="shared" si="14"/>
        <v>0</v>
      </c>
      <c r="M38" s="56">
        <f t="shared" si="14"/>
        <v>0</v>
      </c>
      <c r="N38" s="56">
        <f t="shared" si="14"/>
        <v>0</v>
      </c>
      <c r="O38" s="56">
        <f t="shared" si="14"/>
        <v>0</v>
      </c>
      <c r="P38" s="56">
        <f t="shared" si="14"/>
        <v>0</v>
      </c>
      <c r="Q38" s="56">
        <f t="shared" si="14"/>
        <v>0</v>
      </c>
      <c r="R38" s="56">
        <f t="shared" si="14"/>
        <v>0</v>
      </c>
      <c r="S38" s="56">
        <f t="shared" si="15"/>
        <v>0</v>
      </c>
      <c r="T38" s="56">
        <f t="shared" si="15"/>
        <v>0</v>
      </c>
      <c r="U38" s="56">
        <f t="shared" si="15"/>
        <v>0</v>
      </c>
      <c r="V38" s="56">
        <f t="shared" si="15"/>
        <v>0</v>
      </c>
      <c r="W38" s="56">
        <f t="shared" si="15"/>
        <v>0</v>
      </c>
      <c r="X38" s="56">
        <f t="shared" si="15"/>
        <v>0</v>
      </c>
      <c r="Y38" s="56">
        <f t="shared" si="15"/>
        <v>0</v>
      </c>
      <c r="Z38" s="56">
        <f t="shared" si="15"/>
        <v>0</v>
      </c>
      <c r="AA38" s="56">
        <f t="shared" si="15"/>
        <v>0</v>
      </c>
      <c r="AB38" s="56">
        <f t="shared" si="15"/>
        <v>0</v>
      </c>
      <c r="AC38" s="56">
        <f t="shared" si="16"/>
        <v>0</v>
      </c>
      <c r="AD38" s="56">
        <f t="shared" si="16"/>
        <v>0</v>
      </c>
      <c r="AE38" s="56">
        <f t="shared" si="16"/>
        <v>0</v>
      </c>
      <c r="AF38" s="56">
        <f t="shared" si="16"/>
        <v>0</v>
      </c>
      <c r="AG38" s="56">
        <f t="shared" si="16"/>
        <v>0</v>
      </c>
      <c r="AH38" s="56">
        <f t="shared" si="16"/>
        <v>0</v>
      </c>
      <c r="AI38" s="56">
        <f t="shared" si="16"/>
        <v>0</v>
      </c>
      <c r="AJ38" s="56">
        <f t="shared" si="16"/>
        <v>0</v>
      </c>
      <c r="AK38" s="56">
        <f t="shared" si="16"/>
        <v>0</v>
      </c>
      <c r="AL38" s="56">
        <f t="shared" si="16"/>
        <v>0</v>
      </c>
      <c r="AM38" s="56">
        <f t="shared" si="17"/>
        <v>0</v>
      </c>
      <c r="AN38" s="56">
        <f t="shared" si="17"/>
        <v>0</v>
      </c>
      <c r="AO38" s="56">
        <f t="shared" si="17"/>
        <v>0</v>
      </c>
      <c r="AP38" s="56">
        <f t="shared" si="17"/>
        <v>0</v>
      </c>
      <c r="AQ38" s="56">
        <f t="shared" si="17"/>
        <v>0</v>
      </c>
      <c r="AR38" s="56">
        <f t="shared" si="17"/>
        <v>0</v>
      </c>
      <c r="AS38" s="56">
        <f t="shared" si="17"/>
        <v>0</v>
      </c>
      <c r="AT38" s="56">
        <f t="shared" si="17"/>
        <v>0</v>
      </c>
      <c r="AU38" s="56">
        <f t="shared" si="17"/>
        <v>0</v>
      </c>
      <c r="AV38" s="56">
        <f t="shared" si="17"/>
        <v>0</v>
      </c>
      <c r="AW38" s="56">
        <f t="shared" si="17"/>
        <v>1</v>
      </c>
      <c r="AX38" s="56">
        <f t="shared" si="17"/>
        <v>1</v>
      </c>
      <c r="AY38" s="56">
        <f t="shared" si="17"/>
        <v>1</v>
      </c>
      <c r="AZ38" s="56">
        <f t="shared" si="17"/>
        <v>1</v>
      </c>
    </row>
    <row r="39" spans="1:52">
      <c r="A39" s="56" t="s">
        <v>652</v>
      </c>
      <c r="B39" s="56">
        <v>8705</v>
      </c>
      <c r="C39" s="56" t="s">
        <v>1180</v>
      </c>
      <c r="D39" s="56" t="s">
        <v>1188</v>
      </c>
      <c r="E39" s="1">
        <v>43490</v>
      </c>
      <c r="F39" s="1"/>
      <c r="G39" s="1">
        <f t="shared" si="1"/>
        <v>44197</v>
      </c>
      <c r="I39" s="56">
        <f t="shared" si="14"/>
        <v>0</v>
      </c>
      <c r="J39" s="56">
        <f t="shared" si="14"/>
        <v>0</v>
      </c>
      <c r="K39" s="56">
        <f t="shared" si="14"/>
        <v>0</v>
      </c>
      <c r="L39" s="56">
        <f t="shared" si="14"/>
        <v>0</v>
      </c>
      <c r="M39" s="56">
        <f t="shared" si="14"/>
        <v>0</v>
      </c>
      <c r="N39" s="56">
        <f t="shared" si="14"/>
        <v>0</v>
      </c>
      <c r="O39" s="56">
        <f t="shared" si="14"/>
        <v>0</v>
      </c>
      <c r="P39" s="56">
        <f t="shared" si="14"/>
        <v>0</v>
      </c>
      <c r="Q39" s="56">
        <f t="shared" si="14"/>
        <v>0</v>
      </c>
      <c r="R39" s="56">
        <f t="shared" si="14"/>
        <v>0</v>
      </c>
      <c r="S39" s="56">
        <f t="shared" si="15"/>
        <v>0</v>
      </c>
      <c r="T39" s="56">
        <f t="shared" si="15"/>
        <v>0</v>
      </c>
      <c r="U39" s="56">
        <f t="shared" si="15"/>
        <v>0</v>
      </c>
      <c r="V39" s="56">
        <f t="shared" si="15"/>
        <v>0</v>
      </c>
      <c r="W39" s="56">
        <f t="shared" si="15"/>
        <v>0</v>
      </c>
      <c r="X39" s="56">
        <f t="shared" si="15"/>
        <v>0</v>
      </c>
      <c r="Y39" s="56">
        <f t="shared" si="15"/>
        <v>0</v>
      </c>
      <c r="Z39" s="56">
        <f t="shared" si="15"/>
        <v>0</v>
      </c>
      <c r="AA39" s="56">
        <f t="shared" si="15"/>
        <v>0</v>
      </c>
      <c r="AB39" s="56">
        <f t="shared" si="15"/>
        <v>0</v>
      </c>
      <c r="AC39" s="56">
        <f t="shared" si="16"/>
        <v>0</v>
      </c>
      <c r="AD39" s="56">
        <f t="shared" si="16"/>
        <v>0</v>
      </c>
      <c r="AE39" s="56">
        <f t="shared" si="16"/>
        <v>0</v>
      </c>
      <c r="AF39" s="56">
        <f t="shared" si="16"/>
        <v>0</v>
      </c>
      <c r="AG39" s="56">
        <f t="shared" si="16"/>
        <v>0</v>
      </c>
      <c r="AH39" s="56">
        <f t="shared" si="16"/>
        <v>0</v>
      </c>
      <c r="AI39" s="56">
        <f t="shared" si="16"/>
        <v>0</v>
      </c>
      <c r="AJ39" s="56">
        <f t="shared" si="16"/>
        <v>0</v>
      </c>
      <c r="AK39" s="56">
        <f t="shared" si="16"/>
        <v>0</v>
      </c>
      <c r="AL39" s="56">
        <f t="shared" si="16"/>
        <v>0</v>
      </c>
      <c r="AM39" s="56">
        <f t="shared" si="17"/>
        <v>0</v>
      </c>
      <c r="AN39" s="56">
        <f t="shared" si="17"/>
        <v>0</v>
      </c>
      <c r="AO39" s="56">
        <f t="shared" si="17"/>
        <v>0</v>
      </c>
      <c r="AP39" s="56">
        <f t="shared" si="17"/>
        <v>0</v>
      </c>
      <c r="AQ39" s="56">
        <f t="shared" si="17"/>
        <v>0</v>
      </c>
      <c r="AR39" s="56">
        <f t="shared" si="17"/>
        <v>0</v>
      </c>
      <c r="AS39" s="56">
        <f t="shared" si="17"/>
        <v>0</v>
      </c>
      <c r="AT39" s="56">
        <f t="shared" si="17"/>
        <v>0</v>
      </c>
      <c r="AU39" s="56">
        <f t="shared" si="17"/>
        <v>0</v>
      </c>
      <c r="AV39" s="56">
        <f t="shared" si="17"/>
        <v>0</v>
      </c>
      <c r="AW39" s="56">
        <f t="shared" si="17"/>
        <v>1</v>
      </c>
      <c r="AX39" s="56">
        <f t="shared" si="17"/>
        <v>1</v>
      </c>
      <c r="AY39" s="56">
        <f t="shared" si="17"/>
        <v>1</v>
      </c>
      <c r="AZ39" s="56">
        <f t="shared" si="17"/>
        <v>1</v>
      </c>
    </row>
    <row r="40" spans="1:52">
      <c r="A40" s="56" t="s">
        <v>652</v>
      </c>
      <c r="B40" s="56">
        <v>8788</v>
      </c>
      <c r="C40" s="56" t="s">
        <v>1180</v>
      </c>
      <c r="D40" s="56" t="s">
        <v>1187</v>
      </c>
      <c r="E40" s="1">
        <v>43546</v>
      </c>
      <c r="F40" s="1"/>
      <c r="G40" s="1">
        <f t="shared" si="1"/>
        <v>44197</v>
      </c>
      <c r="I40" s="56">
        <f t="shared" si="14"/>
        <v>0</v>
      </c>
      <c r="J40" s="56">
        <f t="shared" si="14"/>
        <v>0</v>
      </c>
      <c r="K40" s="56">
        <f t="shared" si="14"/>
        <v>0</v>
      </c>
      <c r="L40" s="56">
        <f t="shared" si="14"/>
        <v>0</v>
      </c>
      <c r="M40" s="56">
        <f t="shared" si="14"/>
        <v>0</v>
      </c>
      <c r="N40" s="56">
        <f t="shared" si="14"/>
        <v>0</v>
      </c>
      <c r="O40" s="56">
        <f t="shared" si="14"/>
        <v>0</v>
      </c>
      <c r="P40" s="56">
        <f t="shared" si="14"/>
        <v>0</v>
      </c>
      <c r="Q40" s="56">
        <f t="shared" si="14"/>
        <v>0</v>
      </c>
      <c r="R40" s="56">
        <f t="shared" si="14"/>
        <v>0</v>
      </c>
      <c r="S40" s="56">
        <f t="shared" si="15"/>
        <v>0</v>
      </c>
      <c r="T40" s="56">
        <f t="shared" si="15"/>
        <v>0</v>
      </c>
      <c r="U40" s="56">
        <f t="shared" si="15"/>
        <v>0</v>
      </c>
      <c r="V40" s="56">
        <f t="shared" si="15"/>
        <v>0</v>
      </c>
      <c r="W40" s="56">
        <f t="shared" si="15"/>
        <v>0</v>
      </c>
      <c r="X40" s="56">
        <f t="shared" si="15"/>
        <v>0</v>
      </c>
      <c r="Y40" s="56">
        <f t="shared" si="15"/>
        <v>0</v>
      </c>
      <c r="Z40" s="56">
        <f t="shared" si="15"/>
        <v>0</v>
      </c>
      <c r="AA40" s="56">
        <f t="shared" si="15"/>
        <v>0</v>
      </c>
      <c r="AB40" s="56">
        <f t="shared" si="15"/>
        <v>0</v>
      </c>
      <c r="AC40" s="56">
        <f t="shared" si="16"/>
        <v>0</v>
      </c>
      <c r="AD40" s="56">
        <f t="shared" si="16"/>
        <v>0</v>
      </c>
      <c r="AE40" s="56">
        <f t="shared" si="16"/>
        <v>0</v>
      </c>
      <c r="AF40" s="56">
        <f t="shared" si="16"/>
        <v>0</v>
      </c>
      <c r="AG40" s="56">
        <f t="shared" si="16"/>
        <v>0</v>
      </c>
      <c r="AH40" s="56">
        <f t="shared" si="16"/>
        <v>0</v>
      </c>
      <c r="AI40" s="56">
        <f t="shared" si="16"/>
        <v>0</v>
      </c>
      <c r="AJ40" s="56">
        <f t="shared" si="16"/>
        <v>0</v>
      </c>
      <c r="AK40" s="56">
        <f t="shared" si="16"/>
        <v>0</v>
      </c>
      <c r="AL40" s="56">
        <f t="shared" si="16"/>
        <v>0</v>
      </c>
      <c r="AM40" s="56">
        <f t="shared" si="17"/>
        <v>0</v>
      </c>
      <c r="AN40" s="56">
        <f t="shared" si="17"/>
        <v>0</v>
      </c>
      <c r="AO40" s="56">
        <f t="shared" si="17"/>
        <v>0</v>
      </c>
      <c r="AP40" s="56">
        <f t="shared" si="17"/>
        <v>0</v>
      </c>
      <c r="AQ40" s="56">
        <f t="shared" si="17"/>
        <v>0</v>
      </c>
      <c r="AR40" s="56">
        <f t="shared" si="17"/>
        <v>0</v>
      </c>
      <c r="AS40" s="56">
        <f t="shared" si="17"/>
        <v>0</v>
      </c>
      <c r="AT40" s="56">
        <f t="shared" si="17"/>
        <v>0</v>
      </c>
      <c r="AU40" s="56">
        <f t="shared" si="17"/>
        <v>0</v>
      </c>
      <c r="AV40" s="56">
        <f t="shared" si="17"/>
        <v>0</v>
      </c>
      <c r="AW40" s="56">
        <f t="shared" si="17"/>
        <v>1</v>
      </c>
      <c r="AX40" s="56">
        <f t="shared" si="17"/>
        <v>1</v>
      </c>
      <c r="AY40" s="56">
        <f t="shared" si="17"/>
        <v>1</v>
      </c>
      <c r="AZ40" s="56">
        <f t="shared" si="17"/>
        <v>1</v>
      </c>
    </row>
    <row r="41" spans="1:52">
      <c r="A41" s="56" t="s">
        <v>652</v>
      </c>
      <c r="B41" s="56">
        <v>9062</v>
      </c>
      <c r="C41" s="56" t="s">
        <v>1180</v>
      </c>
      <c r="D41" s="56" t="s">
        <v>1186</v>
      </c>
      <c r="E41" s="1">
        <v>43832</v>
      </c>
      <c r="F41" s="1"/>
      <c r="G41" s="1">
        <f t="shared" si="1"/>
        <v>44197</v>
      </c>
      <c r="I41" s="56">
        <f t="shared" si="14"/>
        <v>0</v>
      </c>
      <c r="J41" s="56">
        <f t="shared" si="14"/>
        <v>0</v>
      </c>
      <c r="K41" s="56">
        <f t="shared" si="14"/>
        <v>0</v>
      </c>
      <c r="L41" s="56">
        <f t="shared" si="14"/>
        <v>0</v>
      </c>
      <c r="M41" s="56">
        <f t="shared" si="14"/>
        <v>0</v>
      </c>
      <c r="N41" s="56">
        <f t="shared" si="14"/>
        <v>0</v>
      </c>
      <c r="O41" s="56">
        <f t="shared" si="14"/>
        <v>0</v>
      </c>
      <c r="P41" s="56">
        <f t="shared" si="14"/>
        <v>0</v>
      </c>
      <c r="Q41" s="56">
        <f t="shared" si="14"/>
        <v>0</v>
      </c>
      <c r="R41" s="56">
        <f t="shared" si="14"/>
        <v>0</v>
      </c>
      <c r="S41" s="56">
        <f t="shared" si="15"/>
        <v>0</v>
      </c>
      <c r="T41" s="56">
        <f t="shared" si="15"/>
        <v>0</v>
      </c>
      <c r="U41" s="56">
        <f t="shared" si="15"/>
        <v>0</v>
      </c>
      <c r="V41" s="56">
        <f t="shared" si="15"/>
        <v>0</v>
      </c>
      <c r="W41" s="56">
        <f t="shared" si="15"/>
        <v>0</v>
      </c>
      <c r="X41" s="56">
        <f t="shared" si="15"/>
        <v>0</v>
      </c>
      <c r="Y41" s="56">
        <f t="shared" si="15"/>
        <v>0</v>
      </c>
      <c r="Z41" s="56">
        <f t="shared" si="15"/>
        <v>0</v>
      </c>
      <c r="AA41" s="56">
        <f t="shared" si="15"/>
        <v>0</v>
      </c>
      <c r="AB41" s="56">
        <f t="shared" si="15"/>
        <v>0</v>
      </c>
      <c r="AC41" s="56">
        <f t="shared" si="16"/>
        <v>0</v>
      </c>
      <c r="AD41" s="56">
        <f t="shared" si="16"/>
        <v>0</v>
      </c>
      <c r="AE41" s="56">
        <f t="shared" si="16"/>
        <v>0</v>
      </c>
      <c r="AF41" s="56">
        <f t="shared" si="16"/>
        <v>0</v>
      </c>
      <c r="AG41" s="56">
        <f t="shared" si="16"/>
        <v>0</v>
      </c>
      <c r="AH41" s="56">
        <f t="shared" si="16"/>
        <v>0</v>
      </c>
      <c r="AI41" s="56">
        <f t="shared" si="16"/>
        <v>0</v>
      </c>
      <c r="AJ41" s="56">
        <f t="shared" si="16"/>
        <v>0</v>
      </c>
      <c r="AK41" s="56">
        <f t="shared" si="16"/>
        <v>0</v>
      </c>
      <c r="AL41" s="56">
        <f t="shared" si="16"/>
        <v>0</v>
      </c>
      <c r="AM41" s="56">
        <f t="shared" si="17"/>
        <v>0</v>
      </c>
      <c r="AN41" s="56">
        <f t="shared" si="17"/>
        <v>0</v>
      </c>
      <c r="AO41" s="56">
        <f t="shared" si="17"/>
        <v>0</v>
      </c>
      <c r="AP41" s="56">
        <f t="shared" si="17"/>
        <v>0</v>
      </c>
      <c r="AQ41" s="56">
        <f t="shared" si="17"/>
        <v>0</v>
      </c>
      <c r="AR41" s="56">
        <f t="shared" si="17"/>
        <v>0</v>
      </c>
      <c r="AS41" s="56">
        <f t="shared" si="17"/>
        <v>0</v>
      </c>
      <c r="AT41" s="56">
        <f t="shared" si="17"/>
        <v>0</v>
      </c>
      <c r="AU41" s="56">
        <f t="shared" si="17"/>
        <v>0</v>
      </c>
      <c r="AV41" s="56">
        <f t="shared" si="17"/>
        <v>0</v>
      </c>
      <c r="AW41" s="56">
        <f t="shared" si="17"/>
        <v>0</v>
      </c>
      <c r="AX41" s="56">
        <f t="shared" si="17"/>
        <v>0</v>
      </c>
      <c r="AY41" s="56">
        <f t="shared" si="17"/>
        <v>0</v>
      </c>
      <c r="AZ41" s="56">
        <f t="shared" si="17"/>
        <v>0</v>
      </c>
    </row>
    <row r="42" spans="1:52">
      <c r="A42" s="56" t="s">
        <v>652</v>
      </c>
      <c r="B42" s="56">
        <v>9256</v>
      </c>
      <c r="C42" s="56" t="s">
        <v>1180</v>
      </c>
      <c r="D42" s="56" t="s">
        <v>1185</v>
      </c>
      <c r="E42" s="1">
        <v>43801</v>
      </c>
      <c r="G42" s="1">
        <f t="shared" si="1"/>
        <v>44197</v>
      </c>
      <c r="I42" s="56">
        <f t="shared" si="14"/>
        <v>0</v>
      </c>
      <c r="J42" s="56">
        <f t="shared" si="14"/>
        <v>0</v>
      </c>
      <c r="K42" s="56">
        <f t="shared" si="14"/>
        <v>0</v>
      </c>
      <c r="L42" s="56">
        <f t="shared" si="14"/>
        <v>0</v>
      </c>
      <c r="M42" s="56">
        <f t="shared" si="14"/>
        <v>0</v>
      </c>
      <c r="N42" s="56">
        <f t="shared" si="14"/>
        <v>0</v>
      </c>
      <c r="O42" s="56">
        <f t="shared" si="14"/>
        <v>0</v>
      </c>
      <c r="P42" s="56">
        <f t="shared" si="14"/>
        <v>0</v>
      </c>
      <c r="Q42" s="56">
        <f t="shared" si="14"/>
        <v>0</v>
      </c>
      <c r="R42" s="56">
        <f t="shared" si="14"/>
        <v>0</v>
      </c>
      <c r="S42" s="56">
        <f t="shared" si="15"/>
        <v>0</v>
      </c>
      <c r="T42" s="56">
        <f t="shared" si="15"/>
        <v>0</v>
      </c>
      <c r="U42" s="56">
        <f t="shared" si="15"/>
        <v>0</v>
      </c>
      <c r="V42" s="56">
        <f t="shared" si="15"/>
        <v>0</v>
      </c>
      <c r="W42" s="56">
        <f t="shared" si="15"/>
        <v>0</v>
      </c>
      <c r="X42" s="56">
        <f t="shared" si="15"/>
        <v>0</v>
      </c>
      <c r="Y42" s="56">
        <f t="shared" si="15"/>
        <v>0</v>
      </c>
      <c r="Z42" s="56">
        <f t="shared" si="15"/>
        <v>0</v>
      </c>
      <c r="AA42" s="56">
        <f t="shared" si="15"/>
        <v>0</v>
      </c>
      <c r="AB42" s="56">
        <f t="shared" si="15"/>
        <v>0</v>
      </c>
      <c r="AC42" s="56">
        <f t="shared" si="16"/>
        <v>0</v>
      </c>
      <c r="AD42" s="56">
        <f t="shared" si="16"/>
        <v>0</v>
      </c>
      <c r="AE42" s="56">
        <f t="shared" si="16"/>
        <v>0</v>
      </c>
      <c r="AF42" s="56">
        <f t="shared" si="16"/>
        <v>0</v>
      </c>
      <c r="AG42" s="56">
        <f t="shared" si="16"/>
        <v>0</v>
      </c>
      <c r="AH42" s="56">
        <f t="shared" si="16"/>
        <v>0</v>
      </c>
      <c r="AI42" s="56">
        <f t="shared" si="16"/>
        <v>0</v>
      </c>
      <c r="AJ42" s="56">
        <f t="shared" si="16"/>
        <v>0</v>
      </c>
      <c r="AK42" s="56">
        <f t="shared" si="16"/>
        <v>0</v>
      </c>
      <c r="AL42" s="56">
        <f t="shared" si="16"/>
        <v>0</v>
      </c>
      <c r="AM42" s="56">
        <f t="shared" si="17"/>
        <v>0</v>
      </c>
      <c r="AN42" s="56">
        <f t="shared" si="17"/>
        <v>0</v>
      </c>
      <c r="AO42" s="56">
        <f t="shared" si="17"/>
        <v>0</v>
      </c>
      <c r="AP42" s="56">
        <f t="shared" si="17"/>
        <v>0</v>
      </c>
      <c r="AQ42" s="56">
        <f t="shared" si="17"/>
        <v>0</v>
      </c>
      <c r="AR42" s="56">
        <f t="shared" si="17"/>
        <v>0</v>
      </c>
      <c r="AS42" s="56">
        <f t="shared" si="17"/>
        <v>0</v>
      </c>
      <c r="AT42" s="56">
        <f t="shared" si="17"/>
        <v>0</v>
      </c>
      <c r="AU42" s="56">
        <f t="shared" si="17"/>
        <v>0</v>
      </c>
      <c r="AV42" s="56">
        <f t="shared" si="17"/>
        <v>0</v>
      </c>
      <c r="AW42" s="56">
        <f t="shared" si="17"/>
        <v>0</v>
      </c>
      <c r="AX42" s="56">
        <f t="shared" si="17"/>
        <v>0</v>
      </c>
      <c r="AY42" s="56">
        <f t="shared" si="17"/>
        <v>0</v>
      </c>
      <c r="AZ42" s="56">
        <f t="shared" si="17"/>
        <v>1</v>
      </c>
    </row>
    <row r="43" spans="1:52">
      <c r="A43" s="56" t="s">
        <v>652</v>
      </c>
      <c r="B43" s="56">
        <v>9362</v>
      </c>
      <c r="C43" s="56" t="s">
        <v>1180</v>
      </c>
      <c r="D43" s="56" t="s">
        <v>1184</v>
      </c>
      <c r="E43" s="1">
        <v>43813</v>
      </c>
      <c r="G43" s="1">
        <f t="shared" si="1"/>
        <v>44197</v>
      </c>
      <c r="I43" s="56">
        <f t="shared" si="14"/>
        <v>0</v>
      </c>
      <c r="J43" s="56">
        <f t="shared" si="14"/>
        <v>0</v>
      </c>
      <c r="K43" s="56">
        <f t="shared" si="14"/>
        <v>0</v>
      </c>
      <c r="L43" s="56">
        <f t="shared" si="14"/>
        <v>0</v>
      </c>
      <c r="M43" s="56">
        <f t="shared" si="14"/>
        <v>0</v>
      </c>
      <c r="N43" s="56">
        <f t="shared" si="14"/>
        <v>0</v>
      </c>
      <c r="O43" s="56">
        <f t="shared" si="14"/>
        <v>0</v>
      </c>
      <c r="P43" s="56">
        <f t="shared" si="14"/>
        <v>0</v>
      </c>
      <c r="Q43" s="56">
        <f t="shared" si="14"/>
        <v>0</v>
      </c>
      <c r="R43" s="56">
        <f t="shared" si="14"/>
        <v>0</v>
      </c>
      <c r="S43" s="56">
        <f t="shared" si="15"/>
        <v>0</v>
      </c>
      <c r="T43" s="56">
        <f t="shared" si="15"/>
        <v>0</v>
      </c>
      <c r="U43" s="56">
        <f t="shared" si="15"/>
        <v>0</v>
      </c>
      <c r="V43" s="56">
        <f t="shared" si="15"/>
        <v>0</v>
      </c>
      <c r="W43" s="56">
        <f t="shared" si="15"/>
        <v>0</v>
      </c>
      <c r="X43" s="56">
        <f t="shared" si="15"/>
        <v>0</v>
      </c>
      <c r="Y43" s="56">
        <f t="shared" si="15"/>
        <v>0</v>
      </c>
      <c r="Z43" s="56">
        <f t="shared" si="15"/>
        <v>0</v>
      </c>
      <c r="AA43" s="56">
        <f t="shared" si="15"/>
        <v>0</v>
      </c>
      <c r="AB43" s="56">
        <f t="shared" si="15"/>
        <v>0</v>
      </c>
      <c r="AC43" s="56">
        <f t="shared" si="16"/>
        <v>0</v>
      </c>
      <c r="AD43" s="56">
        <f t="shared" si="16"/>
        <v>0</v>
      </c>
      <c r="AE43" s="56">
        <f t="shared" si="16"/>
        <v>0</v>
      </c>
      <c r="AF43" s="56">
        <f t="shared" si="16"/>
        <v>0</v>
      </c>
      <c r="AG43" s="56">
        <f t="shared" si="16"/>
        <v>0</v>
      </c>
      <c r="AH43" s="56">
        <f t="shared" si="16"/>
        <v>0</v>
      </c>
      <c r="AI43" s="56">
        <f t="shared" si="16"/>
        <v>0</v>
      </c>
      <c r="AJ43" s="56">
        <f t="shared" si="16"/>
        <v>0</v>
      </c>
      <c r="AK43" s="56">
        <f t="shared" si="16"/>
        <v>0</v>
      </c>
      <c r="AL43" s="56">
        <f t="shared" si="16"/>
        <v>0</v>
      </c>
      <c r="AM43" s="56">
        <f t="shared" si="17"/>
        <v>0</v>
      </c>
      <c r="AN43" s="56">
        <f t="shared" si="17"/>
        <v>0</v>
      </c>
      <c r="AO43" s="56">
        <f t="shared" si="17"/>
        <v>0</v>
      </c>
      <c r="AP43" s="56">
        <f t="shared" si="17"/>
        <v>0</v>
      </c>
      <c r="AQ43" s="56">
        <f t="shared" si="17"/>
        <v>0</v>
      </c>
      <c r="AR43" s="56">
        <f t="shared" si="17"/>
        <v>0</v>
      </c>
      <c r="AS43" s="56">
        <f t="shared" si="17"/>
        <v>0</v>
      </c>
      <c r="AT43" s="56">
        <f t="shared" si="17"/>
        <v>0</v>
      </c>
      <c r="AU43" s="56">
        <f t="shared" si="17"/>
        <v>0</v>
      </c>
      <c r="AV43" s="56">
        <f t="shared" si="17"/>
        <v>0</v>
      </c>
      <c r="AW43" s="56">
        <f t="shared" si="17"/>
        <v>0</v>
      </c>
      <c r="AX43" s="56">
        <f t="shared" si="17"/>
        <v>0</v>
      </c>
      <c r="AY43" s="56">
        <f t="shared" si="17"/>
        <v>0</v>
      </c>
      <c r="AZ43" s="56">
        <f t="shared" si="17"/>
        <v>1</v>
      </c>
    </row>
    <row r="44" spans="1:52">
      <c r="A44" s="56" t="s">
        <v>652</v>
      </c>
      <c r="B44" s="56">
        <v>9418</v>
      </c>
      <c r="C44" s="56" t="s">
        <v>1180</v>
      </c>
      <c r="D44" s="56" t="s">
        <v>1183</v>
      </c>
      <c r="E44" s="1">
        <v>43820</v>
      </c>
      <c r="G44" s="1">
        <f t="shared" si="1"/>
        <v>44197</v>
      </c>
      <c r="I44" s="56">
        <f t="shared" si="14"/>
        <v>0</v>
      </c>
      <c r="J44" s="56">
        <f t="shared" si="14"/>
        <v>0</v>
      </c>
      <c r="K44" s="56">
        <f t="shared" si="14"/>
        <v>0</v>
      </c>
      <c r="L44" s="56">
        <f t="shared" si="14"/>
        <v>0</v>
      </c>
      <c r="M44" s="56">
        <f t="shared" si="14"/>
        <v>0</v>
      </c>
      <c r="N44" s="56">
        <f t="shared" si="14"/>
        <v>0</v>
      </c>
      <c r="O44" s="56">
        <f t="shared" si="14"/>
        <v>0</v>
      </c>
      <c r="P44" s="56">
        <f t="shared" si="14"/>
        <v>0</v>
      </c>
      <c r="Q44" s="56">
        <f t="shared" si="14"/>
        <v>0</v>
      </c>
      <c r="R44" s="56">
        <f t="shared" si="14"/>
        <v>0</v>
      </c>
      <c r="S44" s="56">
        <f t="shared" si="15"/>
        <v>0</v>
      </c>
      <c r="T44" s="56">
        <f t="shared" si="15"/>
        <v>0</v>
      </c>
      <c r="U44" s="56">
        <f t="shared" si="15"/>
        <v>0</v>
      </c>
      <c r="V44" s="56">
        <f t="shared" si="15"/>
        <v>0</v>
      </c>
      <c r="W44" s="56">
        <f t="shared" si="15"/>
        <v>0</v>
      </c>
      <c r="X44" s="56">
        <f t="shared" si="15"/>
        <v>0</v>
      </c>
      <c r="Y44" s="56">
        <f t="shared" si="15"/>
        <v>0</v>
      </c>
      <c r="Z44" s="56">
        <f t="shared" si="15"/>
        <v>0</v>
      </c>
      <c r="AA44" s="56">
        <f t="shared" si="15"/>
        <v>0</v>
      </c>
      <c r="AB44" s="56">
        <f t="shared" si="15"/>
        <v>0</v>
      </c>
      <c r="AC44" s="56">
        <f t="shared" si="16"/>
        <v>0</v>
      </c>
      <c r="AD44" s="56">
        <f t="shared" si="16"/>
        <v>0</v>
      </c>
      <c r="AE44" s="56">
        <f t="shared" si="16"/>
        <v>0</v>
      </c>
      <c r="AF44" s="56">
        <f t="shared" si="16"/>
        <v>0</v>
      </c>
      <c r="AG44" s="56">
        <f t="shared" si="16"/>
        <v>0</v>
      </c>
      <c r="AH44" s="56">
        <f t="shared" si="16"/>
        <v>0</v>
      </c>
      <c r="AI44" s="56">
        <f t="shared" si="16"/>
        <v>0</v>
      </c>
      <c r="AJ44" s="56">
        <f t="shared" si="16"/>
        <v>0</v>
      </c>
      <c r="AK44" s="56">
        <f t="shared" si="16"/>
        <v>0</v>
      </c>
      <c r="AL44" s="56">
        <f t="shared" si="16"/>
        <v>0</v>
      </c>
      <c r="AM44" s="56">
        <f t="shared" si="17"/>
        <v>0</v>
      </c>
      <c r="AN44" s="56">
        <f t="shared" si="17"/>
        <v>0</v>
      </c>
      <c r="AO44" s="56">
        <f t="shared" si="17"/>
        <v>0</v>
      </c>
      <c r="AP44" s="56">
        <f t="shared" si="17"/>
        <v>0</v>
      </c>
      <c r="AQ44" s="56">
        <f t="shared" si="17"/>
        <v>0</v>
      </c>
      <c r="AR44" s="56">
        <f t="shared" si="17"/>
        <v>0</v>
      </c>
      <c r="AS44" s="56">
        <f t="shared" si="17"/>
        <v>0</v>
      </c>
      <c r="AT44" s="56">
        <f t="shared" si="17"/>
        <v>0</v>
      </c>
      <c r="AU44" s="56">
        <f t="shared" si="17"/>
        <v>0</v>
      </c>
      <c r="AV44" s="56">
        <f t="shared" si="17"/>
        <v>0</v>
      </c>
      <c r="AW44" s="56">
        <f t="shared" si="17"/>
        <v>0</v>
      </c>
      <c r="AX44" s="56">
        <f t="shared" si="17"/>
        <v>0</v>
      </c>
      <c r="AY44" s="56">
        <f t="shared" si="17"/>
        <v>0</v>
      </c>
      <c r="AZ44" s="56">
        <f t="shared" si="17"/>
        <v>1</v>
      </c>
    </row>
    <row r="45" spans="1:52">
      <c r="A45" s="56" t="s">
        <v>652</v>
      </c>
      <c r="B45" s="56">
        <v>9426</v>
      </c>
      <c r="C45" s="56" t="s">
        <v>1180</v>
      </c>
      <c r="D45" s="56" t="s">
        <v>1182</v>
      </c>
      <c r="E45" s="1">
        <v>43828</v>
      </c>
      <c r="G45" s="1">
        <f t="shared" si="1"/>
        <v>44197</v>
      </c>
      <c r="I45" s="56">
        <f t="shared" si="14"/>
        <v>0</v>
      </c>
      <c r="J45" s="56">
        <f t="shared" si="14"/>
        <v>0</v>
      </c>
      <c r="K45" s="56">
        <f t="shared" si="14"/>
        <v>0</v>
      </c>
      <c r="L45" s="56">
        <f t="shared" si="14"/>
        <v>0</v>
      </c>
      <c r="M45" s="56">
        <f t="shared" si="14"/>
        <v>0</v>
      </c>
      <c r="N45" s="56">
        <f t="shared" si="14"/>
        <v>0</v>
      </c>
      <c r="O45" s="56">
        <f t="shared" si="14"/>
        <v>0</v>
      </c>
      <c r="P45" s="56">
        <f t="shared" si="14"/>
        <v>0</v>
      </c>
      <c r="Q45" s="56">
        <f t="shared" si="14"/>
        <v>0</v>
      </c>
      <c r="R45" s="56">
        <f t="shared" si="14"/>
        <v>0</v>
      </c>
      <c r="S45" s="56">
        <f t="shared" si="15"/>
        <v>0</v>
      </c>
      <c r="T45" s="56">
        <f t="shared" si="15"/>
        <v>0</v>
      </c>
      <c r="U45" s="56">
        <f t="shared" si="15"/>
        <v>0</v>
      </c>
      <c r="V45" s="56">
        <f t="shared" si="15"/>
        <v>0</v>
      </c>
      <c r="W45" s="56">
        <f t="shared" si="15"/>
        <v>0</v>
      </c>
      <c r="X45" s="56">
        <f t="shared" si="15"/>
        <v>0</v>
      </c>
      <c r="Y45" s="56">
        <f t="shared" si="15"/>
        <v>0</v>
      </c>
      <c r="Z45" s="56">
        <f t="shared" si="15"/>
        <v>0</v>
      </c>
      <c r="AA45" s="56">
        <f t="shared" si="15"/>
        <v>0</v>
      </c>
      <c r="AB45" s="56">
        <f t="shared" si="15"/>
        <v>0</v>
      </c>
      <c r="AC45" s="56">
        <f t="shared" si="16"/>
        <v>0</v>
      </c>
      <c r="AD45" s="56">
        <f t="shared" si="16"/>
        <v>0</v>
      </c>
      <c r="AE45" s="56">
        <f t="shared" si="16"/>
        <v>0</v>
      </c>
      <c r="AF45" s="56">
        <f t="shared" si="16"/>
        <v>0</v>
      </c>
      <c r="AG45" s="56">
        <f t="shared" si="16"/>
        <v>0</v>
      </c>
      <c r="AH45" s="56">
        <f t="shared" si="16"/>
        <v>0</v>
      </c>
      <c r="AI45" s="56">
        <f t="shared" si="16"/>
        <v>0</v>
      </c>
      <c r="AJ45" s="56">
        <f t="shared" si="16"/>
        <v>0</v>
      </c>
      <c r="AK45" s="56">
        <f t="shared" si="16"/>
        <v>0</v>
      </c>
      <c r="AL45" s="56">
        <f t="shared" si="16"/>
        <v>0</v>
      </c>
      <c r="AM45" s="56">
        <f t="shared" si="17"/>
        <v>0</v>
      </c>
      <c r="AN45" s="56">
        <f t="shared" si="17"/>
        <v>0</v>
      </c>
      <c r="AO45" s="56">
        <f t="shared" si="17"/>
        <v>0</v>
      </c>
      <c r="AP45" s="56">
        <f t="shared" si="17"/>
        <v>0</v>
      </c>
      <c r="AQ45" s="56">
        <f t="shared" si="17"/>
        <v>0</v>
      </c>
      <c r="AR45" s="56">
        <f t="shared" si="17"/>
        <v>0</v>
      </c>
      <c r="AS45" s="56">
        <f t="shared" si="17"/>
        <v>0</v>
      </c>
      <c r="AT45" s="56">
        <f t="shared" si="17"/>
        <v>0</v>
      </c>
      <c r="AU45" s="56">
        <f t="shared" si="17"/>
        <v>0</v>
      </c>
      <c r="AV45" s="56">
        <f t="shared" si="17"/>
        <v>0</v>
      </c>
      <c r="AW45" s="56">
        <f t="shared" si="17"/>
        <v>0</v>
      </c>
      <c r="AX45" s="56">
        <f t="shared" si="17"/>
        <v>0</v>
      </c>
      <c r="AY45" s="56">
        <f t="shared" si="17"/>
        <v>0</v>
      </c>
      <c r="AZ45" s="56">
        <f t="shared" si="17"/>
        <v>1</v>
      </c>
    </row>
    <row r="46" spans="1:52">
      <c r="A46" s="56" t="s">
        <v>652</v>
      </c>
      <c r="B46" s="56">
        <v>9431</v>
      </c>
      <c r="C46" s="56" t="s">
        <v>1180</v>
      </c>
      <c r="D46" s="56" t="s">
        <v>1181</v>
      </c>
      <c r="E46" s="1">
        <v>43820</v>
      </c>
      <c r="G46" s="1">
        <f t="shared" si="1"/>
        <v>44197</v>
      </c>
      <c r="I46" s="56">
        <f t="shared" si="14"/>
        <v>0</v>
      </c>
      <c r="J46" s="56">
        <f t="shared" si="14"/>
        <v>0</v>
      </c>
      <c r="K46" s="56">
        <f t="shared" si="14"/>
        <v>0</v>
      </c>
      <c r="L46" s="56">
        <f t="shared" si="14"/>
        <v>0</v>
      </c>
      <c r="M46" s="56">
        <f t="shared" si="14"/>
        <v>0</v>
      </c>
      <c r="N46" s="56">
        <f t="shared" si="14"/>
        <v>0</v>
      </c>
      <c r="O46" s="56">
        <f t="shared" si="14"/>
        <v>0</v>
      </c>
      <c r="P46" s="56">
        <f t="shared" si="14"/>
        <v>0</v>
      </c>
      <c r="Q46" s="56">
        <f t="shared" si="14"/>
        <v>0</v>
      </c>
      <c r="R46" s="56">
        <f t="shared" si="14"/>
        <v>0</v>
      </c>
      <c r="S46" s="56">
        <f t="shared" si="15"/>
        <v>0</v>
      </c>
      <c r="T46" s="56">
        <f t="shared" si="15"/>
        <v>0</v>
      </c>
      <c r="U46" s="56">
        <f t="shared" si="15"/>
        <v>0</v>
      </c>
      <c r="V46" s="56">
        <f t="shared" si="15"/>
        <v>0</v>
      </c>
      <c r="W46" s="56">
        <f t="shared" si="15"/>
        <v>0</v>
      </c>
      <c r="X46" s="56">
        <f t="shared" si="15"/>
        <v>0</v>
      </c>
      <c r="Y46" s="56">
        <f t="shared" si="15"/>
        <v>0</v>
      </c>
      <c r="Z46" s="56">
        <f t="shared" si="15"/>
        <v>0</v>
      </c>
      <c r="AA46" s="56">
        <f t="shared" si="15"/>
        <v>0</v>
      </c>
      <c r="AB46" s="56">
        <f t="shared" si="15"/>
        <v>0</v>
      </c>
      <c r="AC46" s="56">
        <f t="shared" si="16"/>
        <v>0</v>
      </c>
      <c r="AD46" s="56">
        <f t="shared" si="16"/>
        <v>0</v>
      </c>
      <c r="AE46" s="56">
        <f t="shared" si="16"/>
        <v>0</v>
      </c>
      <c r="AF46" s="56">
        <f t="shared" si="16"/>
        <v>0</v>
      </c>
      <c r="AG46" s="56">
        <f t="shared" si="16"/>
        <v>0</v>
      </c>
      <c r="AH46" s="56">
        <f t="shared" si="16"/>
        <v>0</v>
      </c>
      <c r="AI46" s="56">
        <f t="shared" si="16"/>
        <v>0</v>
      </c>
      <c r="AJ46" s="56">
        <f t="shared" si="16"/>
        <v>0</v>
      </c>
      <c r="AK46" s="56">
        <f t="shared" si="16"/>
        <v>0</v>
      </c>
      <c r="AL46" s="56">
        <f t="shared" si="16"/>
        <v>0</v>
      </c>
      <c r="AM46" s="56">
        <f t="shared" si="17"/>
        <v>0</v>
      </c>
      <c r="AN46" s="56">
        <f t="shared" si="17"/>
        <v>0</v>
      </c>
      <c r="AO46" s="56">
        <f t="shared" si="17"/>
        <v>0</v>
      </c>
      <c r="AP46" s="56">
        <f t="shared" si="17"/>
        <v>0</v>
      </c>
      <c r="AQ46" s="56">
        <f t="shared" si="17"/>
        <v>0</v>
      </c>
      <c r="AR46" s="56">
        <f t="shared" si="17"/>
        <v>0</v>
      </c>
      <c r="AS46" s="56">
        <f t="shared" si="17"/>
        <v>0</v>
      </c>
      <c r="AT46" s="56">
        <f t="shared" si="17"/>
        <v>0</v>
      </c>
      <c r="AU46" s="56">
        <f t="shared" si="17"/>
        <v>0</v>
      </c>
      <c r="AV46" s="56">
        <f t="shared" si="17"/>
        <v>0</v>
      </c>
      <c r="AW46" s="56">
        <f t="shared" si="17"/>
        <v>0</v>
      </c>
      <c r="AX46" s="56">
        <f t="shared" si="17"/>
        <v>0</v>
      </c>
      <c r="AY46" s="56">
        <f t="shared" si="17"/>
        <v>0</v>
      </c>
      <c r="AZ46" s="56">
        <f t="shared" si="17"/>
        <v>1</v>
      </c>
    </row>
    <row r="47" spans="1:52">
      <c r="A47" s="56" t="s">
        <v>652</v>
      </c>
      <c r="B47" s="56">
        <v>10070</v>
      </c>
      <c r="C47" s="56" t="s">
        <v>1180</v>
      </c>
      <c r="D47" s="56" t="s">
        <v>1179</v>
      </c>
      <c r="E47" s="1">
        <v>44075</v>
      </c>
      <c r="G47" s="1">
        <f t="shared" si="1"/>
        <v>44197</v>
      </c>
      <c r="I47" s="56">
        <f t="shared" ref="I47:R56" si="18">IF(AND(I$5&gt;$E47,I$5&lt;$G47),1,0)</f>
        <v>0</v>
      </c>
      <c r="J47" s="56">
        <f t="shared" si="18"/>
        <v>0</v>
      </c>
      <c r="K47" s="56">
        <f t="shared" si="18"/>
        <v>0</v>
      </c>
      <c r="L47" s="56">
        <f t="shared" si="18"/>
        <v>0</v>
      </c>
      <c r="M47" s="56">
        <f t="shared" si="18"/>
        <v>0</v>
      </c>
      <c r="N47" s="56">
        <f t="shared" si="18"/>
        <v>0</v>
      </c>
      <c r="O47" s="56">
        <f t="shared" si="18"/>
        <v>0</v>
      </c>
      <c r="P47" s="56">
        <f t="shared" si="18"/>
        <v>0</v>
      </c>
      <c r="Q47" s="56">
        <f t="shared" si="18"/>
        <v>0</v>
      </c>
      <c r="R47" s="56">
        <f t="shared" si="18"/>
        <v>0</v>
      </c>
      <c r="S47" s="56">
        <f t="shared" ref="S47:AB56" si="19">IF(AND(S$5&gt;$E47,S$5&lt;$G47),1,0)</f>
        <v>0</v>
      </c>
      <c r="T47" s="56">
        <f t="shared" si="19"/>
        <v>0</v>
      </c>
      <c r="U47" s="56">
        <f t="shared" si="19"/>
        <v>0</v>
      </c>
      <c r="V47" s="56">
        <f t="shared" si="19"/>
        <v>0</v>
      </c>
      <c r="W47" s="56">
        <f t="shared" si="19"/>
        <v>0</v>
      </c>
      <c r="X47" s="56">
        <f t="shared" si="19"/>
        <v>0</v>
      </c>
      <c r="Y47" s="56">
        <f t="shared" si="19"/>
        <v>0</v>
      </c>
      <c r="Z47" s="56">
        <f t="shared" si="19"/>
        <v>0</v>
      </c>
      <c r="AA47" s="56">
        <f t="shared" si="19"/>
        <v>0</v>
      </c>
      <c r="AB47" s="56">
        <f t="shared" si="19"/>
        <v>0</v>
      </c>
      <c r="AC47" s="56">
        <f t="shared" ref="AC47:AL56" si="20">IF(AND(AC$5&gt;$E47,AC$5&lt;$G47),1,0)</f>
        <v>0</v>
      </c>
      <c r="AD47" s="56">
        <f t="shared" si="20"/>
        <v>0</v>
      </c>
      <c r="AE47" s="56">
        <f t="shared" si="20"/>
        <v>0</v>
      </c>
      <c r="AF47" s="56">
        <f t="shared" si="20"/>
        <v>0</v>
      </c>
      <c r="AG47" s="56">
        <f t="shared" si="20"/>
        <v>0</v>
      </c>
      <c r="AH47" s="56">
        <f t="shared" si="20"/>
        <v>0</v>
      </c>
      <c r="AI47" s="56">
        <f t="shared" si="20"/>
        <v>0</v>
      </c>
      <c r="AJ47" s="56">
        <f t="shared" si="20"/>
        <v>0</v>
      </c>
      <c r="AK47" s="56">
        <f t="shared" si="20"/>
        <v>0</v>
      </c>
      <c r="AL47" s="56">
        <f t="shared" si="20"/>
        <v>0</v>
      </c>
      <c r="AM47" s="56">
        <f t="shared" ref="AM47:AZ56" si="21">IF(AND(AM$5&gt;$E47,AM$5&lt;$G47),1,0)</f>
        <v>0</v>
      </c>
      <c r="AN47" s="56">
        <f t="shared" si="21"/>
        <v>0</v>
      </c>
      <c r="AO47" s="56">
        <f t="shared" si="21"/>
        <v>0</v>
      </c>
      <c r="AP47" s="56">
        <f t="shared" si="21"/>
        <v>0</v>
      </c>
      <c r="AQ47" s="56">
        <f t="shared" si="21"/>
        <v>0</v>
      </c>
      <c r="AR47" s="56">
        <f t="shared" si="21"/>
        <v>0</v>
      </c>
      <c r="AS47" s="56">
        <f t="shared" si="21"/>
        <v>0</v>
      </c>
      <c r="AT47" s="56">
        <f t="shared" si="21"/>
        <v>0</v>
      </c>
      <c r="AU47" s="56">
        <f t="shared" si="21"/>
        <v>0</v>
      </c>
      <c r="AV47" s="56">
        <f t="shared" si="21"/>
        <v>0</v>
      </c>
      <c r="AW47" s="56">
        <f t="shared" si="21"/>
        <v>0</v>
      </c>
      <c r="AX47" s="56">
        <f t="shared" si="21"/>
        <v>0</v>
      </c>
      <c r="AY47" s="56">
        <f t="shared" si="21"/>
        <v>0</v>
      </c>
      <c r="AZ47" s="56">
        <f t="shared" si="21"/>
        <v>0</v>
      </c>
    </row>
    <row r="48" spans="1:52">
      <c r="A48" s="56" t="s">
        <v>1119</v>
      </c>
      <c r="B48" s="56">
        <v>1320</v>
      </c>
      <c r="C48" s="56" t="s">
        <v>512</v>
      </c>
      <c r="D48" s="56" t="s">
        <v>1178</v>
      </c>
      <c r="E48" s="1">
        <v>43242</v>
      </c>
      <c r="F48" s="1">
        <v>43374</v>
      </c>
      <c r="G48" s="1">
        <f t="shared" si="1"/>
        <v>43374</v>
      </c>
      <c r="I48" s="56">
        <f t="shared" si="18"/>
        <v>0</v>
      </c>
      <c r="J48" s="56">
        <f t="shared" si="18"/>
        <v>0</v>
      </c>
      <c r="K48" s="56">
        <f t="shared" si="18"/>
        <v>0</v>
      </c>
      <c r="L48" s="56">
        <f t="shared" si="18"/>
        <v>0</v>
      </c>
      <c r="M48" s="56">
        <f t="shared" si="18"/>
        <v>0</v>
      </c>
      <c r="N48" s="56">
        <f t="shared" si="18"/>
        <v>0</v>
      </c>
      <c r="O48" s="56">
        <f t="shared" si="18"/>
        <v>0</v>
      </c>
      <c r="P48" s="56">
        <f t="shared" si="18"/>
        <v>0</v>
      </c>
      <c r="Q48" s="56">
        <f t="shared" si="18"/>
        <v>0</v>
      </c>
      <c r="R48" s="56">
        <f t="shared" si="18"/>
        <v>0</v>
      </c>
      <c r="S48" s="56">
        <f t="shared" si="19"/>
        <v>0</v>
      </c>
      <c r="T48" s="56">
        <f t="shared" si="19"/>
        <v>0</v>
      </c>
      <c r="U48" s="56">
        <f t="shared" si="19"/>
        <v>0</v>
      </c>
      <c r="V48" s="56">
        <f t="shared" si="19"/>
        <v>0</v>
      </c>
      <c r="W48" s="56">
        <f t="shared" si="19"/>
        <v>0</v>
      </c>
      <c r="X48" s="56">
        <f t="shared" si="19"/>
        <v>0</v>
      </c>
      <c r="Y48" s="56">
        <f t="shared" si="19"/>
        <v>0</v>
      </c>
      <c r="Z48" s="56">
        <f t="shared" si="19"/>
        <v>0</v>
      </c>
      <c r="AA48" s="56">
        <f t="shared" si="19"/>
        <v>0</v>
      </c>
      <c r="AB48" s="56">
        <f t="shared" si="19"/>
        <v>0</v>
      </c>
      <c r="AC48" s="56">
        <f t="shared" si="20"/>
        <v>0</v>
      </c>
      <c r="AD48" s="56">
        <f t="shared" si="20"/>
        <v>0</v>
      </c>
      <c r="AE48" s="56">
        <f t="shared" si="20"/>
        <v>0</v>
      </c>
      <c r="AF48" s="56">
        <f t="shared" si="20"/>
        <v>0</v>
      </c>
      <c r="AG48" s="56">
        <f t="shared" si="20"/>
        <v>0</v>
      </c>
      <c r="AH48" s="56">
        <f t="shared" si="20"/>
        <v>0</v>
      </c>
      <c r="AI48" s="56">
        <f t="shared" si="20"/>
        <v>0</v>
      </c>
      <c r="AJ48" s="56">
        <f t="shared" si="20"/>
        <v>0</v>
      </c>
      <c r="AK48" s="56">
        <f t="shared" si="20"/>
        <v>0</v>
      </c>
      <c r="AL48" s="56">
        <f t="shared" si="20"/>
        <v>0</v>
      </c>
      <c r="AM48" s="56">
        <f t="shared" si="21"/>
        <v>0</v>
      </c>
      <c r="AN48" s="56">
        <f t="shared" si="21"/>
        <v>0</v>
      </c>
      <c r="AO48" s="56">
        <f t="shared" si="21"/>
        <v>0</v>
      </c>
      <c r="AP48" s="56">
        <f t="shared" si="21"/>
        <v>0</v>
      </c>
      <c r="AQ48" s="56">
        <f t="shared" si="21"/>
        <v>0</v>
      </c>
      <c r="AR48" s="56">
        <f t="shared" si="21"/>
        <v>0</v>
      </c>
      <c r="AS48" s="56">
        <f t="shared" si="21"/>
        <v>0</v>
      </c>
      <c r="AT48" s="56">
        <f t="shared" si="21"/>
        <v>1</v>
      </c>
      <c r="AU48" s="56">
        <f t="shared" si="21"/>
        <v>1</v>
      </c>
      <c r="AV48" s="56">
        <f t="shared" si="21"/>
        <v>0</v>
      </c>
      <c r="AW48" s="56">
        <f t="shared" si="21"/>
        <v>0</v>
      </c>
      <c r="AX48" s="56">
        <f t="shared" si="21"/>
        <v>0</v>
      </c>
      <c r="AY48" s="56">
        <f t="shared" si="21"/>
        <v>0</v>
      </c>
      <c r="AZ48" s="56">
        <f t="shared" si="21"/>
        <v>0</v>
      </c>
    </row>
    <row r="49" spans="1:52">
      <c r="A49" s="56" t="s">
        <v>335</v>
      </c>
      <c r="B49" s="56">
        <v>6050</v>
      </c>
      <c r="C49" s="56" t="s">
        <v>512</v>
      </c>
      <c r="D49" s="56" t="s">
        <v>1177</v>
      </c>
      <c r="E49" s="1">
        <v>43622</v>
      </c>
      <c r="F49" s="1">
        <v>43922</v>
      </c>
      <c r="G49" s="1">
        <f t="shared" si="1"/>
        <v>43922</v>
      </c>
      <c r="I49" s="56">
        <f t="shared" si="18"/>
        <v>0</v>
      </c>
      <c r="J49" s="56">
        <f t="shared" si="18"/>
        <v>0</v>
      </c>
      <c r="K49" s="56">
        <f t="shared" si="18"/>
        <v>0</v>
      </c>
      <c r="L49" s="56">
        <f t="shared" si="18"/>
        <v>0</v>
      </c>
      <c r="M49" s="56">
        <f t="shared" si="18"/>
        <v>0</v>
      </c>
      <c r="N49" s="56">
        <f t="shared" si="18"/>
        <v>0</v>
      </c>
      <c r="O49" s="56">
        <f t="shared" si="18"/>
        <v>0</v>
      </c>
      <c r="P49" s="56">
        <f t="shared" si="18"/>
        <v>0</v>
      </c>
      <c r="Q49" s="56">
        <f t="shared" si="18"/>
        <v>0</v>
      </c>
      <c r="R49" s="56">
        <f t="shared" si="18"/>
        <v>0</v>
      </c>
      <c r="S49" s="56">
        <f t="shared" si="19"/>
        <v>0</v>
      </c>
      <c r="T49" s="56">
        <f t="shared" si="19"/>
        <v>0</v>
      </c>
      <c r="U49" s="56">
        <f t="shared" si="19"/>
        <v>0</v>
      </c>
      <c r="V49" s="56">
        <f t="shared" si="19"/>
        <v>0</v>
      </c>
      <c r="W49" s="56">
        <f t="shared" si="19"/>
        <v>0</v>
      </c>
      <c r="X49" s="56">
        <f t="shared" si="19"/>
        <v>0</v>
      </c>
      <c r="Y49" s="56">
        <f t="shared" si="19"/>
        <v>0</v>
      </c>
      <c r="Z49" s="56">
        <f t="shared" si="19"/>
        <v>0</v>
      </c>
      <c r="AA49" s="56">
        <f t="shared" si="19"/>
        <v>0</v>
      </c>
      <c r="AB49" s="56">
        <f t="shared" si="19"/>
        <v>0</v>
      </c>
      <c r="AC49" s="56">
        <f t="shared" si="20"/>
        <v>0</v>
      </c>
      <c r="AD49" s="56">
        <f t="shared" si="20"/>
        <v>0</v>
      </c>
      <c r="AE49" s="56">
        <f t="shared" si="20"/>
        <v>0</v>
      </c>
      <c r="AF49" s="56">
        <f t="shared" si="20"/>
        <v>0</v>
      </c>
      <c r="AG49" s="56">
        <f t="shared" si="20"/>
        <v>0</v>
      </c>
      <c r="AH49" s="56">
        <f t="shared" si="20"/>
        <v>0</v>
      </c>
      <c r="AI49" s="56">
        <f t="shared" si="20"/>
        <v>0</v>
      </c>
      <c r="AJ49" s="56">
        <f t="shared" si="20"/>
        <v>0</v>
      </c>
      <c r="AK49" s="56">
        <f t="shared" si="20"/>
        <v>0</v>
      </c>
      <c r="AL49" s="56">
        <f t="shared" si="20"/>
        <v>0</v>
      </c>
      <c r="AM49" s="56">
        <f t="shared" si="21"/>
        <v>0</v>
      </c>
      <c r="AN49" s="56">
        <f t="shared" si="21"/>
        <v>0</v>
      </c>
      <c r="AO49" s="56">
        <f t="shared" si="21"/>
        <v>0</v>
      </c>
      <c r="AP49" s="56">
        <f t="shared" si="21"/>
        <v>0</v>
      </c>
      <c r="AQ49" s="56">
        <f t="shared" si="21"/>
        <v>0</v>
      </c>
      <c r="AR49" s="56">
        <f t="shared" si="21"/>
        <v>0</v>
      </c>
      <c r="AS49" s="56">
        <f t="shared" si="21"/>
        <v>0</v>
      </c>
      <c r="AT49" s="56">
        <f t="shared" si="21"/>
        <v>0</v>
      </c>
      <c r="AU49" s="56">
        <f t="shared" si="21"/>
        <v>0</v>
      </c>
      <c r="AV49" s="56">
        <f t="shared" si="21"/>
        <v>0</v>
      </c>
      <c r="AW49" s="56">
        <f t="shared" si="21"/>
        <v>0</v>
      </c>
      <c r="AX49" s="56">
        <f t="shared" si="21"/>
        <v>1</v>
      </c>
      <c r="AY49" s="56">
        <f t="shared" si="21"/>
        <v>1</v>
      </c>
      <c r="AZ49" s="56">
        <f t="shared" si="21"/>
        <v>1</v>
      </c>
    </row>
    <row r="50" spans="1:52">
      <c r="A50" s="56" t="s">
        <v>652</v>
      </c>
      <c r="B50" s="56">
        <v>9090</v>
      </c>
      <c r="C50" s="56" t="s">
        <v>1174</v>
      </c>
      <c r="D50" s="56" t="s">
        <v>1176</v>
      </c>
      <c r="E50" s="1">
        <v>43780</v>
      </c>
      <c r="G50" s="1">
        <f t="shared" si="1"/>
        <v>44197</v>
      </c>
      <c r="I50" s="56">
        <f t="shared" si="18"/>
        <v>0</v>
      </c>
      <c r="J50" s="56">
        <f t="shared" si="18"/>
        <v>0</v>
      </c>
      <c r="K50" s="56">
        <f t="shared" si="18"/>
        <v>0</v>
      </c>
      <c r="L50" s="56">
        <f t="shared" si="18"/>
        <v>0</v>
      </c>
      <c r="M50" s="56">
        <f t="shared" si="18"/>
        <v>0</v>
      </c>
      <c r="N50" s="56">
        <f t="shared" si="18"/>
        <v>0</v>
      </c>
      <c r="O50" s="56">
        <f t="shared" si="18"/>
        <v>0</v>
      </c>
      <c r="P50" s="56">
        <f t="shared" si="18"/>
        <v>0</v>
      </c>
      <c r="Q50" s="56">
        <f t="shared" si="18"/>
        <v>0</v>
      </c>
      <c r="R50" s="56">
        <f t="shared" si="18"/>
        <v>0</v>
      </c>
      <c r="S50" s="56">
        <f t="shared" si="19"/>
        <v>0</v>
      </c>
      <c r="T50" s="56">
        <f t="shared" si="19"/>
        <v>0</v>
      </c>
      <c r="U50" s="56">
        <f t="shared" si="19"/>
        <v>0</v>
      </c>
      <c r="V50" s="56">
        <f t="shared" si="19"/>
        <v>0</v>
      </c>
      <c r="W50" s="56">
        <f t="shared" si="19"/>
        <v>0</v>
      </c>
      <c r="X50" s="56">
        <f t="shared" si="19"/>
        <v>0</v>
      </c>
      <c r="Y50" s="56">
        <f t="shared" si="19"/>
        <v>0</v>
      </c>
      <c r="Z50" s="56">
        <f t="shared" si="19"/>
        <v>0</v>
      </c>
      <c r="AA50" s="56">
        <f t="shared" si="19"/>
        <v>0</v>
      </c>
      <c r="AB50" s="56">
        <f t="shared" si="19"/>
        <v>0</v>
      </c>
      <c r="AC50" s="56">
        <f t="shared" si="20"/>
        <v>0</v>
      </c>
      <c r="AD50" s="56">
        <f t="shared" si="20"/>
        <v>0</v>
      </c>
      <c r="AE50" s="56">
        <f t="shared" si="20"/>
        <v>0</v>
      </c>
      <c r="AF50" s="56">
        <f t="shared" si="20"/>
        <v>0</v>
      </c>
      <c r="AG50" s="56">
        <f t="shared" si="20"/>
        <v>0</v>
      </c>
      <c r="AH50" s="56">
        <f t="shared" si="20"/>
        <v>0</v>
      </c>
      <c r="AI50" s="56">
        <f t="shared" si="20"/>
        <v>0</v>
      </c>
      <c r="AJ50" s="56">
        <f t="shared" si="20"/>
        <v>0</v>
      </c>
      <c r="AK50" s="56">
        <f t="shared" si="20"/>
        <v>0</v>
      </c>
      <c r="AL50" s="56">
        <f t="shared" si="20"/>
        <v>0</v>
      </c>
      <c r="AM50" s="56">
        <f t="shared" si="21"/>
        <v>0</v>
      </c>
      <c r="AN50" s="56">
        <f t="shared" si="21"/>
        <v>0</v>
      </c>
      <c r="AO50" s="56">
        <f t="shared" si="21"/>
        <v>0</v>
      </c>
      <c r="AP50" s="56">
        <f t="shared" si="21"/>
        <v>0</v>
      </c>
      <c r="AQ50" s="56">
        <f t="shared" si="21"/>
        <v>0</v>
      </c>
      <c r="AR50" s="56">
        <f t="shared" si="21"/>
        <v>0</v>
      </c>
      <c r="AS50" s="56">
        <f t="shared" si="21"/>
        <v>0</v>
      </c>
      <c r="AT50" s="56">
        <f t="shared" si="21"/>
        <v>0</v>
      </c>
      <c r="AU50" s="56">
        <f t="shared" si="21"/>
        <v>0</v>
      </c>
      <c r="AV50" s="56">
        <f t="shared" si="21"/>
        <v>0</v>
      </c>
      <c r="AW50" s="56">
        <f t="shared" si="21"/>
        <v>0</v>
      </c>
      <c r="AX50" s="56">
        <f t="shared" si="21"/>
        <v>0</v>
      </c>
      <c r="AY50" s="56">
        <f t="shared" si="21"/>
        <v>0</v>
      </c>
      <c r="AZ50" s="56">
        <f t="shared" si="21"/>
        <v>1</v>
      </c>
    </row>
    <row r="51" spans="1:52">
      <c r="A51" s="56" t="s">
        <v>652</v>
      </c>
      <c r="B51" s="56">
        <v>9243</v>
      </c>
      <c r="C51" s="56" t="s">
        <v>1174</v>
      </c>
      <c r="D51" s="56" t="s">
        <v>1175</v>
      </c>
      <c r="E51" s="1">
        <v>43888</v>
      </c>
      <c r="G51" s="1">
        <f t="shared" si="1"/>
        <v>44197</v>
      </c>
      <c r="I51" s="56">
        <f t="shared" si="18"/>
        <v>0</v>
      </c>
      <c r="J51" s="56">
        <f t="shared" si="18"/>
        <v>0</v>
      </c>
      <c r="K51" s="56">
        <f t="shared" si="18"/>
        <v>0</v>
      </c>
      <c r="L51" s="56">
        <f t="shared" si="18"/>
        <v>0</v>
      </c>
      <c r="M51" s="56">
        <f t="shared" si="18"/>
        <v>0</v>
      </c>
      <c r="N51" s="56">
        <f t="shared" si="18"/>
        <v>0</v>
      </c>
      <c r="O51" s="56">
        <f t="shared" si="18"/>
        <v>0</v>
      </c>
      <c r="P51" s="56">
        <f t="shared" si="18"/>
        <v>0</v>
      </c>
      <c r="Q51" s="56">
        <f t="shared" si="18"/>
        <v>0</v>
      </c>
      <c r="R51" s="56">
        <f t="shared" si="18"/>
        <v>0</v>
      </c>
      <c r="S51" s="56">
        <f t="shared" si="19"/>
        <v>0</v>
      </c>
      <c r="T51" s="56">
        <f t="shared" si="19"/>
        <v>0</v>
      </c>
      <c r="U51" s="56">
        <f t="shared" si="19"/>
        <v>0</v>
      </c>
      <c r="V51" s="56">
        <f t="shared" si="19"/>
        <v>0</v>
      </c>
      <c r="W51" s="56">
        <f t="shared" si="19"/>
        <v>0</v>
      </c>
      <c r="X51" s="56">
        <f t="shared" si="19"/>
        <v>0</v>
      </c>
      <c r="Y51" s="56">
        <f t="shared" si="19"/>
        <v>0</v>
      </c>
      <c r="Z51" s="56">
        <f t="shared" si="19"/>
        <v>0</v>
      </c>
      <c r="AA51" s="56">
        <f t="shared" si="19"/>
        <v>0</v>
      </c>
      <c r="AB51" s="56">
        <f t="shared" si="19"/>
        <v>0</v>
      </c>
      <c r="AC51" s="56">
        <f t="shared" si="20"/>
        <v>0</v>
      </c>
      <c r="AD51" s="56">
        <f t="shared" si="20"/>
        <v>0</v>
      </c>
      <c r="AE51" s="56">
        <f t="shared" si="20"/>
        <v>0</v>
      </c>
      <c r="AF51" s="56">
        <f t="shared" si="20"/>
        <v>0</v>
      </c>
      <c r="AG51" s="56">
        <f t="shared" si="20"/>
        <v>0</v>
      </c>
      <c r="AH51" s="56">
        <f t="shared" si="20"/>
        <v>0</v>
      </c>
      <c r="AI51" s="56">
        <f t="shared" si="20"/>
        <v>0</v>
      </c>
      <c r="AJ51" s="56">
        <f t="shared" si="20"/>
        <v>0</v>
      </c>
      <c r="AK51" s="56">
        <f t="shared" si="20"/>
        <v>0</v>
      </c>
      <c r="AL51" s="56">
        <f t="shared" si="20"/>
        <v>0</v>
      </c>
      <c r="AM51" s="56">
        <f t="shared" si="21"/>
        <v>0</v>
      </c>
      <c r="AN51" s="56">
        <f t="shared" si="21"/>
        <v>0</v>
      </c>
      <c r="AO51" s="56">
        <f t="shared" si="21"/>
        <v>0</v>
      </c>
      <c r="AP51" s="56">
        <f t="shared" si="21"/>
        <v>0</v>
      </c>
      <c r="AQ51" s="56">
        <f t="shared" si="21"/>
        <v>0</v>
      </c>
      <c r="AR51" s="56">
        <f t="shared" si="21"/>
        <v>0</v>
      </c>
      <c r="AS51" s="56">
        <f t="shared" si="21"/>
        <v>0</v>
      </c>
      <c r="AT51" s="56">
        <f t="shared" si="21"/>
        <v>0</v>
      </c>
      <c r="AU51" s="56">
        <f t="shared" si="21"/>
        <v>0</v>
      </c>
      <c r="AV51" s="56">
        <f t="shared" si="21"/>
        <v>0</v>
      </c>
      <c r="AW51" s="56">
        <f t="shared" si="21"/>
        <v>0</v>
      </c>
      <c r="AX51" s="56">
        <f t="shared" si="21"/>
        <v>0</v>
      </c>
      <c r="AY51" s="56">
        <f t="shared" si="21"/>
        <v>0</v>
      </c>
      <c r="AZ51" s="56">
        <f t="shared" si="21"/>
        <v>0</v>
      </c>
    </row>
    <row r="52" spans="1:52">
      <c r="A52" s="56" t="s">
        <v>652</v>
      </c>
      <c r="B52" s="56">
        <v>9366</v>
      </c>
      <c r="C52" s="56" t="s">
        <v>1174</v>
      </c>
      <c r="D52" s="56" t="s">
        <v>1173</v>
      </c>
      <c r="E52" s="1">
        <v>44092</v>
      </c>
      <c r="G52" s="1">
        <f t="shared" si="1"/>
        <v>44197</v>
      </c>
      <c r="I52" s="56">
        <f t="shared" si="18"/>
        <v>0</v>
      </c>
      <c r="J52" s="56">
        <f t="shared" si="18"/>
        <v>0</v>
      </c>
      <c r="K52" s="56">
        <f t="shared" si="18"/>
        <v>0</v>
      </c>
      <c r="L52" s="56">
        <f t="shared" si="18"/>
        <v>0</v>
      </c>
      <c r="M52" s="56">
        <f t="shared" si="18"/>
        <v>0</v>
      </c>
      <c r="N52" s="56">
        <f t="shared" si="18"/>
        <v>0</v>
      </c>
      <c r="O52" s="56">
        <f t="shared" si="18"/>
        <v>0</v>
      </c>
      <c r="P52" s="56">
        <f t="shared" si="18"/>
        <v>0</v>
      </c>
      <c r="Q52" s="56">
        <f t="shared" si="18"/>
        <v>0</v>
      </c>
      <c r="R52" s="56">
        <f t="shared" si="18"/>
        <v>0</v>
      </c>
      <c r="S52" s="56">
        <f t="shared" si="19"/>
        <v>0</v>
      </c>
      <c r="T52" s="56">
        <f t="shared" si="19"/>
        <v>0</v>
      </c>
      <c r="U52" s="56">
        <f t="shared" si="19"/>
        <v>0</v>
      </c>
      <c r="V52" s="56">
        <f t="shared" si="19"/>
        <v>0</v>
      </c>
      <c r="W52" s="56">
        <f t="shared" si="19"/>
        <v>0</v>
      </c>
      <c r="X52" s="56">
        <f t="shared" si="19"/>
        <v>0</v>
      </c>
      <c r="Y52" s="56">
        <f t="shared" si="19"/>
        <v>0</v>
      </c>
      <c r="Z52" s="56">
        <f t="shared" si="19"/>
        <v>0</v>
      </c>
      <c r="AA52" s="56">
        <f t="shared" si="19"/>
        <v>0</v>
      </c>
      <c r="AB52" s="56">
        <f t="shared" si="19"/>
        <v>0</v>
      </c>
      <c r="AC52" s="56">
        <f t="shared" si="20"/>
        <v>0</v>
      </c>
      <c r="AD52" s="56">
        <f t="shared" si="20"/>
        <v>0</v>
      </c>
      <c r="AE52" s="56">
        <f t="shared" si="20"/>
        <v>0</v>
      </c>
      <c r="AF52" s="56">
        <f t="shared" si="20"/>
        <v>0</v>
      </c>
      <c r="AG52" s="56">
        <f t="shared" si="20"/>
        <v>0</v>
      </c>
      <c r="AH52" s="56">
        <f t="shared" si="20"/>
        <v>0</v>
      </c>
      <c r="AI52" s="56">
        <f t="shared" si="20"/>
        <v>0</v>
      </c>
      <c r="AJ52" s="56">
        <f t="shared" si="20"/>
        <v>0</v>
      </c>
      <c r="AK52" s="56">
        <f t="shared" si="20"/>
        <v>0</v>
      </c>
      <c r="AL52" s="56">
        <f t="shared" si="20"/>
        <v>0</v>
      </c>
      <c r="AM52" s="56">
        <f t="shared" si="21"/>
        <v>0</v>
      </c>
      <c r="AN52" s="56">
        <f t="shared" si="21"/>
        <v>0</v>
      </c>
      <c r="AO52" s="56">
        <f t="shared" si="21"/>
        <v>0</v>
      </c>
      <c r="AP52" s="56">
        <f t="shared" si="21"/>
        <v>0</v>
      </c>
      <c r="AQ52" s="56">
        <f t="shared" si="21"/>
        <v>0</v>
      </c>
      <c r="AR52" s="56">
        <f t="shared" si="21"/>
        <v>0</v>
      </c>
      <c r="AS52" s="56">
        <f t="shared" si="21"/>
        <v>0</v>
      </c>
      <c r="AT52" s="56">
        <f t="shared" si="21"/>
        <v>0</v>
      </c>
      <c r="AU52" s="56">
        <f t="shared" si="21"/>
        <v>0</v>
      </c>
      <c r="AV52" s="56">
        <f t="shared" si="21"/>
        <v>0</v>
      </c>
      <c r="AW52" s="56">
        <f t="shared" si="21"/>
        <v>0</v>
      </c>
      <c r="AX52" s="56">
        <f t="shared" si="21"/>
        <v>0</v>
      </c>
      <c r="AY52" s="56">
        <f t="shared" si="21"/>
        <v>0</v>
      </c>
      <c r="AZ52" s="56">
        <f t="shared" si="21"/>
        <v>0</v>
      </c>
    </row>
    <row r="53" spans="1:52">
      <c r="A53" s="56" t="s">
        <v>652</v>
      </c>
      <c r="B53" s="56">
        <v>365</v>
      </c>
      <c r="C53" s="56" t="s">
        <v>465</v>
      </c>
      <c r="D53" s="56" t="s">
        <v>1166</v>
      </c>
      <c r="E53" s="1">
        <v>43030</v>
      </c>
      <c r="G53" s="1">
        <f t="shared" si="1"/>
        <v>44197</v>
      </c>
      <c r="I53" s="56">
        <f t="shared" si="18"/>
        <v>0</v>
      </c>
      <c r="J53" s="56">
        <f t="shared" si="18"/>
        <v>0</v>
      </c>
      <c r="K53" s="56">
        <f t="shared" si="18"/>
        <v>0</v>
      </c>
      <c r="L53" s="56">
        <f t="shared" si="18"/>
        <v>0</v>
      </c>
      <c r="M53" s="56">
        <f t="shared" si="18"/>
        <v>0</v>
      </c>
      <c r="N53" s="56">
        <f t="shared" si="18"/>
        <v>0</v>
      </c>
      <c r="O53" s="56">
        <f t="shared" si="18"/>
        <v>0</v>
      </c>
      <c r="P53" s="56">
        <f t="shared" si="18"/>
        <v>0</v>
      </c>
      <c r="Q53" s="56">
        <f t="shared" si="18"/>
        <v>0</v>
      </c>
      <c r="R53" s="56">
        <f t="shared" si="18"/>
        <v>0</v>
      </c>
      <c r="S53" s="56">
        <f t="shared" si="19"/>
        <v>0</v>
      </c>
      <c r="T53" s="56">
        <f t="shared" si="19"/>
        <v>0</v>
      </c>
      <c r="U53" s="56">
        <f t="shared" si="19"/>
        <v>0</v>
      </c>
      <c r="V53" s="56">
        <f t="shared" si="19"/>
        <v>0</v>
      </c>
      <c r="W53" s="56">
        <f t="shared" si="19"/>
        <v>0</v>
      </c>
      <c r="X53" s="56">
        <f t="shared" si="19"/>
        <v>0</v>
      </c>
      <c r="Y53" s="56">
        <f t="shared" si="19"/>
        <v>0</v>
      </c>
      <c r="Z53" s="56">
        <f t="shared" si="19"/>
        <v>0</v>
      </c>
      <c r="AA53" s="56">
        <f t="shared" si="19"/>
        <v>0</v>
      </c>
      <c r="AB53" s="56">
        <f t="shared" si="19"/>
        <v>0</v>
      </c>
      <c r="AC53" s="56">
        <f t="shared" si="20"/>
        <v>0</v>
      </c>
      <c r="AD53" s="56">
        <f t="shared" si="20"/>
        <v>0</v>
      </c>
      <c r="AE53" s="56">
        <f t="shared" si="20"/>
        <v>0</v>
      </c>
      <c r="AF53" s="56">
        <f t="shared" si="20"/>
        <v>0</v>
      </c>
      <c r="AG53" s="56">
        <f t="shared" si="20"/>
        <v>0</v>
      </c>
      <c r="AH53" s="56">
        <f t="shared" si="20"/>
        <v>0</v>
      </c>
      <c r="AI53" s="56">
        <f t="shared" si="20"/>
        <v>0</v>
      </c>
      <c r="AJ53" s="56">
        <f t="shared" si="20"/>
        <v>0</v>
      </c>
      <c r="AK53" s="56">
        <f t="shared" si="20"/>
        <v>0</v>
      </c>
      <c r="AL53" s="56">
        <f t="shared" si="20"/>
        <v>0</v>
      </c>
      <c r="AM53" s="56">
        <f t="shared" si="21"/>
        <v>0</v>
      </c>
      <c r="AN53" s="56">
        <f t="shared" si="21"/>
        <v>0</v>
      </c>
      <c r="AO53" s="56">
        <f t="shared" si="21"/>
        <v>0</v>
      </c>
      <c r="AP53" s="56">
        <f t="shared" si="21"/>
        <v>0</v>
      </c>
      <c r="AQ53" s="56">
        <f t="shared" si="21"/>
        <v>0</v>
      </c>
      <c r="AR53" s="56">
        <f t="shared" si="21"/>
        <v>1</v>
      </c>
      <c r="AS53" s="56">
        <f t="shared" si="21"/>
        <v>1</v>
      </c>
      <c r="AT53" s="56">
        <f t="shared" si="21"/>
        <v>1</v>
      </c>
      <c r="AU53" s="56">
        <f t="shared" si="21"/>
        <v>1</v>
      </c>
      <c r="AV53" s="56">
        <f t="shared" si="21"/>
        <v>1</v>
      </c>
      <c r="AW53" s="56">
        <f t="shared" si="21"/>
        <v>1</v>
      </c>
      <c r="AX53" s="56">
        <f t="shared" si="21"/>
        <v>1</v>
      </c>
      <c r="AY53" s="56">
        <f t="shared" si="21"/>
        <v>1</v>
      </c>
      <c r="AZ53" s="56">
        <f t="shared" si="21"/>
        <v>1</v>
      </c>
    </row>
    <row r="54" spans="1:52">
      <c r="A54" s="56" t="s">
        <v>653</v>
      </c>
      <c r="B54" s="56">
        <v>372</v>
      </c>
      <c r="C54" s="56" t="s">
        <v>465</v>
      </c>
      <c r="D54" s="56" t="s">
        <v>1165</v>
      </c>
      <c r="E54" s="1">
        <v>42870</v>
      </c>
      <c r="F54" s="1">
        <v>44136</v>
      </c>
      <c r="G54" s="1">
        <f t="shared" si="1"/>
        <v>44136</v>
      </c>
      <c r="I54" s="56">
        <f t="shared" si="18"/>
        <v>0</v>
      </c>
      <c r="J54" s="56">
        <f t="shared" si="18"/>
        <v>0</v>
      </c>
      <c r="K54" s="56">
        <f t="shared" si="18"/>
        <v>0</v>
      </c>
      <c r="L54" s="56">
        <f t="shared" si="18"/>
        <v>0</v>
      </c>
      <c r="M54" s="56">
        <f t="shared" si="18"/>
        <v>0</v>
      </c>
      <c r="N54" s="56">
        <f t="shared" si="18"/>
        <v>0</v>
      </c>
      <c r="O54" s="56">
        <f t="shared" si="18"/>
        <v>0</v>
      </c>
      <c r="P54" s="56">
        <f t="shared" si="18"/>
        <v>0</v>
      </c>
      <c r="Q54" s="56">
        <f t="shared" si="18"/>
        <v>0</v>
      </c>
      <c r="R54" s="56">
        <f t="shared" si="18"/>
        <v>0</v>
      </c>
      <c r="S54" s="56">
        <f t="shared" si="19"/>
        <v>0</v>
      </c>
      <c r="T54" s="56">
        <f t="shared" si="19"/>
        <v>0</v>
      </c>
      <c r="U54" s="56">
        <f t="shared" si="19"/>
        <v>0</v>
      </c>
      <c r="V54" s="56">
        <f t="shared" si="19"/>
        <v>0</v>
      </c>
      <c r="W54" s="56">
        <f t="shared" si="19"/>
        <v>0</v>
      </c>
      <c r="X54" s="56">
        <f t="shared" si="19"/>
        <v>0</v>
      </c>
      <c r="Y54" s="56">
        <f t="shared" si="19"/>
        <v>0</v>
      </c>
      <c r="Z54" s="56">
        <f t="shared" si="19"/>
        <v>0</v>
      </c>
      <c r="AA54" s="56">
        <f t="shared" si="19"/>
        <v>0</v>
      </c>
      <c r="AB54" s="56">
        <f t="shared" si="19"/>
        <v>0</v>
      </c>
      <c r="AC54" s="56">
        <f t="shared" si="20"/>
        <v>0</v>
      </c>
      <c r="AD54" s="56">
        <f t="shared" si="20"/>
        <v>0</v>
      </c>
      <c r="AE54" s="56">
        <f t="shared" si="20"/>
        <v>0</v>
      </c>
      <c r="AF54" s="56">
        <f t="shared" si="20"/>
        <v>0</v>
      </c>
      <c r="AG54" s="56">
        <f t="shared" si="20"/>
        <v>0</v>
      </c>
      <c r="AH54" s="56">
        <f t="shared" si="20"/>
        <v>0</v>
      </c>
      <c r="AI54" s="56">
        <f t="shared" si="20"/>
        <v>0</v>
      </c>
      <c r="AJ54" s="56">
        <f t="shared" si="20"/>
        <v>0</v>
      </c>
      <c r="AK54" s="56">
        <f t="shared" si="20"/>
        <v>0</v>
      </c>
      <c r="AL54" s="56">
        <f t="shared" si="20"/>
        <v>0</v>
      </c>
      <c r="AM54" s="56">
        <f t="shared" si="21"/>
        <v>0</v>
      </c>
      <c r="AN54" s="56">
        <f t="shared" si="21"/>
        <v>0</v>
      </c>
      <c r="AO54" s="56">
        <f t="shared" si="21"/>
        <v>0</v>
      </c>
      <c r="AP54" s="56">
        <f t="shared" si="21"/>
        <v>1</v>
      </c>
      <c r="AQ54" s="56">
        <f t="shared" si="21"/>
        <v>1</v>
      </c>
      <c r="AR54" s="56">
        <f t="shared" si="21"/>
        <v>1</v>
      </c>
      <c r="AS54" s="56">
        <f t="shared" si="21"/>
        <v>1</v>
      </c>
      <c r="AT54" s="56">
        <f t="shared" si="21"/>
        <v>1</v>
      </c>
      <c r="AU54" s="56">
        <f t="shared" si="21"/>
        <v>1</v>
      </c>
      <c r="AV54" s="56">
        <f t="shared" si="21"/>
        <v>1</v>
      </c>
      <c r="AW54" s="56">
        <f t="shared" si="21"/>
        <v>1</v>
      </c>
      <c r="AX54" s="56">
        <f t="shared" si="21"/>
        <v>1</v>
      </c>
      <c r="AY54" s="56">
        <f t="shared" si="21"/>
        <v>1</v>
      </c>
      <c r="AZ54" s="56">
        <f t="shared" si="21"/>
        <v>1</v>
      </c>
    </row>
    <row r="55" spans="1:52">
      <c r="A55" s="56" t="s">
        <v>652</v>
      </c>
      <c r="B55" s="56">
        <v>462</v>
      </c>
      <c r="C55" s="56" t="s">
        <v>465</v>
      </c>
      <c r="D55" s="56" t="s">
        <v>1172</v>
      </c>
      <c r="E55" s="1">
        <v>41984</v>
      </c>
      <c r="G55" s="1">
        <f t="shared" si="1"/>
        <v>44197</v>
      </c>
      <c r="I55" s="56">
        <f t="shared" si="18"/>
        <v>0</v>
      </c>
      <c r="J55" s="56">
        <f t="shared" si="18"/>
        <v>0</v>
      </c>
      <c r="K55" s="56">
        <f t="shared" si="18"/>
        <v>0</v>
      </c>
      <c r="L55" s="56">
        <f t="shared" si="18"/>
        <v>0</v>
      </c>
      <c r="M55" s="56">
        <f t="shared" si="18"/>
        <v>0</v>
      </c>
      <c r="N55" s="56">
        <f t="shared" si="18"/>
        <v>0</v>
      </c>
      <c r="O55" s="56">
        <f t="shared" si="18"/>
        <v>0</v>
      </c>
      <c r="P55" s="56">
        <f t="shared" si="18"/>
        <v>0</v>
      </c>
      <c r="Q55" s="56">
        <f t="shared" si="18"/>
        <v>0</v>
      </c>
      <c r="R55" s="56">
        <f t="shared" si="18"/>
        <v>0</v>
      </c>
      <c r="S55" s="56">
        <f t="shared" si="19"/>
        <v>0</v>
      </c>
      <c r="T55" s="56">
        <f t="shared" si="19"/>
        <v>0</v>
      </c>
      <c r="U55" s="56">
        <f t="shared" si="19"/>
        <v>0</v>
      </c>
      <c r="V55" s="56">
        <f t="shared" si="19"/>
        <v>0</v>
      </c>
      <c r="W55" s="56">
        <f t="shared" si="19"/>
        <v>0</v>
      </c>
      <c r="X55" s="56">
        <f t="shared" si="19"/>
        <v>0</v>
      </c>
      <c r="Y55" s="56">
        <f t="shared" si="19"/>
        <v>0</v>
      </c>
      <c r="Z55" s="56">
        <f t="shared" si="19"/>
        <v>0</v>
      </c>
      <c r="AA55" s="56">
        <f t="shared" si="19"/>
        <v>0</v>
      </c>
      <c r="AB55" s="56">
        <f t="shared" si="19"/>
        <v>0</v>
      </c>
      <c r="AC55" s="56">
        <f t="shared" si="20"/>
        <v>0</v>
      </c>
      <c r="AD55" s="56">
        <f t="shared" si="20"/>
        <v>0</v>
      </c>
      <c r="AE55" s="56">
        <f t="shared" si="20"/>
        <v>0</v>
      </c>
      <c r="AF55" s="56">
        <f t="shared" si="20"/>
        <v>1</v>
      </c>
      <c r="AG55" s="56">
        <f t="shared" si="20"/>
        <v>1</v>
      </c>
      <c r="AH55" s="56">
        <f t="shared" si="20"/>
        <v>1</v>
      </c>
      <c r="AI55" s="56">
        <f t="shared" si="20"/>
        <v>1</v>
      </c>
      <c r="AJ55" s="56">
        <f t="shared" si="20"/>
        <v>1</v>
      </c>
      <c r="AK55" s="56">
        <f t="shared" si="20"/>
        <v>1</v>
      </c>
      <c r="AL55" s="56">
        <f t="shared" si="20"/>
        <v>1</v>
      </c>
      <c r="AM55" s="56">
        <f t="shared" si="21"/>
        <v>1</v>
      </c>
      <c r="AN55" s="56">
        <f t="shared" si="21"/>
        <v>1</v>
      </c>
      <c r="AO55" s="56">
        <f t="shared" si="21"/>
        <v>1</v>
      </c>
      <c r="AP55" s="56">
        <f t="shared" si="21"/>
        <v>1</v>
      </c>
      <c r="AQ55" s="56">
        <f t="shared" si="21"/>
        <v>1</v>
      </c>
      <c r="AR55" s="56">
        <f t="shared" si="21"/>
        <v>1</v>
      </c>
      <c r="AS55" s="56">
        <f t="shared" si="21"/>
        <v>1</v>
      </c>
      <c r="AT55" s="56">
        <f t="shared" si="21"/>
        <v>1</v>
      </c>
      <c r="AU55" s="56">
        <f t="shared" si="21"/>
        <v>1</v>
      </c>
      <c r="AV55" s="56">
        <f t="shared" si="21"/>
        <v>1</v>
      </c>
      <c r="AW55" s="56">
        <f t="shared" si="21"/>
        <v>1</v>
      </c>
      <c r="AX55" s="56">
        <f t="shared" si="21"/>
        <v>1</v>
      </c>
      <c r="AY55" s="56">
        <f t="shared" si="21"/>
        <v>1</v>
      </c>
      <c r="AZ55" s="56">
        <f t="shared" si="21"/>
        <v>1</v>
      </c>
    </row>
    <row r="56" spans="1:52">
      <c r="A56" s="56" t="s">
        <v>652</v>
      </c>
      <c r="B56" s="56">
        <v>494</v>
      </c>
      <c r="C56" s="56" t="s">
        <v>465</v>
      </c>
      <c r="D56" s="56" t="s">
        <v>1171</v>
      </c>
      <c r="E56" s="1">
        <v>42273</v>
      </c>
      <c r="G56" s="1">
        <f t="shared" si="1"/>
        <v>44197</v>
      </c>
      <c r="I56" s="56">
        <f t="shared" si="18"/>
        <v>0</v>
      </c>
      <c r="J56" s="56">
        <f t="shared" si="18"/>
        <v>0</v>
      </c>
      <c r="K56" s="56">
        <f t="shared" si="18"/>
        <v>0</v>
      </c>
      <c r="L56" s="56">
        <f t="shared" si="18"/>
        <v>0</v>
      </c>
      <c r="M56" s="56">
        <f t="shared" si="18"/>
        <v>0</v>
      </c>
      <c r="N56" s="56">
        <f t="shared" si="18"/>
        <v>0</v>
      </c>
      <c r="O56" s="56">
        <f t="shared" si="18"/>
        <v>0</v>
      </c>
      <c r="P56" s="56">
        <f t="shared" si="18"/>
        <v>0</v>
      </c>
      <c r="Q56" s="56">
        <f t="shared" si="18"/>
        <v>0</v>
      </c>
      <c r="R56" s="56">
        <f t="shared" si="18"/>
        <v>0</v>
      </c>
      <c r="S56" s="56">
        <f t="shared" si="19"/>
        <v>0</v>
      </c>
      <c r="T56" s="56">
        <f t="shared" si="19"/>
        <v>0</v>
      </c>
      <c r="U56" s="56">
        <f t="shared" si="19"/>
        <v>0</v>
      </c>
      <c r="V56" s="56">
        <f t="shared" si="19"/>
        <v>0</v>
      </c>
      <c r="W56" s="56">
        <f t="shared" si="19"/>
        <v>0</v>
      </c>
      <c r="X56" s="56">
        <f t="shared" si="19"/>
        <v>0</v>
      </c>
      <c r="Y56" s="56">
        <f t="shared" si="19"/>
        <v>0</v>
      </c>
      <c r="Z56" s="56">
        <f t="shared" si="19"/>
        <v>0</v>
      </c>
      <c r="AA56" s="56">
        <f t="shared" si="19"/>
        <v>0</v>
      </c>
      <c r="AB56" s="56">
        <f t="shared" si="19"/>
        <v>0</v>
      </c>
      <c r="AC56" s="56">
        <f t="shared" si="20"/>
        <v>0</v>
      </c>
      <c r="AD56" s="56">
        <f t="shared" si="20"/>
        <v>0</v>
      </c>
      <c r="AE56" s="56">
        <f t="shared" si="20"/>
        <v>0</v>
      </c>
      <c r="AF56" s="56">
        <f t="shared" si="20"/>
        <v>0</v>
      </c>
      <c r="AG56" s="56">
        <f t="shared" si="20"/>
        <v>0</v>
      </c>
      <c r="AH56" s="56">
        <f t="shared" si="20"/>
        <v>0</v>
      </c>
      <c r="AI56" s="56">
        <f t="shared" si="20"/>
        <v>1</v>
      </c>
      <c r="AJ56" s="56">
        <f t="shared" si="20"/>
        <v>1</v>
      </c>
      <c r="AK56" s="56">
        <f t="shared" si="20"/>
        <v>1</v>
      </c>
      <c r="AL56" s="56">
        <f t="shared" si="20"/>
        <v>1</v>
      </c>
      <c r="AM56" s="56">
        <f t="shared" si="21"/>
        <v>1</v>
      </c>
      <c r="AN56" s="56">
        <f t="shared" si="21"/>
        <v>1</v>
      </c>
      <c r="AO56" s="56">
        <f t="shared" si="21"/>
        <v>1</v>
      </c>
      <c r="AP56" s="56">
        <f t="shared" si="21"/>
        <v>1</v>
      </c>
      <c r="AQ56" s="56">
        <f t="shared" si="21"/>
        <v>1</v>
      </c>
      <c r="AR56" s="56">
        <f t="shared" si="21"/>
        <v>1</v>
      </c>
      <c r="AS56" s="56">
        <f t="shared" si="21"/>
        <v>1</v>
      </c>
      <c r="AT56" s="56">
        <f t="shared" si="21"/>
        <v>1</v>
      </c>
      <c r="AU56" s="56">
        <f t="shared" si="21"/>
        <v>1</v>
      </c>
      <c r="AV56" s="56">
        <f t="shared" si="21"/>
        <v>1</v>
      </c>
      <c r="AW56" s="56">
        <f t="shared" si="21"/>
        <v>1</v>
      </c>
      <c r="AX56" s="56">
        <f t="shared" si="21"/>
        <v>1</v>
      </c>
      <c r="AY56" s="56">
        <f t="shared" si="21"/>
        <v>1</v>
      </c>
      <c r="AZ56" s="56">
        <f t="shared" si="21"/>
        <v>1</v>
      </c>
    </row>
    <row r="57" spans="1:52">
      <c r="A57" s="56" t="s">
        <v>652</v>
      </c>
      <c r="B57" s="56">
        <v>527</v>
      </c>
      <c r="C57" s="56" t="s">
        <v>465</v>
      </c>
      <c r="D57" s="56" t="s">
        <v>1170</v>
      </c>
      <c r="E57" s="1">
        <v>41815</v>
      </c>
      <c r="G57" s="1">
        <f t="shared" si="1"/>
        <v>44197</v>
      </c>
      <c r="I57" s="56">
        <f t="shared" ref="I57:R66" si="22">IF(AND(I$5&gt;$E57,I$5&lt;$G57),1,0)</f>
        <v>0</v>
      </c>
      <c r="J57" s="56">
        <f t="shared" si="22"/>
        <v>0</v>
      </c>
      <c r="K57" s="56">
        <f t="shared" si="22"/>
        <v>0</v>
      </c>
      <c r="L57" s="56">
        <f t="shared" si="22"/>
        <v>0</v>
      </c>
      <c r="M57" s="56">
        <f t="shared" si="22"/>
        <v>0</v>
      </c>
      <c r="N57" s="56">
        <f t="shared" si="22"/>
        <v>0</v>
      </c>
      <c r="O57" s="56">
        <f t="shared" si="22"/>
        <v>0</v>
      </c>
      <c r="P57" s="56">
        <f t="shared" si="22"/>
        <v>0</v>
      </c>
      <c r="Q57" s="56">
        <f t="shared" si="22"/>
        <v>0</v>
      </c>
      <c r="R57" s="56">
        <f t="shared" si="22"/>
        <v>0</v>
      </c>
      <c r="S57" s="56">
        <f t="shared" ref="S57:AB66" si="23">IF(AND(S$5&gt;$E57,S$5&lt;$G57),1,0)</f>
        <v>0</v>
      </c>
      <c r="T57" s="56">
        <f t="shared" si="23"/>
        <v>0</v>
      </c>
      <c r="U57" s="56">
        <f t="shared" si="23"/>
        <v>0</v>
      </c>
      <c r="V57" s="56">
        <f t="shared" si="23"/>
        <v>0</v>
      </c>
      <c r="W57" s="56">
        <f t="shared" si="23"/>
        <v>0</v>
      </c>
      <c r="X57" s="56">
        <f t="shared" si="23"/>
        <v>0</v>
      </c>
      <c r="Y57" s="56">
        <f t="shared" si="23"/>
        <v>0</v>
      </c>
      <c r="Z57" s="56">
        <f t="shared" si="23"/>
        <v>0</v>
      </c>
      <c r="AA57" s="56">
        <f t="shared" si="23"/>
        <v>0</v>
      </c>
      <c r="AB57" s="56">
        <f t="shared" si="23"/>
        <v>0</v>
      </c>
      <c r="AC57" s="56">
        <f t="shared" ref="AC57:AL66" si="24">IF(AND(AC$5&gt;$E57,AC$5&lt;$G57),1,0)</f>
        <v>0</v>
      </c>
      <c r="AD57" s="56">
        <f t="shared" si="24"/>
        <v>1</v>
      </c>
      <c r="AE57" s="56">
        <f t="shared" si="24"/>
        <v>1</v>
      </c>
      <c r="AF57" s="56">
        <f t="shared" si="24"/>
        <v>1</v>
      </c>
      <c r="AG57" s="56">
        <f t="shared" si="24"/>
        <v>1</v>
      </c>
      <c r="AH57" s="56">
        <f t="shared" si="24"/>
        <v>1</v>
      </c>
      <c r="AI57" s="56">
        <f t="shared" si="24"/>
        <v>1</v>
      </c>
      <c r="AJ57" s="56">
        <f t="shared" si="24"/>
        <v>1</v>
      </c>
      <c r="AK57" s="56">
        <f t="shared" si="24"/>
        <v>1</v>
      </c>
      <c r="AL57" s="56">
        <f t="shared" si="24"/>
        <v>1</v>
      </c>
      <c r="AM57" s="56">
        <f t="shared" ref="AM57:AZ66" si="25">IF(AND(AM$5&gt;$E57,AM$5&lt;$G57),1,0)</f>
        <v>1</v>
      </c>
      <c r="AN57" s="56">
        <f t="shared" si="25"/>
        <v>1</v>
      </c>
      <c r="AO57" s="56">
        <f t="shared" si="25"/>
        <v>1</v>
      </c>
      <c r="AP57" s="56">
        <f t="shared" si="25"/>
        <v>1</v>
      </c>
      <c r="AQ57" s="56">
        <f t="shared" si="25"/>
        <v>1</v>
      </c>
      <c r="AR57" s="56">
        <f t="shared" si="25"/>
        <v>1</v>
      </c>
      <c r="AS57" s="56">
        <f t="shared" si="25"/>
        <v>1</v>
      </c>
      <c r="AT57" s="56">
        <f t="shared" si="25"/>
        <v>1</v>
      </c>
      <c r="AU57" s="56">
        <f t="shared" si="25"/>
        <v>1</v>
      </c>
      <c r="AV57" s="56">
        <f t="shared" si="25"/>
        <v>1</v>
      </c>
      <c r="AW57" s="56">
        <f t="shared" si="25"/>
        <v>1</v>
      </c>
      <c r="AX57" s="56">
        <f t="shared" si="25"/>
        <v>1</v>
      </c>
      <c r="AY57" s="56">
        <f t="shared" si="25"/>
        <v>1</v>
      </c>
      <c r="AZ57" s="56">
        <f t="shared" si="25"/>
        <v>1</v>
      </c>
    </row>
    <row r="58" spans="1:52">
      <c r="A58" s="56" t="s">
        <v>652</v>
      </c>
      <c r="B58" s="56">
        <v>529</v>
      </c>
      <c r="C58" s="56" t="s">
        <v>465</v>
      </c>
      <c r="D58" s="56" t="s">
        <v>1169</v>
      </c>
      <c r="E58" s="1">
        <v>42179</v>
      </c>
      <c r="G58" s="1">
        <f t="shared" si="1"/>
        <v>44197</v>
      </c>
      <c r="I58" s="56">
        <f t="shared" si="22"/>
        <v>0</v>
      </c>
      <c r="J58" s="56">
        <f t="shared" si="22"/>
        <v>0</v>
      </c>
      <c r="K58" s="56">
        <f t="shared" si="22"/>
        <v>0</v>
      </c>
      <c r="L58" s="56">
        <f t="shared" si="22"/>
        <v>0</v>
      </c>
      <c r="M58" s="56">
        <f t="shared" si="22"/>
        <v>0</v>
      </c>
      <c r="N58" s="56">
        <f t="shared" si="22"/>
        <v>0</v>
      </c>
      <c r="O58" s="56">
        <f t="shared" si="22"/>
        <v>0</v>
      </c>
      <c r="P58" s="56">
        <f t="shared" si="22"/>
        <v>0</v>
      </c>
      <c r="Q58" s="56">
        <f t="shared" si="22"/>
        <v>0</v>
      </c>
      <c r="R58" s="56">
        <f t="shared" si="22"/>
        <v>0</v>
      </c>
      <c r="S58" s="56">
        <f t="shared" si="23"/>
        <v>0</v>
      </c>
      <c r="T58" s="56">
        <f t="shared" si="23"/>
        <v>0</v>
      </c>
      <c r="U58" s="56">
        <f t="shared" si="23"/>
        <v>0</v>
      </c>
      <c r="V58" s="56">
        <f t="shared" si="23"/>
        <v>0</v>
      </c>
      <c r="W58" s="56">
        <f t="shared" si="23"/>
        <v>0</v>
      </c>
      <c r="X58" s="56">
        <f t="shared" si="23"/>
        <v>0</v>
      </c>
      <c r="Y58" s="56">
        <f t="shared" si="23"/>
        <v>0</v>
      </c>
      <c r="Z58" s="56">
        <f t="shared" si="23"/>
        <v>0</v>
      </c>
      <c r="AA58" s="56">
        <f t="shared" si="23"/>
        <v>0</v>
      </c>
      <c r="AB58" s="56">
        <f t="shared" si="23"/>
        <v>0</v>
      </c>
      <c r="AC58" s="56">
        <f t="shared" si="24"/>
        <v>0</v>
      </c>
      <c r="AD58" s="56">
        <f t="shared" si="24"/>
        <v>0</v>
      </c>
      <c r="AE58" s="56">
        <f t="shared" si="24"/>
        <v>0</v>
      </c>
      <c r="AF58" s="56">
        <f t="shared" si="24"/>
        <v>0</v>
      </c>
      <c r="AG58" s="56">
        <f t="shared" si="24"/>
        <v>0</v>
      </c>
      <c r="AH58" s="56">
        <f t="shared" si="24"/>
        <v>1</v>
      </c>
      <c r="AI58" s="56">
        <f t="shared" si="24"/>
        <v>1</v>
      </c>
      <c r="AJ58" s="56">
        <f t="shared" si="24"/>
        <v>1</v>
      </c>
      <c r="AK58" s="56">
        <f t="shared" si="24"/>
        <v>1</v>
      </c>
      <c r="AL58" s="56">
        <f t="shared" si="24"/>
        <v>1</v>
      </c>
      <c r="AM58" s="56">
        <f t="shared" si="25"/>
        <v>1</v>
      </c>
      <c r="AN58" s="56">
        <f t="shared" si="25"/>
        <v>1</v>
      </c>
      <c r="AO58" s="56">
        <f t="shared" si="25"/>
        <v>1</v>
      </c>
      <c r="AP58" s="56">
        <f t="shared" si="25"/>
        <v>1</v>
      </c>
      <c r="AQ58" s="56">
        <f t="shared" si="25"/>
        <v>1</v>
      </c>
      <c r="AR58" s="56">
        <f t="shared" si="25"/>
        <v>1</v>
      </c>
      <c r="AS58" s="56">
        <f t="shared" si="25"/>
        <v>1</v>
      </c>
      <c r="AT58" s="56">
        <f t="shared" si="25"/>
        <v>1</v>
      </c>
      <c r="AU58" s="56">
        <f t="shared" si="25"/>
        <v>1</v>
      </c>
      <c r="AV58" s="56">
        <f t="shared" si="25"/>
        <v>1</v>
      </c>
      <c r="AW58" s="56">
        <f t="shared" si="25"/>
        <v>1</v>
      </c>
      <c r="AX58" s="56">
        <f t="shared" si="25"/>
        <v>1</v>
      </c>
      <c r="AY58" s="56">
        <f t="shared" si="25"/>
        <v>1</v>
      </c>
      <c r="AZ58" s="56">
        <f t="shared" si="25"/>
        <v>1</v>
      </c>
    </row>
    <row r="59" spans="1:52">
      <c r="A59" s="56" t="s">
        <v>653</v>
      </c>
      <c r="B59" s="56">
        <v>532</v>
      </c>
      <c r="C59" s="56" t="s">
        <v>465</v>
      </c>
      <c r="D59" s="56" t="s">
        <v>1168</v>
      </c>
      <c r="E59" s="1">
        <v>41871</v>
      </c>
      <c r="F59" s="1">
        <v>43891</v>
      </c>
      <c r="G59" s="1">
        <f t="shared" si="1"/>
        <v>43891</v>
      </c>
      <c r="I59" s="56">
        <f t="shared" si="22"/>
        <v>0</v>
      </c>
      <c r="J59" s="56">
        <f t="shared" si="22"/>
        <v>0</v>
      </c>
      <c r="K59" s="56">
        <f t="shared" si="22"/>
        <v>0</v>
      </c>
      <c r="L59" s="56">
        <f t="shared" si="22"/>
        <v>0</v>
      </c>
      <c r="M59" s="56">
        <f t="shared" si="22"/>
        <v>0</v>
      </c>
      <c r="N59" s="56">
        <f t="shared" si="22"/>
        <v>0</v>
      </c>
      <c r="O59" s="56">
        <f t="shared" si="22"/>
        <v>0</v>
      </c>
      <c r="P59" s="56">
        <f t="shared" si="22"/>
        <v>0</v>
      </c>
      <c r="Q59" s="56">
        <f t="shared" si="22"/>
        <v>0</v>
      </c>
      <c r="R59" s="56">
        <f t="shared" si="22"/>
        <v>0</v>
      </c>
      <c r="S59" s="56">
        <f t="shared" si="23"/>
        <v>0</v>
      </c>
      <c r="T59" s="56">
        <f t="shared" si="23"/>
        <v>0</v>
      </c>
      <c r="U59" s="56">
        <f t="shared" si="23"/>
        <v>0</v>
      </c>
      <c r="V59" s="56">
        <f t="shared" si="23"/>
        <v>0</v>
      </c>
      <c r="W59" s="56">
        <f t="shared" si="23"/>
        <v>0</v>
      </c>
      <c r="X59" s="56">
        <f t="shared" si="23"/>
        <v>0</v>
      </c>
      <c r="Y59" s="56">
        <f t="shared" si="23"/>
        <v>0</v>
      </c>
      <c r="Z59" s="56">
        <f t="shared" si="23"/>
        <v>0</v>
      </c>
      <c r="AA59" s="56">
        <f t="shared" si="23"/>
        <v>0</v>
      </c>
      <c r="AB59" s="56">
        <f t="shared" si="23"/>
        <v>0</v>
      </c>
      <c r="AC59" s="56">
        <f t="shared" si="24"/>
        <v>0</v>
      </c>
      <c r="AD59" s="56">
        <f t="shared" si="24"/>
        <v>0</v>
      </c>
      <c r="AE59" s="56">
        <f t="shared" si="24"/>
        <v>1</v>
      </c>
      <c r="AF59" s="56">
        <f t="shared" si="24"/>
        <v>1</v>
      </c>
      <c r="AG59" s="56">
        <f t="shared" si="24"/>
        <v>1</v>
      </c>
      <c r="AH59" s="56">
        <f t="shared" si="24"/>
        <v>1</v>
      </c>
      <c r="AI59" s="56">
        <f t="shared" si="24"/>
        <v>1</v>
      </c>
      <c r="AJ59" s="56">
        <f t="shared" si="24"/>
        <v>1</v>
      </c>
      <c r="AK59" s="56">
        <f t="shared" si="24"/>
        <v>1</v>
      </c>
      <c r="AL59" s="56">
        <f t="shared" si="24"/>
        <v>1</v>
      </c>
      <c r="AM59" s="56">
        <f t="shared" si="25"/>
        <v>1</v>
      </c>
      <c r="AN59" s="56">
        <f t="shared" si="25"/>
        <v>1</v>
      </c>
      <c r="AO59" s="56">
        <f t="shared" si="25"/>
        <v>1</v>
      </c>
      <c r="AP59" s="56">
        <f t="shared" si="25"/>
        <v>1</v>
      </c>
      <c r="AQ59" s="56">
        <f t="shared" si="25"/>
        <v>1</v>
      </c>
      <c r="AR59" s="56">
        <f t="shared" si="25"/>
        <v>1</v>
      </c>
      <c r="AS59" s="56">
        <f t="shared" si="25"/>
        <v>1</v>
      </c>
      <c r="AT59" s="56">
        <f t="shared" si="25"/>
        <v>1</v>
      </c>
      <c r="AU59" s="56">
        <f t="shared" si="25"/>
        <v>1</v>
      </c>
      <c r="AV59" s="56">
        <f t="shared" si="25"/>
        <v>1</v>
      </c>
      <c r="AW59" s="56">
        <f t="shared" si="25"/>
        <v>1</v>
      </c>
      <c r="AX59" s="56">
        <f t="shared" si="25"/>
        <v>1</v>
      </c>
      <c r="AY59" s="56">
        <f t="shared" si="25"/>
        <v>1</v>
      </c>
      <c r="AZ59" s="56">
        <f t="shared" si="25"/>
        <v>1</v>
      </c>
    </row>
    <row r="60" spans="1:52">
      <c r="A60" s="56" t="s">
        <v>1119</v>
      </c>
      <c r="B60" s="56">
        <v>1492</v>
      </c>
      <c r="C60" s="56" t="s">
        <v>465</v>
      </c>
      <c r="D60" s="56" t="s">
        <v>1167</v>
      </c>
      <c r="E60" s="1">
        <v>43677</v>
      </c>
      <c r="F60" s="1">
        <v>44105</v>
      </c>
      <c r="G60" s="1">
        <f t="shared" si="1"/>
        <v>44105</v>
      </c>
      <c r="I60" s="56">
        <f t="shared" si="22"/>
        <v>0</v>
      </c>
      <c r="J60" s="56">
        <f t="shared" si="22"/>
        <v>0</v>
      </c>
      <c r="K60" s="56">
        <f t="shared" si="22"/>
        <v>0</v>
      </c>
      <c r="L60" s="56">
        <f t="shared" si="22"/>
        <v>0</v>
      </c>
      <c r="M60" s="56">
        <f t="shared" si="22"/>
        <v>0</v>
      </c>
      <c r="N60" s="56">
        <f t="shared" si="22"/>
        <v>0</v>
      </c>
      <c r="O60" s="56">
        <f t="shared" si="22"/>
        <v>0</v>
      </c>
      <c r="P60" s="56">
        <f t="shared" si="22"/>
        <v>0</v>
      </c>
      <c r="Q60" s="56">
        <f t="shared" si="22"/>
        <v>0</v>
      </c>
      <c r="R60" s="56">
        <f t="shared" si="22"/>
        <v>0</v>
      </c>
      <c r="S60" s="56">
        <f t="shared" si="23"/>
        <v>0</v>
      </c>
      <c r="T60" s="56">
        <f t="shared" si="23"/>
        <v>0</v>
      </c>
      <c r="U60" s="56">
        <f t="shared" si="23"/>
        <v>0</v>
      </c>
      <c r="V60" s="56">
        <f t="shared" si="23"/>
        <v>0</v>
      </c>
      <c r="W60" s="56">
        <f t="shared" si="23"/>
        <v>0</v>
      </c>
      <c r="X60" s="56">
        <f t="shared" si="23"/>
        <v>0</v>
      </c>
      <c r="Y60" s="56">
        <f t="shared" si="23"/>
        <v>0</v>
      </c>
      <c r="Z60" s="56">
        <f t="shared" si="23"/>
        <v>0</v>
      </c>
      <c r="AA60" s="56">
        <f t="shared" si="23"/>
        <v>0</v>
      </c>
      <c r="AB60" s="56">
        <f t="shared" si="23"/>
        <v>0</v>
      </c>
      <c r="AC60" s="56">
        <f t="shared" si="24"/>
        <v>0</v>
      </c>
      <c r="AD60" s="56">
        <f t="shared" si="24"/>
        <v>0</v>
      </c>
      <c r="AE60" s="56">
        <f t="shared" si="24"/>
        <v>0</v>
      </c>
      <c r="AF60" s="56">
        <f t="shared" si="24"/>
        <v>0</v>
      </c>
      <c r="AG60" s="56">
        <f t="shared" si="24"/>
        <v>0</v>
      </c>
      <c r="AH60" s="56">
        <f t="shared" si="24"/>
        <v>0</v>
      </c>
      <c r="AI60" s="56">
        <f t="shared" si="24"/>
        <v>0</v>
      </c>
      <c r="AJ60" s="56">
        <f t="shared" si="24"/>
        <v>0</v>
      </c>
      <c r="AK60" s="56">
        <f t="shared" si="24"/>
        <v>0</v>
      </c>
      <c r="AL60" s="56">
        <f t="shared" si="24"/>
        <v>0</v>
      </c>
      <c r="AM60" s="56">
        <f t="shared" si="25"/>
        <v>0</v>
      </c>
      <c r="AN60" s="56">
        <f t="shared" si="25"/>
        <v>0</v>
      </c>
      <c r="AO60" s="56">
        <f t="shared" si="25"/>
        <v>0</v>
      </c>
      <c r="AP60" s="56">
        <f t="shared" si="25"/>
        <v>0</v>
      </c>
      <c r="AQ60" s="56">
        <f t="shared" si="25"/>
        <v>0</v>
      </c>
      <c r="AR60" s="56">
        <f t="shared" si="25"/>
        <v>0</v>
      </c>
      <c r="AS60" s="56">
        <f t="shared" si="25"/>
        <v>0</v>
      </c>
      <c r="AT60" s="56">
        <f t="shared" si="25"/>
        <v>0</v>
      </c>
      <c r="AU60" s="56">
        <f t="shared" si="25"/>
        <v>0</v>
      </c>
      <c r="AV60" s="56">
        <f t="shared" si="25"/>
        <v>0</v>
      </c>
      <c r="AW60" s="56">
        <f t="shared" si="25"/>
        <v>0</v>
      </c>
      <c r="AX60" s="56">
        <f t="shared" si="25"/>
        <v>0</v>
      </c>
      <c r="AY60" s="56">
        <f t="shared" si="25"/>
        <v>1</v>
      </c>
      <c r="AZ60" s="56">
        <f t="shared" si="25"/>
        <v>1</v>
      </c>
    </row>
    <row r="61" spans="1:52">
      <c r="A61" s="56" t="s">
        <v>335</v>
      </c>
      <c r="B61" s="56">
        <v>365</v>
      </c>
      <c r="C61" s="56" t="s">
        <v>465</v>
      </c>
      <c r="D61" s="56" t="s">
        <v>1166</v>
      </c>
      <c r="E61" s="1">
        <v>41950</v>
      </c>
      <c r="F61" s="1">
        <v>42499</v>
      </c>
      <c r="G61" s="1">
        <f t="shared" si="1"/>
        <v>42499</v>
      </c>
      <c r="I61" s="56">
        <f t="shared" si="22"/>
        <v>0</v>
      </c>
      <c r="J61" s="56">
        <f t="shared" si="22"/>
        <v>0</v>
      </c>
      <c r="K61" s="56">
        <f t="shared" si="22"/>
        <v>0</v>
      </c>
      <c r="L61" s="56">
        <f t="shared" si="22"/>
        <v>0</v>
      </c>
      <c r="M61" s="56">
        <f t="shared" si="22"/>
        <v>0</v>
      </c>
      <c r="N61" s="56">
        <f t="shared" si="22"/>
        <v>0</v>
      </c>
      <c r="O61" s="56">
        <f t="shared" si="22"/>
        <v>0</v>
      </c>
      <c r="P61" s="56">
        <f t="shared" si="22"/>
        <v>0</v>
      </c>
      <c r="Q61" s="56">
        <f t="shared" si="22"/>
        <v>0</v>
      </c>
      <c r="R61" s="56">
        <f t="shared" si="22"/>
        <v>0</v>
      </c>
      <c r="S61" s="56">
        <f t="shared" si="23"/>
        <v>0</v>
      </c>
      <c r="T61" s="56">
        <f t="shared" si="23"/>
        <v>0</v>
      </c>
      <c r="U61" s="56">
        <f t="shared" si="23"/>
        <v>0</v>
      </c>
      <c r="V61" s="56">
        <f t="shared" si="23"/>
        <v>0</v>
      </c>
      <c r="W61" s="56">
        <f t="shared" si="23"/>
        <v>0</v>
      </c>
      <c r="X61" s="56">
        <f t="shared" si="23"/>
        <v>0</v>
      </c>
      <c r="Y61" s="56">
        <f t="shared" si="23"/>
        <v>0</v>
      </c>
      <c r="Z61" s="56">
        <f t="shared" si="23"/>
        <v>0</v>
      </c>
      <c r="AA61" s="56">
        <f t="shared" si="23"/>
        <v>0</v>
      </c>
      <c r="AB61" s="56">
        <f t="shared" si="23"/>
        <v>0</v>
      </c>
      <c r="AC61" s="56">
        <f t="shared" si="24"/>
        <v>0</v>
      </c>
      <c r="AD61" s="56">
        <f t="shared" si="24"/>
        <v>0</v>
      </c>
      <c r="AE61" s="56">
        <f t="shared" si="24"/>
        <v>0</v>
      </c>
      <c r="AF61" s="56">
        <f t="shared" si="24"/>
        <v>1</v>
      </c>
      <c r="AG61" s="56">
        <f t="shared" si="24"/>
        <v>1</v>
      </c>
      <c r="AH61" s="56">
        <f t="shared" si="24"/>
        <v>1</v>
      </c>
      <c r="AI61" s="56">
        <f t="shared" si="24"/>
        <v>1</v>
      </c>
      <c r="AJ61" s="56">
        <f t="shared" si="24"/>
        <v>1</v>
      </c>
      <c r="AK61" s="56">
        <f t="shared" si="24"/>
        <v>1</v>
      </c>
      <c r="AL61" s="56">
        <f t="shared" si="24"/>
        <v>0</v>
      </c>
      <c r="AM61" s="56">
        <f t="shared" si="25"/>
        <v>0</v>
      </c>
      <c r="AN61" s="56">
        <f t="shared" si="25"/>
        <v>0</v>
      </c>
      <c r="AO61" s="56">
        <f t="shared" si="25"/>
        <v>0</v>
      </c>
      <c r="AP61" s="56">
        <f t="shared" si="25"/>
        <v>0</v>
      </c>
      <c r="AQ61" s="56">
        <f t="shared" si="25"/>
        <v>0</v>
      </c>
      <c r="AR61" s="56">
        <f t="shared" si="25"/>
        <v>0</v>
      </c>
      <c r="AS61" s="56">
        <f t="shared" si="25"/>
        <v>0</v>
      </c>
      <c r="AT61" s="56">
        <f t="shared" si="25"/>
        <v>0</v>
      </c>
      <c r="AU61" s="56">
        <f t="shared" si="25"/>
        <v>0</v>
      </c>
      <c r="AV61" s="56">
        <f t="shared" si="25"/>
        <v>0</v>
      </c>
      <c r="AW61" s="56">
        <f t="shared" si="25"/>
        <v>0</v>
      </c>
      <c r="AX61" s="56">
        <f t="shared" si="25"/>
        <v>0</v>
      </c>
      <c r="AY61" s="56">
        <f t="shared" si="25"/>
        <v>0</v>
      </c>
      <c r="AZ61" s="56">
        <f t="shared" si="25"/>
        <v>0</v>
      </c>
    </row>
    <row r="62" spans="1:52">
      <c r="A62" s="56" t="s">
        <v>335</v>
      </c>
      <c r="B62" s="56">
        <v>372</v>
      </c>
      <c r="C62" s="56" t="s">
        <v>465</v>
      </c>
      <c r="D62" s="56" t="s">
        <v>1165</v>
      </c>
      <c r="E62" s="1">
        <v>41989</v>
      </c>
      <c r="F62" s="1">
        <v>42580</v>
      </c>
      <c r="G62" s="1">
        <f t="shared" si="1"/>
        <v>42580</v>
      </c>
      <c r="I62" s="56">
        <f t="shared" si="22"/>
        <v>0</v>
      </c>
      <c r="J62" s="56">
        <f t="shared" si="22"/>
        <v>0</v>
      </c>
      <c r="K62" s="56">
        <f t="shared" si="22"/>
        <v>0</v>
      </c>
      <c r="L62" s="56">
        <f t="shared" si="22"/>
        <v>0</v>
      </c>
      <c r="M62" s="56">
        <f t="shared" si="22"/>
        <v>0</v>
      </c>
      <c r="N62" s="56">
        <f t="shared" si="22"/>
        <v>0</v>
      </c>
      <c r="O62" s="56">
        <f t="shared" si="22"/>
        <v>0</v>
      </c>
      <c r="P62" s="56">
        <f t="shared" si="22"/>
        <v>0</v>
      </c>
      <c r="Q62" s="56">
        <f t="shared" si="22"/>
        <v>0</v>
      </c>
      <c r="R62" s="56">
        <f t="shared" si="22"/>
        <v>0</v>
      </c>
      <c r="S62" s="56">
        <f t="shared" si="23"/>
        <v>0</v>
      </c>
      <c r="T62" s="56">
        <f t="shared" si="23"/>
        <v>0</v>
      </c>
      <c r="U62" s="56">
        <f t="shared" si="23"/>
        <v>0</v>
      </c>
      <c r="V62" s="56">
        <f t="shared" si="23"/>
        <v>0</v>
      </c>
      <c r="W62" s="56">
        <f t="shared" si="23"/>
        <v>0</v>
      </c>
      <c r="X62" s="56">
        <f t="shared" si="23"/>
        <v>0</v>
      </c>
      <c r="Y62" s="56">
        <f t="shared" si="23"/>
        <v>0</v>
      </c>
      <c r="Z62" s="56">
        <f t="shared" si="23"/>
        <v>0</v>
      </c>
      <c r="AA62" s="56">
        <f t="shared" si="23"/>
        <v>0</v>
      </c>
      <c r="AB62" s="56">
        <f t="shared" si="23"/>
        <v>0</v>
      </c>
      <c r="AC62" s="56">
        <f t="shared" si="24"/>
        <v>0</v>
      </c>
      <c r="AD62" s="56">
        <f t="shared" si="24"/>
        <v>0</v>
      </c>
      <c r="AE62" s="56">
        <f t="shared" si="24"/>
        <v>0</v>
      </c>
      <c r="AF62" s="56">
        <f t="shared" si="24"/>
        <v>1</v>
      </c>
      <c r="AG62" s="56">
        <f t="shared" si="24"/>
        <v>1</v>
      </c>
      <c r="AH62" s="56">
        <f t="shared" si="24"/>
        <v>1</v>
      </c>
      <c r="AI62" s="56">
        <f t="shared" si="24"/>
        <v>1</v>
      </c>
      <c r="AJ62" s="56">
        <f t="shared" si="24"/>
        <v>1</v>
      </c>
      <c r="AK62" s="56">
        <f t="shared" si="24"/>
        <v>1</v>
      </c>
      <c r="AL62" s="56">
        <f t="shared" si="24"/>
        <v>1</v>
      </c>
      <c r="AM62" s="56">
        <f t="shared" si="25"/>
        <v>0</v>
      </c>
      <c r="AN62" s="56">
        <f t="shared" si="25"/>
        <v>0</v>
      </c>
      <c r="AO62" s="56">
        <f t="shared" si="25"/>
        <v>0</v>
      </c>
      <c r="AP62" s="56">
        <f t="shared" si="25"/>
        <v>0</v>
      </c>
      <c r="AQ62" s="56">
        <f t="shared" si="25"/>
        <v>0</v>
      </c>
      <c r="AR62" s="56">
        <f t="shared" si="25"/>
        <v>0</v>
      </c>
      <c r="AS62" s="56">
        <f t="shared" si="25"/>
        <v>0</v>
      </c>
      <c r="AT62" s="56">
        <f t="shared" si="25"/>
        <v>0</v>
      </c>
      <c r="AU62" s="56">
        <f t="shared" si="25"/>
        <v>0</v>
      </c>
      <c r="AV62" s="56">
        <f t="shared" si="25"/>
        <v>0</v>
      </c>
      <c r="AW62" s="56">
        <f t="shared" si="25"/>
        <v>0</v>
      </c>
      <c r="AX62" s="56">
        <f t="shared" si="25"/>
        <v>0</v>
      </c>
      <c r="AY62" s="56">
        <f t="shared" si="25"/>
        <v>0</v>
      </c>
      <c r="AZ62" s="56">
        <f t="shared" si="25"/>
        <v>0</v>
      </c>
    </row>
    <row r="63" spans="1:52">
      <c r="A63" s="56" t="s">
        <v>652</v>
      </c>
      <c r="B63" s="56">
        <v>1876</v>
      </c>
      <c r="C63" s="56" t="s">
        <v>1161</v>
      </c>
      <c r="D63" s="56" t="s">
        <v>1164</v>
      </c>
      <c r="E63" s="1">
        <v>43595</v>
      </c>
      <c r="G63" s="1">
        <f t="shared" si="1"/>
        <v>44197</v>
      </c>
      <c r="I63" s="56">
        <f t="shared" si="22"/>
        <v>0</v>
      </c>
      <c r="J63" s="56">
        <f t="shared" si="22"/>
        <v>0</v>
      </c>
      <c r="K63" s="56">
        <f t="shared" si="22"/>
        <v>0</v>
      </c>
      <c r="L63" s="56">
        <f t="shared" si="22"/>
        <v>0</v>
      </c>
      <c r="M63" s="56">
        <f t="shared" si="22"/>
        <v>0</v>
      </c>
      <c r="N63" s="56">
        <f t="shared" si="22"/>
        <v>0</v>
      </c>
      <c r="O63" s="56">
        <f t="shared" si="22"/>
        <v>0</v>
      </c>
      <c r="P63" s="56">
        <f t="shared" si="22"/>
        <v>0</v>
      </c>
      <c r="Q63" s="56">
        <f t="shared" si="22"/>
        <v>0</v>
      </c>
      <c r="R63" s="56">
        <f t="shared" si="22"/>
        <v>0</v>
      </c>
      <c r="S63" s="56">
        <f t="shared" si="23"/>
        <v>0</v>
      </c>
      <c r="T63" s="56">
        <f t="shared" si="23"/>
        <v>0</v>
      </c>
      <c r="U63" s="56">
        <f t="shared" si="23"/>
        <v>0</v>
      </c>
      <c r="V63" s="56">
        <f t="shared" si="23"/>
        <v>0</v>
      </c>
      <c r="W63" s="56">
        <f t="shared" si="23"/>
        <v>0</v>
      </c>
      <c r="X63" s="56">
        <f t="shared" si="23"/>
        <v>0</v>
      </c>
      <c r="Y63" s="56">
        <f t="shared" si="23"/>
        <v>0</v>
      </c>
      <c r="Z63" s="56">
        <f t="shared" si="23"/>
        <v>0</v>
      </c>
      <c r="AA63" s="56">
        <f t="shared" si="23"/>
        <v>0</v>
      </c>
      <c r="AB63" s="56">
        <f t="shared" si="23"/>
        <v>0</v>
      </c>
      <c r="AC63" s="56">
        <f t="shared" si="24"/>
        <v>0</v>
      </c>
      <c r="AD63" s="56">
        <f t="shared" si="24"/>
        <v>0</v>
      </c>
      <c r="AE63" s="56">
        <f t="shared" si="24"/>
        <v>0</v>
      </c>
      <c r="AF63" s="56">
        <f t="shared" si="24"/>
        <v>0</v>
      </c>
      <c r="AG63" s="56">
        <f t="shared" si="24"/>
        <v>0</v>
      </c>
      <c r="AH63" s="56">
        <f t="shared" si="24"/>
        <v>0</v>
      </c>
      <c r="AI63" s="56">
        <f t="shared" si="24"/>
        <v>0</v>
      </c>
      <c r="AJ63" s="56">
        <f t="shared" si="24"/>
        <v>0</v>
      </c>
      <c r="AK63" s="56">
        <f t="shared" si="24"/>
        <v>0</v>
      </c>
      <c r="AL63" s="56">
        <f t="shared" si="24"/>
        <v>0</v>
      </c>
      <c r="AM63" s="56">
        <f t="shared" si="25"/>
        <v>0</v>
      </c>
      <c r="AN63" s="56">
        <f t="shared" si="25"/>
        <v>0</v>
      </c>
      <c r="AO63" s="56">
        <f t="shared" si="25"/>
        <v>0</v>
      </c>
      <c r="AP63" s="56">
        <f t="shared" si="25"/>
        <v>0</v>
      </c>
      <c r="AQ63" s="56">
        <f t="shared" si="25"/>
        <v>0</v>
      </c>
      <c r="AR63" s="56">
        <f t="shared" si="25"/>
        <v>0</v>
      </c>
      <c r="AS63" s="56">
        <f t="shared" si="25"/>
        <v>0</v>
      </c>
      <c r="AT63" s="56">
        <f t="shared" si="25"/>
        <v>0</v>
      </c>
      <c r="AU63" s="56">
        <f t="shared" si="25"/>
        <v>0</v>
      </c>
      <c r="AV63" s="56">
        <f t="shared" si="25"/>
        <v>0</v>
      </c>
      <c r="AW63" s="56">
        <f t="shared" si="25"/>
        <v>0</v>
      </c>
      <c r="AX63" s="56">
        <f t="shared" si="25"/>
        <v>1</v>
      </c>
      <c r="AY63" s="56">
        <f t="shared" si="25"/>
        <v>1</v>
      </c>
      <c r="AZ63" s="56">
        <f t="shared" si="25"/>
        <v>1</v>
      </c>
    </row>
    <row r="64" spans="1:52">
      <c r="A64" s="56" t="s">
        <v>652</v>
      </c>
      <c r="B64" s="56">
        <v>1895</v>
      </c>
      <c r="C64" s="56" t="s">
        <v>1161</v>
      </c>
      <c r="D64" s="56" t="s">
        <v>1163</v>
      </c>
      <c r="E64" s="1">
        <v>43768</v>
      </c>
      <c r="G64" s="1">
        <f t="shared" si="1"/>
        <v>44197</v>
      </c>
      <c r="I64" s="56">
        <f t="shared" si="22"/>
        <v>0</v>
      </c>
      <c r="J64" s="56">
        <f t="shared" si="22"/>
        <v>0</v>
      </c>
      <c r="K64" s="56">
        <f t="shared" si="22"/>
        <v>0</v>
      </c>
      <c r="L64" s="56">
        <f t="shared" si="22"/>
        <v>0</v>
      </c>
      <c r="M64" s="56">
        <f t="shared" si="22"/>
        <v>0</v>
      </c>
      <c r="N64" s="56">
        <f t="shared" si="22"/>
        <v>0</v>
      </c>
      <c r="O64" s="56">
        <f t="shared" si="22"/>
        <v>0</v>
      </c>
      <c r="P64" s="56">
        <f t="shared" si="22"/>
        <v>0</v>
      </c>
      <c r="Q64" s="56">
        <f t="shared" si="22"/>
        <v>0</v>
      </c>
      <c r="R64" s="56">
        <f t="shared" si="22"/>
        <v>0</v>
      </c>
      <c r="S64" s="56">
        <f t="shared" si="23"/>
        <v>0</v>
      </c>
      <c r="T64" s="56">
        <f t="shared" si="23"/>
        <v>0</v>
      </c>
      <c r="U64" s="56">
        <f t="shared" si="23"/>
        <v>0</v>
      </c>
      <c r="V64" s="56">
        <f t="shared" si="23"/>
        <v>0</v>
      </c>
      <c r="W64" s="56">
        <f t="shared" si="23"/>
        <v>0</v>
      </c>
      <c r="X64" s="56">
        <f t="shared" si="23"/>
        <v>0</v>
      </c>
      <c r="Y64" s="56">
        <f t="shared" si="23"/>
        <v>0</v>
      </c>
      <c r="Z64" s="56">
        <f t="shared" si="23"/>
        <v>0</v>
      </c>
      <c r="AA64" s="56">
        <f t="shared" si="23"/>
        <v>0</v>
      </c>
      <c r="AB64" s="56">
        <f t="shared" si="23"/>
        <v>0</v>
      </c>
      <c r="AC64" s="56">
        <f t="shared" si="24"/>
        <v>0</v>
      </c>
      <c r="AD64" s="56">
        <f t="shared" si="24"/>
        <v>0</v>
      </c>
      <c r="AE64" s="56">
        <f t="shared" si="24"/>
        <v>0</v>
      </c>
      <c r="AF64" s="56">
        <f t="shared" si="24"/>
        <v>0</v>
      </c>
      <c r="AG64" s="56">
        <f t="shared" si="24"/>
        <v>0</v>
      </c>
      <c r="AH64" s="56">
        <f t="shared" si="24"/>
        <v>0</v>
      </c>
      <c r="AI64" s="56">
        <f t="shared" si="24"/>
        <v>0</v>
      </c>
      <c r="AJ64" s="56">
        <f t="shared" si="24"/>
        <v>0</v>
      </c>
      <c r="AK64" s="56">
        <f t="shared" si="24"/>
        <v>0</v>
      </c>
      <c r="AL64" s="56">
        <f t="shared" si="24"/>
        <v>0</v>
      </c>
      <c r="AM64" s="56">
        <f t="shared" si="25"/>
        <v>0</v>
      </c>
      <c r="AN64" s="56">
        <f t="shared" si="25"/>
        <v>0</v>
      </c>
      <c r="AO64" s="56">
        <f t="shared" si="25"/>
        <v>0</v>
      </c>
      <c r="AP64" s="56">
        <f t="shared" si="25"/>
        <v>0</v>
      </c>
      <c r="AQ64" s="56">
        <f t="shared" si="25"/>
        <v>0</v>
      </c>
      <c r="AR64" s="56">
        <f t="shared" si="25"/>
        <v>0</v>
      </c>
      <c r="AS64" s="56">
        <f t="shared" si="25"/>
        <v>0</v>
      </c>
      <c r="AT64" s="56">
        <f t="shared" si="25"/>
        <v>0</v>
      </c>
      <c r="AU64" s="56">
        <f t="shared" si="25"/>
        <v>0</v>
      </c>
      <c r="AV64" s="56">
        <f t="shared" si="25"/>
        <v>0</v>
      </c>
      <c r="AW64" s="56">
        <f t="shared" si="25"/>
        <v>0</v>
      </c>
      <c r="AX64" s="56">
        <f t="shared" si="25"/>
        <v>0</v>
      </c>
      <c r="AY64" s="56">
        <f t="shared" si="25"/>
        <v>0</v>
      </c>
      <c r="AZ64" s="56">
        <f t="shared" si="25"/>
        <v>1</v>
      </c>
    </row>
    <row r="65" spans="1:52">
      <c r="A65" s="56" t="s">
        <v>652</v>
      </c>
      <c r="B65" s="56">
        <v>1924</v>
      </c>
      <c r="C65" s="56" t="s">
        <v>1161</v>
      </c>
      <c r="D65" s="56" t="s">
        <v>1162</v>
      </c>
      <c r="E65" s="1">
        <v>44151</v>
      </c>
      <c r="G65" s="1">
        <f t="shared" si="1"/>
        <v>44197</v>
      </c>
      <c r="I65" s="56">
        <f t="shared" si="22"/>
        <v>0</v>
      </c>
      <c r="J65" s="56">
        <f t="shared" si="22"/>
        <v>0</v>
      </c>
      <c r="K65" s="56">
        <f t="shared" si="22"/>
        <v>0</v>
      </c>
      <c r="L65" s="56">
        <f t="shared" si="22"/>
        <v>0</v>
      </c>
      <c r="M65" s="56">
        <f t="shared" si="22"/>
        <v>0</v>
      </c>
      <c r="N65" s="56">
        <f t="shared" si="22"/>
        <v>0</v>
      </c>
      <c r="O65" s="56">
        <f t="shared" si="22"/>
        <v>0</v>
      </c>
      <c r="P65" s="56">
        <f t="shared" si="22"/>
        <v>0</v>
      </c>
      <c r="Q65" s="56">
        <f t="shared" si="22"/>
        <v>0</v>
      </c>
      <c r="R65" s="56">
        <f t="shared" si="22"/>
        <v>0</v>
      </c>
      <c r="S65" s="56">
        <f t="shared" si="23"/>
        <v>0</v>
      </c>
      <c r="T65" s="56">
        <f t="shared" si="23"/>
        <v>0</v>
      </c>
      <c r="U65" s="56">
        <f t="shared" si="23"/>
        <v>0</v>
      </c>
      <c r="V65" s="56">
        <f t="shared" si="23"/>
        <v>0</v>
      </c>
      <c r="W65" s="56">
        <f t="shared" si="23"/>
        <v>0</v>
      </c>
      <c r="X65" s="56">
        <f t="shared" si="23"/>
        <v>0</v>
      </c>
      <c r="Y65" s="56">
        <f t="shared" si="23"/>
        <v>0</v>
      </c>
      <c r="Z65" s="56">
        <f t="shared" si="23"/>
        <v>0</v>
      </c>
      <c r="AA65" s="56">
        <f t="shared" si="23"/>
        <v>0</v>
      </c>
      <c r="AB65" s="56">
        <f t="shared" si="23"/>
        <v>0</v>
      </c>
      <c r="AC65" s="56">
        <f t="shared" si="24"/>
        <v>0</v>
      </c>
      <c r="AD65" s="56">
        <f t="shared" si="24"/>
        <v>0</v>
      </c>
      <c r="AE65" s="56">
        <f t="shared" si="24"/>
        <v>0</v>
      </c>
      <c r="AF65" s="56">
        <f t="shared" si="24"/>
        <v>0</v>
      </c>
      <c r="AG65" s="56">
        <f t="shared" si="24"/>
        <v>0</v>
      </c>
      <c r="AH65" s="56">
        <f t="shared" si="24"/>
        <v>0</v>
      </c>
      <c r="AI65" s="56">
        <f t="shared" si="24"/>
        <v>0</v>
      </c>
      <c r="AJ65" s="56">
        <f t="shared" si="24"/>
        <v>0</v>
      </c>
      <c r="AK65" s="56">
        <f t="shared" si="24"/>
        <v>0</v>
      </c>
      <c r="AL65" s="56">
        <f t="shared" si="24"/>
        <v>0</v>
      </c>
      <c r="AM65" s="56">
        <f t="shared" si="25"/>
        <v>0</v>
      </c>
      <c r="AN65" s="56">
        <f t="shared" si="25"/>
        <v>0</v>
      </c>
      <c r="AO65" s="56">
        <f t="shared" si="25"/>
        <v>0</v>
      </c>
      <c r="AP65" s="56">
        <f t="shared" si="25"/>
        <v>0</v>
      </c>
      <c r="AQ65" s="56">
        <f t="shared" si="25"/>
        <v>0</v>
      </c>
      <c r="AR65" s="56">
        <f t="shared" si="25"/>
        <v>0</v>
      </c>
      <c r="AS65" s="56">
        <f t="shared" si="25"/>
        <v>0</v>
      </c>
      <c r="AT65" s="56">
        <f t="shared" si="25"/>
        <v>0</v>
      </c>
      <c r="AU65" s="56">
        <f t="shared" si="25"/>
        <v>0</v>
      </c>
      <c r="AV65" s="56">
        <f t="shared" si="25"/>
        <v>0</v>
      </c>
      <c r="AW65" s="56">
        <f t="shared" si="25"/>
        <v>0</v>
      </c>
      <c r="AX65" s="56">
        <f t="shared" si="25"/>
        <v>0</v>
      </c>
      <c r="AY65" s="56">
        <f t="shared" si="25"/>
        <v>0</v>
      </c>
      <c r="AZ65" s="56">
        <f t="shared" si="25"/>
        <v>0</v>
      </c>
    </row>
    <row r="66" spans="1:52">
      <c r="A66" s="56" t="s">
        <v>652</v>
      </c>
      <c r="B66" s="56">
        <v>1934</v>
      </c>
      <c r="C66" s="56" t="s">
        <v>1161</v>
      </c>
      <c r="D66" s="56" t="s">
        <v>1160</v>
      </c>
      <c r="E66" s="1">
        <v>44140</v>
      </c>
      <c r="G66" s="1">
        <f t="shared" si="1"/>
        <v>44197</v>
      </c>
      <c r="I66" s="56">
        <f t="shared" si="22"/>
        <v>0</v>
      </c>
      <c r="J66" s="56">
        <f t="shared" si="22"/>
        <v>0</v>
      </c>
      <c r="K66" s="56">
        <f t="shared" si="22"/>
        <v>0</v>
      </c>
      <c r="L66" s="56">
        <f t="shared" si="22"/>
        <v>0</v>
      </c>
      <c r="M66" s="56">
        <f t="shared" si="22"/>
        <v>0</v>
      </c>
      <c r="N66" s="56">
        <f t="shared" si="22"/>
        <v>0</v>
      </c>
      <c r="O66" s="56">
        <f t="shared" si="22"/>
        <v>0</v>
      </c>
      <c r="P66" s="56">
        <f t="shared" si="22"/>
        <v>0</v>
      </c>
      <c r="Q66" s="56">
        <f t="shared" si="22"/>
        <v>0</v>
      </c>
      <c r="R66" s="56">
        <f t="shared" si="22"/>
        <v>0</v>
      </c>
      <c r="S66" s="56">
        <f t="shared" si="23"/>
        <v>0</v>
      </c>
      <c r="T66" s="56">
        <f t="shared" si="23"/>
        <v>0</v>
      </c>
      <c r="U66" s="56">
        <f t="shared" si="23"/>
        <v>0</v>
      </c>
      <c r="V66" s="56">
        <f t="shared" si="23"/>
        <v>0</v>
      </c>
      <c r="W66" s="56">
        <f t="shared" si="23"/>
        <v>0</v>
      </c>
      <c r="X66" s="56">
        <f t="shared" si="23"/>
        <v>0</v>
      </c>
      <c r="Y66" s="56">
        <f t="shared" si="23"/>
        <v>0</v>
      </c>
      <c r="Z66" s="56">
        <f t="shared" si="23"/>
        <v>0</v>
      </c>
      <c r="AA66" s="56">
        <f t="shared" si="23"/>
        <v>0</v>
      </c>
      <c r="AB66" s="56">
        <f t="shared" si="23"/>
        <v>0</v>
      </c>
      <c r="AC66" s="56">
        <f t="shared" si="24"/>
        <v>0</v>
      </c>
      <c r="AD66" s="56">
        <f t="shared" si="24"/>
        <v>0</v>
      </c>
      <c r="AE66" s="56">
        <f t="shared" si="24"/>
        <v>0</v>
      </c>
      <c r="AF66" s="56">
        <f t="shared" si="24"/>
        <v>0</v>
      </c>
      <c r="AG66" s="56">
        <f t="shared" si="24"/>
        <v>0</v>
      </c>
      <c r="AH66" s="56">
        <f t="shared" si="24"/>
        <v>0</v>
      </c>
      <c r="AI66" s="56">
        <f t="shared" si="24"/>
        <v>0</v>
      </c>
      <c r="AJ66" s="56">
        <f t="shared" si="24"/>
        <v>0</v>
      </c>
      <c r="AK66" s="56">
        <f t="shared" si="24"/>
        <v>0</v>
      </c>
      <c r="AL66" s="56">
        <f t="shared" si="24"/>
        <v>0</v>
      </c>
      <c r="AM66" s="56">
        <f t="shared" si="25"/>
        <v>0</v>
      </c>
      <c r="AN66" s="56">
        <f t="shared" si="25"/>
        <v>0</v>
      </c>
      <c r="AO66" s="56">
        <f t="shared" si="25"/>
        <v>0</v>
      </c>
      <c r="AP66" s="56">
        <f t="shared" si="25"/>
        <v>0</v>
      </c>
      <c r="AQ66" s="56">
        <f t="shared" si="25"/>
        <v>0</v>
      </c>
      <c r="AR66" s="56">
        <f t="shared" si="25"/>
        <v>0</v>
      </c>
      <c r="AS66" s="56">
        <f t="shared" si="25"/>
        <v>0</v>
      </c>
      <c r="AT66" s="56">
        <f t="shared" si="25"/>
        <v>0</v>
      </c>
      <c r="AU66" s="56">
        <f t="shared" si="25"/>
        <v>0</v>
      </c>
      <c r="AV66" s="56">
        <f t="shared" si="25"/>
        <v>0</v>
      </c>
      <c r="AW66" s="56">
        <f t="shared" si="25"/>
        <v>0</v>
      </c>
      <c r="AX66" s="56">
        <f t="shared" si="25"/>
        <v>0</v>
      </c>
      <c r="AY66" s="56">
        <f t="shared" si="25"/>
        <v>0</v>
      </c>
      <c r="AZ66" s="56">
        <f t="shared" si="25"/>
        <v>0</v>
      </c>
    </row>
    <row r="67" spans="1:52">
      <c r="A67" s="56" t="s">
        <v>652</v>
      </c>
      <c r="B67" s="56">
        <v>1043</v>
      </c>
      <c r="C67" s="56" t="s">
        <v>1069</v>
      </c>
      <c r="D67" s="56" t="s">
        <v>1159</v>
      </c>
      <c r="E67" s="1">
        <v>41171</v>
      </c>
      <c r="G67" s="1">
        <f t="shared" si="1"/>
        <v>44197</v>
      </c>
      <c r="I67" s="56">
        <f t="shared" ref="I67:R76" si="26">IF(AND(I$5&gt;$E67,I$5&lt;$G67),1,0)</f>
        <v>0</v>
      </c>
      <c r="J67" s="56">
        <f t="shared" si="26"/>
        <v>0</v>
      </c>
      <c r="K67" s="56">
        <f t="shared" si="26"/>
        <v>0</v>
      </c>
      <c r="L67" s="56">
        <f t="shared" si="26"/>
        <v>0</v>
      </c>
      <c r="M67" s="56">
        <f t="shared" si="26"/>
        <v>0</v>
      </c>
      <c r="N67" s="56">
        <f t="shared" si="26"/>
        <v>0</v>
      </c>
      <c r="O67" s="56">
        <f t="shared" si="26"/>
        <v>0</v>
      </c>
      <c r="P67" s="56">
        <f t="shared" si="26"/>
        <v>0</v>
      </c>
      <c r="Q67" s="56">
        <f t="shared" si="26"/>
        <v>0</v>
      </c>
      <c r="R67" s="56">
        <f t="shared" si="26"/>
        <v>0</v>
      </c>
      <c r="S67" s="56">
        <f t="shared" ref="S67:AB76" si="27">IF(AND(S$5&gt;$E67,S$5&lt;$G67),1,0)</f>
        <v>0</v>
      </c>
      <c r="T67" s="56">
        <f t="shared" si="27"/>
        <v>0</v>
      </c>
      <c r="U67" s="56">
        <f t="shared" si="27"/>
        <v>0</v>
      </c>
      <c r="V67" s="56">
        <f t="shared" si="27"/>
        <v>0</v>
      </c>
      <c r="W67" s="56">
        <f t="shared" si="27"/>
        <v>1</v>
      </c>
      <c r="X67" s="56">
        <f t="shared" si="27"/>
        <v>1</v>
      </c>
      <c r="Y67" s="56">
        <f t="shared" si="27"/>
        <v>1</v>
      </c>
      <c r="Z67" s="56">
        <f t="shared" si="27"/>
        <v>1</v>
      </c>
      <c r="AA67" s="56">
        <f t="shared" si="27"/>
        <v>1</v>
      </c>
      <c r="AB67" s="56">
        <f t="shared" si="27"/>
        <v>1</v>
      </c>
      <c r="AC67" s="56">
        <f t="shared" ref="AC67:AL76" si="28">IF(AND(AC$5&gt;$E67,AC$5&lt;$G67),1,0)</f>
        <v>1</v>
      </c>
      <c r="AD67" s="56">
        <f t="shared" si="28"/>
        <v>1</v>
      </c>
      <c r="AE67" s="56">
        <f t="shared" si="28"/>
        <v>1</v>
      </c>
      <c r="AF67" s="56">
        <f t="shared" si="28"/>
        <v>1</v>
      </c>
      <c r="AG67" s="56">
        <f t="shared" si="28"/>
        <v>1</v>
      </c>
      <c r="AH67" s="56">
        <f t="shared" si="28"/>
        <v>1</v>
      </c>
      <c r="AI67" s="56">
        <f t="shared" si="28"/>
        <v>1</v>
      </c>
      <c r="AJ67" s="56">
        <f t="shared" si="28"/>
        <v>1</v>
      </c>
      <c r="AK67" s="56">
        <f t="shared" si="28"/>
        <v>1</v>
      </c>
      <c r="AL67" s="56">
        <f t="shared" si="28"/>
        <v>1</v>
      </c>
      <c r="AM67" s="56">
        <f t="shared" ref="AM67:AZ76" si="29">IF(AND(AM$5&gt;$E67,AM$5&lt;$G67),1,0)</f>
        <v>1</v>
      </c>
      <c r="AN67" s="56">
        <f t="shared" si="29"/>
        <v>1</v>
      </c>
      <c r="AO67" s="56">
        <f t="shared" si="29"/>
        <v>1</v>
      </c>
      <c r="AP67" s="56">
        <f t="shared" si="29"/>
        <v>1</v>
      </c>
      <c r="AQ67" s="56">
        <f t="shared" si="29"/>
        <v>1</v>
      </c>
      <c r="AR67" s="56">
        <f t="shared" si="29"/>
        <v>1</v>
      </c>
      <c r="AS67" s="56">
        <f t="shared" si="29"/>
        <v>1</v>
      </c>
      <c r="AT67" s="56">
        <f t="shared" si="29"/>
        <v>1</v>
      </c>
      <c r="AU67" s="56">
        <f t="shared" si="29"/>
        <v>1</v>
      </c>
      <c r="AV67" s="56">
        <f t="shared" si="29"/>
        <v>1</v>
      </c>
      <c r="AW67" s="56">
        <f t="shared" si="29"/>
        <v>1</v>
      </c>
      <c r="AX67" s="56">
        <f t="shared" si="29"/>
        <v>1</v>
      </c>
      <c r="AY67" s="56">
        <f t="shared" si="29"/>
        <v>1</v>
      </c>
      <c r="AZ67" s="56">
        <f t="shared" si="29"/>
        <v>1</v>
      </c>
    </row>
    <row r="68" spans="1:52">
      <c r="A68" s="56" t="s">
        <v>653</v>
      </c>
      <c r="B68" s="56">
        <v>1052</v>
      </c>
      <c r="C68" s="56" t="s">
        <v>1069</v>
      </c>
      <c r="D68" s="56" t="s">
        <v>1158</v>
      </c>
      <c r="E68" s="1">
        <v>41210</v>
      </c>
      <c r="F68" s="1">
        <v>44105</v>
      </c>
      <c r="G68" s="1">
        <f t="shared" si="1"/>
        <v>44105</v>
      </c>
      <c r="I68" s="56">
        <f t="shared" si="26"/>
        <v>0</v>
      </c>
      <c r="J68" s="56">
        <f t="shared" si="26"/>
        <v>0</v>
      </c>
      <c r="K68" s="56">
        <f t="shared" si="26"/>
        <v>0</v>
      </c>
      <c r="L68" s="56">
        <f t="shared" si="26"/>
        <v>0</v>
      </c>
      <c r="M68" s="56">
        <f t="shared" si="26"/>
        <v>0</v>
      </c>
      <c r="N68" s="56">
        <f t="shared" si="26"/>
        <v>0</v>
      </c>
      <c r="O68" s="56">
        <f t="shared" si="26"/>
        <v>0</v>
      </c>
      <c r="P68" s="56">
        <f t="shared" si="26"/>
        <v>0</v>
      </c>
      <c r="Q68" s="56">
        <f t="shared" si="26"/>
        <v>0</v>
      </c>
      <c r="R68" s="56">
        <f t="shared" si="26"/>
        <v>0</v>
      </c>
      <c r="S68" s="56">
        <f t="shared" si="27"/>
        <v>0</v>
      </c>
      <c r="T68" s="56">
        <f t="shared" si="27"/>
        <v>0</v>
      </c>
      <c r="U68" s="56">
        <f t="shared" si="27"/>
        <v>0</v>
      </c>
      <c r="V68" s="56">
        <f t="shared" si="27"/>
        <v>0</v>
      </c>
      <c r="W68" s="56">
        <f t="shared" si="27"/>
        <v>0</v>
      </c>
      <c r="X68" s="56">
        <f t="shared" si="27"/>
        <v>1</v>
      </c>
      <c r="Y68" s="56">
        <f t="shared" si="27"/>
        <v>1</v>
      </c>
      <c r="Z68" s="56">
        <f t="shared" si="27"/>
        <v>1</v>
      </c>
      <c r="AA68" s="56">
        <f t="shared" si="27"/>
        <v>1</v>
      </c>
      <c r="AB68" s="56">
        <f t="shared" si="27"/>
        <v>1</v>
      </c>
      <c r="AC68" s="56">
        <f t="shared" si="28"/>
        <v>1</v>
      </c>
      <c r="AD68" s="56">
        <f t="shared" si="28"/>
        <v>1</v>
      </c>
      <c r="AE68" s="56">
        <f t="shared" si="28"/>
        <v>1</v>
      </c>
      <c r="AF68" s="56">
        <f t="shared" si="28"/>
        <v>1</v>
      </c>
      <c r="AG68" s="56">
        <f t="shared" si="28"/>
        <v>1</v>
      </c>
      <c r="AH68" s="56">
        <f t="shared" si="28"/>
        <v>1</v>
      </c>
      <c r="AI68" s="56">
        <f t="shared" si="28"/>
        <v>1</v>
      </c>
      <c r="AJ68" s="56">
        <f t="shared" si="28"/>
        <v>1</v>
      </c>
      <c r="AK68" s="56">
        <f t="shared" si="28"/>
        <v>1</v>
      </c>
      <c r="AL68" s="56">
        <f t="shared" si="28"/>
        <v>1</v>
      </c>
      <c r="AM68" s="56">
        <f t="shared" si="29"/>
        <v>1</v>
      </c>
      <c r="AN68" s="56">
        <f t="shared" si="29"/>
        <v>1</v>
      </c>
      <c r="AO68" s="56">
        <f t="shared" si="29"/>
        <v>1</v>
      </c>
      <c r="AP68" s="56">
        <f t="shared" si="29"/>
        <v>1</v>
      </c>
      <c r="AQ68" s="56">
        <f t="shared" si="29"/>
        <v>1</v>
      </c>
      <c r="AR68" s="56">
        <f t="shared" si="29"/>
        <v>1</v>
      </c>
      <c r="AS68" s="56">
        <f t="shared" si="29"/>
        <v>1</v>
      </c>
      <c r="AT68" s="56">
        <f t="shared" si="29"/>
        <v>1</v>
      </c>
      <c r="AU68" s="56">
        <f t="shared" si="29"/>
        <v>1</v>
      </c>
      <c r="AV68" s="56">
        <f t="shared" si="29"/>
        <v>1</v>
      </c>
      <c r="AW68" s="56">
        <f t="shared" si="29"/>
        <v>1</v>
      </c>
      <c r="AX68" s="56">
        <f t="shared" si="29"/>
        <v>1</v>
      </c>
      <c r="AY68" s="56">
        <f t="shared" si="29"/>
        <v>1</v>
      </c>
      <c r="AZ68" s="56">
        <f t="shared" si="29"/>
        <v>1</v>
      </c>
    </row>
    <row r="69" spans="1:52">
      <c r="A69" s="56" t="s">
        <v>653</v>
      </c>
      <c r="B69" s="56">
        <v>1054</v>
      </c>
      <c r="C69" s="56" t="s">
        <v>1069</v>
      </c>
      <c r="D69" s="56" t="s">
        <v>1157</v>
      </c>
      <c r="E69" s="1">
        <v>41236</v>
      </c>
      <c r="F69" s="1">
        <v>43891</v>
      </c>
      <c r="G69" s="1">
        <f t="shared" si="1"/>
        <v>43891</v>
      </c>
      <c r="I69" s="56">
        <f t="shared" si="26"/>
        <v>0</v>
      </c>
      <c r="J69" s="56">
        <f t="shared" si="26"/>
        <v>0</v>
      </c>
      <c r="K69" s="56">
        <f t="shared" si="26"/>
        <v>0</v>
      </c>
      <c r="L69" s="56">
        <f t="shared" si="26"/>
        <v>0</v>
      </c>
      <c r="M69" s="56">
        <f t="shared" si="26"/>
        <v>0</v>
      </c>
      <c r="N69" s="56">
        <f t="shared" si="26"/>
        <v>0</v>
      </c>
      <c r="O69" s="56">
        <f t="shared" si="26"/>
        <v>0</v>
      </c>
      <c r="P69" s="56">
        <f t="shared" si="26"/>
        <v>0</v>
      </c>
      <c r="Q69" s="56">
        <f t="shared" si="26"/>
        <v>0</v>
      </c>
      <c r="R69" s="56">
        <f t="shared" si="26"/>
        <v>0</v>
      </c>
      <c r="S69" s="56">
        <f t="shared" si="27"/>
        <v>0</v>
      </c>
      <c r="T69" s="56">
        <f t="shared" si="27"/>
        <v>0</v>
      </c>
      <c r="U69" s="56">
        <f t="shared" si="27"/>
        <v>0</v>
      </c>
      <c r="V69" s="56">
        <f t="shared" si="27"/>
        <v>0</v>
      </c>
      <c r="W69" s="56">
        <f t="shared" si="27"/>
        <v>0</v>
      </c>
      <c r="X69" s="56">
        <f t="shared" si="27"/>
        <v>1</v>
      </c>
      <c r="Y69" s="56">
        <f t="shared" si="27"/>
        <v>1</v>
      </c>
      <c r="Z69" s="56">
        <f t="shared" si="27"/>
        <v>1</v>
      </c>
      <c r="AA69" s="56">
        <f t="shared" si="27"/>
        <v>1</v>
      </c>
      <c r="AB69" s="56">
        <f t="shared" si="27"/>
        <v>1</v>
      </c>
      <c r="AC69" s="56">
        <f t="shared" si="28"/>
        <v>1</v>
      </c>
      <c r="AD69" s="56">
        <f t="shared" si="28"/>
        <v>1</v>
      </c>
      <c r="AE69" s="56">
        <f t="shared" si="28"/>
        <v>1</v>
      </c>
      <c r="AF69" s="56">
        <f t="shared" si="28"/>
        <v>1</v>
      </c>
      <c r="AG69" s="56">
        <f t="shared" si="28"/>
        <v>1</v>
      </c>
      <c r="AH69" s="56">
        <f t="shared" si="28"/>
        <v>1</v>
      </c>
      <c r="AI69" s="56">
        <f t="shared" si="28"/>
        <v>1</v>
      </c>
      <c r="AJ69" s="56">
        <f t="shared" si="28"/>
        <v>1</v>
      </c>
      <c r="AK69" s="56">
        <f t="shared" si="28"/>
        <v>1</v>
      </c>
      <c r="AL69" s="56">
        <f t="shared" si="28"/>
        <v>1</v>
      </c>
      <c r="AM69" s="56">
        <f t="shared" si="29"/>
        <v>1</v>
      </c>
      <c r="AN69" s="56">
        <f t="shared" si="29"/>
        <v>1</v>
      </c>
      <c r="AO69" s="56">
        <f t="shared" si="29"/>
        <v>1</v>
      </c>
      <c r="AP69" s="56">
        <f t="shared" si="29"/>
        <v>1</v>
      </c>
      <c r="AQ69" s="56">
        <f t="shared" si="29"/>
        <v>1</v>
      </c>
      <c r="AR69" s="56">
        <f t="shared" si="29"/>
        <v>1</v>
      </c>
      <c r="AS69" s="56">
        <f t="shared" si="29"/>
        <v>1</v>
      </c>
      <c r="AT69" s="56">
        <f t="shared" si="29"/>
        <v>1</v>
      </c>
      <c r="AU69" s="56">
        <f t="shared" si="29"/>
        <v>1</v>
      </c>
      <c r="AV69" s="56">
        <f t="shared" si="29"/>
        <v>1</v>
      </c>
      <c r="AW69" s="56">
        <f t="shared" si="29"/>
        <v>1</v>
      </c>
      <c r="AX69" s="56">
        <f t="shared" si="29"/>
        <v>1</v>
      </c>
      <c r="AY69" s="56">
        <f t="shared" si="29"/>
        <v>1</v>
      </c>
      <c r="AZ69" s="56">
        <f t="shared" si="29"/>
        <v>1</v>
      </c>
    </row>
    <row r="70" spans="1:52">
      <c r="A70" s="56" t="s">
        <v>652</v>
      </c>
      <c r="B70" s="56">
        <v>1066</v>
      </c>
      <c r="C70" s="56" t="s">
        <v>1069</v>
      </c>
      <c r="D70" s="56" t="s">
        <v>1156</v>
      </c>
      <c r="E70" s="1">
        <v>41276</v>
      </c>
      <c r="G70" s="1">
        <f t="shared" si="1"/>
        <v>44197</v>
      </c>
      <c r="I70" s="56">
        <f t="shared" si="26"/>
        <v>0</v>
      </c>
      <c r="J70" s="56">
        <f t="shared" si="26"/>
        <v>0</v>
      </c>
      <c r="K70" s="56">
        <f t="shared" si="26"/>
        <v>0</v>
      </c>
      <c r="L70" s="56">
        <f t="shared" si="26"/>
        <v>0</v>
      </c>
      <c r="M70" s="56">
        <f t="shared" si="26"/>
        <v>0</v>
      </c>
      <c r="N70" s="56">
        <f t="shared" si="26"/>
        <v>0</v>
      </c>
      <c r="O70" s="56">
        <f t="shared" si="26"/>
        <v>0</v>
      </c>
      <c r="P70" s="56">
        <f t="shared" si="26"/>
        <v>0</v>
      </c>
      <c r="Q70" s="56">
        <f t="shared" si="26"/>
        <v>0</v>
      </c>
      <c r="R70" s="56">
        <f t="shared" si="26"/>
        <v>0</v>
      </c>
      <c r="S70" s="56">
        <f t="shared" si="27"/>
        <v>0</v>
      </c>
      <c r="T70" s="56">
        <f t="shared" si="27"/>
        <v>0</v>
      </c>
      <c r="U70" s="56">
        <f t="shared" si="27"/>
        <v>0</v>
      </c>
      <c r="V70" s="56">
        <f t="shared" si="27"/>
        <v>0</v>
      </c>
      <c r="W70" s="56">
        <f t="shared" si="27"/>
        <v>0</v>
      </c>
      <c r="X70" s="56">
        <f t="shared" si="27"/>
        <v>0</v>
      </c>
      <c r="Y70" s="56">
        <f t="shared" si="27"/>
        <v>1</v>
      </c>
      <c r="Z70" s="56">
        <f t="shared" si="27"/>
        <v>1</v>
      </c>
      <c r="AA70" s="56">
        <f t="shared" si="27"/>
        <v>1</v>
      </c>
      <c r="AB70" s="56">
        <f t="shared" si="27"/>
        <v>1</v>
      </c>
      <c r="AC70" s="56">
        <f t="shared" si="28"/>
        <v>1</v>
      </c>
      <c r="AD70" s="56">
        <f t="shared" si="28"/>
        <v>1</v>
      </c>
      <c r="AE70" s="56">
        <f t="shared" si="28"/>
        <v>1</v>
      </c>
      <c r="AF70" s="56">
        <f t="shared" si="28"/>
        <v>1</v>
      </c>
      <c r="AG70" s="56">
        <f t="shared" si="28"/>
        <v>1</v>
      </c>
      <c r="AH70" s="56">
        <f t="shared" si="28"/>
        <v>1</v>
      </c>
      <c r="AI70" s="56">
        <f t="shared" si="28"/>
        <v>1</v>
      </c>
      <c r="AJ70" s="56">
        <f t="shared" si="28"/>
        <v>1</v>
      </c>
      <c r="AK70" s="56">
        <f t="shared" si="28"/>
        <v>1</v>
      </c>
      <c r="AL70" s="56">
        <f t="shared" si="28"/>
        <v>1</v>
      </c>
      <c r="AM70" s="56">
        <f t="shared" si="29"/>
        <v>1</v>
      </c>
      <c r="AN70" s="56">
        <f t="shared" si="29"/>
        <v>1</v>
      </c>
      <c r="AO70" s="56">
        <f t="shared" si="29"/>
        <v>1</v>
      </c>
      <c r="AP70" s="56">
        <f t="shared" si="29"/>
        <v>1</v>
      </c>
      <c r="AQ70" s="56">
        <f t="shared" si="29"/>
        <v>1</v>
      </c>
      <c r="AR70" s="56">
        <f t="shared" si="29"/>
        <v>1</v>
      </c>
      <c r="AS70" s="56">
        <f t="shared" si="29"/>
        <v>1</v>
      </c>
      <c r="AT70" s="56">
        <f t="shared" si="29"/>
        <v>1</v>
      </c>
      <c r="AU70" s="56">
        <f t="shared" si="29"/>
        <v>1</v>
      </c>
      <c r="AV70" s="56">
        <f t="shared" si="29"/>
        <v>1</v>
      </c>
      <c r="AW70" s="56">
        <f t="shared" si="29"/>
        <v>1</v>
      </c>
      <c r="AX70" s="56">
        <f t="shared" si="29"/>
        <v>1</v>
      </c>
      <c r="AY70" s="56">
        <f t="shared" si="29"/>
        <v>1</v>
      </c>
      <c r="AZ70" s="56">
        <f t="shared" si="29"/>
        <v>1</v>
      </c>
    </row>
    <row r="71" spans="1:52">
      <c r="A71" s="56" t="s">
        <v>652</v>
      </c>
      <c r="B71" s="56">
        <v>1082</v>
      </c>
      <c r="C71" s="56" t="s">
        <v>1069</v>
      </c>
      <c r="D71" s="56" t="s">
        <v>1155</v>
      </c>
      <c r="E71" s="1">
        <v>41389</v>
      </c>
      <c r="G71" s="1">
        <f t="shared" ref="G71:G134" si="30">IF(F71="",DATE(2021,1,1),F71)</f>
        <v>44197</v>
      </c>
      <c r="I71" s="56">
        <f t="shared" si="26"/>
        <v>0</v>
      </c>
      <c r="J71" s="56">
        <f t="shared" si="26"/>
        <v>0</v>
      </c>
      <c r="K71" s="56">
        <f t="shared" si="26"/>
        <v>0</v>
      </c>
      <c r="L71" s="56">
        <f t="shared" si="26"/>
        <v>0</v>
      </c>
      <c r="M71" s="56">
        <f t="shared" si="26"/>
        <v>0</v>
      </c>
      <c r="N71" s="56">
        <f t="shared" si="26"/>
        <v>0</v>
      </c>
      <c r="O71" s="56">
        <f t="shared" si="26"/>
        <v>0</v>
      </c>
      <c r="P71" s="56">
        <f t="shared" si="26"/>
        <v>0</v>
      </c>
      <c r="Q71" s="56">
        <f t="shared" si="26"/>
        <v>0</v>
      </c>
      <c r="R71" s="56">
        <f t="shared" si="26"/>
        <v>0</v>
      </c>
      <c r="S71" s="56">
        <f t="shared" si="27"/>
        <v>0</v>
      </c>
      <c r="T71" s="56">
        <f t="shared" si="27"/>
        <v>0</v>
      </c>
      <c r="U71" s="56">
        <f t="shared" si="27"/>
        <v>0</v>
      </c>
      <c r="V71" s="56">
        <f t="shared" si="27"/>
        <v>0</v>
      </c>
      <c r="W71" s="56">
        <f t="shared" si="27"/>
        <v>0</v>
      </c>
      <c r="X71" s="56">
        <f t="shared" si="27"/>
        <v>0</v>
      </c>
      <c r="Y71" s="56">
        <f t="shared" si="27"/>
        <v>0</v>
      </c>
      <c r="Z71" s="56">
        <f t="shared" si="27"/>
        <v>1</v>
      </c>
      <c r="AA71" s="56">
        <f t="shared" si="27"/>
        <v>1</v>
      </c>
      <c r="AB71" s="56">
        <f t="shared" si="27"/>
        <v>1</v>
      </c>
      <c r="AC71" s="56">
        <f t="shared" si="28"/>
        <v>1</v>
      </c>
      <c r="AD71" s="56">
        <f t="shared" si="28"/>
        <v>1</v>
      </c>
      <c r="AE71" s="56">
        <f t="shared" si="28"/>
        <v>1</v>
      </c>
      <c r="AF71" s="56">
        <f t="shared" si="28"/>
        <v>1</v>
      </c>
      <c r="AG71" s="56">
        <f t="shared" si="28"/>
        <v>1</v>
      </c>
      <c r="AH71" s="56">
        <f t="shared" si="28"/>
        <v>1</v>
      </c>
      <c r="AI71" s="56">
        <f t="shared" si="28"/>
        <v>1</v>
      </c>
      <c r="AJ71" s="56">
        <f t="shared" si="28"/>
        <v>1</v>
      </c>
      <c r="AK71" s="56">
        <f t="shared" si="28"/>
        <v>1</v>
      </c>
      <c r="AL71" s="56">
        <f t="shared" si="28"/>
        <v>1</v>
      </c>
      <c r="AM71" s="56">
        <f t="shared" si="29"/>
        <v>1</v>
      </c>
      <c r="AN71" s="56">
        <f t="shared" si="29"/>
        <v>1</v>
      </c>
      <c r="AO71" s="56">
        <f t="shared" si="29"/>
        <v>1</v>
      </c>
      <c r="AP71" s="56">
        <f t="shared" si="29"/>
        <v>1</v>
      </c>
      <c r="AQ71" s="56">
        <f t="shared" si="29"/>
        <v>1</v>
      </c>
      <c r="AR71" s="56">
        <f t="shared" si="29"/>
        <v>1</v>
      </c>
      <c r="AS71" s="56">
        <f t="shared" si="29"/>
        <v>1</v>
      </c>
      <c r="AT71" s="56">
        <f t="shared" si="29"/>
        <v>1</v>
      </c>
      <c r="AU71" s="56">
        <f t="shared" si="29"/>
        <v>1</v>
      </c>
      <c r="AV71" s="56">
        <f t="shared" si="29"/>
        <v>1</v>
      </c>
      <c r="AW71" s="56">
        <f t="shared" si="29"/>
        <v>1</v>
      </c>
      <c r="AX71" s="56">
        <f t="shared" si="29"/>
        <v>1</v>
      </c>
      <c r="AY71" s="56">
        <f t="shared" si="29"/>
        <v>1</v>
      </c>
      <c r="AZ71" s="56">
        <f t="shared" si="29"/>
        <v>1</v>
      </c>
    </row>
    <row r="72" spans="1:52">
      <c r="A72" s="56" t="s">
        <v>652</v>
      </c>
      <c r="B72" s="56">
        <v>1088</v>
      </c>
      <c r="C72" s="56" t="s">
        <v>1069</v>
      </c>
      <c r="D72" s="56" t="s">
        <v>1154</v>
      </c>
      <c r="E72" s="1">
        <v>41452</v>
      </c>
      <c r="G72" s="1">
        <f t="shared" si="30"/>
        <v>44197</v>
      </c>
      <c r="I72" s="56">
        <f t="shared" si="26"/>
        <v>0</v>
      </c>
      <c r="J72" s="56">
        <f t="shared" si="26"/>
        <v>0</v>
      </c>
      <c r="K72" s="56">
        <f t="shared" si="26"/>
        <v>0</v>
      </c>
      <c r="L72" s="56">
        <f t="shared" si="26"/>
        <v>0</v>
      </c>
      <c r="M72" s="56">
        <f t="shared" si="26"/>
        <v>0</v>
      </c>
      <c r="N72" s="56">
        <f t="shared" si="26"/>
        <v>0</v>
      </c>
      <c r="O72" s="56">
        <f t="shared" si="26"/>
        <v>0</v>
      </c>
      <c r="P72" s="56">
        <f t="shared" si="26"/>
        <v>0</v>
      </c>
      <c r="Q72" s="56">
        <f t="shared" si="26"/>
        <v>0</v>
      </c>
      <c r="R72" s="56">
        <f t="shared" si="26"/>
        <v>0</v>
      </c>
      <c r="S72" s="56">
        <f t="shared" si="27"/>
        <v>0</v>
      </c>
      <c r="T72" s="56">
        <f t="shared" si="27"/>
        <v>0</v>
      </c>
      <c r="U72" s="56">
        <f t="shared" si="27"/>
        <v>0</v>
      </c>
      <c r="V72" s="56">
        <f t="shared" si="27"/>
        <v>0</v>
      </c>
      <c r="W72" s="56">
        <f t="shared" si="27"/>
        <v>0</v>
      </c>
      <c r="X72" s="56">
        <f t="shared" si="27"/>
        <v>0</v>
      </c>
      <c r="Y72" s="56">
        <f t="shared" si="27"/>
        <v>0</v>
      </c>
      <c r="Z72" s="56">
        <f t="shared" si="27"/>
        <v>1</v>
      </c>
      <c r="AA72" s="56">
        <f t="shared" si="27"/>
        <v>1</v>
      </c>
      <c r="AB72" s="56">
        <f t="shared" si="27"/>
        <v>1</v>
      </c>
      <c r="AC72" s="56">
        <f t="shared" si="28"/>
        <v>1</v>
      </c>
      <c r="AD72" s="56">
        <f t="shared" si="28"/>
        <v>1</v>
      </c>
      <c r="AE72" s="56">
        <f t="shared" si="28"/>
        <v>1</v>
      </c>
      <c r="AF72" s="56">
        <f t="shared" si="28"/>
        <v>1</v>
      </c>
      <c r="AG72" s="56">
        <f t="shared" si="28"/>
        <v>1</v>
      </c>
      <c r="AH72" s="56">
        <f t="shared" si="28"/>
        <v>1</v>
      </c>
      <c r="AI72" s="56">
        <f t="shared" si="28"/>
        <v>1</v>
      </c>
      <c r="AJ72" s="56">
        <f t="shared" si="28"/>
        <v>1</v>
      </c>
      <c r="AK72" s="56">
        <f t="shared" si="28"/>
        <v>1</v>
      </c>
      <c r="AL72" s="56">
        <f t="shared" si="28"/>
        <v>1</v>
      </c>
      <c r="AM72" s="56">
        <f t="shared" si="29"/>
        <v>1</v>
      </c>
      <c r="AN72" s="56">
        <f t="shared" si="29"/>
        <v>1</v>
      </c>
      <c r="AO72" s="56">
        <f t="shared" si="29"/>
        <v>1</v>
      </c>
      <c r="AP72" s="56">
        <f t="shared" si="29"/>
        <v>1</v>
      </c>
      <c r="AQ72" s="56">
        <f t="shared" si="29"/>
        <v>1</v>
      </c>
      <c r="AR72" s="56">
        <f t="shared" si="29"/>
        <v>1</v>
      </c>
      <c r="AS72" s="56">
        <f t="shared" si="29"/>
        <v>1</v>
      </c>
      <c r="AT72" s="56">
        <f t="shared" si="29"/>
        <v>1</v>
      </c>
      <c r="AU72" s="56">
        <f t="shared" si="29"/>
        <v>1</v>
      </c>
      <c r="AV72" s="56">
        <f t="shared" si="29"/>
        <v>1</v>
      </c>
      <c r="AW72" s="56">
        <f t="shared" si="29"/>
        <v>1</v>
      </c>
      <c r="AX72" s="56">
        <f t="shared" si="29"/>
        <v>1</v>
      </c>
      <c r="AY72" s="56">
        <f t="shared" si="29"/>
        <v>1</v>
      </c>
      <c r="AZ72" s="56">
        <f t="shared" si="29"/>
        <v>1</v>
      </c>
    </row>
    <row r="73" spans="1:52">
      <c r="A73" s="56" t="s">
        <v>652</v>
      </c>
      <c r="B73" s="56">
        <v>1094</v>
      </c>
      <c r="C73" s="56" t="s">
        <v>1069</v>
      </c>
      <c r="D73" s="56" t="s">
        <v>1153</v>
      </c>
      <c r="E73" s="1">
        <v>41487</v>
      </c>
      <c r="G73" s="1">
        <f t="shared" si="30"/>
        <v>44197</v>
      </c>
      <c r="I73" s="56">
        <f t="shared" si="26"/>
        <v>0</v>
      </c>
      <c r="J73" s="56">
        <f t="shared" si="26"/>
        <v>0</v>
      </c>
      <c r="K73" s="56">
        <f t="shared" si="26"/>
        <v>0</v>
      </c>
      <c r="L73" s="56">
        <f t="shared" si="26"/>
        <v>0</v>
      </c>
      <c r="M73" s="56">
        <f t="shared" si="26"/>
        <v>0</v>
      </c>
      <c r="N73" s="56">
        <f t="shared" si="26"/>
        <v>0</v>
      </c>
      <c r="O73" s="56">
        <f t="shared" si="26"/>
        <v>0</v>
      </c>
      <c r="P73" s="56">
        <f t="shared" si="26"/>
        <v>0</v>
      </c>
      <c r="Q73" s="56">
        <f t="shared" si="26"/>
        <v>0</v>
      </c>
      <c r="R73" s="56">
        <f t="shared" si="26"/>
        <v>0</v>
      </c>
      <c r="S73" s="56">
        <f t="shared" si="27"/>
        <v>0</v>
      </c>
      <c r="T73" s="56">
        <f t="shared" si="27"/>
        <v>0</v>
      </c>
      <c r="U73" s="56">
        <f t="shared" si="27"/>
        <v>0</v>
      </c>
      <c r="V73" s="56">
        <f t="shared" si="27"/>
        <v>0</v>
      </c>
      <c r="W73" s="56">
        <f t="shared" si="27"/>
        <v>0</v>
      </c>
      <c r="X73" s="56">
        <f t="shared" si="27"/>
        <v>0</v>
      </c>
      <c r="Y73" s="56">
        <f t="shared" si="27"/>
        <v>0</v>
      </c>
      <c r="Z73" s="56">
        <f t="shared" si="27"/>
        <v>0</v>
      </c>
      <c r="AA73" s="56">
        <f t="shared" si="27"/>
        <v>1</v>
      </c>
      <c r="AB73" s="56">
        <f t="shared" si="27"/>
        <v>1</v>
      </c>
      <c r="AC73" s="56">
        <f t="shared" si="28"/>
        <v>1</v>
      </c>
      <c r="AD73" s="56">
        <f t="shared" si="28"/>
        <v>1</v>
      </c>
      <c r="AE73" s="56">
        <f t="shared" si="28"/>
        <v>1</v>
      </c>
      <c r="AF73" s="56">
        <f t="shared" si="28"/>
        <v>1</v>
      </c>
      <c r="AG73" s="56">
        <f t="shared" si="28"/>
        <v>1</v>
      </c>
      <c r="AH73" s="56">
        <f t="shared" si="28"/>
        <v>1</v>
      </c>
      <c r="AI73" s="56">
        <f t="shared" si="28"/>
        <v>1</v>
      </c>
      <c r="AJ73" s="56">
        <f t="shared" si="28"/>
        <v>1</v>
      </c>
      <c r="AK73" s="56">
        <f t="shared" si="28"/>
        <v>1</v>
      </c>
      <c r="AL73" s="56">
        <f t="shared" si="28"/>
        <v>1</v>
      </c>
      <c r="AM73" s="56">
        <f t="shared" si="29"/>
        <v>1</v>
      </c>
      <c r="AN73" s="56">
        <f t="shared" si="29"/>
        <v>1</v>
      </c>
      <c r="AO73" s="56">
        <f t="shared" si="29"/>
        <v>1</v>
      </c>
      <c r="AP73" s="56">
        <f t="shared" si="29"/>
        <v>1</v>
      </c>
      <c r="AQ73" s="56">
        <f t="shared" si="29"/>
        <v>1</v>
      </c>
      <c r="AR73" s="56">
        <f t="shared" si="29"/>
        <v>1</v>
      </c>
      <c r="AS73" s="56">
        <f t="shared" si="29"/>
        <v>1</v>
      </c>
      <c r="AT73" s="56">
        <f t="shared" si="29"/>
        <v>1</v>
      </c>
      <c r="AU73" s="56">
        <f t="shared" si="29"/>
        <v>1</v>
      </c>
      <c r="AV73" s="56">
        <f t="shared" si="29"/>
        <v>1</v>
      </c>
      <c r="AW73" s="56">
        <f t="shared" si="29"/>
        <v>1</v>
      </c>
      <c r="AX73" s="56">
        <f t="shared" si="29"/>
        <v>1</v>
      </c>
      <c r="AY73" s="56">
        <f t="shared" si="29"/>
        <v>1</v>
      </c>
      <c r="AZ73" s="56">
        <f t="shared" si="29"/>
        <v>1</v>
      </c>
    </row>
    <row r="74" spans="1:52">
      <c r="A74" s="56" t="s">
        <v>652</v>
      </c>
      <c r="B74" s="56">
        <v>1100</v>
      </c>
      <c r="C74" s="56" t="s">
        <v>1069</v>
      </c>
      <c r="D74" s="56" t="s">
        <v>1152</v>
      </c>
      <c r="E74" s="1">
        <v>41559</v>
      </c>
      <c r="G74" s="1">
        <f t="shared" si="30"/>
        <v>44197</v>
      </c>
      <c r="I74" s="56">
        <f t="shared" si="26"/>
        <v>0</v>
      </c>
      <c r="J74" s="56">
        <f t="shared" si="26"/>
        <v>0</v>
      </c>
      <c r="K74" s="56">
        <f t="shared" si="26"/>
        <v>0</v>
      </c>
      <c r="L74" s="56">
        <f t="shared" si="26"/>
        <v>0</v>
      </c>
      <c r="M74" s="56">
        <f t="shared" si="26"/>
        <v>0</v>
      </c>
      <c r="N74" s="56">
        <f t="shared" si="26"/>
        <v>0</v>
      </c>
      <c r="O74" s="56">
        <f t="shared" si="26"/>
        <v>0</v>
      </c>
      <c r="P74" s="56">
        <f t="shared" si="26"/>
        <v>0</v>
      </c>
      <c r="Q74" s="56">
        <f t="shared" si="26"/>
        <v>0</v>
      </c>
      <c r="R74" s="56">
        <f t="shared" si="26"/>
        <v>0</v>
      </c>
      <c r="S74" s="56">
        <f t="shared" si="27"/>
        <v>0</v>
      </c>
      <c r="T74" s="56">
        <f t="shared" si="27"/>
        <v>0</v>
      </c>
      <c r="U74" s="56">
        <f t="shared" si="27"/>
        <v>0</v>
      </c>
      <c r="V74" s="56">
        <f t="shared" si="27"/>
        <v>0</v>
      </c>
      <c r="W74" s="56">
        <f t="shared" si="27"/>
        <v>0</v>
      </c>
      <c r="X74" s="56">
        <f t="shared" si="27"/>
        <v>0</v>
      </c>
      <c r="Y74" s="56">
        <f t="shared" si="27"/>
        <v>0</v>
      </c>
      <c r="Z74" s="56">
        <f t="shared" si="27"/>
        <v>0</v>
      </c>
      <c r="AA74" s="56">
        <f t="shared" si="27"/>
        <v>0</v>
      </c>
      <c r="AB74" s="56">
        <f t="shared" si="27"/>
        <v>1</v>
      </c>
      <c r="AC74" s="56">
        <f t="shared" si="28"/>
        <v>1</v>
      </c>
      <c r="AD74" s="56">
        <f t="shared" si="28"/>
        <v>1</v>
      </c>
      <c r="AE74" s="56">
        <f t="shared" si="28"/>
        <v>1</v>
      </c>
      <c r="AF74" s="56">
        <f t="shared" si="28"/>
        <v>1</v>
      </c>
      <c r="AG74" s="56">
        <f t="shared" si="28"/>
        <v>1</v>
      </c>
      <c r="AH74" s="56">
        <f t="shared" si="28"/>
        <v>1</v>
      </c>
      <c r="AI74" s="56">
        <f t="shared" si="28"/>
        <v>1</v>
      </c>
      <c r="AJ74" s="56">
        <f t="shared" si="28"/>
        <v>1</v>
      </c>
      <c r="AK74" s="56">
        <f t="shared" si="28"/>
        <v>1</v>
      </c>
      <c r="AL74" s="56">
        <f t="shared" si="28"/>
        <v>1</v>
      </c>
      <c r="AM74" s="56">
        <f t="shared" si="29"/>
        <v>1</v>
      </c>
      <c r="AN74" s="56">
        <f t="shared" si="29"/>
        <v>1</v>
      </c>
      <c r="AO74" s="56">
        <f t="shared" si="29"/>
        <v>1</v>
      </c>
      <c r="AP74" s="56">
        <f t="shared" si="29"/>
        <v>1</v>
      </c>
      <c r="AQ74" s="56">
        <f t="shared" si="29"/>
        <v>1</v>
      </c>
      <c r="AR74" s="56">
        <f t="shared" si="29"/>
        <v>1</v>
      </c>
      <c r="AS74" s="56">
        <f t="shared" si="29"/>
        <v>1</v>
      </c>
      <c r="AT74" s="56">
        <f t="shared" si="29"/>
        <v>1</v>
      </c>
      <c r="AU74" s="56">
        <f t="shared" si="29"/>
        <v>1</v>
      </c>
      <c r="AV74" s="56">
        <f t="shared" si="29"/>
        <v>1</v>
      </c>
      <c r="AW74" s="56">
        <f t="shared" si="29"/>
        <v>1</v>
      </c>
      <c r="AX74" s="56">
        <f t="shared" si="29"/>
        <v>1</v>
      </c>
      <c r="AY74" s="56">
        <f t="shared" si="29"/>
        <v>1</v>
      </c>
      <c r="AZ74" s="56">
        <f t="shared" si="29"/>
        <v>1</v>
      </c>
    </row>
    <row r="75" spans="1:52">
      <c r="A75" s="56" t="s">
        <v>652</v>
      </c>
      <c r="B75" s="56">
        <v>1102</v>
      </c>
      <c r="C75" s="56" t="s">
        <v>1069</v>
      </c>
      <c r="D75" s="56" t="s">
        <v>1151</v>
      </c>
      <c r="E75" s="1">
        <v>41493</v>
      </c>
      <c r="G75" s="1">
        <f t="shared" si="30"/>
        <v>44197</v>
      </c>
      <c r="I75" s="56">
        <f t="shared" si="26"/>
        <v>0</v>
      </c>
      <c r="J75" s="56">
        <f t="shared" si="26"/>
        <v>0</v>
      </c>
      <c r="K75" s="56">
        <f t="shared" si="26"/>
        <v>0</v>
      </c>
      <c r="L75" s="56">
        <f t="shared" si="26"/>
        <v>0</v>
      </c>
      <c r="M75" s="56">
        <f t="shared" si="26"/>
        <v>0</v>
      </c>
      <c r="N75" s="56">
        <f t="shared" si="26"/>
        <v>0</v>
      </c>
      <c r="O75" s="56">
        <f t="shared" si="26"/>
        <v>0</v>
      </c>
      <c r="P75" s="56">
        <f t="shared" si="26"/>
        <v>0</v>
      </c>
      <c r="Q75" s="56">
        <f t="shared" si="26"/>
        <v>0</v>
      </c>
      <c r="R75" s="56">
        <f t="shared" si="26"/>
        <v>0</v>
      </c>
      <c r="S75" s="56">
        <f t="shared" si="27"/>
        <v>0</v>
      </c>
      <c r="T75" s="56">
        <f t="shared" si="27"/>
        <v>0</v>
      </c>
      <c r="U75" s="56">
        <f t="shared" si="27"/>
        <v>0</v>
      </c>
      <c r="V75" s="56">
        <f t="shared" si="27"/>
        <v>0</v>
      </c>
      <c r="W75" s="56">
        <f t="shared" si="27"/>
        <v>0</v>
      </c>
      <c r="X75" s="56">
        <f t="shared" si="27"/>
        <v>0</v>
      </c>
      <c r="Y75" s="56">
        <f t="shared" si="27"/>
        <v>0</v>
      </c>
      <c r="Z75" s="56">
        <f t="shared" si="27"/>
        <v>0</v>
      </c>
      <c r="AA75" s="56">
        <f t="shared" si="27"/>
        <v>1</v>
      </c>
      <c r="AB75" s="56">
        <f t="shared" si="27"/>
        <v>1</v>
      </c>
      <c r="AC75" s="56">
        <f t="shared" si="28"/>
        <v>1</v>
      </c>
      <c r="AD75" s="56">
        <f t="shared" si="28"/>
        <v>1</v>
      </c>
      <c r="AE75" s="56">
        <f t="shared" si="28"/>
        <v>1</v>
      </c>
      <c r="AF75" s="56">
        <f t="shared" si="28"/>
        <v>1</v>
      </c>
      <c r="AG75" s="56">
        <f t="shared" si="28"/>
        <v>1</v>
      </c>
      <c r="AH75" s="56">
        <f t="shared" si="28"/>
        <v>1</v>
      </c>
      <c r="AI75" s="56">
        <f t="shared" si="28"/>
        <v>1</v>
      </c>
      <c r="AJ75" s="56">
        <f t="shared" si="28"/>
        <v>1</v>
      </c>
      <c r="AK75" s="56">
        <f t="shared" si="28"/>
        <v>1</v>
      </c>
      <c r="AL75" s="56">
        <f t="shared" si="28"/>
        <v>1</v>
      </c>
      <c r="AM75" s="56">
        <f t="shared" si="29"/>
        <v>1</v>
      </c>
      <c r="AN75" s="56">
        <f t="shared" si="29"/>
        <v>1</v>
      </c>
      <c r="AO75" s="56">
        <f t="shared" si="29"/>
        <v>1</v>
      </c>
      <c r="AP75" s="56">
        <f t="shared" si="29"/>
        <v>1</v>
      </c>
      <c r="AQ75" s="56">
        <f t="shared" si="29"/>
        <v>1</v>
      </c>
      <c r="AR75" s="56">
        <f t="shared" si="29"/>
        <v>1</v>
      </c>
      <c r="AS75" s="56">
        <f t="shared" si="29"/>
        <v>1</v>
      </c>
      <c r="AT75" s="56">
        <f t="shared" si="29"/>
        <v>1</v>
      </c>
      <c r="AU75" s="56">
        <f t="shared" si="29"/>
        <v>1</v>
      </c>
      <c r="AV75" s="56">
        <f t="shared" si="29"/>
        <v>1</v>
      </c>
      <c r="AW75" s="56">
        <f t="shared" si="29"/>
        <v>1</v>
      </c>
      <c r="AX75" s="56">
        <f t="shared" si="29"/>
        <v>1</v>
      </c>
      <c r="AY75" s="56">
        <f t="shared" si="29"/>
        <v>1</v>
      </c>
      <c r="AZ75" s="56">
        <f t="shared" si="29"/>
        <v>1</v>
      </c>
    </row>
    <row r="76" spans="1:52">
      <c r="A76" s="56" t="s">
        <v>652</v>
      </c>
      <c r="B76" s="56">
        <v>1113</v>
      </c>
      <c r="C76" s="56" t="s">
        <v>1069</v>
      </c>
      <c r="D76" s="56" t="s">
        <v>1150</v>
      </c>
      <c r="E76" s="1">
        <v>41593</v>
      </c>
      <c r="G76" s="1">
        <f t="shared" si="30"/>
        <v>44197</v>
      </c>
      <c r="I76" s="56">
        <f t="shared" si="26"/>
        <v>0</v>
      </c>
      <c r="J76" s="56">
        <f t="shared" si="26"/>
        <v>0</v>
      </c>
      <c r="K76" s="56">
        <f t="shared" si="26"/>
        <v>0</v>
      </c>
      <c r="L76" s="56">
        <f t="shared" si="26"/>
        <v>0</v>
      </c>
      <c r="M76" s="56">
        <f t="shared" si="26"/>
        <v>0</v>
      </c>
      <c r="N76" s="56">
        <f t="shared" si="26"/>
        <v>0</v>
      </c>
      <c r="O76" s="56">
        <f t="shared" si="26"/>
        <v>0</v>
      </c>
      <c r="P76" s="56">
        <f t="shared" si="26"/>
        <v>0</v>
      </c>
      <c r="Q76" s="56">
        <f t="shared" si="26"/>
        <v>0</v>
      </c>
      <c r="R76" s="56">
        <f t="shared" si="26"/>
        <v>0</v>
      </c>
      <c r="S76" s="56">
        <f t="shared" si="27"/>
        <v>0</v>
      </c>
      <c r="T76" s="56">
        <f t="shared" si="27"/>
        <v>0</v>
      </c>
      <c r="U76" s="56">
        <f t="shared" si="27"/>
        <v>0</v>
      </c>
      <c r="V76" s="56">
        <f t="shared" si="27"/>
        <v>0</v>
      </c>
      <c r="W76" s="56">
        <f t="shared" si="27"/>
        <v>0</v>
      </c>
      <c r="X76" s="56">
        <f t="shared" si="27"/>
        <v>0</v>
      </c>
      <c r="Y76" s="56">
        <f t="shared" si="27"/>
        <v>0</v>
      </c>
      <c r="Z76" s="56">
        <f t="shared" si="27"/>
        <v>0</v>
      </c>
      <c r="AA76" s="56">
        <f t="shared" si="27"/>
        <v>0</v>
      </c>
      <c r="AB76" s="56">
        <f t="shared" si="27"/>
        <v>1</v>
      </c>
      <c r="AC76" s="56">
        <f t="shared" si="28"/>
        <v>1</v>
      </c>
      <c r="AD76" s="56">
        <f t="shared" si="28"/>
        <v>1</v>
      </c>
      <c r="AE76" s="56">
        <f t="shared" si="28"/>
        <v>1</v>
      </c>
      <c r="AF76" s="56">
        <f t="shared" si="28"/>
        <v>1</v>
      </c>
      <c r="AG76" s="56">
        <f t="shared" si="28"/>
        <v>1</v>
      </c>
      <c r="AH76" s="56">
        <f t="shared" si="28"/>
        <v>1</v>
      </c>
      <c r="AI76" s="56">
        <f t="shared" si="28"/>
        <v>1</v>
      </c>
      <c r="AJ76" s="56">
        <f t="shared" si="28"/>
        <v>1</v>
      </c>
      <c r="AK76" s="56">
        <f t="shared" si="28"/>
        <v>1</v>
      </c>
      <c r="AL76" s="56">
        <f t="shared" si="28"/>
        <v>1</v>
      </c>
      <c r="AM76" s="56">
        <f t="shared" si="29"/>
        <v>1</v>
      </c>
      <c r="AN76" s="56">
        <f t="shared" si="29"/>
        <v>1</v>
      </c>
      <c r="AO76" s="56">
        <f t="shared" si="29"/>
        <v>1</v>
      </c>
      <c r="AP76" s="56">
        <f t="shared" si="29"/>
        <v>1</v>
      </c>
      <c r="AQ76" s="56">
        <f t="shared" si="29"/>
        <v>1</v>
      </c>
      <c r="AR76" s="56">
        <f t="shared" si="29"/>
        <v>1</v>
      </c>
      <c r="AS76" s="56">
        <f t="shared" si="29"/>
        <v>1</v>
      </c>
      <c r="AT76" s="56">
        <f t="shared" si="29"/>
        <v>1</v>
      </c>
      <c r="AU76" s="56">
        <f t="shared" si="29"/>
        <v>1</v>
      </c>
      <c r="AV76" s="56">
        <f t="shared" si="29"/>
        <v>1</v>
      </c>
      <c r="AW76" s="56">
        <f t="shared" si="29"/>
        <v>1</v>
      </c>
      <c r="AX76" s="56">
        <f t="shared" si="29"/>
        <v>1</v>
      </c>
      <c r="AY76" s="56">
        <f t="shared" si="29"/>
        <v>1</v>
      </c>
      <c r="AZ76" s="56">
        <f t="shared" si="29"/>
        <v>1</v>
      </c>
    </row>
    <row r="77" spans="1:52">
      <c r="A77" s="56" t="s">
        <v>652</v>
      </c>
      <c r="B77" s="56">
        <v>1115</v>
      </c>
      <c r="C77" s="56" t="s">
        <v>1069</v>
      </c>
      <c r="D77" s="56" t="s">
        <v>1149</v>
      </c>
      <c r="E77" s="1">
        <v>41578</v>
      </c>
      <c r="G77" s="1">
        <f t="shared" si="30"/>
        <v>44197</v>
      </c>
      <c r="I77" s="56">
        <f t="shared" ref="I77:R86" si="31">IF(AND(I$5&gt;$E77,I$5&lt;$G77),1,0)</f>
        <v>0</v>
      </c>
      <c r="J77" s="56">
        <f t="shared" si="31"/>
        <v>0</v>
      </c>
      <c r="K77" s="56">
        <f t="shared" si="31"/>
        <v>0</v>
      </c>
      <c r="L77" s="56">
        <f t="shared" si="31"/>
        <v>0</v>
      </c>
      <c r="M77" s="56">
        <f t="shared" si="31"/>
        <v>0</v>
      </c>
      <c r="N77" s="56">
        <f t="shared" si="31"/>
        <v>0</v>
      </c>
      <c r="O77" s="56">
        <f t="shared" si="31"/>
        <v>0</v>
      </c>
      <c r="P77" s="56">
        <f t="shared" si="31"/>
        <v>0</v>
      </c>
      <c r="Q77" s="56">
        <f t="shared" si="31"/>
        <v>0</v>
      </c>
      <c r="R77" s="56">
        <f t="shared" si="31"/>
        <v>0</v>
      </c>
      <c r="S77" s="56">
        <f t="shared" ref="S77:AB86" si="32">IF(AND(S$5&gt;$E77,S$5&lt;$G77),1,0)</f>
        <v>0</v>
      </c>
      <c r="T77" s="56">
        <f t="shared" si="32"/>
        <v>0</v>
      </c>
      <c r="U77" s="56">
        <f t="shared" si="32"/>
        <v>0</v>
      </c>
      <c r="V77" s="56">
        <f t="shared" si="32"/>
        <v>0</v>
      </c>
      <c r="W77" s="56">
        <f t="shared" si="32"/>
        <v>0</v>
      </c>
      <c r="X77" s="56">
        <f t="shared" si="32"/>
        <v>0</v>
      </c>
      <c r="Y77" s="56">
        <f t="shared" si="32"/>
        <v>0</v>
      </c>
      <c r="Z77" s="56">
        <f t="shared" si="32"/>
        <v>0</v>
      </c>
      <c r="AA77" s="56">
        <f t="shared" si="32"/>
        <v>0</v>
      </c>
      <c r="AB77" s="56">
        <f t="shared" si="32"/>
        <v>1</v>
      </c>
      <c r="AC77" s="56">
        <f t="shared" ref="AC77:AL86" si="33">IF(AND(AC$5&gt;$E77,AC$5&lt;$G77),1,0)</f>
        <v>1</v>
      </c>
      <c r="AD77" s="56">
        <f t="shared" si="33"/>
        <v>1</v>
      </c>
      <c r="AE77" s="56">
        <f t="shared" si="33"/>
        <v>1</v>
      </c>
      <c r="AF77" s="56">
        <f t="shared" si="33"/>
        <v>1</v>
      </c>
      <c r="AG77" s="56">
        <f t="shared" si="33"/>
        <v>1</v>
      </c>
      <c r="AH77" s="56">
        <f t="shared" si="33"/>
        <v>1</v>
      </c>
      <c r="AI77" s="56">
        <f t="shared" si="33"/>
        <v>1</v>
      </c>
      <c r="AJ77" s="56">
        <f t="shared" si="33"/>
        <v>1</v>
      </c>
      <c r="AK77" s="56">
        <f t="shared" si="33"/>
        <v>1</v>
      </c>
      <c r="AL77" s="56">
        <f t="shared" si="33"/>
        <v>1</v>
      </c>
      <c r="AM77" s="56">
        <f t="shared" ref="AM77:AZ86" si="34">IF(AND(AM$5&gt;$E77,AM$5&lt;$G77),1,0)</f>
        <v>1</v>
      </c>
      <c r="AN77" s="56">
        <f t="shared" si="34"/>
        <v>1</v>
      </c>
      <c r="AO77" s="56">
        <f t="shared" si="34"/>
        <v>1</v>
      </c>
      <c r="AP77" s="56">
        <f t="shared" si="34"/>
        <v>1</v>
      </c>
      <c r="AQ77" s="56">
        <f t="shared" si="34"/>
        <v>1</v>
      </c>
      <c r="AR77" s="56">
        <f t="shared" si="34"/>
        <v>1</v>
      </c>
      <c r="AS77" s="56">
        <f t="shared" si="34"/>
        <v>1</v>
      </c>
      <c r="AT77" s="56">
        <f t="shared" si="34"/>
        <v>1</v>
      </c>
      <c r="AU77" s="56">
        <f t="shared" si="34"/>
        <v>1</v>
      </c>
      <c r="AV77" s="56">
        <f t="shared" si="34"/>
        <v>1</v>
      </c>
      <c r="AW77" s="56">
        <f t="shared" si="34"/>
        <v>1</v>
      </c>
      <c r="AX77" s="56">
        <f t="shared" si="34"/>
        <v>1</v>
      </c>
      <c r="AY77" s="56">
        <f t="shared" si="34"/>
        <v>1</v>
      </c>
      <c r="AZ77" s="56">
        <f t="shared" si="34"/>
        <v>1</v>
      </c>
    </row>
    <row r="78" spans="1:52">
      <c r="A78" s="56" t="s">
        <v>652</v>
      </c>
      <c r="B78" s="56">
        <v>1138</v>
      </c>
      <c r="C78" s="56" t="s">
        <v>1073</v>
      </c>
      <c r="D78" s="56" t="s">
        <v>1148</v>
      </c>
      <c r="E78" s="1">
        <v>41720</v>
      </c>
      <c r="G78" s="1">
        <f t="shared" si="30"/>
        <v>44197</v>
      </c>
      <c r="I78" s="56">
        <f t="shared" si="31"/>
        <v>0</v>
      </c>
      <c r="J78" s="56">
        <f t="shared" si="31"/>
        <v>0</v>
      </c>
      <c r="K78" s="56">
        <f t="shared" si="31"/>
        <v>0</v>
      </c>
      <c r="L78" s="56">
        <f t="shared" si="31"/>
        <v>0</v>
      </c>
      <c r="M78" s="56">
        <f t="shared" si="31"/>
        <v>0</v>
      </c>
      <c r="N78" s="56">
        <f t="shared" si="31"/>
        <v>0</v>
      </c>
      <c r="O78" s="56">
        <f t="shared" si="31"/>
        <v>0</v>
      </c>
      <c r="P78" s="56">
        <f t="shared" si="31"/>
        <v>0</v>
      </c>
      <c r="Q78" s="56">
        <f t="shared" si="31"/>
        <v>0</v>
      </c>
      <c r="R78" s="56">
        <f t="shared" si="31"/>
        <v>0</v>
      </c>
      <c r="S78" s="56">
        <f t="shared" si="32"/>
        <v>0</v>
      </c>
      <c r="T78" s="56">
        <f t="shared" si="32"/>
        <v>0</v>
      </c>
      <c r="U78" s="56">
        <f t="shared" si="32"/>
        <v>0</v>
      </c>
      <c r="V78" s="56">
        <f t="shared" si="32"/>
        <v>0</v>
      </c>
      <c r="W78" s="56">
        <f t="shared" si="32"/>
        <v>0</v>
      </c>
      <c r="X78" s="56">
        <f t="shared" si="32"/>
        <v>0</v>
      </c>
      <c r="Y78" s="56">
        <f t="shared" si="32"/>
        <v>0</v>
      </c>
      <c r="Z78" s="56">
        <f t="shared" si="32"/>
        <v>0</v>
      </c>
      <c r="AA78" s="56">
        <f t="shared" si="32"/>
        <v>0</v>
      </c>
      <c r="AB78" s="56">
        <f t="shared" si="32"/>
        <v>0</v>
      </c>
      <c r="AC78" s="56">
        <f t="shared" si="33"/>
        <v>1</v>
      </c>
      <c r="AD78" s="56">
        <f t="shared" si="33"/>
        <v>1</v>
      </c>
      <c r="AE78" s="56">
        <f t="shared" si="33"/>
        <v>1</v>
      </c>
      <c r="AF78" s="56">
        <f t="shared" si="33"/>
        <v>1</v>
      </c>
      <c r="AG78" s="56">
        <f t="shared" si="33"/>
        <v>1</v>
      </c>
      <c r="AH78" s="56">
        <f t="shared" si="33"/>
        <v>1</v>
      </c>
      <c r="AI78" s="56">
        <f t="shared" si="33"/>
        <v>1</v>
      </c>
      <c r="AJ78" s="56">
        <f t="shared" si="33"/>
        <v>1</v>
      </c>
      <c r="AK78" s="56">
        <f t="shared" si="33"/>
        <v>1</v>
      </c>
      <c r="AL78" s="56">
        <f t="shared" si="33"/>
        <v>1</v>
      </c>
      <c r="AM78" s="56">
        <f t="shared" si="34"/>
        <v>1</v>
      </c>
      <c r="AN78" s="56">
        <f t="shared" si="34"/>
        <v>1</v>
      </c>
      <c r="AO78" s="56">
        <f t="shared" si="34"/>
        <v>1</v>
      </c>
      <c r="AP78" s="56">
        <f t="shared" si="34"/>
        <v>1</v>
      </c>
      <c r="AQ78" s="56">
        <f t="shared" si="34"/>
        <v>1</v>
      </c>
      <c r="AR78" s="56">
        <f t="shared" si="34"/>
        <v>1</v>
      </c>
      <c r="AS78" s="56">
        <f t="shared" si="34"/>
        <v>1</v>
      </c>
      <c r="AT78" s="56">
        <f t="shared" si="34"/>
        <v>1</v>
      </c>
      <c r="AU78" s="56">
        <f t="shared" si="34"/>
        <v>1</v>
      </c>
      <c r="AV78" s="56">
        <f t="shared" si="34"/>
        <v>1</v>
      </c>
      <c r="AW78" s="56">
        <f t="shared" si="34"/>
        <v>1</v>
      </c>
      <c r="AX78" s="56">
        <f t="shared" si="34"/>
        <v>1</v>
      </c>
      <c r="AY78" s="56">
        <f t="shared" si="34"/>
        <v>1</v>
      </c>
      <c r="AZ78" s="56">
        <f t="shared" si="34"/>
        <v>1</v>
      </c>
    </row>
    <row r="79" spans="1:52">
      <c r="A79" s="56" t="s">
        <v>652</v>
      </c>
      <c r="B79" s="56">
        <v>1144</v>
      </c>
      <c r="C79" s="56" t="s">
        <v>1069</v>
      </c>
      <c r="D79" s="56" t="s">
        <v>1147</v>
      </c>
      <c r="E79" s="1">
        <v>41741</v>
      </c>
      <c r="G79" s="1">
        <f t="shared" si="30"/>
        <v>44197</v>
      </c>
      <c r="I79" s="56">
        <f t="shared" si="31"/>
        <v>0</v>
      </c>
      <c r="J79" s="56">
        <f t="shared" si="31"/>
        <v>0</v>
      </c>
      <c r="K79" s="56">
        <f t="shared" si="31"/>
        <v>0</v>
      </c>
      <c r="L79" s="56">
        <f t="shared" si="31"/>
        <v>0</v>
      </c>
      <c r="M79" s="56">
        <f t="shared" si="31"/>
        <v>0</v>
      </c>
      <c r="N79" s="56">
        <f t="shared" si="31"/>
        <v>0</v>
      </c>
      <c r="O79" s="56">
        <f t="shared" si="31"/>
        <v>0</v>
      </c>
      <c r="P79" s="56">
        <f t="shared" si="31"/>
        <v>0</v>
      </c>
      <c r="Q79" s="56">
        <f t="shared" si="31"/>
        <v>0</v>
      </c>
      <c r="R79" s="56">
        <f t="shared" si="31"/>
        <v>0</v>
      </c>
      <c r="S79" s="56">
        <f t="shared" si="32"/>
        <v>0</v>
      </c>
      <c r="T79" s="56">
        <f t="shared" si="32"/>
        <v>0</v>
      </c>
      <c r="U79" s="56">
        <f t="shared" si="32"/>
        <v>0</v>
      </c>
      <c r="V79" s="56">
        <f t="shared" si="32"/>
        <v>0</v>
      </c>
      <c r="W79" s="56">
        <f t="shared" si="32"/>
        <v>0</v>
      </c>
      <c r="X79" s="56">
        <f t="shared" si="32"/>
        <v>0</v>
      </c>
      <c r="Y79" s="56">
        <f t="shared" si="32"/>
        <v>0</v>
      </c>
      <c r="Z79" s="56">
        <f t="shared" si="32"/>
        <v>0</v>
      </c>
      <c r="AA79" s="56">
        <f t="shared" si="32"/>
        <v>0</v>
      </c>
      <c r="AB79" s="56">
        <f t="shared" si="32"/>
        <v>0</v>
      </c>
      <c r="AC79" s="56">
        <f t="shared" si="33"/>
        <v>0</v>
      </c>
      <c r="AD79" s="56">
        <f t="shared" si="33"/>
        <v>1</v>
      </c>
      <c r="AE79" s="56">
        <f t="shared" si="33"/>
        <v>1</v>
      </c>
      <c r="AF79" s="56">
        <f t="shared" si="33"/>
        <v>1</v>
      </c>
      <c r="AG79" s="56">
        <f t="shared" si="33"/>
        <v>1</v>
      </c>
      <c r="AH79" s="56">
        <f t="shared" si="33"/>
        <v>1</v>
      </c>
      <c r="AI79" s="56">
        <f t="shared" si="33"/>
        <v>1</v>
      </c>
      <c r="AJ79" s="56">
        <f t="shared" si="33"/>
        <v>1</v>
      </c>
      <c r="AK79" s="56">
        <f t="shared" si="33"/>
        <v>1</v>
      </c>
      <c r="AL79" s="56">
        <f t="shared" si="33"/>
        <v>1</v>
      </c>
      <c r="AM79" s="56">
        <f t="shared" si="34"/>
        <v>1</v>
      </c>
      <c r="AN79" s="56">
        <f t="shared" si="34"/>
        <v>1</v>
      </c>
      <c r="AO79" s="56">
        <f t="shared" si="34"/>
        <v>1</v>
      </c>
      <c r="AP79" s="56">
        <f t="shared" si="34"/>
        <v>1</v>
      </c>
      <c r="AQ79" s="56">
        <f t="shared" si="34"/>
        <v>1</v>
      </c>
      <c r="AR79" s="56">
        <f t="shared" si="34"/>
        <v>1</v>
      </c>
      <c r="AS79" s="56">
        <f t="shared" si="34"/>
        <v>1</v>
      </c>
      <c r="AT79" s="56">
        <f t="shared" si="34"/>
        <v>1</v>
      </c>
      <c r="AU79" s="56">
        <f t="shared" si="34"/>
        <v>1</v>
      </c>
      <c r="AV79" s="56">
        <f t="shared" si="34"/>
        <v>1</v>
      </c>
      <c r="AW79" s="56">
        <f t="shared" si="34"/>
        <v>1</v>
      </c>
      <c r="AX79" s="56">
        <f t="shared" si="34"/>
        <v>1</v>
      </c>
      <c r="AY79" s="56">
        <f t="shared" si="34"/>
        <v>1</v>
      </c>
      <c r="AZ79" s="56">
        <f t="shared" si="34"/>
        <v>1</v>
      </c>
    </row>
    <row r="80" spans="1:52">
      <c r="A80" s="56" t="s">
        <v>652</v>
      </c>
      <c r="B80" s="56">
        <v>1166</v>
      </c>
      <c r="C80" s="56" t="s">
        <v>1069</v>
      </c>
      <c r="D80" s="56" t="s">
        <v>1146</v>
      </c>
      <c r="E80" s="1">
        <v>41857</v>
      </c>
      <c r="G80" s="1">
        <f t="shared" si="30"/>
        <v>44197</v>
      </c>
      <c r="I80" s="56">
        <f t="shared" si="31"/>
        <v>0</v>
      </c>
      <c r="J80" s="56">
        <f t="shared" si="31"/>
        <v>0</v>
      </c>
      <c r="K80" s="56">
        <f t="shared" si="31"/>
        <v>0</v>
      </c>
      <c r="L80" s="56">
        <f t="shared" si="31"/>
        <v>0</v>
      </c>
      <c r="M80" s="56">
        <f t="shared" si="31"/>
        <v>0</v>
      </c>
      <c r="N80" s="56">
        <f t="shared" si="31"/>
        <v>0</v>
      </c>
      <c r="O80" s="56">
        <f t="shared" si="31"/>
        <v>0</v>
      </c>
      <c r="P80" s="56">
        <f t="shared" si="31"/>
        <v>0</v>
      </c>
      <c r="Q80" s="56">
        <f t="shared" si="31"/>
        <v>0</v>
      </c>
      <c r="R80" s="56">
        <f t="shared" si="31"/>
        <v>0</v>
      </c>
      <c r="S80" s="56">
        <f t="shared" si="32"/>
        <v>0</v>
      </c>
      <c r="T80" s="56">
        <f t="shared" si="32"/>
        <v>0</v>
      </c>
      <c r="U80" s="56">
        <f t="shared" si="32"/>
        <v>0</v>
      </c>
      <c r="V80" s="56">
        <f t="shared" si="32"/>
        <v>0</v>
      </c>
      <c r="W80" s="56">
        <f t="shared" si="32"/>
        <v>0</v>
      </c>
      <c r="X80" s="56">
        <f t="shared" si="32"/>
        <v>0</v>
      </c>
      <c r="Y80" s="56">
        <f t="shared" si="32"/>
        <v>0</v>
      </c>
      <c r="Z80" s="56">
        <f t="shared" si="32"/>
        <v>0</v>
      </c>
      <c r="AA80" s="56">
        <f t="shared" si="32"/>
        <v>0</v>
      </c>
      <c r="AB80" s="56">
        <f t="shared" si="32"/>
        <v>0</v>
      </c>
      <c r="AC80" s="56">
        <f t="shared" si="33"/>
        <v>0</v>
      </c>
      <c r="AD80" s="56">
        <f t="shared" si="33"/>
        <v>0</v>
      </c>
      <c r="AE80" s="56">
        <f t="shared" si="33"/>
        <v>1</v>
      </c>
      <c r="AF80" s="56">
        <f t="shared" si="33"/>
        <v>1</v>
      </c>
      <c r="AG80" s="56">
        <f t="shared" si="33"/>
        <v>1</v>
      </c>
      <c r="AH80" s="56">
        <f t="shared" si="33"/>
        <v>1</v>
      </c>
      <c r="AI80" s="56">
        <f t="shared" si="33"/>
        <v>1</v>
      </c>
      <c r="AJ80" s="56">
        <f t="shared" si="33"/>
        <v>1</v>
      </c>
      <c r="AK80" s="56">
        <f t="shared" si="33"/>
        <v>1</v>
      </c>
      <c r="AL80" s="56">
        <f t="shared" si="33"/>
        <v>1</v>
      </c>
      <c r="AM80" s="56">
        <f t="shared" si="34"/>
        <v>1</v>
      </c>
      <c r="AN80" s="56">
        <f t="shared" si="34"/>
        <v>1</v>
      </c>
      <c r="AO80" s="56">
        <f t="shared" si="34"/>
        <v>1</v>
      </c>
      <c r="AP80" s="56">
        <f t="shared" si="34"/>
        <v>1</v>
      </c>
      <c r="AQ80" s="56">
        <f t="shared" si="34"/>
        <v>1</v>
      </c>
      <c r="AR80" s="56">
        <f t="shared" si="34"/>
        <v>1</v>
      </c>
      <c r="AS80" s="56">
        <f t="shared" si="34"/>
        <v>1</v>
      </c>
      <c r="AT80" s="56">
        <f t="shared" si="34"/>
        <v>1</v>
      </c>
      <c r="AU80" s="56">
        <f t="shared" si="34"/>
        <v>1</v>
      </c>
      <c r="AV80" s="56">
        <f t="shared" si="34"/>
        <v>1</v>
      </c>
      <c r="AW80" s="56">
        <f t="shared" si="34"/>
        <v>1</v>
      </c>
      <c r="AX80" s="56">
        <f t="shared" si="34"/>
        <v>1</v>
      </c>
      <c r="AY80" s="56">
        <f t="shared" si="34"/>
        <v>1</v>
      </c>
      <c r="AZ80" s="56">
        <f t="shared" si="34"/>
        <v>1</v>
      </c>
    </row>
    <row r="81" spans="1:52">
      <c r="A81" s="56" t="s">
        <v>652</v>
      </c>
      <c r="B81" s="56">
        <v>1173</v>
      </c>
      <c r="C81" s="56" t="s">
        <v>1069</v>
      </c>
      <c r="D81" s="56" t="s">
        <v>1145</v>
      </c>
      <c r="E81" s="1">
        <v>41893</v>
      </c>
      <c r="G81" s="1">
        <f t="shared" si="30"/>
        <v>44197</v>
      </c>
      <c r="I81" s="56">
        <f t="shared" si="31"/>
        <v>0</v>
      </c>
      <c r="J81" s="56">
        <f t="shared" si="31"/>
        <v>0</v>
      </c>
      <c r="K81" s="56">
        <f t="shared" si="31"/>
        <v>0</v>
      </c>
      <c r="L81" s="56">
        <f t="shared" si="31"/>
        <v>0</v>
      </c>
      <c r="M81" s="56">
        <f t="shared" si="31"/>
        <v>0</v>
      </c>
      <c r="N81" s="56">
        <f t="shared" si="31"/>
        <v>0</v>
      </c>
      <c r="O81" s="56">
        <f t="shared" si="31"/>
        <v>0</v>
      </c>
      <c r="P81" s="56">
        <f t="shared" si="31"/>
        <v>0</v>
      </c>
      <c r="Q81" s="56">
        <f t="shared" si="31"/>
        <v>0</v>
      </c>
      <c r="R81" s="56">
        <f t="shared" si="31"/>
        <v>0</v>
      </c>
      <c r="S81" s="56">
        <f t="shared" si="32"/>
        <v>0</v>
      </c>
      <c r="T81" s="56">
        <f t="shared" si="32"/>
        <v>0</v>
      </c>
      <c r="U81" s="56">
        <f t="shared" si="32"/>
        <v>0</v>
      </c>
      <c r="V81" s="56">
        <f t="shared" si="32"/>
        <v>0</v>
      </c>
      <c r="W81" s="56">
        <f t="shared" si="32"/>
        <v>0</v>
      </c>
      <c r="X81" s="56">
        <f t="shared" si="32"/>
        <v>0</v>
      </c>
      <c r="Y81" s="56">
        <f t="shared" si="32"/>
        <v>0</v>
      </c>
      <c r="Z81" s="56">
        <f t="shared" si="32"/>
        <v>0</v>
      </c>
      <c r="AA81" s="56">
        <f t="shared" si="32"/>
        <v>0</v>
      </c>
      <c r="AB81" s="56">
        <f t="shared" si="32"/>
        <v>0</v>
      </c>
      <c r="AC81" s="56">
        <f t="shared" si="33"/>
        <v>0</v>
      </c>
      <c r="AD81" s="56">
        <f t="shared" si="33"/>
        <v>0</v>
      </c>
      <c r="AE81" s="56">
        <f t="shared" si="33"/>
        <v>1</v>
      </c>
      <c r="AF81" s="56">
        <f t="shared" si="33"/>
        <v>1</v>
      </c>
      <c r="AG81" s="56">
        <f t="shared" si="33"/>
        <v>1</v>
      </c>
      <c r="AH81" s="56">
        <f t="shared" si="33"/>
        <v>1</v>
      </c>
      <c r="AI81" s="56">
        <f t="shared" si="33"/>
        <v>1</v>
      </c>
      <c r="AJ81" s="56">
        <f t="shared" si="33"/>
        <v>1</v>
      </c>
      <c r="AK81" s="56">
        <f t="shared" si="33"/>
        <v>1</v>
      </c>
      <c r="AL81" s="56">
        <f t="shared" si="33"/>
        <v>1</v>
      </c>
      <c r="AM81" s="56">
        <f t="shared" si="34"/>
        <v>1</v>
      </c>
      <c r="AN81" s="56">
        <f t="shared" si="34"/>
        <v>1</v>
      </c>
      <c r="AO81" s="56">
        <f t="shared" si="34"/>
        <v>1</v>
      </c>
      <c r="AP81" s="56">
        <f t="shared" si="34"/>
        <v>1</v>
      </c>
      <c r="AQ81" s="56">
        <f t="shared" si="34"/>
        <v>1</v>
      </c>
      <c r="AR81" s="56">
        <f t="shared" si="34"/>
        <v>1</v>
      </c>
      <c r="AS81" s="56">
        <f t="shared" si="34"/>
        <v>1</v>
      </c>
      <c r="AT81" s="56">
        <f t="shared" si="34"/>
        <v>1</v>
      </c>
      <c r="AU81" s="56">
        <f t="shared" si="34"/>
        <v>1</v>
      </c>
      <c r="AV81" s="56">
        <f t="shared" si="34"/>
        <v>1</v>
      </c>
      <c r="AW81" s="56">
        <f t="shared" si="34"/>
        <v>1</v>
      </c>
      <c r="AX81" s="56">
        <f t="shared" si="34"/>
        <v>1</v>
      </c>
      <c r="AY81" s="56">
        <f t="shared" si="34"/>
        <v>1</v>
      </c>
      <c r="AZ81" s="56">
        <f t="shared" si="34"/>
        <v>1</v>
      </c>
    </row>
    <row r="82" spans="1:52">
      <c r="A82" s="56" t="s">
        <v>652</v>
      </c>
      <c r="B82" s="56">
        <v>1180</v>
      </c>
      <c r="C82" s="56" t="s">
        <v>1069</v>
      </c>
      <c r="D82" s="56" t="s">
        <v>1144</v>
      </c>
      <c r="E82" s="1">
        <v>41930</v>
      </c>
      <c r="G82" s="1">
        <f t="shared" si="30"/>
        <v>44197</v>
      </c>
      <c r="I82" s="56">
        <f t="shared" si="31"/>
        <v>0</v>
      </c>
      <c r="J82" s="56">
        <f t="shared" si="31"/>
        <v>0</v>
      </c>
      <c r="K82" s="56">
        <f t="shared" si="31"/>
        <v>0</v>
      </c>
      <c r="L82" s="56">
        <f t="shared" si="31"/>
        <v>0</v>
      </c>
      <c r="M82" s="56">
        <f t="shared" si="31"/>
        <v>0</v>
      </c>
      <c r="N82" s="56">
        <f t="shared" si="31"/>
        <v>0</v>
      </c>
      <c r="O82" s="56">
        <f t="shared" si="31"/>
        <v>0</v>
      </c>
      <c r="P82" s="56">
        <f t="shared" si="31"/>
        <v>0</v>
      </c>
      <c r="Q82" s="56">
        <f t="shared" si="31"/>
        <v>0</v>
      </c>
      <c r="R82" s="56">
        <f t="shared" si="31"/>
        <v>0</v>
      </c>
      <c r="S82" s="56">
        <f t="shared" si="32"/>
        <v>0</v>
      </c>
      <c r="T82" s="56">
        <f t="shared" si="32"/>
        <v>0</v>
      </c>
      <c r="U82" s="56">
        <f t="shared" si="32"/>
        <v>0</v>
      </c>
      <c r="V82" s="56">
        <f t="shared" si="32"/>
        <v>0</v>
      </c>
      <c r="W82" s="56">
        <f t="shared" si="32"/>
        <v>0</v>
      </c>
      <c r="X82" s="56">
        <f t="shared" si="32"/>
        <v>0</v>
      </c>
      <c r="Y82" s="56">
        <f t="shared" si="32"/>
        <v>0</v>
      </c>
      <c r="Z82" s="56">
        <f t="shared" si="32"/>
        <v>0</v>
      </c>
      <c r="AA82" s="56">
        <f t="shared" si="32"/>
        <v>0</v>
      </c>
      <c r="AB82" s="56">
        <f t="shared" si="32"/>
        <v>0</v>
      </c>
      <c r="AC82" s="56">
        <f t="shared" si="33"/>
        <v>0</v>
      </c>
      <c r="AD82" s="56">
        <f t="shared" si="33"/>
        <v>0</v>
      </c>
      <c r="AE82" s="56">
        <f t="shared" si="33"/>
        <v>0</v>
      </c>
      <c r="AF82" s="56">
        <f t="shared" si="33"/>
        <v>1</v>
      </c>
      <c r="AG82" s="56">
        <f t="shared" si="33"/>
        <v>1</v>
      </c>
      <c r="AH82" s="56">
        <f t="shared" si="33"/>
        <v>1</v>
      </c>
      <c r="AI82" s="56">
        <f t="shared" si="33"/>
        <v>1</v>
      </c>
      <c r="AJ82" s="56">
        <f t="shared" si="33"/>
        <v>1</v>
      </c>
      <c r="AK82" s="56">
        <f t="shared" si="33"/>
        <v>1</v>
      </c>
      <c r="AL82" s="56">
        <f t="shared" si="33"/>
        <v>1</v>
      </c>
      <c r="AM82" s="56">
        <f t="shared" si="34"/>
        <v>1</v>
      </c>
      <c r="AN82" s="56">
        <f t="shared" si="34"/>
        <v>1</v>
      </c>
      <c r="AO82" s="56">
        <f t="shared" si="34"/>
        <v>1</v>
      </c>
      <c r="AP82" s="56">
        <f t="shared" si="34"/>
        <v>1</v>
      </c>
      <c r="AQ82" s="56">
        <f t="shared" si="34"/>
        <v>1</v>
      </c>
      <c r="AR82" s="56">
        <f t="shared" si="34"/>
        <v>1</v>
      </c>
      <c r="AS82" s="56">
        <f t="shared" si="34"/>
        <v>1</v>
      </c>
      <c r="AT82" s="56">
        <f t="shared" si="34"/>
        <v>1</v>
      </c>
      <c r="AU82" s="56">
        <f t="shared" si="34"/>
        <v>1</v>
      </c>
      <c r="AV82" s="56">
        <f t="shared" si="34"/>
        <v>1</v>
      </c>
      <c r="AW82" s="56">
        <f t="shared" si="34"/>
        <v>1</v>
      </c>
      <c r="AX82" s="56">
        <f t="shared" si="34"/>
        <v>1</v>
      </c>
      <c r="AY82" s="56">
        <f t="shared" si="34"/>
        <v>1</v>
      </c>
      <c r="AZ82" s="56">
        <f t="shared" si="34"/>
        <v>1</v>
      </c>
    </row>
    <row r="83" spans="1:52">
      <c r="A83" s="56" t="s">
        <v>652</v>
      </c>
      <c r="B83" s="56">
        <v>1190</v>
      </c>
      <c r="C83" s="56" t="s">
        <v>1069</v>
      </c>
      <c r="D83" s="56" t="s">
        <v>1143</v>
      </c>
      <c r="E83" s="1">
        <v>41964</v>
      </c>
      <c r="G83" s="1">
        <f t="shared" si="30"/>
        <v>44197</v>
      </c>
      <c r="I83" s="56">
        <f t="shared" si="31"/>
        <v>0</v>
      </c>
      <c r="J83" s="56">
        <f t="shared" si="31"/>
        <v>0</v>
      </c>
      <c r="K83" s="56">
        <f t="shared" si="31"/>
        <v>0</v>
      </c>
      <c r="L83" s="56">
        <f t="shared" si="31"/>
        <v>0</v>
      </c>
      <c r="M83" s="56">
        <f t="shared" si="31"/>
        <v>0</v>
      </c>
      <c r="N83" s="56">
        <f t="shared" si="31"/>
        <v>0</v>
      </c>
      <c r="O83" s="56">
        <f t="shared" si="31"/>
        <v>0</v>
      </c>
      <c r="P83" s="56">
        <f t="shared" si="31"/>
        <v>0</v>
      </c>
      <c r="Q83" s="56">
        <f t="shared" si="31"/>
        <v>0</v>
      </c>
      <c r="R83" s="56">
        <f t="shared" si="31"/>
        <v>0</v>
      </c>
      <c r="S83" s="56">
        <f t="shared" si="32"/>
        <v>0</v>
      </c>
      <c r="T83" s="56">
        <f t="shared" si="32"/>
        <v>0</v>
      </c>
      <c r="U83" s="56">
        <f t="shared" si="32"/>
        <v>0</v>
      </c>
      <c r="V83" s="56">
        <f t="shared" si="32"/>
        <v>0</v>
      </c>
      <c r="W83" s="56">
        <f t="shared" si="32"/>
        <v>0</v>
      </c>
      <c r="X83" s="56">
        <f t="shared" si="32"/>
        <v>0</v>
      </c>
      <c r="Y83" s="56">
        <f t="shared" si="32"/>
        <v>0</v>
      </c>
      <c r="Z83" s="56">
        <f t="shared" si="32"/>
        <v>0</v>
      </c>
      <c r="AA83" s="56">
        <f t="shared" si="32"/>
        <v>0</v>
      </c>
      <c r="AB83" s="56">
        <f t="shared" si="32"/>
        <v>0</v>
      </c>
      <c r="AC83" s="56">
        <f t="shared" si="33"/>
        <v>0</v>
      </c>
      <c r="AD83" s="56">
        <f t="shared" si="33"/>
        <v>0</v>
      </c>
      <c r="AE83" s="56">
        <f t="shared" si="33"/>
        <v>0</v>
      </c>
      <c r="AF83" s="56">
        <f t="shared" si="33"/>
        <v>1</v>
      </c>
      <c r="AG83" s="56">
        <f t="shared" si="33"/>
        <v>1</v>
      </c>
      <c r="AH83" s="56">
        <f t="shared" si="33"/>
        <v>1</v>
      </c>
      <c r="AI83" s="56">
        <f t="shared" si="33"/>
        <v>1</v>
      </c>
      <c r="AJ83" s="56">
        <f t="shared" si="33"/>
        <v>1</v>
      </c>
      <c r="AK83" s="56">
        <f t="shared" si="33"/>
        <v>1</v>
      </c>
      <c r="AL83" s="56">
        <f t="shared" si="33"/>
        <v>1</v>
      </c>
      <c r="AM83" s="56">
        <f t="shared" si="34"/>
        <v>1</v>
      </c>
      <c r="AN83" s="56">
        <f t="shared" si="34"/>
        <v>1</v>
      </c>
      <c r="AO83" s="56">
        <f t="shared" si="34"/>
        <v>1</v>
      </c>
      <c r="AP83" s="56">
        <f t="shared" si="34"/>
        <v>1</v>
      </c>
      <c r="AQ83" s="56">
        <f t="shared" si="34"/>
        <v>1</v>
      </c>
      <c r="AR83" s="56">
        <f t="shared" si="34"/>
        <v>1</v>
      </c>
      <c r="AS83" s="56">
        <f t="shared" si="34"/>
        <v>1</v>
      </c>
      <c r="AT83" s="56">
        <f t="shared" si="34"/>
        <v>1</v>
      </c>
      <c r="AU83" s="56">
        <f t="shared" si="34"/>
        <v>1</v>
      </c>
      <c r="AV83" s="56">
        <f t="shared" si="34"/>
        <v>1</v>
      </c>
      <c r="AW83" s="56">
        <f t="shared" si="34"/>
        <v>1</v>
      </c>
      <c r="AX83" s="56">
        <f t="shared" si="34"/>
        <v>1</v>
      </c>
      <c r="AY83" s="56">
        <f t="shared" si="34"/>
        <v>1</v>
      </c>
      <c r="AZ83" s="56">
        <f t="shared" si="34"/>
        <v>1</v>
      </c>
    </row>
    <row r="84" spans="1:52">
      <c r="A84" s="56" t="s">
        <v>652</v>
      </c>
      <c r="B84" s="56">
        <v>1195</v>
      </c>
      <c r="C84" s="56" t="s">
        <v>1069</v>
      </c>
      <c r="D84" s="56" t="s">
        <v>1142</v>
      </c>
      <c r="E84" s="1">
        <v>41976</v>
      </c>
      <c r="G84" s="1">
        <f t="shared" si="30"/>
        <v>44197</v>
      </c>
      <c r="I84" s="56">
        <f t="shared" si="31"/>
        <v>0</v>
      </c>
      <c r="J84" s="56">
        <f t="shared" si="31"/>
        <v>0</v>
      </c>
      <c r="K84" s="56">
        <f t="shared" si="31"/>
        <v>0</v>
      </c>
      <c r="L84" s="56">
        <f t="shared" si="31"/>
        <v>0</v>
      </c>
      <c r="M84" s="56">
        <f t="shared" si="31"/>
        <v>0</v>
      </c>
      <c r="N84" s="56">
        <f t="shared" si="31"/>
        <v>0</v>
      </c>
      <c r="O84" s="56">
        <f t="shared" si="31"/>
        <v>0</v>
      </c>
      <c r="P84" s="56">
        <f t="shared" si="31"/>
        <v>0</v>
      </c>
      <c r="Q84" s="56">
        <f t="shared" si="31"/>
        <v>0</v>
      </c>
      <c r="R84" s="56">
        <f t="shared" si="31"/>
        <v>0</v>
      </c>
      <c r="S84" s="56">
        <f t="shared" si="32"/>
        <v>0</v>
      </c>
      <c r="T84" s="56">
        <f t="shared" si="32"/>
        <v>0</v>
      </c>
      <c r="U84" s="56">
        <f t="shared" si="32"/>
        <v>0</v>
      </c>
      <c r="V84" s="56">
        <f t="shared" si="32"/>
        <v>0</v>
      </c>
      <c r="W84" s="56">
        <f t="shared" si="32"/>
        <v>0</v>
      </c>
      <c r="X84" s="56">
        <f t="shared" si="32"/>
        <v>0</v>
      </c>
      <c r="Y84" s="56">
        <f t="shared" si="32"/>
        <v>0</v>
      </c>
      <c r="Z84" s="56">
        <f t="shared" si="32"/>
        <v>0</v>
      </c>
      <c r="AA84" s="56">
        <f t="shared" si="32"/>
        <v>0</v>
      </c>
      <c r="AB84" s="56">
        <f t="shared" si="32"/>
        <v>0</v>
      </c>
      <c r="AC84" s="56">
        <f t="shared" si="33"/>
        <v>0</v>
      </c>
      <c r="AD84" s="56">
        <f t="shared" si="33"/>
        <v>0</v>
      </c>
      <c r="AE84" s="56">
        <f t="shared" si="33"/>
        <v>0</v>
      </c>
      <c r="AF84" s="56">
        <f t="shared" si="33"/>
        <v>1</v>
      </c>
      <c r="AG84" s="56">
        <f t="shared" si="33"/>
        <v>1</v>
      </c>
      <c r="AH84" s="56">
        <f t="shared" si="33"/>
        <v>1</v>
      </c>
      <c r="AI84" s="56">
        <f t="shared" si="33"/>
        <v>1</v>
      </c>
      <c r="AJ84" s="56">
        <f t="shared" si="33"/>
        <v>1</v>
      </c>
      <c r="AK84" s="56">
        <f t="shared" si="33"/>
        <v>1</v>
      </c>
      <c r="AL84" s="56">
        <f t="shared" si="33"/>
        <v>1</v>
      </c>
      <c r="AM84" s="56">
        <f t="shared" si="34"/>
        <v>1</v>
      </c>
      <c r="AN84" s="56">
        <f t="shared" si="34"/>
        <v>1</v>
      </c>
      <c r="AO84" s="56">
        <f t="shared" si="34"/>
        <v>1</v>
      </c>
      <c r="AP84" s="56">
        <f t="shared" si="34"/>
        <v>1</v>
      </c>
      <c r="AQ84" s="56">
        <f t="shared" si="34"/>
        <v>1</v>
      </c>
      <c r="AR84" s="56">
        <f t="shared" si="34"/>
        <v>1</v>
      </c>
      <c r="AS84" s="56">
        <f t="shared" si="34"/>
        <v>1</v>
      </c>
      <c r="AT84" s="56">
        <f t="shared" si="34"/>
        <v>1</v>
      </c>
      <c r="AU84" s="56">
        <f t="shared" si="34"/>
        <v>1</v>
      </c>
      <c r="AV84" s="56">
        <f t="shared" si="34"/>
        <v>1</v>
      </c>
      <c r="AW84" s="56">
        <f t="shared" si="34"/>
        <v>1</v>
      </c>
      <c r="AX84" s="56">
        <f t="shared" si="34"/>
        <v>1</v>
      </c>
      <c r="AY84" s="56">
        <f t="shared" si="34"/>
        <v>1</v>
      </c>
      <c r="AZ84" s="56">
        <f t="shared" si="34"/>
        <v>1</v>
      </c>
    </row>
    <row r="85" spans="1:52">
      <c r="A85" s="56" t="s">
        <v>652</v>
      </c>
      <c r="B85" s="56">
        <v>1241</v>
      </c>
      <c r="C85" s="56" t="s">
        <v>1069</v>
      </c>
      <c r="D85" s="56" t="s">
        <v>1141</v>
      </c>
      <c r="E85" s="1">
        <v>42115</v>
      </c>
      <c r="G85" s="1">
        <f t="shared" si="30"/>
        <v>44197</v>
      </c>
      <c r="I85" s="56">
        <f t="shared" si="31"/>
        <v>0</v>
      </c>
      <c r="J85" s="56">
        <f t="shared" si="31"/>
        <v>0</v>
      </c>
      <c r="K85" s="56">
        <f t="shared" si="31"/>
        <v>0</v>
      </c>
      <c r="L85" s="56">
        <f t="shared" si="31"/>
        <v>0</v>
      </c>
      <c r="M85" s="56">
        <f t="shared" si="31"/>
        <v>0</v>
      </c>
      <c r="N85" s="56">
        <f t="shared" si="31"/>
        <v>0</v>
      </c>
      <c r="O85" s="56">
        <f t="shared" si="31"/>
        <v>0</v>
      </c>
      <c r="P85" s="56">
        <f t="shared" si="31"/>
        <v>0</v>
      </c>
      <c r="Q85" s="56">
        <f t="shared" si="31"/>
        <v>0</v>
      </c>
      <c r="R85" s="56">
        <f t="shared" si="31"/>
        <v>0</v>
      </c>
      <c r="S85" s="56">
        <f t="shared" si="32"/>
        <v>0</v>
      </c>
      <c r="T85" s="56">
        <f t="shared" si="32"/>
        <v>0</v>
      </c>
      <c r="U85" s="56">
        <f t="shared" si="32"/>
        <v>0</v>
      </c>
      <c r="V85" s="56">
        <f t="shared" si="32"/>
        <v>0</v>
      </c>
      <c r="W85" s="56">
        <f t="shared" si="32"/>
        <v>0</v>
      </c>
      <c r="X85" s="56">
        <f t="shared" si="32"/>
        <v>0</v>
      </c>
      <c r="Y85" s="56">
        <f t="shared" si="32"/>
        <v>0</v>
      </c>
      <c r="Z85" s="56">
        <f t="shared" si="32"/>
        <v>0</v>
      </c>
      <c r="AA85" s="56">
        <f t="shared" si="32"/>
        <v>0</v>
      </c>
      <c r="AB85" s="56">
        <f t="shared" si="32"/>
        <v>0</v>
      </c>
      <c r="AC85" s="56">
        <f t="shared" si="33"/>
        <v>0</v>
      </c>
      <c r="AD85" s="56">
        <f t="shared" si="33"/>
        <v>0</v>
      </c>
      <c r="AE85" s="56">
        <f t="shared" si="33"/>
        <v>0</v>
      </c>
      <c r="AF85" s="56">
        <f t="shared" si="33"/>
        <v>0</v>
      </c>
      <c r="AG85" s="56">
        <f t="shared" si="33"/>
        <v>0</v>
      </c>
      <c r="AH85" s="56">
        <f t="shared" si="33"/>
        <v>1</v>
      </c>
      <c r="AI85" s="56">
        <f t="shared" si="33"/>
        <v>1</v>
      </c>
      <c r="AJ85" s="56">
        <f t="shared" si="33"/>
        <v>1</v>
      </c>
      <c r="AK85" s="56">
        <f t="shared" si="33"/>
        <v>1</v>
      </c>
      <c r="AL85" s="56">
        <f t="shared" si="33"/>
        <v>1</v>
      </c>
      <c r="AM85" s="56">
        <f t="shared" si="34"/>
        <v>1</v>
      </c>
      <c r="AN85" s="56">
        <f t="shared" si="34"/>
        <v>1</v>
      </c>
      <c r="AO85" s="56">
        <f t="shared" si="34"/>
        <v>1</v>
      </c>
      <c r="AP85" s="56">
        <f t="shared" si="34"/>
        <v>1</v>
      </c>
      <c r="AQ85" s="56">
        <f t="shared" si="34"/>
        <v>1</v>
      </c>
      <c r="AR85" s="56">
        <f t="shared" si="34"/>
        <v>1</v>
      </c>
      <c r="AS85" s="56">
        <f t="shared" si="34"/>
        <v>1</v>
      </c>
      <c r="AT85" s="56">
        <f t="shared" si="34"/>
        <v>1</v>
      </c>
      <c r="AU85" s="56">
        <f t="shared" si="34"/>
        <v>1</v>
      </c>
      <c r="AV85" s="56">
        <f t="shared" si="34"/>
        <v>1</v>
      </c>
      <c r="AW85" s="56">
        <f t="shared" si="34"/>
        <v>1</v>
      </c>
      <c r="AX85" s="56">
        <f t="shared" si="34"/>
        <v>1</v>
      </c>
      <c r="AY85" s="56">
        <f t="shared" si="34"/>
        <v>1</v>
      </c>
      <c r="AZ85" s="56">
        <f t="shared" si="34"/>
        <v>1</v>
      </c>
    </row>
    <row r="86" spans="1:52">
      <c r="A86" s="56" t="s">
        <v>652</v>
      </c>
      <c r="B86" s="56">
        <v>1245</v>
      </c>
      <c r="C86" s="56" t="s">
        <v>1069</v>
      </c>
      <c r="D86" s="56" t="s">
        <v>1140</v>
      </c>
      <c r="E86" s="1">
        <v>42143</v>
      </c>
      <c r="G86" s="1">
        <f t="shared" si="30"/>
        <v>44197</v>
      </c>
      <c r="I86" s="56">
        <f t="shared" si="31"/>
        <v>0</v>
      </c>
      <c r="J86" s="56">
        <f t="shared" si="31"/>
        <v>0</v>
      </c>
      <c r="K86" s="56">
        <f t="shared" si="31"/>
        <v>0</v>
      </c>
      <c r="L86" s="56">
        <f t="shared" si="31"/>
        <v>0</v>
      </c>
      <c r="M86" s="56">
        <f t="shared" si="31"/>
        <v>0</v>
      </c>
      <c r="N86" s="56">
        <f t="shared" si="31"/>
        <v>0</v>
      </c>
      <c r="O86" s="56">
        <f t="shared" si="31"/>
        <v>0</v>
      </c>
      <c r="P86" s="56">
        <f t="shared" si="31"/>
        <v>0</v>
      </c>
      <c r="Q86" s="56">
        <f t="shared" si="31"/>
        <v>0</v>
      </c>
      <c r="R86" s="56">
        <f t="shared" si="31"/>
        <v>0</v>
      </c>
      <c r="S86" s="56">
        <f t="shared" si="32"/>
        <v>0</v>
      </c>
      <c r="T86" s="56">
        <f t="shared" si="32"/>
        <v>0</v>
      </c>
      <c r="U86" s="56">
        <f t="shared" si="32"/>
        <v>0</v>
      </c>
      <c r="V86" s="56">
        <f t="shared" si="32"/>
        <v>0</v>
      </c>
      <c r="W86" s="56">
        <f t="shared" si="32"/>
        <v>0</v>
      </c>
      <c r="X86" s="56">
        <f t="shared" si="32"/>
        <v>0</v>
      </c>
      <c r="Y86" s="56">
        <f t="shared" si="32"/>
        <v>0</v>
      </c>
      <c r="Z86" s="56">
        <f t="shared" si="32"/>
        <v>0</v>
      </c>
      <c r="AA86" s="56">
        <f t="shared" si="32"/>
        <v>0</v>
      </c>
      <c r="AB86" s="56">
        <f t="shared" si="32"/>
        <v>0</v>
      </c>
      <c r="AC86" s="56">
        <f t="shared" si="33"/>
        <v>0</v>
      </c>
      <c r="AD86" s="56">
        <f t="shared" si="33"/>
        <v>0</v>
      </c>
      <c r="AE86" s="56">
        <f t="shared" si="33"/>
        <v>0</v>
      </c>
      <c r="AF86" s="56">
        <f t="shared" si="33"/>
        <v>0</v>
      </c>
      <c r="AG86" s="56">
        <f t="shared" si="33"/>
        <v>0</v>
      </c>
      <c r="AH86" s="56">
        <f t="shared" si="33"/>
        <v>1</v>
      </c>
      <c r="AI86" s="56">
        <f t="shared" si="33"/>
        <v>1</v>
      </c>
      <c r="AJ86" s="56">
        <f t="shared" si="33"/>
        <v>1</v>
      </c>
      <c r="AK86" s="56">
        <f t="shared" si="33"/>
        <v>1</v>
      </c>
      <c r="AL86" s="56">
        <f t="shared" si="33"/>
        <v>1</v>
      </c>
      <c r="AM86" s="56">
        <f t="shared" si="34"/>
        <v>1</v>
      </c>
      <c r="AN86" s="56">
        <f t="shared" si="34"/>
        <v>1</v>
      </c>
      <c r="AO86" s="56">
        <f t="shared" si="34"/>
        <v>1</v>
      </c>
      <c r="AP86" s="56">
        <f t="shared" si="34"/>
        <v>1</v>
      </c>
      <c r="AQ86" s="56">
        <f t="shared" si="34"/>
        <v>1</v>
      </c>
      <c r="AR86" s="56">
        <f t="shared" si="34"/>
        <v>1</v>
      </c>
      <c r="AS86" s="56">
        <f t="shared" si="34"/>
        <v>1</v>
      </c>
      <c r="AT86" s="56">
        <f t="shared" si="34"/>
        <v>1</v>
      </c>
      <c r="AU86" s="56">
        <f t="shared" si="34"/>
        <v>1</v>
      </c>
      <c r="AV86" s="56">
        <f t="shared" si="34"/>
        <v>1</v>
      </c>
      <c r="AW86" s="56">
        <f t="shared" si="34"/>
        <v>1</v>
      </c>
      <c r="AX86" s="56">
        <f t="shared" si="34"/>
        <v>1</v>
      </c>
      <c r="AY86" s="56">
        <f t="shared" si="34"/>
        <v>1</v>
      </c>
      <c r="AZ86" s="56">
        <f t="shared" si="34"/>
        <v>1</v>
      </c>
    </row>
    <row r="87" spans="1:52">
      <c r="A87" s="56" t="s">
        <v>652</v>
      </c>
      <c r="B87" s="56">
        <v>1253</v>
      </c>
      <c r="C87" s="56" t="s">
        <v>1069</v>
      </c>
      <c r="D87" s="56" t="s">
        <v>1139</v>
      </c>
      <c r="E87" s="1">
        <v>42179</v>
      </c>
      <c r="G87" s="1">
        <f t="shared" si="30"/>
        <v>44197</v>
      </c>
      <c r="I87" s="56">
        <f t="shared" ref="I87:R96" si="35">IF(AND(I$5&gt;$E87,I$5&lt;$G87),1,0)</f>
        <v>0</v>
      </c>
      <c r="J87" s="56">
        <f t="shared" si="35"/>
        <v>0</v>
      </c>
      <c r="K87" s="56">
        <f t="shared" si="35"/>
        <v>0</v>
      </c>
      <c r="L87" s="56">
        <f t="shared" si="35"/>
        <v>0</v>
      </c>
      <c r="M87" s="56">
        <f t="shared" si="35"/>
        <v>0</v>
      </c>
      <c r="N87" s="56">
        <f t="shared" si="35"/>
        <v>0</v>
      </c>
      <c r="O87" s="56">
        <f t="shared" si="35"/>
        <v>0</v>
      </c>
      <c r="P87" s="56">
        <f t="shared" si="35"/>
        <v>0</v>
      </c>
      <c r="Q87" s="56">
        <f t="shared" si="35"/>
        <v>0</v>
      </c>
      <c r="R87" s="56">
        <f t="shared" si="35"/>
        <v>0</v>
      </c>
      <c r="S87" s="56">
        <f t="shared" ref="S87:AB96" si="36">IF(AND(S$5&gt;$E87,S$5&lt;$G87),1,0)</f>
        <v>0</v>
      </c>
      <c r="T87" s="56">
        <f t="shared" si="36"/>
        <v>0</v>
      </c>
      <c r="U87" s="56">
        <f t="shared" si="36"/>
        <v>0</v>
      </c>
      <c r="V87" s="56">
        <f t="shared" si="36"/>
        <v>0</v>
      </c>
      <c r="W87" s="56">
        <f t="shared" si="36"/>
        <v>0</v>
      </c>
      <c r="X87" s="56">
        <f t="shared" si="36"/>
        <v>0</v>
      </c>
      <c r="Y87" s="56">
        <f t="shared" si="36"/>
        <v>0</v>
      </c>
      <c r="Z87" s="56">
        <f t="shared" si="36"/>
        <v>0</v>
      </c>
      <c r="AA87" s="56">
        <f t="shared" si="36"/>
        <v>0</v>
      </c>
      <c r="AB87" s="56">
        <f t="shared" si="36"/>
        <v>0</v>
      </c>
      <c r="AC87" s="56">
        <f t="shared" ref="AC87:AL96" si="37">IF(AND(AC$5&gt;$E87,AC$5&lt;$G87),1,0)</f>
        <v>0</v>
      </c>
      <c r="AD87" s="56">
        <f t="shared" si="37"/>
        <v>0</v>
      </c>
      <c r="AE87" s="56">
        <f t="shared" si="37"/>
        <v>0</v>
      </c>
      <c r="AF87" s="56">
        <f t="shared" si="37"/>
        <v>0</v>
      </c>
      <c r="AG87" s="56">
        <f t="shared" si="37"/>
        <v>0</v>
      </c>
      <c r="AH87" s="56">
        <f t="shared" si="37"/>
        <v>1</v>
      </c>
      <c r="AI87" s="56">
        <f t="shared" si="37"/>
        <v>1</v>
      </c>
      <c r="AJ87" s="56">
        <f t="shared" si="37"/>
        <v>1</v>
      </c>
      <c r="AK87" s="56">
        <f t="shared" si="37"/>
        <v>1</v>
      </c>
      <c r="AL87" s="56">
        <f t="shared" si="37"/>
        <v>1</v>
      </c>
      <c r="AM87" s="56">
        <f t="shared" ref="AM87:AZ96" si="38">IF(AND(AM$5&gt;$E87,AM$5&lt;$G87),1,0)</f>
        <v>1</v>
      </c>
      <c r="AN87" s="56">
        <f t="shared" si="38"/>
        <v>1</v>
      </c>
      <c r="AO87" s="56">
        <f t="shared" si="38"/>
        <v>1</v>
      </c>
      <c r="AP87" s="56">
        <f t="shared" si="38"/>
        <v>1</v>
      </c>
      <c r="AQ87" s="56">
        <f t="shared" si="38"/>
        <v>1</v>
      </c>
      <c r="AR87" s="56">
        <f t="shared" si="38"/>
        <v>1</v>
      </c>
      <c r="AS87" s="56">
        <f t="shared" si="38"/>
        <v>1</v>
      </c>
      <c r="AT87" s="56">
        <f t="shared" si="38"/>
        <v>1</v>
      </c>
      <c r="AU87" s="56">
        <f t="shared" si="38"/>
        <v>1</v>
      </c>
      <c r="AV87" s="56">
        <f t="shared" si="38"/>
        <v>1</v>
      </c>
      <c r="AW87" s="56">
        <f t="shared" si="38"/>
        <v>1</v>
      </c>
      <c r="AX87" s="56">
        <f t="shared" si="38"/>
        <v>1</v>
      </c>
      <c r="AY87" s="56">
        <f t="shared" si="38"/>
        <v>1</v>
      </c>
      <c r="AZ87" s="56">
        <f t="shared" si="38"/>
        <v>1</v>
      </c>
    </row>
    <row r="88" spans="1:52">
      <c r="A88" s="56" t="s">
        <v>652</v>
      </c>
      <c r="B88" s="56">
        <v>1270</v>
      </c>
      <c r="C88" s="56" t="s">
        <v>1069</v>
      </c>
      <c r="D88" s="56" t="s">
        <v>1138</v>
      </c>
      <c r="E88" s="1">
        <v>42252</v>
      </c>
      <c r="G88" s="1">
        <f t="shared" si="30"/>
        <v>44197</v>
      </c>
      <c r="I88" s="56">
        <f t="shared" si="35"/>
        <v>0</v>
      </c>
      <c r="J88" s="56">
        <f t="shared" si="35"/>
        <v>0</v>
      </c>
      <c r="K88" s="56">
        <f t="shared" si="35"/>
        <v>0</v>
      </c>
      <c r="L88" s="56">
        <f t="shared" si="35"/>
        <v>0</v>
      </c>
      <c r="M88" s="56">
        <f t="shared" si="35"/>
        <v>0</v>
      </c>
      <c r="N88" s="56">
        <f t="shared" si="35"/>
        <v>0</v>
      </c>
      <c r="O88" s="56">
        <f t="shared" si="35"/>
        <v>0</v>
      </c>
      <c r="P88" s="56">
        <f t="shared" si="35"/>
        <v>0</v>
      </c>
      <c r="Q88" s="56">
        <f t="shared" si="35"/>
        <v>0</v>
      </c>
      <c r="R88" s="56">
        <f t="shared" si="35"/>
        <v>0</v>
      </c>
      <c r="S88" s="56">
        <f t="shared" si="36"/>
        <v>0</v>
      </c>
      <c r="T88" s="56">
        <f t="shared" si="36"/>
        <v>0</v>
      </c>
      <c r="U88" s="56">
        <f t="shared" si="36"/>
        <v>0</v>
      </c>
      <c r="V88" s="56">
        <f t="shared" si="36"/>
        <v>0</v>
      </c>
      <c r="W88" s="56">
        <f t="shared" si="36"/>
        <v>0</v>
      </c>
      <c r="X88" s="56">
        <f t="shared" si="36"/>
        <v>0</v>
      </c>
      <c r="Y88" s="56">
        <f t="shared" si="36"/>
        <v>0</v>
      </c>
      <c r="Z88" s="56">
        <f t="shared" si="36"/>
        <v>0</v>
      </c>
      <c r="AA88" s="56">
        <f t="shared" si="36"/>
        <v>0</v>
      </c>
      <c r="AB88" s="56">
        <f t="shared" si="36"/>
        <v>0</v>
      </c>
      <c r="AC88" s="56">
        <f t="shared" si="37"/>
        <v>0</v>
      </c>
      <c r="AD88" s="56">
        <f t="shared" si="37"/>
        <v>0</v>
      </c>
      <c r="AE88" s="56">
        <f t="shared" si="37"/>
        <v>0</v>
      </c>
      <c r="AF88" s="56">
        <f t="shared" si="37"/>
        <v>0</v>
      </c>
      <c r="AG88" s="56">
        <f t="shared" si="37"/>
        <v>0</v>
      </c>
      <c r="AH88" s="56">
        <f t="shared" si="37"/>
        <v>0</v>
      </c>
      <c r="AI88" s="56">
        <f t="shared" si="37"/>
        <v>1</v>
      </c>
      <c r="AJ88" s="56">
        <f t="shared" si="37"/>
        <v>1</v>
      </c>
      <c r="AK88" s="56">
        <f t="shared" si="37"/>
        <v>1</v>
      </c>
      <c r="AL88" s="56">
        <f t="shared" si="37"/>
        <v>1</v>
      </c>
      <c r="AM88" s="56">
        <f t="shared" si="38"/>
        <v>1</v>
      </c>
      <c r="AN88" s="56">
        <f t="shared" si="38"/>
        <v>1</v>
      </c>
      <c r="AO88" s="56">
        <f t="shared" si="38"/>
        <v>1</v>
      </c>
      <c r="AP88" s="56">
        <f t="shared" si="38"/>
        <v>1</v>
      </c>
      <c r="AQ88" s="56">
        <f t="shared" si="38"/>
        <v>1</v>
      </c>
      <c r="AR88" s="56">
        <f t="shared" si="38"/>
        <v>1</v>
      </c>
      <c r="AS88" s="56">
        <f t="shared" si="38"/>
        <v>1</v>
      </c>
      <c r="AT88" s="56">
        <f t="shared" si="38"/>
        <v>1</v>
      </c>
      <c r="AU88" s="56">
        <f t="shared" si="38"/>
        <v>1</v>
      </c>
      <c r="AV88" s="56">
        <f t="shared" si="38"/>
        <v>1</v>
      </c>
      <c r="AW88" s="56">
        <f t="shared" si="38"/>
        <v>1</v>
      </c>
      <c r="AX88" s="56">
        <f t="shared" si="38"/>
        <v>1</v>
      </c>
      <c r="AY88" s="56">
        <f t="shared" si="38"/>
        <v>1</v>
      </c>
      <c r="AZ88" s="56">
        <f t="shared" si="38"/>
        <v>1</v>
      </c>
    </row>
    <row r="89" spans="1:52">
      <c r="A89" s="56" t="s">
        <v>652</v>
      </c>
      <c r="B89" s="56">
        <v>1281</v>
      </c>
      <c r="C89" s="56" t="s">
        <v>1069</v>
      </c>
      <c r="D89" s="56" t="s">
        <v>1137</v>
      </c>
      <c r="E89" s="1">
        <v>42299</v>
      </c>
      <c r="G89" s="1">
        <f t="shared" si="30"/>
        <v>44197</v>
      </c>
      <c r="I89" s="56">
        <f t="shared" si="35"/>
        <v>0</v>
      </c>
      <c r="J89" s="56">
        <f t="shared" si="35"/>
        <v>0</v>
      </c>
      <c r="K89" s="56">
        <f t="shared" si="35"/>
        <v>0</v>
      </c>
      <c r="L89" s="56">
        <f t="shared" si="35"/>
        <v>0</v>
      </c>
      <c r="M89" s="56">
        <f t="shared" si="35"/>
        <v>0</v>
      </c>
      <c r="N89" s="56">
        <f t="shared" si="35"/>
        <v>0</v>
      </c>
      <c r="O89" s="56">
        <f t="shared" si="35"/>
        <v>0</v>
      </c>
      <c r="P89" s="56">
        <f t="shared" si="35"/>
        <v>0</v>
      </c>
      <c r="Q89" s="56">
        <f t="shared" si="35"/>
        <v>0</v>
      </c>
      <c r="R89" s="56">
        <f t="shared" si="35"/>
        <v>0</v>
      </c>
      <c r="S89" s="56">
        <f t="shared" si="36"/>
        <v>0</v>
      </c>
      <c r="T89" s="56">
        <f t="shared" si="36"/>
        <v>0</v>
      </c>
      <c r="U89" s="56">
        <f t="shared" si="36"/>
        <v>0</v>
      </c>
      <c r="V89" s="56">
        <f t="shared" si="36"/>
        <v>0</v>
      </c>
      <c r="W89" s="56">
        <f t="shared" si="36"/>
        <v>0</v>
      </c>
      <c r="X89" s="56">
        <f t="shared" si="36"/>
        <v>0</v>
      </c>
      <c r="Y89" s="56">
        <f t="shared" si="36"/>
        <v>0</v>
      </c>
      <c r="Z89" s="56">
        <f t="shared" si="36"/>
        <v>0</v>
      </c>
      <c r="AA89" s="56">
        <f t="shared" si="36"/>
        <v>0</v>
      </c>
      <c r="AB89" s="56">
        <f t="shared" si="36"/>
        <v>0</v>
      </c>
      <c r="AC89" s="56">
        <f t="shared" si="37"/>
        <v>0</v>
      </c>
      <c r="AD89" s="56">
        <f t="shared" si="37"/>
        <v>0</v>
      </c>
      <c r="AE89" s="56">
        <f t="shared" si="37"/>
        <v>0</v>
      </c>
      <c r="AF89" s="56">
        <f t="shared" si="37"/>
        <v>0</v>
      </c>
      <c r="AG89" s="56">
        <f t="shared" si="37"/>
        <v>0</v>
      </c>
      <c r="AH89" s="56">
        <f t="shared" si="37"/>
        <v>0</v>
      </c>
      <c r="AI89" s="56">
        <f t="shared" si="37"/>
        <v>0</v>
      </c>
      <c r="AJ89" s="56">
        <f t="shared" si="37"/>
        <v>1</v>
      </c>
      <c r="AK89" s="56">
        <f t="shared" si="37"/>
        <v>1</v>
      </c>
      <c r="AL89" s="56">
        <f t="shared" si="37"/>
        <v>1</v>
      </c>
      <c r="AM89" s="56">
        <f t="shared" si="38"/>
        <v>1</v>
      </c>
      <c r="AN89" s="56">
        <f t="shared" si="38"/>
        <v>1</v>
      </c>
      <c r="AO89" s="56">
        <f t="shared" si="38"/>
        <v>1</v>
      </c>
      <c r="AP89" s="56">
        <f t="shared" si="38"/>
        <v>1</v>
      </c>
      <c r="AQ89" s="56">
        <f t="shared" si="38"/>
        <v>1</v>
      </c>
      <c r="AR89" s="56">
        <f t="shared" si="38"/>
        <v>1</v>
      </c>
      <c r="AS89" s="56">
        <f t="shared" si="38"/>
        <v>1</v>
      </c>
      <c r="AT89" s="56">
        <f t="shared" si="38"/>
        <v>1</v>
      </c>
      <c r="AU89" s="56">
        <f t="shared" si="38"/>
        <v>1</v>
      </c>
      <c r="AV89" s="56">
        <f t="shared" si="38"/>
        <v>1</v>
      </c>
      <c r="AW89" s="56">
        <f t="shared" si="38"/>
        <v>1</v>
      </c>
      <c r="AX89" s="56">
        <f t="shared" si="38"/>
        <v>1</v>
      </c>
      <c r="AY89" s="56">
        <f t="shared" si="38"/>
        <v>1</v>
      </c>
      <c r="AZ89" s="56">
        <f t="shared" si="38"/>
        <v>1</v>
      </c>
    </row>
    <row r="90" spans="1:52">
      <c r="A90" s="56" t="s">
        <v>652</v>
      </c>
      <c r="B90" s="56">
        <v>1292</v>
      </c>
      <c r="C90" s="56" t="s">
        <v>1069</v>
      </c>
      <c r="D90" s="56" t="s">
        <v>1136</v>
      </c>
      <c r="E90" s="1">
        <v>42338</v>
      </c>
      <c r="G90" s="1">
        <f t="shared" si="30"/>
        <v>44197</v>
      </c>
      <c r="I90" s="56">
        <f t="shared" si="35"/>
        <v>0</v>
      </c>
      <c r="J90" s="56">
        <f t="shared" si="35"/>
        <v>0</v>
      </c>
      <c r="K90" s="56">
        <f t="shared" si="35"/>
        <v>0</v>
      </c>
      <c r="L90" s="56">
        <f t="shared" si="35"/>
        <v>0</v>
      </c>
      <c r="M90" s="56">
        <f t="shared" si="35"/>
        <v>0</v>
      </c>
      <c r="N90" s="56">
        <f t="shared" si="35"/>
        <v>0</v>
      </c>
      <c r="O90" s="56">
        <f t="shared" si="35"/>
        <v>0</v>
      </c>
      <c r="P90" s="56">
        <f t="shared" si="35"/>
        <v>0</v>
      </c>
      <c r="Q90" s="56">
        <f t="shared" si="35"/>
        <v>0</v>
      </c>
      <c r="R90" s="56">
        <f t="shared" si="35"/>
        <v>0</v>
      </c>
      <c r="S90" s="56">
        <f t="shared" si="36"/>
        <v>0</v>
      </c>
      <c r="T90" s="56">
        <f t="shared" si="36"/>
        <v>0</v>
      </c>
      <c r="U90" s="56">
        <f t="shared" si="36"/>
        <v>0</v>
      </c>
      <c r="V90" s="56">
        <f t="shared" si="36"/>
        <v>0</v>
      </c>
      <c r="W90" s="56">
        <f t="shared" si="36"/>
        <v>0</v>
      </c>
      <c r="X90" s="56">
        <f t="shared" si="36"/>
        <v>0</v>
      </c>
      <c r="Y90" s="56">
        <f t="shared" si="36"/>
        <v>0</v>
      </c>
      <c r="Z90" s="56">
        <f t="shared" si="36"/>
        <v>0</v>
      </c>
      <c r="AA90" s="56">
        <f t="shared" si="36"/>
        <v>0</v>
      </c>
      <c r="AB90" s="56">
        <f t="shared" si="36"/>
        <v>0</v>
      </c>
      <c r="AC90" s="56">
        <f t="shared" si="37"/>
        <v>0</v>
      </c>
      <c r="AD90" s="56">
        <f t="shared" si="37"/>
        <v>0</v>
      </c>
      <c r="AE90" s="56">
        <f t="shared" si="37"/>
        <v>0</v>
      </c>
      <c r="AF90" s="56">
        <f t="shared" si="37"/>
        <v>0</v>
      </c>
      <c r="AG90" s="56">
        <f t="shared" si="37"/>
        <v>0</v>
      </c>
      <c r="AH90" s="56">
        <f t="shared" si="37"/>
        <v>0</v>
      </c>
      <c r="AI90" s="56">
        <f t="shared" si="37"/>
        <v>0</v>
      </c>
      <c r="AJ90" s="56">
        <f t="shared" si="37"/>
        <v>1</v>
      </c>
      <c r="AK90" s="56">
        <f t="shared" si="37"/>
        <v>1</v>
      </c>
      <c r="AL90" s="56">
        <f t="shared" si="37"/>
        <v>1</v>
      </c>
      <c r="AM90" s="56">
        <f t="shared" si="38"/>
        <v>1</v>
      </c>
      <c r="AN90" s="56">
        <f t="shared" si="38"/>
        <v>1</v>
      </c>
      <c r="AO90" s="56">
        <f t="shared" si="38"/>
        <v>1</v>
      </c>
      <c r="AP90" s="56">
        <f t="shared" si="38"/>
        <v>1</v>
      </c>
      <c r="AQ90" s="56">
        <f t="shared" si="38"/>
        <v>1</v>
      </c>
      <c r="AR90" s="56">
        <f t="shared" si="38"/>
        <v>1</v>
      </c>
      <c r="AS90" s="56">
        <f t="shared" si="38"/>
        <v>1</v>
      </c>
      <c r="AT90" s="56">
        <f t="shared" si="38"/>
        <v>1</v>
      </c>
      <c r="AU90" s="56">
        <f t="shared" si="38"/>
        <v>1</v>
      </c>
      <c r="AV90" s="56">
        <f t="shared" si="38"/>
        <v>1</v>
      </c>
      <c r="AW90" s="56">
        <f t="shared" si="38"/>
        <v>1</v>
      </c>
      <c r="AX90" s="56">
        <f t="shared" si="38"/>
        <v>1</v>
      </c>
      <c r="AY90" s="56">
        <f t="shared" si="38"/>
        <v>1</v>
      </c>
      <c r="AZ90" s="56">
        <f t="shared" si="38"/>
        <v>1</v>
      </c>
    </row>
    <row r="91" spans="1:52">
      <c r="A91" s="56" t="s">
        <v>652</v>
      </c>
      <c r="B91" s="56">
        <v>1342</v>
      </c>
      <c r="C91" s="56" t="s">
        <v>1069</v>
      </c>
      <c r="D91" s="56" t="s">
        <v>1135</v>
      </c>
      <c r="E91" s="1">
        <v>43145</v>
      </c>
      <c r="G91" s="1">
        <f t="shared" si="30"/>
        <v>44197</v>
      </c>
      <c r="I91" s="56">
        <f t="shared" si="35"/>
        <v>0</v>
      </c>
      <c r="J91" s="56">
        <f t="shared" si="35"/>
        <v>0</v>
      </c>
      <c r="K91" s="56">
        <f t="shared" si="35"/>
        <v>0</v>
      </c>
      <c r="L91" s="56">
        <f t="shared" si="35"/>
        <v>0</v>
      </c>
      <c r="M91" s="56">
        <f t="shared" si="35"/>
        <v>0</v>
      </c>
      <c r="N91" s="56">
        <f t="shared" si="35"/>
        <v>0</v>
      </c>
      <c r="O91" s="56">
        <f t="shared" si="35"/>
        <v>0</v>
      </c>
      <c r="P91" s="56">
        <f t="shared" si="35"/>
        <v>0</v>
      </c>
      <c r="Q91" s="56">
        <f t="shared" si="35"/>
        <v>0</v>
      </c>
      <c r="R91" s="56">
        <f t="shared" si="35"/>
        <v>0</v>
      </c>
      <c r="S91" s="56">
        <f t="shared" si="36"/>
        <v>0</v>
      </c>
      <c r="T91" s="56">
        <f t="shared" si="36"/>
        <v>0</v>
      </c>
      <c r="U91" s="56">
        <f t="shared" si="36"/>
        <v>0</v>
      </c>
      <c r="V91" s="56">
        <f t="shared" si="36"/>
        <v>0</v>
      </c>
      <c r="W91" s="56">
        <f t="shared" si="36"/>
        <v>0</v>
      </c>
      <c r="X91" s="56">
        <f t="shared" si="36"/>
        <v>0</v>
      </c>
      <c r="Y91" s="56">
        <f t="shared" si="36"/>
        <v>0</v>
      </c>
      <c r="Z91" s="56">
        <f t="shared" si="36"/>
        <v>0</v>
      </c>
      <c r="AA91" s="56">
        <f t="shared" si="36"/>
        <v>0</v>
      </c>
      <c r="AB91" s="56">
        <f t="shared" si="36"/>
        <v>0</v>
      </c>
      <c r="AC91" s="56">
        <f t="shared" si="37"/>
        <v>0</v>
      </c>
      <c r="AD91" s="56">
        <f t="shared" si="37"/>
        <v>0</v>
      </c>
      <c r="AE91" s="56">
        <f t="shared" si="37"/>
        <v>0</v>
      </c>
      <c r="AF91" s="56">
        <f t="shared" si="37"/>
        <v>0</v>
      </c>
      <c r="AG91" s="56">
        <f t="shared" si="37"/>
        <v>0</v>
      </c>
      <c r="AH91" s="56">
        <f t="shared" si="37"/>
        <v>0</v>
      </c>
      <c r="AI91" s="56">
        <f t="shared" si="37"/>
        <v>0</v>
      </c>
      <c r="AJ91" s="56">
        <f t="shared" si="37"/>
        <v>0</v>
      </c>
      <c r="AK91" s="56">
        <f t="shared" si="37"/>
        <v>0</v>
      </c>
      <c r="AL91" s="56">
        <f t="shared" si="37"/>
        <v>0</v>
      </c>
      <c r="AM91" s="56">
        <f t="shared" si="38"/>
        <v>0</v>
      </c>
      <c r="AN91" s="56">
        <f t="shared" si="38"/>
        <v>0</v>
      </c>
      <c r="AO91" s="56">
        <f t="shared" si="38"/>
        <v>0</v>
      </c>
      <c r="AP91" s="56">
        <f t="shared" si="38"/>
        <v>0</v>
      </c>
      <c r="AQ91" s="56">
        <f t="shared" si="38"/>
        <v>0</v>
      </c>
      <c r="AR91" s="56">
        <f t="shared" si="38"/>
        <v>0</v>
      </c>
      <c r="AS91" s="56">
        <f t="shared" si="38"/>
        <v>1</v>
      </c>
      <c r="AT91" s="56">
        <f t="shared" si="38"/>
        <v>1</v>
      </c>
      <c r="AU91" s="56">
        <f t="shared" si="38"/>
        <v>1</v>
      </c>
      <c r="AV91" s="56">
        <f t="shared" si="38"/>
        <v>1</v>
      </c>
      <c r="AW91" s="56">
        <f t="shared" si="38"/>
        <v>1</v>
      </c>
      <c r="AX91" s="56">
        <f t="shared" si="38"/>
        <v>1</v>
      </c>
      <c r="AY91" s="56">
        <f t="shared" si="38"/>
        <v>1</v>
      </c>
      <c r="AZ91" s="56">
        <f t="shared" si="38"/>
        <v>1</v>
      </c>
    </row>
    <row r="92" spans="1:52">
      <c r="A92" s="56" t="s">
        <v>652</v>
      </c>
      <c r="B92" s="56">
        <v>1360</v>
      </c>
      <c r="C92" s="56" t="s">
        <v>1069</v>
      </c>
      <c r="D92" s="56" t="s">
        <v>1134</v>
      </c>
      <c r="E92" s="1">
        <v>43156</v>
      </c>
      <c r="G92" s="1">
        <f t="shared" si="30"/>
        <v>44197</v>
      </c>
      <c r="I92" s="56">
        <f t="shared" si="35"/>
        <v>0</v>
      </c>
      <c r="J92" s="56">
        <f t="shared" si="35"/>
        <v>0</v>
      </c>
      <c r="K92" s="56">
        <f t="shared" si="35"/>
        <v>0</v>
      </c>
      <c r="L92" s="56">
        <f t="shared" si="35"/>
        <v>0</v>
      </c>
      <c r="M92" s="56">
        <f t="shared" si="35"/>
        <v>0</v>
      </c>
      <c r="N92" s="56">
        <f t="shared" si="35"/>
        <v>0</v>
      </c>
      <c r="O92" s="56">
        <f t="shared" si="35"/>
        <v>0</v>
      </c>
      <c r="P92" s="56">
        <f t="shared" si="35"/>
        <v>0</v>
      </c>
      <c r="Q92" s="56">
        <f t="shared" si="35"/>
        <v>0</v>
      </c>
      <c r="R92" s="56">
        <f t="shared" si="35"/>
        <v>0</v>
      </c>
      <c r="S92" s="56">
        <f t="shared" si="36"/>
        <v>0</v>
      </c>
      <c r="T92" s="56">
        <f t="shared" si="36"/>
        <v>0</v>
      </c>
      <c r="U92" s="56">
        <f t="shared" si="36"/>
        <v>0</v>
      </c>
      <c r="V92" s="56">
        <f t="shared" si="36"/>
        <v>0</v>
      </c>
      <c r="W92" s="56">
        <f t="shared" si="36"/>
        <v>0</v>
      </c>
      <c r="X92" s="56">
        <f t="shared" si="36"/>
        <v>0</v>
      </c>
      <c r="Y92" s="56">
        <f t="shared" si="36"/>
        <v>0</v>
      </c>
      <c r="Z92" s="56">
        <f t="shared" si="36"/>
        <v>0</v>
      </c>
      <c r="AA92" s="56">
        <f t="shared" si="36"/>
        <v>0</v>
      </c>
      <c r="AB92" s="56">
        <f t="shared" si="36"/>
        <v>0</v>
      </c>
      <c r="AC92" s="56">
        <f t="shared" si="37"/>
        <v>0</v>
      </c>
      <c r="AD92" s="56">
        <f t="shared" si="37"/>
        <v>0</v>
      </c>
      <c r="AE92" s="56">
        <f t="shared" si="37"/>
        <v>0</v>
      </c>
      <c r="AF92" s="56">
        <f t="shared" si="37"/>
        <v>0</v>
      </c>
      <c r="AG92" s="56">
        <f t="shared" si="37"/>
        <v>0</v>
      </c>
      <c r="AH92" s="56">
        <f t="shared" si="37"/>
        <v>0</v>
      </c>
      <c r="AI92" s="56">
        <f t="shared" si="37"/>
        <v>0</v>
      </c>
      <c r="AJ92" s="56">
        <f t="shared" si="37"/>
        <v>0</v>
      </c>
      <c r="AK92" s="56">
        <f t="shared" si="37"/>
        <v>0</v>
      </c>
      <c r="AL92" s="56">
        <f t="shared" si="37"/>
        <v>0</v>
      </c>
      <c r="AM92" s="56">
        <f t="shared" si="38"/>
        <v>0</v>
      </c>
      <c r="AN92" s="56">
        <f t="shared" si="38"/>
        <v>0</v>
      </c>
      <c r="AO92" s="56">
        <f t="shared" si="38"/>
        <v>0</v>
      </c>
      <c r="AP92" s="56">
        <f t="shared" si="38"/>
        <v>0</v>
      </c>
      <c r="AQ92" s="56">
        <f t="shared" si="38"/>
        <v>0</v>
      </c>
      <c r="AR92" s="56">
        <f t="shared" si="38"/>
        <v>0</v>
      </c>
      <c r="AS92" s="56">
        <f t="shared" si="38"/>
        <v>1</v>
      </c>
      <c r="AT92" s="56">
        <f t="shared" si="38"/>
        <v>1</v>
      </c>
      <c r="AU92" s="56">
        <f t="shared" si="38"/>
        <v>1</v>
      </c>
      <c r="AV92" s="56">
        <f t="shared" si="38"/>
        <v>1</v>
      </c>
      <c r="AW92" s="56">
        <f t="shared" si="38"/>
        <v>1</v>
      </c>
      <c r="AX92" s="56">
        <f t="shared" si="38"/>
        <v>1</v>
      </c>
      <c r="AY92" s="56">
        <f t="shared" si="38"/>
        <v>1</v>
      </c>
      <c r="AZ92" s="56">
        <f t="shared" si="38"/>
        <v>1</v>
      </c>
    </row>
    <row r="93" spans="1:52">
      <c r="A93" s="56" t="s">
        <v>652</v>
      </c>
      <c r="B93" s="56">
        <v>1367</v>
      </c>
      <c r="C93" s="56" t="s">
        <v>1069</v>
      </c>
      <c r="D93" s="56" t="s">
        <v>1133</v>
      </c>
      <c r="E93" s="1">
        <v>43166</v>
      </c>
      <c r="G93" s="1">
        <f t="shared" si="30"/>
        <v>44197</v>
      </c>
      <c r="I93" s="56">
        <f t="shared" si="35"/>
        <v>0</v>
      </c>
      <c r="J93" s="56">
        <f t="shared" si="35"/>
        <v>0</v>
      </c>
      <c r="K93" s="56">
        <f t="shared" si="35"/>
        <v>0</v>
      </c>
      <c r="L93" s="56">
        <f t="shared" si="35"/>
        <v>0</v>
      </c>
      <c r="M93" s="56">
        <f t="shared" si="35"/>
        <v>0</v>
      </c>
      <c r="N93" s="56">
        <f t="shared" si="35"/>
        <v>0</v>
      </c>
      <c r="O93" s="56">
        <f t="shared" si="35"/>
        <v>0</v>
      </c>
      <c r="P93" s="56">
        <f t="shared" si="35"/>
        <v>0</v>
      </c>
      <c r="Q93" s="56">
        <f t="shared" si="35"/>
        <v>0</v>
      </c>
      <c r="R93" s="56">
        <f t="shared" si="35"/>
        <v>0</v>
      </c>
      <c r="S93" s="56">
        <f t="shared" si="36"/>
        <v>0</v>
      </c>
      <c r="T93" s="56">
        <f t="shared" si="36"/>
        <v>0</v>
      </c>
      <c r="U93" s="56">
        <f t="shared" si="36"/>
        <v>0</v>
      </c>
      <c r="V93" s="56">
        <f t="shared" si="36"/>
        <v>0</v>
      </c>
      <c r="W93" s="56">
        <f t="shared" si="36"/>
        <v>0</v>
      </c>
      <c r="X93" s="56">
        <f t="shared" si="36"/>
        <v>0</v>
      </c>
      <c r="Y93" s="56">
        <f t="shared" si="36"/>
        <v>0</v>
      </c>
      <c r="Z93" s="56">
        <f t="shared" si="36"/>
        <v>0</v>
      </c>
      <c r="AA93" s="56">
        <f t="shared" si="36"/>
        <v>0</v>
      </c>
      <c r="AB93" s="56">
        <f t="shared" si="36"/>
        <v>0</v>
      </c>
      <c r="AC93" s="56">
        <f t="shared" si="37"/>
        <v>0</v>
      </c>
      <c r="AD93" s="56">
        <f t="shared" si="37"/>
        <v>0</v>
      </c>
      <c r="AE93" s="56">
        <f t="shared" si="37"/>
        <v>0</v>
      </c>
      <c r="AF93" s="56">
        <f t="shared" si="37"/>
        <v>0</v>
      </c>
      <c r="AG93" s="56">
        <f t="shared" si="37"/>
        <v>0</v>
      </c>
      <c r="AH93" s="56">
        <f t="shared" si="37"/>
        <v>0</v>
      </c>
      <c r="AI93" s="56">
        <f t="shared" si="37"/>
        <v>0</v>
      </c>
      <c r="AJ93" s="56">
        <f t="shared" si="37"/>
        <v>0</v>
      </c>
      <c r="AK93" s="56">
        <f t="shared" si="37"/>
        <v>0</v>
      </c>
      <c r="AL93" s="56">
        <f t="shared" si="37"/>
        <v>0</v>
      </c>
      <c r="AM93" s="56">
        <f t="shared" si="38"/>
        <v>0</v>
      </c>
      <c r="AN93" s="56">
        <f t="shared" si="38"/>
        <v>0</v>
      </c>
      <c r="AO93" s="56">
        <f t="shared" si="38"/>
        <v>0</v>
      </c>
      <c r="AP93" s="56">
        <f t="shared" si="38"/>
        <v>0</v>
      </c>
      <c r="AQ93" s="56">
        <f t="shared" si="38"/>
        <v>0</v>
      </c>
      <c r="AR93" s="56">
        <f t="shared" si="38"/>
        <v>0</v>
      </c>
      <c r="AS93" s="56">
        <f t="shared" si="38"/>
        <v>1</v>
      </c>
      <c r="AT93" s="56">
        <f t="shared" si="38"/>
        <v>1</v>
      </c>
      <c r="AU93" s="56">
        <f t="shared" si="38"/>
        <v>1</v>
      </c>
      <c r="AV93" s="56">
        <f t="shared" si="38"/>
        <v>1</v>
      </c>
      <c r="AW93" s="56">
        <f t="shared" si="38"/>
        <v>1</v>
      </c>
      <c r="AX93" s="56">
        <f t="shared" si="38"/>
        <v>1</v>
      </c>
      <c r="AY93" s="56">
        <f t="shared" si="38"/>
        <v>1</v>
      </c>
      <c r="AZ93" s="56">
        <f t="shared" si="38"/>
        <v>1</v>
      </c>
    </row>
    <row r="94" spans="1:52">
      <c r="A94" s="56" t="s">
        <v>652</v>
      </c>
      <c r="B94" s="56">
        <v>967</v>
      </c>
      <c r="C94" s="56" t="s">
        <v>1069</v>
      </c>
      <c r="D94" s="56" t="s">
        <v>1132</v>
      </c>
      <c r="E94" s="1">
        <v>41765</v>
      </c>
      <c r="G94" s="1">
        <f t="shared" si="30"/>
        <v>44197</v>
      </c>
      <c r="I94" s="56">
        <f t="shared" si="35"/>
        <v>0</v>
      </c>
      <c r="J94" s="56">
        <f t="shared" si="35"/>
        <v>0</v>
      </c>
      <c r="K94" s="56">
        <f t="shared" si="35"/>
        <v>0</v>
      </c>
      <c r="L94" s="56">
        <f t="shared" si="35"/>
        <v>0</v>
      </c>
      <c r="M94" s="56">
        <f t="shared" si="35"/>
        <v>0</v>
      </c>
      <c r="N94" s="56">
        <f t="shared" si="35"/>
        <v>0</v>
      </c>
      <c r="O94" s="56">
        <f t="shared" si="35"/>
        <v>0</v>
      </c>
      <c r="P94" s="56">
        <f t="shared" si="35"/>
        <v>0</v>
      </c>
      <c r="Q94" s="56">
        <f t="shared" si="35"/>
        <v>0</v>
      </c>
      <c r="R94" s="56">
        <f t="shared" si="35"/>
        <v>0</v>
      </c>
      <c r="S94" s="56">
        <f t="shared" si="36"/>
        <v>0</v>
      </c>
      <c r="T94" s="56">
        <f t="shared" si="36"/>
        <v>0</v>
      </c>
      <c r="U94" s="56">
        <f t="shared" si="36"/>
        <v>0</v>
      </c>
      <c r="V94" s="56">
        <f t="shared" si="36"/>
        <v>0</v>
      </c>
      <c r="W94" s="56">
        <f t="shared" si="36"/>
        <v>0</v>
      </c>
      <c r="X94" s="56">
        <f t="shared" si="36"/>
        <v>0</v>
      </c>
      <c r="Y94" s="56">
        <f t="shared" si="36"/>
        <v>0</v>
      </c>
      <c r="Z94" s="56">
        <f t="shared" si="36"/>
        <v>0</v>
      </c>
      <c r="AA94" s="56">
        <f t="shared" si="36"/>
        <v>0</v>
      </c>
      <c r="AB94" s="56">
        <f t="shared" si="36"/>
        <v>0</v>
      </c>
      <c r="AC94" s="56">
        <f t="shared" si="37"/>
        <v>0</v>
      </c>
      <c r="AD94" s="56">
        <f t="shared" si="37"/>
        <v>1</v>
      </c>
      <c r="AE94" s="56">
        <f t="shared" si="37"/>
        <v>1</v>
      </c>
      <c r="AF94" s="56">
        <f t="shared" si="37"/>
        <v>1</v>
      </c>
      <c r="AG94" s="56">
        <f t="shared" si="37"/>
        <v>1</v>
      </c>
      <c r="AH94" s="56">
        <f t="shared" si="37"/>
        <v>1</v>
      </c>
      <c r="AI94" s="56">
        <f t="shared" si="37"/>
        <v>1</v>
      </c>
      <c r="AJ94" s="56">
        <f t="shared" si="37"/>
        <v>1</v>
      </c>
      <c r="AK94" s="56">
        <f t="shared" si="37"/>
        <v>1</v>
      </c>
      <c r="AL94" s="56">
        <f t="shared" si="37"/>
        <v>1</v>
      </c>
      <c r="AM94" s="56">
        <f t="shared" si="38"/>
        <v>1</v>
      </c>
      <c r="AN94" s="56">
        <f t="shared" si="38"/>
        <v>1</v>
      </c>
      <c r="AO94" s="56">
        <f t="shared" si="38"/>
        <v>1</v>
      </c>
      <c r="AP94" s="56">
        <f t="shared" si="38"/>
        <v>1</v>
      </c>
      <c r="AQ94" s="56">
        <f t="shared" si="38"/>
        <v>1</v>
      </c>
      <c r="AR94" s="56">
        <f t="shared" si="38"/>
        <v>1</v>
      </c>
      <c r="AS94" s="56">
        <f t="shared" si="38"/>
        <v>1</v>
      </c>
      <c r="AT94" s="56">
        <f t="shared" si="38"/>
        <v>1</v>
      </c>
      <c r="AU94" s="56">
        <f t="shared" si="38"/>
        <v>1</v>
      </c>
      <c r="AV94" s="56">
        <f t="shared" si="38"/>
        <v>1</v>
      </c>
      <c r="AW94" s="56">
        <f t="shared" si="38"/>
        <v>1</v>
      </c>
      <c r="AX94" s="56">
        <f t="shared" si="38"/>
        <v>1</v>
      </c>
      <c r="AY94" s="56">
        <f t="shared" si="38"/>
        <v>1</v>
      </c>
      <c r="AZ94" s="56">
        <f t="shared" si="38"/>
        <v>1</v>
      </c>
    </row>
    <row r="95" spans="1:52">
      <c r="A95" s="56" t="s">
        <v>652</v>
      </c>
      <c r="B95" s="56">
        <v>971</v>
      </c>
      <c r="C95" s="56" t="s">
        <v>1069</v>
      </c>
      <c r="D95" s="56" t="s">
        <v>1131</v>
      </c>
      <c r="E95" s="1">
        <v>41765</v>
      </c>
      <c r="G95" s="1">
        <f t="shared" si="30"/>
        <v>44197</v>
      </c>
      <c r="I95" s="56">
        <f t="shared" si="35"/>
        <v>0</v>
      </c>
      <c r="J95" s="56">
        <f t="shared" si="35"/>
        <v>0</v>
      </c>
      <c r="K95" s="56">
        <f t="shared" si="35"/>
        <v>0</v>
      </c>
      <c r="L95" s="56">
        <f t="shared" si="35"/>
        <v>0</v>
      </c>
      <c r="M95" s="56">
        <f t="shared" si="35"/>
        <v>0</v>
      </c>
      <c r="N95" s="56">
        <f t="shared" si="35"/>
        <v>0</v>
      </c>
      <c r="O95" s="56">
        <f t="shared" si="35"/>
        <v>0</v>
      </c>
      <c r="P95" s="56">
        <f t="shared" si="35"/>
        <v>0</v>
      </c>
      <c r="Q95" s="56">
        <f t="shared" si="35"/>
        <v>0</v>
      </c>
      <c r="R95" s="56">
        <f t="shared" si="35"/>
        <v>0</v>
      </c>
      <c r="S95" s="56">
        <f t="shared" si="36"/>
        <v>0</v>
      </c>
      <c r="T95" s="56">
        <f t="shared" si="36"/>
        <v>0</v>
      </c>
      <c r="U95" s="56">
        <f t="shared" si="36"/>
        <v>0</v>
      </c>
      <c r="V95" s="56">
        <f t="shared" si="36"/>
        <v>0</v>
      </c>
      <c r="W95" s="56">
        <f t="shared" si="36"/>
        <v>0</v>
      </c>
      <c r="X95" s="56">
        <f t="shared" si="36"/>
        <v>0</v>
      </c>
      <c r="Y95" s="56">
        <f t="shared" si="36"/>
        <v>0</v>
      </c>
      <c r="Z95" s="56">
        <f t="shared" si="36"/>
        <v>0</v>
      </c>
      <c r="AA95" s="56">
        <f t="shared" si="36"/>
        <v>0</v>
      </c>
      <c r="AB95" s="56">
        <f t="shared" si="36"/>
        <v>0</v>
      </c>
      <c r="AC95" s="56">
        <f t="shared" si="37"/>
        <v>0</v>
      </c>
      <c r="AD95" s="56">
        <f t="shared" si="37"/>
        <v>1</v>
      </c>
      <c r="AE95" s="56">
        <f t="shared" si="37"/>
        <v>1</v>
      </c>
      <c r="AF95" s="56">
        <f t="shared" si="37"/>
        <v>1</v>
      </c>
      <c r="AG95" s="56">
        <f t="shared" si="37"/>
        <v>1</v>
      </c>
      <c r="AH95" s="56">
        <f t="shared" si="37"/>
        <v>1</v>
      </c>
      <c r="AI95" s="56">
        <f t="shared" si="37"/>
        <v>1</v>
      </c>
      <c r="AJ95" s="56">
        <f t="shared" si="37"/>
        <v>1</v>
      </c>
      <c r="AK95" s="56">
        <f t="shared" si="37"/>
        <v>1</v>
      </c>
      <c r="AL95" s="56">
        <f t="shared" si="37"/>
        <v>1</v>
      </c>
      <c r="AM95" s="56">
        <f t="shared" si="38"/>
        <v>1</v>
      </c>
      <c r="AN95" s="56">
        <f t="shared" si="38"/>
        <v>1</v>
      </c>
      <c r="AO95" s="56">
        <f t="shared" si="38"/>
        <v>1</v>
      </c>
      <c r="AP95" s="56">
        <f t="shared" si="38"/>
        <v>1</v>
      </c>
      <c r="AQ95" s="56">
        <f t="shared" si="38"/>
        <v>1</v>
      </c>
      <c r="AR95" s="56">
        <f t="shared" si="38"/>
        <v>1</v>
      </c>
      <c r="AS95" s="56">
        <f t="shared" si="38"/>
        <v>1</v>
      </c>
      <c r="AT95" s="56">
        <f t="shared" si="38"/>
        <v>1</v>
      </c>
      <c r="AU95" s="56">
        <f t="shared" si="38"/>
        <v>1</v>
      </c>
      <c r="AV95" s="56">
        <f t="shared" si="38"/>
        <v>1</v>
      </c>
      <c r="AW95" s="56">
        <f t="shared" si="38"/>
        <v>1</v>
      </c>
      <c r="AX95" s="56">
        <f t="shared" si="38"/>
        <v>1</v>
      </c>
      <c r="AY95" s="56">
        <f t="shared" si="38"/>
        <v>1</v>
      </c>
      <c r="AZ95" s="56">
        <f t="shared" si="38"/>
        <v>1</v>
      </c>
    </row>
    <row r="96" spans="1:52">
      <c r="A96" s="56" t="s">
        <v>653</v>
      </c>
      <c r="B96" s="56">
        <v>987</v>
      </c>
      <c r="C96" s="56" t="s">
        <v>1069</v>
      </c>
      <c r="D96" s="56" t="s">
        <v>1130</v>
      </c>
      <c r="E96" s="1">
        <v>41765</v>
      </c>
      <c r="F96" s="1">
        <v>43891</v>
      </c>
      <c r="G96" s="1">
        <f t="shared" si="30"/>
        <v>43891</v>
      </c>
      <c r="I96" s="56">
        <f t="shared" si="35"/>
        <v>0</v>
      </c>
      <c r="J96" s="56">
        <f t="shared" si="35"/>
        <v>0</v>
      </c>
      <c r="K96" s="56">
        <f t="shared" si="35"/>
        <v>0</v>
      </c>
      <c r="L96" s="56">
        <f t="shared" si="35"/>
        <v>0</v>
      </c>
      <c r="M96" s="56">
        <f t="shared" si="35"/>
        <v>0</v>
      </c>
      <c r="N96" s="56">
        <f t="shared" si="35"/>
        <v>0</v>
      </c>
      <c r="O96" s="56">
        <f t="shared" si="35"/>
        <v>0</v>
      </c>
      <c r="P96" s="56">
        <f t="shared" si="35"/>
        <v>0</v>
      </c>
      <c r="Q96" s="56">
        <f t="shared" si="35"/>
        <v>0</v>
      </c>
      <c r="R96" s="56">
        <f t="shared" si="35"/>
        <v>0</v>
      </c>
      <c r="S96" s="56">
        <f t="shared" si="36"/>
        <v>0</v>
      </c>
      <c r="T96" s="56">
        <f t="shared" si="36"/>
        <v>0</v>
      </c>
      <c r="U96" s="56">
        <f t="shared" si="36"/>
        <v>0</v>
      </c>
      <c r="V96" s="56">
        <f t="shared" si="36"/>
        <v>0</v>
      </c>
      <c r="W96" s="56">
        <f t="shared" si="36"/>
        <v>0</v>
      </c>
      <c r="X96" s="56">
        <f t="shared" si="36"/>
        <v>0</v>
      </c>
      <c r="Y96" s="56">
        <f t="shared" si="36"/>
        <v>0</v>
      </c>
      <c r="Z96" s="56">
        <f t="shared" si="36"/>
        <v>0</v>
      </c>
      <c r="AA96" s="56">
        <f t="shared" si="36"/>
        <v>0</v>
      </c>
      <c r="AB96" s="56">
        <f t="shared" si="36"/>
        <v>0</v>
      </c>
      <c r="AC96" s="56">
        <f t="shared" si="37"/>
        <v>0</v>
      </c>
      <c r="AD96" s="56">
        <f t="shared" si="37"/>
        <v>1</v>
      </c>
      <c r="AE96" s="56">
        <f t="shared" si="37"/>
        <v>1</v>
      </c>
      <c r="AF96" s="56">
        <f t="shared" si="37"/>
        <v>1</v>
      </c>
      <c r="AG96" s="56">
        <f t="shared" si="37"/>
        <v>1</v>
      </c>
      <c r="AH96" s="56">
        <f t="shared" si="37"/>
        <v>1</v>
      </c>
      <c r="AI96" s="56">
        <f t="shared" si="37"/>
        <v>1</v>
      </c>
      <c r="AJ96" s="56">
        <f t="shared" si="37"/>
        <v>1</v>
      </c>
      <c r="AK96" s="56">
        <f t="shared" si="37"/>
        <v>1</v>
      </c>
      <c r="AL96" s="56">
        <f t="shared" si="37"/>
        <v>1</v>
      </c>
      <c r="AM96" s="56">
        <f t="shared" si="38"/>
        <v>1</v>
      </c>
      <c r="AN96" s="56">
        <f t="shared" si="38"/>
        <v>1</v>
      </c>
      <c r="AO96" s="56">
        <f t="shared" si="38"/>
        <v>1</v>
      </c>
      <c r="AP96" s="56">
        <f t="shared" si="38"/>
        <v>1</v>
      </c>
      <c r="AQ96" s="56">
        <f t="shared" si="38"/>
        <v>1</v>
      </c>
      <c r="AR96" s="56">
        <f t="shared" si="38"/>
        <v>1</v>
      </c>
      <c r="AS96" s="56">
        <f t="shared" si="38"/>
        <v>1</v>
      </c>
      <c r="AT96" s="56">
        <f t="shared" si="38"/>
        <v>1</v>
      </c>
      <c r="AU96" s="56">
        <f t="shared" si="38"/>
        <v>1</v>
      </c>
      <c r="AV96" s="56">
        <f t="shared" si="38"/>
        <v>1</v>
      </c>
      <c r="AW96" s="56">
        <f t="shared" si="38"/>
        <v>1</v>
      </c>
      <c r="AX96" s="56">
        <f t="shared" si="38"/>
        <v>1</v>
      </c>
      <c r="AY96" s="56">
        <f t="shared" si="38"/>
        <v>1</v>
      </c>
      <c r="AZ96" s="56">
        <f t="shared" si="38"/>
        <v>1</v>
      </c>
    </row>
    <row r="97" spans="1:52">
      <c r="A97" s="56" t="s">
        <v>653</v>
      </c>
      <c r="B97" s="56">
        <v>992</v>
      </c>
      <c r="C97" s="56" t="s">
        <v>1069</v>
      </c>
      <c r="D97" s="56" t="s">
        <v>1129</v>
      </c>
      <c r="E97" s="1">
        <v>41765</v>
      </c>
      <c r="F97" s="1">
        <v>44075</v>
      </c>
      <c r="G97" s="1">
        <f t="shared" si="30"/>
        <v>44075</v>
      </c>
      <c r="I97" s="56">
        <f t="shared" ref="I97:R106" si="39">IF(AND(I$5&gt;$E97,I$5&lt;$G97),1,0)</f>
        <v>0</v>
      </c>
      <c r="J97" s="56">
        <f t="shared" si="39"/>
        <v>0</v>
      </c>
      <c r="K97" s="56">
        <f t="shared" si="39"/>
        <v>0</v>
      </c>
      <c r="L97" s="56">
        <f t="shared" si="39"/>
        <v>0</v>
      </c>
      <c r="M97" s="56">
        <f t="shared" si="39"/>
        <v>0</v>
      </c>
      <c r="N97" s="56">
        <f t="shared" si="39"/>
        <v>0</v>
      </c>
      <c r="O97" s="56">
        <f t="shared" si="39"/>
        <v>0</v>
      </c>
      <c r="P97" s="56">
        <f t="shared" si="39"/>
        <v>0</v>
      </c>
      <c r="Q97" s="56">
        <f t="shared" si="39"/>
        <v>0</v>
      </c>
      <c r="R97" s="56">
        <f t="shared" si="39"/>
        <v>0</v>
      </c>
      <c r="S97" s="56">
        <f t="shared" ref="S97:AB106" si="40">IF(AND(S$5&gt;$E97,S$5&lt;$G97),1,0)</f>
        <v>0</v>
      </c>
      <c r="T97" s="56">
        <f t="shared" si="40"/>
        <v>0</v>
      </c>
      <c r="U97" s="56">
        <f t="shared" si="40"/>
        <v>0</v>
      </c>
      <c r="V97" s="56">
        <f t="shared" si="40"/>
        <v>0</v>
      </c>
      <c r="W97" s="56">
        <f t="shared" si="40"/>
        <v>0</v>
      </c>
      <c r="X97" s="56">
        <f t="shared" si="40"/>
        <v>0</v>
      </c>
      <c r="Y97" s="56">
        <f t="shared" si="40"/>
        <v>0</v>
      </c>
      <c r="Z97" s="56">
        <f t="shared" si="40"/>
        <v>0</v>
      </c>
      <c r="AA97" s="56">
        <f t="shared" si="40"/>
        <v>0</v>
      </c>
      <c r="AB97" s="56">
        <f t="shared" si="40"/>
        <v>0</v>
      </c>
      <c r="AC97" s="56">
        <f t="shared" ref="AC97:AL106" si="41">IF(AND(AC$5&gt;$E97,AC$5&lt;$G97),1,0)</f>
        <v>0</v>
      </c>
      <c r="AD97" s="56">
        <f t="shared" si="41"/>
        <v>1</v>
      </c>
      <c r="AE97" s="56">
        <f t="shared" si="41"/>
        <v>1</v>
      </c>
      <c r="AF97" s="56">
        <f t="shared" si="41"/>
        <v>1</v>
      </c>
      <c r="AG97" s="56">
        <f t="shared" si="41"/>
        <v>1</v>
      </c>
      <c r="AH97" s="56">
        <f t="shared" si="41"/>
        <v>1</v>
      </c>
      <c r="AI97" s="56">
        <f t="shared" si="41"/>
        <v>1</v>
      </c>
      <c r="AJ97" s="56">
        <f t="shared" si="41"/>
        <v>1</v>
      </c>
      <c r="AK97" s="56">
        <f t="shared" si="41"/>
        <v>1</v>
      </c>
      <c r="AL97" s="56">
        <f t="shared" si="41"/>
        <v>1</v>
      </c>
      <c r="AM97" s="56">
        <f t="shared" ref="AM97:AZ106" si="42">IF(AND(AM$5&gt;$E97,AM$5&lt;$G97),1,0)</f>
        <v>1</v>
      </c>
      <c r="AN97" s="56">
        <f t="shared" si="42"/>
        <v>1</v>
      </c>
      <c r="AO97" s="56">
        <f t="shared" si="42"/>
        <v>1</v>
      </c>
      <c r="AP97" s="56">
        <f t="shared" si="42"/>
        <v>1</v>
      </c>
      <c r="AQ97" s="56">
        <f t="shared" si="42"/>
        <v>1</v>
      </c>
      <c r="AR97" s="56">
        <f t="shared" si="42"/>
        <v>1</v>
      </c>
      <c r="AS97" s="56">
        <f t="shared" si="42"/>
        <v>1</v>
      </c>
      <c r="AT97" s="56">
        <f t="shared" si="42"/>
        <v>1</v>
      </c>
      <c r="AU97" s="56">
        <f t="shared" si="42"/>
        <v>1</v>
      </c>
      <c r="AV97" s="56">
        <f t="shared" si="42"/>
        <v>1</v>
      </c>
      <c r="AW97" s="56">
        <f t="shared" si="42"/>
        <v>1</v>
      </c>
      <c r="AX97" s="56">
        <f t="shared" si="42"/>
        <v>1</v>
      </c>
      <c r="AY97" s="56">
        <f t="shared" si="42"/>
        <v>1</v>
      </c>
      <c r="AZ97" s="56">
        <f t="shared" si="42"/>
        <v>1</v>
      </c>
    </row>
    <row r="98" spans="1:52">
      <c r="A98" s="56" t="s">
        <v>653</v>
      </c>
      <c r="B98" s="56">
        <v>998</v>
      </c>
      <c r="C98" s="56" t="s">
        <v>1069</v>
      </c>
      <c r="D98" s="56" t="s">
        <v>1128</v>
      </c>
      <c r="E98" s="1">
        <v>41765</v>
      </c>
      <c r="F98" s="1">
        <v>44105</v>
      </c>
      <c r="G98" s="1">
        <f t="shared" si="30"/>
        <v>44105</v>
      </c>
      <c r="I98" s="56">
        <f t="shared" si="39"/>
        <v>0</v>
      </c>
      <c r="J98" s="56">
        <f t="shared" si="39"/>
        <v>0</v>
      </c>
      <c r="K98" s="56">
        <f t="shared" si="39"/>
        <v>0</v>
      </c>
      <c r="L98" s="56">
        <f t="shared" si="39"/>
        <v>0</v>
      </c>
      <c r="M98" s="56">
        <f t="shared" si="39"/>
        <v>0</v>
      </c>
      <c r="N98" s="56">
        <f t="shared" si="39"/>
        <v>0</v>
      </c>
      <c r="O98" s="56">
        <f t="shared" si="39"/>
        <v>0</v>
      </c>
      <c r="P98" s="56">
        <f t="shared" si="39"/>
        <v>0</v>
      </c>
      <c r="Q98" s="56">
        <f t="shared" si="39"/>
        <v>0</v>
      </c>
      <c r="R98" s="56">
        <f t="shared" si="39"/>
        <v>0</v>
      </c>
      <c r="S98" s="56">
        <f t="shared" si="40"/>
        <v>0</v>
      </c>
      <c r="T98" s="56">
        <f t="shared" si="40"/>
        <v>0</v>
      </c>
      <c r="U98" s="56">
        <f t="shared" si="40"/>
        <v>0</v>
      </c>
      <c r="V98" s="56">
        <f t="shared" si="40"/>
        <v>0</v>
      </c>
      <c r="W98" s="56">
        <f t="shared" si="40"/>
        <v>0</v>
      </c>
      <c r="X98" s="56">
        <f t="shared" si="40"/>
        <v>0</v>
      </c>
      <c r="Y98" s="56">
        <f t="shared" si="40"/>
        <v>0</v>
      </c>
      <c r="Z98" s="56">
        <f t="shared" si="40"/>
        <v>0</v>
      </c>
      <c r="AA98" s="56">
        <f t="shared" si="40"/>
        <v>0</v>
      </c>
      <c r="AB98" s="56">
        <f t="shared" si="40"/>
        <v>0</v>
      </c>
      <c r="AC98" s="56">
        <f t="shared" si="41"/>
        <v>0</v>
      </c>
      <c r="AD98" s="56">
        <f t="shared" si="41"/>
        <v>1</v>
      </c>
      <c r="AE98" s="56">
        <f t="shared" si="41"/>
        <v>1</v>
      </c>
      <c r="AF98" s="56">
        <f t="shared" si="41"/>
        <v>1</v>
      </c>
      <c r="AG98" s="56">
        <f t="shared" si="41"/>
        <v>1</v>
      </c>
      <c r="AH98" s="56">
        <f t="shared" si="41"/>
        <v>1</v>
      </c>
      <c r="AI98" s="56">
        <f t="shared" si="41"/>
        <v>1</v>
      </c>
      <c r="AJ98" s="56">
        <f t="shared" si="41"/>
        <v>1</v>
      </c>
      <c r="AK98" s="56">
        <f t="shared" si="41"/>
        <v>1</v>
      </c>
      <c r="AL98" s="56">
        <f t="shared" si="41"/>
        <v>1</v>
      </c>
      <c r="AM98" s="56">
        <f t="shared" si="42"/>
        <v>1</v>
      </c>
      <c r="AN98" s="56">
        <f t="shared" si="42"/>
        <v>1</v>
      </c>
      <c r="AO98" s="56">
        <f t="shared" si="42"/>
        <v>1</v>
      </c>
      <c r="AP98" s="56">
        <f t="shared" si="42"/>
        <v>1</v>
      </c>
      <c r="AQ98" s="56">
        <f t="shared" si="42"/>
        <v>1</v>
      </c>
      <c r="AR98" s="56">
        <f t="shared" si="42"/>
        <v>1</v>
      </c>
      <c r="AS98" s="56">
        <f t="shared" si="42"/>
        <v>1</v>
      </c>
      <c r="AT98" s="56">
        <f t="shared" si="42"/>
        <v>1</v>
      </c>
      <c r="AU98" s="56">
        <f t="shared" si="42"/>
        <v>1</v>
      </c>
      <c r="AV98" s="56">
        <f t="shared" si="42"/>
        <v>1</v>
      </c>
      <c r="AW98" s="56">
        <f t="shared" si="42"/>
        <v>1</v>
      </c>
      <c r="AX98" s="56">
        <f t="shared" si="42"/>
        <v>1</v>
      </c>
      <c r="AY98" s="56">
        <f t="shared" si="42"/>
        <v>1</v>
      </c>
      <c r="AZ98" s="56">
        <f t="shared" si="42"/>
        <v>1</v>
      </c>
    </row>
    <row r="99" spans="1:52">
      <c r="A99" s="56" t="s">
        <v>1119</v>
      </c>
      <c r="B99" s="56">
        <v>1020</v>
      </c>
      <c r="C99" s="56" t="s">
        <v>1069</v>
      </c>
      <c r="D99" s="56" t="s">
        <v>1127</v>
      </c>
      <c r="E99" s="1">
        <v>41041</v>
      </c>
      <c r="F99" s="1">
        <v>43132</v>
      </c>
      <c r="G99" s="1">
        <f t="shared" si="30"/>
        <v>43132</v>
      </c>
      <c r="I99" s="56">
        <f t="shared" si="39"/>
        <v>0</v>
      </c>
      <c r="J99" s="56">
        <f t="shared" si="39"/>
        <v>0</v>
      </c>
      <c r="K99" s="56">
        <f t="shared" si="39"/>
        <v>0</v>
      </c>
      <c r="L99" s="56">
        <f t="shared" si="39"/>
        <v>0</v>
      </c>
      <c r="M99" s="56">
        <f t="shared" si="39"/>
        <v>0</v>
      </c>
      <c r="N99" s="56">
        <f t="shared" si="39"/>
        <v>0</v>
      </c>
      <c r="O99" s="56">
        <f t="shared" si="39"/>
        <v>0</v>
      </c>
      <c r="P99" s="56">
        <f t="shared" si="39"/>
        <v>0</v>
      </c>
      <c r="Q99" s="56">
        <f t="shared" si="39"/>
        <v>0</v>
      </c>
      <c r="R99" s="56">
        <f t="shared" si="39"/>
        <v>0</v>
      </c>
      <c r="S99" s="56">
        <f t="shared" si="40"/>
        <v>0</v>
      </c>
      <c r="T99" s="56">
        <f t="shared" si="40"/>
        <v>0</v>
      </c>
      <c r="U99" s="56">
        <f t="shared" si="40"/>
        <v>0</v>
      </c>
      <c r="V99" s="56">
        <f t="shared" si="40"/>
        <v>1</v>
      </c>
      <c r="W99" s="56">
        <f t="shared" si="40"/>
        <v>1</v>
      </c>
      <c r="X99" s="56">
        <f t="shared" si="40"/>
        <v>1</v>
      </c>
      <c r="Y99" s="56">
        <f t="shared" si="40"/>
        <v>1</v>
      </c>
      <c r="Z99" s="56">
        <f t="shared" si="40"/>
        <v>1</v>
      </c>
      <c r="AA99" s="56">
        <f t="shared" si="40"/>
        <v>1</v>
      </c>
      <c r="AB99" s="56">
        <f t="shared" si="40"/>
        <v>1</v>
      </c>
      <c r="AC99" s="56">
        <f t="shared" si="41"/>
        <v>1</v>
      </c>
      <c r="AD99" s="56">
        <f t="shared" si="41"/>
        <v>1</v>
      </c>
      <c r="AE99" s="56">
        <f t="shared" si="41"/>
        <v>1</v>
      </c>
      <c r="AF99" s="56">
        <f t="shared" si="41"/>
        <v>1</v>
      </c>
      <c r="AG99" s="56">
        <f t="shared" si="41"/>
        <v>1</v>
      </c>
      <c r="AH99" s="56">
        <f t="shared" si="41"/>
        <v>1</v>
      </c>
      <c r="AI99" s="56">
        <f t="shared" si="41"/>
        <v>1</v>
      </c>
      <c r="AJ99" s="56">
        <f t="shared" si="41"/>
        <v>1</v>
      </c>
      <c r="AK99" s="56">
        <f t="shared" si="41"/>
        <v>1</v>
      </c>
      <c r="AL99" s="56">
        <f t="shared" si="41"/>
        <v>1</v>
      </c>
      <c r="AM99" s="56">
        <f t="shared" si="42"/>
        <v>1</v>
      </c>
      <c r="AN99" s="56">
        <f t="shared" si="42"/>
        <v>1</v>
      </c>
      <c r="AO99" s="56">
        <f t="shared" si="42"/>
        <v>1</v>
      </c>
      <c r="AP99" s="56">
        <f t="shared" si="42"/>
        <v>1</v>
      </c>
      <c r="AQ99" s="56">
        <f t="shared" si="42"/>
        <v>1</v>
      </c>
      <c r="AR99" s="56">
        <f t="shared" si="42"/>
        <v>1</v>
      </c>
      <c r="AS99" s="56">
        <f t="shared" si="42"/>
        <v>0</v>
      </c>
      <c r="AT99" s="56">
        <f t="shared" si="42"/>
        <v>0</v>
      </c>
      <c r="AU99" s="56">
        <f t="shared" si="42"/>
        <v>0</v>
      </c>
      <c r="AV99" s="56">
        <f t="shared" si="42"/>
        <v>0</v>
      </c>
      <c r="AW99" s="56">
        <f t="shared" si="42"/>
        <v>0</v>
      </c>
      <c r="AX99" s="56">
        <f t="shared" si="42"/>
        <v>0</v>
      </c>
      <c r="AY99" s="56">
        <f t="shared" si="42"/>
        <v>0</v>
      </c>
      <c r="AZ99" s="56">
        <f t="shared" si="42"/>
        <v>0</v>
      </c>
    </row>
    <row r="100" spans="1:52">
      <c r="A100" s="56" t="s">
        <v>1119</v>
      </c>
      <c r="B100" s="56">
        <v>1026</v>
      </c>
      <c r="C100" s="56" t="s">
        <v>1069</v>
      </c>
      <c r="D100" s="56" t="s">
        <v>1126</v>
      </c>
      <c r="E100" s="1">
        <v>41086</v>
      </c>
      <c r="F100" s="1">
        <v>43344</v>
      </c>
      <c r="G100" s="1">
        <f t="shared" si="30"/>
        <v>43344</v>
      </c>
      <c r="I100" s="56">
        <f t="shared" si="39"/>
        <v>0</v>
      </c>
      <c r="J100" s="56">
        <f t="shared" si="39"/>
        <v>0</v>
      </c>
      <c r="K100" s="56">
        <f t="shared" si="39"/>
        <v>0</v>
      </c>
      <c r="L100" s="56">
        <f t="shared" si="39"/>
        <v>0</v>
      </c>
      <c r="M100" s="56">
        <f t="shared" si="39"/>
        <v>0</v>
      </c>
      <c r="N100" s="56">
        <f t="shared" si="39"/>
        <v>0</v>
      </c>
      <c r="O100" s="56">
        <f t="shared" si="39"/>
        <v>0</v>
      </c>
      <c r="P100" s="56">
        <f t="shared" si="39"/>
        <v>0</v>
      </c>
      <c r="Q100" s="56">
        <f t="shared" si="39"/>
        <v>0</v>
      </c>
      <c r="R100" s="56">
        <f t="shared" si="39"/>
        <v>0</v>
      </c>
      <c r="S100" s="56">
        <f t="shared" si="40"/>
        <v>0</v>
      </c>
      <c r="T100" s="56">
        <f t="shared" si="40"/>
        <v>0</v>
      </c>
      <c r="U100" s="56">
        <f t="shared" si="40"/>
        <v>0</v>
      </c>
      <c r="V100" s="56">
        <f t="shared" si="40"/>
        <v>1</v>
      </c>
      <c r="W100" s="56">
        <f t="shared" si="40"/>
        <v>1</v>
      </c>
      <c r="X100" s="56">
        <f t="shared" si="40"/>
        <v>1</v>
      </c>
      <c r="Y100" s="56">
        <f t="shared" si="40"/>
        <v>1</v>
      </c>
      <c r="Z100" s="56">
        <f t="shared" si="40"/>
        <v>1</v>
      </c>
      <c r="AA100" s="56">
        <f t="shared" si="40"/>
        <v>1</v>
      </c>
      <c r="AB100" s="56">
        <f t="shared" si="40"/>
        <v>1</v>
      </c>
      <c r="AC100" s="56">
        <f t="shared" si="41"/>
        <v>1</v>
      </c>
      <c r="AD100" s="56">
        <f t="shared" si="41"/>
        <v>1</v>
      </c>
      <c r="AE100" s="56">
        <f t="shared" si="41"/>
        <v>1</v>
      </c>
      <c r="AF100" s="56">
        <f t="shared" si="41"/>
        <v>1</v>
      </c>
      <c r="AG100" s="56">
        <f t="shared" si="41"/>
        <v>1</v>
      </c>
      <c r="AH100" s="56">
        <f t="shared" si="41"/>
        <v>1</v>
      </c>
      <c r="AI100" s="56">
        <f t="shared" si="41"/>
        <v>1</v>
      </c>
      <c r="AJ100" s="56">
        <f t="shared" si="41"/>
        <v>1</v>
      </c>
      <c r="AK100" s="56">
        <f t="shared" si="41"/>
        <v>1</v>
      </c>
      <c r="AL100" s="56">
        <f t="shared" si="41"/>
        <v>1</v>
      </c>
      <c r="AM100" s="56">
        <f t="shared" si="42"/>
        <v>1</v>
      </c>
      <c r="AN100" s="56">
        <f t="shared" si="42"/>
        <v>1</v>
      </c>
      <c r="AO100" s="56">
        <f t="shared" si="42"/>
        <v>1</v>
      </c>
      <c r="AP100" s="56">
        <f t="shared" si="42"/>
        <v>1</v>
      </c>
      <c r="AQ100" s="56">
        <f t="shared" si="42"/>
        <v>1</v>
      </c>
      <c r="AR100" s="56">
        <f t="shared" si="42"/>
        <v>1</v>
      </c>
      <c r="AS100" s="56">
        <f t="shared" si="42"/>
        <v>1</v>
      </c>
      <c r="AT100" s="56">
        <f t="shared" si="42"/>
        <v>1</v>
      </c>
      <c r="AU100" s="56">
        <f t="shared" si="42"/>
        <v>0</v>
      </c>
      <c r="AV100" s="56">
        <f t="shared" si="42"/>
        <v>0</v>
      </c>
      <c r="AW100" s="56">
        <f t="shared" si="42"/>
        <v>0</v>
      </c>
      <c r="AX100" s="56">
        <f t="shared" si="42"/>
        <v>0</v>
      </c>
      <c r="AY100" s="56">
        <f t="shared" si="42"/>
        <v>0</v>
      </c>
      <c r="AZ100" s="56">
        <f t="shared" si="42"/>
        <v>0</v>
      </c>
    </row>
    <row r="101" spans="1:52">
      <c r="A101" s="56" t="s">
        <v>1119</v>
      </c>
      <c r="B101" s="56">
        <v>1027</v>
      </c>
      <c r="C101" s="56" t="s">
        <v>1069</v>
      </c>
      <c r="D101" s="56" t="s">
        <v>1125</v>
      </c>
      <c r="E101" s="1">
        <v>41096</v>
      </c>
      <c r="F101" s="1">
        <v>43191</v>
      </c>
      <c r="G101" s="1">
        <f t="shared" si="30"/>
        <v>43191</v>
      </c>
      <c r="I101" s="56">
        <f t="shared" si="39"/>
        <v>0</v>
      </c>
      <c r="J101" s="56">
        <f t="shared" si="39"/>
        <v>0</v>
      </c>
      <c r="K101" s="56">
        <f t="shared" si="39"/>
        <v>0</v>
      </c>
      <c r="L101" s="56">
        <f t="shared" si="39"/>
        <v>0</v>
      </c>
      <c r="M101" s="56">
        <f t="shared" si="39"/>
        <v>0</v>
      </c>
      <c r="N101" s="56">
        <f t="shared" si="39"/>
        <v>0</v>
      </c>
      <c r="O101" s="56">
        <f t="shared" si="39"/>
        <v>0</v>
      </c>
      <c r="P101" s="56">
        <f t="shared" si="39"/>
        <v>0</v>
      </c>
      <c r="Q101" s="56">
        <f t="shared" si="39"/>
        <v>0</v>
      </c>
      <c r="R101" s="56">
        <f t="shared" si="39"/>
        <v>0</v>
      </c>
      <c r="S101" s="56">
        <f t="shared" si="40"/>
        <v>0</v>
      </c>
      <c r="T101" s="56">
        <f t="shared" si="40"/>
        <v>0</v>
      </c>
      <c r="U101" s="56">
        <f t="shared" si="40"/>
        <v>0</v>
      </c>
      <c r="V101" s="56">
        <f t="shared" si="40"/>
        <v>0</v>
      </c>
      <c r="W101" s="56">
        <f t="shared" si="40"/>
        <v>1</v>
      </c>
      <c r="X101" s="56">
        <f t="shared" si="40"/>
        <v>1</v>
      </c>
      <c r="Y101" s="56">
        <f t="shared" si="40"/>
        <v>1</v>
      </c>
      <c r="Z101" s="56">
        <f t="shared" si="40"/>
        <v>1</v>
      </c>
      <c r="AA101" s="56">
        <f t="shared" si="40"/>
        <v>1</v>
      </c>
      <c r="AB101" s="56">
        <f t="shared" si="40"/>
        <v>1</v>
      </c>
      <c r="AC101" s="56">
        <f t="shared" si="41"/>
        <v>1</v>
      </c>
      <c r="AD101" s="56">
        <f t="shared" si="41"/>
        <v>1</v>
      </c>
      <c r="AE101" s="56">
        <f t="shared" si="41"/>
        <v>1</v>
      </c>
      <c r="AF101" s="56">
        <f t="shared" si="41"/>
        <v>1</v>
      </c>
      <c r="AG101" s="56">
        <f t="shared" si="41"/>
        <v>1</v>
      </c>
      <c r="AH101" s="56">
        <f t="shared" si="41"/>
        <v>1</v>
      </c>
      <c r="AI101" s="56">
        <f t="shared" si="41"/>
        <v>1</v>
      </c>
      <c r="AJ101" s="56">
        <f t="shared" si="41"/>
        <v>1</v>
      </c>
      <c r="AK101" s="56">
        <f t="shared" si="41"/>
        <v>1</v>
      </c>
      <c r="AL101" s="56">
        <f t="shared" si="41"/>
        <v>1</v>
      </c>
      <c r="AM101" s="56">
        <f t="shared" si="42"/>
        <v>1</v>
      </c>
      <c r="AN101" s="56">
        <f t="shared" si="42"/>
        <v>1</v>
      </c>
      <c r="AO101" s="56">
        <f t="shared" si="42"/>
        <v>1</v>
      </c>
      <c r="AP101" s="56">
        <f t="shared" si="42"/>
        <v>1</v>
      </c>
      <c r="AQ101" s="56">
        <f t="shared" si="42"/>
        <v>1</v>
      </c>
      <c r="AR101" s="56">
        <f t="shared" si="42"/>
        <v>1</v>
      </c>
      <c r="AS101" s="56">
        <f t="shared" si="42"/>
        <v>1</v>
      </c>
      <c r="AT101" s="56">
        <f t="shared" si="42"/>
        <v>0</v>
      </c>
      <c r="AU101" s="56">
        <f t="shared" si="42"/>
        <v>0</v>
      </c>
      <c r="AV101" s="56">
        <f t="shared" si="42"/>
        <v>0</v>
      </c>
      <c r="AW101" s="56">
        <f t="shared" si="42"/>
        <v>0</v>
      </c>
      <c r="AX101" s="56">
        <f t="shared" si="42"/>
        <v>0</v>
      </c>
      <c r="AY101" s="56">
        <f t="shared" si="42"/>
        <v>0</v>
      </c>
      <c r="AZ101" s="56">
        <f t="shared" si="42"/>
        <v>0</v>
      </c>
    </row>
    <row r="102" spans="1:52">
      <c r="A102" s="56" t="s">
        <v>1119</v>
      </c>
      <c r="B102" s="56">
        <v>1033</v>
      </c>
      <c r="C102" s="56" t="s">
        <v>1069</v>
      </c>
      <c r="D102" s="56" t="s">
        <v>1124</v>
      </c>
      <c r="E102" s="1">
        <v>41113</v>
      </c>
      <c r="F102" s="1">
        <v>43252</v>
      </c>
      <c r="G102" s="1">
        <f t="shared" si="30"/>
        <v>43252</v>
      </c>
      <c r="I102" s="56">
        <f t="shared" si="39"/>
        <v>0</v>
      </c>
      <c r="J102" s="56">
        <f t="shared" si="39"/>
        <v>0</v>
      </c>
      <c r="K102" s="56">
        <f t="shared" si="39"/>
        <v>0</v>
      </c>
      <c r="L102" s="56">
        <f t="shared" si="39"/>
        <v>0</v>
      </c>
      <c r="M102" s="56">
        <f t="shared" si="39"/>
        <v>0</v>
      </c>
      <c r="N102" s="56">
        <f t="shared" si="39"/>
        <v>0</v>
      </c>
      <c r="O102" s="56">
        <f t="shared" si="39"/>
        <v>0</v>
      </c>
      <c r="P102" s="56">
        <f t="shared" si="39"/>
        <v>0</v>
      </c>
      <c r="Q102" s="56">
        <f t="shared" si="39"/>
        <v>0</v>
      </c>
      <c r="R102" s="56">
        <f t="shared" si="39"/>
        <v>0</v>
      </c>
      <c r="S102" s="56">
        <f t="shared" si="40"/>
        <v>0</v>
      </c>
      <c r="T102" s="56">
        <f t="shared" si="40"/>
        <v>0</v>
      </c>
      <c r="U102" s="56">
        <f t="shared" si="40"/>
        <v>0</v>
      </c>
      <c r="V102" s="56">
        <f t="shared" si="40"/>
        <v>0</v>
      </c>
      <c r="W102" s="56">
        <f t="shared" si="40"/>
        <v>1</v>
      </c>
      <c r="X102" s="56">
        <f t="shared" si="40"/>
        <v>1</v>
      </c>
      <c r="Y102" s="56">
        <f t="shared" si="40"/>
        <v>1</v>
      </c>
      <c r="Z102" s="56">
        <f t="shared" si="40"/>
        <v>1</v>
      </c>
      <c r="AA102" s="56">
        <f t="shared" si="40"/>
        <v>1</v>
      </c>
      <c r="AB102" s="56">
        <f t="shared" si="40"/>
        <v>1</v>
      </c>
      <c r="AC102" s="56">
        <f t="shared" si="41"/>
        <v>1</v>
      </c>
      <c r="AD102" s="56">
        <f t="shared" si="41"/>
        <v>1</v>
      </c>
      <c r="AE102" s="56">
        <f t="shared" si="41"/>
        <v>1</v>
      </c>
      <c r="AF102" s="56">
        <f t="shared" si="41"/>
        <v>1</v>
      </c>
      <c r="AG102" s="56">
        <f t="shared" si="41"/>
        <v>1</v>
      </c>
      <c r="AH102" s="56">
        <f t="shared" si="41"/>
        <v>1</v>
      </c>
      <c r="AI102" s="56">
        <f t="shared" si="41"/>
        <v>1</v>
      </c>
      <c r="AJ102" s="56">
        <f t="shared" si="41"/>
        <v>1</v>
      </c>
      <c r="AK102" s="56">
        <f t="shared" si="41"/>
        <v>1</v>
      </c>
      <c r="AL102" s="56">
        <f t="shared" si="41"/>
        <v>1</v>
      </c>
      <c r="AM102" s="56">
        <f t="shared" si="42"/>
        <v>1</v>
      </c>
      <c r="AN102" s="56">
        <f t="shared" si="42"/>
        <v>1</v>
      </c>
      <c r="AO102" s="56">
        <f t="shared" si="42"/>
        <v>1</v>
      </c>
      <c r="AP102" s="56">
        <f t="shared" si="42"/>
        <v>1</v>
      </c>
      <c r="AQ102" s="56">
        <f t="shared" si="42"/>
        <v>1</v>
      </c>
      <c r="AR102" s="56">
        <f t="shared" si="42"/>
        <v>1</v>
      </c>
      <c r="AS102" s="56">
        <f t="shared" si="42"/>
        <v>1</v>
      </c>
      <c r="AT102" s="56">
        <f t="shared" si="42"/>
        <v>0</v>
      </c>
      <c r="AU102" s="56">
        <f t="shared" si="42"/>
        <v>0</v>
      </c>
      <c r="AV102" s="56">
        <f t="shared" si="42"/>
        <v>0</v>
      </c>
      <c r="AW102" s="56">
        <f t="shared" si="42"/>
        <v>0</v>
      </c>
      <c r="AX102" s="56">
        <f t="shared" si="42"/>
        <v>0</v>
      </c>
      <c r="AY102" s="56">
        <f t="shared" si="42"/>
        <v>0</v>
      </c>
      <c r="AZ102" s="56">
        <f t="shared" si="42"/>
        <v>0</v>
      </c>
    </row>
    <row r="103" spans="1:52">
      <c r="A103" s="56" t="s">
        <v>1119</v>
      </c>
      <c r="B103" s="56">
        <v>128</v>
      </c>
      <c r="C103" s="56" t="s">
        <v>1123</v>
      </c>
      <c r="D103" s="56" t="s">
        <v>1122</v>
      </c>
      <c r="E103" s="1">
        <v>41765</v>
      </c>
      <c r="F103" s="1">
        <v>41791</v>
      </c>
      <c r="G103" s="1">
        <f t="shared" si="30"/>
        <v>41791</v>
      </c>
      <c r="I103" s="56">
        <f t="shared" si="39"/>
        <v>0</v>
      </c>
      <c r="J103" s="56">
        <f t="shared" si="39"/>
        <v>0</v>
      </c>
      <c r="K103" s="56">
        <f t="shared" si="39"/>
        <v>0</v>
      </c>
      <c r="L103" s="56">
        <f t="shared" si="39"/>
        <v>0</v>
      </c>
      <c r="M103" s="56">
        <f t="shared" si="39"/>
        <v>0</v>
      </c>
      <c r="N103" s="56">
        <f t="shared" si="39"/>
        <v>0</v>
      </c>
      <c r="O103" s="56">
        <f t="shared" si="39"/>
        <v>0</v>
      </c>
      <c r="P103" s="56">
        <f t="shared" si="39"/>
        <v>0</v>
      </c>
      <c r="Q103" s="56">
        <f t="shared" si="39"/>
        <v>0</v>
      </c>
      <c r="R103" s="56">
        <f t="shared" si="39"/>
        <v>0</v>
      </c>
      <c r="S103" s="56">
        <f t="shared" si="40"/>
        <v>0</v>
      </c>
      <c r="T103" s="56">
        <f t="shared" si="40"/>
        <v>0</v>
      </c>
      <c r="U103" s="56">
        <f t="shared" si="40"/>
        <v>0</v>
      </c>
      <c r="V103" s="56">
        <f t="shared" si="40"/>
        <v>0</v>
      </c>
      <c r="W103" s="56">
        <f t="shared" si="40"/>
        <v>0</v>
      </c>
      <c r="X103" s="56">
        <f t="shared" si="40"/>
        <v>0</v>
      </c>
      <c r="Y103" s="56">
        <f t="shared" si="40"/>
        <v>0</v>
      </c>
      <c r="Z103" s="56">
        <f t="shared" si="40"/>
        <v>0</v>
      </c>
      <c r="AA103" s="56">
        <f t="shared" si="40"/>
        <v>0</v>
      </c>
      <c r="AB103" s="56">
        <f t="shared" si="40"/>
        <v>0</v>
      </c>
      <c r="AC103" s="56">
        <f t="shared" si="41"/>
        <v>0</v>
      </c>
      <c r="AD103" s="56">
        <f t="shared" si="41"/>
        <v>0</v>
      </c>
      <c r="AE103" s="56">
        <f t="shared" si="41"/>
        <v>0</v>
      </c>
      <c r="AF103" s="56">
        <f t="shared" si="41"/>
        <v>0</v>
      </c>
      <c r="AG103" s="56">
        <f t="shared" si="41"/>
        <v>0</v>
      </c>
      <c r="AH103" s="56">
        <f t="shared" si="41"/>
        <v>0</v>
      </c>
      <c r="AI103" s="56">
        <f t="shared" si="41"/>
        <v>0</v>
      </c>
      <c r="AJ103" s="56">
        <f t="shared" si="41"/>
        <v>0</v>
      </c>
      <c r="AK103" s="56">
        <f t="shared" si="41"/>
        <v>0</v>
      </c>
      <c r="AL103" s="56">
        <f t="shared" si="41"/>
        <v>0</v>
      </c>
      <c r="AM103" s="56">
        <f t="shared" si="42"/>
        <v>0</v>
      </c>
      <c r="AN103" s="56">
        <f t="shared" si="42"/>
        <v>0</v>
      </c>
      <c r="AO103" s="56">
        <f t="shared" si="42"/>
        <v>0</v>
      </c>
      <c r="AP103" s="56">
        <f t="shared" si="42"/>
        <v>0</v>
      </c>
      <c r="AQ103" s="56">
        <f t="shared" si="42"/>
        <v>0</v>
      </c>
      <c r="AR103" s="56">
        <f t="shared" si="42"/>
        <v>0</v>
      </c>
      <c r="AS103" s="56">
        <f t="shared" si="42"/>
        <v>0</v>
      </c>
      <c r="AT103" s="56">
        <f t="shared" si="42"/>
        <v>0</v>
      </c>
      <c r="AU103" s="56">
        <f t="shared" si="42"/>
        <v>0</v>
      </c>
      <c r="AV103" s="56">
        <f t="shared" si="42"/>
        <v>0</v>
      </c>
      <c r="AW103" s="56">
        <f t="shared" si="42"/>
        <v>0</v>
      </c>
      <c r="AX103" s="56">
        <f t="shared" si="42"/>
        <v>0</v>
      </c>
      <c r="AY103" s="56">
        <f t="shared" si="42"/>
        <v>0</v>
      </c>
      <c r="AZ103" s="56">
        <f t="shared" si="42"/>
        <v>0</v>
      </c>
    </row>
    <row r="104" spans="1:52">
      <c r="A104" s="56" t="s">
        <v>1119</v>
      </c>
      <c r="B104" s="56">
        <v>969</v>
      </c>
      <c r="C104" s="56" t="s">
        <v>1069</v>
      </c>
      <c r="D104" s="56" t="s">
        <v>1121</v>
      </c>
      <c r="E104" s="1">
        <v>40879</v>
      </c>
      <c r="F104" s="1">
        <v>43344</v>
      </c>
      <c r="G104" s="1">
        <f t="shared" si="30"/>
        <v>43344</v>
      </c>
      <c r="I104" s="56">
        <f t="shared" si="39"/>
        <v>0</v>
      </c>
      <c r="J104" s="56">
        <f t="shared" si="39"/>
        <v>0</v>
      </c>
      <c r="K104" s="56">
        <f t="shared" si="39"/>
        <v>0</v>
      </c>
      <c r="L104" s="56">
        <f t="shared" si="39"/>
        <v>0</v>
      </c>
      <c r="M104" s="56">
        <f t="shared" si="39"/>
        <v>0</v>
      </c>
      <c r="N104" s="56">
        <f t="shared" si="39"/>
        <v>0</v>
      </c>
      <c r="O104" s="56">
        <f t="shared" si="39"/>
        <v>0</v>
      </c>
      <c r="P104" s="56">
        <f t="shared" si="39"/>
        <v>0</v>
      </c>
      <c r="Q104" s="56">
        <f t="shared" si="39"/>
        <v>0</v>
      </c>
      <c r="R104" s="56">
        <f t="shared" si="39"/>
        <v>0</v>
      </c>
      <c r="S104" s="56">
        <f t="shared" si="40"/>
        <v>0</v>
      </c>
      <c r="T104" s="56">
        <f t="shared" si="40"/>
        <v>1</v>
      </c>
      <c r="U104" s="56">
        <f t="shared" si="40"/>
        <v>1</v>
      </c>
      <c r="V104" s="56">
        <f t="shared" si="40"/>
        <v>1</v>
      </c>
      <c r="W104" s="56">
        <f t="shared" si="40"/>
        <v>1</v>
      </c>
      <c r="X104" s="56">
        <f t="shared" si="40"/>
        <v>1</v>
      </c>
      <c r="Y104" s="56">
        <f t="shared" si="40"/>
        <v>1</v>
      </c>
      <c r="Z104" s="56">
        <f t="shared" si="40"/>
        <v>1</v>
      </c>
      <c r="AA104" s="56">
        <f t="shared" si="40"/>
        <v>1</v>
      </c>
      <c r="AB104" s="56">
        <f t="shared" si="40"/>
        <v>1</v>
      </c>
      <c r="AC104" s="56">
        <f t="shared" si="41"/>
        <v>1</v>
      </c>
      <c r="AD104" s="56">
        <f t="shared" si="41"/>
        <v>1</v>
      </c>
      <c r="AE104" s="56">
        <f t="shared" si="41"/>
        <v>1</v>
      </c>
      <c r="AF104" s="56">
        <f t="shared" si="41"/>
        <v>1</v>
      </c>
      <c r="AG104" s="56">
        <f t="shared" si="41"/>
        <v>1</v>
      </c>
      <c r="AH104" s="56">
        <f t="shared" si="41"/>
        <v>1</v>
      </c>
      <c r="AI104" s="56">
        <f t="shared" si="41"/>
        <v>1</v>
      </c>
      <c r="AJ104" s="56">
        <f t="shared" si="41"/>
        <v>1</v>
      </c>
      <c r="AK104" s="56">
        <f t="shared" si="41"/>
        <v>1</v>
      </c>
      <c r="AL104" s="56">
        <f t="shared" si="41"/>
        <v>1</v>
      </c>
      <c r="AM104" s="56">
        <f t="shared" si="42"/>
        <v>1</v>
      </c>
      <c r="AN104" s="56">
        <f t="shared" si="42"/>
        <v>1</v>
      </c>
      <c r="AO104" s="56">
        <f t="shared" si="42"/>
        <v>1</v>
      </c>
      <c r="AP104" s="56">
        <f t="shared" si="42"/>
        <v>1</v>
      </c>
      <c r="AQ104" s="56">
        <f t="shared" si="42"/>
        <v>1</v>
      </c>
      <c r="AR104" s="56">
        <f t="shared" si="42"/>
        <v>1</v>
      </c>
      <c r="AS104" s="56">
        <f t="shared" si="42"/>
        <v>1</v>
      </c>
      <c r="AT104" s="56">
        <f t="shared" si="42"/>
        <v>1</v>
      </c>
      <c r="AU104" s="56">
        <f t="shared" si="42"/>
        <v>0</v>
      </c>
      <c r="AV104" s="56">
        <f t="shared" si="42"/>
        <v>0</v>
      </c>
      <c r="AW104" s="56">
        <f t="shared" si="42"/>
        <v>0</v>
      </c>
      <c r="AX104" s="56">
        <f t="shared" si="42"/>
        <v>0</v>
      </c>
      <c r="AY104" s="56">
        <f t="shared" si="42"/>
        <v>0</v>
      </c>
      <c r="AZ104" s="56">
        <f t="shared" si="42"/>
        <v>0</v>
      </c>
    </row>
    <row r="105" spans="1:52">
      <c r="A105" s="56" t="s">
        <v>1119</v>
      </c>
      <c r="B105" s="56">
        <v>991</v>
      </c>
      <c r="C105" s="56" t="s">
        <v>1069</v>
      </c>
      <c r="D105" s="56" t="s">
        <v>1120</v>
      </c>
      <c r="E105" s="1">
        <v>40968</v>
      </c>
      <c r="F105" s="1">
        <v>43405</v>
      </c>
      <c r="G105" s="1">
        <f t="shared" si="30"/>
        <v>43405</v>
      </c>
      <c r="I105" s="56">
        <f t="shared" si="39"/>
        <v>0</v>
      </c>
      <c r="J105" s="56">
        <f t="shared" si="39"/>
        <v>0</v>
      </c>
      <c r="K105" s="56">
        <f t="shared" si="39"/>
        <v>0</v>
      </c>
      <c r="L105" s="56">
        <f t="shared" si="39"/>
        <v>0</v>
      </c>
      <c r="M105" s="56">
        <f t="shared" si="39"/>
        <v>0</v>
      </c>
      <c r="N105" s="56">
        <f t="shared" si="39"/>
        <v>0</v>
      </c>
      <c r="O105" s="56">
        <f t="shared" si="39"/>
        <v>0</v>
      </c>
      <c r="P105" s="56">
        <f t="shared" si="39"/>
        <v>0</v>
      </c>
      <c r="Q105" s="56">
        <f t="shared" si="39"/>
        <v>0</v>
      </c>
      <c r="R105" s="56">
        <f t="shared" si="39"/>
        <v>0</v>
      </c>
      <c r="S105" s="56">
        <f t="shared" si="40"/>
        <v>0</v>
      </c>
      <c r="T105" s="56">
        <f t="shared" si="40"/>
        <v>0</v>
      </c>
      <c r="U105" s="56">
        <f t="shared" si="40"/>
        <v>1</v>
      </c>
      <c r="V105" s="56">
        <f t="shared" si="40"/>
        <v>1</v>
      </c>
      <c r="W105" s="56">
        <f t="shared" si="40"/>
        <v>1</v>
      </c>
      <c r="X105" s="56">
        <f t="shared" si="40"/>
        <v>1</v>
      </c>
      <c r="Y105" s="56">
        <f t="shared" si="40"/>
        <v>1</v>
      </c>
      <c r="Z105" s="56">
        <f t="shared" si="40"/>
        <v>1</v>
      </c>
      <c r="AA105" s="56">
        <f t="shared" si="40"/>
        <v>1</v>
      </c>
      <c r="AB105" s="56">
        <f t="shared" si="40"/>
        <v>1</v>
      </c>
      <c r="AC105" s="56">
        <f t="shared" si="41"/>
        <v>1</v>
      </c>
      <c r="AD105" s="56">
        <f t="shared" si="41"/>
        <v>1</v>
      </c>
      <c r="AE105" s="56">
        <f t="shared" si="41"/>
        <v>1</v>
      </c>
      <c r="AF105" s="56">
        <f t="shared" si="41"/>
        <v>1</v>
      </c>
      <c r="AG105" s="56">
        <f t="shared" si="41"/>
        <v>1</v>
      </c>
      <c r="AH105" s="56">
        <f t="shared" si="41"/>
        <v>1</v>
      </c>
      <c r="AI105" s="56">
        <f t="shared" si="41"/>
        <v>1</v>
      </c>
      <c r="AJ105" s="56">
        <f t="shared" si="41"/>
        <v>1</v>
      </c>
      <c r="AK105" s="56">
        <f t="shared" si="41"/>
        <v>1</v>
      </c>
      <c r="AL105" s="56">
        <f t="shared" si="41"/>
        <v>1</v>
      </c>
      <c r="AM105" s="56">
        <f t="shared" si="42"/>
        <v>1</v>
      </c>
      <c r="AN105" s="56">
        <f t="shared" si="42"/>
        <v>1</v>
      </c>
      <c r="AO105" s="56">
        <f t="shared" si="42"/>
        <v>1</v>
      </c>
      <c r="AP105" s="56">
        <f t="shared" si="42"/>
        <v>1</v>
      </c>
      <c r="AQ105" s="56">
        <f t="shared" si="42"/>
        <v>1</v>
      </c>
      <c r="AR105" s="56">
        <f t="shared" si="42"/>
        <v>1</v>
      </c>
      <c r="AS105" s="56">
        <f t="shared" si="42"/>
        <v>1</v>
      </c>
      <c r="AT105" s="56">
        <f t="shared" si="42"/>
        <v>1</v>
      </c>
      <c r="AU105" s="56">
        <f t="shared" si="42"/>
        <v>1</v>
      </c>
      <c r="AV105" s="56">
        <f t="shared" si="42"/>
        <v>0</v>
      </c>
      <c r="AW105" s="56">
        <f t="shared" si="42"/>
        <v>0</v>
      </c>
      <c r="AX105" s="56">
        <f t="shared" si="42"/>
        <v>0</v>
      </c>
      <c r="AY105" s="56">
        <f t="shared" si="42"/>
        <v>0</v>
      </c>
      <c r="AZ105" s="56">
        <f t="shared" si="42"/>
        <v>0</v>
      </c>
    </row>
    <row r="106" spans="1:52">
      <c r="A106" s="56" t="s">
        <v>1119</v>
      </c>
      <c r="B106" s="56">
        <v>996</v>
      </c>
      <c r="C106" s="56" t="s">
        <v>1069</v>
      </c>
      <c r="D106" s="56" t="s">
        <v>1118</v>
      </c>
      <c r="E106" s="1">
        <v>40998</v>
      </c>
      <c r="F106" s="1">
        <v>43252</v>
      </c>
      <c r="G106" s="1">
        <f t="shared" si="30"/>
        <v>43252</v>
      </c>
      <c r="I106" s="56">
        <f t="shared" si="39"/>
        <v>0</v>
      </c>
      <c r="J106" s="56">
        <f t="shared" si="39"/>
        <v>0</v>
      </c>
      <c r="K106" s="56">
        <f t="shared" si="39"/>
        <v>0</v>
      </c>
      <c r="L106" s="56">
        <f t="shared" si="39"/>
        <v>0</v>
      </c>
      <c r="M106" s="56">
        <f t="shared" si="39"/>
        <v>0</v>
      </c>
      <c r="N106" s="56">
        <f t="shared" si="39"/>
        <v>0</v>
      </c>
      <c r="O106" s="56">
        <f t="shared" si="39"/>
        <v>0</v>
      </c>
      <c r="P106" s="56">
        <f t="shared" si="39"/>
        <v>0</v>
      </c>
      <c r="Q106" s="56">
        <f t="shared" si="39"/>
        <v>0</v>
      </c>
      <c r="R106" s="56">
        <f t="shared" si="39"/>
        <v>0</v>
      </c>
      <c r="S106" s="56">
        <f t="shared" si="40"/>
        <v>0</v>
      </c>
      <c r="T106" s="56">
        <f t="shared" si="40"/>
        <v>0</v>
      </c>
      <c r="U106" s="56">
        <f t="shared" si="40"/>
        <v>1</v>
      </c>
      <c r="V106" s="56">
        <f t="shared" si="40"/>
        <v>1</v>
      </c>
      <c r="W106" s="56">
        <f t="shared" si="40"/>
        <v>1</v>
      </c>
      <c r="X106" s="56">
        <f t="shared" si="40"/>
        <v>1</v>
      </c>
      <c r="Y106" s="56">
        <f t="shared" si="40"/>
        <v>1</v>
      </c>
      <c r="Z106" s="56">
        <f t="shared" si="40"/>
        <v>1</v>
      </c>
      <c r="AA106" s="56">
        <f t="shared" si="40"/>
        <v>1</v>
      </c>
      <c r="AB106" s="56">
        <f t="shared" si="40"/>
        <v>1</v>
      </c>
      <c r="AC106" s="56">
        <f t="shared" si="41"/>
        <v>1</v>
      </c>
      <c r="AD106" s="56">
        <f t="shared" si="41"/>
        <v>1</v>
      </c>
      <c r="AE106" s="56">
        <f t="shared" si="41"/>
        <v>1</v>
      </c>
      <c r="AF106" s="56">
        <f t="shared" si="41"/>
        <v>1</v>
      </c>
      <c r="AG106" s="56">
        <f t="shared" si="41"/>
        <v>1</v>
      </c>
      <c r="AH106" s="56">
        <f t="shared" si="41"/>
        <v>1</v>
      </c>
      <c r="AI106" s="56">
        <f t="shared" si="41"/>
        <v>1</v>
      </c>
      <c r="AJ106" s="56">
        <f t="shared" si="41"/>
        <v>1</v>
      </c>
      <c r="AK106" s="56">
        <f t="shared" si="41"/>
        <v>1</v>
      </c>
      <c r="AL106" s="56">
        <f t="shared" si="41"/>
        <v>1</v>
      </c>
      <c r="AM106" s="56">
        <f t="shared" si="42"/>
        <v>1</v>
      </c>
      <c r="AN106" s="56">
        <f t="shared" si="42"/>
        <v>1</v>
      </c>
      <c r="AO106" s="56">
        <f t="shared" si="42"/>
        <v>1</v>
      </c>
      <c r="AP106" s="56">
        <f t="shared" si="42"/>
        <v>1</v>
      </c>
      <c r="AQ106" s="56">
        <f t="shared" si="42"/>
        <v>1</v>
      </c>
      <c r="AR106" s="56">
        <f t="shared" si="42"/>
        <v>1</v>
      </c>
      <c r="AS106" s="56">
        <f t="shared" si="42"/>
        <v>1</v>
      </c>
      <c r="AT106" s="56">
        <f t="shared" si="42"/>
        <v>0</v>
      </c>
      <c r="AU106" s="56">
        <f t="shared" si="42"/>
        <v>0</v>
      </c>
      <c r="AV106" s="56">
        <f t="shared" si="42"/>
        <v>0</v>
      </c>
      <c r="AW106" s="56">
        <f t="shared" si="42"/>
        <v>0</v>
      </c>
      <c r="AX106" s="56">
        <f t="shared" si="42"/>
        <v>0</v>
      </c>
      <c r="AY106" s="56">
        <f t="shared" si="42"/>
        <v>0</v>
      </c>
      <c r="AZ106" s="56">
        <f t="shared" si="42"/>
        <v>0</v>
      </c>
    </row>
    <row r="107" spans="1:52">
      <c r="A107" s="56" t="s">
        <v>335</v>
      </c>
      <c r="B107" s="56">
        <v>1046</v>
      </c>
      <c r="C107" s="56" t="s">
        <v>1069</v>
      </c>
      <c r="D107" s="56" t="s">
        <v>1117</v>
      </c>
      <c r="E107" s="1">
        <v>41187</v>
      </c>
      <c r="F107" s="1">
        <v>43952</v>
      </c>
      <c r="G107" s="1">
        <f t="shared" si="30"/>
        <v>43952</v>
      </c>
      <c r="I107" s="56">
        <f t="shared" ref="I107:R116" si="43">IF(AND(I$5&gt;$E107,I$5&lt;$G107),1,0)</f>
        <v>0</v>
      </c>
      <c r="J107" s="56">
        <f t="shared" si="43"/>
        <v>0</v>
      </c>
      <c r="K107" s="56">
        <f t="shared" si="43"/>
        <v>0</v>
      </c>
      <c r="L107" s="56">
        <f t="shared" si="43"/>
        <v>0</v>
      </c>
      <c r="M107" s="56">
        <f t="shared" si="43"/>
        <v>0</v>
      </c>
      <c r="N107" s="56">
        <f t="shared" si="43"/>
        <v>0</v>
      </c>
      <c r="O107" s="56">
        <f t="shared" si="43"/>
        <v>0</v>
      </c>
      <c r="P107" s="56">
        <f t="shared" si="43"/>
        <v>0</v>
      </c>
      <c r="Q107" s="56">
        <f t="shared" si="43"/>
        <v>0</v>
      </c>
      <c r="R107" s="56">
        <f t="shared" si="43"/>
        <v>0</v>
      </c>
      <c r="S107" s="56">
        <f t="shared" ref="S107:AB116" si="44">IF(AND(S$5&gt;$E107,S$5&lt;$G107),1,0)</f>
        <v>0</v>
      </c>
      <c r="T107" s="56">
        <f t="shared" si="44"/>
        <v>0</v>
      </c>
      <c r="U107" s="56">
        <f t="shared" si="44"/>
        <v>0</v>
      </c>
      <c r="V107" s="56">
        <f t="shared" si="44"/>
        <v>0</v>
      </c>
      <c r="W107" s="56">
        <f t="shared" si="44"/>
        <v>0</v>
      </c>
      <c r="X107" s="56">
        <f t="shared" si="44"/>
        <v>1</v>
      </c>
      <c r="Y107" s="56">
        <f t="shared" si="44"/>
        <v>1</v>
      </c>
      <c r="Z107" s="56">
        <f t="shared" si="44"/>
        <v>1</v>
      </c>
      <c r="AA107" s="56">
        <f t="shared" si="44"/>
        <v>1</v>
      </c>
      <c r="AB107" s="56">
        <f t="shared" si="44"/>
        <v>1</v>
      </c>
      <c r="AC107" s="56">
        <f t="shared" ref="AC107:AL116" si="45">IF(AND(AC$5&gt;$E107,AC$5&lt;$G107),1,0)</f>
        <v>1</v>
      </c>
      <c r="AD107" s="56">
        <f t="shared" si="45"/>
        <v>1</v>
      </c>
      <c r="AE107" s="56">
        <f t="shared" si="45"/>
        <v>1</v>
      </c>
      <c r="AF107" s="56">
        <f t="shared" si="45"/>
        <v>1</v>
      </c>
      <c r="AG107" s="56">
        <f t="shared" si="45"/>
        <v>1</v>
      </c>
      <c r="AH107" s="56">
        <f t="shared" si="45"/>
        <v>1</v>
      </c>
      <c r="AI107" s="56">
        <f t="shared" si="45"/>
        <v>1</v>
      </c>
      <c r="AJ107" s="56">
        <f t="shared" si="45"/>
        <v>1</v>
      </c>
      <c r="AK107" s="56">
        <f t="shared" si="45"/>
        <v>1</v>
      </c>
      <c r="AL107" s="56">
        <f t="shared" si="45"/>
        <v>1</v>
      </c>
      <c r="AM107" s="56">
        <f t="shared" ref="AM107:AZ116" si="46">IF(AND(AM$5&gt;$E107,AM$5&lt;$G107),1,0)</f>
        <v>1</v>
      </c>
      <c r="AN107" s="56">
        <f t="shared" si="46"/>
        <v>1</v>
      </c>
      <c r="AO107" s="56">
        <f t="shared" si="46"/>
        <v>1</v>
      </c>
      <c r="AP107" s="56">
        <f t="shared" si="46"/>
        <v>1</v>
      </c>
      <c r="AQ107" s="56">
        <f t="shared" si="46"/>
        <v>1</v>
      </c>
      <c r="AR107" s="56">
        <f t="shared" si="46"/>
        <v>1</v>
      </c>
      <c r="AS107" s="56">
        <f t="shared" si="46"/>
        <v>1</v>
      </c>
      <c r="AT107" s="56">
        <f t="shared" si="46"/>
        <v>1</v>
      </c>
      <c r="AU107" s="56">
        <f t="shared" si="46"/>
        <v>1</v>
      </c>
      <c r="AV107" s="56">
        <f t="shared" si="46"/>
        <v>1</v>
      </c>
      <c r="AW107" s="56">
        <f t="shared" si="46"/>
        <v>1</v>
      </c>
      <c r="AX107" s="56">
        <f t="shared" si="46"/>
        <v>1</v>
      </c>
      <c r="AY107" s="56">
        <f t="shared" si="46"/>
        <v>1</v>
      </c>
      <c r="AZ107" s="56">
        <f t="shared" si="46"/>
        <v>1</v>
      </c>
    </row>
    <row r="108" spans="1:52">
      <c r="A108" s="56" t="s">
        <v>335</v>
      </c>
      <c r="B108" s="56">
        <v>1047</v>
      </c>
      <c r="C108" s="56" t="s">
        <v>1069</v>
      </c>
      <c r="D108" s="56" t="s">
        <v>1116</v>
      </c>
      <c r="E108" s="1">
        <v>41205</v>
      </c>
      <c r="F108" s="1">
        <v>43552</v>
      </c>
      <c r="G108" s="1">
        <f t="shared" si="30"/>
        <v>43552</v>
      </c>
      <c r="I108" s="56">
        <f t="shared" si="43"/>
        <v>0</v>
      </c>
      <c r="J108" s="56">
        <f t="shared" si="43"/>
        <v>0</v>
      </c>
      <c r="K108" s="56">
        <f t="shared" si="43"/>
        <v>0</v>
      </c>
      <c r="L108" s="56">
        <f t="shared" si="43"/>
        <v>0</v>
      </c>
      <c r="M108" s="56">
        <f t="shared" si="43"/>
        <v>0</v>
      </c>
      <c r="N108" s="56">
        <f t="shared" si="43"/>
        <v>0</v>
      </c>
      <c r="O108" s="56">
        <f t="shared" si="43"/>
        <v>0</v>
      </c>
      <c r="P108" s="56">
        <f t="shared" si="43"/>
        <v>0</v>
      </c>
      <c r="Q108" s="56">
        <f t="shared" si="43"/>
        <v>0</v>
      </c>
      <c r="R108" s="56">
        <f t="shared" si="43"/>
        <v>0</v>
      </c>
      <c r="S108" s="56">
        <f t="shared" si="44"/>
        <v>0</v>
      </c>
      <c r="T108" s="56">
        <f t="shared" si="44"/>
        <v>0</v>
      </c>
      <c r="U108" s="56">
        <f t="shared" si="44"/>
        <v>0</v>
      </c>
      <c r="V108" s="56">
        <f t="shared" si="44"/>
        <v>0</v>
      </c>
      <c r="W108" s="56">
        <f t="shared" si="44"/>
        <v>0</v>
      </c>
      <c r="X108" s="56">
        <f t="shared" si="44"/>
        <v>1</v>
      </c>
      <c r="Y108" s="56">
        <f t="shared" si="44"/>
        <v>1</v>
      </c>
      <c r="Z108" s="56">
        <f t="shared" si="44"/>
        <v>1</v>
      </c>
      <c r="AA108" s="56">
        <f t="shared" si="44"/>
        <v>1</v>
      </c>
      <c r="AB108" s="56">
        <f t="shared" si="44"/>
        <v>1</v>
      </c>
      <c r="AC108" s="56">
        <f t="shared" si="45"/>
        <v>1</v>
      </c>
      <c r="AD108" s="56">
        <f t="shared" si="45"/>
        <v>1</v>
      </c>
      <c r="AE108" s="56">
        <f t="shared" si="45"/>
        <v>1</v>
      </c>
      <c r="AF108" s="56">
        <f t="shared" si="45"/>
        <v>1</v>
      </c>
      <c r="AG108" s="56">
        <f t="shared" si="45"/>
        <v>1</v>
      </c>
      <c r="AH108" s="56">
        <f t="shared" si="45"/>
        <v>1</v>
      </c>
      <c r="AI108" s="56">
        <f t="shared" si="45"/>
        <v>1</v>
      </c>
      <c r="AJ108" s="56">
        <f t="shared" si="45"/>
        <v>1</v>
      </c>
      <c r="AK108" s="56">
        <f t="shared" si="45"/>
        <v>1</v>
      </c>
      <c r="AL108" s="56">
        <f t="shared" si="45"/>
        <v>1</v>
      </c>
      <c r="AM108" s="56">
        <f t="shared" si="46"/>
        <v>1</v>
      </c>
      <c r="AN108" s="56">
        <f t="shared" si="46"/>
        <v>1</v>
      </c>
      <c r="AO108" s="56">
        <f t="shared" si="46"/>
        <v>1</v>
      </c>
      <c r="AP108" s="56">
        <f t="shared" si="46"/>
        <v>1</v>
      </c>
      <c r="AQ108" s="56">
        <f t="shared" si="46"/>
        <v>1</v>
      </c>
      <c r="AR108" s="56">
        <f t="shared" si="46"/>
        <v>1</v>
      </c>
      <c r="AS108" s="56">
        <f t="shared" si="46"/>
        <v>1</v>
      </c>
      <c r="AT108" s="56">
        <f t="shared" si="46"/>
        <v>1</v>
      </c>
      <c r="AU108" s="56">
        <f t="shared" si="46"/>
        <v>1</v>
      </c>
      <c r="AV108" s="56">
        <f t="shared" si="46"/>
        <v>1</v>
      </c>
      <c r="AW108" s="56">
        <f t="shared" si="46"/>
        <v>0</v>
      </c>
      <c r="AX108" s="56">
        <f t="shared" si="46"/>
        <v>0</v>
      </c>
      <c r="AY108" s="56">
        <f t="shared" si="46"/>
        <v>0</v>
      </c>
      <c r="AZ108" s="56">
        <f t="shared" si="46"/>
        <v>0</v>
      </c>
    </row>
    <row r="109" spans="1:52">
      <c r="A109" s="56" t="s">
        <v>335</v>
      </c>
      <c r="B109" s="56">
        <v>1057</v>
      </c>
      <c r="C109" s="56" t="s">
        <v>1069</v>
      </c>
      <c r="D109" s="56" t="s">
        <v>1115</v>
      </c>
      <c r="E109" s="1">
        <v>41241</v>
      </c>
      <c r="F109" s="1">
        <v>43314</v>
      </c>
      <c r="G109" s="1">
        <f t="shared" si="30"/>
        <v>43314</v>
      </c>
      <c r="I109" s="56">
        <f t="shared" si="43"/>
        <v>0</v>
      </c>
      <c r="J109" s="56">
        <f t="shared" si="43"/>
        <v>0</v>
      </c>
      <c r="K109" s="56">
        <f t="shared" si="43"/>
        <v>0</v>
      </c>
      <c r="L109" s="56">
        <f t="shared" si="43"/>
        <v>0</v>
      </c>
      <c r="M109" s="56">
        <f t="shared" si="43"/>
        <v>0</v>
      </c>
      <c r="N109" s="56">
        <f t="shared" si="43"/>
        <v>0</v>
      </c>
      <c r="O109" s="56">
        <f t="shared" si="43"/>
        <v>0</v>
      </c>
      <c r="P109" s="56">
        <f t="shared" si="43"/>
        <v>0</v>
      </c>
      <c r="Q109" s="56">
        <f t="shared" si="43"/>
        <v>0</v>
      </c>
      <c r="R109" s="56">
        <f t="shared" si="43"/>
        <v>0</v>
      </c>
      <c r="S109" s="56">
        <f t="shared" si="44"/>
        <v>0</v>
      </c>
      <c r="T109" s="56">
        <f t="shared" si="44"/>
        <v>0</v>
      </c>
      <c r="U109" s="56">
        <f t="shared" si="44"/>
        <v>0</v>
      </c>
      <c r="V109" s="56">
        <f t="shared" si="44"/>
        <v>0</v>
      </c>
      <c r="W109" s="56">
        <f t="shared" si="44"/>
        <v>0</v>
      </c>
      <c r="X109" s="56">
        <f t="shared" si="44"/>
        <v>1</v>
      </c>
      <c r="Y109" s="56">
        <f t="shared" si="44"/>
        <v>1</v>
      </c>
      <c r="Z109" s="56">
        <f t="shared" si="44"/>
        <v>1</v>
      </c>
      <c r="AA109" s="56">
        <f t="shared" si="44"/>
        <v>1</v>
      </c>
      <c r="AB109" s="56">
        <f t="shared" si="44"/>
        <v>1</v>
      </c>
      <c r="AC109" s="56">
        <f t="shared" si="45"/>
        <v>1</v>
      </c>
      <c r="AD109" s="56">
        <f t="shared" si="45"/>
        <v>1</v>
      </c>
      <c r="AE109" s="56">
        <f t="shared" si="45"/>
        <v>1</v>
      </c>
      <c r="AF109" s="56">
        <f t="shared" si="45"/>
        <v>1</v>
      </c>
      <c r="AG109" s="56">
        <f t="shared" si="45"/>
        <v>1</v>
      </c>
      <c r="AH109" s="56">
        <f t="shared" si="45"/>
        <v>1</v>
      </c>
      <c r="AI109" s="56">
        <f t="shared" si="45"/>
        <v>1</v>
      </c>
      <c r="AJ109" s="56">
        <f t="shared" si="45"/>
        <v>1</v>
      </c>
      <c r="AK109" s="56">
        <f t="shared" si="45"/>
        <v>1</v>
      </c>
      <c r="AL109" s="56">
        <f t="shared" si="45"/>
        <v>1</v>
      </c>
      <c r="AM109" s="56">
        <f t="shared" si="46"/>
        <v>1</v>
      </c>
      <c r="AN109" s="56">
        <f t="shared" si="46"/>
        <v>1</v>
      </c>
      <c r="AO109" s="56">
        <f t="shared" si="46"/>
        <v>1</v>
      </c>
      <c r="AP109" s="56">
        <f t="shared" si="46"/>
        <v>1</v>
      </c>
      <c r="AQ109" s="56">
        <f t="shared" si="46"/>
        <v>1</v>
      </c>
      <c r="AR109" s="56">
        <f t="shared" si="46"/>
        <v>1</v>
      </c>
      <c r="AS109" s="56">
        <f t="shared" si="46"/>
        <v>1</v>
      </c>
      <c r="AT109" s="56">
        <f t="shared" si="46"/>
        <v>1</v>
      </c>
      <c r="AU109" s="56">
        <f t="shared" si="46"/>
        <v>0</v>
      </c>
      <c r="AV109" s="56">
        <f t="shared" si="46"/>
        <v>0</v>
      </c>
      <c r="AW109" s="56">
        <f t="shared" si="46"/>
        <v>0</v>
      </c>
      <c r="AX109" s="56">
        <f t="shared" si="46"/>
        <v>0</v>
      </c>
      <c r="AY109" s="56">
        <f t="shared" si="46"/>
        <v>0</v>
      </c>
      <c r="AZ109" s="56">
        <f t="shared" si="46"/>
        <v>0</v>
      </c>
    </row>
    <row r="110" spans="1:52">
      <c r="A110" s="56" t="s">
        <v>335</v>
      </c>
      <c r="B110" s="56">
        <v>1060</v>
      </c>
      <c r="C110" s="56" t="s">
        <v>1069</v>
      </c>
      <c r="D110" s="56" t="s">
        <v>1114</v>
      </c>
      <c r="E110" s="1">
        <v>41254</v>
      </c>
      <c r="F110" s="1">
        <v>43683</v>
      </c>
      <c r="G110" s="1">
        <f t="shared" si="30"/>
        <v>43683</v>
      </c>
      <c r="I110" s="56">
        <f t="shared" si="43"/>
        <v>0</v>
      </c>
      <c r="J110" s="56">
        <f t="shared" si="43"/>
        <v>0</v>
      </c>
      <c r="K110" s="56">
        <f t="shared" si="43"/>
        <v>0</v>
      </c>
      <c r="L110" s="56">
        <f t="shared" si="43"/>
        <v>0</v>
      </c>
      <c r="M110" s="56">
        <f t="shared" si="43"/>
        <v>0</v>
      </c>
      <c r="N110" s="56">
        <f t="shared" si="43"/>
        <v>0</v>
      </c>
      <c r="O110" s="56">
        <f t="shared" si="43"/>
        <v>0</v>
      </c>
      <c r="P110" s="56">
        <f t="shared" si="43"/>
        <v>0</v>
      </c>
      <c r="Q110" s="56">
        <f t="shared" si="43"/>
        <v>0</v>
      </c>
      <c r="R110" s="56">
        <f t="shared" si="43"/>
        <v>0</v>
      </c>
      <c r="S110" s="56">
        <f t="shared" si="44"/>
        <v>0</v>
      </c>
      <c r="T110" s="56">
        <f t="shared" si="44"/>
        <v>0</v>
      </c>
      <c r="U110" s="56">
        <f t="shared" si="44"/>
        <v>0</v>
      </c>
      <c r="V110" s="56">
        <f t="shared" si="44"/>
        <v>0</v>
      </c>
      <c r="W110" s="56">
        <f t="shared" si="44"/>
        <v>0</v>
      </c>
      <c r="X110" s="56">
        <f t="shared" si="44"/>
        <v>1</v>
      </c>
      <c r="Y110" s="56">
        <f t="shared" si="44"/>
        <v>1</v>
      </c>
      <c r="Z110" s="56">
        <f t="shared" si="44"/>
        <v>1</v>
      </c>
      <c r="AA110" s="56">
        <f t="shared" si="44"/>
        <v>1</v>
      </c>
      <c r="AB110" s="56">
        <f t="shared" si="44"/>
        <v>1</v>
      </c>
      <c r="AC110" s="56">
        <f t="shared" si="45"/>
        <v>1</v>
      </c>
      <c r="AD110" s="56">
        <f t="shared" si="45"/>
        <v>1</v>
      </c>
      <c r="AE110" s="56">
        <f t="shared" si="45"/>
        <v>1</v>
      </c>
      <c r="AF110" s="56">
        <f t="shared" si="45"/>
        <v>1</v>
      </c>
      <c r="AG110" s="56">
        <f t="shared" si="45"/>
        <v>1</v>
      </c>
      <c r="AH110" s="56">
        <f t="shared" si="45"/>
        <v>1</v>
      </c>
      <c r="AI110" s="56">
        <f t="shared" si="45"/>
        <v>1</v>
      </c>
      <c r="AJ110" s="56">
        <f t="shared" si="45"/>
        <v>1</v>
      </c>
      <c r="AK110" s="56">
        <f t="shared" si="45"/>
        <v>1</v>
      </c>
      <c r="AL110" s="56">
        <f t="shared" si="45"/>
        <v>1</v>
      </c>
      <c r="AM110" s="56">
        <f t="shared" si="46"/>
        <v>1</v>
      </c>
      <c r="AN110" s="56">
        <f t="shared" si="46"/>
        <v>1</v>
      </c>
      <c r="AO110" s="56">
        <f t="shared" si="46"/>
        <v>1</v>
      </c>
      <c r="AP110" s="56">
        <f t="shared" si="46"/>
        <v>1</v>
      </c>
      <c r="AQ110" s="56">
        <f t="shared" si="46"/>
        <v>1</v>
      </c>
      <c r="AR110" s="56">
        <f t="shared" si="46"/>
        <v>1</v>
      </c>
      <c r="AS110" s="56">
        <f t="shared" si="46"/>
        <v>1</v>
      </c>
      <c r="AT110" s="56">
        <f t="shared" si="46"/>
        <v>1</v>
      </c>
      <c r="AU110" s="56">
        <f t="shared" si="46"/>
        <v>1</v>
      </c>
      <c r="AV110" s="56">
        <f t="shared" si="46"/>
        <v>1</v>
      </c>
      <c r="AW110" s="56">
        <f t="shared" si="46"/>
        <v>1</v>
      </c>
      <c r="AX110" s="56">
        <f t="shared" si="46"/>
        <v>1</v>
      </c>
      <c r="AY110" s="56">
        <f t="shared" si="46"/>
        <v>0</v>
      </c>
      <c r="AZ110" s="56">
        <f t="shared" si="46"/>
        <v>0</v>
      </c>
    </row>
    <row r="111" spans="1:52">
      <c r="A111" s="56" t="s">
        <v>335</v>
      </c>
      <c r="B111" s="56">
        <v>1072</v>
      </c>
      <c r="C111" s="56" t="s">
        <v>1069</v>
      </c>
      <c r="D111" s="56" t="s">
        <v>1113</v>
      </c>
      <c r="E111" s="1">
        <v>41325</v>
      </c>
      <c r="F111" s="1">
        <v>43965</v>
      </c>
      <c r="G111" s="1">
        <f t="shared" si="30"/>
        <v>43965</v>
      </c>
      <c r="I111" s="56">
        <f t="shared" si="43"/>
        <v>0</v>
      </c>
      <c r="J111" s="56">
        <f t="shared" si="43"/>
        <v>0</v>
      </c>
      <c r="K111" s="56">
        <f t="shared" si="43"/>
        <v>0</v>
      </c>
      <c r="L111" s="56">
        <f t="shared" si="43"/>
        <v>0</v>
      </c>
      <c r="M111" s="56">
        <f t="shared" si="43"/>
        <v>0</v>
      </c>
      <c r="N111" s="56">
        <f t="shared" si="43"/>
        <v>0</v>
      </c>
      <c r="O111" s="56">
        <f t="shared" si="43"/>
        <v>0</v>
      </c>
      <c r="P111" s="56">
        <f t="shared" si="43"/>
        <v>0</v>
      </c>
      <c r="Q111" s="56">
        <f t="shared" si="43"/>
        <v>0</v>
      </c>
      <c r="R111" s="56">
        <f t="shared" si="43"/>
        <v>0</v>
      </c>
      <c r="S111" s="56">
        <f t="shared" si="44"/>
        <v>0</v>
      </c>
      <c r="T111" s="56">
        <f t="shared" si="44"/>
        <v>0</v>
      </c>
      <c r="U111" s="56">
        <f t="shared" si="44"/>
        <v>0</v>
      </c>
      <c r="V111" s="56">
        <f t="shared" si="44"/>
        <v>0</v>
      </c>
      <c r="W111" s="56">
        <f t="shared" si="44"/>
        <v>0</v>
      </c>
      <c r="X111" s="56">
        <f t="shared" si="44"/>
        <v>0</v>
      </c>
      <c r="Y111" s="56">
        <f t="shared" si="44"/>
        <v>1</v>
      </c>
      <c r="Z111" s="56">
        <f t="shared" si="44"/>
        <v>1</v>
      </c>
      <c r="AA111" s="56">
        <f t="shared" si="44"/>
        <v>1</v>
      </c>
      <c r="AB111" s="56">
        <f t="shared" si="44"/>
        <v>1</v>
      </c>
      <c r="AC111" s="56">
        <f t="shared" si="45"/>
        <v>1</v>
      </c>
      <c r="AD111" s="56">
        <f t="shared" si="45"/>
        <v>1</v>
      </c>
      <c r="AE111" s="56">
        <f t="shared" si="45"/>
        <v>1</v>
      </c>
      <c r="AF111" s="56">
        <f t="shared" si="45"/>
        <v>1</v>
      </c>
      <c r="AG111" s="56">
        <f t="shared" si="45"/>
        <v>1</v>
      </c>
      <c r="AH111" s="56">
        <f t="shared" si="45"/>
        <v>1</v>
      </c>
      <c r="AI111" s="56">
        <f t="shared" si="45"/>
        <v>1</v>
      </c>
      <c r="AJ111" s="56">
        <f t="shared" si="45"/>
        <v>1</v>
      </c>
      <c r="AK111" s="56">
        <f t="shared" si="45"/>
        <v>1</v>
      </c>
      <c r="AL111" s="56">
        <f t="shared" si="45"/>
        <v>1</v>
      </c>
      <c r="AM111" s="56">
        <f t="shared" si="46"/>
        <v>1</v>
      </c>
      <c r="AN111" s="56">
        <f t="shared" si="46"/>
        <v>1</v>
      </c>
      <c r="AO111" s="56">
        <f t="shared" si="46"/>
        <v>1</v>
      </c>
      <c r="AP111" s="56">
        <f t="shared" si="46"/>
        <v>1</v>
      </c>
      <c r="AQ111" s="56">
        <f t="shared" si="46"/>
        <v>1</v>
      </c>
      <c r="AR111" s="56">
        <f t="shared" si="46"/>
        <v>1</v>
      </c>
      <c r="AS111" s="56">
        <f t="shared" si="46"/>
        <v>1</v>
      </c>
      <c r="AT111" s="56">
        <f t="shared" si="46"/>
        <v>1</v>
      </c>
      <c r="AU111" s="56">
        <f t="shared" si="46"/>
        <v>1</v>
      </c>
      <c r="AV111" s="56">
        <f t="shared" si="46"/>
        <v>1</v>
      </c>
      <c r="AW111" s="56">
        <f t="shared" si="46"/>
        <v>1</v>
      </c>
      <c r="AX111" s="56">
        <f t="shared" si="46"/>
        <v>1</v>
      </c>
      <c r="AY111" s="56">
        <f t="shared" si="46"/>
        <v>1</v>
      </c>
      <c r="AZ111" s="56">
        <f t="shared" si="46"/>
        <v>1</v>
      </c>
    </row>
    <row r="112" spans="1:52">
      <c r="A112" s="56" t="s">
        <v>335</v>
      </c>
      <c r="B112" s="56">
        <v>1076</v>
      </c>
      <c r="C112" s="56" t="s">
        <v>1069</v>
      </c>
      <c r="D112" s="56" t="s">
        <v>1112</v>
      </c>
      <c r="E112" s="1">
        <v>41348</v>
      </c>
      <c r="F112" s="1">
        <v>43517</v>
      </c>
      <c r="G112" s="1">
        <f t="shared" si="30"/>
        <v>43517</v>
      </c>
      <c r="I112" s="56">
        <f t="shared" si="43"/>
        <v>0</v>
      </c>
      <c r="J112" s="56">
        <f t="shared" si="43"/>
        <v>0</v>
      </c>
      <c r="K112" s="56">
        <f t="shared" si="43"/>
        <v>0</v>
      </c>
      <c r="L112" s="56">
        <f t="shared" si="43"/>
        <v>0</v>
      </c>
      <c r="M112" s="56">
        <f t="shared" si="43"/>
        <v>0</v>
      </c>
      <c r="N112" s="56">
        <f t="shared" si="43"/>
        <v>0</v>
      </c>
      <c r="O112" s="56">
        <f t="shared" si="43"/>
        <v>0</v>
      </c>
      <c r="P112" s="56">
        <f t="shared" si="43"/>
        <v>0</v>
      </c>
      <c r="Q112" s="56">
        <f t="shared" si="43"/>
        <v>0</v>
      </c>
      <c r="R112" s="56">
        <f t="shared" si="43"/>
        <v>0</v>
      </c>
      <c r="S112" s="56">
        <f t="shared" si="44"/>
        <v>0</v>
      </c>
      <c r="T112" s="56">
        <f t="shared" si="44"/>
        <v>0</v>
      </c>
      <c r="U112" s="56">
        <f t="shared" si="44"/>
        <v>0</v>
      </c>
      <c r="V112" s="56">
        <f t="shared" si="44"/>
        <v>0</v>
      </c>
      <c r="W112" s="56">
        <f t="shared" si="44"/>
        <v>0</v>
      </c>
      <c r="X112" s="56">
        <f t="shared" si="44"/>
        <v>0</v>
      </c>
      <c r="Y112" s="56">
        <f t="shared" si="44"/>
        <v>1</v>
      </c>
      <c r="Z112" s="56">
        <f t="shared" si="44"/>
        <v>1</v>
      </c>
      <c r="AA112" s="56">
        <f t="shared" si="44"/>
        <v>1</v>
      </c>
      <c r="AB112" s="56">
        <f t="shared" si="44"/>
        <v>1</v>
      </c>
      <c r="AC112" s="56">
        <f t="shared" si="45"/>
        <v>1</v>
      </c>
      <c r="AD112" s="56">
        <f t="shared" si="45"/>
        <v>1</v>
      </c>
      <c r="AE112" s="56">
        <f t="shared" si="45"/>
        <v>1</v>
      </c>
      <c r="AF112" s="56">
        <f t="shared" si="45"/>
        <v>1</v>
      </c>
      <c r="AG112" s="56">
        <f t="shared" si="45"/>
        <v>1</v>
      </c>
      <c r="AH112" s="56">
        <f t="shared" si="45"/>
        <v>1</v>
      </c>
      <c r="AI112" s="56">
        <f t="shared" si="45"/>
        <v>1</v>
      </c>
      <c r="AJ112" s="56">
        <f t="shared" si="45"/>
        <v>1</v>
      </c>
      <c r="AK112" s="56">
        <f t="shared" si="45"/>
        <v>1</v>
      </c>
      <c r="AL112" s="56">
        <f t="shared" si="45"/>
        <v>1</v>
      </c>
      <c r="AM112" s="56">
        <f t="shared" si="46"/>
        <v>1</v>
      </c>
      <c r="AN112" s="56">
        <f t="shared" si="46"/>
        <v>1</v>
      </c>
      <c r="AO112" s="56">
        <f t="shared" si="46"/>
        <v>1</v>
      </c>
      <c r="AP112" s="56">
        <f t="shared" si="46"/>
        <v>1</v>
      </c>
      <c r="AQ112" s="56">
        <f t="shared" si="46"/>
        <v>1</v>
      </c>
      <c r="AR112" s="56">
        <f t="shared" si="46"/>
        <v>1</v>
      </c>
      <c r="AS112" s="56">
        <f t="shared" si="46"/>
        <v>1</v>
      </c>
      <c r="AT112" s="56">
        <f t="shared" si="46"/>
        <v>1</v>
      </c>
      <c r="AU112" s="56">
        <f t="shared" si="46"/>
        <v>1</v>
      </c>
      <c r="AV112" s="56">
        <f t="shared" si="46"/>
        <v>1</v>
      </c>
      <c r="AW112" s="56">
        <f t="shared" si="46"/>
        <v>0</v>
      </c>
      <c r="AX112" s="56">
        <f t="shared" si="46"/>
        <v>0</v>
      </c>
      <c r="AY112" s="56">
        <f t="shared" si="46"/>
        <v>0</v>
      </c>
      <c r="AZ112" s="56">
        <f t="shared" si="46"/>
        <v>0</v>
      </c>
    </row>
    <row r="113" spans="1:52">
      <c r="A113" s="56" t="s">
        <v>335</v>
      </c>
      <c r="B113" s="56">
        <v>1232</v>
      </c>
      <c r="C113" s="56" t="s">
        <v>1069</v>
      </c>
      <c r="D113" s="56" t="s">
        <v>1111</v>
      </c>
      <c r="E113" s="1">
        <v>42076</v>
      </c>
      <c r="F113" s="1">
        <v>42435</v>
      </c>
      <c r="G113" s="1">
        <f t="shared" si="30"/>
        <v>42435</v>
      </c>
      <c r="I113" s="56">
        <f t="shared" si="43"/>
        <v>0</v>
      </c>
      <c r="J113" s="56">
        <f t="shared" si="43"/>
        <v>0</v>
      </c>
      <c r="K113" s="56">
        <f t="shared" si="43"/>
        <v>0</v>
      </c>
      <c r="L113" s="56">
        <f t="shared" si="43"/>
        <v>0</v>
      </c>
      <c r="M113" s="56">
        <f t="shared" si="43"/>
        <v>0</v>
      </c>
      <c r="N113" s="56">
        <f t="shared" si="43"/>
        <v>0</v>
      </c>
      <c r="O113" s="56">
        <f t="shared" si="43"/>
        <v>0</v>
      </c>
      <c r="P113" s="56">
        <f t="shared" si="43"/>
        <v>0</v>
      </c>
      <c r="Q113" s="56">
        <f t="shared" si="43"/>
        <v>0</v>
      </c>
      <c r="R113" s="56">
        <f t="shared" si="43"/>
        <v>0</v>
      </c>
      <c r="S113" s="56">
        <f t="shared" si="44"/>
        <v>0</v>
      </c>
      <c r="T113" s="56">
        <f t="shared" si="44"/>
        <v>0</v>
      </c>
      <c r="U113" s="56">
        <f t="shared" si="44"/>
        <v>0</v>
      </c>
      <c r="V113" s="56">
        <f t="shared" si="44"/>
        <v>0</v>
      </c>
      <c r="W113" s="56">
        <f t="shared" si="44"/>
        <v>0</v>
      </c>
      <c r="X113" s="56">
        <f t="shared" si="44"/>
        <v>0</v>
      </c>
      <c r="Y113" s="56">
        <f t="shared" si="44"/>
        <v>0</v>
      </c>
      <c r="Z113" s="56">
        <f t="shared" si="44"/>
        <v>0</v>
      </c>
      <c r="AA113" s="56">
        <f t="shared" si="44"/>
        <v>0</v>
      </c>
      <c r="AB113" s="56">
        <f t="shared" si="44"/>
        <v>0</v>
      </c>
      <c r="AC113" s="56">
        <f t="shared" si="45"/>
        <v>0</v>
      </c>
      <c r="AD113" s="56">
        <f t="shared" si="45"/>
        <v>0</v>
      </c>
      <c r="AE113" s="56">
        <f t="shared" si="45"/>
        <v>0</v>
      </c>
      <c r="AF113" s="56">
        <f t="shared" si="45"/>
        <v>0</v>
      </c>
      <c r="AG113" s="56">
        <f t="shared" si="45"/>
        <v>1</v>
      </c>
      <c r="AH113" s="56">
        <f t="shared" si="45"/>
        <v>1</v>
      </c>
      <c r="AI113" s="56">
        <f t="shared" si="45"/>
        <v>1</v>
      </c>
      <c r="AJ113" s="56">
        <f t="shared" si="45"/>
        <v>1</v>
      </c>
      <c r="AK113" s="56">
        <f t="shared" si="45"/>
        <v>0</v>
      </c>
      <c r="AL113" s="56">
        <f t="shared" si="45"/>
        <v>0</v>
      </c>
      <c r="AM113" s="56">
        <f t="shared" si="46"/>
        <v>0</v>
      </c>
      <c r="AN113" s="56">
        <f t="shared" si="46"/>
        <v>0</v>
      </c>
      <c r="AO113" s="56">
        <f t="shared" si="46"/>
        <v>0</v>
      </c>
      <c r="AP113" s="56">
        <f t="shared" si="46"/>
        <v>0</v>
      </c>
      <c r="AQ113" s="56">
        <f t="shared" si="46"/>
        <v>0</v>
      </c>
      <c r="AR113" s="56">
        <f t="shared" si="46"/>
        <v>0</v>
      </c>
      <c r="AS113" s="56">
        <f t="shared" si="46"/>
        <v>0</v>
      </c>
      <c r="AT113" s="56">
        <f t="shared" si="46"/>
        <v>0</v>
      </c>
      <c r="AU113" s="56">
        <f t="shared" si="46"/>
        <v>0</v>
      </c>
      <c r="AV113" s="56">
        <f t="shared" si="46"/>
        <v>0</v>
      </c>
      <c r="AW113" s="56">
        <f t="shared" si="46"/>
        <v>0</v>
      </c>
      <c r="AX113" s="56">
        <f t="shared" si="46"/>
        <v>0</v>
      </c>
      <c r="AY113" s="56">
        <f t="shared" si="46"/>
        <v>0</v>
      </c>
      <c r="AZ113" s="56">
        <f t="shared" si="46"/>
        <v>0</v>
      </c>
    </row>
    <row r="114" spans="1:52">
      <c r="A114" s="56" t="s">
        <v>335</v>
      </c>
      <c r="B114" s="56">
        <v>1233</v>
      </c>
      <c r="C114" s="56" t="s">
        <v>1069</v>
      </c>
      <c r="D114" s="56" t="s">
        <v>1110</v>
      </c>
      <c r="E114" s="1">
        <v>42077</v>
      </c>
      <c r="F114" s="1">
        <v>42450</v>
      </c>
      <c r="G114" s="1">
        <f t="shared" si="30"/>
        <v>42450</v>
      </c>
      <c r="I114" s="56">
        <f t="shared" si="43"/>
        <v>0</v>
      </c>
      <c r="J114" s="56">
        <f t="shared" si="43"/>
        <v>0</v>
      </c>
      <c r="K114" s="56">
        <f t="shared" si="43"/>
        <v>0</v>
      </c>
      <c r="L114" s="56">
        <f t="shared" si="43"/>
        <v>0</v>
      </c>
      <c r="M114" s="56">
        <f t="shared" si="43"/>
        <v>0</v>
      </c>
      <c r="N114" s="56">
        <f t="shared" si="43"/>
        <v>0</v>
      </c>
      <c r="O114" s="56">
        <f t="shared" si="43"/>
        <v>0</v>
      </c>
      <c r="P114" s="56">
        <f t="shared" si="43"/>
        <v>0</v>
      </c>
      <c r="Q114" s="56">
        <f t="shared" si="43"/>
        <v>0</v>
      </c>
      <c r="R114" s="56">
        <f t="shared" si="43"/>
        <v>0</v>
      </c>
      <c r="S114" s="56">
        <f t="shared" si="44"/>
        <v>0</v>
      </c>
      <c r="T114" s="56">
        <f t="shared" si="44"/>
        <v>0</v>
      </c>
      <c r="U114" s="56">
        <f t="shared" si="44"/>
        <v>0</v>
      </c>
      <c r="V114" s="56">
        <f t="shared" si="44"/>
        <v>0</v>
      </c>
      <c r="W114" s="56">
        <f t="shared" si="44"/>
        <v>0</v>
      </c>
      <c r="X114" s="56">
        <f t="shared" si="44"/>
        <v>0</v>
      </c>
      <c r="Y114" s="56">
        <f t="shared" si="44"/>
        <v>0</v>
      </c>
      <c r="Z114" s="56">
        <f t="shared" si="44"/>
        <v>0</v>
      </c>
      <c r="AA114" s="56">
        <f t="shared" si="44"/>
        <v>0</v>
      </c>
      <c r="AB114" s="56">
        <f t="shared" si="44"/>
        <v>0</v>
      </c>
      <c r="AC114" s="56">
        <f t="shared" si="45"/>
        <v>0</v>
      </c>
      <c r="AD114" s="56">
        <f t="shared" si="45"/>
        <v>0</v>
      </c>
      <c r="AE114" s="56">
        <f t="shared" si="45"/>
        <v>0</v>
      </c>
      <c r="AF114" s="56">
        <f t="shared" si="45"/>
        <v>0</v>
      </c>
      <c r="AG114" s="56">
        <f t="shared" si="45"/>
        <v>1</v>
      </c>
      <c r="AH114" s="56">
        <f t="shared" si="45"/>
        <v>1</v>
      </c>
      <c r="AI114" s="56">
        <f t="shared" si="45"/>
        <v>1</v>
      </c>
      <c r="AJ114" s="56">
        <f t="shared" si="45"/>
        <v>1</v>
      </c>
      <c r="AK114" s="56">
        <f t="shared" si="45"/>
        <v>0</v>
      </c>
      <c r="AL114" s="56">
        <f t="shared" si="45"/>
        <v>0</v>
      </c>
      <c r="AM114" s="56">
        <f t="shared" si="46"/>
        <v>0</v>
      </c>
      <c r="AN114" s="56">
        <f t="shared" si="46"/>
        <v>0</v>
      </c>
      <c r="AO114" s="56">
        <f t="shared" si="46"/>
        <v>0</v>
      </c>
      <c r="AP114" s="56">
        <f t="shared" si="46"/>
        <v>0</v>
      </c>
      <c r="AQ114" s="56">
        <f t="shared" si="46"/>
        <v>0</v>
      </c>
      <c r="AR114" s="56">
        <f t="shared" si="46"/>
        <v>0</v>
      </c>
      <c r="AS114" s="56">
        <f t="shared" si="46"/>
        <v>0</v>
      </c>
      <c r="AT114" s="56">
        <f t="shared" si="46"/>
        <v>0</v>
      </c>
      <c r="AU114" s="56">
        <f t="shared" si="46"/>
        <v>0</v>
      </c>
      <c r="AV114" s="56">
        <f t="shared" si="46"/>
        <v>0</v>
      </c>
      <c r="AW114" s="56">
        <f t="shared" si="46"/>
        <v>0</v>
      </c>
      <c r="AX114" s="56">
        <f t="shared" si="46"/>
        <v>0</v>
      </c>
      <c r="AY114" s="56">
        <f t="shared" si="46"/>
        <v>0</v>
      </c>
      <c r="AZ114" s="56">
        <f t="shared" si="46"/>
        <v>0</v>
      </c>
    </row>
    <row r="115" spans="1:52">
      <c r="A115" s="56" t="s">
        <v>335</v>
      </c>
      <c r="B115" s="56">
        <v>1236</v>
      </c>
      <c r="C115" s="56" t="s">
        <v>1069</v>
      </c>
      <c r="D115" s="56" t="s">
        <v>1109</v>
      </c>
      <c r="E115" s="1">
        <v>42087</v>
      </c>
      <c r="F115" s="1">
        <v>42465</v>
      </c>
      <c r="G115" s="1">
        <f t="shared" si="30"/>
        <v>42465</v>
      </c>
      <c r="I115" s="56">
        <f t="shared" si="43"/>
        <v>0</v>
      </c>
      <c r="J115" s="56">
        <f t="shared" si="43"/>
        <v>0</v>
      </c>
      <c r="K115" s="56">
        <f t="shared" si="43"/>
        <v>0</v>
      </c>
      <c r="L115" s="56">
        <f t="shared" si="43"/>
        <v>0</v>
      </c>
      <c r="M115" s="56">
        <f t="shared" si="43"/>
        <v>0</v>
      </c>
      <c r="N115" s="56">
        <f t="shared" si="43"/>
        <v>0</v>
      </c>
      <c r="O115" s="56">
        <f t="shared" si="43"/>
        <v>0</v>
      </c>
      <c r="P115" s="56">
        <f t="shared" si="43"/>
        <v>0</v>
      </c>
      <c r="Q115" s="56">
        <f t="shared" si="43"/>
        <v>0</v>
      </c>
      <c r="R115" s="56">
        <f t="shared" si="43"/>
        <v>0</v>
      </c>
      <c r="S115" s="56">
        <f t="shared" si="44"/>
        <v>0</v>
      </c>
      <c r="T115" s="56">
        <f t="shared" si="44"/>
        <v>0</v>
      </c>
      <c r="U115" s="56">
        <f t="shared" si="44"/>
        <v>0</v>
      </c>
      <c r="V115" s="56">
        <f t="shared" si="44"/>
        <v>0</v>
      </c>
      <c r="W115" s="56">
        <f t="shared" si="44"/>
        <v>0</v>
      </c>
      <c r="X115" s="56">
        <f t="shared" si="44"/>
        <v>0</v>
      </c>
      <c r="Y115" s="56">
        <f t="shared" si="44"/>
        <v>0</v>
      </c>
      <c r="Z115" s="56">
        <f t="shared" si="44"/>
        <v>0</v>
      </c>
      <c r="AA115" s="56">
        <f t="shared" si="44"/>
        <v>0</v>
      </c>
      <c r="AB115" s="56">
        <f t="shared" si="44"/>
        <v>0</v>
      </c>
      <c r="AC115" s="56">
        <f t="shared" si="45"/>
        <v>0</v>
      </c>
      <c r="AD115" s="56">
        <f t="shared" si="45"/>
        <v>0</v>
      </c>
      <c r="AE115" s="56">
        <f t="shared" si="45"/>
        <v>0</v>
      </c>
      <c r="AF115" s="56">
        <f t="shared" si="45"/>
        <v>0</v>
      </c>
      <c r="AG115" s="56">
        <f t="shared" si="45"/>
        <v>1</v>
      </c>
      <c r="AH115" s="56">
        <f t="shared" si="45"/>
        <v>1</v>
      </c>
      <c r="AI115" s="56">
        <f t="shared" si="45"/>
        <v>1</v>
      </c>
      <c r="AJ115" s="56">
        <f t="shared" si="45"/>
        <v>1</v>
      </c>
      <c r="AK115" s="56">
        <f t="shared" si="45"/>
        <v>1</v>
      </c>
      <c r="AL115" s="56">
        <f t="shared" si="45"/>
        <v>0</v>
      </c>
      <c r="AM115" s="56">
        <f t="shared" si="46"/>
        <v>0</v>
      </c>
      <c r="AN115" s="56">
        <f t="shared" si="46"/>
        <v>0</v>
      </c>
      <c r="AO115" s="56">
        <f t="shared" si="46"/>
        <v>0</v>
      </c>
      <c r="AP115" s="56">
        <f t="shared" si="46"/>
        <v>0</v>
      </c>
      <c r="AQ115" s="56">
        <f t="shared" si="46"/>
        <v>0</v>
      </c>
      <c r="AR115" s="56">
        <f t="shared" si="46"/>
        <v>0</v>
      </c>
      <c r="AS115" s="56">
        <f t="shared" si="46"/>
        <v>0</v>
      </c>
      <c r="AT115" s="56">
        <f t="shared" si="46"/>
        <v>0</v>
      </c>
      <c r="AU115" s="56">
        <f t="shared" si="46"/>
        <v>0</v>
      </c>
      <c r="AV115" s="56">
        <f t="shared" si="46"/>
        <v>0</v>
      </c>
      <c r="AW115" s="56">
        <f t="shared" si="46"/>
        <v>0</v>
      </c>
      <c r="AX115" s="56">
        <f t="shared" si="46"/>
        <v>0</v>
      </c>
      <c r="AY115" s="56">
        <f t="shared" si="46"/>
        <v>0</v>
      </c>
      <c r="AZ115" s="56">
        <f t="shared" si="46"/>
        <v>0</v>
      </c>
    </row>
    <row r="116" spans="1:52">
      <c r="A116" s="56" t="s">
        <v>335</v>
      </c>
      <c r="B116" s="56">
        <v>1284</v>
      </c>
      <c r="C116" s="56" t="s">
        <v>1069</v>
      </c>
      <c r="D116" s="56" t="s">
        <v>1108</v>
      </c>
      <c r="E116" s="1">
        <v>42342</v>
      </c>
      <c r="F116" s="1">
        <v>42485</v>
      </c>
      <c r="G116" s="1">
        <f t="shared" si="30"/>
        <v>42485</v>
      </c>
      <c r="I116" s="56">
        <f t="shared" si="43"/>
        <v>0</v>
      </c>
      <c r="J116" s="56">
        <f t="shared" si="43"/>
        <v>0</v>
      </c>
      <c r="K116" s="56">
        <f t="shared" si="43"/>
        <v>0</v>
      </c>
      <c r="L116" s="56">
        <f t="shared" si="43"/>
        <v>0</v>
      </c>
      <c r="M116" s="56">
        <f t="shared" si="43"/>
        <v>0</v>
      </c>
      <c r="N116" s="56">
        <f t="shared" si="43"/>
        <v>0</v>
      </c>
      <c r="O116" s="56">
        <f t="shared" si="43"/>
        <v>0</v>
      </c>
      <c r="P116" s="56">
        <f t="shared" si="43"/>
        <v>0</v>
      </c>
      <c r="Q116" s="56">
        <f t="shared" si="43"/>
        <v>0</v>
      </c>
      <c r="R116" s="56">
        <f t="shared" si="43"/>
        <v>0</v>
      </c>
      <c r="S116" s="56">
        <f t="shared" si="44"/>
        <v>0</v>
      </c>
      <c r="T116" s="56">
        <f t="shared" si="44"/>
        <v>0</v>
      </c>
      <c r="U116" s="56">
        <f t="shared" si="44"/>
        <v>0</v>
      </c>
      <c r="V116" s="56">
        <f t="shared" si="44"/>
        <v>0</v>
      </c>
      <c r="W116" s="56">
        <f t="shared" si="44"/>
        <v>0</v>
      </c>
      <c r="X116" s="56">
        <f t="shared" si="44"/>
        <v>0</v>
      </c>
      <c r="Y116" s="56">
        <f t="shared" si="44"/>
        <v>0</v>
      </c>
      <c r="Z116" s="56">
        <f t="shared" si="44"/>
        <v>0</v>
      </c>
      <c r="AA116" s="56">
        <f t="shared" si="44"/>
        <v>0</v>
      </c>
      <c r="AB116" s="56">
        <f t="shared" si="44"/>
        <v>0</v>
      </c>
      <c r="AC116" s="56">
        <f t="shared" si="45"/>
        <v>0</v>
      </c>
      <c r="AD116" s="56">
        <f t="shared" si="45"/>
        <v>0</v>
      </c>
      <c r="AE116" s="56">
        <f t="shared" si="45"/>
        <v>0</v>
      </c>
      <c r="AF116" s="56">
        <f t="shared" si="45"/>
        <v>0</v>
      </c>
      <c r="AG116" s="56">
        <f t="shared" si="45"/>
        <v>0</v>
      </c>
      <c r="AH116" s="56">
        <f t="shared" si="45"/>
        <v>0</v>
      </c>
      <c r="AI116" s="56">
        <f t="shared" si="45"/>
        <v>0</v>
      </c>
      <c r="AJ116" s="56">
        <f t="shared" si="45"/>
        <v>1</v>
      </c>
      <c r="AK116" s="56">
        <f t="shared" si="45"/>
        <v>1</v>
      </c>
      <c r="AL116" s="56">
        <f t="shared" si="45"/>
        <v>0</v>
      </c>
      <c r="AM116" s="56">
        <f t="shared" si="46"/>
        <v>0</v>
      </c>
      <c r="AN116" s="56">
        <f t="shared" si="46"/>
        <v>0</v>
      </c>
      <c r="AO116" s="56">
        <f t="shared" si="46"/>
        <v>0</v>
      </c>
      <c r="AP116" s="56">
        <f t="shared" si="46"/>
        <v>0</v>
      </c>
      <c r="AQ116" s="56">
        <f t="shared" si="46"/>
        <v>0</v>
      </c>
      <c r="AR116" s="56">
        <f t="shared" si="46"/>
        <v>0</v>
      </c>
      <c r="AS116" s="56">
        <f t="shared" si="46"/>
        <v>0</v>
      </c>
      <c r="AT116" s="56">
        <f t="shared" si="46"/>
        <v>0</v>
      </c>
      <c r="AU116" s="56">
        <f t="shared" si="46"/>
        <v>0</v>
      </c>
      <c r="AV116" s="56">
        <f t="shared" si="46"/>
        <v>0</v>
      </c>
      <c r="AW116" s="56">
        <f t="shared" si="46"/>
        <v>0</v>
      </c>
      <c r="AX116" s="56">
        <f t="shared" si="46"/>
        <v>0</v>
      </c>
      <c r="AY116" s="56">
        <f t="shared" si="46"/>
        <v>0</v>
      </c>
      <c r="AZ116" s="56">
        <f t="shared" si="46"/>
        <v>0</v>
      </c>
    </row>
    <row r="117" spans="1:52">
      <c r="A117" s="56" t="s">
        <v>335</v>
      </c>
      <c r="B117" s="56">
        <v>1294</v>
      </c>
      <c r="C117" s="56" t="s">
        <v>1069</v>
      </c>
      <c r="D117" s="56" t="s">
        <v>1107</v>
      </c>
      <c r="E117" s="1">
        <v>42368</v>
      </c>
      <c r="F117" s="1">
        <v>42417</v>
      </c>
      <c r="G117" s="1">
        <f t="shared" si="30"/>
        <v>42417</v>
      </c>
      <c r="I117" s="56">
        <f t="shared" ref="I117:R126" si="47">IF(AND(I$5&gt;$E117,I$5&lt;$G117),1,0)</f>
        <v>0</v>
      </c>
      <c r="J117" s="56">
        <f t="shared" si="47"/>
        <v>0</v>
      </c>
      <c r="K117" s="56">
        <f t="shared" si="47"/>
        <v>0</v>
      </c>
      <c r="L117" s="56">
        <f t="shared" si="47"/>
        <v>0</v>
      </c>
      <c r="M117" s="56">
        <f t="shared" si="47"/>
        <v>0</v>
      </c>
      <c r="N117" s="56">
        <f t="shared" si="47"/>
        <v>0</v>
      </c>
      <c r="O117" s="56">
        <f t="shared" si="47"/>
        <v>0</v>
      </c>
      <c r="P117" s="56">
        <f t="shared" si="47"/>
        <v>0</v>
      </c>
      <c r="Q117" s="56">
        <f t="shared" si="47"/>
        <v>0</v>
      </c>
      <c r="R117" s="56">
        <f t="shared" si="47"/>
        <v>0</v>
      </c>
      <c r="S117" s="56">
        <f t="shared" ref="S117:AB126" si="48">IF(AND(S$5&gt;$E117,S$5&lt;$G117),1,0)</f>
        <v>0</v>
      </c>
      <c r="T117" s="56">
        <f t="shared" si="48"/>
        <v>0</v>
      </c>
      <c r="U117" s="56">
        <f t="shared" si="48"/>
        <v>0</v>
      </c>
      <c r="V117" s="56">
        <f t="shared" si="48"/>
        <v>0</v>
      </c>
      <c r="W117" s="56">
        <f t="shared" si="48"/>
        <v>0</v>
      </c>
      <c r="X117" s="56">
        <f t="shared" si="48"/>
        <v>0</v>
      </c>
      <c r="Y117" s="56">
        <f t="shared" si="48"/>
        <v>0</v>
      </c>
      <c r="Z117" s="56">
        <f t="shared" si="48"/>
        <v>0</v>
      </c>
      <c r="AA117" s="56">
        <f t="shared" si="48"/>
        <v>0</v>
      </c>
      <c r="AB117" s="56">
        <f t="shared" si="48"/>
        <v>0</v>
      </c>
      <c r="AC117" s="56">
        <f t="shared" ref="AC117:AL126" si="49">IF(AND(AC$5&gt;$E117,AC$5&lt;$G117),1,0)</f>
        <v>0</v>
      </c>
      <c r="AD117" s="56">
        <f t="shared" si="49"/>
        <v>0</v>
      </c>
      <c r="AE117" s="56">
        <f t="shared" si="49"/>
        <v>0</v>
      </c>
      <c r="AF117" s="56">
        <f t="shared" si="49"/>
        <v>0</v>
      </c>
      <c r="AG117" s="56">
        <f t="shared" si="49"/>
        <v>0</v>
      </c>
      <c r="AH117" s="56">
        <f t="shared" si="49"/>
        <v>0</v>
      </c>
      <c r="AI117" s="56">
        <f t="shared" si="49"/>
        <v>0</v>
      </c>
      <c r="AJ117" s="56">
        <f t="shared" si="49"/>
        <v>1</v>
      </c>
      <c r="AK117" s="56">
        <f t="shared" si="49"/>
        <v>0</v>
      </c>
      <c r="AL117" s="56">
        <f t="shared" si="49"/>
        <v>0</v>
      </c>
      <c r="AM117" s="56">
        <f t="shared" ref="AM117:AZ126" si="50">IF(AND(AM$5&gt;$E117,AM$5&lt;$G117),1,0)</f>
        <v>0</v>
      </c>
      <c r="AN117" s="56">
        <f t="shared" si="50"/>
        <v>0</v>
      </c>
      <c r="AO117" s="56">
        <f t="shared" si="50"/>
        <v>0</v>
      </c>
      <c r="AP117" s="56">
        <f t="shared" si="50"/>
        <v>0</v>
      </c>
      <c r="AQ117" s="56">
        <f t="shared" si="50"/>
        <v>0</v>
      </c>
      <c r="AR117" s="56">
        <f t="shared" si="50"/>
        <v>0</v>
      </c>
      <c r="AS117" s="56">
        <f t="shared" si="50"/>
        <v>0</v>
      </c>
      <c r="AT117" s="56">
        <f t="shared" si="50"/>
        <v>0</v>
      </c>
      <c r="AU117" s="56">
        <f t="shared" si="50"/>
        <v>0</v>
      </c>
      <c r="AV117" s="56">
        <f t="shared" si="50"/>
        <v>0</v>
      </c>
      <c r="AW117" s="56">
        <f t="shared" si="50"/>
        <v>0</v>
      </c>
      <c r="AX117" s="56">
        <f t="shared" si="50"/>
        <v>0</v>
      </c>
      <c r="AY117" s="56">
        <f t="shared" si="50"/>
        <v>0</v>
      </c>
      <c r="AZ117" s="56">
        <f t="shared" si="50"/>
        <v>0</v>
      </c>
    </row>
    <row r="118" spans="1:52">
      <c r="A118" s="56" t="s">
        <v>335</v>
      </c>
      <c r="B118" s="56">
        <v>192</v>
      </c>
      <c r="C118" s="56" t="s">
        <v>1096</v>
      </c>
      <c r="D118" s="56" t="s">
        <v>1106</v>
      </c>
      <c r="E118" s="1">
        <v>40752</v>
      </c>
      <c r="F118" s="1">
        <v>41144</v>
      </c>
      <c r="G118" s="1">
        <f t="shared" si="30"/>
        <v>41144</v>
      </c>
      <c r="I118" s="56">
        <f t="shared" si="47"/>
        <v>0</v>
      </c>
      <c r="J118" s="56">
        <f t="shared" si="47"/>
        <v>0</v>
      </c>
      <c r="K118" s="56">
        <f t="shared" si="47"/>
        <v>0</v>
      </c>
      <c r="L118" s="56">
        <f t="shared" si="47"/>
        <v>0</v>
      </c>
      <c r="M118" s="56">
        <f t="shared" si="47"/>
        <v>0</v>
      </c>
      <c r="N118" s="56">
        <f t="shared" si="47"/>
        <v>0</v>
      </c>
      <c r="O118" s="56">
        <f t="shared" si="47"/>
        <v>0</v>
      </c>
      <c r="P118" s="56">
        <f t="shared" si="47"/>
        <v>0</v>
      </c>
      <c r="Q118" s="56">
        <f t="shared" si="47"/>
        <v>0</v>
      </c>
      <c r="R118" s="56">
        <f t="shared" si="47"/>
        <v>0</v>
      </c>
      <c r="S118" s="56">
        <f t="shared" si="48"/>
        <v>1</v>
      </c>
      <c r="T118" s="56">
        <f t="shared" si="48"/>
        <v>1</v>
      </c>
      <c r="U118" s="56">
        <f t="shared" si="48"/>
        <v>1</v>
      </c>
      <c r="V118" s="56">
        <f t="shared" si="48"/>
        <v>1</v>
      </c>
      <c r="W118" s="56">
        <f t="shared" si="48"/>
        <v>0</v>
      </c>
      <c r="X118" s="56">
        <f t="shared" si="48"/>
        <v>0</v>
      </c>
      <c r="Y118" s="56">
        <f t="shared" si="48"/>
        <v>0</v>
      </c>
      <c r="Z118" s="56">
        <f t="shared" si="48"/>
        <v>0</v>
      </c>
      <c r="AA118" s="56">
        <f t="shared" si="48"/>
        <v>0</v>
      </c>
      <c r="AB118" s="56">
        <f t="shared" si="48"/>
        <v>0</v>
      </c>
      <c r="AC118" s="56">
        <f t="shared" si="49"/>
        <v>0</v>
      </c>
      <c r="AD118" s="56">
        <f t="shared" si="49"/>
        <v>0</v>
      </c>
      <c r="AE118" s="56">
        <f t="shared" si="49"/>
        <v>0</v>
      </c>
      <c r="AF118" s="56">
        <f t="shared" si="49"/>
        <v>0</v>
      </c>
      <c r="AG118" s="56">
        <f t="shared" si="49"/>
        <v>0</v>
      </c>
      <c r="AH118" s="56">
        <f t="shared" si="49"/>
        <v>0</v>
      </c>
      <c r="AI118" s="56">
        <f t="shared" si="49"/>
        <v>0</v>
      </c>
      <c r="AJ118" s="56">
        <f t="shared" si="49"/>
        <v>0</v>
      </c>
      <c r="AK118" s="56">
        <f t="shared" si="49"/>
        <v>0</v>
      </c>
      <c r="AL118" s="56">
        <f t="shared" si="49"/>
        <v>0</v>
      </c>
      <c r="AM118" s="56">
        <f t="shared" si="50"/>
        <v>0</v>
      </c>
      <c r="AN118" s="56">
        <f t="shared" si="50"/>
        <v>0</v>
      </c>
      <c r="AO118" s="56">
        <f t="shared" si="50"/>
        <v>0</v>
      </c>
      <c r="AP118" s="56">
        <f t="shared" si="50"/>
        <v>0</v>
      </c>
      <c r="AQ118" s="56">
        <f t="shared" si="50"/>
        <v>0</v>
      </c>
      <c r="AR118" s="56">
        <f t="shared" si="50"/>
        <v>0</v>
      </c>
      <c r="AS118" s="56">
        <f t="shared" si="50"/>
        <v>0</v>
      </c>
      <c r="AT118" s="56">
        <f t="shared" si="50"/>
        <v>0</v>
      </c>
      <c r="AU118" s="56">
        <f t="shared" si="50"/>
        <v>0</v>
      </c>
      <c r="AV118" s="56">
        <f t="shared" si="50"/>
        <v>0</v>
      </c>
      <c r="AW118" s="56">
        <f t="shared" si="50"/>
        <v>0</v>
      </c>
      <c r="AX118" s="56">
        <f t="shared" si="50"/>
        <v>0</v>
      </c>
      <c r="AY118" s="56">
        <f t="shared" si="50"/>
        <v>0</v>
      </c>
      <c r="AZ118" s="56">
        <f t="shared" si="50"/>
        <v>0</v>
      </c>
    </row>
    <row r="119" spans="1:52">
      <c r="A119" s="56" t="s">
        <v>335</v>
      </c>
      <c r="B119" s="56">
        <v>316</v>
      </c>
      <c r="C119" s="56" t="s">
        <v>1096</v>
      </c>
      <c r="D119" s="56" t="s">
        <v>1105</v>
      </c>
      <c r="E119" s="1">
        <v>40678</v>
      </c>
      <c r="F119" s="1">
        <v>41198</v>
      </c>
      <c r="G119" s="1">
        <f t="shared" si="30"/>
        <v>41198</v>
      </c>
      <c r="I119" s="56">
        <f t="shared" si="47"/>
        <v>0</v>
      </c>
      <c r="J119" s="56">
        <f t="shared" si="47"/>
        <v>0</v>
      </c>
      <c r="K119" s="56">
        <f t="shared" si="47"/>
        <v>0</v>
      </c>
      <c r="L119" s="56">
        <f t="shared" si="47"/>
        <v>0</v>
      </c>
      <c r="M119" s="56">
        <f t="shared" si="47"/>
        <v>0</v>
      </c>
      <c r="N119" s="56">
        <f t="shared" si="47"/>
        <v>0</v>
      </c>
      <c r="O119" s="56">
        <f t="shared" si="47"/>
        <v>0</v>
      </c>
      <c r="P119" s="56">
        <f t="shared" si="47"/>
        <v>0</v>
      </c>
      <c r="Q119" s="56">
        <f t="shared" si="47"/>
        <v>0</v>
      </c>
      <c r="R119" s="56">
        <f t="shared" si="47"/>
        <v>1</v>
      </c>
      <c r="S119" s="56">
        <f t="shared" si="48"/>
        <v>1</v>
      </c>
      <c r="T119" s="56">
        <f t="shared" si="48"/>
        <v>1</v>
      </c>
      <c r="U119" s="56">
        <f t="shared" si="48"/>
        <v>1</v>
      </c>
      <c r="V119" s="56">
        <f t="shared" si="48"/>
        <v>1</v>
      </c>
      <c r="W119" s="56">
        <f t="shared" si="48"/>
        <v>1</v>
      </c>
      <c r="X119" s="56">
        <f t="shared" si="48"/>
        <v>0</v>
      </c>
      <c r="Y119" s="56">
        <f t="shared" si="48"/>
        <v>0</v>
      </c>
      <c r="Z119" s="56">
        <f t="shared" si="48"/>
        <v>0</v>
      </c>
      <c r="AA119" s="56">
        <f t="shared" si="48"/>
        <v>0</v>
      </c>
      <c r="AB119" s="56">
        <f t="shared" si="48"/>
        <v>0</v>
      </c>
      <c r="AC119" s="56">
        <f t="shared" si="49"/>
        <v>0</v>
      </c>
      <c r="AD119" s="56">
        <f t="shared" si="49"/>
        <v>0</v>
      </c>
      <c r="AE119" s="56">
        <f t="shared" si="49"/>
        <v>0</v>
      </c>
      <c r="AF119" s="56">
        <f t="shared" si="49"/>
        <v>0</v>
      </c>
      <c r="AG119" s="56">
        <f t="shared" si="49"/>
        <v>0</v>
      </c>
      <c r="AH119" s="56">
        <f t="shared" si="49"/>
        <v>0</v>
      </c>
      <c r="AI119" s="56">
        <f t="shared" si="49"/>
        <v>0</v>
      </c>
      <c r="AJ119" s="56">
        <f t="shared" si="49"/>
        <v>0</v>
      </c>
      <c r="AK119" s="56">
        <f t="shared" si="49"/>
        <v>0</v>
      </c>
      <c r="AL119" s="56">
        <f t="shared" si="49"/>
        <v>0</v>
      </c>
      <c r="AM119" s="56">
        <f t="shared" si="50"/>
        <v>0</v>
      </c>
      <c r="AN119" s="56">
        <f t="shared" si="50"/>
        <v>0</v>
      </c>
      <c r="AO119" s="56">
        <f t="shared" si="50"/>
        <v>0</v>
      </c>
      <c r="AP119" s="56">
        <f t="shared" si="50"/>
        <v>0</v>
      </c>
      <c r="AQ119" s="56">
        <f t="shared" si="50"/>
        <v>0</v>
      </c>
      <c r="AR119" s="56">
        <f t="shared" si="50"/>
        <v>0</v>
      </c>
      <c r="AS119" s="56">
        <f t="shared" si="50"/>
        <v>0</v>
      </c>
      <c r="AT119" s="56">
        <f t="shared" si="50"/>
        <v>0</v>
      </c>
      <c r="AU119" s="56">
        <f t="shared" si="50"/>
        <v>0</v>
      </c>
      <c r="AV119" s="56">
        <f t="shared" si="50"/>
        <v>0</v>
      </c>
      <c r="AW119" s="56">
        <f t="shared" si="50"/>
        <v>0</v>
      </c>
      <c r="AX119" s="56">
        <f t="shared" si="50"/>
        <v>0</v>
      </c>
      <c r="AY119" s="56">
        <f t="shared" si="50"/>
        <v>0</v>
      </c>
      <c r="AZ119" s="56">
        <f t="shared" si="50"/>
        <v>0</v>
      </c>
    </row>
    <row r="120" spans="1:52">
      <c r="A120" s="56" t="s">
        <v>335</v>
      </c>
      <c r="B120" s="56">
        <v>352</v>
      </c>
      <c r="C120" s="56" t="s">
        <v>1096</v>
      </c>
      <c r="D120" s="56" t="s">
        <v>1104</v>
      </c>
      <c r="E120" s="1">
        <v>40657</v>
      </c>
      <c r="F120" s="1">
        <v>41321</v>
      </c>
      <c r="G120" s="1">
        <f t="shared" si="30"/>
        <v>41321</v>
      </c>
      <c r="I120" s="56">
        <f t="shared" si="47"/>
        <v>0</v>
      </c>
      <c r="J120" s="56">
        <f t="shared" si="47"/>
        <v>0</v>
      </c>
      <c r="K120" s="56">
        <f t="shared" si="47"/>
        <v>0</v>
      </c>
      <c r="L120" s="56">
        <f t="shared" si="47"/>
        <v>0</v>
      </c>
      <c r="M120" s="56">
        <f t="shared" si="47"/>
        <v>0</v>
      </c>
      <c r="N120" s="56">
        <f t="shared" si="47"/>
        <v>0</v>
      </c>
      <c r="O120" s="56">
        <f t="shared" si="47"/>
        <v>0</v>
      </c>
      <c r="P120" s="56">
        <f t="shared" si="47"/>
        <v>0</v>
      </c>
      <c r="Q120" s="56">
        <f t="shared" si="47"/>
        <v>0</v>
      </c>
      <c r="R120" s="56">
        <f t="shared" si="47"/>
        <v>1</v>
      </c>
      <c r="S120" s="56">
        <f t="shared" si="48"/>
        <v>1</v>
      </c>
      <c r="T120" s="56">
        <f t="shared" si="48"/>
        <v>1</v>
      </c>
      <c r="U120" s="56">
        <f t="shared" si="48"/>
        <v>1</v>
      </c>
      <c r="V120" s="56">
        <f t="shared" si="48"/>
        <v>1</v>
      </c>
      <c r="W120" s="56">
        <f t="shared" si="48"/>
        <v>1</v>
      </c>
      <c r="X120" s="56">
        <f t="shared" si="48"/>
        <v>1</v>
      </c>
      <c r="Y120" s="56">
        <f t="shared" si="48"/>
        <v>0</v>
      </c>
      <c r="Z120" s="56">
        <f t="shared" si="48"/>
        <v>0</v>
      </c>
      <c r="AA120" s="56">
        <f t="shared" si="48"/>
        <v>0</v>
      </c>
      <c r="AB120" s="56">
        <f t="shared" si="48"/>
        <v>0</v>
      </c>
      <c r="AC120" s="56">
        <f t="shared" si="49"/>
        <v>0</v>
      </c>
      <c r="AD120" s="56">
        <f t="shared" si="49"/>
        <v>0</v>
      </c>
      <c r="AE120" s="56">
        <f t="shared" si="49"/>
        <v>0</v>
      </c>
      <c r="AF120" s="56">
        <f t="shared" si="49"/>
        <v>0</v>
      </c>
      <c r="AG120" s="56">
        <f t="shared" si="49"/>
        <v>0</v>
      </c>
      <c r="AH120" s="56">
        <f t="shared" si="49"/>
        <v>0</v>
      </c>
      <c r="AI120" s="56">
        <f t="shared" si="49"/>
        <v>0</v>
      </c>
      <c r="AJ120" s="56">
        <f t="shared" si="49"/>
        <v>0</v>
      </c>
      <c r="AK120" s="56">
        <f t="shared" si="49"/>
        <v>0</v>
      </c>
      <c r="AL120" s="56">
        <f t="shared" si="49"/>
        <v>0</v>
      </c>
      <c r="AM120" s="56">
        <f t="shared" si="50"/>
        <v>0</v>
      </c>
      <c r="AN120" s="56">
        <f t="shared" si="50"/>
        <v>0</v>
      </c>
      <c r="AO120" s="56">
        <f t="shared" si="50"/>
        <v>0</v>
      </c>
      <c r="AP120" s="56">
        <f t="shared" si="50"/>
        <v>0</v>
      </c>
      <c r="AQ120" s="56">
        <f t="shared" si="50"/>
        <v>0</v>
      </c>
      <c r="AR120" s="56">
        <f t="shared" si="50"/>
        <v>0</v>
      </c>
      <c r="AS120" s="56">
        <f t="shared" si="50"/>
        <v>0</v>
      </c>
      <c r="AT120" s="56">
        <f t="shared" si="50"/>
        <v>0</v>
      </c>
      <c r="AU120" s="56">
        <f t="shared" si="50"/>
        <v>0</v>
      </c>
      <c r="AV120" s="56">
        <f t="shared" si="50"/>
        <v>0</v>
      </c>
      <c r="AW120" s="56">
        <f t="shared" si="50"/>
        <v>0</v>
      </c>
      <c r="AX120" s="56">
        <f t="shared" si="50"/>
        <v>0</v>
      </c>
      <c r="AY120" s="56">
        <f t="shared" si="50"/>
        <v>0</v>
      </c>
      <c r="AZ120" s="56">
        <f t="shared" si="50"/>
        <v>0</v>
      </c>
    </row>
    <row r="121" spans="1:52">
      <c r="A121" s="56" t="s">
        <v>335</v>
      </c>
      <c r="B121" s="56">
        <v>365</v>
      </c>
      <c r="C121" s="56" t="s">
        <v>1096</v>
      </c>
      <c r="D121" s="56" t="s">
        <v>1103</v>
      </c>
      <c r="E121" s="1">
        <v>40724</v>
      </c>
      <c r="F121" s="1">
        <v>41533</v>
      </c>
      <c r="G121" s="1">
        <f t="shared" si="30"/>
        <v>41533</v>
      </c>
      <c r="I121" s="56">
        <f t="shared" si="47"/>
        <v>0</v>
      </c>
      <c r="J121" s="56">
        <f t="shared" si="47"/>
        <v>0</v>
      </c>
      <c r="K121" s="56">
        <f t="shared" si="47"/>
        <v>0</v>
      </c>
      <c r="L121" s="56">
        <f t="shared" si="47"/>
        <v>0</v>
      </c>
      <c r="M121" s="56">
        <f t="shared" si="47"/>
        <v>0</v>
      </c>
      <c r="N121" s="56">
        <f t="shared" si="47"/>
        <v>0</v>
      </c>
      <c r="O121" s="56">
        <f t="shared" si="47"/>
        <v>0</v>
      </c>
      <c r="P121" s="56">
        <f t="shared" si="47"/>
        <v>0</v>
      </c>
      <c r="Q121" s="56">
        <f t="shared" si="47"/>
        <v>0</v>
      </c>
      <c r="R121" s="56">
        <f t="shared" si="47"/>
        <v>0</v>
      </c>
      <c r="S121" s="56">
        <f t="shared" si="48"/>
        <v>1</v>
      </c>
      <c r="T121" s="56">
        <f t="shared" si="48"/>
        <v>1</v>
      </c>
      <c r="U121" s="56">
        <f t="shared" si="48"/>
        <v>1</v>
      </c>
      <c r="V121" s="56">
        <f t="shared" si="48"/>
        <v>1</v>
      </c>
      <c r="W121" s="56">
        <f t="shared" si="48"/>
        <v>1</v>
      </c>
      <c r="X121" s="56">
        <f t="shared" si="48"/>
        <v>1</v>
      </c>
      <c r="Y121" s="56">
        <f t="shared" si="48"/>
        <v>1</v>
      </c>
      <c r="Z121" s="56">
        <f t="shared" si="48"/>
        <v>1</v>
      </c>
      <c r="AA121" s="56">
        <f t="shared" si="48"/>
        <v>0</v>
      </c>
      <c r="AB121" s="56">
        <f t="shared" si="48"/>
        <v>0</v>
      </c>
      <c r="AC121" s="56">
        <f t="shared" si="49"/>
        <v>0</v>
      </c>
      <c r="AD121" s="56">
        <f t="shared" si="49"/>
        <v>0</v>
      </c>
      <c r="AE121" s="56">
        <f t="shared" si="49"/>
        <v>0</v>
      </c>
      <c r="AF121" s="56">
        <f t="shared" si="49"/>
        <v>0</v>
      </c>
      <c r="AG121" s="56">
        <f t="shared" si="49"/>
        <v>0</v>
      </c>
      <c r="AH121" s="56">
        <f t="shared" si="49"/>
        <v>0</v>
      </c>
      <c r="AI121" s="56">
        <f t="shared" si="49"/>
        <v>0</v>
      </c>
      <c r="AJ121" s="56">
        <f t="shared" si="49"/>
        <v>0</v>
      </c>
      <c r="AK121" s="56">
        <f t="shared" si="49"/>
        <v>0</v>
      </c>
      <c r="AL121" s="56">
        <f t="shared" si="49"/>
        <v>0</v>
      </c>
      <c r="AM121" s="56">
        <f t="shared" si="50"/>
        <v>0</v>
      </c>
      <c r="AN121" s="56">
        <f t="shared" si="50"/>
        <v>0</v>
      </c>
      <c r="AO121" s="56">
        <f t="shared" si="50"/>
        <v>0</v>
      </c>
      <c r="AP121" s="56">
        <f t="shared" si="50"/>
        <v>0</v>
      </c>
      <c r="AQ121" s="56">
        <f t="shared" si="50"/>
        <v>0</v>
      </c>
      <c r="AR121" s="56">
        <f t="shared" si="50"/>
        <v>0</v>
      </c>
      <c r="AS121" s="56">
        <f t="shared" si="50"/>
        <v>0</v>
      </c>
      <c r="AT121" s="56">
        <f t="shared" si="50"/>
        <v>0</v>
      </c>
      <c r="AU121" s="56">
        <f t="shared" si="50"/>
        <v>0</v>
      </c>
      <c r="AV121" s="56">
        <f t="shared" si="50"/>
        <v>0</v>
      </c>
      <c r="AW121" s="56">
        <f t="shared" si="50"/>
        <v>0</v>
      </c>
      <c r="AX121" s="56">
        <f t="shared" si="50"/>
        <v>0</v>
      </c>
      <c r="AY121" s="56">
        <f t="shared" si="50"/>
        <v>0</v>
      </c>
      <c r="AZ121" s="56">
        <f t="shared" si="50"/>
        <v>0</v>
      </c>
    </row>
    <row r="122" spans="1:52">
      <c r="A122" s="56" t="s">
        <v>335</v>
      </c>
      <c r="B122" s="56">
        <v>396</v>
      </c>
      <c r="C122" s="56" t="s">
        <v>1102</v>
      </c>
      <c r="D122" s="56" t="s">
        <v>1101</v>
      </c>
      <c r="E122" s="1">
        <v>40645</v>
      </c>
      <c r="F122" s="1">
        <v>41263</v>
      </c>
      <c r="G122" s="1">
        <f t="shared" si="30"/>
        <v>41263</v>
      </c>
      <c r="I122" s="56">
        <f t="shared" si="47"/>
        <v>0</v>
      </c>
      <c r="J122" s="56">
        <f t="shared" si="47"/>
        <v>0</v>
      </c>
      <c r="K122" s="56">
        <f t="shared" si="47"/>
        <v>0</v>
      </c>
      <c r="L122" s="56">
        <f t="shared" si="47"/>
        <v>0</v>
      </c>
      <c r="M122" s="56">
        <f t="shared" si="47"/>
        <v>0</v>
      </c>
      <c r="N122" s="56">
        <f t="shared" si="47"/>
        <v>0</v>
      </c>
      <c r="O122" s="56">
        <f t="shared" si="47"/>
        <v>0</v>
      </c>
      <c r="P122" s="56">
        <f t="shared" si="47"/>
        <v>0</v>
      </c>
      <c r="Q122" s="56">
        <f t="shared" si="47"/>
        <v>0</v>
      </c>
      <c r="R122" s="56">
        <f t="shared" si="47"/>
        <v>1</v>
      </c>
      <c r="S122" s="56">
        <f t="shared" si="48"/>
        <v>1</v>
      </c>
      <c r="T122" s="56">
        <f t="shared" si="48"/>
        <v>1</v>
      </c>
      <c r="U122" s="56">
        <f t="shared" si="48"/>
        <v>1</v>
      </c>
      <c r="V122" s="56">
        <f t="shared" si="48"/>
        <v>1</v>
      </c>
      <c r="W122" s="56">
        <f t="shared" si="48"/>
        <v>1</v>
      </c>
      <c r="X122" s="56">
        <f t="shared" si="48"/>
        <v>0</v>
      </c>
      <c r="Y122" s="56">
        <f t="shared" si="48"/>
        <v>0</v>
      </c>
      <c r="Z122" s="56">
        <f t="shared" si="48"/>
        <v>0</v>
      </c>
      <c r="AA122" s="56">
        <f t="shared" si="48"/>
        <v>0</v>
      </c>
      <c r="AB122" s="56">
        <f t="shared" si="48"/>
        <v>0</v>
      </c>
      <c r="AC122" s="56">
        <f t="shared" si="49"/>
        <v>0</v>
      </c>
      <c r="AD122" s="56">
        <f t="shared" si="49"/>
        <v>0</v>
      </c>
      <c r="AE122" s="56">
        <f t="shared" si="49"/>
        <v>0</v>
      </c>
      <c r="AF122" s="56">
        <f t="shared" si="49"/>
        <v>0</v>
      </c>
      <c r="AG122" s="56">
        <f t="shared" si="49"/>
        <v>0</v>
      </c>
      <c r="AH122" s="56">
        <f t="shared" si="49"/>
        <v>0</v>
      </c>
      <c r="AI122" s="56">
        <f t="shared" si="49"/>
        <v>0</v>
      </c>
      <c r="AJ122" s="56">
        <f t="shared" si="49"/>
        <v>0</v>
      </c>
      <c r="AK122" s="56">
        <f t="shared" si="49"/>
        <v>0</v>
      </c>
      <c r="AL122" s="56">
        <f t="shared" si="49"/>
        <v>0</v>
      </c>
      <c r="AM122" s="56">
        <f t="shared" si="50"/>
        <v>0</v>
      </c>
      <c r="AN122" s="56">
        <f t="shared" si="50"/>
        <v>0</v>
      </c>
      <c r="AO122" s="56">
        <f t="shared" si="50"/>
        <v>0</v>
      </c>
      <c r="AP122" s="56">
        <f t="shared" si="50"/>
        <v>0</v>
      </c>
      <c r="AQ122" s="56">
        <f t="shared" si="50"/>
        <v>0</v>
      </c>
      <c r="AR122" s="56">
        <f t="shared" si="50"/>
        <v>0</v>
      </c>
      <c r="AS122" s="56">
        <f t="shared" si="50"/>
        <v>0</v>
      </c>
      <c r="AT122" s="56">
        <f t="shared" si="50"/>
        <v>0</v>
      </c>
      <c r="AU122" s="56">
        <f t="shared" si="50"/>
        <v>0</v>
      </c>
      <c r="AV122" s="56">
        <f t="shared" si="50"/>
        <v>0</v>
      </c>
      <c r="AW122" s="56">
        <f t="shared" si="50"/>
        <v>0</v>
      </c>
      <c r="AX122" s="56">
        <f t="shared" si="50"/>
        <v>0</v>
      </c>
      <c r="AY122" s="56">
        <f t="shared" si="50"/>
        <v>0</v>
      </c>
      <c r="AZ122" s="56">
        <f t="shared" si="50"/>
        <v>0</v>
      </c>
    </row>
    <row r="123" spans="1:52">
      <c r="A123" s="56" t="s">
        <v>335</v>
      </c>
      <c r="B123" s="56">
        <v>450</v>
      </c>
      <c r="C123" s="56" t="s">
        <v>1096</v>
      </c>
      <c r="D123" s="56" t="s">
        <v>1100</v>
      </c>
      <c r="E123" s="1">
        <v>40594</v>
      </c>
      <c r="F123" s="1">
        <v>41033</v>
      </c>
      <c r="G123" s="1">
        <f t="shared" si="30"/>
        <v>41033</v>
      </c>
      <c r="I123" s="56">
        <f t="shared" si="47"/>
        <v>0</v>
      </c>
      <c r="J123" s="56">
        <f t="shared" si="47"/>
        <v>0</v>
      </c>
      <c r="K123" s="56">
        <f t="shared" si="47"/>
        <v>0</v>
      </c>
      <c r="L123" s="56">
        <f t="shared" si="47"/>
        <v>0</v>
      </c>
      <c r="M123" s="56">
        <f t="shared" si="47"/>
        <v>0</v>
      </c>
      <c r="N123" s="56">
        <f t="shared" si="47"/>
        <v>0</v>
      </c>
      <c r="O123" s="56">
        <f t="shared" si="47"/>
        <v>0</v>
      </c>
      <c r="P123" s="56">
        <f t="shared" si="47"/>
        <v>0</v>
      </c>
      <c r="Q123" s="56">
        <f t="shared" si="47"/>
        <v>1</v>
      </c>
      <c r="R123" s="56">
        <f t="shared" si="47"/>
        <v>1</v>
      </c>
      <c r="S123" s="56">
        <f t="shared" si="48"/>
        <v>1</v>
      </c>
      <c r="T123" s="56">
        <f t="shared" si="48"/>
        <v>1</v>
      </c>
      <c r="U123" s="56">
        <f t="shared" si="48"/>
        <v>1</v>
      </c>
      <c r="V123" s="56">
        <f t="shared" si="48"/>
        <v>0</v>
      </c>
      <c r="W123" s="56">
        <f t="shared" si="48"/>
        <v>0</v>
      </c>
      <c r="X123" s="56">
        <f t="shared" si="48"/>
        <v>0</v>
      </c>
      <c r="Y123" s="56">
        <f t="shared" si="48"/>
        <v>0</v>
      </c>
      <c r="Z123" s="56">
        <f t="shared" si="48"/>
        <v>0</v>
      </c>
      <c r="AA123" s="56">
        <f t="shared" si="48"/>
        <v>0</v>
      </c>
      <c r="AB123" s="56">
        <f t="shared" si="48"/>
        <v>0</v>
      </c>
      <c r="AC123" s="56">
        <f t="shared" si="49"/>
        <v>0</v>
      </c>
      <c r="AD123" s="56">
        <f t="shared" si="49"/>
        <v>0</v>
      </c>
      <c r="AE123" s="56">
        <f t="shared" si="49"/>
        <v>0</v>
      </c>
      <c r="AF123" s="56">
        <f t="shared" si="49"/>
        <v>0</v>
      </c>
      <c r="AG123" s="56">
        <f t="shared" si="49"/>
        <v>0</v>
      </c>
      <c r="AH123" s="56">
        <f t="shared" si="49"/>
        <v>0</v>
      </c>
      <c r="AI123" s="56">
        <f t="shared" si="49"/>
        <v>0</v>
      </c>
      <c r="AJ123" s="56">
        <f t="shared" si="49"/>
        <v>0</v>
      </c>
      <c r="AK123" s="56">
        <f t="shared" si="49"/>
        <v>0</v>
      </c>
      <c r="AL123" s="56">
        <f t="shared" si="49"/>
        <v>0</v>
      </c>
      <c r="AM123" s="56">
        <f t="shared" si="50"/>
        <v>0</v>
      </c>
      <c r="AN123" s="56">
        <f t="shared" si="50"/>
        <v>0</v>
      </c>
      <c r="AO123" s="56">
        <f t="shared" si="50"/>
        <v>0</v>
      </c>
      <c r="AP123" s="56">
        <f t="shared" si="50"/>
        <v>0</v>
      </c>
      <c r="AQ123" s="56">
        <f t="shared" si="50"/>
        <v>0</v>
      </c>
      <c r="AR123" s="56">
        <f t="shared" si="50"/>
        <v>0</v>
      </c>
      <c r="AS123" s="56">
        <f t="shared" si="50"/>
        <v>0</v>
      </c>
      <c r="AT123" s="56">
        <f t="shared" si="50"/>
        <v>0</v>
      </c>
      <c r="AU123" s="56">
        <f t="shared" si="50"/>
        <v>0</v>
      </c>
      <c r="AV123" s="56">
        <f t="shared" si="50"/>
        <v>0</v>
      </c>
      <c r="AW123" s="56">
        <f t="shared" si="50"/>
        <v>0</v>
      </c>
      <c r="AX123" s="56">
        <f t="shared" si="50"/>
        <v>0</v>
      </c>
      <c r="AY123" s="56">
        <f t="shared" si="50"/>
        <v>0</v>
      </c>
      <c r="AZ123" s="56">
        <f t="shared" si="50"/>
        <v>0</v>
      </c>
    </row>
    <row r="124" spans="1:52">
      <c r="A124" s="56" t="s">
        <v>335</v>
      </c>
      <c r="B124" s="56">
        <v>503</v>
      </c>
      <c r="C124" s="56" t="s">
        <v>1086</v>
      </c>
      <c r="D124" s="56" t="s">
        <v>1099</v>
      </c>
      <c r="E124" s="1">
        <v>41765</v>
      </c>
      <c r="F124" s="1">
        <v>42481</v>
      </c>
      <c r="G124" s="1">
        <f t="shared" si="30"/>
        <v>42481</v>
      </c>
      <c r="I124" s="56">
        <f t="shared" si="47"/>
        <v>0</v>
      </c>
      <c r="J124" s="56">
        <f t="shared" si="47"/>
        <v>0</v>
      </c>
      <c r="K124" s="56">
        <f t="shared" si="47"/>
        <v>0</v>
      </c>
      <c r="L124" s="56">
        <f t="shared" si="47"/>
        <v>0</v>
      </c>
      <c r="M124" s="56">
        <f t="shared" si="47"/>
        <v>0</v>
      </c>
      <c r="N124" s="56">
        <f t="shared" si="47"/>
        <v>0</v>
      </c>
      <c r="O124" s="56">
        <f t="shared" si="47"/>
        <v>0</v>
      </c>
      <c r="P124" s="56">
        <f t="shared" si="47"/>
        <v>0</v>
      </c>
      <c r="Q124" s="56">
        <f t="shared" si="47"/>
        <v>0</v>
      </c>
      <c r="R124" s="56">
        <f t="shared" si="47"/>
        <v>0</v>
      </c>
      <c r="S124" s="56">
        <f t="shared" si="48"/>
        <v>0</v>
      </c>
      <c r="T124" s="56">
        <f t="shared" si="48"/>
        <v>0</v>
      </c>
      <c r="U124" s="56">
        <f t="shared" si="48"/>
        <v>0</v>
      </c>
      <c r="V124" s="56">
        <f t="shared" si="48"/>
        <v>0</v>
      </c>
      <c r="W124" s="56">
        <f t="shared" si="48"/>
        <v>0</v>
      </c>
      <c r="X124" s="56">
        <f t="shared" si="48"/>
        <v>0</v>
      </c>
      <c r="Y124" s="56">
        <f t="shared" si="48"/>
        <v>0</v>
      </c>
      <c r="Z124" s="56">
        <f t="shared" si="48"/>
        <v>0</v>
      </c>
      <c r="AA124" s="56">
        <f t="shared" si="48"/>
        <v>0</v>
      </c>
      <c r="AB124" s="56">
        <f t="shared" si="48"/>
        <v>0</v>
      </c>
      <c r="AC124" s="56">
        <f t="shared" si="49"/>
        <v>0</v>
      </c>
      <c r="AD124" s="56">
        <f t="shared" si="49"/>
        <v>1</v>
      </c>
      <c r="AE124" s="56">
        <f t="shared" si="49"/>
        <v>1</v>
      </c>
      <c r="AF124" s="56">
        <f t="shared" si="49"/>
        <v>1</v>
      </c>
      <c r="AG124" s="56">
        <f t="shared" si="49"/>
        <v>1</v>
      </c>
      <c r="AH124" s="56">
        <f t="shared" si="49"/>
        <v>1</v>
      </c>
      <c r="AI124" s="56">
        <f t="shared" si="49"/>
        <v>1</v>
      </c>
      <c r="AJ124" s="56">
        <f t="shared" si="49"/>
        <v>1</v>
      </c>
      <c r="AK124" s="56">
        <f t="shared" si="49"/>
        <v>1</v>
      </c>
      <c r="AL124" s="56">
        <f t="shared" si="49"/>
        <v>0</v>
      </c>
      <c r="AM124" s="56">
        <f t="shared" si="50"/>
        <v>0</v>
      </c>
      <c r="AN124" s="56">
        <f t="shared" si="50"/>
        <v>0</v>
      </c>
      <c r="AO124" s="56">
        <f t="shared" si="50"/>
        <v>0</v>
      </c>
      <c r="AP124" s="56">
        <f t="shared" si="50"/>
        <v>0</v>
      </c>
      <c r="AQ124" s="56">
        <f t="shared" si="50"/>
        <v>0</v>
      </c>
      <c r="AR124" s="56">
        <f t="shared" si="50"/>
        <v>0</v>
      </c>
      <c r="AS124" s="56">
        <f t="shared" si="50"/>
        <v>0</v>
      </c>
      <c r="AT124" s="56">
        <f t="shared" si="50"/>
        <v>0</v>
      </c>
      <c r="AU124" s="56">
        <f t="shared" si="50"/>
        <v>0</v>
      </c>
      <c r="AV124" s="56">
        <f t="shared" si="50"/>
        <v>0</v>
      </c>
      <c r="AW124" s="56">
        <f t="shared" si="50"/>
        <v>0</v>
      </c>
      <c r="AX124" s="56">
        <f t="shared" si="50"/>
        <v>0</v>
      </c>
      <c r="AY124" s="56">
        <f t="shared" si="50"/>
        <v>0</v>
      </c>
      <c r="AZ124" s="56">
        <f t="shared" si="50"/>
        <v>0</v>
      </c>
    </row>
    <row r="125" spans="1:52">
      <c r="A125" s="56" t="s">
        <v>335</v>
      </c>
      <c r="B125" s="56">
        <v>504</v>
      </c>
      <c r="C125" s="56" t="s">
        <v>1086</v>
      </c>
      <c r="D125" s="56" t="s">
        <v>1098</v>
      </c>
      <c r="E125" s="1">
        <v>41339</v>
      </c>
      <c r="F125" s="1">
        <v>42188</v>
      </c>
      <c r="G125" s="1">
        <f t="shared" si="30"/>
        <v>42188</v>
      </c>
      <c r="I125" s="56">
        <f t="shared" si="47"/>
        <v>0</v>
      </c>
      <c r="J125" s="56">
        <f t="shared" si="47"/>
        <v>0</v>
      </c>
      <c r="K125" s="56">
        <f t="shared" si="47"/>
        <v>0</v>
      </c>
      <c r="L125" s="56">
        <f t="shared" si="47"/>
        <v>0</v>
      </c>
      <c r="M125" s="56">
        <f t="shared" si="47"/>
        <v>0</v>
      </c>
      <c r="N125" s="56">
        <f t="shared" si="47"/>
        <v>0</v>
      </c>
      <c r="O125" s="56">
        <f t="shared" si="47"/>
        <v>0</v>
      </c>
      <c r="P125" s="56">
        <f t="shared" si="47"/>
        <v>0</v>
      </c>
      <c r="Q125" s="56">
        <f t="shared" si="47"/>
        <v>0</v>
      </c>
      <c r="R125" s="56">
        <f t="shared" si="47"/>
        <v>0</v>
      </c>
      <c r="S125" s="56">
        <f t="shared" si="48"/>
        <v>0</v>
      </c>
      <c r="T125" s="56">
        <f t="shared" si="48"/>
        <v>0</v>
      </c>
      <c r="U125" s="56">
        <f t="shared" si="48"/>
        <v>0</v>
      </c>
      <c r="V125" s="56">
        <f t="shared" si="48"/>
        <v>0</v>
      </c>
      <c r="W125" s="56">
        <f t="shared" si="48"/>
        <v>0</v>
      </c>
      <c r="X125" s="56">
        <f t="shared" si="48"/>
        <v>0</v>
      </c>
      <c r="Y125" s="56">
        <f t="shared" si="48"/>
        <v>1</v>
      </c>
      <c r="Z125" s="56">
        <f t="shared" si="48"/>
        <v>1</v>
      </c>
      <c r="AA125" s="56">
        <f t="shared" si="48"/>
        <v>1</v>
      </c>
      <c r="AB125" s="56">
        <f t="shared" si="48"/>
        <v>1</v>
      </c>
      <c r="AC125" s="56">
        <f t="shared" si="49"/>
        <v>1</v>
      </c>
      <c r="AD125" s="56">
        <f t="shared" si="49"/>
        <v>1</v>
      </c>
      <c r="AE125" s="56">
        <f t="shared" si="49"/>
        <v>1</v>
      </c>
      <c r="AF125" s="56">
        <f t="shared" si="49"/>
        <v>1</v>
      </c>
      <c r="AG125" s="56">
        <f t="shared" si="49"/>
        <v>1</v>
      </c>
      <c r="AH125" s="56">
        <f t="shared" si="49"/>
        <v>1</v>
      </c>
      <c r="AI125" s="56">
        <f t="shared" si="49"/>
        <v>0</v>
      </c>
      <c r="AJ125" s="56">
        <f t="shared" si="49"/>
        <v>0</v>
      </c>
      <c r="AK125" s="56">
        <f t="shared" si="49"/>
        <v>0</v>
      </c>
      <c r="AL125" s="56">
        <f t="shared" si="49"/>
        <v>0</v>
      </c>
      <c r="AM125" s="56">
        <f t="shared" si="50"/>
        <v>0</v>
      </c>
      <c r="AN125" s="56">
        <f t="shared" si="50"/>
        <v>0</v>
      </c>
      <c r="AO125" s="56">
        <f t="shared" si="50"/>
        <v>0</v>
      </c>
      <c r="AP125" s="56">
        <f t="shared" si="50"/>
        <v>0</v>
      </c>
      <c r="AQ125" s="56">
        <f t="shared" si="50"/>
        <v>0</v>
      </c>
      <c r="AR125" s="56">
        <f t="shared" si="50"/>
        <v>0</v>
      </c>
      <c r="AS125" s="56">
        <f t="shared" si="50"/>
        <v>0</v>
      </c>
      <c r="AT125" s="56">
        <f t="shared" si="50"/>
        <v>0</v>
      </c>
      <c r="AU125" s="56">
        <f t="shared" si="50"/>
        <v>0</v>
      </c>
      <c r="AV125" s="56">
        <f t="shared" si="50"/>
        <v>0</v>
      </c>
      <c r="AW125" s="56">
        <f t="shared" si="50"/>
        <v>0</v>
      </c>
      <c r="AX125" s="56">
        <f t="shared" si="50"/>
        <v>0</v>
      </c>
      <c r="AY125" s="56">
        <f t="shared" si="50"/>
        <v>0</v>
      </c>
      <c r="AZ125" s="56">
        <f t="shared" si="50"/>
        <v>0</v>
      </c>
    </row>
    <row r="126" spans="1:52">
      <c r="A126" s="56" t="s">
        <v>335</v>
      </c>
      <c r="B126" s="56">
        <v>510</v>
      </c>
      <c r="C126" s="56" t="s">
        <v>1086</v>
      </c>
      <c r="D126" s="56" t="s">
        <v>1097</v>
      </c>
      <c r="E126" s="1">
        <v>41765</v>
      </c>
      <c r="F126" s="1">
        <v>42173</v>
      </c>
      <c r="G126" s="1">
        <f t="shared" si="30"/>
        <v>42173</v>
      </c>
      <c r="I126" s="56">
        <f t="shared" si="47"/>
        <v>0</v>
      </c>
      <c r="J126" s="56">
        <f t="shared" si="47"/>
        <v>0</v>
      </c>
      <c r="K126" s="56">
        <f t="shared" si="47"/>
        <v>0</v>
      </c>
      <c r="L126" s="56">
        <f t="shared" si="47"/>
        <v>0</v>
      </c>
      <c r="M126" s="56">
        <f t="shared" si="47"/>
        <v>0</v>
      </c>
      <c r="N126" s="56">
        <f t="shared" si="47"/>
        <v>0</v>
      </c>
      <c r="O126" s="56">
        <f t="shared" si="47"/>
        <v>0</v>
      </c>
      <c r="P126" s="56">
        <f t="shared" si="47"/>
        <v>0</v>
      </c>
      <c r="Q126" s="56">
        <f t="shared" si="47"/>
        <v>0</v>
      </c>
      <c r="R126" s="56">
        <f t="shared" si="47"/>
        <v>0</v>
      </c>
      <c r="S126" s="56">
        <f t="shared" si="48"/>
        <v>0</v>
      </c>
      <c r="T126" s="56">
        <f t="shared" si="48"/>
        <v>0</v>
      </c>
      <c r="U126" s="56">
        <f t="shared" si="48"/>
        <v>0</v>
      </c>
      <c r="V126" s="56">
        <f t="shared" si="48"/>
        <v>0</v>
      </c>
      <c r="W126" s="56">
        <f t="shared" si="48"/>
        <v>0</v>
      </c>
      <c r="X126" s="56">
        <f t="shared" si="48"/>
        <v>0</v>
      </c>
      <c r="Y126" s="56">
        <f t="shared" si="48"/>
        <v>0</v>
      </c>
      <c r="Z126" s="56">
        <f t="shared" si="48"/>
        <v>0</v>
      </c>
      <c r="AA126" s="56">
        <f t="shared" si="48"/>
        <v>0</v>
      </c>
      <c r="AB126" s="56">
        <f t="shared" si="48"/>
        <v>0</v>
      </c>
      <c r="AC126" s="56">
        <f t="shared" si="49"/>
        <v>0</v>
      </c>
      <c r="AD126" s="56">
        <f t="shared" si="49"/>
        <v>1</v>
      </c>
      <c r="AE126" s="56">
        <f t="shared" si="49"/>
        <v>1</v>
      </c>
      <c r="AF126" s="56">
        <f t="shared" si="49"/>
        <v>1</v>
      </c>
      <c r="AG126" s="56">
        <f t="shared" si="49"/>
        <v>1</v>
      </c>
      <c r="AH126" s="56">
        <f t="shared" si="49"/>
        <v>0</v>
      </c>
      <c r="AI126" s="56">
        <f t="shared" si="49"/>
        <v>0</v>
      </c>
      <c r="AJ126" s="56">
        <f t="shared" si="49"/>
        <v>0</v>
      </c>
      <c r="AK126" s="56">
        <f t="shared" si="49"/>
        <v>0</v>
      </c>
      <c r="AL126" s="56">
        <f t="shared" si="49"/>
        <v>0</v>
      </c>
      <c r="AM126" s="56">
        <f t="shared" si="50"/>
        <v>0</v>
      </c>
      <c r="AN126" s="56">
        <f t="shared" si="50"/>
        <v>0</v>
      </c>
      <c r="AO126" s="56">
        <f t="shared" si="50"/>
        <v>0</v>
      </c>
      <c r="AP126" s="56">
        <f t="shared" si="50"/>
        <v>0</v>
      </c>
      <c r="AQ126" s="56">
        <f t="shared" si="50"/>
        <v>0</v>
      </c>
      <c r="AR126" s="56">
        <f t="shared" si="50"/>
        <v>0</v>
      </c>
      <c r="AS126" s="56">
        <f t="shared" si="50"/>
        <v>0</v>
      </c>
      <c r="AT126" s="56">
        <f t="shared" si="50"/>
        <v>0</v>
      </c>
      <c r="AU126" s="56">
        <f t="shared" si="50"/>
        <v>0</v>
      </c>
      <c r="AV126" s="56">
        <f t="shared" si="50"/>
        <v>0</v>
      </c>
      <c r="AW126" s="56">
        <f t="shared" si="50"/>
        <v>0</v>
      </c>
      <c r="AX126" s="56">
        <f t="shared" si="50"/>
        <v>0</v>
      </c>
      <c r="AY126" s="56">
        <f t="shared" si="50"/>
        <v>0</v>
      </c>
      <c r="AZ126" s="56">
        <f t="shared" si="50"/>
        <v>0</v>
      </c>
    </row>
    <row r="127" spans="1:52">
      <c r="A127" s="56" t="s">
        <v>335</v>
      </c>
      <c r="B127" s="56">
        <v>519</v>
      </c>
      <c r="C127" s="56" t="s">
        <v>1096</v>
      </c>
      <c r="D127" s="56" t="s">
        <v>1095</v>
      </c>
      <c r="E127" s="1">
        <v>40527</v>
      </c>
      <c r="F127" s="1">
        <v>41524</v>
      </c>
      <c r="G127" s="1">
        <f t="shared" si="30"/>
        <v>41524</v>
      </c>
      <c r="I127" s="56">
        <f t="shared" ref="I127:R136" si="51">IF(AND(I$5&gt;$E127,I$5&lt;$G127),1,0)</f>
        <v>0</v>
      </c>
      <c r="J127" s="56">
        <f t="shared" si="51"/>
        <v>0</v>
      </c>
      <c r="K127" s="56">
        <f t="shared" si="51"/>
        <v>0</v>
      </c>
      <c r="L127" s="56">
        <f t="shared" si="51"/>
        <v>0</v>
      </c>
      <c r="M127" s="56">
        <f t="shared" si="51"/>
        <v>0</v>
      </c>
      <c r="N127" s="56">
        <f t="shared" si="51"/>
        <v>0</v>
      </c>
      <c r="O127" s="56">
        <f t="shared" si="51"/>
        <v>0</v>
      </c>
      <c r="P127" s="56">
        <f t="shared" si="51"/>
        <v>1</v>
      </c>
      <c r="Q127" s="56">
        <f t="shared" si="51"/>
        <v>1</v>
      </c>
      <c r="R127" s="56">
        <f t="shared" si="51"/>
        <v>1</v>
      </c>
      <c r="S127" s="56">
        <f t="shared" ref="S127:AB136" si="52">IF(AND(S$5&gt;$E127,S$5&lt;$G127),1,0)</f>
        <v>1</v>
      </c>
      <c r="T127" s="56">
        <f t="shared" si="52"/>
        <v>1</v>
      </c>
      <c r="U127" s="56">
        <f t="shared" si="52"/>
        <v>1</v>
      </c>
      <c r="V127" s="56">
        <f t="shared" si="52"/>
        <v>1</v>
      </c>
      <c r="W127" s="56">
        <f t="shared" si="52"/>
        <v>1</v>
      </c>
      <c r="X127" s="56">
        <f t="shared" si="52"/>
        <v>1</v>
      </c>
      <c r="Y127" s="56">
        <f t="shared" si="52"/>
        <v>1</v>
      </c>
      <c r="Z127" s="56">
        <f t="shared" si="52"/>
        <v>1</v>
      </c>
      <c r="AA127" s="56">
        <f t="shared" si="52"/>
        <v>0</v>
      </c>
      <c r="AB127" s="56">
        <f t="shared" si="52"/>
        <v>0</v>
      </c>
      <c r="AC127" s="56">
        <f t="shared" ref="AC127:AL136" si="53">IF(AND(AC$5&gt;$E127,AC$5&lt;$G127),1,0)</f>
        <v>0</v>
      </c>
      <c r="AD127" s="56">
        <f t="shared" si="53"/>
        <v>0</v>
      </c>
      <c r="AE127" s="56">
        <f t="shared" si="53"/>
        <v>0</v>
      </c>
      <c r="AF127" s="56">
        <f t="shared" si="53"/>
        <v>0</v>
      </c>
      <c r="AG127" s="56">
        <f t="shared" si="53"/>
        <v>0</v>
      </c>
      <c r="AH127" s="56">
        <f t="shared" si="53"/>
        <v>0</v>
      </c>
      <c r="AI127" s="56">
        <f t="shared" si="53"/>
        <v>0</v>
      </c>
      <c r="AJ127" s="56">
        <f t="shared" si="53"/>
        <v>0</v>
      </c>
      <c r="AK127" s="56">
        <f t="shared" si="53"/>
        <v>0</v>
      </c>
      <c r="AL127" s="56">
        <f t="shared" si="53"/>
        <v>0</v>
      </c>
      <c r="AM127" s="56">
        <f t="shared" ref="AM127:AZ136" si="54">IF(AND(AM$5&gt;$E127,AM$5&lt;$G127),1,0)</f>
        <v>0</v>
      </c>
      <c r="AN127" s="56">
        <f t="shared" si="54"/>
        <v>0</v>
      </c>
      <c r="AO127" s="56">
        <f t="shared" si="54"/>
        <v>0</v>
      </c>
      <c r="AP127" s="56">
        <f t="shared" si="54"/>
        <v>0</v>
      </c>
      <c r="AQ127" s="56">
        <f t="shared" si="54"/>
        <v>0</v>
      </c>
      <c r="AR127" s="56">
        <f t="shared" si="54"/>
        <v>0</v>
      </c>
      <c r="AS127" s="56">
        <f t="shared" si="54"/>
        <v>0</v>
      </c>
      <c r="AT127" s="56">
        <f t="shared" si="54"/>
        <v>0</v>
      </c>
      <c r="AU127" s="56">
        <f t="shared" si="54"/>
        <v>0</v>
      </c>
      <c r="AV127" s="56">
        <f t="shared" si="54"/>
        <v>0</v>
      </c>
      <c r="AW127" s="56">
        <f t="shared" si="54"/>
        <v>0</v>
      </c>
      <c r="AX127" s="56">
        <f t="shared" si="54"/>
        <v>0</v>
      </c>
      <c r="AY127" s="56">
        <f t="shared" si="54"/>
        <v>0</v>
      </c>
      <c r="AZ127" s="56">
        <f t="shared" si="54"/>
        <v>0</v>
      </c>
    </row>
    <row r="128" spans="1:52">
      <c r="A128" s="56" t="s">
        <v>335</v>
      </c>
      <c r="B128" s="56">
        <v>523</v>
      </c>
      <c r="C128" s="56" t="s">
        <v>1094</v>
      </c>
      <c r="D128" s="56" t="s">
        <v>1093</v>
      </c>
      <c r="E128" s="1">
        <v>40572</v>
      </c>
      <c r="F128" s="1">
        <v>41517</v>
      </c>
      <c r="G128" s="1">
        <f t="shared" si="30"/>
        <v>41517</v>
      </c>
      <c r="I128" s="56">
        <f t="shared" si="51"/>
        <v>0</v>
      </c>
      <c r="J128" s="56">
        <f t="shared" si="51"/>
        <v>0</v>
      </c>
      <c r="K128" s="56">
        <f t="shared" si="51"/>
        <v>0</v>
      </c>
      <c r="L128" s="56">
        <f t="shared" si="51"/>
        <v>0</v>
      </c>
      <c r="M128" s="56">
        <f t="shared" si="51"/>
        <v>0</v>
      </c>
      <c r="N128" s="56">
        <f t="shared" si="51"/>
        <v>0</v>
      </c>
      <c r="O128" s="56">
        <f t="shared" si="51"/>
        <v>0</v>
      </c>
      <c r="P128" s="56">
        <f t="shared" si="51"/>
        <v>0</v>
      </c>
      <c r="Q128" s="56">
        <f t="shared" si="51"/>
        <v>1</v>
      </c>
      <c r="R128" s="56">
        <f t="shared" si="51"/>
        <v>1</v>
      </c>
      <c r="S128" s="56">
        <f t="shared" si="52"/>
        <v>1</v>
      </c>
      <c r="T128" s="56">
        <f t="shared" si="52"/>
        <v>1</v>
      </c>
      <c r="U128" s="56">
        <f t="shared" si="52"/>
        <v>1</v>
      </c>
      <c r="V128" s="56">
        <f t="shared" si="52"/>
        <v>1</v>
      </c>
      <c r="W128" s="56">
        <f t="shared" si="52"/>
        <v>1</v>
      </c>
      <c r="X128" s="56">
        <f t="shared" si="52"/>
        <v>1</v>
      </c>
      <c r="Y128" s="56">
        <f t="shared" si="52"/>
        <v>1</v>
      </c>
      <c r="Z128" s="56">
        <f t="shared" si="52"/>
        <v>1</v>
      </c>
      <c r="AA128" s="56">
        <f t="shared" si="52"/>
        <v>0</v>
      </c>
      <c r="AB128" s="56">
        <f t="shared" si="52"/>
        <v>0</v>
      </c>
      <c r="AC128" s="56">
        <f t="shared" si="53"/>
        <v>0</v>
      </c>
      <c r="AD128" s="56">
        <f t="shared" si="53"/>
        <v>0</v>
      </c>
      <c r="AE128" s="56">
        <f t="shared" si="53"/>
        <v>0</v>
      </c>
      <c r="AF128" s="56">
        <f t="shared" si="53"/>
        <v>0</v>
      </c>
      <c r="AG128" s="56">
        <f t="shared" si="53"/>
        <v>0</v>
      </c>
      <c r="AH128" s="56">
        <f t="shared" si="53"/>
        <v>0</v>
      </c>
      <c r="AI128" s="56">
        <f t="shared" si="53"/>
        <v>0</v>
      </c>
      <c r="AJ128" s="56">
        <f t="shared" si="53"/>
        <v>0</v>
      </c>
      <c r="AK128" s="56">
        <f t="shared" si="53"/>
        <v>0</v>
      </c>
      <c r="AL128" s="56">
        <f t="shared" si="53"/>
        <v>0</v>
      </c>
      <c r="AM128" s="56">
        <f t="shared" si="54"/>
        <v>0</v>
      </c>
      <c r="AN128" s="56">
        <f t="shared" si="54"/>
        <v>0</v>
      </c>
      <c r="AO128" s="56">
        <f t="shared" si="54"/>
        <v>0</v>
      </c>
      <c r="AP128" s="56">
        <f t="shared" si="54"/>
        <v>0</v>
      </c>
      <c r="AQ128" s="56">
        <f t="shared" si="54"/>
        <v>0</v>
      </c>
      <c r="AR128" s="56">
        <f t="shared" si="54"/>
        <v>0</v>
      </c>
      <c r="AS128" s="56">
        <f t="shared" si="54"/>
        <v>0</v>
      </c>
      <c r="AT128" s="56">
        <f t="shared" si="54"/>
        <v>0</v>
      </c>
      <c r="AU128" s="56">
        <f t="shared" si="54"/>
        <v>0</v>
      </c>
      <c r="AV128" s="56">
        <f t="shared" si="54"/>
        <v>0</v>
      </c>
      <c r="AW128" s="56">
        <f t="shared" si="54"/>
        <v>0</v>
      </c>
      <c r="AX128" s="56">
        <f t="shared" si="54"/>
        <v>0</v>
      </c>
      <c r="AY128" s="56">
        <f t="shared" si="54"/>
        <v>0</v>
      </c>
      <c r="AZ128" s="56">
        <f t="shared" si="54"/>
        <v>0</v>
      </c>
    </row>
    <row r="129" spans="1:52">
      <c r="A129" s="56" t="s">
        <v>335</v>
      </c>
      <c r="B129" s="56">
        <v>556</v>
      </c>
      <c r="C129" s="56" t="s">
        <v>1086</v>
      </c>
      <c r="D129" s="56" t="s">
        <v>1092</v>
      </c>
      <c r="E129" s="1">
        <v>41765</v>
      </c>
      <c r="F129" s="1">
        <v>42522</v>
      </c>
      <c r="G129" s="1">
        <f t="shared" si="30"/>
        <v>42522</v>
      </c>
      <c r="I129" s="56">
        <f t="shared" si="51"/>
        <v>0</v>
      </c>
      <c r="J129" s="56">
        <f t="shared" si="51"/>
        <v>0</v>
      </c>
      <c r="K129" s="56">
        <f t="shared" si="51"/>
        <v>0</v>
      </c>
      <c r="L129" s="56">
        <f t="shared" si="51"/>
        <v>0</v>
      </c>
      <c r="M129" s="56">
        <f t="shared" si="51"/>
        <v>0</v>
      </c>
      <c r="N129" s="56">
        <f t="shared" si="51"/>
        <v>0</v>
      </c>
      <c r="O129" s="56">
        <f t="shared" si="51"/>
        <v>0</v>
      </c>
      <c r="P129" s="56">
        <f t="shared" si="51"/>
        <v>0</v>
      </c>
      <c r="Q129" s="56">
        <f t="shared" si="51"/>
        <v>0</v>
      </c>
      <c r="R129" s="56">
        <f t="shared" si="51"/>
        <v>0</v>
      </c>
      <c r="S129" s="56">
        <f t="shared" si="52"/>
        <v>0</v>
      </c>
      <c r="T129" s="56">
        <f t="shared" si="52"/>
        <v>0</v>
      </c>
      <c r="U129" s="56">
        <f t="shared" si="52"/>
        <v>0</v>
      </c>
      <c r="V129" s="56">
        <f t="shared" si="52"/>
        <v>0</v>
      </c>
      <c r="W129" s="56">
        <f t="shared" si="52"/>
        <v>0</v>
      </c>
      <c r="X129" s="56">
        <f t="shared" si="52"/>
        <v>0</v>
      </c>
      <c r="Y129" s="56">
        <f t="shared" si="52"/>
        <v>0</v>
      </c>
      <c r="Z129" s="56">
        <f t="shared" si="52"/>
        <v>0</v>
      </c>
      <c r="AA129" s="56">
        <f t="shared" si="52"/>
        <v>0</v>
      </c>
      <c r="AB129" s="56">
        <f t="shared" si="52"/>
        <v>0</v>
      </c>
      <c r="AC129" s="56">
        <f t="shared" si="53"/>
        <v>0</v>
      </c>
      <c r="AD129" s="56">
        <f t="shared" si="53"/>
        <v>1</v>
      </c>
      <c r="AE129" s="56">
        <f t="shared" si="53"/>
        <v>1</v>
      </c>
      <c r="AF129" s="56">
        <f t="shared" si="53"/>
        <v>1</v>
      </c>
      <c r="AG129" s="56">
        <f t="shared" si="53"/>
        <v>1</v>
      </c>
      <c r="AH129" s="56">
        <f t="shared" si="53"/>
        <v>1</v>
      </c>
      <c r="AI129" s="56">
        <f t="shared" si="53"/>
        <v>1</v>
      </c>
      <c r="AJ129" s="56">
        <f t="shared" si="53"/>
        <v>1</v>
      </c>
      <c r="AK129" s="56">
        <f t="shared" si="53"/>
        <v>1</v>
      </c>
      <c r="AL129" s="56">
        <f t="shared" si="53"/>
        <v>0</v>
      </c>
      <c r="AM129" s="56">
        <f t="shared" si="54"/>
        <v>0</v>
      </c>
      <c r="AN129" s="56">
        <f t="shared" si="54"/>
        <v>0</v>
      </c>
      <c r="AO129" s="56">
        <f t="shared" si="54"/>
        <v>0</v>
      </c>
      <c r="AP129" s="56">
        <f t="shared" si="54"/>
        <v>0</v>
      </c>
      <c r="AQ129" s="56">
        <f t="shared" si="54"/>
        <v>0</v>
      </c>
      <c r="AR129" s="56">
        <f t="shared" si="54"/>
        <v>0</v>
      </c>
      <c r="AS129" s="56">
        <f t="shared" si="54"/>
        <v>0</v>
      </c>
      <c r="AT129" s="56">
        <f t="shared" si="54"/>
        <v>0</v>
      </c>
      <c r="AU129" s="56">
        <f t="shared" si="54"/>
        <v>0</v>
      </c>
      <c r="AV129" s="56">
        <f t="shared" si="54"/>
        <v>0</v>
      </c>
      <c r="AW129" s="56">
        <f t="shared" si="54"/>
        <v>0</v>
      </c>
      <c r="AX129" s="56">
        <f t="shared" si="54"/>
        <v>0</v>
      </c>
      <c r="AY129" s="56">
        <f t="shared" si="54"/>
        <v>0</v>
      </c>
      <c r="AZ129" s="56">
        <f t="shared" si="54"/>
        <v>0</v>
      </c>
    </row>
    <row r="130" spans="1:52">
      <c r="A130" s="56" t="s">
        <v>335</v>
      </c>
      <c r="B130" s="56">
        <v>579</v>
      </c>
      <c r="C130" s="56" t="s">
        <v>1086</v>
      </c>
      <c r="D130" s="56" t="s">
        <v>1091</v>
      </c>
      <c r="E130" s="1">
        <v>41339</v>
      </c>
      <c r="F130" s="1">
        <v>42646</v>
      </c>
      <c r="G130" s="1">
        <f t="shared" si="30"/>
        <v>42646</v>
      </c>
      <c r="I130" s="56">
        <f t="shared" si="51"/>
        <v>0</v>
      </c>
      <c r="J130" s="56">
        <f t="shared" si="51"/>
        <v>0</v>
      </c>
      <c r="K130" s="56">
        <f t="shared" si="51"/>
        <v>0</v>
      </c>
      <c r="L130" s="56">
        <f t="shared" si="51"/>
        <v>0</v>
      </c>
      <c r="M130" s="56">
        <f t="shared" si="51"/>
        <v>0</v>
      </c>
      <c r="N130" s="56">
        <f t="shared" si="51"/>
        <v>0</v>
      </c>
      <c r="O130" s="56">
        <f t="shared" si="51"/>
        <v>0</v>
      </c>
      <c r="P130" s="56">
        <f t="shared" si="51"/>
        <v>0</v>
      </c>
      <c r="Q130" s="56">
        <f t="shared" si="51"/>
        <v>0</v>
      </c>
      <c r="R130" s="56">
        <f t="shared" si="51"/>
        <v>0</v>
      </c>
      <c r="S130" s="56">
        <f t="shared" si="52"/>
        <v>0</v>
      </c>
      <c r="T130" s="56">
        <f t="shared" si="52"/>
        <v>0</v>
      </c>
      <c r="U130" s="56">
        <f t="shared" si="52"/>
        <v>0</v>
      </c>
      <c r="V130" s="56">
        <f t="shared" si="52"/>
        <v>0</v>
      </c>
      <c r="W130" s="56">
        <f t="shared" si="52"/>
        <v>0</v>
      </c>
      <c r="X130" s="56">
        <f t="shared" si="52"/>
        <v>0</v>
      </c>
      <c r="Y130" s="56">
        <f t="shared" si="52"/>
        <v>1</v>
      </c>
      <c r="Z130" s="56">
        <f t="shared" si="52"/>
        <v>1</v>
      </c>
      <c r="AA130" s="56">
        <f t="shared" si="52"/>
        <v>1</v>
      </c>
      <c r="AB130" s="56">
        <f t="shared" si="52"/>
        <v>1</v>
      </c>
      <c r="AC130" s="56">
        <f t="shared" si="53"/>
        <v>1</v>
      </c>
      <c r="AD130" s="56">
        <f t="shared" si="53"/>
        <v>1</v>
      </c>
      <c r="AE130" s="56">
        <f t="shared" si="53"/>
        <v>1</v>
      </c>
      <c r="AF130" s="56">
        <f t="shared" si="53"/>
        <v>1</v>
      </c>
      <c r="AG130" s="56">
        <f t="shared" si="53"/>
        <v>1</v>
      </c>
      <c r="AH130" s="56">
        <f t="shared" si="53"/>
        <v>1</v>
      </c>
      <c r="AI130" s="56">
        <f t="shared" si="53"/>
        <v>1</v>
      </c>
      <c r="AJ130" s="56">
        <f t="shared" si="53"/>
        <v>1</v>
      </c>
      <c r="AK130" s="56">
        <f t="shared" si="53"/>
        <v>1</v>
      </c>
      <c r="AL130" s="56">
        <f t="shared" si="53"/>
        <v>1</v>
      </c>
      <c r="AM130" s="56">
        <f t="shared" si="54"/>
        <v>1</v>
      </c>
      <c r="AN130" s="56">
        <f t="shared" si="54"/>
        <v>0</v>
      </c>
      <c r="AO130" s="56">
        <f t="shared" si="54"/>
        <v>0</v>
      </c>
      <c r="AP130" s="56">
        <f t="shared" si="54"/>
        <v>0</v>
      </c>
      <c r="AQ130" s="56">
        <f t="shared" si="54"/>
        <v>0</v>
      </c>
      <c r="AR130" s="56">
        <f t="shared" si="54"/>
        <v>0</v>
      </c>
      <c r="AS130" s="56">
        <f t="shared" si="54"/>
        <v>0</v>
      </c>
      <c r="AT130" s="56">
        <f t="shared" si="54"/>
        <v>0</v>
      </c>
      <c r="AU130" s="56">
        <f t="shared" si="54"/>
        <v>0</v>
      </c>
      <c r="AV130" s="56">
        <f t="shared" si="54"/>
        <v>0</v>
      </c>
      <c r="AW130" s="56">
        <f t="shared" si="54"/>
        <v>0</v>
      </c>
      <c r="AX130" s="56">
        <f t="shared" si="54"/>
        <v>0</v>
      </c>
      <c r="AY130" s="56">
        <f t="shared" si="54"/>
        <v>0</v>
      </c>
      <c r="AZ130" s="56">
        <f t="shared" si="54"/>
        <v>0</v>
      </c>
    </row>
    <row r="131" spans="1:52">
      <c r="A131" s="56" t="s">
        <v>335</v>
      </c>
      <c r="B131" s="56">
        <v>580</v>
      </c>
      <c r="C131" s="56" t="s">
        <v>1073</v>
      </c>
      <c r="D131" s="56" t="s">
        <v>1090</v>
      </c>
      <c r="E131" s="1">
        <v>41765</v>
      </c>
      <c r="F131" s="1">
        <v>42198</v>
      </c>
      <c r="G131" s="1">
        <f t="shared" si="30"/>
        <v>42198</v>
      </c>
      <c r="I131" s="56">
        <f t="shared" si="51"/>
        <v>0</v>
      </c>
      <c r="J131" s="56">
        <f t="shared" si="51"/>
        <v>0</v>
      </c>
      <c r="K131" s="56">
        <f t="shared" si="51"/>
        <v>0</v>
      </c>
      <c r="L131" s="56">
        <f t="shared" si="51"/>
        <v>0</v>
      </c>
      <c r="M131" s="56">
        <f t="shared" si="51"/>
        <v>0</v>
      </c>
      <c r="N131" s="56">
        <f t="shared" si="51"/>
        <v>0</v>
      </c>
      <c r="O131" s="56">
        <f t="shared" si="51"/>
        <v>0</v>
      </c>
      <c r="P131" s="56">
        <f t="shared" si="51"/>
        <v>0</v>
      </c>
      <c r="Q131" s="56">
        <f t="shared" si="51"/>
        <v>0</v>
      </c>
      <c r="R131" s="56">
        <f t="shared" si="51"/>
        <v>0</v>
      </c>
      <c r="S131" s="56">
        <f t="shared" si="52"/>
        <v>0</v>
      </c>
      <c r="T131" s="56">
        <f t="shared" si="52"/>
        <v>0</v>
      </c>
      <c r="U131" s="56">
        <f t="shared" si="52"/>
        <v>0</v>
      </c>
      <c r="V131" s="56">
        <f t="shared" si="52"/>
        <v>0</v>
      </c>
      <c r="W131" s="56">
        <f t="shared" si="52"/>
        <v>0</v>
      </c>
      <c r="X131" s="56">
        <f t="shared" si="52"/>
        <v>0</v>
      </c>
      <c r="Y131" s="56">
        <f t="shared" si="52"/>
        <v>0</v>
      </c>
      <c r="Z131" s="56">
        <f t="shared" si="52"/>
        <v>0</v>
      </c>
      <c r="AA131" s="56">
        <f t="shared" si="52"/>
        <v>0</v>
      </c>
      <c r="AB131" s="56">
        <f t="shared" si="52"/>
        <v>0</v>
      </c>
      <c r="AC131" s="56">
        <f t="shared" si="53"/>
        <v>0</v>
      </c>
      <c r="AD131" s="56">
        <f t="shared" si="53"/>
        <v>1</v>
      </c>
      <c r="AE131" s="56">
        <f t="shared" si="53"/>
        <v>1</v>
      </c>
      <c r="AF131" s="56">
        <f t="shared" si="53"/>
        <v>1</v>
      </c>
      <c r="AG131" s="56">
        <f t="shared" si="53"/>
        <v>1</v>
      </c>
      <c r="AH131" s="56">
        <f t="shared" si="53"/>
        <v>1</v>
      </c>
      <c r="AI131" s="56">
        <f t="shared" si="53"/>
        <v>0</v>
      </c>
      <c r="AJ131" s="56">
        <f t="shared" si="53"/>
        <v>0</v>
      </c>
      <c r="AK131" s="56">
        <f t="shared" si="53"/>
        <v>0</v>
      </c>
      <c r="AL131" s="56">
        <f t="shared" si="53"/>
        <v>0</v>
      </c>
      <c r="AM131" s="56">
        <f t="shared" si="54"/>
        <v>0</v>
      </c>
      <c r="AN131" s="56">
        <f t="shared" si="54"/>
        <v>0</v>
      </c>
      <c r="AO131" s="56">
        <f t="shared" si="54"/>
        <v>0</v>
      </c>
      <c r="AP131" s="56">
        <f t="shared" si="54"/>
        <v>0</v>
      </c>
      <c r="AQ131" s="56">
        <f t="shared" si="54"/>
        <v>0</v>
      </c>
      <c r="AR131" s="56">
        <f t="shared" si="54"/>
        <v>0</v>
      </c>
      <c r="AS131" s="56">
        <f t="shared" si="54"/>
        <v>0</v>
      </c>
      <c r="AT131" s="56">
        <f t="shared" si="54"/>
        <v>0</v>
      </c>
      <c r="AU131" s="56">
        <f t="shared" si="54"/>
        <v>0</v>
      </c>
      <c r="AV131" s="56">
        <f t="shared" si="54"/>
        <v>0</v>
      </c>
      <c r="AW131" s="56">
        <f t="shared" si="54"/>
        <v>0</v>
      </c>
      <c r="AX131" s="56">
        <f t="shared" si="54"/>
        <v>0</v>
      </c>
      <c r="AY131" s="56">
        <f t="shared" si="54"/>
        <v>0</v>
      </c>
      <c r="AZ131" s="56">
        <f t="shared" si="54"/>
        <v>0</v>
      </c>
    </row>
    <row r="132" spans="1:52">
      <c r="A132" s="56" t="s">
        <v>335</v>
      </c>
      <c r="B132" s="56">
        <v>581</v>
      </c>
      <c r="C132" s="56" t="s">
        <v>1086</v>
      </c>
      <c r="D132" s="56" t="s">
        <v>1089</v>
      </c>
      <c r="E132" s="1">
        <v>41765</v>
      </c>
      <c r="F132" s="1">
        <v>42045</v>
      </c>
      <c r="G132" s="1">
        <f t="shared" si="30"/>
        <v>42045</v>
      </c>
      <c r="I132" s="56">
        <f t="shared" si="51"/>
        <v>0</v>
      </c>
      <c r="J132" s="56">
        <f t="shared" si="51"/>
        <v>0</v>
      </c>
      <c r="K132" s="56">
        <f t="shared" si="51"/>
        <v>0</v>
      </c>
      <c r="L132" s="56">
        <f t="shared" si="51"/>
        <v>0</v>
      </c>
      <c r="M132" s="56">
        <f t="shared" si="51"/>
        <v>0</v>
      </c>
      <c r="N132" s="56">
        <f t="shared" si="51"/>
        <v>0</v>
      </c>
      <c r="O132" s="56">
        <f t="shared" si="51"/>
        <v>0</v>
      </c>
      <c r="P132" s="56">
        <f t="shared" si="51"/>
        <v>0</v>
      </c>
      <c r="Q132" s="56">
        <f t="shared" si="51"/>
        <v>0</v>
      </c>
      <c r="R132" s="56">
        <f t="shared" si="51"/>
        <v>0</v>
      </c>
      <c r="S132" s="56">
        <f t="shared" si="52"/>
        <v>0</v>
      </c>
      <c r="T132" s="56">
        <f t="shared" si="52"/>
        <v>0</v>
      </c>
      <c r="U132" s="56">
        <f t="shared" si="52"/>
        <v>0</v>
      </c>
      <c r="V132" s="56">
        <f t="shared" si="52"/>
        <v>0</v>
      </c>
      <c r="W132" s="56">
        <f t="shared" si="52"/>
        <v>0</v>
      </c>
      <c r="X132" s="56">
        <f t="shared" si="52"/>
        <v>0</v>
      </c>
      <c r="Y132" s="56">
        <f t="shared" si="52"/>
        <v>0</v>
      </c>
      <c r="Z132" s="56">
        <f t="shared" si="52"/>
        <v>0</v>
      </c>
      <c r="AA132" s="56">
        <f t="shared" si="52"/>
        <v>0</v>
      </c>
      <c r="AB132" s="56">
        <f t="shared" si="52"/>
        <v>0</v>
      </c>
      <c r="AC132" s="56">
        <f t="shared" si="53"/>
        <v>0</v>
      </c>
      <c r="AD132" s="56">
        <f t="shared" si="53"/>
        <v>1</v>
      </c>
      <c r="AE132" s="56">
        <f t="shared" si="53"/>
        <v>1</v>
      </c>
      <c r="AF132" s="56">
        <f t="shared" si="53"/>
        <v>1</v>
      </c>
      <c r="AG132" s="56">
        <f t="shared" si="53"/>
        <v>0</v>
      </c>
      <c r="AH132" s="56">
        <f t="shared" si="53"/>
        <v>0</v>
      </c>
      <c r="AI132" s="56">
        <f t="shared" si="53"/>
        <v>0</v>
      </c>
      <c r="AJ132" s="56">
        <f t="shared" si="53"/>
        <v>0</v>
      </c>
      <c r="AK132" s="56">
        <f t="shared" si="53"/>
        <v>0</v>
      </c>
      <c r="AL132" s="56">
        <f t="shared" si="53"/>
        <v>0</v>
      </c>
      <c r="AM132" s="56">
        <f t="shared" si="54"/>
        <v>0</v>
      </c>
      <c r="AN132" s="56">
        <f t="shared" si="54"/>
        <v>0</v>
      </c>
      <c r="AO132" s="56">
        <f t="shared" si="54"/>
        <v>0</v>
      </c>
      <c r="AP132" s="56">
        <f t="shared" si="54"/>
        <v>0</v>
      </c>
      <c r="AQ132" s="56">
        <f t="shared" si="54"/>
        <v>0</v>
      </c>
      <c r="AR132" s="56">
        <f t="shared" si="54"/>
        <v>0</v>
      </c>
      <c r="AS132" s="56">
        <f t="shared" si="54"/>
        <v>0</v>
      </c>
      <c r="AT132" s="56">
        <f t="shared" si="54"/>
        <v>0</v>
      </c>
      <c r="AU132" s="56">
        <f t="shared" si="54"/>
        <v>0</v>
      </c>
      <c r="AV132" s="56">
        <f t="shared" si="54"/>
        <v>0</v>
      </c>
      <c r="AW132" s="56">
        <f t="shared" si="54"/>
        <v>0</v>
      </c>
      <c r="AX132" s="56">
        <f t="shared" si="54"/>
        <v>0</v>
      </c>
      <c r="AY132" s="56">
        <f t="shared" si="54"/>
        <v>0</v>
      </c>
      <c r="AZ132" s="56">
        <f t="shared" si="54"/>
        <v>0</v>
      </c>
    </row>
    <row r="133" spans="1:52">
      <c r="A133" s="56" t="s">
        <v>335</v>
      </c>
      <c r="B133" s="56">
        <v>584</v>
      </c>
      <c r="C133" s="56" t="s">
        <v>1086</v>
      </c>
      <c r="D133" s="56" t="s">
        <v>1088</v>
      </c>
      <c r="E133" s="1">
        <v>41765</v>
      </c>
      <c r="F133" s="1">
        <v>42111</v>
      </c>
      <c r="G133" s="1">
        <f t="shared" si="30"/>
        <v>42111</v>
      </c>
      <c r="I133" s="56">
        <f t="shared" si="51"/>
        <v>0</v>
      </c>
      <c r="J133" s="56">
        <f t="shared" si="51"/>
        <v>0</v>
      </c>
      <c r="K133" s="56">
        <f t="shared" si="51"/>
        <v>0</v>
      </c>
      <c r="L133" s="56">
        <f t="shared" si="51"/>
        <v>0</v>
      </c>
      <c r="M133" s="56">
        <f t="shared" si="51"/>
        <v>0</v>
      </c>
      <c r="N133" s="56">
        <f t="shared" si="51"/>
        <v>0</v>
      </c>
      <c r="O133" s="56">
        <f t="shared" si="51"/>
        <v>0</v>
      </c>
      <c r="P133" s="56">
        <f t="shared" si="51"/>
        <v>0</v>
      </c>
      <c r="Q133" s="56">
        <f t="shared" si="51"/>
        <v>0</v>
      </c>
      <c r="R133" s="56">
        <f t="shared" si="51"/>
        <v>0</v>
      </c>
      <c r="S133" s="56">
        <f t="shared" si="52"/>
        <v>0</v>
      </c>
      <c r="T133" s="56">
        <f t="shared" si="52"/>
        <v>0</v>
      </c>
      <c r="U133" s="56">
        <f t="shared" si="52"/>
        <v>0</v>
      </c>
      <c r="V133" s="56">
        <f t="shared" si="52"/>
        <v>0</v>
      </c>
      <c r="W133" s="56">
        <f t="shared" si="52"/>
        <v>0</v>
      </c>
      <c r="X133" s="56">
        <f t="shared" si="52"/>
        <v>0</v>
      </c>
      <c r="Y133" s="56">
        <f t="shared" si="52"/>
        <v>0</v>
      </c>
      <c r="Z133" s="56">
        <f t="shared" si="52"/>
        <v>0</v>
      </c>
      <c r="AA133" s="56">
        <f t="shared" si="52"/>
        <v>0</v>
      </c>
      <c r="AB133" s="56">
        <f t="shared" si="52"/>
        <v>0</v>
      </c>
      <c r="AC133" s="56">
        <f t="shared" si="53"/>
        <v>0</v>
      </c>
      <c r="AD133" s="56">
        <f t="shared" si="53"/>
        <v>1</v>
      </c>
      <c r="AE133" s="56">
        <f t="shared" si="53"/>
        <v>1</v>
      </c>
      <c r="AF133" s="56">
        <f t="shared" si="53"/>
        <v>1</v>
      </c>
      <c r="AG133" s="56">
        <f t="shared" si="53"/>
        <v>1</v>
      </c>
      <c r="AH133" s="56">
        <f t="shared" si="53"/>
        <v>0</v>
      </c>
      <c r="AI133" s="56">
        <f t="shared" si="53"/>
        <v>0</v>
      </c>
      <c r="AJ133" s="56">
        <f t="shared" si="53"/>
        <v>0</v>
      </c>
      <c r="AK133" s="56">
        <f t="shared" si="53"/>
        <v>0</v>
      </c>
      <c r="AL133" s="56">
        <f t="shared" si="53"/>
        <v>0</v>
      </c>
      <c r="AM133" s="56">
        <f t="shared" si="54"/>
        <v>0</v>
      </c>
      <c r="AN133" s="56">
        <f t="shared" si="54"/>
        <v>0</v>
      </c>
      <c r="AO133" s="56">
        <f t="shared" si="54"/>
        <v>0</v>
      </c>
      <c r="AP133" s="56">
        <f t="shared" si="54"/>
        <v>0</v>
      </c>
      <c r="AQ133" s="56">
        <f t="shared" si="54"/>
        <v>0</v>
      </c>
      <c r="AR133" s="56">
        <f t="shared" si="54"/>
        <v>0</v>
      </c>
      <c r="AS133" s="56">
        <f t="shared" si="54"/>
        <v>0</v>
      </c>
      <c r="AT133" s="56">
        <f t="shared" si="54"/>
        <v>0</v>
      </c>
      <c r="AU133" s="56">
        <f t="shared" si="54"/>
        <v>0</v>
      </c>
      <c r="AV133" s="56">
        <f t="shared" si="54"/>
        <v>0</v>
      </c>
      <c r="AW133" s="56">
        <f t="shared" si="54"/>
        <v>0</v>
      </c>
      <c r="AX133" s="56">
        <f t="shared" si="54"/>
        <v>0</v>
      </c>
      <c r="AY133" s="56">
        <f t="shared" si="54"/>
        <v>0</v>
      </c>
      <c r="AZ133" s="56">
        <f t="shared" si="54"/>
        <v>0</v>
      </c>
    </row>
    <row r="134" spans="1:52">
      <c r="A134" s="56" t="s">
        <v>335</v>
      </c>
      <c r="B134" s="56">
        <v>604</v>
      </c>
      <c r="C134" s="56" t="s">
        <v>1086</v>
      </c>
      <c r="D134" s="56" t="s">
        <v>1087</v>
      </c>
      <c r="E134" s="1">
        <v>41765</v>
      </c>
      <c r="F134" s="1">
        <v>42403</v>
      </c>
      <c r="G134" s="1">
        <f t="shared" si="30"/>
        <v>42403</v>
      </c>
      <c r="I134" s="56">
        <f t="shared" si="51"/>
        <v>0</v>
      </c>
      <c r="J134" s="56">
        <f t="shared" si="51"/>
        <v>0</v>
      </c>
      <c r="K134" s="56">
        <f t="shared" si="51"/>
        <v>0</v>
      </c>
      <c r="L134" s="56">
        <f t="shared" si="51"/>
        <v>0</v>
      </c>
      <c r="M134" s="56">
        <f t="shared" si="51"/>
        <v>0</v>
      </c>
      <c r="N134" s="56">
        <f t="shared" si="51"/>
        <v>0</v>
      </c>
      <c r="O134" s="56">
        <f t="shared" si="51"/>
        <v>0</v>
      </c>
      <c r="P134" s="56">
        <f t="shared" si="51"/>
        <v>0</v>
      </c>
      <c r="Q134" s="56">
        <f t="shared" si="51"/>
        <v>0</v>
      </c>
      <c r="R134" s="56">
        <f t="shared" si="51"/>
        <v>0</v>
      </c>
      <c r="S134" s="56">
        <f t="shared" si="52"/>
        <v>0</v>
      </c>
      <c r="T134" s="56">
        <f t="shared" si="52"/>
        <v>0</v>
      </c>
      <c r="U134" s="56">
        <f t="shared" si="52"/>
        <v>0</v>
      </c>
      <c r="V134" s="56">
        <f t="shared" si="52"/>
        <v>0</v>
      </c>
      <c r="W134" s="56">
        <f t="shared" si="52"/>
        <v>0</v>
      </c>
      <c r="X134" s="56">
        <f t="shared" si="52"/>
        <v>0</v>
      </c>
      <c r="Y134" s="56">
        <f t="shared" si="52"/>
        <v>0</v>
      </c>
      <c r="Z134" s="56">
        <f t="shared" si="52"/>
        <v>0</v>
      </c>
      <c r="AA134" s="56">
        <f t="shared" si="52"/>
        <v>0</v>
      </c>
      <c r="AB134" s="56">
        <f t="shared" si="52"/>
        <v>0</v>
      </c>
      <c r="AC134" s="56">
        <f t="shared" si="53"/>
        <v>0</v>
      </c>
      <c r="AD134" s="56">
        <f t="shared" si="53"/>
        <v>1</v>
      </c>
      <c r="AE134" s="56">
        <f t="shared" si="53"/>
        <v>1</v>
      </c>
      <c r="AF134" s="56">
        <f t="shared" si="53"/>
        <v>1</v>
      </c>
      <c r="AG134" s="56">
        <f t="shared" si="53"/>
        <v>1</v>
      </c>
      <c r="AH134" s="56">
        <f t="shared" si="53"/>
        <v>1</v>
      </c>
      <c r="AI134" s="56">
        <f t="shared" si="53"/>
        <v>1</v>
      </c>
      <c r="AJ134" s="56">
        <f t="shared" si="53"/>
        <v>1</v>
      </c>
      <c r="AK134" s="56">
        <f t="shared" si="53"/>
        <v>0</v>
      </c>
      <c r="AL134" s="56">
        <f t="shared" si="53"/>
        <v>0</v>
      </c>
      <c r="AM134" s="56">
        <f t="shared" si="54"/>
        <v>0</v>
      </c>
      <c r="AN134" s="56">
        <f t="shared" si="54"/>
        <v>0</v>
      </c>
      <c r="AO134" s="56">
        <f t="shared" si="54"/>
        <v>0</v>
      </c>
      <c r="AP134" s="56">
        <f t="shared" si="54"/>
        <v>0</v>
      </c>
      <c r="AQ134" s="56">
        <f t="shared" si="54"/>
        <v>0</v>
      </c>
      <c r="AR134" s="56">
        <f t="shared" si="54"/>
        <v>0</v>
      </c>
      <c r="AS134" s="56">
        <f t="shared" si="54"/>
        <v>0</v>
      </c>
      <c r="AT134" s="56">
        <f t="shared" si="54"/>
        <v>0</v>
      </c>
      <c r="AU134" s="56">
        <f t="shared" si="54"/>
        <v>0</v>
      </c>
      <c r="AV134" s="56">
        <f t="shared" si="54"/>
        <v>0</v>
      </c>
      <c r="AW134" s="56">
        <f t="shared" si="54"/>
        <v>0</v>
      </c>
      <c r="AX134" s="56">
        <f t="shared" si="54"/>
        <v>0</v>
      </c>
      <c r="AY134" s="56">
        <f t="shared" si="54"/>
        <v>0</v>
      </c>
      <c r="AZ134" s="56">
        <f t="shared" si="54"/>
        <v>0</v>
      </c>
    </row>
    <row r="135" spans="1:52">
      <c r="A135" s="56" t="s">
        <v>335</v>
      </c>
      <c r="B135" s="56">
        <v>609</v>
      </c>
      <c r="C135" s="56" t="s">
        <v>1086</v>
      </c>
      <c r="D135" s="56" t="s">
        <v>1085</v>
      </c>
      <c r="E135" s="1">
        <v>41765</v>
      </c>
      <c r="F135" s="1">
        <v>42311</v>
      </c>
      <c r="G135" s="1">
        <f t="shared" ref="G135:G198" si="55">IF(F135="",DATE(2021,1,1),F135)</f>
        <v>42311</v>
      </c>
      <c r="I135" s="56">
        <f t="shared" si="51"/>
        <v>0</v>
      </c>
      <c r="J135" s="56">
        <f t="shared" si="51"/>
        <v>0</v>
      </c>
      <c r="K135" s="56">
        <f t="shared" si="51"/>
        <v>0</v>
      </c>
      <c r="L135" s="56">
        <f t="shared" si="51"/>
        <v>0</v>
      </c>
      <c r="M135" s="56">
        <f t="shared" si="51"/>
        <v>0</v>
      </c>
      <c r="N135" s="56">
        <f t="shared" si="51"/>
        <v>0</v>
      </c>
      <c r="O135" s="56">
        <f t="shared" si="51"/>
        <v>0</v>
      </c>
      <c r="P135" s="56">
        <f t="shared" si="51"/>
        <v>0</v>
      </c>
      <c r="Q135" s="56">
        <f t="shared" si="51"/>
        <v>0</v>
      </c>
      <c r="R135" s="56">
        <f t="shared" si="51"/>
        <v>0</v>
      </c>
      <c r="S135" s="56">
        <f t="shared" si="52"/>
        <v>0</v>
      </c>
      <c r="T135" s="56">
        <f t="shared" si="52"/>
        <v>0</v>
      </c>
      <c r="U135" s="56">
        <f t="shared" si="52"/>
        <v>0</v>
      </c>
      <c r="V135" s="56">
        <f t="shared" si="52"/>
        <v>0</v>
      </c>
      <c r="W135" s="56">
        <f t="shared" si="52"/>
        <v>0</v>
      </c>
      <c r="X135" s="56">
        <f t="shared" si="52"/>
        <v>0</v>
      </c>
      <c r="Y135" s="56">
        <f t="shared" si="52"/>
        <v>0</v>
      </c>
      <c r="Z135" s="56">
        <f t="shared" si="52"/>
        <v>0</v>
      </c>
      <c r="AA135" s="56">
        <f t="shared" si="52"/>
        <v>0</v>
      </c>
      <c r="AB135" s="56">
        <f t="shared" si="52"/>
        <v>0</v>
      </c>
      <c r="AC135" s="56">
        <f t="shared" si="53"/>
        <v>0</v>
      </c>
      <c r="AD135" s="56">
        <f t="shared" si="53"/>
        <v>1</v>
      </c>
      <c r="AE135" s="56">
        <f t="shared" si="53"/>
        <v>1</v>
      </c>
      <c r="AF135" s="56">
        <f t="shared" si="53"/>
        <v>1</v>
      </c>
      <c r="AG135" s="56">
        <f t="shared" si="53"/>
        <v>1</v>
      </c>
      <c r="AH135" s="56">
        <f t="shared" si="53"/>
        <v>1</v>
      </c>
      <c r="AI135" s="56">
        <f t="shared" si="53"/>
        <v>1</v>
      </c>
      <c r="AJ135" s="56">
        <f t="shared" si="53"/>
        <v>0</v>
      </c>
      <c r="AK135" s="56">
        <f t="shared" si="53"/>
        <v>0</v>
      </c>
      <c r="AL135" s="56">
        <f t="shared" si="53"/>
        <v>0</v>
      </c>
      <c r="AM135" s="56">
        <f t="shared" si="54"/>
        <v>0</v>
      </c>
      <c r="AN135" s="56">
        <f t="shared" si="54"/>
        <v>0</v>
      </c>
      <c r="AO135" s="56">
        <f t="shared" si="54"/>
        <v>0</v>
      </c>
      <c r="AP135" s="56">
        <f t="shared" si="54"/>
        <v>0</v>
      </c>
      <c r="AQ135" s="56">
        <f t="shared" si="54"/>
        <v>0</v>
      </c>
      <c r="AR135" s="56">
        <f t="shared" si="54"/>
        <v>0</v>
      </c>
      <c r="AS135" s="56">
        <f t="shared" si="54"/>
        <v>0</v>
      </c>
      <c r="AT135" s="56">
        <f t="shared" si="54"/>
        <v>0</v>
      </c>
      <c r="AU135" s="56">
        <f t="shared" si="54"/>
        <v>0</v>
      </c>
      <c r="AV135" s="56">
        <f t="shared" si="54"/>
        <v>0</v>
      </c>
      <c r="AW135" s="56">
        <f t="shared" si="54"/>
        <v>0</v>
      </c>
      <c r="AX135" s="56">
        <f t="shared" si="54"/>
        <v>0</v>
      </c>
      <c r="AY135" s="56">
        <f t="shared" si="54"/>
        <v>0</v>
      </c>
      <c r="AZ135" s="56">
        <f t="shared" si="54"/>
        <v>0</v>
      </c>
    </row>
    <row r="136" spans="1:52">
      <c r="A136" s="56" t="s">
        <v>335</v>
      </c>
      <c r="B136" s="56">
        <v>666</v>
      </c>
      <c r="C136" s="56" t="s">
        <v>1073</v>
      </c>
      <c r="D136" s="56" t="s">
        <v>1084</v>
      </c>
      <c r="E136" s="1">
        <v>42069</v>
      </c>
      <c r="F136" s="1">
        <v>42424</v>
      </c>
      <c r="G136" s="1">
        <f t="shared" si="55"/>
        <v>42424</v>
      </c>
      <c r="I136" s="56">
        <f t="shared" si="51"/>
        <v>0</v>
      </c>
      <c r="J136" s="56">
        <f t="shared" si="51"/>
        <v>0</v>
      </c>
      <c r="K136" s="56">
        <f t="shared" si="51"/>
        <v>0</v>
      </c>
      <c r="L136" s="56">
        <f t="shared" si="51"/>
        <v>0</v>
      </c>
      <c r="M136" s="56">
        <f t="shared" si="51"/>
        <v>0</v>
      </c>
      <c r="N136" s="56">
        <f t="shared" si="51"/>
        <v>0</v>
      </c>
      <c r="O136" s="56">
        <f t="shared" si="51"/>
        <v>0</v>
      </c>
      <c r="P136" s="56">
        <f t="shared" si="51"/>
        <v>0</v>
      </c>
      <c r="Q136" s="56">
        <f t="shared" si="51"/>
        <v>0</v>
      </c>
      <c r="R136" s="56">
        <f t="shared" si="51"/>
        <v>0</v>
      </c>
      <c r="S136" s="56">
        <f t="shared" si="52"/>
        <v>0</v>
      </c>
      <c r="T136" s="56">
        <f t="shared" si="52"/>
        <v>0</v>
      </c>
      <c r="U136" s="56">
        <f t="shared" si="52"/>
        <v>0</v>
      </c>
      <c r="V136" s="56">
        <f t="shared" si="52"/>
        <v>0</v>
      </c>
      <c r="W136" s="56">
        <f t="shared" si="52"/>
        <v>0</v>
      </c>
      <c r="X136" s="56">
        <f t="shared" si="52"/>
        <v>0</v>
      </c>
      <c r="Y136" s="56">
        <f t="shared" si="52"/>
        <v>0</v>
      </c>
      <c r="Z136" s="56">
        <f t="shared" si="52"/>
        <v>0</v>
      </c>
      <c r="AA136" s="56">
        <f t="shared" si="52"/>
        <v>0</v>
      </c>
      <c r="AB136" s="56">
        <f t="shared" si="52"/>
        <v>0</v>
      </c>
      <c r="AC136" s="56">
        <f t="shared" si="53"/>
        <v>0</v>
      </c>
      <c r="AD136" s="56">
        <f t="shared" si="53"/>
        <v>0</v>
      </c>
      <c r="AE136" s="56">
        <f t="shared" si="53"/>
        <v>0</v>
      </c>
      <c r="AF136" s="56">
        <f t="shared" si="53"/>
        <v>0</v>
      </c>
      <c r="AG136" s="56">
        <f t="shared" si="53"/>
        <v>1</v>
      </c>
      <c r="AH136" s="56">
        <f t="shared" si="53"/>
        <v>1</v>
      </c>
      <c r="AI136" s="56">
        <f t="shared" si="53"/>
        <v>1</v>
      </c>
      <c r="AJ136" s="56">
        <f t="shared" si="53"/>
        <v>1</v>
      </c>
      <c r="AK136" s="56">
        <f t="shared" si="53"/>
        <v>0</v>
      </c>
      <c r="AL136" s="56">
        <f t="shared" si="53"/>
        <v>0</v>
      </c>
      <c r="AM136" s="56">
        <f t="shared" si="54"/>
        <v>0</v>
      </c>
      <c r="AN136" s="56">
        <f t="shared" si="54"/>
        <v>0</v>
      </c>
      <c r="AO136" s="56">
        <f t="shared" si="54"/>
        <v>0</v>
      </c>
      <c r="AP136" s="56">
        <f t="shared" si="54"/>
        <v>0</v>
      </c>
      <c r="AQ136" s="56">
        <f t="shared" si="54"/>
        <v>0</v>
      </c>
      <c r="AR136" s="56">
        <f t="shared" si="54"/>
        <v>0</v>
      </c>
      <c r="AS136" s="56">
        <f t="shared" si="54"/>
        <v>0</v>
      </c>
      <c r="AT136" s="56">
        <f t="shared" si="54"/>
        <v>0</v>
      </c>
      <c r="AU136" s="56">
        <f t="shared" si="54"/>
        <v>0</v>
      </c>
      <c r="AV136" s="56">
        <f t="shared" si="54"/>
        <v>0</v>
      </c>
      <c r="AW136" s="56">
        <f t="shared" si="54"/>
        <v>0</v>
      </c>
      <c r="AX136" s="56">
        <f t="shared" si="54"/>
        <v>0</v>
      </c>
      <c r="AY136" s="56">
        <f t="shared" si="54"/>
        <v>0</v>
      </c>
      <c r="AZ136" s="56">
        <f t="shared" si="54"/>
        <v>0</v>
      </c>
    </row>
    <row r="137" spans="1:52">
      <c r="A137" s="56" t="s">
        <v>335</v>
      </c>
      <c r="B137" s="56">
        <v>773</v>
      </c>
      <c r="C137" s="56" t="s">
        <v>1073</v>
      </c>
      <c r="D137" s="56" t="s">
        <v>1083</v>
      </c>
      <c r="E137" s="1">
        <v>41456</v>
      </c>
      <c r="F137" s="1">
        <v>42123</v>
      </c>
      <c r="G137" s="1">
        <f t="shared" si="55"/>
        <v>42123</v>
      </c>
      <c r="I137" s="56">
        <f t="shared" ref="I137:R146" si="56">IF(AND(I$5&gt;$E137,I$5&lt;$G137),1,0)</f>
        <v>0</v>
      </c>
      <c r="J137" s="56">
        <f t="shared" si="56"/>
        <v>0</v>
      </c>
      <c r="K137" s="56">
        <f t="shared" si="56"/>
        <v>0</v>
      </c>
      <c r="L137" s="56">
        <f t="shared" si="56"/>
        <v>0</v>
      </c>
      <c r="M137" s="56">
        <f t="shared" si="56"/>
        <v>0</v>
      </c>
      <c r="N137" s="56">
        <f t="shared" si="56"/>
        <v>0</v>
      </c>
      <c r="O137" s="56">
        <f t="shared" si="56"/>
        <v>0</v>
      </c>
      <c r="P137" s="56">
        <f t="shared" si="56"/>
        <v>0</v>
      </c>
      <c r="Q137" s="56">
        <f t="shared" si="56"/>
        <v>0</v>
      </c>
      <c r="R137" s="56">
        <f t="shared" si="56"/>
        <v>0</v>
      </c>
      <c r="S137" s="56">
        <f t="shared" ref="S137:AB146" si="57">IF(AND(S$5&gt;$E137,S$5&lt;$G137),1,0)</f>
        <v>0</v>
      </c>
      <c r="T137" s="56">
        <f t="shared" si="57"/>
        <v>0</v>
      </c>
      <c r="U137" s="56">
        <f t="shared" si="57"/>
        <v>0</v>
      </c>
      <c r="V137" s="56">
        <f t="shared" si="57"/>
        <v>0</v>
      </c>
      <c r="W137" s="56">
        <f t="shared" si="57"/>
        <v>0</v>
      </c>
      <c r="X137" s="56">
        <f t="shared" si="57"/>
        <v>0</v>
      </c>
      <c r="Y137" s="56">
        <f t="shared" si="57"/>
        <v>0</v>
      </c>
      <c r="Z137" s="56">
        <f t="shared" si="57"/>
        <v>0</v>
      </c>
      <c r="AA137" s="56">
        <f t="shared" si="57"/>
        <v>1</v>
      </c>
      <c r="AB137" s="56">
        <f t="shared" si="57"/>
        <v>1</v>
      </c>
      <c r="AC137" s="56">
        <f t="shared" ref="AC137:AL146" si="58">IF(AND(AC$5&gt;$E137,AC$5&lt;$G137),1,0)</f>
        <v>1</v>
      </c>
      <c r="AD137" s="56">
        <f t="shared" si="58"/>
        <v>1</v>
      </c>
      <c r="AE137" s="56">
        <f t="shared" si="58"/>
        <v>1</v>
      </c>
      <c r="AF137" s="56">
        <f t="shared" si="58"/>
        <v>1</v>
      </c>
      <c r="AG137" s="56">
        <f t="shared" si="58"/>
        <v>1</v>
      </c>
      <c r="AH137" s="56">
        <f t="shared" si="58"/>
        <v>0</v>
      </c>
      <c r="AI137" s="56">
        <f t="shared" si="58"/>
        <v>0</v>
      </c>
      <c r="AJ137" s="56">
        <f t="shared" si="58"/>
        <v>0</v>
      </c>
      <c r="AK137" s="56">
        <f t="shared" si="58"/>
        <v>0</v>
      </c>
      <c r="AL137" s="56">
        <f t="shared" si="58"/>
        <v>0</v>
      </c>
      <c r="AM137" s="56">
        <f t="shared" ref="AM137:AZ146" si="59">IF(AND(AM$5&gt;$E137,AM$5&lt;$G137),1,0)</f>
        <v>0</v>
      </c>
      <c r="AN137" s="56">
        <f t="shared" si="59"/>
        <v>0</v>
      </c>
      <c r="AO137" s="56">
        <f t="shared" si="59"/>
        <v>0</v>
      </c>
      <c r="AP137" s="56">
        <f t="shared" si="59"/>
        <v>0</v>
      </c>
      <c r="AQ137" s="56">
        <f t="shared" si="59"/>
        <v>0</v>
      </c>
      <c r="AR137" s="56">
        <f t="shared" si="59"/>
        <v>0</v>
      </c>
      <c r="AS137" s="56">
        <f t="shared" si="59"/>
        <v>0</v>
      </c>
      <c r="AT137" s="56">
        <f t="shared" si="59"/>
        <v>0</v>
      </c>
      <c r="AU137" s="56">
        <f t="shared" si="59"/>
        <v>0</v>
      </c>
      <c r="AV137" s="56">
        <f t="shared" si="59"/>
        <v>0</v>
      </c>
      <c r="AW137" s="56">
        <f t="shared" si="59"/>
        <v>0</v>
      </c>
      <c r="AX137" s="56">
        <f t="shared" si="59"/>
        <v>0</v>
      </c>
      <c r="AY137" s="56">
        <f t="shared" si="59"/>
        <v>0</v>
      </c>
      <c r="AZ137" s="56">
        <f t="shared" si="59"/>
        <v>0</v>
      </c>
    </row>
    <row r="138" spans="1:52">
      <c r="A138" s="56" t="s">
        <v>335</v>
      </c>
      <c r="B138" s="56">
        <v>785</v>
      </c>
      <c r="C138" s="56" t="s">
        <v>1073</v>
      </c>
      <c r="D138" s="56" t="s">
        <v>1082</v>
      </c>
      <c r="E138" s="1">
        <v>41339</v>
      </c>
      <c r="F138" s="1">
        <v>42938</v>
      </c>
      <c r="G138" s="1">
        <f t="shared" si="55"/>
        <v>42938</v>
      </c>
      <c r="I138" s="56">
        <f t="shared" si="56"/>
        <v>0</v>
      </c>
      <c r="J138" s="56">
        <f t="shared" si="56"/>
        <v>0</v>
      </c>
      <c r="K138" s="56">
        <f t="shared" si="56"/>
        <v>0</v>
      </c>
      <c r="L138" s="56">
        <f t="shared" si="56"/>
        <v>0</v>
      </c>
      <c r="M138" s="56">
        <f t="shared" si="56"/>
        <v>0</v>
      </c>
      <c r="N138" s="56">
        <f t="shared" si="56"/>
        <v>0</v>
      </c>
      <c r="O138" s="56">
        <f t="shared" si="56"/>
        <v>0</v>
      </c>
      <c r="P138" s="56">
        <f t="shared" si="56"/>
        <v>0</v>
      </c>
      <c r="Q138" s="56">
        <f t="shared" si="56"/>
        <v>0</v>
      </c>
      <c r="R138" s="56">
        <f t="shared" si="56"/>
        <v>0</v>
      </c>
      <c r="S138" s="56">
        <f t="shared" si="57"/>
        <v>0</v>
      </c>
      <c r="T138" s="56">
        <f t="shared" si="57"/>
        <v>0</v>
      </c>
      <c r="U138" s="56">
        <f t="shared" si="57"/>
        <v>0</v>
      </c>
      <c r="V138" s="56">
        <f t="shared" si="57"/>
        <v>0</v>
      </c>
      <c r="W138" s="56">
        <f t="shared" si="57"/>
        <v>0</v>
      </c>
      <c r="X138" s="56">
        <f t="shared" si="57"/>
        <v>0</v>
      </c>
      <c r="Y138" s="56">
        <f t="shared" si="57"/>
        <v>1</v>
      </c>
      <c r="Z138" s="56">
        <f t="shared" si="57"/>
        <v>1</v>
      </c>
      <c r="AA138" s="56">
        <f t="shared" si="57"/>
        <v>1</v>
      </c>
      <c r="AB138" s="56">
        <f t="shared" si="57"/>
        <v>1</v>
      </c>
      <c r="AC138" s="56">
        <f t="shared" si="58"/>
        <v>1</v>
      </c>
      <c r="AD138" s="56">
        <f t="shared" si="58"/>
        <v>1</v>
      </c>
      <c r="AE138" s="56">
        <f t="shared" si="58"/>
        <v>1</v>
      </c>
      <c r="AF138" s="56">
        <f t="shared" si="58"/>
        <v>1</v>
      </c>
      <c r="AG138" s="56">
        <f t="shared" si="58"/>
        <v>1</v>
      </c>
      <c r="AH138" s="56">
        <f t="shared" si="58"/>
        <v>1</v>
      </c>
      <c r="AI138" s="56">
        <f t="shared" si="58"/>
        <v>1</v>
      </c>
      <c r="AJ138" s="56">
        <f t="shared" si="58"/>
        <v>1</v>
      </c>
      <c r="AK138" s="56">
        <f t="shared" si="58"/>
        <v>1</v>
      </c>
      <c r="AL138" s="56">
        <f t="shared" si="58"/>
        <v>1</v>
      </c>
      <c r="AM138" s="56">
        <f t="shared" si="59"/>
        <v>1</v>
      </c>
      <c r="AN138" s="56">
        <f t="shared" si="59"/>
        <v>1</v>
      </c>
      <c r="AO138" s="56">
        <f t="shared" si="59"/>
        <v>1</v>
      </c>
      <c r="AP138" s="56">
        <f t="shared" si="59"/>
        <v>1</v>
      </c>
      <c r="AQ138" s="56">
        <f t="shared" si="59"/>
        <v>0</v>
      </c>
      <c r="AR138" s="56">
        <f t="shared" si="59"/>
        <v>0</v>
      </c>
      <c r="AS138" s="56">
        <f t="shared" si="59"/>
        <v>0</v>
      </c>
      <c r="AT138" s="56">
        <f t="shared" si="59"/>
        <v>0</v>
      </c>
      <c r="AU138" s="56">
        <f t="shared" si="59"/>
        <v>0</v>
      </c>
      <c r="AV138" s="56">
        <f t="shared" si="59"/>
        <v>0</v>
      </c>
      <c r="AW138" s="56">
        <f t="shared" si="59"/>
        <v>0</v>
      </c>
      <c r="AX138" s="56">
        <f t="shared" si="59"/>
        <v>0</v>
      </c>
      <c r="AY138" s="56">
        <f t="shared" si="59"/>
        <v>0</v>
      </c>
      <c r="AZ138" s="56">
        <f t="shared" si="59"/>
        <v>0</v>
      </c>
    </row>
    <row r="139" spans="1:52">
      <c r="A139" s="56" t="s">
        <v>335</v>
      </c>
      <c r="B139" s="56">
        <v>798</v>
      </c>
      <c r="C139" s="56" t="s">
        <v>1073</v>
      </c>
      <c r="D139" s="56" t="s">
        <v>1081</v>
      </c>
      <c r="E139" s="1">
        <v>41765</v>
      </c>
      <c r="F139" s="1">
        <v>42145</v>
      </c>
      <c r="G139" s="1">
        <f t="shared" si="55"/>
        <v>42145</v>
      </c>
      <c r="I139" s="56">
        <f t="shared" si="56"/>
        <v>0</v>
      </c>
      <c r="J139" s="56">
        <f t="shared" si="56"/>
        <v>0</v>
      </c>
      <c r="K139" s="56">
        <f t="shared" si="56"/>
        <v>0</v>
      </c>
      <c r="L139" s="56">
        <f t="shared" si="56"/>
        <v>0</v>
      </c>
      <c r="M139" s="56">
        <f t="shared" si="56"/>
        <v>0</v>
      </c>
      <c r="N139" s="56">
        <f t="shared" si="56"/>
        <v>0</v>
      </c>
      <c r="O139" s="56">
        <f t="shared" si="56"/>
        <v>0</v>
      </c>
      <c r="P139" s="56">
        <f t="shared" si="56"/>
        <v>0</v>
      </c>
      <c r="Q139" s="56">
        <f t="shared" si="56"/>
        <v>0</v>
      </c>
      <c r="R139" s="56">
        <f t="shared" si="56"/>
        <v>0</v>
      </c>
      <c r="S139" s="56">
        <f t="shared" si="57"/>
        <v>0</v>
      </c>
      <c r="T139" s="56">
        <f t="shared" si="57"/>
        <v>0</v>
      </c>
      <c r="U139" s="56">
        <f t="shared" si="57"/>
        <v>0</v>
      </c>
      <c r="V139" s="56">
        <f t="shared" si="57"/>
        <v>0</v>
      </c>
      <c r="W139" s="56">
        <f t="shared" si="57"/>
        <v>0</v>
      </c>
      <c r="X139" s="56">
        <f t="shared" si="57"/>
        <v>0</v>
      </c>
      <c r="Y139" s="56">
        <f t="shared" si="57"/>
        <v>0</v>
      </c>
      <c r="Z139" s="56">
        <f t="shared" si="57"/>
        <v>0</v>
      </c>
      <c r="AA139" s="56">
        <f t="shared" si="57"/>
        <v>0</v>
      </c>
      <c r="AB139" s="56">
        <f t="shared" si="57"/>
        <v>0</v>
      </c>
      <c r="AC139" s="56">
        <f t="shared" si="58"/>
        <v>0</v>
      </c>
      <c r="AD139" s="56">
        <f t="shared" si="58"/>
        <v>1</v>
      </c>
      <c r="AE139" s="56">
        <f t="shared" si="58"/>
        <v>1</v>
      </c>
      <c r="AF139" s="56">
        <f t="shared" si="58"/>
        <v>1</v>
      </c>
      <c r="AG139" s="56">
        <f t="shared" si="58"/>
        <v>1</v>
      </c>
      <c r="AH139" s="56">
        <f t="shared" si="58"/>
        <v>0</v>
      </c>
      <c r="AI139" s="56">
        <f t="shared" si="58"/>
        <v>0</v>
      </c>
      <c r="AJ139" s="56">
        <f t="shared" si="58"/>
        <v>0</v>
      </c>
      <c r="AK139" s="56">
        <f t="shared" si="58"/>
        <v>0</v>
      </c>
      <c r="AL139" s="56">
        <f t="shared" si="58"/>
        <v>0</v>
      </c>
      <c r="AM139" s="56">
        <f t="shared" si="59"/>
        <v>0</v>
      </c>
      <c r="AN139" s="56">
        <f t="shared" si="59"/>
        <v>0</v>
      </c>
      <c r="AO139" s="56">
        <f t="shared" si="59"/>
        <v>0</v>
      </c>
      <c r="AP139" s="56">
        <f t="shared" si="59"/>
        <v>0</v>
      </c>
      <c r="AQ139" s="56">
        <f t="shared" si="59"/>
        <v>0</v>
      </c>
      <c r="AR139" s="56">
        <f t="shared" si="59"/>
        <v>0</v>
      </c>
      <c r="AS139" s="56">
        <f t="shared" si="59"/>
        <v>0</v>
      </c>
      <c r="AT139" s="56">
        <f t="shared" si="59"/>
        <v>0</v>
      </c>
      <c r="AU139" s="56">
        <f t="shared" si="59"/>
        <v>0</v>
      </c>
      <c r="AV139" s="56">
        <f t="shared" si="59"/>
        <v>0</v>
      </c>
      <c r="AW139" s="56">
        <f t="shared" si="59"/>
        <v>0</v>
      </c>
      <c r="AX139" s="56">
        <f t="shared" si="59"/>
        <v>0</v>
      </c>
      <c r="AY139" s="56">
        <f t="shared" si="59"/>
        <v>0</v>
      </c>
      <c r="AZ139" s="56">
        <f t="shared" si="59"/>
        <v>0</v>
      </c>
    </row>
    <row r="140" spans="1:52">
      <c r="A140" s="56" t="s">
        <v>335</v>
      </c>
      <c r="B140" s="56">
        <v>832</v>
      </c>
      <c r="C140" s="56" t="s">
        <v>1073</v>
      </c>
      <c r="D140" s="56" t="s">
        <v>1080</v>
      </c>
      <c r="E140" s="1">
        <v>41339</v>
      </c>
      <c r="F140" s="1">
        <v>42217</v>
      </c>
      <c r="G140" s="1">
        <f t="shared" si="55"/>
        <v>42217</v>
      </c>
      <c r="I140" s="56">
        <f t="shared" si="56"/>
        <v>0</v>
      </c>
      <c r="J140" s="56">
        <f t="shared" si="56"/>
        <v>0</v>
      </c>
      <c r="K140" s="56">
        <f t="shared" si="56"/>
        <v>0</v>
      </c>
      <c r="L140" s="56">
        <f t="shared" si="56"/>
        <v>0</v>
      </c>
      <c r="M140" s="56">
        <f t="shared" si="56"/>
        <v>0</v>
      </c>
      <c r="N140" s="56">
        <f t="shared" si="56"/>
        <v>0</v>
      </c>
      <c r="O140" s="56">
        <f t="shared" si="56"/>
        <v>0</v>
      </c>
      <c r="P140" s="56">
        <f t="shared" si="56"/>
        <v>0</v>
      </c>
      <c r="Q140" s="56">
        <f t="shared" si="56"/>
        <v>0</v>
      </c>
      <c r="R140" s="56">
        <f t="shared" si="56"/>
        <v>0</v>
      </c>
      <c r="S140" s="56">
        <f t="shared" si="57"/>
        <v>0</v>
      </c>
      <c r="T140" s="56">
        <f t="shared" si="57"/>
        <v>0</v>
      </c>
      <c r="U140" s="56">
        <f t="shared" si="57"/>
        <v>0</v>
      </c>
      <c r="V140" s="56">
        <f t="shared" si="57"/>
        <v>0</v>
      </c>
      <c r="W140" s="56">
        <f t="shared" si="57"/>
        <v>0</v>
      </c>
      <c r="X140" s="56">
        <f t="shared" si="57"/>
        <v>0</v>
      </c>
      <c r="Y140" s="56">
        <f t="shared" si="57"/>
        <v>1</v>
      </c>
      <c r="Z140" s="56">
        <f t="shared" si="57"/>
        <v>1</v>
      </c>
      <c r="AA140" s="56">
        <f t="shared" si="57"/>
        <v>1</v>
      </c>
      <c r="AB140" s="56">
        <f t="shared" si="57"/>
        <v>1</v>
      </c>
      <c r="AC140" s="56">
        <f t="shared" si="58"/>
        <v>1</v>
      </c>
      <c r="AD140" s="56">
        <f t="shared" si="58"/>
        <v>1</v>
      </c>
      <c r="AE140" s="56">
        <f t="shared" si="58"/>
        <v>1</v>
      </c>
      <c r="AF140" s="56">
        <f t="shared" si="58"/>
        <v>1</v>
      </c>
      <c r="AG140" s="56">
        <f t="shared" si="58"/>
        <v>1</v>
      </c>
      <c r="AH140" s="56">
        <f t="shared" si="58"/>
        <v>1</v>
      </c>
      <c r="AI140" s="56">
        <f t="shared" si="58"/>
        <v>0</v>
      </c>
      <c r="AJ140" s="56">
        <f t="shared" si="58"/>
        <v>0</v>
      </c>
      <c r="AK140" s="56">
        <f t="shared" si="58"/>
        <v>0</v>
      </c>
      <c r="AL140" s="56">
        <f t="shared" si="58"/>
        <v>0</v>
      </c>
      <c r="AM140" s="56">
        <f t="shared" si="59"/>
        <v>0</v>
      </c>
      <c r="AN140" s="56">
        <f t="shared" si="59"/>
        <v>0</v>
      </c>
      <c r="AO140" s="56">
        <f t="shared" si="59"/>
        <v>0</v>
      </c>
      <c r="AP140" s="56">
        <f t="shared" si="59"/>
        <v>0</v>
      </c>
      <c r="AQ140" s="56">
        <f t="shared" si="59"/>
        <v>0</v>
      </c>
      <c r="AR140" s="56">
        <f t="shared" si="59"/>
        <v>0</v>
      </c>
      <c r="AS140" s="56">
        <f t="shared" si="59"/>
        <v>0</v>
      </c>
      <c r="AT140" s="56">
        <f t="shared" si="59"/>
        <v>0</v>
      </c>
      <c r="AU140" s="56">
        <f t="shared" si="59"/>
        <v>0</v>
      </c>
      <c r="AV140" s="56">
        <f t="shared" si="59"/>
        <v>0</v>
      </c>
      <c r="AW140" s="56">
        <f t="shared" si="59"/>
        <v>0</v>
      </c>
      <c r="AX140" s="56">
        <f t="shared" si="59"/>
        <v>0</v>
      </c>
      <c r="AY140" s="56">
        <f t="shared" si="59"/>
        <v>0</v>
      </c>
      <c r="AZ140" s="56">
        <f t="shared" si="59"/>
        <v>0</v>
      </c>
    </row>
    <row r="141" spans="1:52">
      <c r="A141" s="56" t="s">
        <v>335</v>
      </c>
      <c r="B141" s="56">
        <v>837</v>
      </c>
      <c r="C141" s="56" t="s">
        <v>1073</v>
      </c>
      <c r="D141" s="56" t="s">
        <v>1079</v>
      </c>
      <c r="E141" s="1">
        <v>41765</v>
      </c>
      <c r="F141" s="1">
        <v>42138</v>
      </c>
      <c r="G141" s="1">
        <f t="shared" si="55"/>
        <v>42138</v>
      </c>
      <c r="I141" s="56">
        <f t="shared" si="56"/>
        <v>0</v>
      </c>
      <c r="J141" s="56">
        <f t="shared" si="56"/>
        <v>0</v>
      </c>
      <c r="K141" s="56">
        <f t="shared" si="56"/>
        <v>0</v>
      </c>
      <c r="L141" s="56">
        <f t="shared" si="56"/>
        <v>0</v>
      </c>
      <c r="M141" s="56">
        <f t="shared" si="56"/>
        <v>0</v>
      </c>
      <c r="N141" s="56">
        <f t="shared" si="56"/>
        <v>0</v>
      </c>
      <c r="O141" s="56">
        <f t="shared" si="56"/>
        <v>0</v>
      </c>
      <c r="P141" s="56">
        <f t="shared" si="56"/>
        <v>0</v>
      </c>
      <c r="Q141" s="56">
        <f t="shared" si="56"/>
        <v>0</v>
      </c>
      <c r="R141" s="56">
        <f t="shared" si="56"/>
        <v>0</v>
      </c>
      <c r="S141" s="56">
        <f t="shared" si="57"/>
        <v>0</v>
      </c>
      <c r="T141" s="56">
        <f t="shared" si="57"/>
        <v>0</v>
      </c>
      <c r="U141" s="56">
        <f t="shared" si="57"/>
        <v>0</v>
      </c>
      <c r="V141" s="56">
        <f t="shared" si="57"/>
        <v>0</v>
      </c>
      <c r="W141" s="56">
        <f t="shared" si="57"/>
        <v>0</v>
      </c>
      <c r="X141" s="56">
        <f t="shared" si="57"/>
        <v>0</v>
      </c>
      <c r="Y141" s="56">
        <f t="shared" si="57"/>
        <v>0</v>
      </c>
      <c r="Z141" s="56">
        <f t="shared" si="57"/>
        <v>0</v>
      </c>
      <c r="AA141" s="56">
        <f t="shared" si="57"/>
        <v>0</v>
      </c>
      <c r="AB141" s="56">
        <f t="shared" si="57"/>
        <v>0</v>
      </c>
      <c r="AC141" s="56">
        <f t="shared" si="58"/>
        <v>0</v>
      </c>
      <c r="AD141" s="56">
        <f t="shared" si="58"/>
        <v>1</v>
      </c>
      <c r="AE141" s="56">
        <f t="shared" si="58"/>
        <v>1</v>
      </c>
      <c r="AF141" s="56">
        <f t="shared" si="58"/>
        <v>1</v>
      </c>
      <c r="AG141" s="56">
        <f t="shared" si="58"/>
        <v>1</v>
      </c>
      <c r="AH141" s="56">
        <f t="shared" si="58"/>
        <v>0</v>
      </c>
      <c r="AI141" s="56">
        <f t="shared" si="58"/>
        <v>0</v>
      </c>
      <c r="AJ141" s="56">
        <f t="shared" si="58"/>
        <v>0</v>
      </c>
      <c r="AK141" s="56">
        <f t="shared" si="58"/>
        <v>0</v>
      </c>
      <c r="AL141" s="56">
        <f t="shared" si="58"/>
        <v>0</v>
      </c>
      <c r="AM141" s="56">
        <f t="shared" si="59"/>
        <v>0</v>
      </c>
      <c r="AN141" s="56">
        <f t="shared" si="59"/>
        <v>0</v>
      </c>
      <c r="AO141" s="56">
        <f t="shared" si="59"/>
        <v>0</v>
      </c>
      <c r="AP141" s="56">
        <f t="shared" si="59"/>
        <v>0</v>
      </c>
      <c r="AQ141" s="56">
        <f t="shared" si="59"/>
        <v>0</v>
      </c>
      <c r="AR141" s="56">
        <f t="shared" si="59"/>
        <v>0</v>
      </c>
      <c r="AS141" s="56">
        <f t="shared" si="59"/>
        <v>0</v>
      </c>
      <c r="AT141" s="56">
        <f t="shared" si="59"/>
        <v>0</v>
      </c>
      <c r="AU141" s="56">
        <f t="shared" si="59"/>
        <v>0</v>
      </c>
      <c r="AV141" s="56">
        <f t="shared" si="59"/>
        <v>0</v>
      </c>
      <c r="AW141" s="56">
        <f t="shared" si="59"/>
        <v>0</v>
      </c>
      <c r="AX141" s="56">
        <f t="shared" si="59"/>
        <v>0</v>
      </c>
      <c r="AY141" s="56">
        <f t="shared" si="59"/>
        <v>0</v>
      </c>
      <c r="AZ141" s="56">
        <f t="shared" si="59"/>
        <v>0</v>
      </c>
    </row>
    <row r="142" spans="1:52">
      <c r="A142" s="56" t="s">
        <v>335</v>
      </c>
      <c r="B142" s="56">
        <v>846</v>
      </c>
      <c r="C142" s="56" t="s">
        <v>1073</v>
      </c>
      <c r="D142" s="56" t="s">
        <v>1078</v>
      </c>
      <c r="E142" s="1">
        <v>41339</v>
      </c>
      <c r="F142" s="1">
        <v>42594</v>
      </c>
      <c r="G142" s="1">
        <f t="shared" si="55"/>
        <v>42594</v>
      </c>
      <c r="I142" s="56">
        <f t="shared" si="56"/>
        <v>0</v>
      </c>
      <c r="J142" s="56">
        <f t="shared" si="56"/>
        <v>0</v>
      </c>
      <c r="K142" s="56">
        <f t="shared" si="56"/>
        <v>0</v>
      </c>
      <c r="L142" s="56">
        <f t="shared" si="56"/>
        <v>0</v>
      </c>
      <c r="M142" s="56">
        <f t="shared" si="56"/>
        <v>0</v>
      </c>
      <c r="N142" s="56">
        <f t="shared" si="56"/>
        <v>0</v>
      </c>
      <c r="O142" s="56">
        <f t="shared" si="56"/>
        <v>0</v>
      </c>
      <c r="P142" s="56">
        <f t="shared" si="56"/>
        <v>0</v>
      </c>
      <c r="Q142" s="56">
        <f t="shared" si="56"/>
        <v>0</v>
      </c>
      <c r="R142" s="56">
        <f t="shared" si="56"/>
        <v>0</v>
      </c>
      <c r="S142" s="56">
        <f t="shared" si="57"/>
        <v>0</v>
      </c>
      <c r="T142" s="56">
        <f t="shared" si="57"/>
        <v>0</v>
      </c>
      <c r="U142" s="56">
        <f t="shared" si="57"/>
        <v>0</v>
      </c>
      <c r="V142" s="56">
        <f t="shared" si="57"/>
        <v>0</v>
      </c>
      <c r="W142" s="56">
        <f t="shared" si="57"/>
        <v>0</v>
      </c>
      <c r="X142" s="56">
        <f t="shared" si="57"/>
        <v>0</v>
      </c>
      <c r="Y142" s="56">
        <f t="shared" si="57"/>
        <v>1</v>
      </c>
      <c r="Z142" s="56">
        <f t="shared" si="57"/>
        <v>1</v>
      </c>
      <c r="AA142" s="56">
        <f t="shared" si="57"/>
        <v>1</v>
      </c>
      <c r="AB142" s="56">
        <f t="shared" si="57"/>
        <v>1</v>
      </c>
      <c r="AC142" s="56">
        <f t="shared" si="58"/>
        <v>1</v>
      </c>
      <c r="AD142" s="56">
        <f t="shared" si="58"/>
        <v>1</v>
      </c>
      <c r="AE142" s="56">
        <f t="shared" si="58"/>
        <v>1</v>
      </c>
      <c r="AF142" s="56">
        <f t="shared" si="58"/>
        <v>1</v>
      </c>
      <c r="AG142" s="56">
        <f t="shared" si="58"/>
        <v>1</v>
      </c>
      <c r="AH142" s="56">
        <f t="shared" si="58"/>
        <v>1</v>
      </c>
      <c r="AI142" s="56">
        <f t="shared" si="58"/>
        <v>1</v>
      </c>
      <c r="AJ142" s="56">
        <f t="shared" si="58"/>
        <v>1</v>
      </c>
      <c r="AK142" s="56">
        <f t="shared" si="58"/>
        <v>1</v>
      </c>
      <c r="AL142" s="56">
        <f t="shared" si="58"/>
        <v>1</v>
      </c>
      <c r="AM142" s="56">
        <f t="shared" si="59"/>
        <v>0</v>
      </c>
      <c r="AN142" s="56">
        <f t="shared" si="59"/>
        <v>0</v>
      </c>
      <c r="AO142" s="56">
        <f t="shared" si="59"/>
        <v>0</v>
      </c>
      <c r="AP142" s="56">
        <f t="shared" si="59"/>
        <v>0</v>
      </c>
      <c r="AQ142" s="56">
        <f t="shared" si="59"/>
        <v>0</v>
      </c>
      <c r="AR142" s="56">
        <f t="shared" si="59"/>
        <v>0</v>
      </c>
      <c r="AS142" s="56">
        <f t="shared" si="59"/>
        <v>0</v>
      </c>
      <c r="AT142" s="56">
        <f t="shared" si="59"/>
        <v>0</v>
      </c>
      <c r="AU142" s="56">
        <f t="shared" si="59"/>
        <v>0</v>
      </c>
      <c r="AV142" s="56">
        <f t="shared" si="59"/>
        <v>0</v>
      </c>
      <c r="AW142" s="56">
        <f t="shared" si="59"/>
        <v>0</v>
      </c>
      <c r="AX142" s="56">
        <f t="shared" si="59"/>
        <v>0</v>
      </c>
      <c r="AY142" s="56">
        <f t="shared" si="59"/>
        <v>0</v>
      </c>
      <c r="AZ142" s="56">
        <f t="shared" si="59"/>
        <v>0</v>
      </c>
    </row>
    <row r="143" spans="1:52">
      <c r="A143" s="56" t="s">
        <v>335</v>
      </c>
      <c r="B143" s="56">
        <v>865</v>
      </c>
      <c r="C143" s="56" t="s">
        <v>1073</v>
      </c>
      <c r="D143" s="56" t="s">
        <v>1077</v>
      </c>
      <c r="E143" s="1">
        <v>41765</v>
      </c>
      <c r="F143" s="1">
        <v>42069</v>
      </c>
      <c r="G143" s="1">
        <f t="shared" si="55"/>
        <v>42069</v>
      </c>
      <c r="I143" s="56">
        <f t="shared" si="56"/>
        <v>0</v>
      </c>
      <c r="J143" s="56">
        <f t="shared" si="56"/>
        <v>0</v>
      </c>
      <c r="K143" s="56">
        <f t="shared" si="56"/>
        <v>0</v>
      </c>
      <c r="L143" s="56">
        <f t="shared" si="56"/>
        <v>0</v>
      </c>
      <c r="M143" s="56">
        <f t="shared" si="56"/>
        <v>0</v>
      </c>
      <c r="N143" s="56">
        <f t="shared" si="56"/>
        <v>0</v>
      </c>
      <c r="O143" s="56">
        <f t="shared" si="56"/>
        <v>0</v>
      </c>
      <c r="P143" s="56">
        <f t="shared" si="56"/>
        <v>0</v>
      </c>
      <c r="Q143" s="56">
        <f t="shared" si="56"/>
        <v>0</v>
      </c>
      <c r="R143" s="56">
        <f t="shared" si="56"/>
        <v>0</v>
      </c>
      <c r="S143" s="56">
        <f t="shared" si="57"/>
        <v>0</v>
      </c>
      <c r="T143" s="56">
        <f t="shared" si="57"/>
        <v>0</v>
      </c>
      <c r="U143" s="56">
        <f t="shared" si="57"/>
        <v>0</v>
      </c>
      <c r="V143" s="56">
        <f t="shared" si="57"/>
        <v>0</v>
      </c>
      <c r="W143" s="56">
        <f t="shared" si="57"/>
        <v>0</v>
      </c>
      <c r="X143" s="56">
        <f t="shared" si="57"/>
        <v>0</v>
      </c>
      <c r="Y143" s="56">
        <f t="shared" si="57"/>
        <v>0</v>
      </c>
      <c r="Z143" s="56">
        <f t="shared" si="57"/>
        <v>0</v>
      </c>
      <c r="AA143" s="56">
        <f t="shared" si="57"/>
        <v>0</v>
      </c>
      <c r="AB143" s="56">
        <f t="shared" si="57"/>
        <v>0</v>
      </c>
      <c r="AC143" s="56">
        <f t="shared" si="58"/>
        <v>0</v>
      </c>
      <c r="AD143" s="56">
        <f t="shared" si="58"/>
        <v>1</v>
      </c>
      <c r="AE143" s="56">
        <f t="shared" si="58"/>
        <v>1</v>
      </c>
      <c r="AF143" s="56">
        <f t="shared" si="58"/>
        <v>1</v>
      </c>
      <c r="AG143" s="56">
        <f t="shared" si="58"/>
        <v>0</v>
      </c>
      <c r="AH143" s="56">
        <f t="shared" si="58"/>
        <v>0</v>
      </c>
      <c r="AI143" s="56">
        <f t="shared" si="58"/>
        <v>0</v>
      </c>
      <c r="AJ143" s="56">
        <f t="shared" si="58"/>
        <v>0</v>
      </c>
      <c r="AK143" s="56">
        <f t="shared" si="58"/>
        <v>0</v>
      </c>
      <c r="AL143" s="56">
        <f t="shared" si="58"/>
        <v>0</v>
      </c>
      <c r="AM143" s="56">
        <f t="shared" si="59"/>
        <v>0</v>
      </c>
      <c r="AN143" s="56">
        <f t="shared" si="59"/>
        <v>0</v>
      </c>
      <c r="AO143" s="56">
        <f t="shared" si="59"/>
        <v>0</v>
      </c>
      <c r="AP143" s="56">
        <f t="shared" si="59"/>
        <v>0</v>
      </c>
      <c r="AQ143" s="56">
        <f t="shared" si="59"/>
        <v>0</v>
      </c>
      <c r="AR143" s="56">
        <f t="shared" si="59"/>
        <v>0</v>
      </c>
      <c r="AS143" s="56">
        <f t="shared" si="59"/>
        <v>0</v>
      </c>
      <c r="AT143" s="56">
        <f t="shared" si="59"/>
        <v>0</v>
      </c>
      <c r="AU143" s="56">
        <f t="shared" si="59"/>
        <v>0</v>
      </c>
      <c r="AV143" s="56">
        <f t="shared" si="59"/>
        <v>0</v>
      </c>
      <c r="AW143" s="56">
        <f t="shared" si="59"/>
        <v>0</v>
      </c>
      <c r="AX143" s="56">
        <f t="shared" si="59"/>
        <v>0</v>
      </c>
      <c r="AY143" s="56">
        <f t="shared" si="59"/>
        <v>0</v>
      </c>
      <c r="AZ143" s="56">
        <f t="shared" si="59"/>
        <v>0</v>
      </c>
    </row>
    <row r="144" spans="1:52">
      <c r="A144" s="56" t="s">
        <v>335</v>
      </c>
      <c r="B144" s="56">
        <v>874</v>
      </c>
      <c r="C144" s="56" t="s">
        <v>1073</v>
      </c>
      <c r="D144" s="56" t="s">
        <v>1076</v>
      </c>
      <c r="E144" s="1">
        <v>41765</v>
      </c>
      <c r="F144" s="1">
        <v>42026</v>
      </c>
      <c r="G144" s="1">
        <f t="shared" si="55"/>
        <v>42026</v>
      </c>
      <c r="I144" s="56">
        <f t="shared" si="56"/>
        <v>0</v>
      </c>
      <c r="J144" s="56">
        <f t="shared" si="56"/>
        <v>0</v>
      </c>
      <c r="K144" s="56">
        <f t="shared" si="56"/>
        <v>0</v>
      </c>
      <c r="L144" s="56">
        <f t="shared" si="56"/>
        <v>0</v>
      </c>
      <c r="M144" s="56">
        <f t="shared" si="56"/>
        <v>0</v>
      </c>
      <c r="N144" s="56">
        <f t="shared" si="56"/>
        <v>0</v>
      </c>
      <c r="O144" s="56">
        <f t="shared" si="56"/>
        <v>0</v>
      </c>
      <c r="P144" s="56">
        <f t="shared" si="56"/>
        <v>0</v>
      </c>
      <c r="Q144" s="56">
        <f t="shared" si="56"/>
        <v>0</v>
      </c>
      <c r="R144" s="56">
        <f t="shared" si="56"/>
        <v>0</v>
      </c>
      <c r="S144" s="56">
        <f t="shared" si="57"/>
        <v>0</v>
      </c>
      <c r="T144" s="56">
        <f t="shared" si="57"/>
        <v>0</v>
      </c>
      <c r="U144" s="56">
        <f t="shared" si="57"/>
        <v>0</v>
      </c>
      <c r="V144" s="56">
        <f t="shared" si="57"/>
        <v>0</v>
      </c>
      <c r="W144" s="56">
        <f t="shared" si="57"/>
        <v>0</v>
      </c>
      <c r="X144" s="56">
        <f t="shared" si="57"/>
        <v>0</v>
      </c>
      <c r="Y144" s="56">
        <f t="shared" si="57"/>
        <v>0</v>
      </c>
      <c r="Z144" s="56">
        <f t="shared" si="57"/>
        <v>0</v>
      </c>
      <c r="AA144" s="56">
        <f t="shared" si="57"/>
        <v>0</v>
      </c>
      <c r="AB144" s="56">
        <f t="shared" si="57"/>
        <v>0</v>
      </c>
      <c r="AC144" s="56">
        <f t="shared" si="58"/>
        <v>0</v>
      </c>
      <c r="AD144" s="56">
        <f t="shared" si="58"/>
        <v>1</v>
      </c>
      <c r="AE144" s="56">
        <f t="shared" si="58"/>
        <v>1</v>
      </c>
      <c r="AF144" s="56">
        <f t="shared" si="58"/>
        <v>1</v>
      </c>
      <c r="AG144" s="56">
        <f t="shared" si="58"/>
        <v>0</v>
      </c>
      <c r="AH144" s="56">
        <f t="shared" si="58"/>
        <v>0</v>
      </c>
      <c r="AI144" s="56">
        <f t="shared" si="58"/>
        <v>0</v>
      </c>
      <c r="AJ144" s="56">
        <f t="shared" si="58"/>
        <v>0</v>
      </c>
      <c r="AK144" s="56">
        <f t="shared" si="58"/>
        <v>0</v>
      </c>
      <c r="AL144" s="56">
        <f t="shared" si="58"/>
        <v>0</v>
      </c>
      <c r="AM144" s="56">
        <f t="shared" si="59"/>
        <v>0</v>
      </c>
      <c r="AN144" s="56">
        <f t="shared" si="59"/>
        <v>0</v>
      </c>
      <c r="AO144" s="56">
        <f t="shared" si="59"/>
        <v>0</v>
      </c>
      <c r="AP144" s="56">
        <f t="shared" si="59"/>
        <v>0</v>
      </c>
      <c r="AQ144" s="56">
        <f t="shared" si="59"/>
        <v>0</v>
      </c>
      <c r="AR144" s="56">
        <f t="shared" si="59"/>
        <v>0</v>
      </c>
      <c r="AS144" s="56">
        <f t="shared" si="59"/>
        <v>0</v>
      </c>
      <c r="AT144" s="56">
        <f t="shared" si="59"/>
        <v>0</v>
      </c>
      <c r="AU144" s="56">
        <f t="shared" si="59"/>
        <v>0</v>
      </c>
      <c r="AV144" s="56">
        <f t="shared" si="59"/>
        <v>0</v>
      </c>
      <c r="AW144" s="56">
        <f t="shared" si="59"/>
        <v>0</v>
      </c>
      <c r="AX144" s="56">
        <f t="shared" si="59"/>
        <v>0</v>
      </c>
      <c r="AY144" s="56">
        <f t="shared" si="59"/>
        <v>0</v>
      </c>
      <c r="AZ144" s="56">
        <f t="shared" si="59"/>
        <v>0</v>
      </c>
    </row>
    <row r="145" spans="1:52">
      <c r="A145" s="56" t="s">
        <v>335</v>
      </c>
      <c r="B145" s="56">
        <v>891</v>
      </c>
      <c r="C145" s="56" t="s">
        <v>1073</v>
      </c>
      <c r="D145" s="56" t="s">
        <v>1075</v>
      </c>
      <c r="E145" s="1">
        <v>41339</v>
      </c>
      <c r="F145" s="1">
        <v>42689</v>
      </c>
      <c r="G145" s="1">
        <f t="shared" si="55"/>
        <v>42689</v>
      </c>
      <c r="I145" s="56">
        <f t="shared" si="56"/>
        <v>0</v>
      </c>
      <c r="J145" s="56">
        <f t="shared" si="56"/>
        <v>0</v>
      </c>
      <c r="K145" s="56">
        <f t="shared" si="56"/>
        <v>0</v>
      </c>
      <c r="L145" s="56">
        <f t="shared" si="56"/>
        <v>0</v>
      </c>
      <c r="M145" s="56">
        <f t="shared" si="56"/>
        <v>0</v>
      </c>
      <c r="N145" s="56">
        <f t="shared" si="56"/>
        <v>0</v>
      </c>
      <c r="O145" s="56">
        <f t="shared" si="56"/>
        <v>0</v>
      </c>
      <c r="P145" s="56">
        <f t="shared" si="56"/>
        <v>0</v>
      </c>
      <c r="Q145" s="56">
        <f t="shared" si="56"/>
        <v>0</v>
      </c>
      <c r="R145" s="56">
        <f t="shared" si="56"/>
        <v>0</v>
      </c>
      <c r="S145" s="56">
        <f t="shared" si="57"/>
        <v>0</v>
      </c>
      <c r="T145" s="56">
        <f t="shared" si="57"/>
        <v>0</v>
      </c>
      <c r="U145" s="56">
        <f t="shared" si="57"/>
        <v>0</v>
      </c>
      <c r="V145" s="56">
        <f t="shared" si="57"/>
        <v>0</v>
      </c>
      <c r="W145" s="56">
        <f t="shared" si="57"/>
        <v>0</v>
      </c>
      <c r="X145" s="56">
        <f t="shared" si="57"/>
        <v>0</v>
      </c>
      <c r="Y145" s="56">
        <f t="shared" si="57"/>
        <v>1</v>
      </c>
      <c r="Z145" s="56">
        <f t="shared" si="57"/>
        <v>1</v>
      </c>
      <c r="AA145" s="56">
        <f t="shared" si="57"/>
        <v>1</v>
      </c>
      <c r="AB145" s="56">
        <f t="shared" si="57"/>
        <v>1</v>
      </c>
      <c r="AC145" s="56">
        <f t="shared" si="58"/>
        <v>1</v>
      </c>
      <c r="AD145" s="56">
        <f t="shared" si="58"/>
        <v>1</v>
      </c>
      <c r="AE145" s="56">
        <f t="shared" si="58"/>
        <v>1</v>
      </c>
      <c r="AF145" s="56">
        <f t="shared" si="58"/>
        <v>1</v>
      </c>
      <c r="AG145" s="56">
        <f t="shared" si="58"/>
        <v>1</v>
      </c>
      <c r="AH145" s="56">
        <f t="shared" si="58"/>
        <v>1</v>
      </c>
      <c r="AI145" s="56">
        <f t="shared" si="58"/>
        <v>1</v>
      </c>
      <c r="AJ145" s="56">
        <f t="shared" si="58"/>
        <v>1</v>
      </c>
      <c r="AK145" s="56">
        <f t="shared" si="58"/>
        <v>1</v>
      </c>
      <c r="AL145" s="56">
        <f t="shared" si="58"/>
        <v>1</v>
      </c>
      <c r="AM145" s="56">
        <f t="shared" si="59"/>
        <v>1</v>
      </c>
      <c r="AN145" s="56">
        <f t="shared" si="59"/>
        <v>0</v>
      </c>
      <c r="AO145" s="56">
        <f t="shared" si="59"/>
        <v>0</v>
      </c>
      <c r="AP145" s="56">
        <f t="shared" si="59"/>
        <v>0</v>
      </c>
      <c r="AQ145" s="56">
        <f t="shared" si="59"/>
        <v>0</v>
      </c>
      <c r="AR145" s="56">
        <f t="shared" si="59"/>
        <v>0</v>
      </c>
      <c r="AS145" s="56">
        <f t="shared" si="59"/>
        <v>0</v>
      </c>
      <c r="AT145" s="56">
        <f t="shared" si="59"/>
        <v>0</v>
      </c>
      <c r="AU145" s="56">
        <f t="shared" si="59"/>
        <v>0</v>
      </c>
      <c r="AV145" s="56">
        <f t="shared" si="59"/>
        <v>0</v>
      </c>
      <c r="AW145" s="56">
        <f t="shared" si="59"/>
        <v>0</v>
      </c>
      <c r="AX145" s="56">
        <f t="shared" si="59"/>
        <v>0</v>
      </c>
      <c r="AY145" s="56">
        <f t="shared" si="59"/>
        <v>0</v>
      </c>
      <c r="AZ145" s="56">
        <f t="shared" si="59"/>
        <v>0</v>
      </c>
    </row>
    <row r="146" spans="1:52">
      <c r="A146" s="56" t="s">
        <v>335</v>
      </c>
      <c r="B146" s="56">
        <v>911</v>
      </c>
      <c r="C146" s="56" t="s">
        <v>1073</v>
      </c>
      <c r="D146" s="56" t="s">
        <v>1074</v>
      </c>
      <c r="E146" s="1">
        <v>41339</v>
      </c>
      <c r="F146" s="1">
        <v>43004</v>
      </c>
      <c r="G146" s="1">
        <f t="shared" si="55"/>
        <v>43004</v>
      </c>
      <c r="I146" s="56">
        <f t="shared" si="56"/>
        <v>0</v>
      </c>
      <c r="J146" s="56">
        <f t="shared" si="56"/>
        <v>0</v>
      </c>
      <c r="K146" s="56">
        <f t="shared" si="56"/>
        <v>0</v>
      </c>
      <c r="L146" s="56">
        <f t="shared" si="56"/>
        <v>0</v>
      </c>
      <c r="M146" s="56">
        <f t="shared" si="56"/>
        <v>0</v>
      </c>
      <c r="N146" s="56">
        <f t="shared" si="56"/>
        <v>0</v>
      </c>
      <c r="O146" s="56">
        <f t="shared" si="56"/>
        <v>0</v>
      </c>
      <c r="P146" s="56">
        <f t="shared" si="56"/>
        <v>0</v>
      </c>
      <c r="Q146" s="56">
        <f t="shared" si="56"/>
        <v>0</v>
      </c>
      <c r="R146" s="56">
        <f t="shared" si="56"/>
        <v>0</v>
      </c>
      <c r="S146" s="56">
        <f t="shared" si="57"/>
        <v>0</v>
      </c>
      <c r="T146" s="56">
        <f t="shared" si="57"/>
        <v>0</v>
      </c>
      <c r="U146" s="56">
        <f t="shared" si="57"/>
        <v>0</v>
      </c>
      <c r="V146" s="56">
        <f t="shared" si="57"/>
        <v>0</v>
      </c>
      <c r="W146" s="56">
        <f t="shared" si="57"/>
        <v>0</v>
      </c>
      <c r="X146" s="56">
        <f t="shared" si="57"/>
        <v>0</v>
      </c>
      <c r="Y146" s="56">
        <f t="shared" si="57"/>
        <v>1</v>
      </c>
      <c r="Z146" s="56">
        <f t="shared" si="57"/>
        <v>1</v>
      </c>
      <c r="AA146" s="56">
        <f t="shared" si="57"/>
        <v>1</v>
      </c>
      <c r="AB146" s="56">
        <f t="shared" si="57"/>
        <v>1</v>
      </c>
      <c r="AC146" s="56">
        <f t="shared" si="58"/>
        <v>1</v>
      </c>
      <c r="AD146" s="56">
        <f t="shared" si="58"/>
        <v>1</v>
      </c>
      <c r="AE146" s="56">
        <f t="shared" si="58"/>
        <v>1</v>
      </c>
      <c r="AF146" s="56">
        <f t="shared" si="58"/>
        <v>1</v>
      </c>
      <c r="AG146" s="56">
        <f t="shared" si="58"/>
        <v>1</v>
      </c>
      <c r="AH146" s="56">
        <f t="shared" si="58"/>
        <v>1</v>
      </c>
      <c r="AI146" s="56">
        <f t="shared" si="58"/>
        <v>1</v>
      </c>
      <c r="AJ146" s="56">
        <f t="shared" si="58"/>
        <v>1</v>
      </c>
      <c r="AK146" s="56">
        <f t="shared" si="58"/>
        <v>1</v>
      </c>
      <c r="AL146" s="56">
        <f t="shared" si="58"/>
        <v>1</v>
      </c>
      <c r="AM146" s="56">
        <f t="shared" si="59"/>
        <v>1</v>
      </c>
      <c r="AN146" s="56">
        <f t="shared" si="59"/>
        <v>1</v>
      </c>
      <c r="AO146" s="56">
        <f t="shared" si="59"/>
        <v>1</v>
      </c>
      <c r="AP146" s="56">
        <f t="shared" si="59"/>
        <v>1</v>
      </c>
      <c r="AQ146" s="56">
        <f t="shared" si="59"/>
        <v>0</v>
      </c>
      <c r="AR146" s="56">
        <f t="shared" si="59"/>
        <v>0</v>
      </c>
      <c r="AS146" s="56">
        <f t="shared" si="59"/>
        <v>0</v>
      </c>
      <c r="AT146" s="56">
        <f t="shared" si="59"/>
        <v>0</v>
      </c>
      <c r="AU146" s="56">
        <f t="shared" si="59"/>
        <v>0</v>
      </c>
      <c r="AV146" s="56">
        <f t="shared" si="59"/>
        <v>0</v>
      </c>
      <c r="AW146" s="56">
        <f t="shared" si="59"/>
        <v>0</v>
      </c>
      <c r="AX146" s="56">
        <f t="shared" si="59"/>
        <v>0</v>
      </c>
      <c r="AY146" s="56">
        <f t="shared" si="59"/>
        <v>0</v>
      </c>
      <c r="AZ146" s="56">
        <f t="shared" si="59"/>
        <v>0</v>
      </c>
    </row>
    <row r="147" spans="1:52">
      <c r="A147" s="56" t="s">
        <v>335</v>
      </c>
      <c r="B147" s="56">
        <v>926</v>
      </c>
      <c r="C147" s="56" t="s">
        <v>1073</v>
      </c>
      <c r="D147" s="56" t="s">
        <v>1072</v>
      </c>
      <c r="E147" s="1">
        <v>42435</v>
      </c>
      <c r="F147" s="1">
        <v>42544</v>
      </c>
      <c r="G147" s="1">
        <f t="shared" si="55"/>
        <v>42544</v>
      </c>
      <c r="I147" s="56">
        <f t="shared" ref="I147:R156" si="60">IF(AND(I$5&gt;$E147,I$5&lt;$G147),1,0)</f>
        <v>0</v>
      </c>
      <c r="J147" s="56">
        <f t="shared" si="60"/>
        <v>0</v>
      </c>
      <c r="K147" s="56">
        <f t="shared" si="60"/>
        <v>0</v>
      </c>
      <c r="L147" s="56">
        <f t="shared" si="60"/>
        <v>0</v>
      </c>
      <c r="M147" s="56">
        <f t="shared" si="60"/>
        <v>0</v>
      </c>
      <c r="N147" s="56">
        <f t="shared" si="60"/>
        <v>0</v>
      </c>
      <c r="O147" s="56">
        <f t="shared" si="60"/>
        <v>0</v>
      </c>
      <c r="P147" s="56">
        <f t="shared" si="60"/>
        <v>0</v>
      </c>
      <c r="Q147" s="56">
        <f t="shared" si="60"/>
        <v>0</v>
      </c>
      <c r="R147" s="56">
        <f t="shared" si="60"/>
        <v>0</v>
      </c>
      <c r="S147" s="56">
        <f t="shared" ref="S147:AB156" si="61">IF(AND(S$5&gt;$E147,S$5&lt;$G147),1,0)</f>
        <v>0</v>
      </c>
      <c r="T147" s="56">
        <f t="shared" si="61"/>
        <v>0</v>
      </c>
      <c r="U147" s="56">
        <f t="shared" si="61"/>
        <v>0</v>
      </c>
      <c r="V147" s="56">
        <f t="shared" si="61"/>
        <v>0</v>
      </c>
      <c r="W147" s="56">
        <f t="shared" si="61"/>
        <v>0</v>
      </c>
      <c r="X147" s="56">
        <f t="shared" si="61"/>
        <v>0</v>
      </c>
      <c r="Y147" s="56">
        <f t="shared" si="61"/>
        <v>0</v>
      </c>
      <c r="Z147" s="56">
        <f t="shared" si="61"/>
        <v>0</v>
      </c>
      <c r="AA147" s="56">
        <f t="shared" si="61"/>
        <v>0</v>
      </c>
      <c r="AB147" s="56">
        <f t="shared" si="61"/>
        <v>0</v>
      </c>
      <c r="AC147" s="56">
        <f t="shared" ref="AC147:AL156" si="62">IF(AND(AC$5&gt;$E147,AC$5&lt;$G147),1,0)</f>
        <v>0</v>
      </c>
      <c r="AD147" s="56">
        <f t="shared" si="62"/>
        <v>0</v>
      </c>
      <c r="AE147" s="56">
        <f t="shared" si="62"/>
        <v>0</v>
      </c>
      <c r="AF147" s="56">
        <f t="shared" si="62"/>
        <v>0</v>
      </c>
      <c r="AG147" s="56">
        <f t="shared" si="62"/>
        <v>0</v>
      </c>
      <c r="AH147" s="56">
        <f t="shared" si="62"/>
        <v>0</v>
      </c>
      <c r="AI147" s="56">
        <f t="shared" si="62"/>
        <v>0</v>
      </c>
      <c r="AJ147" s="56">
        <f t="shared" si="62"/>
        <v>0</v>
      </c>
      <c r="AK147" s="56">
        <f t="shared" si="62"/>
        <v>1</v>
      </c>
      <c r="AL147" s="56">
        <f t="shared" si="62"/>
        <v>0</v>
      </c>
      <c r="AM147" s="56">
        <f t="shared" ref="AM147:AZ156" si="63">IF(AND(AM$5&gt;$E147,AM$5&lt;$G147),1,0)</f>
        <v>0</v>
      </c>
      <c r="AN147" s="56">
        <f t="shared" si="63"/>
        <v>0</v>
      </c>
      <c r="AO147" s="56">
        <f t="shared" si="63"/>
        <v>0</v>
      </c>
      <c r="AP147" s="56">
        <f t="shared" si="63"/>
        <v>0</v>
      </c>
      <c r="AQ147" s="56">
        <f t="shared" si="63"/>
        <v>0</v>
      </c>
      <c r="AR147" s="56">
        <f t="shared" si="63"/>
        <v>0</v>
      </c>
      <c r="AS147" s="56">
        <f t="shared" si="63"/>
        <v>0</v>
      </c>
      <c r="AT147" s="56">
        <f t="shared" si="63"/>
        <v>0</v>
      </c>
      <c r="AU147" s="56">
        <f t="shared" si="63"/>
        <v>0</v>
      </c>
      <c r="AV147" s="56">
        <f t="shared" si="63"/>
        <v>0</v>
      </c>
      <c r="AW147" s="56">
        <f t="shared" si="63"/>
        <v>0</v>
      </c>
      <c r="AX147" s="56">
        <f t="shared" si="63"/>
        <v>0</v>
      </c>
      <c r="AY147" s="56">
        <f t="shared" si="63"/>
        <v>0</v>
      </c>
      <c r="AZ147" s="56">
        <f t="shared" si="63"/>
        <v>0</v>
      </c>
    </row>
    <row r="148" spans="1:52">
      <c r="A148" s="56" t="s">
        <v>335</v>
      </c>
      <c r="B148" s="56">
        <v>966</v>
      </c>
      <c r="C148" s="56" t="s">
        <v>1069</v>
      </c>
      <c r="D148" s="56" t="s">
        <v>1071</v>
      </c>
      <c r="E148" s="1">
        <v>40834</v>
      </c>
      <c r="F148" s="1">
        <v>43819</v>
      </c>
      <c r="G148" s="1">
        <f t="shared" si="55"/>
        <v>43819</v>
      </c>
      <c r="I148" s="56">
        <f t="shared" si="60"/>
        <v>0</v>
      </c>
      <c r="J148" s="56">
        <f t="shared" si="60"/>
        <v>0</v>
      </c>
      <c r="K148" s="56">
        <f t="shared" si="60"/>
        <v>0</v>
      </c>
      <c r="L148" s="56">
        <f t="shared" si="60"/>
        <v>0</v>
      </c>
      <c r="M148" s="56">
        <f t="shared" si="60"/>
        <v>0</v>
      </c>
      <c r="N148" s="56">
        <f t="shared" si="60"/>
        <v>0</v>
      </c>
      <c r="O148" s="56">
        <f t="shared" si="60"/>
        <v>0</v>
      </c>
      <c r="P148" s="56">
        <f t="shared" si="60"/>
        <v>0</v>
      </c>
      <c r="Q148" s="56">
        <f t="shared" si="60"/>
        <v>0</v>
      </c>
      <c r="R148" s="56">
        <f t="shared" si="60"/>
        <v>0</v>
      </c>
      <c r="S148" s="56">
        <f t="shared" si="61"/>
        <v>0</v>
      </c>
      <c r="T148" s="56">
        <f t="shared" si="61"/>
        <v>1</v>
      </c>
      <c r="U148" s="56">
        <f t="shared" si="61"/>
        <v>1</v>
      </c>
      <c r="V148" s="56">
        <f t="shared" si="61"/>
        <v>1</v>
      </c>
      <c r="W148" s="56">
        <f t="shared" si="61"/>
        <v>1</v>
      </c>
      <c r="X148" s="56">
        <f t="shared" si="61"/>
        <v>1</v>
      </c>
      <c r="Y148" s="56">
        <f t="shared" si="61"/>
        <v>1</v>
      </c>
      <c r="Z148" s="56">
        <f t="shared" si="61"/>
        <v>1</v>
      </c>
      <c r="AA148" s="56">
        <f t="shared" si="61"/>
        <v>1</v>
      </c>
      <c r="AB148" s="56">
        <f t="shared" si="61"/>
        <v>1</v>
      </c>
      <c r="AC148" s="56">
        <f t="shared" si="62"/>
        <v>1</v>
      </c>
      <c r="AD148" s="56">
        <f t="shared" si="62"/>
        <v>1</v>
      </c>
      <c r="AE148" s="56">
        <f t="shared" si="62"/>
        <v>1</v>
      </c>
      <c r="AF148" s="56">
        <f t="shared" si="62"/>
        <v>1</v>
      </c>
      <c r="AG148" s="56">
        <f t="shared" si="62"/>
        <v>1</v>
      </c>
      <c r="AH148" s="56">
        <f t="shared" si="62"/>
        <v>1</v>
      </c>
      <c r="AI148" s="56">
        <f t="shared" si="62"/>
        <v>1</v>
      </c>
      <c r="AJ148" s="56">
        <f t="shared" si="62"/>
        <v>1</v>
      </c>
      <c r="AK148" s="56">
        <f t="shared" si="62"/>
        <v>1</v>
      </c>
      <c r="AL148" s="56">
        <f t="shared" si="62"/>
        <v>1</v>
      </c>
      <c r="AM148" s="56">
        <f t="shared" si="63"/>
        <v>1</v>
      </c>
      <c r="AN148" s="56">
        <f t="shared" si="63"/>
        <v>1</v>
      </c>
      <c r="AO148" s="56">
        <f t="shared" si="63"/>
        <v>1</v>
      </c>
      <c r="AP148" s="56">
        <f t="shared" si="63"/>
        <v>1</v>
      </c>
      <c r="AQ148" s="56">
        <f t="shared" si="63"/>
        <v>1</v>
      </c>
      <c r="AR148" s="56">
        <f t="shared" si="63"/>
        <v>1</v>
      </c>
      <c r="AS148" s="56">
        <f t="shared" si="63"/>
        <v>1</v>
      </c>
      <c r="AT148" s="56">
        <f t="shared" si="63"/>
        <v>1</v>
      </c>
      <c r="AU148" s="56">
        <f t="shared" si="63"/>
        <v>1</v>
      </c>
      <c r="AV148" s="56">
        <f t="shared" si="63"/>
        <v>1</v>
      </c>
      <c r="AW148" s="56">
        <f t="shared" si="63"/>
        <v>1</v>
      </c>
      <c r="AX148" s="56">
        <f t="shared" si="63"/>
        <v>1</v>
      </c>
      <c r="AY148" s="56">
        <f t="shared" si="63"/>
        <v>1</v>
      </c>
      <c r="AZ148" s="56">
        <f t="shared" si="63"/>
        <v>0</v>
      </c>
    </row>
    <row r="149" spans="1:52">
      <c r="A149" s="56" t="s">
        <v>335</v>
      </c>
      <c r="B149" s="56">
        <v>972</v>
      </c>
      <c r="C149" s="56" t="s">
        <v>1069</v>
      </c>
      <c r="D149" s="56" t="s">
        <v>1070</v>
      </c>
      <c r="E149" s="1">
        <v>40885</v>
      </c>
      <c r="F149" s="1">
        <v>43801</v>
      </c>
      <c r="G149" s="1">
        <f t="shared" si="55"/>
        <v>43801</v>
      </c>
      <c r="I149" s="56">
        <f t="shared" si="60"/>
        <v>0</v>
      </c>
      <c r="J149" s="56">
        <f t="shared" si="60"/>
        <v>0</v>
      </c>
      <c r="K149" s="56">
        <f t="shared" si="60"/>
        <v>0</v>
      </c>
      <c r="L149" s="56">
        <f t="shared" si="60"/>
        <v>0</v>
      </c>
      <c r="M149" s="56">
        <f t="shared" si="60"/>
        <v>0</v>
      </c>
      <c r="N149" s="56">
        <f t="shared" si="60"/>
        <v>0</v>
      </c>
      <c r="O149" s="56">
        <f t="shared" si="60"/>
        <v>0</v>
      </c>
      <c r="P149" s="56">
        <f t="shared" si="60"/>
        <v>0</v>
      </c>
      <c r="Q149" s="56">
        <f t="shared" si="60"/>
        <v>0</v>
      </c>
      <c r="R149" s="56">
        <f t="shared" si="60"/>
        <v>0</v>
      </c>
      <c r="S149" s="56">
        <f t="shared" si="61"/>
        <v>0</v>
      </c>
      <c r="T149" s="56">
        <f t="shared" si="61"/>
        <v>1</v>
      </c>
      <c r="U149" s="56">
        <f t="shared" si="61"/>
        <v>1</v>
      </c>
      <c r="V149" s="56">
        <f t="shared" si="61"/>
        <v>1</v>
      </c>
      <c r="W149" s="56">
        <f t="shared" si="61"/>
        <v>1</v>
      </c>
      <c r="X149" s="56">
        <f t="shared" si="61"/>
        <v>1</v>
      </c>
      <c r="Y149" s="56">
        <f t="shared" si="61"/>
        <v>1</v>
      </c>
      <c r="Z149" s="56">
        <f t="shared" si="61"/>
        <v>1</v>
      </c>
      <c r="AA149" s="56">
        <f t="shared" si="61"/>
        <v>1</v>
      </c>
      <c r="AB149" s="56">
        <f t="shared" si="61"/>
        <v>1</v>
      </c>
      <c r="AC149" s="56">
        <f t="shared" si="62"/>
        <v>1</v>
      </c>
      <c r="AD149" s="56">
        <f t="shared" si="62"/>
        <v>1</v>
      </c>
      <c r="AE149" s="56">
        <f t="shared" si="62"/>
        <v>1</v>
      </c>
      <c r="AF149" s="56">
        <f t="shared" si="62"/>
        <v>1</v>
      </c>
      <c r="AG149" s="56">
        <f t="shared" si="62"/>
        <v>1</v>
      </c>
      <c r="AH149" s="56">
        <f t="shared" si="62"/>
        <v>1</v>
      </c>
      <c r="AI149" s="56">
        <f t="shared" si="62"/>
        <v>1</v>
      </c>
      <c r="AJ149" s="56">
        <f t="shared" si="62"/>
        <v>1</v>
      </c>
      <c r="AK149" s="56">
        <f t="shared" si="62"/>
        <v>1</v>
      </c>
      <c r="AL149" s="56">
        <f t="shared" si="62"/>
        <v>1</v>
      </c>
      <c r="AM149" s="56">
        <f t="shared" si="63"/>
        <v>1</v>
      </c>
      <c r="AN149" s="56">
        <f t="shared" si="63"/>
        <v>1</v>
      </c>
      <c r="AO149" s="56">
        <f t="shared" si="63"/>
        <v>1</v>
      </c>
      <c r="AP149" s="56">
        <f t="shared" si="63"/>
        <v>1</v>
      </c>
      <c r="AQ149" s="56">
        <f t="shared" si="63"/>
        <v>1</v>
      </c>
      <c r="AR149" s="56">
        <f t="shared" si="63"/>
        <v>1</v>
      </c>
      <c r="AS149" s="56">
        <f t="shared" si="63"/>
        <v>1</v>
      </c>
      <c r="AT149" s="56">
        <f t="shared" si="63"/>
        <v>1</v>
      </c>
      <c r="AU149" s="56">
        <f t="shared" si="63"/>
        <v>1</v>
      </c>
      <c r="AV149" s="56">
        <f t="shared" si="63"/>
        <v>1</v>
      </c>
      <c r="AW149" s="56">
        <f t="shared" si="63"/>
        <v>1</v>
      </c>
      <c r="AX149" s="56">
        <f t="shared" si="63"/>
        <v>1</v>
      </c>
      <c r="AY149" s="56">
        <f t="shared" si="63"/>
        <v>1</v>
      </c>
      <c r="AZ149" s="56">
        <f t="shared" si="63"/>
        <v>0</v>
      </c>
    </row>
    <row r="150" spans="1:52">
      <c r="A150" s="56" t="s">
        <v>335</v>
      </c>
      <c r="B150" s="56">
        <v>988</v>
      </c>
      <c r="C150" s="56" t="s">
        <v>1069</v>
      </c>
      <c r="D150" s="56" t="s">
        <v>1068</v>
      </c>
      <c r="E150" s="1">
        <v>40949</v>
      </c>
      <c r="F150" s="1">
        <v>43812</v>
      </c>
      <c r="G150" s="1">
        <f t="shared" si="55"/>
        <v>43812</v>
      </c>
      <c r="I150" s="56">
        <f t="shared" si="60"/>
        <v>0</v>
      </c>
      <c r="J150" s="56">
        <f t="shared" si="60"/>
        <v>0</v>
      </c>
      <c r="K150" s="56">
        <f t="shared" si="60"/>
        <v>0</v>
      </c>
      <c r="L150" s="56">
        <f t="shared" si="60"/>
        <v>0</v>
      </c>
      <c r="M150" s="56">
        <f t="shared" si="60"/>
        <v>0</v>
      </c>
      <c r="N150" s="56">
        <f t="shared" si="60"/>
        <v>0</v>
      </c>
      <c r="O150" s="56">
        <f t="shared" si="60"/>
        <v>0</v>
      </c>
      <c r="P150" s="56">
        <f t="shared" si="60"/>
        <v>0</v>
      </c>
      <c r="Q150" s="56">
        <f t="shared" si="60"/>
        <v>0</v>
      </c>
      <c r="R150" s="56">
        <f t="shared" si="60"/>
        <v>0</v>
      </c>
      <c r="S150" s="56">
        <f t="shared" si="61"/>
        <v>0</v>
      </c>
      <c r="T150" s="56">
        <f t="shared" si="61"/>
        <v>0</v>
      </c>
      <c r="U150" s="56">
        <f t="shared" si="61"/>
        <v>1</v>
      </c>
      <c r="V150" s="56">
        <f t="shared" si="61"/>
        <v>1</v>
      </c>
      <c r="W150" s="56">
        <f t="shared" si="61"/>
        <v>1</v>
      </c>
      <c r="X150" s="56">
        <f t="shared" si="61"/>
        <v>1</v>
      </c>
      <c r="Y150" s="56">
        <f t="shared" si="61"/>
        <v>1</v>
      </c>
      <c r="Z150" s="56">
        <f t="shared" si="61"/>
        <v>1</v>
      </c>
      <c r="AA150" s="56">
        <f t="shared" si="61"/>
        <v>1</v>
      </c>
      <c r="AB150" s="56">
        <f t="shared" si="61"/>
        <v>1</v>
      </c>
      <c r="AC150" s="56">
        <f t="shared" si="62"/>
        <v>1</v>
      </c>
      <c r="AD150" s="56">
        <f t="shared" si="62"/>
        <v>1</v>
      </c>
      <c r="AE150" s="56">
        <f t="shared" si="62"/>
        <v>1</v>
      </c>
      <c r="AF150" s="56">
        <f t="shared" si="62"/>
        <v>1</v>
      </c>
      <c r="AG150" s="56">
        <f t="shared" si="62"/>
        <v>1</v>
      </c>
      <c r="AH150" s="56">
        <f t="shared" si="62"/>
        <v>1</v>
      </c>
      <c r="AI150" s="56">
        <f t="shared" si="62"/>
        <v>1</v>
      </c>
      <c r="AJ150" s="56">
        <f t="shared" si="62"/>
        <v>1</v>
      </c>
      <c r="AK150" s="56">
        <f t="shared" si="62"/>
        <v>1</v>
      </c>
      <c r="AL150" s="56">
        <f t="shared" si="62"/>
        <v>1</v>
      </c>
      <c r="AM150" s="56">
        <f t="shared" si="63"/>
        <v>1</v>
      </c>
      <c r="AN150" s="56">
        <f t="shared" si="63"/>
        <v>1</v>
      </c>
      <c r="AO150" s="56">
        <f t="shared" si="63"/>
        <v>1</v>
      </c>
      <c r="AP150" s="56">
        <f t="shared" si="63"/>
        <v>1</v>
      </c>
      <c r="AQ150" s="56">
        <f t="shared" si="63"/>
        <v>1</v>
      </c>
      <c r="AR150" s="56">
        <f t="shared" si="63"/>
        <v>1</v>
      </c>
      <c r="AS150" s="56">
        <f t="shared" si="63"/>
        <v>1</v>
      </c>
      <c r="AT150" s="56">
        <f t="shared" si="63"/>
        <v>1</v>
      </c>
      <c r="AU150" s="56">
        <f t="shared" si="63"/>
        <v>1</v>
      </c>
      <c r="AV150" s="56">
        <f t="shared" si="63"/>
        <v>1</v>
      </c>
      <c r="AW150" s="56">
        <f t="shared" si="63"/>
        <v>1</v>
      </c>
      <c r="AX150" s="56">
        <f t="shared" si="63"/>
        <v>1</v>
      </c>
      <c r="AY150" s="56">
        <f t="shared" si="63"/>
        <v>1</v>
      </c>
      <c r="AZ150" s="56">
        <f t="shared" si="63"/>
        <v>0</v>
      </c>
    </row>
    <row r="151" spans="1:52">
      <c r="A151" s="56" t="s">
        <v>652</v>
      </c>
      <c r="B151" s="56">
        <v>28053</v>
      </c>
      <c r="C151" s="56" t="s">
        <v>1067</v>
      </c>
      <c r="D151" s="56" t="s">
        <v>1066</v>
      </c>
      <c r="E151" s="1">
        <v>43399</v>
      </c>
      <c r="G151" s="1">
        <f t="shared" si="55"/>
        <v>44197</v>
      </c>
      <c r="I151" s="56">
        <f t="shared" si="60"/>
        <v>0</v>
      </c>
      <c r="J151" s="56">
        <f t="shared" si="60"/>
        <v>0</v>
      </c>
      <c r="K151" s="56">
        <f t="shared" si="60"/>
        <v>0</v>
      </c>
      <c r="L151" s="56">
        <f t="shared" si="60"/>
        <v>0</v>
      </c>
      <c r="M151" s="56">
        <f t="shared" si="60"/>
        <v>0</v>
      </c>
      <c r="N151" s="56">
        <f t="shared" si="60"/>
        <v>0</v>
      </c>
      <c r="O151" s="56">
        <f t="shared" si="60"/>
        <v>0</v>
      </c>
      <c r="P151" s="56">
        <f t="shared" si="60"/>
        <v>0</v>
      </c>
      <c r="Q151" s="56">
        <f t="shared" si="60"/>
        <v>0</v>
      </c>
      <c r="R151" s="56">
        <f t="shared" si="60"/>
        <v>0</v>
      </c>
      <c r="S151" s="56">
        <f t="shared" si="61"/>
        <v>0</v>
      </c>
      <c r="T151" s="56">
        <f t="shared" si="61"/>
        <v>0</v>
      </c>
      <c r="U151" s="56">
        <f t="shared" si="61"/>
        <v>0</v>
      </c>
      <c r="V151" s="56">
        <f t="shared" si="61"/>
        <v>0</v>
      </c>
      <c r="W151" s="56">
        <f t="shared" si="61"/>
        <v>0</v>
      </c>
      <c r="X151" s="56">
        <f t="shared" si="61"/>
        <v>0</v>
      </c>
      <c r="Y151" s="56">
        <f t="shared" si="61"/>
        <v>0</v>
      </c>
      <c r="Z151" s="56">
        <f t="shared" si="61"/>
        <v>0</v>
      </c>
      <c r="AA151" s="56">
        <f t="shared" si="61"/>
        <v>0</v>
      </c>
      <c r="AB151" s="56">
        <f t="shared" si="61"/>
        <v>0</v>
      </c>
      <c r="AC151" s="56">
        <f t="shared" si="62"/>
        <v>0</v>
      </c>
      <c r="AD151" s="56">
        <f t="shared" si="62"/>
        <v>0</v>
      </c>
      <c r="AE151" s="56">
        <f t="shared" si="62"/>
        <v>0</v>
      </c>
      <c r="AF151" s="56">
        <f t="shared" si="62"/>
        <v>0</v>
      </c>
      <c r="AG151" s="56">
        <f t="shared" si="62"/>
        <v>0</v>
      </c>
      <c r="AH151" s="56">
        <f t="shared" si="62"/>
        <v>0</v>
      </c>
      <c r="AI151" s="56">
        <f t="shared" si="62"/>
        <v>0</v>
      </c>
      <c r="AJ151" s="56">
        <f t="shared" si="62"/>
        <v>0</v>
      </c>
      <c r="AK151" s="56">
        <f t="shared" si="62"/>
        <v>0</v>
      </c>
      <c r="AL151" s="56">
        <f t="shared" si="62"/>
        <v>0</v>
      </c>
      <c r="AM151" s="56">
        <f t="shared" si="63"/>
        <v>0</v>
      </c>
      <c r="AN151" s="56">
        <f t="shared" si="63"/>
        <v>0</v>
      </c>
      <c r="AO151" s="56">
        <f t="shared" si="63"/>
        <v>0</v>
      </c>
      <c r="AP151" s="56">
        <f t="shared" si="63"/>
        <v>0</v>
      </c>
      <c r="AQ151" s="56">
        <f t="shared" si="63"/>
        <v>0</v>
      </c>
      <c r="AR151" s="56">
        <f t="shared" si="63"/>
        <v>0</v>
      </c>
      <c r="AS151" s="56">
        <f t="shared" si="63"/>
        <v>0</v>
      </c>
      <c r="AT151" s="56">
        <f t="shared" si="63"/>
        <v>0</v>
      </c>
      <c r="AU151" s="56">
        <f t="shared" si="63"/>
        <v>0</v>
      </c>
      <c r="AV151" s="56">
        <f t="shared" si="63"/>
        <v>1</v>
      </c>
      <c r="AW151" s="56">
        <f t="shared" si="63"/>
        <v>1</v>
      </c>
      <c r="AX151" s="56">
        <f t="shared" si="63"/>
        <v>1</v>
      </c>
      <c r="AY151" s="56">
        <f t="shared" si="63"/>
        <v>1</v>
      </c>
      <c r="AZ151" s="56">
        <f t="shared" si="63"/>
        <v>1</v>
      </c>
    </row>
    <row r="152" spans="1:52">
      <c r="A152" s="56" t="s">
        <v>652</v>
      </c>
      <c r="B152" s="56">
        <v>28198</v>
      </c>
      <c r="C152" s="56" t="s">
        <v>1065</v>
      </c>
      <c r="D152" s="56" t="s">
        <v>1064</v>
      </c>
      <c r="E152" s="1">
        <v>43293</v>
      </c>
      <c r="G152" s="1">
        <f t="shared" si="55"/>
        <v>44197</v>
      </c>
      <c r="I152" s="56">
        <f t="shared" si="60"/>
        <v>0</v>
      </c>
      <c r="J152" s="56">
        <f t="shared" si="60"/>
        <v>0</v>
      </c>
      <c r="K152" s="56">
        <f t="shared" si="60"/>
        <v>0</v>
      </c>
      <c r="L152" s="56">
        <f t="shared" si="60"/>
        <v>0</v>
      </c>
      <c r="M152" s="56">
        <f t="shared" si="60"/>
        <v>0</v>
      </c>
      <c r="N152" s="56">
        <f t="shared" si="60"/>
        <v>0</v>
      </c>
      <c r="O152" s="56">
        <f t="shared" si="60"/>
        <v>0</v>
      </c>
      <c r="P152" s="56">
        <f t="shared" si="60"/>
        <v>0</v>
      </c>
      <c r="Q152" s="56">
        <f t="shared" si="60"/>
        <v>0</v>
      </c>
      <c r="R152" s="56">
        <f t="shared" si="60"/>
        <v>0</v>
      </c>
      <c r="S152" s="56">
        <f t="shared" si="61"/>
        <v>0</v>
      </c>
      <c r="T152" s="56">
        <f t="shared" si="61"/>
        <v>0</v>
      </c>
      <c r="U152" s="56">
        <f t="shared" si="61"/>
        <v>0</v>
      </c>
      <c r="V152" s="56">
        <f t="shared" si="61"/>
        <v>0</v>
      </c>
      <c r="W152" s="56">
        <f t="shared" si="61"/>
        <v>0</v>
      </c>
      <c r="X152" s="56">
        <f t="shared" si="61"/>
        <v>0</v>
      </c>
      <c r="Y152" s="56">
        <f t="shared" si="61"/>
        <v>0</v>
      </c>
      <c r="Z152" s="56">
        <f t="shared" si="61"/>
        <v>0</v>
      </c>
      <c r="AA152" s="56">
        <f t="shared" si="61"/>
        <v>0</v>
      </c>
      <c r="AB152" s="56">
        <f t="shared" si="61"/>
        <v>0</v>
      </c>
      <c r="AC152" s="56">
        <f t="shared" si="62"/>
        <v>0</v>
      </c>
      <c r="AD152" s="56">
        <f t="shared" si="62"/>
        <v>0</v>
      </c>
      <c r="AE152" s="56">
        <f t="shared" si="62"/>
        <v>0</v>
      </c>
      <c r="AF152" s="56">
        <f t="shared" si="62"/>
        <v>0</v>
      </c>
      <c r="AG152" s="56">
        <f t="shared" si="62"/>
        <v>0</v>
      </c>
      <c r="AH152" s="56">
        <f t="shared" si="62"/>
        <v>0</v>
      </c>
      <c r="AI152" s="56">
        <f t="shared" si="62"/>
        <v>0</v>
      </c>
      <c r="AJ152" s="56">
        <f t="shared" si="62"/>
        <v>0</v>
      </c>
      <c r="AK152" s="56">
        <f t="shared" si="62"/>
        <v>0</v>
      </c>
      <c r="AL152" s="56">
        <f t="shared" si="62"/>
        <v>0</v>
      </c>
      <c r="AM152" s="56">
        <f t="shared" si="63"/>
        <v>0</v>
      </c>
      <c r="AN152" s="56">
        <f t="shared" si="63"/>
        <v>0</v>
      </c>
      <c r="AO152" s="56">
        <f t="shared" si="63"/>
        <v>0</v>
      </c>
      <c r="AP152" s="56">
        <f t="shared" si="63"/>
        <v>0</v>
      </c>
      <c r="AQ152" s="56">
        <f t="shared" si="63"/>
        <v>0</v>
      </c>
      <c r="AR152" s="56">
        <f t="shared" si="63"/>
        <v>0</v>
      </c>
      <c r="AS152" s="56">
        <f t="shared" si="63"/>
        <v>0</v>
      </c>
      <c r="AT152" s="56">
        <f t="shared" si="63"/>
        <v>0</v>
      </c>
      <c r="AU152" s="56">
        <f t="shared" si="63"/>
        <v>1</v>
      </c>
      <c r="AV152" s="56">
        <f t="shared" si="63"/>
        <v>1</v>
      </c>
      <c r="AW152" s="56">
        <f t="shared" si="63"/>
        <v>1</v>
      </c>
      <c r="AX152" s="56">
        <f t="shared" si="63"/>
        <v>1</v>
      </c>
      <c r="AY152" s="56">
        <f t="shared" si="63"/>
        <v>1</v>
      </c>
      <c r="AZ152" s="56">
        <f t="shared" si="63"/>
        <v>1</v>
      </c>
    </row>
    <row r="153" spans="1:52">
      <c r="A153" s="56" t="s">
        <v>652</v>
      </c>
      <c r="B153" s="56">
        <v>147</v>
      </c>
      <c r="C153" s="56" t="s">
        <v>999</v>
      </c>
      <c r="D153" s="56" t="s">
        <v>1063</v>
      </c>
      <c r="E153" s="1">
        <v>39699</v>
      </c>
      <c r="G153" s="1">
        <f t="shared" si="55"/>
        <v>44197</v>
      </c>
      <c r="I153" s="56">
        <f t="shared" si="60"/>
        <v>1</v>
      </c>
      <c r="J153" s="56">
        <f t="shared" si="60"/>
        <v>1</v>
      </c>
      <c r="K153" s="56">
        <f t="shared" si="60"/>
        <v>1</v>
      </c>
      <c r="L153" s="56">
        <f t="shared" si="60"/>
        <v>1</v>
      </c>
      <c r="M153" s="56">
        <f t="shared" si="60"/>
        <v>1</v>
      </c>
      <c r="N153" s="56">
        <f t="shared" si="60"/>
        <v>1</v>
      </c>
      <c r="O153" s="56">
        <f t="shared" si="60"/>
        <v>1</v>
      </c>
      <c r="P153" s="56">
        <f t="shared" si="60"/>
        <v>1</v>
      </c>
      <c r="Q153" s="56">
        <f t="shared" si="60"/>
        <v>1</v>
      </c>
      <c r="R153" s="56">
        <f t="shared" si="60"/>
        <v>1</v>
      </c>
      <c r="S153" s="56">
        <f t="shared" si="61"/>
        <v>1</v>
      </c>
      <c r="T153" s="56">
        <f t="shared" si="61"/>
        <v>1</v>
      </c>
      <c r="U153" s="56">
        <f t="shared" si="61"/>
        <v>1</v>
      </c>
      <c r="V153" s="56">
        <f t="shared" si="61"/>
        <v>1</v>
      </c>
      <c r="W153" s="56">
        <f t="shared" si="61"/>
        <v>1</v>
      </c>
      <c r="X153" s="56">
        <f t="shared" si="61"/>
        <v>1</v>
      </c>
      <c r="Y153" s="56">
        <f t="shared" si="61"/>
        <v>1</v>
      </c>
      <c r="Z153" s="56">
        <f t="shared" si="61"/>
        <v>1</v>
      </c>
      <c r="AA153" s="56">
        <f t="shared" si="61"/>
        <v>1</v>
      </c>
      <c r="AB153" s="56">
        <f t="shared" si="61"/>
        <v>1</v>
      </c>
      <c r="AC153" s="56">
        <f t="shared" si="62"/>
        <v>1</v>
      </c>
      <c r="AD153" s="56">
        <f t="shared" si="62"/>
        <v>1</v>
      </c>
      <c r="AE153" s="56">
        <f t="shared" si="62"/>
        <v>1</v>
      </c>
      <c r="AF153" s="56">
        <f t="shared" si="62"/>
        <v>1</v>
      </c>
      <c r="AG153" s="56">
        <f t="shared" si="62"/>
        <v>1</v>
      </c>
      <c r="AH153" s="56">
        <f t="shared" si="62"/>
        <v>1</v>
      </c>
      <c r="AI153" s="56">
        <f t="shared" si="62"/>
        <v>1</v>
      </c>
      <c r="AJ153" s="56">
        <f t="shared" si="62"/>
        <v>1</v>
      </c>
      <c r="AK153" s="56">
        <f t="shared" si="62"/>
        <v>1</v>
      </c>
      <c r="AL153" s="56">
        <f t="shared" si="62"/>
        <v>1</v>
      </c>
      <c r="AM153" s="56">
        <f t="shared" si="63"/>
        <v>1</v>
      </c>
      <c r="AN153" s="56">
        <f t="shared" si="63"/>
        <v>1</v>
      </c>
      <c r="AO153" s="56">
        <f t="shared" si="63"/>
        <v>1</v>
      </c>
      <c r="AP153" s="56">
        <f t="shared" si="63"/>
        <v>1</v>
      </c>
      <c r="AQ153" s="56">
        <f t="shared" si="63"/>
        <v>1</v>
      </c>
      <c r="AR153" s="56">
        <f t="shared" si="63"/>
        <v>1</v>
      </c>
      <c r="AS153" s="56">
        <f t="shared" si="63"/>
        <v>1</v>
      </c>
      <c r="AT153" s="56">
        <f t="shared" si="63"/>
        <v>1</v>
      </c>
      <c r="AU153" s="56">
        <f t="shared" si="63"/>
        <v>1</v>
      </c>
      <c r="AV153" s="56">
        <f t="shared" si="63"/>
        <v>1</v>
      </c>
      <c r="AW153" s="56">
        <f t="shared" si="63"/>
        <v>1</v>
      </c>
      <c r="AX153" s="56">
        <f t="shared" si="63"/>
        <v>1</v>
      </c>
      <c r="AY153" s="56">
        <f t="shared" si="63"/>
        <v>1</v>
      </c>
      <c r="AZ153" s="56">
        <f t="shared" si="63"/>
        <v>1</v>
      </c>
    </row>
    <row r="154" spans="1:52">
      <c r="A154" s="56" t="s">
        <v>652</v>
      </c>
      <c r="B154" s="56">
        <v>150</v>
      </c>
      <c r="C154" s="56" t="s">
        <v>999</v>
      </c>
      <c r="D154" s="56" t="s">
        <v>1062</v>
      </c>
      <c r="E154" s="1">
        <v>39737</v>
      </c>
      <c r="G154" s="1">
        <f t="shared" si="55"/>
        <v>44197</v>
      </c>
      <c r="I154" s="56">
        <f t="shared" si="60"/>
        <v>1</v>
      </c>
      <c r="J154" s="56">
        <f t="shared" si="60"/>
        <v>1</v>
      </c>
      <c r="K154" s="56">
        <f t="shared" si="60"/>
        <v>1</v>
      </c>
      <c r="L154" s="56">
        <f t="shared" si="60"/>
        <v>1</v>
      </c>
      <c r="M154" s="56">
        <f t="shared" si="60"/>
        <v>1</v>
      </c>
      <c r="N154" s="56">
        <f t="shared" si="60"/>
        <v>1</v>
      </c>
      <c r="O154" s="56">
        <f t="shared" si="60"/>
        <v>1</v>
      </c>
      <c r="P154" s="56">
        <f t="shared" si="60"/>
        <v>1</v>
      </c>
      <c r="Q154" s="56">
        <f t="shared" si="60"/>
        <v>1</v>
      </c>
      <c r="R154" s="56">
        <f t="shared" si="60"/>
        <v>1</v>
      </c>
      <c r="S154" s="56">
        <f t="shared" si="61"/>
        <v>1</v>
      </c>
      <c r="T154" s="56">
        <f t="shared" si="61"/>
        <v>1</v>
      </c>
      <c r="U154" s="56">
        <f t="shared" si="61"/>
        <v>1</v>
      </c>
      <c r="V154" s="56">
        <f t="shared" si="61"/>
        <v>1</v>
      </c>
      <c r="W154" s="56">
        <f t="shared" si="61"/>
        <v>1</v>
      </c>
      <c r="X154" s="56">
        <f t="shared" si="61"/>
        <v>1</v>
      </c>
      <c r="Y154" s="56">
        <f t="shared" si="61"/>
        <v>1</v>
      </c>
      <c r="Z154" s="56">
        <f t="shared" si="61"/>
        <v>1</v>
      </c>
      <c r="AA154" s="56">
        <f t="shared" si="61"/>
        <v>1</v>
      </c>
      <c r="AB154" s="56">
        <f t="shared" si="61"/>
        <v>1</v>
      </c>
      <c r="AC154" s="56">
        <f t="shared" si="62"/>
        <v>1</v>
      </c>
      <c r="AD154" s="56">
        <f t="shared" si="62"/>
        <v>1</v>
      </c>
      <c r="AE154" s="56">
        <f t="shared" si="62"/>
        <v>1</v>
      </c>
      <c r="AF154" s="56">
        <f t="shared" si="62"/>
        <v>1</v>
      </c>
      <c r="AG154" s="56">
        <f t="shared" si="62"/>
        <v>1</v>
      </c>
      <c r="AH154" s="56">
        <f t="shared" si="62"/>
        <v>1</v>
      </c>
      <c r="AI154" s="56">
        <f t="shared" si="62"/>
        <v>1</v>
      </c>
      <c r="AJ154" s="56">
        <f t="shared" si="62"/>
        <v>1</v>
      </c>
      <c r="AK154" s="56">
        <f t="shared" si="62"/>
        <v>1</v>
      </c>
      <c r="AL154" s="56">
        <f t="shared" si="62"/>
        <v>1</v>
      </c>
      <c r="AM154" s="56">
        <f t="shared" si="63"/>
        <v>1</v>
      </c>
      <c r="AN154" s="56">
        <f t="shared" si="63"/>
        <v>1</v>
      </c>
      <c r="AO154" s="56">
        <f t="shared" si="63"/>
        <v>1</v>
      </c>
      <c r="AP154" s="56">
        <f t="shared" si="63"/>
        <v>1</v>
      </c>
      <c r="AQ154" s="56">
        <f t="shared" si="63"/>
        <v>1</v>
      </c>
      <c r="AR154" s="56">
        <f t="shared" si="63"/>
        <v>1</v>
      </c>
      <c r="AS154" s="56">
        <f t="shared" si="63"/>
        <v>1</v>
      </c>
      <c r="AT154" s="56">
        <f t="shared" si="63"/>
        <v>1</v>
      </c>
      <c r="AU154" s="56">
        <f t="shared" si="63"/>
        <v>1</v>
      </c>
      <c r="AV154" s="56">
        <f t="shared" si="63"/>
        <v>1</v>
      </c>
      <c r="AW154" s="56">
        <f t="shared" si="63"/>
        <v>1</v>
      </c>
      <c r="AX154" s="56">
        <f t="shared" si="63"/>
        <v>1</v>
      </c>
      <c r="AY154" s="56">
        <f t="shared" si="63"/>
        <v>1</v>
      </c>
      <c r="AZ154" s="56">
        <f t="shared" si="63"/>
        <v>1</v>
      </c>
    </row>
    <row r="155" spans="1:52">
      <c r="A155" s="56" t="s">
        <v>652</v>
      </c>
      <c r="B155" s="56">
        <v>242</v>
      </c>
      <c r="C155" s="56" t="s">
        <v>999</v>
      </c>
      <c r="D155" s="56" t="s">
        <v>1061</v>
      </c>
      <c r="E155" s="1">
        <v>39836</v>
      </c>
      <c r="G155" s="1">
        <f t="shared" si="55"/>
        <v>44197</v>
      </c>
      <c r="I155" s="56">
        <f t="shared" si="60"/>
        <v>1</v>
      </c>
      <c r="J155" s="56">
        <f t="shared" si="60"/>
        <v>1</v>
      </c>
      <c r="K155" s="56">
        <f t="shared" si="60"/>
        <v>1</v>
      </c>
      <c r="L155" s="56">
        <f t="shared" si="60"/>
        <v>1</v>
      </c>
      <c r="M155" s="56">
        <f t="shared" si="60"/>
        <v>1</v>
      </c>
      <c r="N155" s="56">
        <f t="shared" si="60"/>
        <v>1</v>
      </c>
      <c r="O155" s="56">
        <f t="shared" si="60"/>
        <v>1</v>
      </c>
      <c r="P155" s="56">
        <f t="shared" si="60"/>
        <v>1</v>
      </c>
      <c r="Q155" s="56">
        <f t="shared" si="60"/>
        <v>1</v>
      </c>
      <c r="R155" s="56">
        <f t="shared" si="60"/>
        <v>1</v>
      </c>
      <c r="S155" s="56">
        <f t="shared" si="61"/>
        <v>1</v>
      </c>
      <c r="T155" s="56">
        <f t="shared" si="61"/>
        <v>1</v>
      </c>
      <c r="U155" s="56">
        <f t="shared" si="61"/>
        <v>1</v>
      </c>
      <c r="V155" s="56">
        <f t="shared" si="61"/>
        <v>1</v>
      </c>
      <c r="W155" s="56">
        <f t="shared" si="61"/>
        <v>1</v>
      </c>
      <c r="X155" s="56">
        <f t="shared" si="61"/>
        <v>1</v>
      </c>
      <c r="Y155" s="56">
        <f t="shared" si="61"/>
        <v>1</v>
      </c>
      <c r="Z155" s="56">
        <f t="shared" si="61"/>
        <v>1</v>
      </c>
      <c r="AA155" s="56">
        <f t="shared" si="61"/>
        <v>1</v>
      </c>
      <c r="AB155" s="56">
        <f t="shared" si="61"/>
        <v>1</v>
      </c>
      <c r="AC155" s="56">
        <f t="shared" si="62"/>
        <v>1</v>
      </c>
      <c r="AD155" s="56">
        <f t="shared" si="62"/>
        <v>1</v>
      </c>
      <c r="AE155" s="56">
        <f t="shared" si="62"/>
        <v>1</v>
      </c>
      <c r="AF155" s="56">
        <f t="shared" si="62"/>
        <v>1</v>
      </c>
      <c r="AG155" s="56">
        <f t="shared" si="62"/>
        <v>1</v>
      </c>
      <c r="AH155" s="56">
        <f t="shared" si="62"/>
        <v>1</v>
      </c>
      <c r="AI155" s="56">
        <f t="shared" si="62"/>
        <v>1</v>
      </c>
      <c r="AJ155" s="56">
        <f t="shared" si="62"/>
        <v>1</v>
      </c>
      <c r="AK155" s="56">
        <f t="shared" si="62"/>
        <v>1</v>
      </c>
      <c r="AL155" s="56">
        <f t="shared" si="62"/>
        <v>1</v>
      </c>
      <c r="AM155" s="56">
        <f t="shared" si="63"/>
        <v>1</v>
      </c>
      <c r="AN155" s="56">
        <f t="shared" si="63"/>
        <v>1</v>
      </c>
      <c r="AO155" s="56">
        <f t="shared" si="63"/>
        <v>1</v>
      </c>
      <c r="AP155" s="56">
        <f t="shared" si="63"/>
        <v>1</v>
      </c>
      <c r="AQ155" s="56">
        <f t="shared" si="63"/>
        <v>1</v>
      </c>
      <c r="AR155" s="56">
        <f t="shared" si="63"/>
        <v>1</v>
      </c>
      <c r="AS155" s="56">
        <f t="shared" si="63"/>
        <v>1</v>
      </c>
      <c r="AT155" s="56">
        <f t="shared" si="63"/>
        <v>1</v>
      </c>
      <c r="AU155" s="56">
        <f t="shared" si="63"/>
        <v>1</v>
      </c>
      <c r="AV155" s="56">
        <f t="shared" si="63"/>
        <v>1</v>
      </c>
      <c r="AW155" s="56">
        <f t="shared" si="63"/>
        <v>1</v>
      </c>
      <c r="AX155" s="56">
        <f t="shared" si="63"/>
        <v>1</v>
      </c>
      <c r="AY155" s="56">
        <f t="shared" si="63"/>
        <v>1</v>
      </c>
      <c r="AZ155" s="56">
        <f t="shared" si="63"/>
        <v>1</v>
      </c>
    </row>
    <row r="156" spans="1:52">
      <c r="A156" s="56" t="s">
        <v>652</v>
      </c>
      <c r="B156" s="56">
        <v>260</v>
      </c>
      <c r="C156" s="56" t="s">
        <v>967</v>
      </c>
      <c r="D156" s="56" t="s">
        <v>1060</v>
      </c>
      <c r="E156" s="1">
        <v>39917</v>
      </c>
      <c r="G156" s="1">
        <f t="shared" si="55"/>
        <v>44197</v>
      </c>
      <c r="I156" s="56">
        <f t="shared" si="60"/>
        <v>0</v>
      </c>
      <c r="J156" s="56">
        <f t="shared" si="60"/>
        <v>1</v>
      </c>
      <c r="K156" s="56">
        <f t="shared" si="60"/>
        <v>1</v>
      </c>
      <c r="L156" s="56">
        <f t="shared" si="60"/>
        <v>1</v>
      </c>
      <c r="M156" s="56">
        <f t="shared" si="60"/>
        <v>1</v>
      </c>
      <c r="N156" s="56">
        <f t="shared" si="60"/>
        <v>1</v>
      </c>
      <c r="O156" s="56">
        <f t="shared" si="60"/>
        <v>1</v>
      </c>
      <c r="P156" s="56">
        <f t="shared" si="60"/>
        <v>1</v>
      </c>
      <c r="Q156" s="56">
        <f t="shared" si="60"/>
        <v>1</v>
      </c>
      <c r="R156" s="56">
        <f t="shared" si="60"/>
        <v>1</v>
      </c>
      <c r="S156" s="56">
        <f t="shared" si="61"/>
        <v>1</v>
      </c>
      <c r="T156" s="56">
        <f t="shared" si="61"/>
        <v>1</v>
      </c>
      <c r="U156" s="56">
        <f t="shared" si="61"/>
        <v>1</v>
      </c>
      <c r="V156" s="56">
        <f t="shared" si="61"/>
        <v>1</v>
      </c>
      <c r="W156" s="56">
        <f t="shared" si="61"/>
        <v>1</v>
      </c>
      <c r="X156" s="56">
        <f t="shared" si="61"/>
        <v>1</v>
      </c>
      <c r="Y156" s="56">
        <f t="shared" si="61"/>
        <v>1</v>
      </c>
      <c r="Z156" s="56">
        <f t="shared" si="61"/>
        <v>1</v>
      </c>
      <c r="AA156" s="56">
        <f t="shared" si="61"/>
        <v>1</v>
      </c>
      <c r="AB156" s="56">
        <f t="shared" si="61"/>
        <v>1</v>
      </c>
      <c r="AC156" s="56">
        <f t="shared" si="62"/>
        <v>1</v>
      </c>
      <c r="AD156" s="56">
        <f t="shared" si="62"/>
        <v>1</v>
      </c>
      <c r="AE156" s="56">
        <f t="shared" si="62"/>
        <v>1</v>
      </c>
      <c r="AF156" s="56">
        <f t="shared" si="62"/>
        <v>1</v>
      </c>
      <c r="AG156" s="56">
        <f t="shared" si="62"/>
        <v>1</v>
      </c>
      <c r="AH156" s="56">
        <f t="shared" si="62"/>
        <v>1</v>
      </c>
      <c r="AI156" s="56">
        <f t="shared" si="62"/>
        <v>1</v>
      </c>
      <c r="AJ156" s="56">
        <f t="shared" si="62"/>
        <v>1</v>
      </c>
      <c r="AK156" s="56">
        <f t="shared" si="62"/>
        <v>1</v>
      </c>
      <c r="AL156" s="56">
        <f t="shared" si="62"/>
        <v>1</v>
      </c>
      <c r="AM156" s="56">
        <f t="shared" si="63"/>
        <v>1</v>
      </c>
      <c r="AN156" s="56">
        <f t="shared" si="63"/>
        <v>1</v>
      </c>
      <c r="AO156" s="56">
        <f t="shared" si="63"/>
        <v>1</v>
      </c>
      <c r="AP156" s="56">
        <f t="shared" si="63"/>
        <v>1</v>
      </c>
      <c r="AQ156" s="56">
        <f t="shared" si="63"/>
        <v>1</v>
      </c>
      <c r="AR156" s="56">
        <f t="shared" si="63"/>
        <v>1</v>
      </c>
      <c r="AS156" s="56">
        <f t="shared" si="63"/>
        <v>1</v>
      </c>
      <c r="AT156" s="56">
        <f t="shared" si="63"/>
        <v>1</v>
      </c>
      <c r="AU156" s="56">
        <f t="shared" si="63"/>
        <v>1</v>
      </c>
      <c r="AV156" s="56">
        <f t="shared" si="63"/>
        <v>1</v>
      </c>
      <c r="AW156" s="56">
        <f t="shared" si="63"/>
        <v>1</v>
      </c>
      <c r="AX156" s="56">
        <f t="shared" si="63"/>
        <v>1</v>
      </c>
      <c r="AY156" s="56">
        <f t="shared" si="63"/>
        <v>1</v>
      </c>
      <c r="AZ156" s="56">
        <f t="shared" si="63"/>
        <v>1</v>
      </c>
    </row>
    <row r="157" spans="1:52">
      <c r="A157" s="56" t="s">
        <v>652</v>
      </c>
      <c r="B157" s="56">
        <v>282</v>
      </c>
      <c r="C157" s="56" t="s">
        <v>971</v>
      </c>
      <c r="D157" s="56" t="s">
        <v>1059</v>
      </c>
      <c r="E157" s="1">
        <v>39979</v>
      </c>
      <c r="G157" s="1">
        <f t="shared" si="55"/>
        <v>44197</v>
      </c>
      <c r="I157" s="56">
        <f t="shared" ref="I157:R166" si="64">IF(AND(I$5&gt;$E157,I$5&lt;$G157),1,0)</f>
        <v>0</v>
      </c>
      <c r="J157" s="56">
        <f t="shared" si="64"/>
        <v>1</v>
      </c>
      <c r="K157" s="56">
        <f t="shared" si="64"/>
        <v>1</v>
      </c>
      <c r="L157" s="56">
        <f t="shared" si="64"/>
        <v>1</v>
      </c>
      <c r="M157" s="56">
        <f t="shared" si="64"/>
        <v>1</v>
      </c>
      <c r="N157" s="56">
        <f t="shared" si="64"/>
        <v>1</v>
      </c>
      <c r="O157" s="56">
        <f t="shared" si="64"/>
        <v>1</v>
      </c>
      <c r="P157" s="56">
        <f t="shared" si="64"/>
        <v>1</v>
      </c>
      <c r="Q157" s="56">
        <f t="shared" si="64"/>
        <v>1</v>
      </c>
      <c r="R157" s="56">
        <f t="shared" si="64"/>
        <v>1</v>
      </c>
      <c r="S157" s="56">
        <f t="shared" ref="S157:AB166" si="65">IF(AND(S$5&gt;$E157,S$5&lt;$G157),1,0)</f>
        <v>1</v>
      </c>
      <c r="T157" s="56">
        <f t="shared" si="65"/>
        <v>1</v>
      </c>
      <c r="U157" s="56">
        <f t="shared" si="65"/>
        <v>1</v>
      </c>
      <c r="V157" s="56">
        <f t="shared" si="65"/>
        <v>1</v>
      </c>
      <c r="W157" s="56">
        <f t="shared" si="65"/>
        <v>1</v>
      </c>
      <c r="X157" s="56">
        <f t="shared" si="65"/>
        <v>1</v>
      </c>
      <c r="Y157" s="56">
        <f t="shared" si="65"/>
        <v>1</v>
      </c>
      <c r="Z157" s="56">
        <f t="shared" si="65"/>
        <v>1</v>
      </c>
      <c r="AA157" s="56">
        <f t="shared" si="65"/>
        <v>1</v>
      </c>
      <c r="AB157" s="56">
        <f t="shared" si="65"/>
        <v>1</v>
      </c>
      <c r="AC157" s="56">
        <f t="shared" ref="AC157:AL166" si="66">IF(AND(AC$5&gt;$E157,AC$5&lt;$G157),1,0)</f>
        <v>1</v>
      </c>
      <c r="AD157" s="56">
        <f t="shared" si="66"/>
        <v>1</v>
      </c>
      <c r="AE157" s="56">
        <f t="shared" si="66"/>
        <v>1</v>
      </c>
      <c r="AF157" s="56">
        <f t="shared" si="66"/>
        <v>1</v>
      </c>
      <c r="AG157" s="56">
        <f t="shared" si="66"/>
        <v>1</v>
      </c>
      <c r="AH157" s="56">
        <f t="shared" si="66"/>
        <v>1</v>
      </c>
      <c r="AI157" s="56">
        <f t="shared" si="66"/>
        <v>1</v>
      </c>
      <c r="AJ157" s="56">
        <f t="shared" si="66"/>
        <v>1</v>
      </c>
      <c r="AK157" s="56">
        <f t="shared" si="66"/>
        <v>1</v>
      </c>
      <c r="AL157" s="56">
        <f t="shared" si="66"/>
        <v>1</v>
      </c>
      <c r="AM157" s="56">
        <f t="shared" ref="AM157:AZ166" si="67">IF(AND(AM$5&gt;$E157,AM$5&lt;$G157),1,0)</f>
        <v>1</v>
      </c>
      <c r="AN157" s="56">
        <f t="shared" si="67"/>
        <v>1</v>
      </c>
      <c r="AO157" s="56">
        <f t="shared" si="67"/>
        <v>1</v>
      </c>
      <c r="AP157" s="56">
        <f t="shared" si="67"/>
        <v>1</v>
      </c>
      <c r="AQ157" s="56">
        <f t="shared" si="67"/>
        <v>1</v>
      </c>
      <c r="AR157" s="56">
        <f t="shared" si="67"/>
        <v>1</v>
      </c>
      <c r="AS157" s="56">
        <f t="shared" si="67"/>
        <v>1</v>
      </c>
      <c r="AT157" s="56">
        <f t="shared" si="67"/>
        <v>1</v>
      </c>
      <c r="AU157" s="56">
        <f t="shared" si="67"/>
        <v>1</v>
      </c>
      <c r="AV157" s="56">
        <f t="shared" si="67"/>
        <v>1</v>
      </c>
      <c r="AW157" s="56">
        <f t="shared" si="67"/>
        <v>1</v>
      </c>
      <c r="AX157" s="56">
        <f t="shared" si="67"/>
        <v>1</v>
      </c>
      <c r="AY157" s="56">
        <f t="shared" si="67"/>
        <v>1</v>
      </c>
      <c r="AZ157" s="56">
        <f t="shared" si="67"/>
        <v>1</v>
      </c>
    </row>
    <row r="158" spans="1:52">
      <c r="A158" s="56" t="s">
        <v>652</v>
      </c>
      <c r="B158" s="56">
        <v>329</v>
      </c>
      <c r="C158" s="56" t="s">
        <v>999</v>
      </c>
      <c r="D158" s="56" t="s">
        <v>1058</v>
      </c>
      <c r="E158" s="1">
        <v>40141</v>
      </c>
      <c r="G158" s="1">
        <f t="shared" si="55"/>
        <v>44197</v>
      </c>
      <c r="I158" s="56">
        <f t="shared" si="64"/>
        <v>0</v>
      </c>
      <c r="J158" s="56">
        <f t="shared" si="64"/>
        <v>0</v>
      </c>
      <c r="K158" s="56">
        <f t="shared" si="64"/>
        <v>0</v>
      </c>
      <c r="L158" s="56">
        <f t="shared" si="64"/>
        <v>1</v>
      </c>
      <c r="M158" s="56">
        <f t="shared" si="64"/>
        <v>1</v>
      </c>
      <c r="N158" s="56">
        <f t="shared" si="64"/>
        <v>1</v>
      </c>
      <c r="O158" s="56">
        <f t="shared" si="64"/>
        <v>1</v>
      </c>
      <c r="P158" s="56">
        <f t="shared" si="64"/>
        <v>1</v>
      </c>
      <c r="Q158" s="56">
        <f t="shared" si="64"/>
        <v>1</v>
      </c>
      <c r="R158" s="56">
        <f t="shared" si="64"/>
        <v>1</v>
      </c>
      <c r="S158" s="56">
        <f t="shared" si="65"/>
        <v>1</v>
      </c>
      <c r="T158" s="56">
        <f t="shared" si="65"/>
        <v>1</v>
      </c>
      <c r="U158" s="56">
        <f t="shared" si="65"/>
        <v>1</v>
      </c>
      <c r="V158" s="56">
        <f t="shared" si="65"/>
        <v>1</v>
      </c>
      <c r="W158" s="56">
        <f t="shared" si="65"/>
        <v>1</v>
      </c>
      <c r="X158" s="56">
        <f t="shared" si="65"/>
        <v>1</v>
      </c>
      <c r="Y158" s="56">
        <f t="shared" si="65"/>
        <v>1</v>
      </c>
      <c r="Z158" s="56">
        <f t="shared" si="65"/>
        <v>1</v>
      </c>
      <c r="AA158" s="56">
        <f t="shared" si="65"/>
        <v>1</v>
      </c>
      <c r="AB158" s="56">
        <f t="shared" si="65"/>
        <v>1</v>
      </c>
      <c r="AC158" s="56">
        <f t="shared" si="66"/>
        <v>1</v>
      </c>
      <c r="AD158" s="56">
        <f t="shared" si="66"/>
        <v>1</v>
      </c>
      <c r="AE158" s="56">
        <f t="shared" si="66"/>
        <v>1</v>
      </c>
      <c r="AF158" s="56">
        <f t="shared" si="66"/>
        <v>1</v>
      </c>
      <c r="AG158" s="56">
        <f t="shared" si="66"/>
        <v>1</v>
      </c>
      <c r="AH158" s="56">
        <f t="shared" si="66"/>
        <v>1</v>
      </c>
      <c r="AI158" s="56">
        <f t="shared" si="66"/>
        <v>1</v>
      </c>
      <c r="AJ158" s="56">
        <f t="shared" si="66"/>
        <v>1</v>
      </c>
      <c r="AK158" s="56">
        <f t="shared" si="66"/>
        <v>1</v>
      </c>
      <c r="AL158" s="56">
        <f t="shared" si="66"/>
        <v>1</v>
      </c>
      <c r="AM158" s="56">
        <f t="shared" si="67"/>
        <v>1</v>
      </c>
      <c r="AN158" s="56">
        <f t="shared" si="67"/>
        <v>1</v>
      </c>
      <c r="AO158" s="56">
        <f t="shared" si="67"/>
        <v>1</v>
      </c>
      <c r="AP158" s="56">
        <f t="shared" si="67"/>
        <v>1</v>
      </c>
      <c r="AQ158" s="56">
        <f t="shared" si="67"/>
        <v>1</v>
      </c>
      <c r="AR158" s="56">
        <f t="shared" si="67"/>
        <v>1</v>
      </c>
      <c r="AS158" s="56">
        <f t="shared" si="67"/>
        <v>1</v>
      </c>
      <c r="AT158" s="56">
        <f t="shared" si="67"/>
        <v>1</v>
      </c>
      <c r="AU158" s="56">
        <f t="shared" si="67"/>
        <v>1</v>
      </c>
      <c r="AV158" s="56">
        <f t="shared" si="67"/>
        <v>1</v>
      </c>
      <c r="AW158" s="56">
        <f t="shared" si="67"/>
        <v>1</v>
      </c>
      <c r="AX158" s="56">
        <f t="shared" si="67"/>
        <v>1</v>
      </c>
      <c r="AY158" s="56">
        <f t="shared" si="67"/>
        <v>1</v>
      </c>
      <c r="AZ158" s="56">
        <f t="shared" si="67"/>
        <v>1</v>
      </c>
    </row>
    <row r="159" spans="1:52">
      <c r="A159" s="56" t="s">
        <v>652</v>
      </c>
      <c r="B159" s="56">
        <v>353</v>
      </c>
      <c r="C159" s="56" t="s">
        <v>962</v>
      </c>
      <c r="D159" s="56" t="s">
        <v>1057</v>
      </c>
      <c r="E159" s="1">
        <v>40319</v>
      </c>
      <c r="G159" s="1">
        <f t="shared" si="55"/>
        <v>44197</v>
      </c>
      <c r="I159" s="56">
        <f t="shared" si="64"/>
        <v>0</v>
      </c>
      <c r="J159" s="56">
        <f t="shared" si="64"/>
        <v>0</v>
      </c>
      <c r="K159" s="56">
        <f t="shared" si="64"/>
        <v>0</v>
      </c>
      <c r="L159" s="56">
        <f t="shared" si="64"/>
        <v>0</v>
      </c>
      <c r="M159" s="56">
        <f t="shared" si="64"/>
        <v>0</v>
      </c>
      <c r="N159" s="56">
        <f t="shared" si="64"/>
        <v>1</v>
      </c>
      <c r="O159" s="56">
        <f t="shared" si="64"/>
        <v>1</v>
      </c>
      <c r="P159" s="56">
        <f t="shared" si="64"/>
        <v>1</v>
      </c>
      <c r="Q159" s="56">
        <f t="shared" si="64"/>
        <v>1</v>
      </c>
      <c r="R159" s="56">
        <f t="shared" si="64"/>
        <v>1</v>
      </c>
      <c r="S159" s="56">
        <f t="shared" si="65"/>
        <v>1</v>
      </c>
      <c r="T159" s="56">
        <f t="shared" si="65"/>
        <v>1</v>
      </c>
      <c r="U159" s="56">
        <f t="shared" si="65"/>
        <v>1</v>
      </c>
      <c r="V159" s="56">
        <f t="shared" si="65"/>
        <v>1</v>
      </c>
      <c r="W159" s="56">
        <f t="shared" si="65"/>
        <v>1</v>
      </c>
      <c r="X159" s="56">
        <f t="shared" si="65"/>
        <v>1</v>
      </c>
      <c r="Y159" s="56">
        <f t="shared" si="65"/>
        <v>1</v>
      </c>
      <c r="Z159" s="56">
        <f t="shared" si="65"/>
        <v>1</v>
      </c>
      <c r="AA159" s="56">
        <f t="shared" si="65"/>
        <v>1</v>
      </c>
      <c r="AB159" s="56">
        <f t="shared" si="65"/>
        <v>1</v>
      </c>
      <c r="AC159" s="56">
        <f t="shared" si="66"/>
        <v>1</v>
      </c>
      <c r="AD159" s="56">
        <f t="shared" si="66"/>
        <v>1</v>
      </c>
      <c r="AE159" s="56">
        <f t="shared" si="66"/>
        <v>1</v>
      </c>
      <c r="AF159" s="56">
        <f t="shared" si="66"/>
        <v>1</v>
      </c>
      <c r="AG159" s="56">
        <f t="shared" si="66"/>
        <v>1</v>
      </c>
      <c r="AH159" s="56">
        <f t="shared" si="66"/>
        <v>1</v>
      </c>
      <c r="AI159" s="56">
        <f t="shared" si="66"/>
        <v>1</v>
      </c>
      <c r="AJ159" s="56">
        <f t="shared" si="66"/>
        <v>1</v>
      </c>
      <c r="AK159" s="56">
        <f t="shared" si="66"/>
        <v>1</v>
      </c>
      <c r="AL159" s="56">
        <f t="shared" si="66"/>
        <v>1</v>
      </c>
      <c r="AM159" s="56">
        <f t="shared" si="67"/>
        <v>1</v>
      </c>
      <c r="AN159" s="56">
        <f t="shared" si="67"/>
        <v>1</v>
      </c>
      <c r="AO159" s="56">
        <f t="shared" si="67"/>
        <v>1</v>
      </c>
      <c r="AP159" s="56">
        <f t="shared" si="67"/>
        <v>1</v>
      </c>
      <c r="AQ159" s="56">
        <f t="shared" si="67"/>
        <v>1</v>
      </c>
      <c r="AR159" s="56">
        <f t="shared" si="67"/>
        <v>1</v>
      </c>
      <c r="AS159" s="56">
        <f t="shared" si="67"/>
        <v>1</v>
      </c>
      <c r="AT159" s="56">
        <f t="shared" si="67"/>
        <v>1</v>
      </c>
      <c r="AU159" s="56">
        <f t="shared" si="67"/>
        <v>1</v>
      </c>
      <c r="AV159" s="56">
        <f t="shared" si="67"/>
        <v>1</v>
      </c>
      <c r="AW159" s="56">
        <f t="shared" si="67"/>
        <v>1</v>
      </c>
      <c r="AX159" s="56">
        <f t="shared" si="67"/>
        <v>1</v>
      </c>
      <c r="AY159" s="56">
        <f t="shared" si="67"/>
        <v>1</v>
      </c>
      <c r="AZ159" s="56">
        <f t="shared" si="67"/>
        <v>1</v>
      </c>
    </row>
    <row r="160" spans="1:52">
      <c r="A160" s="56" t="s">
        <v>653</v>
      </c>
      <c r="B160" s="56">
        <v>356</v>
      </c>
      <c r="C160" s="56" t="s">
        <v>962</v>
      </c>
      <c r="D160" s="56" t="s">
        <v>1056</v>
      </c>
      <c r="E160" s="1">
        <v>40319</v>
      </c>
      <c r="F160" s="1">
        <v>43891</v>
      </c>
      <c r="G160" s="1">
        <f t="shared" si="55"/>
        <v>43891</v>
      </c>
      <c r="I160" s="56">
        <f t="shared" si="64"/>
        <v>0</v>
      </c>
      <c r="J160" s="56">
        <f t="shared" si="64"/>
        <v>0</v>
      </c>
      <c r="K160" s="56">
        <f t="shared" si="64"/>
        <v>0</v>
      </c>
      <c r="L160" s="56">
        <f t="shared" si="64"/>
        <v>0</v>
      </c>
      <c r="M160" s="56">
        <f t="shared" si="64"/>
        <v>0</v>
      </c>
      <c r="N160" s="56">
        <f t="shared" si="64"/>
        <v>1</v>
      </c>
      <c r="O160" s="56">
        <f t="shared" si="64"/>
        <v>1</v>
      </c>
      <c r="P160" s="56">
        <f t="shared" si="64"/>
        <v>1</v>
      </c>
      <c r="Q160" s="56">
        <f t="shared" si="64"/>
        <v>1</v>
      </c>
      <c r="R160" s="56">
        <f t="shared" si="64"/>
        <v>1</v>
      </c>
      <c r="S160" s="56">
        <f t="shared" si="65"/>
        <v>1</v>
      </c>
      <c r="T160" s="56">
        <f t="shared" si="65"/>
        <v>1</v>
      </c>
      <c r="U160" s="56">
        <f t="shared" si="65"/>
        <v>1</v>
      </c>
      <c r="V160" s="56">
        <f t="shared" si="65"/>
        <v>1</v>
      </c>
      <c r="W160" s="56">
        <f t="shared" si="65"/>
        <v>1</v>
      </c>
      <c r="X160" s="56">
        <f t="shared" si="65"/>
        <v>1</v>
      </c>
      <c r="Y160" s="56">
        <f t="shared" si="65"/>
        <v>1</v>
      </c>
      <c r="Z160" s="56">
        <f t="shared" si="65"/>
        <v>1</v>
      </c>
      <c r="AA160" s="56">
        <f t="shared" si="65"/>
        <v>1</v>
      </c>
      <c r="AB160" s="56">
        <f t="shared" si="65"/>
        <v>1</v>
      </c>
      <c r="AC160" s="56">
        <f t="shared" si="66"/>
        <v>1</v>
      </c>
      <c r="AD160" s="56">
        <f t="shared" si="66"/>
        <v>1</v>
      </c>
      <c r="AE160" s="56">
        <f t="shared" si="66"/>
        <v>1</v>
      </c>
      <c r="AF160" s="56">
        <f t="shared" si="66"/>
        <v>1</v>
      </c>
      <c r="AG160" s="56">
        <f t="shared" si="66"/>
        <v>1</v>
      </c>
      <c r="AH160" s="56">
        <f t="shared" si="66"/>
        <v>1</v>
      </c>
      <c r="AI160" s="56">
        <f t="shared" si="66"/>
        <v>1</v>
      </c>
      <c r="AJ160" s="56">
        <f t="shared" si="66"/>
        <v>1</v>
      </c>
      <c r="AK160" s="56">
        <f t="shared" si="66"/>
        <v>1</v>
      </c>
      <c r="AL160" s="56">
        <f t="shared" si="66"/>
        <v>1</v>
      </c>
      <c r="AM160" s="56">
        <f t="shared" si="67"/>
        <v>1</v>
      </c>
      <c r="AN160" s="56">
        <f t="shared" si="67"/>
        <v>1</v>
      </c>
      <c r="AO160" s="56">
        <f t="shared" si="67"/>
        <v>1</v>
      </c>
      <c r="AP160" s="56">
        <f t="shared" si="67"/>
        <v>1</v>
      </c>
      <c r="AQ160" s="56">
        <f t="shared" si="67"/>
        <v>1</v>
      </c>
      <c r="AR160" s="56">
        <f t="shared" si="67"/>
        <v>1</v>
      </c>
      <c r="AS160" s="56">
        <f t="shared" si="67"/>
        <v>1</v>
      </c>
      <c r="AT160" s="56">
        <f t="shared" si="67"/>
        <v>1</v>
      </c>
      <c r="AU160" s="56">
        <f t="shared" si="67"/>
        <v>1</v>
      </c>
      <c r="AV160" s="56">
        <f t="shared" si="67"/>
        <v>1</v>
      </c>
      <c r="AW160" s="56">
        <f t="shared" si="67"/>
        <v>1</v>
      </c>
      <c r="AX160" s="56">
        <f t="shared" si="67"/>
        <v>1</v>
      </c>
      <c r="AY160" s="56">
        <f t="shared" si="67"/>
        <v>1</v>
      </c>
      <c r="AZ160" s="56">
        <f t="shared" si="67"/>
        <v>1</v>
      </c>
    </row>
    <row r="161" spans="1:52">
      <c r="A161" s="56" t="s">
        <v>652</v>
      </c>
      <c r="B161" s="56">
        <v>356</v>
      </c>
      <c r="C161" s="56" t="s">
        <v>962</v>
      </c>
      <c r="D161" s="56" t="s">
        <v>1056</v>
      </c>
      <c r="E161" s="1">
        <v>44075</v>
      </c>
      <c r="F161" s="67"/>
      <c r="G161" s="1">
        <f t="shared" si="55"/>
        <v>44197</v>
      </c>
      <c r="I161" s="56">
        <f t="shared" si="64"/>
        <v>0</v>
      </c>
      <c r="J161" s="56">
        <f t="shared" si="64"/>
        <v>0</v>
      </c>
      <c r="K161" s="56">
        <f t="shared" si="64"/>
        <v>0</v>
      </c>
      <c r="L161" s="56">
        <f t="shared" si="64"/>
        <v>0</v>
      </c>
      <c r="M161" s="56">
        <f t="shared" si="64"/>
        <v>0</v>
      </c>
      <c r="N161" s="56">
        <f t="shared" si="64"/>
        <v>0</v>
      </c>
      <c r="O161" s="56">
        <f t="shared" si="64"/>
        <v>0</v>
      </c>
      <c r="P161" s="56">
        <f t="shared" si="64"/>
        <v>0</v>
      </c>
      <c r="Q161" s="56">
        <f t="shared" si="64"/>
        <v>0</v>
      </c>
      <c r="R161" s="56">
        <f t="shared" si="64"/>
        <v>0</v>
      </c>
      <c r="S161" s="56">
        <f t="shared" si="65"/>
        <v>0</v>
      </c>
      <c r="T161" s="56">
        <f t="shared" si="65"/>
        <v>0</v>
      </c>
      <c r="U161" s="56">
        <f t="shared" si="65"/>
        <v>0</v>
      </c>
      <c r="V161" s="56">
        <f t="shared" si="65"/>
        <v>0</v>
      </c>
      <c r="W161" s="56">
        <f t="shared" si="65"/>
        <v>0</v>
      </c>
      <c r="X161" s="56">
        <f t="shared" si="65"/>
        <v>0</v>
      </c>
      <c r="Y161" s="56">
        <f t="shared" si="65"/>
        <v>0</v>
      </c>
      <c r="Z161" s="56">
        <f t="shared" si="65"/>
        <v>0</v>
      </c>
      <c r="AA161" s="56">
        <f t="shared" si="65"/>
        <v>0</v>
      </c>
      <c r="AB161" s="56">
        <f t="shared" si="65"/>
        <v>0</v>
      </c>
      <c r="AC161" s="56">
        <f t="shared" si="66"/>
        <v>0</v>
      </c>
      <c r="AD161" s="56">
        <f t="shared" si="66"/>
        <v>0</v>
      </c>
      <c r="AE161" s="56">
        <f t="shared" si="66"/>
        <v>0</v>
      </c>
      <c r="AF161" s="56">
        <f t="shared" si="66"/>
        <v>0</v>
      </c>
      <c r="AG161" s="56">
        <f t="shared" si="66"/>
        <v>0</v>
      </c>
      <c r="AH161" s="56">
        <f t="shared" si="66"/>
        <v>0</v>
      </c>
      <c r="AI161" s="56">
        <f t="shared" si="66"/>
        <v>0</v>
      </c>
      <c r="AJ161" s="56">
        <f t="shared" si="66"/>
        <v>0</v>
      </c>
      <c r="AK161" s="56">
        <f t="shared" si="66"/>
        <v>0</v>
      </c>
      <c r="AL161" s="56">
        <f t="shared" si="66"/>
        <v>0</v>
      </c>
      <c r="AM161" s="56">
        <f t="shared" si="67"/>
        <v>0</v>
      </c>
      <c r="AN161" s="56">
        <f t="shared" si="67"/>
        <v>0</v>
      </c>
      <c r="AO161" s="56">
        <f t="shared" si="67"/>
        <v>0</v>
      </c>
      <c r="AP161" s="56">
        <f t="shared" si="67"/>
        <v>0</v>
      </c>
      <c r="AQ161" s="56">
        <f t="shared" si="67"/>
        <v>0</v>
      </c>
      <c r="AR161" s="56">
        <f t="shared" si="67"/>
        <v>0</v>
      </c>
      <c r="AS161" s="56">
        <f t="shared" si="67"/>
        <v>0</v>
      </c>
      <c r="AT161" s="56">
        <f t="shared" si="67"/>
        <v>0</v>
      </c>
      <c r="AU161" s="56">
        <f t="shared" si="67"/>
        <v>0</v>
      </c>
      <c r="AV161" s="56">
        <f t="shared" si="67"/>
        <v>0</v>
      </c>
      <c r="AW161" s="56">
        <f t="shared" si="67"/>
        <v>0</v>
      </c>
      <c r="AX161" s="56">
        <f t="shared" si="67"/>
        <v>0</v>
      </c>
      <c r="AY161" s="56">
        <f t="shared" si="67"/>
        <v>0</v>
      </c>
      <c r="AZ161" s="56">
        <f t="shared" si="67"/>
        <v>0</v>
      </c>
    </row>
    <row r="162" spans="1:52">
      <c r="A162" s="56" t="s">
        <v>652</v>
      </c>
      <c r="B162" s="56">
        <v>370</v>
      </c>
      <c r="C162" s="56" t="s">
        <v>967</v>
      </c>
      <c r="D162" s="56" t="s">
        <v>1055</v>
      </c>
      <c r="E162" s="1">
        <v>40414</v>
      </c>
      <c r="G162" s="1">
        <f t="shared" si="55"/>
        <v>44197</v>
      </c>
      <c r="I162" s="56">
        <f t="shared" si="64"/>
        <v>0</v>
      </c>
      <c r="J162" s="56">
        <f t="shared" si="64"/>
        <v>0</v>
      </c>
      <c r="K162" s="56">
        <f t="shared" si="64"/>
        <v>0</v>
      </c>
      <c r="L162" s="56">
        <f t="shared" si="64"/>
        <v>0</v>
      </c>
      <c r="M162" s="56">
        <f t="shared" si="64"/>
        <v>0</v>
      </c>
      <c r="N162" s="56">
        <f t="shared" si="64"/>
        <v>0</v>
      </c>
      <c r="O162" s="56">
        <f t="shared" si="64"/>
        <v>1</v>
      </c>
      <c r="P162" s="56">
        <f t="shared" si="64"/>
        <v>1</v>
      </c>
      <c r="Q162" s="56">
        <f t="shared" si="64"/>
        <v>1</v>
      </c>
      <c r="R162" s="56">
        <f t="shared" si="64"/>
        <v>1</v>
      </c>
      <c r="S162" s="56">
        <f t="shared" si="65"/>
        <v>1</v>
      </c>
      <c r="T162" s="56">
        <f t="shared" si="65"/>
        <v>1</v>
      </c>
      <c r="U162" s="56">
        <f t="shared" si="65"/>
        <v>1</v>
      </c>
      <c r="V162" s="56">
        <f t="shared" si="65"/>
        <v>1</v>
      </c>
      <c r="W162" s="56">
        <f t="shared" si="65"/>
        <v>1</v>
      </c>
      <c r="X162" s="56">
        <f t="shared" si="65"/>
        <v>1</v>
      </c>
      <c r="Y162" s="56">
        <f t="shared" si="65"/>
        <v>1</v>
      </c>
      <c r="Z162" s="56">
        <f t="shared" si="65"/>
        <v>1</v>
      </c>
      <c r="AA162" s="56">
        <f t="shared" si="65"/>
        <v>1</v>
      </c>
      <c r="AB162" s="56">
        <f t="shared" si="65"/>
        <v>1</v>
      </c>
      <c r="AC162" s="56">
        <f t="shared" si="66"/>
        <v>1</v>
      </c>
      <c r="AD162" s="56">
        <f t="shared" si="66"/>
        <v>1</v>
      </c>
      <c r="AE162" s="56">
        <f t="shared" si="66"/>
        <v>1</v>
      </c>
      <c r="AF162" s="56">
        <f t="shared" si="66"/>
        <v>1</v>
      </c>
      <c r="AG162" s="56">
        <f t="shared" si="66"/>
        <v>1</v>
      </c>
      <c r="AH162" s="56">
        <f t="shared" si="66"/>
        <v>1</v>
      </c>
      <c r="AI162" s="56">
        <f t="shared" si="66"/>
        <v>1</v>
      </c>
      <c r="AJ162" s="56">
        <f t="shared" si="66"/>
        <v>1</v>
      </c>
      <c r="AK162" s="56">
        <f t="shared" si="66"/>
        <v>1</v>
      </c>
      <c r="AL162" s="56">
        <f t="shared" si="66"/>
        <v>1</v>
      </c>
      <c r="AM162" s="56">
        <f t="shared" si="67"/>
        <v>1</v>
      </c>
      <c r="AN162" s="56">
        <f t="shared" si="67"/>
        <v>1</v>
      </c>
      <c r="AO162" s="56">
        <f t="shared" si="67"/>
        <v>1</v>
      </c>
      <c r="AP162" s="56">
        <f t="shared" si="67"/>
        <v>1</v>
      </c>
      <c r="AQ162" s="56">
        <f t="shared" si="67"/>
        <v>1</v>
      </c>
      <c r="AR162" s="56">
        <f t="shared" si="67"/>
        <v>1</v>
      </c>
      <c r="AS162" s="56">
        <f t="shared" si="67"/>
        <v>1</v>
      </c>
      <c r="AT162" s="56">
        <f t="shared" si="67"/>
        <v>1</v>
      </c>
      <c r="AU162" s="56">
        <f t="shared" si="67"/>
        <v>1</v>
      </c>
      <c r="AV162" s="56">
        <f t="shared" si="67"/>
        <v>1</v>
      </c>
      <c r="AW162" s="56">
        <f t="shared" si="67"/>
        <v>1</v>
      </c>
      <c r="AX162" s="56">
        <f t="shared" si="67"/>
        <v>1</v>
      </c>
      <c r="AY162" s="56">
        <f t="shared" si="67"/>
        <v>1</v>
      </c>
      <c r="AZ162" s="56">
        <f t="shared" si="67"/>
        <v>1</v>
      </c>
    </row>
    <row r="163" spans="1:52">
      <c r="A163" s="56" t="s">
        <v>652</v>
      </c>
      <c r="B163" s="56">
        <v>374</v>
      </c>
      <c r="C163" s="56" t="s">
        <v>967</v>
      </c>
      <c r="D163" s="56" t="s">
        <v>1054</v>
      </c>
      <c r="E163" s="1">
        <v>40483</v>
      </c>
      <c r="G163" s="1">
        <f t="shared" si="55"/>
        <v>44197</v>
      </c>
      <c r="I163" s="56">
        <f t="shared" si="64"/>
        <v>0</v>
      </c>
      <c r="J163" s="56">
        <f t="shared" si="64"/>
        <v>0</v>
      </c>
      <c r="K163" s="56">
        <f t="shared" si="64"/>
        <v>0</v>
      </c>
      <c r="L163" s="56">
        <f t="shared" si="64"/>
        <v>0</v>
      </c>
      <c r="M163" s="56">
        <f t="shared" si="64"/>
        <v>0</v>
      </c>
      <c r="N163" s="56">
        <f t="shared" si="64"/>
        <v>0</v>
      </c>
      <c r="O163" s="56">
        <f t="shared" si="64"/>
        <v>0</v>
      </c>
      <c r="P163" s="56">
        <f t="shared" si="64"/>
        <v>1</v>
      </c>
      <c r="Q163" s="56">
        <f t="shared" si="64"/>
        <v>1</v>
      </c>
      <c r="R163" s="56">
        <f t="shared" si="64"/>
        <v>1</v>
      </c>
      <c r="S163" s="56">
        <f t="shared" si="65"/>
        <v>1</v>
      </c>
      <c r="T163" s="56">
        <f t="shared" si="65"/>
        <v>1</v>
      </c>
      <c r="U163" s="56">
        <f t="shared" si="65"/>
        <v>1</v>
      </c>
      <c r="V163" s="56">
        <f t="shared" si="65"/>
        <v>1</v>
      </c>
      <c r="W163" s="56">
        <f t="shared" si="65"/>
        <v>1</v>
      </c>
      <c r="X163" s="56">
        <f t="shared" si="65"/>
        <v>1</v>
      </c>
      <c r="Y163" s="56">
        <f t="shared" si="65"/>
        <v>1</v>
      </c>
      <c r="Z163" s="56">
        <f t="shared" si="65"/>
        <v>1</v>
      </c>
      <c r="AA163" s="56">
        <f t="shared" si="65"/>
        <v>1</v>
      </c>
      <c r="AB163" s="56">
        <f t="shared" si="65"/>
        <v>1</v>
      </c>
      <c r="AC163" s="56">
        <f t="shared" si="66"/>
        <v>1</v>
      </c>
      <c r="AD163" s="56">
        <f t="shared" si="66"/>
        <v>1</v>
      </c>
      <c r="AE163" s="56">
        <f t="shared" si="66"/>
        <v>1</v>
      </c>
      <c r="AF163" s="56">
        <f t="shared" si="66"/>
        <v>1</v>
      </c>
      <c r="AG163" s="56">
        <f t="shared" si="66"/>
        <v>1</v>
      </c>
      <c r="AH163" s="56">
        <f t="shared" si="66"/>
        <v>1</v>
      </c>
      <c r="AI163" s="56">
        <f t="shared" si="66"/>
        <v>1</v>
      </c>
      <c r="AJ163" s="56">
        <f t="shared" si="66"/>
        <v>1</v>
      </c>
      <c r="AK163" s="56">
        <f t="shared" si="66"/>
        <v>1</v>
      </c>
      <c r="AL163" s="56">
        <f t="shared" si="66"/>
        <v>1</v>
      </c>
      <c r="AM163" s="56">
        <f t="shared" si="67"/>
        <v>1</v>
      </c>
      <c r="AN163" s="56">
        <f t="shared" si="67"/>
        <v>1</v>
      </c>
      <c r="AO163" s="56">
        <f t="shared" si="67"/>
        <v>1</v>
      </c>
      <c r="AP163" s="56">
        <f t="shared" si="67"/>
        <v>1</v>
      </c>
      <c r="AQ163" s="56">
        <f t="shared" si="67"/>
        <v>1</v>
      </c>
      <c r="AR163" s="56">
        <f t="shared" si="67"/>
        <v>1</v>
      </c>
      <c r="AS163" s="56">
        <f t="shared" si="67"/>
        <v>1</v>
      </c>
      <c r="AT163" s="56">
        <f t="shared" si="67"/>
        <v>1</v>
      </c>
      <c r="AU163" s="56">
        <f t="shared" si="67"/>
        <v>1</v>
      </c>
      <c r="AV163" s="56">
        <f t="shared" si="67"/>
        <v>1</v>
      </c>
      <c r="AW163" s="56">
        <f t="shared" si="67"/>
        <v>1</v>
      </c>
      <c r="AX163" s="56">
        <f t="shared" si="67"/>
        <v>1</v>
      </c>
      <c r="AY163" s="56">
        <f t="shared" si="67"/>
        <v>1</v>
      </c>
      <c r="AZ163" s="56">
        <f t="shared" si="67"/>
        <v>1</v>
      </c>
    </row>
    <row r="164" spans="1:52">
      <c r="A164" s="56" t="s">
        <v>652</v>
      </c>
      <c r="B164" s="56">
        <v>378</v>
      </c>
      <c r="C164" s="56" t="s">
        <v>967</v>
      </c>
      <c r="D164" s="56" t="s">
        <v>1053</v>
      </c>
      <c r="E164" s="1">
        <v>40445</v>
      </c>
      <c r="G164" s="1">
        <f t="shared" si="55"/>
        <v>44197</v>
      </c>
      <c r="I164" s="56">
        <f t="shared" si="64"/>
        <v>0</v>
      </c>
      <c r="J164" s="56">
        <f t="shared" si="64"/>
        <v>0</v>
      </c>
      <c r="K164" s="56">
        <f t="shared" si="64"/>
        <v>0</v>
      </c>
      <c r="L164" s="56">
        <f t="shared" si="64"/>
        <v>0</v>
      </c>
      <c r="M164" s="56">
        <f t="shared" si="64"/>
        <v>0</v>
      </c>
      <c r="N164" s="56">
        <f t="shared" si="64"/>
        <v>0</v>
      </c>
      <c r="O164" s="56">
        <f t="shared" si="64"/>
        <v>1</v>
      </c>
      <c r="P164" s="56">
        <f t="shared" si="64"/>
        <v>1</v>
      </c>
      <c r="Q164" s="56">
        <f t="shared" si="64"/>
        <v>1</v>
      </c>
      <c r="R164" s="56">
        <f t="shared" si="64"/>
        <v>1</v>
      </c>
      <c r="S164" s="56">
        <f t="shared" si="65"/>
        <v>1</v>
      </c>
      <c r="T164" s="56">
        <f t="shared" si="65"/>
        <v>1</v>
      </c>
      <c r="U164" s="56">
        <f t="shared" si="65"/>
        <v>1</v>
      </c>
      <c r="V164" s="56">
        <f t="shared" si="65"/>
        <v>1</v>
      </c>
      <c r="W164" s="56">
        <f t="shared" si="65"/>
        <v>1</v>
      </c>
      <c r="X164" s="56">
        <f t="shared" si="65"/>
        <v>1</v>
      </c>
      <c r="Y164" s="56">
        <f t="shared" si="65"/>
        <v>1</v>
      </c>
      <c r="Z164" s="56">
        <f t="shared" si="65"/>
        <v>1</v>
      </c>
      <c r="AA164" s="56">
        <f t="shared" si="65"/>
        <v>1</v>
      </c>
      <c r="AB164" s="56">
        <f t="shared" si="65"/>
        <v>1</v>
      </c>
      <c r="AC164" s="56">
        <f t="shared" si="66"/>
        <v>1</v>
      </c>
      <c r="AD164" s="56">
        <f t="shared" si="66"/>
        <v>1</v>
      </c>
      <c r="AE164" s="56">
        <f t="shared" si="66"/>
        <v>1</v>
      </c>
      <c r="AF164" s="56">
        <f t="shared" si="66"/>
        <v>1</v>
      </c>
      <c r="AG164" s="56">
        <f t="shared" si="66"/>
        <v>1</v>
      </c>
      <c r="AH164" s="56">
        <f t="shared" si="66"/>
        <v>1</v>
      </c>
      <c r="AI164" s="56">
        <f t="shared" si="66"/>
        <v>1</v>
      </c>
      <c r="AJ164" s="56">
        <f t="shared" si="66"/>
        <v>1</v>
      </c>
      <c r="AK164" s="56">
        <f t="shared" si="66"/>
        <v>1</v>
      </c>
      <c r="AL164" s="56">
        <f t="shared" si="66"/>
        <v>1</v>
      </c>
      <c r="AM164" s="56">
        <f t="shared" si="67"/>
        <v>1</v>
      </c>
      <c r="AN164" s="56">
        <f t="shared" si="67"/>
        <v>1</v>
      </c>
      <c r="AO164" s="56">
        <f t="shared" si="67"/>
        <v>1</v>
      </c>
      <c r="AP164" s="56">
        <f t="shared" si="67"/>
        <v>1</v>
      </c>
      <c r="AQ164" s="56">
        <f t="shared" si="67"/>
        <v>1</v>
      </c>
      <c r="AR164" s="56">
        <f t="shared" si="67"/>
        <v>1</v>
      </c>
      <c r="AS164" s="56">
        <f t="shared" si="67"/>
        <v>1</v>
      </c>
      <c r="AT164" s="56">
        <f t="shared" si="67"/>
        <v>1</v>
      </c>
      <c r="AU164" s="56">
        <f t="shared" si="67"/>
        <v>1</v>
      </c>
      <c r="AV164" s="56">
        <f t="shared" si="67"/>
        <v>1</v>
      </c>
      <c r="AW164" s="56">
        <f t="shared" si="67"/>
        <v>1</v>
      </c>
      <c r="AX164" s="56">
        <f t="shared" si="67"/>
        <v>1</v>
      </c>
      <c r="AY164" s="56">
        <f t="shared" si="67"/>
        <v>1</v>
      </c>
      <c r="AZ164" s="56">
        <f t="shared" si="67"/>
        <v>1</v>
      </c>
    </row>
    <row r="165" spans="1:52">
      <c r="A165" s="56" t="s">
        <v>652</v>
      </c>
      <c r="B165" s="56">
        <v>386</v>
      </c>
      <c r="C165" s="56" t="s">
        <v>967</v>
      </c>
      <c r="D165" s="56" t="s">
        <v>1052</v>
      </c>
      <c r="E165" s="1">
        <v>40466</v>
      </c>
      <c r="G165" s="1">
        <f t="shared" si="55"/>
        <v>44197</v>
      </c>
      <c r="I165" s="56">
        <f t="shared" si="64"/>
        <v>0</v>
      </c>
      <c r="J165" s="56">
        <f t="shared" si="64"/>
        <v>0</v>
      </c>
      <c r="K165" s="56">
        <f t="shared" si="64"/>
        <v>0</v>
      </c>
      <c r="L165" s="56">
        <f t="shared" si="64"/>
        <v>0</v>
      </c>
      <c r="M165" s="56">
        <f t="shared" si="64"/>
        <v>0</v>
      </c>
      <c r="N165" s="56">
        <f t="shared" si="64"/>
        <v>0</v>
      </c>
      <c r="O165" s="56">
        <f t="shared" si="64"/>
        <v>0</v>
      </c>
      <c r="P165" s="56">
        <f t="shared" si="64"/>
        <v>1</v>
      </c>
      <c r="Q165" s="56">
        <f t="shared" si="64"/>
        <v>1</v>
      </c>
      <c r="R165" s="56">
        <f t="shared" si="64"/>
        <v>1</v>
      </c>
      <c r="S165" s="56">
        <f t="shared" si="65"/>
        <v>1</v>
      </c>
      <c r="T165" s="56">
        <f t="shared" si="65"/>
        <v>1</v>
      </c>
      <c r="U165" s="56">
        <f t="shared" si="65"/>
        <v>1</v>
      </c>
      <c r="V165" s="56">
        <f t="shared" si="65"/>
        <v>1</v>
      </c>
      <c r="W165" s="56">
        <f t="shared" si="65"/>
        <v>1</v>
      </c>
      <c r="X165" s="56">
        <f t="shared" si="65"/>
        <v>1</v>
      </c>
      <c r="Y165" s="56">
        <f t="shared" si="65"/>
        <v>1</v>
      </c>
      <c r="Z165" s="56">
        <f t="shared" si="65"/>
        <v>1</v>
      </c>
      <c r="AA165" s="56">
        <f t="shared" si="65"/>
        <v>1</v>
      </c>
      <c r="AB165" s="56">
        <f t="shared" si="65"/>
        <v>1</v>
      </c>
      <c r="AC165" s="56">
        <f t="shared" si="66"/>
        <v>1</v>
      </c>
      <c r="AD165" s="56">
        <f t="shared" si="66"/>
        <v>1</v>
      </c>
      <c r="AE165" s="56">
        <f t="shared" si="66"/>
        <v>1</v>
      </c>
      <c r="AF165" s="56">
        <f t="shared" si="66"/>
        <v>1</v>
      </c>
      <c r="AG165" s="56">
        <f t="shared" si="66"/>
        <v>1</v>
      </c>
      <c r="AH165" s="56">
        <f t="shared" si="66"/>
        <v>1</v>
      </c>
      <c r="AI165" s="56">
        <f t="shared" si="66"/>
        <v>1</v>
      </c>
      <c r="AJ165" s="56">
        <f t="shared" si="66"/>
        <v>1</v>
      </c>
      <c r="AK165" s="56">
        <f t="shared" si="66"/>
        <v>1</v>
      </c>
      <c r="AL165" s="56">
        <f t="shared" si="66"/>
        <v>1</v>
      </c>
      <c r="AM165" s="56">
        <f t="shared" si="67"/>
        <v>1</v>
      </c>
      <c r="AN165" s="56">
        <f t="shared" si="67"/>
        <v>1</v>
      </c>
      <c r="AO165" s="56">
        <f t="shared" si="67"/>
        <v>1</v>
      </c>
      <c r="AP165" s="56">
        <f t="shared" si="67"/>
        <v>1</v>
      </c>
      <c r="AQ165" s="56">
        <f t="shared" si="67"/>
        <v>1</v>
      </c>
      <c r="AR165" s="56">
        <f t="shared" si="67"/>
        <v>1</v>
      </c>
      <c r="AS165" s="56">
        <f t="shared" si="67"/>
        <v>1</v>
      </c>
      <c r="AT165" s="56">
        <f t="shared" si="67"/>
        <v>1</v>
      </c>
      <c r="AU165" s="56">
        <f t="shared" si="67"/>
        <v>1</v>
      </c>
      <c r="AV165" s="56">
        <f t="shared" si="67"/>
        <v>1</v>
      </c>
      <c r="AW165" s="56">
        <f t="shared" si="67"/>
        <v>1</v>
      </c>
      <c r="AX165" s="56">
        <f t="shared" si="67"/>
        <v>1</v>
      </c>
      <c r="AY165" s="56">
        <f t="shared" si="67"/>
        <v>1</v>
      </c>
      <c r="AZ165" s="56">
        <f t="shared" si="67"/>
        <v>1</v>
      </c>
    </row>
    <row r="166" spans="1:52">
      <c r="A166" s="56" t="s">
        <v>653</v>
      </c>
      <c r="B166" s="56">
        <v>391</v>
      </c>
      <c r="C166" s="56" t="s">
        <v>962</v>
      </c>
      <c r="D166" s="56" t="s">
        <v>1051</v>
      </c>
      <c r="E166" s="1">
        <v>40515</v>
      </c>
      <c r="F166" s="1">
        <v>43862</v>
      </c>
      <c r="G166" s="1">
        <f t="shared" si="55"/>
        <v>43862</v>
      </c>
      <c r="I166" s="56">
        <f t="shared" si="64"/>
        <v>0</v>
      </c>
      <c r="J166" s="56">
        <f t="shared" si="64"/>
        <v>0</v>
      </c>
      <c r="K166" s="56">
        <f t="shared" si="64"/>
        <v>0</v>
      </c>
      <c r="L166" s="56">
        <f t="shared" si="64"/>
        <v>0</v>
      </c>
      <c r="M166" s="56">
        <f t="shared" si="64"/>
        <v>0</v>
      </c>
      <c r="N166" s="56">
        <f t="shared" si="64"/>
        <v>0</v>
      </c>
      <c r="O166" s="56">
        <f t="shared" si="64"/>
        <v>0</v>
      </c>
      <c r="P166" s="56">
        <f t="shared" si="64"/>
        <v>1</v>
      </c>
      <c r="Q166" s="56">
        <f t="shared" si="64"/>
        <v>1</v>
      </c>
      <c r="R166" s="56">
        <f t="shared" si="64"/>
        <v>1</v>
      </c>
      <c r="S166" s="56">
        <f t="shared" si="65"/>
        <v>1</v>
      </c>
      <c r="T166" s="56">
        <f t="shared" si="65"/>
        <v>1</v>
      </c>
      <c r="U166" s="56">
        <f t="shared" si="65"/>
        <v>1</v>
      </c>
      <c r="V166" s="56">
        <f t="shared" si="65"/>
        <v>1</v>
      </c>
      <c r="W166" s="56">
        <f t="shared" si="65"/>
        <v>1</v>
      </c>
      <c r="X166" s="56">
        <f t="shared" si="65"/>
        <v>1</v>
      </c>
      <c r="Y166" s="56">
        <f t="shared" si="65"/>
        <v>1</v>
      </c>
      <c r="Z166" s="56">
        <f t="shared" si="65"/>
        <v>1</v>
      </c>
      <c r="AA166" s="56">
        <f t="shared" si="65"/>
        <v>1</v>
      </c>
      <c r="AB166" s="56">
        <f t="shared" si="65"/>
        <v>1</v>
      </c>
      <c r="AC166" s="56">
        <f t="shared" si="66"/>
        <v>1</v>
      </c>
      <c r="AD166" s="56">
        <f t="shared" si="66"/>
        <v>1</v>
      </c>
      <c r="AE166" s="56">
        <f t="shared" si="66"/>
        <v>1</v>
      </c>
      <c r="AF166" s="56">
        <f t="shared" si="66"/>
        <v>1</v>
      </c>
      <c r="AG166" s="56">
        <f t="shared" si="66"/>
        <v>1</v>
      </c>
      <c r="AH166" s="56">
        <f t="shared" si="66"/>
        <v>1</v>
      </c>
      <c r="AI166" s="56">
        <f t="shared" si="66"/>
        <v>1</v>
      </c>
      <c r="AJ166" s="56">
        <f t="shared" si="66"/>
        <v>1</v>
      </c>
      <c r="AK166" s="56">
        <f t="shared" si="66"/>
        <v>1</v>
      </c>
      <c r="AL166" s="56">
        <f t="shared" si="66"/>
        <v>1</v>
      </c>
      <c r="AM166" s="56">
        <f t="shared" si="67"/>
        <v>1</v>
      </c>
      <c r="AN166" s="56">
        <f t="shared" si="67"/>
        <v>1</v>
      </c>
      <c r="AO166" s="56">
        <f t="shared" si="67"/>
        <v>1</v>
      </c>
      <c r="AP166" s="56">
        <f t="shared" si="67"/>
        <v>1</v>
      </c>
      <c r="AQ166" s="56">
        <f t="shared" si="67"/>
        <v>1</v>
      </c>
      <c r="AR166" s="56">
        <f t="shared" si="67"/>
        <v>1</v>
      </c>
      <c r="AS166" s="56">
        <f t="shared" si="67"/>
        <v>1</v>
      </c>
      <c r="AT166" s="56">
        <f t="shared" si="67"/>
        <v>1</v>
      </c>
      <c r="AU166" s="56">
        <f t="shared" si="67"/>
        <v>1</v>
      </c>
      <c r="AV166" s="56">
        <f t="shared" si="67"/>
        <v>1</v>
      </c>
      <c r="AW166" s="56">
        <f t="shared" si="67"/>
        <v>1</v>
      </c>
      <c r="AX166" s="56">
        <f t="shared" si="67"/>
        <v>1</v>
      </c>
      <c r="AY166" s="56">
        <f t="shared" si="67"/>
        <v>1</v>
      </c>
      <c r="AZ166" s="56">
        <f t="shared" si="67"/>
        <v>1</v>
      </c>
    </row>
    <row r="167" spans="1:52">
      <c r="A167" s="56" t="s">
        <v>652</v>
      </c>
      <c r="B167" s="56">
        <v>391</v>
      </c>
      <c r="C167" s="56" t="s">
        <v>962</v>
      </c>
      <c r="D167" s="56" t="s">
        <v>1051</v>
      </c>
      <c r="E167" s="1">
        <v>44013</v>
      </c>
      <c r="F167" s="1"/>
      <c r="G167" s="1">
        <f t="shared" si="55"/>
        <v>44197</v>
      </c>
      <c r="I167" s="56">
        <f t="shared" ref="I167:R176" si="68">IF(AND(I$5&gt;$E167,I$5&lt;$G167),1,0)</f>
        <v>0</v>
      </c>
      <c r="J167" s="56">
        <f t="shared" si="68"/>
        <v>0</v>
      </c>
      <c r="K167" s="56">
        <f t="shared" si="68"/>
        <v>0</v>
      </c>
      <c r="L167" s="56">
        <f t="shared" si="68"/>
        <v>0</v>
      </c>
      <c r="M167" s="56">
        <f t="shared" si="68"/>
        <v>0</v>
      </c>
      <c r="N167" s="56">
        <f t="shared" si="68"/>
        <v>0</v>
      </c>
      <c r="O167" s="56">
        <f t="shared" si="68"/>
        <v>0</v>
      </c>
      <c r="P167" s="56">
        <f t="shared" si="68"/>
        <v>0</v>
      </c>
      <c r="Q167" s="56">
        <f t="shared" si="68"/>
        <v>0</v>
      </c>
      <c r="R167" s="56">
        <f t="shared" si="68"/>
        <v>0</v>
      </c>
      <c r="S167" s="56">
        <f t="shared" ref="S167:AB176" si="69">IF(AND(S$5&gt;$E167,S$5&lt;$G167),1,0)</f>
        <v>0</v>
      </c>
      <c r="T167" s="56">
        <f t="shared" si="69"/>
        <v>0</v>
      </c>
      <c r="U167" s="56">
        <f t="shared" si="69"/>
        <v>0</v>
      </c>
      <c r="V167" s="56">
        <f t="shared" si="69"/>
        <v>0</v>
      </c>
      <c r="W167" s="56">
        <f t="shared" si="69"/>
        <v>0</v>
      </c>
      <c r="X167" s="56">
        <f t="shared" si="69"/>
        <v>0</v>
      </c>
      <c r="Y167" s="56">
        <f t="shared" si="69"/>
        <v>0</v>
      </c>
      <c r="Z167" s="56">
        <f t="shared" si="69"/>
        <v>0</v>
      </c>
      <c r="AA167" s="56">
        <f t="shared" si="69"/>
        <v>0</v>
      </c>
      <c r="AB167" s="56">
        <f t="shared" si="69"/>
        <v>0</v>
      </c>
      <c r="AC167" s="56">
        <f t="shared" ref="AC167:AL176" si="70">IF(AND(AC$5&gt;$E167,AC$5&lt;$G167),1,0)</f>
        <v>0</v>
      </c>
      <c r="AD167" s="56">
        <f t="shared" si="70"/>
        <v>0</v>
      </c>
      <c r="AE167" s="56">
        <f t="shared" si="70"/>
        <v>0</v>
      </c>
      <c r="AF167" s="56">
        <f t="shared" si="70"/>
        <v>0</v>
      </c>
      <c r="AG167" s="56">
        <f t="shared" si="70"/>
        <v>0</v>
      </c>
      <c r="AH167" s="56">
        <f t="shared" si="70"/>
        <v>0</v>
      </c>
      <c r="AI167" s="56">
        <f t="shared" si="70"/>
        <v>0</v>
      </c>
      <c r="AJ167" s="56">
        <f t="shared" si="70"/>
        <v>0</v>
      </c>
      <c r="AK167" s="56">
        <f t="shared" si="70"/>
        <v>0</v>
      </c>
      <c r="AL167" s="56">
        <f t="shared" si="70"/>
        <v>0</v>
      </c>
      <c r="AM167" s="56">
        <f t="shared" ref="AM167:AZ176" si="71">IF(AND(AM$5&gt;$E167,AM$5&lt;$G167),1,0)</f>
        <v>0</v>
      </c>
      <c r="AN167" s="56">
        <f t="shared" si="71"/>
        <v>0</v>
      </c>
      <c r="AO167" s="56">
        <f t="shared" si="71"/>
        <v>0</v>
      </c>
      <c r="AP167" s="56">
        <f t="shared" si="71"/>
        <v>0</v>
      </c>
      <c r="AQ167" s="56">
        <f t="shared" si="71"/>
        <v>0</v>
      </c>
      <c r="AR167" s="56">
        <f t="shared" si="71"/>
        <v>0</v>
      </c>
      <c r="AS167" s="56">
        <f t="shared" si="71"/>
        <v>0</v>
      </c>
      <c r="AT167" s="56">
        <f t="shared" si="71"/>
        <v>0</v>
      </c>
      <c r="AU167" s="56">
        <f t="shared" si="71"/>
        <v>0</v>
      </c>
      <c r="AV167" s="56">
        <f t="shared" si="71"/>
        <v>0</v>
      </c>
      <c r="AW167" s="56">
        <f t="shared" si="71"/>
        <v>0</v>
      </c>
      <c r="AX167" s="56">
        <f t="shared" si="71"/>
        <v>0</v>
      </c>
      <c r="AY167" s="56">
        <f t="shared" si="71"/>
        <v>0</v>
      </c>
      <c r="AZ167" s="56">
        <f t="shared" si="71"/>
        <v>0</v>
      </c>
    </row>
    <row r="168" spans="1:52">
      <c r="A168" s="56" t="s">
        <v>652</v>
      </c>
      <c r="B168" s="56">
        <v>449</v>
      </c>
      <c r="C168" s="56" t="s">
        <v>962</v>
      </c>
      <c r="D168" s="56" t="s">
        <v>1050</v>
      </c>
      <c r="E168" s="1">
        <v>40793</v>
      </c>
      <c r="G168" s="1">
        <f t="shared" si="55"/>
        <v>44197</v>
      </c>
      <c r="I168" s="56">
        <f t="shared" si="68"/>
        <v>0</v>
      </c>
      <c r="J168" s="56">
        <f t="shared" si="68"/>
        <v>0</v>
      </c>
      <c r="K168" s="56">
        <f t="shared" si="68"/>
        <v>0</v>
      </c>
      <c r="L168" s="56">
        <f t="shared" si="68"/>
        <v>0</v>
      </c>
      <c r="M168" s="56">
        <f t="shared" si="68"/>
        <v>0</v>
      </c>
      <c r="N168" s="56">
        <f t="shared" si="68"/>
        <v>0</v>
      </c>
      <c r="O168" s="56">
        <f t="shared" si="68"/>
        <v>0</v>
      </c>
      <c r="P168" s="56">
        <f t="shared" si="68"/>
        <v>0</v>
      </c>
      <c r="Q168" s="56">
        <f t="shared" si="68"/>
        <v>0</v>
      </c>
      <c r="R168" s="56">
        <f t="shared" si="68"/>
        <v>0</v>
      </c>
      <c r="S168" s="56">
        <f t="shared" si="69"/>
        <v>1</v>
      </c>
      <c r="T168" s="56">
        <f t="shared" si="69"/>
        <v>1</v>
      </c>
      <c r="U168" s="56">
        <f t="shared" si="69"/>
        <v>1</v>
      </c>
      <c r="V168" s="56">
        <f t="shared" si="69"/>
        <v>1</v>
      </c>
      <c r="W168" s="56">
        <f t="shared" si="69"/>
        <v>1</v>
      </c>
      <c r="X168" s="56">
        <f t="shared" si="69"/>
        <v>1</v>
      </c>
      <c r="Y168" s="56">
        <f t="shared" si="69"/>
        <v>1</v>
      </c>
      <c r="Z168" s="56">
        <f t="shared" si="69"/>
        <v>1</v>
      </c>
      <c r="AA168" s="56">
        <f t="shared" si="69"/>
        <v>1</v>
      </c>
      <c r="AB168" s="56">
        <f t="shared" si="69"/>
        <v>1</v>
      </c>
      <c r="AC168" s="56">
        <f t="shared" si="70"/>
        <v>1</v>
      </c>
      <c r="AD168" s="56">
        <f t="shared" si="70"/>
        <v>1</v>
      </c>
      <c r="AE168" s="56">
        <f t="shared" si="70"/>
        <v>1</v>
      </c>
      <c r="AF168" s="56">
        <f t="shared" si="70"/>
        <v>1</v>
      </c>
      <c r="AG168" s="56">
        <f t="shared" si="70"/>
        <v>1</v>
      </c>
      <c r="AH168" s="56">
        <f t="shared" si="70"/>
        <v>1</v>
      </c>
      <c r="AI168" s="56">
        <f t="shared" si="70"/>
        <v>1</v>
      </c>
      <c r="AJ168" s="56">
        <f t="shared" si="70"/>
        <v>1</v>
      </c>
      <c r="AK168" s="56">
        <f t="shared" si="70"/>
        <v>1</v>
      </c>
      <c r="AL168" s="56">
        <f t="shared" si="70"/>
        <v>1</v>
      </c>
      <c r="AM168" s="56">
        <f t="shared" si="71"/>
        <v>1</v>
      </c>
      <c r="AN168" s="56">
        <f t="shared" si="71"/>
        <v>1</v>
      </c>
      <c r="AO168" s="56">
        <f t="shared" si="71"/>
        <v>1</v>
      </c>
      <c r="AP168" s="56">
        <f t="shared" si="71"/>
        <v>1</v>
      </c>
      <c r="AQ168" s="56">
        <f t="shared" si="71"/>
        <v>1</v>
      </c>
      <c r="AR168" s="56">
        <f t="shared" si="71"/>
        <v>1</v>
      </c>
      <c r="AS168" s="56">
        <f t="shared" si="71"/>
        <v>1</v>
      </c>
      <c r="AT168" s="56">
        <f t="shared" si="71"/>
        <v>1</v>
      </c>
      <c r="AU168" s="56">
        <f t="shared" si="71"/>
        <v>1</v>
      </c>
      <c r="AV168" s="56">
        <f t="shared" si="71"/>
        <v>1</v>
      </c>
      <c r="AW168" s="56">
        <f t="shared" si="71"/>
        <v>1</v>
      </c>
      <c r="AX168" s="56">
        <f t="shared" si="71"/>
        <v>1</v>
      </c>
      <c r="AY168" s="56">
        <f t="shared" si="71"/>
        <v>1</v>
      </c>
      <c r="AZ168" s="56">
        <f t="shared" si="71"/>
        <v>1</v>
      </c>
    </row>
    <row r="169" spans="1:52">
      <c r="A169" s="56" t="s">
        <v>652</v>
      </c>
      <c r="B169" s="56">
        <v>458</v>
      </c>
      <c r="C169" s="56" t="s">
        <v>962</v>
      </c>
      <c r="D169" s="56" t="s">
        <v>1049</v>
      </c>
      <c r="E169" s="1">
        <v>40824</v>
      </c>
      <c r="G169" s="1">
        <f t="shared" si="55"/>
        <v>44197</v>
      </c>
      <c r="I169" s="56">
        <f t="shared" si="68"/>
        <v>0</v>
      </c>
      <c r="J169" s="56">
        <f t="shared" si="68"/>
        <v>0</v>
      </c>
      <c r="K169" s="56">
        <f t="shared" si="68"/>
        <v>0</v>
      </c>
      <c r="L169" s="56">
        <f t="shared" si="68"/>
        <v>0</v>
      </c>
      <c r="M169" s="56">
        <f t="shared" si="68"/>
        <v>0</v>
      </c>
      <c r="N169" s="56">
        <f t="shared" si="68"/>
        <v>0</v>
      </c>
      <c r="O169" s="56">
        <f t="shared" si="68"/>
        <v>0</v>
      </c>
      <c r="P169" s="56">
        <f t="shared" si="68"/>
        <v>0</v>
      </c>
      <c r="Q169" s="56">
        <f t="shared" si="68"/>
        <v>0</v>
      </c>
      <c r="R169" s="56">
        <f t="shared" si="68"/>
        <v>0</v>
      </c>
      <c r="S169" s="56">
        <f t="shared" si="69"/>
        <v>0</v>
      </c>
      <c r="T169" s="56">
        <f t="shared" si="69"/>
        <v>1</v>
      </c>
      <c r="U169" s="56">
        <f t="shared" si="69"/>
        <v>1</v>
      </c>
      <c r="V169" s="56">
        <f t="shared" si="69"/>
        <v>1</v>
      </c>
      <c r="W169" s="56">
        <f t="shared" si="69"/>
        <v>1</v>
      </c>
      <c r="X169" s="56">
        <f t="shared" si="69"/>
        <v>1</v>
      </c>
      <c r="Y169" s="56">
        <f t="shared" si="69"/>
        <v>1</v>
      </c>
      <c r="Z169" s="56">
        <f t="shared" si="69"/>
        <v>1</v>
      </c>
      <c r="AA169" s="56">
        <f t="shared" si="69"/>
        <v>1</v>
      </c>
      <c r="AB169" s="56">
        <f t="shared" si="69"/>
        <v>1</v>
      </c>
      <c r="AC169" s="56">
        <f t="shared" si="70"/>
        <v>1</v>
      </c>
      <c r="AD169" s="56">
        <f t="shared" si="70"/>
        <v>1</v>
      </c>
      <c r="AE169" s="56">
        <f t="shared" si="70"/>
        <v>1</v>
      </c>
      <c r="AF169" s="56">
        <f t="shared" si="70"/>
        <v>1</v>
      </c>
      <c r="AG169" s="56">
        <f t="shared" si="70"/>
        <v>1</v>
      </c>
      <c r="AH169" s="56">
        <f t="shared" si="70"/>
        <v>1</v>
      </c>
      <c r="AI169" s="56">
        <f t="shared" si="70"/>
        <v>1</v>
      </c>
      <c r="AJ169" s="56">
        <f t="shared" si="70"/>
        <v>1</v>
      </c>
      <c r="AK169" s="56">
        <f t="shared" si="70"/>
        <v>1</v>
      </c>
      <c r="AL169" s="56">
        <f t="shared" si="70"/>
        <v>1</v>
      </c>
      <c r="AM169" s="56">
        <f t="shared" si="71"/>
        <v>1</v>
      </c>
      <c r="AN169" s="56">
        <f t="shared" si="71"/>
        <v>1</v>
      </c>
      <c r="AO169" s="56">
        <f t="shared" si="71"/>
        <v>1</v>
      </c>
      <c r="AP169" s="56">
        <f t="shared" si="71"/>
        <v>1</v>
      </c>
      <c r="AQ169" s="56">
        <f t="shared" si="71"/>
        <v>1</v>
      </c>
      <c r="AR169" s="56">
        <f t="shared" si="71"/>
        <v>1</v>
      </c>
      <c r="AS169" s="56">
        <f t="shared" si="71"/>
        <v>1</v>
      </c>
      <c r="AT169" s="56">
        <f t="shared" si="71"/>
        <v>1</v>
      </c>
      <c r="AU169" s="56">
        <f t="shared" si="71"/>
        <v>1</v>
      </c>
      <c r="AV169" s="56">
        <f t="shared" si="71"/>
        <v>1</v>
      </c>
      <c r="AW169" s="56">
        <f t="shared" si="71"/>
        <v>1</v>
      </c>
      <c r="AX169" s="56">
        <f t="shared" si="71"/>
        <v>1</v>
      </c>
      <c r="AY169" s="56">
        <f t="shared" si="71"/>
        <v>1</v>
      </c>
      <c r="AZ169" s="56">
        <f t="shared" si="71"/>
        <v>1</v>
      </c>
    </row>
    <row r="170" spans="1:52">
      <c r="A170" s="56" t="s">
        <v>652</v>
      </c>
      <c r="B170" s="56">
        <v>471</v>
      </c>
      <c r="C170" s="56" t="s">
        <v>962</v>
      </c>
      <c r="D170" s="56" t="s">
        <v>1048</v>
      </c>
      <c r="E170" s="1">
        <v>40891</v>
      </c>
      <c r="G170" s="1">
        <f t="shared" si="55"/>
        <v>44197</v>
      </c>
      <c r="I170" s="56">
        <f t="shared" si="68"/>
        <v>0</v>
      </c>
      <c r="J170" s="56">
        <f t="shared" si="68"/>
        <v>0</v>
      </c>
      <c r="K170" s="56">
        <f t="shared" si="68"/>
        <v>0</v>
      </c>
      <c r="L170" s="56">
        <f t="shared" si="68"/>
        <v>0</v>
      </c>
      <c r="M170" s="56">
        <f t="shared" si="68"/>
        <v>0</v>
      </c>
      <c r="N170" s="56">
        <f t="shared" si="68"/>
        <v>0</v>
      </c>
      <c r="O170" s="56">
        <f t="shared" si="68"/>
        <v>0</v>
      </c>
      <c r="P170" s="56">
        <f t="shared" si="68"/>
        <v>0</v>
      </c>
      <c r="Q170" s="56">
        <f t="shared" si="68"/>
        <v>0</v>
      </c>
      <c r="R170" s="56">
        <f t="shared" si="68"/>
        <v>0</v>
      </c>
      <c r="S170" s="56">
        <f t="shared" si="69"/>
        <v>0</v>
      </c>
      <c r="T170" s="56">
        <f t="shared" si="69"/>
        <v>1</v>
      </c>
      <c r="U170" s="56">
        <f t="shared" si="69"/>
        <v>1</v>
      </c>
      <c r="V170" s="56">
        <f t="shared" si="69"/>
        <v>1</v>
      </c>
      <c r="W170" s="56">
        <f t="shared" si="69"/>
        <v>1</v>
      </c>
      <c r="X170" s="56">
        <f t="shared" si="69"/>
        <v>1</v>
      </c>
      <c r="Y170" s="56">
        <f t="shared" si="69"/>
        <v>1</v>
      </c>
      <c r="Z170" s="56">
        <f t="shared" si="69"/>
        <v>1</v>
      </c>
      <c r="AA170" s="56">
        <f t="shared" si="69"/>
        <v>1</v>
      </c>
      <c r="AB170" s="56">
        <f t="shared" si="69"/>
        <v>1</v>
      </c>
      <c r="AC170" s="56">
        <f t="shared" si="70"/>
        <v>1</v>
      </c>
      <c r="AD170" s="56">
        <f t="shared" si="70"/>
        <v>1</v>
      </c>
      <c r="AE170" s="56">
        <f t="shared" si="70"/>
        <v>1</v>
      </c>
      <c r="AF170" s="56">
        <f t="shared" si="70"/>
        <v>1</v>
      </c>
      <c r="AG170" s="56">
        <f t="shared" si="70"/>
        <v>1</v>
      </c>
      <c r="AH170" s="56">
        <f t="shared" si="70"/>
        <v>1</v>
      </c>
      <c r="AI170" s="56">
        <f t="shared" si="70"/>
        <v>1</v>
      </c>
      <c r="AJ170" s="56">
        <f t="shared" si="70"/>
        <v>1</v>
      </c>
      <c r="AK170" s="56">
        <f t="shared" si="70"/>
        <v>1</v>
      </c>
      <c r="AL170" s="56">
        <f t="shared" si="70"/>
        <v>1</v>
      </c>
      <c r="AM170" s="56">
        <f t="shared" si="71"/>
        <v>1</v>
      </c>
      <c r="AN170" s="56">
        <f t="shared" si="71"/>
        <v>1</v>
      </c>
      <c r="AO170" s="56">
        <f t="shared" si="71"/>
        <v>1</v>
      </c>
      <c r="AP170" s="56">
        <f t="shared" si="71"/>
        <v>1</v>
      </c>
      <c r="AQ170" s="56">
        <f t="shared" si="71"/>
        <v>1</v>
      </c>
      <c r="AR170" s="56">
        <f t="shared" si="71"/>
        <v>1</v>
      </c>
      <c r="AS170" s="56">
        <f t="shared" si="71"/>
        <v>1</v>
      </c>
      <c r="AT170" s="56">
        <f t="shared" si="71"/>
        <v>1</v>
      </c>
      <c r="AU170" s="56">
        <f t="shared" si="71"/>
        <v>1</v>
      </c>
      <c r="AV170" s="56">
        <f t="shared" si="71"/>
        <v>1</v>
      </c>
      <c r="AW170" s="56">
        <f t="shared" si="71"/>
        <v>1</v>
      </c>
      <c r="AX170" s="56">
        <f t="shared" si="71"/>
        <v>1</v>
      </c>
      <c r="AY170" s="56">
        <f t="shared" si="71"/>
        <v>1</v>
      </c>
      <c r="AZ170" s="56">
        <f t="shared" si="71"/>
        <v>1</v>
      </c>
    </row>
    <row r="171" spans="1:52">
      <c r="A171" s="56" t="s">
        <v>652</v>
      </c>
      <c r="B171" s="56">
        <v>475</v>
      </c>
      <c r="C171" s="56" t="s">
        <v>962</v>
      </c>
      <c r="D171" s="56" t="s">
        <v>1047</v>
      </c>
      <c r="E171" s="1">
        <v>40865</v>
      </c>
      <c r="F171" s="1">
        <v>44136</v>
      </c>
      <c r="G171" s="1">
        <f t="shared" si="55"/>
        <v>44136</v>
      </c>
      <c r="I171" s="56">
        <f t="shared" si="68"/>
        <v>0</v>
      </c>
      <c r="J171" s="56">
        <f t="shared" si="68"/>
        <v>0</v>
      </c>
      <c r="K171" s="56">
        <f t="shared" si="68"/>
        <v>0</v>
      </c>
      <c r="L171" s="56">
        <f t="shared" si="68"/>
        <v>0</v>
      </c>
      <c r="M171" s="56">
        <f t="shared" si="68"/>
        <v>0</v>
      </c>
      <c r="N171" s="56">
        <f t="shared" si="68"/>
        <v>0</v>
      </c>
      <c r="O171" s="56">
        <f t="shared" si="68"/>
        <v>0</v>
      </c>
      <c r="P171" s="56">
        <f t="shared" si="68"/>
        <v>0</v>
      </c>
      <c r="Q171" s="56">
        <f t="shared" si="68"/>
        <v>0</v>
      </c>
      <c r="R171" s="56">
        <f t="shared" si="68"/>
        <v>0</v>
      </c>
      <c r="S171" s="56">
        <f t="shared" si="69"/>
        <v>0</v>
      </c>
      <c r="T171" s="56">
        <f t="shared" si="69"/>
        <v>1</v>
      </c>
      <c r="U171" s="56">
        <f t="shared" si="69"/>
        <v>1</v>
      </c>
      <c r="V171" s="56">
        <f t="shared" si="69"/>
        <v>1</v>
      </c>
      <c r="W171" s="56">
        <f t="shared" si="69"/>
        <v>1</v>
      </c>
      <c r="X171" s="56">
        <f t="shared" si="69"/>
        <v>1</v>
      </c>
      <c r="Y171" s="56">
        <f t="shared" si="69"/>
        <v>1</v>
      </c>
      <c r="Z171" s="56">
        <f t="shared" si="69"/>
        <v>1</v>
      </c>
      <c r="AA171" s="56">
        <f t="shared" si="69"/>
        <v>1</v>
      </c>
      <c r="AB171" s="56">
        <f t="shared" si="69"/>
        <v>1</v>
      </c>
      <c r="AC171" s="56">
        <f t="shared" si="70"/>
        <v>1</v>
      </c>
      <c r="AD171" s="56">
        <f t="shared" si="70"/>
        <v>1</v>
      </c>
      <c r="AE171" s="56">
        <f t="shared" si="70"/>
        <v>1</v>
      </c>
      <c r="AF171" s="56">
        <f t="shared" si="70"/>
        <v>1</v>
      </c>
      <c r="AG171" s="56">
        <f t="shared" si="70"/>
        <v>1</v>
      </c>
      <c r="AH171" s="56">
        <f t="shared" si="70"/>
        <v>1</v>
      </c>
      <c r="AI171" s="56">
        <f t="shared" si="70"/>
        <v>1</v>
      </c>
      <c r="AJ171" s="56">
        <f t="shared" si="70"/>
        <v>1</v>
      </c>
      <c r="AK171" s="56">
        <f t="shared" si="70"/>
        <v>1</v>
      </c>
      <c r="AL171" s="56">
        <f t="shared" si="70"/>
        <v>1</v>
      </c>
      <c r="AM171" s="56">
        <f t="shared" si="71"/>
        <v>1</v>
      </c>
      <c r="AN171" s="56">
        <f t="shared" si="71"/>
        <v>1</v>
      </c>
      <c r="AO171" s="56">
        <f t="shared" si="71"/>
        <v>1</v>
      </c>
      <c r="AP171" s="56">
        <f t="shared" si="71"/>
        <v>1</v>
      </c>
      <c r="AQ171" s="56">
        <f t="shared" si="71"/>
        <v>1</v>
      </c>
      <c r="AR171" s="56">
        <f t="shared" si="71"/>
        <v>1</v>
      </c>
      <c r="AS171" s="56">
        <f t="shared" si="71"/>
        <v>1</v>
      </c>
      <c r="AT171" s="56">
        <f t="shared" si="71"/>
        <v>1</v>
      </c>
      <c r="AU171" s="56">
        <f t="shared" si="71"/>
        <v>1</v>
      </c>
      <c r="AV171" s="56">
        <f t="shared" si="71"/>
        <v>1</v>
      </c>
      <c r="AW171" s="56">
        <f t="shared" si="71"/>
        <v>1</v>
      </c>
      <c r="AX171" s="56">
        <f t="shared" si="71"/>
        <v>1</v>
      </c>
      <c r="AY171" s="56">
        <f t="shared" si="71"/>
        <v>1</v>
      </c>
      <c r="AZ171" s="56">
        <f t="shared" si="71"/>
        <v>1</v>
      </c>
    </row>
    <row r="172" spans="1:52">
      <c r="A172" s="56" t="s">
        <v>652</v>
      </c>
      <c r="B172" s="56">
        <v>484</v>
      </c>
      <c r="C172" s="56" t="s">
        <v>962</v>
      </c>
      <c r="D172" s="56" t="s">
        <v>1046</v>
      </c>
      <c r="E172" s="1">
        <v>40877</v>
      </c>
      <c r="G172" s="1">
        <f t="shared" si="55"/>
        <v>44197</v>
      </c>
      <c r="I172" s="56">
        <f t="shared" si="68"/>
        <v>0</v>
      </c>
      <c r="J172" s="56">
        <f t="shared" si="68"/>
        <v>0</v>
      </c>
      <c r="K172" s="56">
        <f t="shared" si="68"/>
        <v>0</v>
      </c>
      <c r="L172" s="56">
        <f t="shared" si="68"/>
        <v>0</v>
      </c>
      <c r="M172" s="56">
        <f t="shared" si="68"/>
        <v>0</v>
      </c>
      <c r="N172" s="56">
        <f t="shared" si="68"/>
        <v>0</v>
      </c>
      <c r="O172" s="56">
        <f t="shared" si="68"/>
        <v>0</v>
      </c>
      <c r="P172" s="56">
        <f t="shared" si="68"/>
        <v>0</v>
      </c>
      <c r="Q172" s="56">
        <f t="shared" si="68"/>
        <v>0</v>
      </c>
      <c r="R172" s="56">
        <f t="shared" si="68"/>
        <v>0</v>
      </c>
      <c r="S172" s="56">
        <f t="shared" si="69"/>
        <v>0</v>
      </c>
      <c r="T172" s="56">
        <f t="shared" si="69"/>
        <v>1</v>
      </c>
      <c r="U172" s="56">
        <f t="shared" si="69"/>
        <v>1</v>
      </c>
      <c r="V172" s="56">
        <f t="shared" si="69"/>
        <v>1</v>
      </c>
      <c r="W172" s="56">
        <f t="shared" si="69"/>
        <v>1</v>
      </c>
      <c r="X172" s="56">
        <f t="shared" si="69"/>
        <v>1</v>
      </c>
      <c r="Y172" s="56">
        <f t="shared" si="69"/>
        <v>1</v>
      </c>
      <c r="Z172" s="56">
        <f t="shared" si="69"/>
        <v>1</v>
      </c>
      <c r="AA172" s="56">
        <f t="shared" si="69"/>
        <v>1</v>
      </c>
      <c r="AB172" s="56">
        <f t="shared" si="69"/>
        <v>1</v>
      </c>
      <c r="AC172" s="56">
        <f t="shared" si="70"/>
        <v>1</v>
      </c>
      <c r="AD172" s="56">
        <f t="shared" si="70"/>
        <v>1</v>
      </c>
      <c r="AE172" s="56">
        <f t="shared" si="70"/>
        <v>1</v>
      </c>
      <c r="AF172" s="56">
        <f t="shared" si="70"/>
        <v>1</v>
      </c>
      <c r="AG172" s="56">
        <f t="shared" si="70"/>
        <v>1</v>
      </c>
      <c r="AH172" s="56">
        <f t="shared" si="70"/>
        <v>1</v>
      </c>
      <c r="AI172" s="56">
        <f t="shared" si="70"/>
        <v>1</v>
      </c>
      <c r="AJ172" s="56">
        <f t="shared" si="70"/>
        <v>1</v>
      </c>
      <c r="AK172" s="56">
        <f t="shared" si="70"/>
        <v>1</v>
      </c>
      <c r="AL172" s="56">
        <f t="shared" si="70"/>
        <v>1</v>
      </c>
      <c r="AM172" s="56">
        <f t="shared" si="71"/>
        <v>1</v>
      </c>
      <c r="AN172" s="56">
        <f t="shared" si="71"/>
        <v>1</v>
      </c>
      <c r="AO172" s="56">
        <f t="shared" si="71"/>
        <v>1</v>
      </c>
      <c r="AP172" s="56">
        <f t="shared" si="71"/>
        <v>1</v>
      </c>
      <c r="AQ172" s="56">
        <f t="shared" si="71"/>
        <v>1</v>
      </c>
      <c r="AR172" s="56">
        <f t="shared" si="71"/>
        <v>1</v>
      </c>
      <c r="AS172" s="56">
        <f t="shared" si="71"/>
        <v>1</v>
      </c>
      <c r="AT172" s="56">
        <f t="shared" si="71"/>
        <v>1</v>
      </c>
      <c r="AU172" s="56">
        <f t="shared" si="71"/>
        <v>1</v>
      </c>
      <c r="AV172" s="56">
        <f t="shared" si="71"/>
        <v>1</v>
      </c>
      <c r="AW172" s="56">
        <f t="shared" si="71"/>
        <v>1</v>
      </c>
      <c r="AX172" s="56">
        <f t="shared" si="71"/>
        <v>1</v>
      </c>
      <c r="AY172" s="56">
        <f t="shared" si="71"/>
        <v>1</v>
      </c>
      <c r="AZ172" s="56">
        <f t="shared" si="71"/>
        <v>1</v>
      </c>
    </row>
    <row r="173" spans="1:52">
      <c r="A173" s="56" t="s">
        <v>652</v>
      </c>
      <c r="B173" s="56">
        <v>491</v>
      </c>
      <c r="C173" s="56" t="s">
        <v>962</v>
      </c>
      <c r="D173" s="56" t="s">
        <v>1045</v>
      </c>
      <c r="E173" s="1">
        <v>40899</v>
      </c>
      <c r="G173" s="1">
        <f t="shared" si="55"/>
        <v>44197</v>
      </c>
      <c r="I173" s="56">
        <f t="shared" si="68"/>
        <v>0</v>
      </c>
      <c r="J173" s="56">
        <f t="shared" si="68"/>
        <v>0</v>
      </c>
      <c r="K173" s="56">
        <f t="shared" si="68"/>
        <v>0</v>
      </c>
      <c r="L173" s="56">
        <f t="shared" si="68"/>
        <v>0</v>
      </c>
      <c r="M173" s="56">
        <f t="shared" si="68"/>
        <v>0</v>
      </c>
      <c r="N173" s="56">
        <f t="shared" si="68"/>
        <v>0</v>
      </c>
      <c r="O173" s="56">
        <f t="shared" si="68"/>
        <v>0</v>
      </c>
      <c r="P173" s="56">
        <f t="shared" si="68"/>
        <v>0</v>
      </c>
      <c r="Q173" s="56">
        <f t="shared" si="68"/>
        <v>0</v>
      </c>
      <c r="R173" s="56">
        <f t="shared" si="68"/>
        <v>0</v>
      </c>
      <c r="S173" s="56">
        <f t="shared" si="69"/>
        <v>0</v>
      </c>
      <c r="T173" s="56">
        <f t="shared" si="69"/>
        <v>1</v>
      </c>
      <c r="U173" s="56">
        <f t="shared" si="69"/>
        <v>1</v>
      </c>
      <c r="V173" s="56">
        <f t="shared" si="69"/>
        <v>1</v>
      </c>
      <c r="W173" s="56">
        <f t="shared" si="69"/>
        <v>1</v>
      </c>
      <c r="X173" s="56">
        <f t="shared" si="69"/>
        <v>1</v>
      </c>
      <c r="Y173" s="56">
        <f t="shared" si="69"/>
        <v>1</v>
      </c>
      <c r="Z173" s="56">
        <f t="shared" si="69"/>
        <v>1</v>
      </c>
      <c r="AA173" s="56">
        <f t="shared" si="69"/>
        <v>1</v>
      </c>
      <c r="AB173" s="56">
        <f t="shared" si="69"/>
        <v>1</v>
      </c>
      <c r="AC173" s="56">
        <f t="shared" si="70"/>
        <v>1</v>
      </c>
      <c r="AD173" s="56">
        <f t="shared" si="70"/>
        <v>1</v>
      </c>
      <c r="AE173" s="56">
        <f t="shared" si="70"/>
        <v>1</v>
      </c>
      <c r="AF173" s="56">
        <f t="shared" si="70"/>
        <v>1</v>
      </c>
      <c r="AG173" s="56">
        <f t="shared" si="70"/>
        <v>1</v>
      </c>
      <c r="AH173" s="56">
        <f t="shared" si="70"/>
        <v>1</v>
      </c>
      <c r="AI173" s="56">
        <f t="shared" si="70"/>
        <v>1</v>
      </c>
      <c r="AJ173" s="56">
        <f t="shared" si="70"/>
        <v>1</v>
      </c>
      <c r="AK173" s="56">
        <f t="shared" si="70"/>
        <v>1</v>
      </c>
      <c r="AL173" s="56">
        <f t="shared" si="70"/>
        <v>1</v>
      </c>
      <c r="AM173" s="56">
        <f t="shared" si="71"/>
        <v>1</v>
      </c>
      <c r="AN173" s="56">
        <f t="shared" si="71"/>
        <v>1</v>
      </c>
      <c r="AO173" s="56">
        <f t="shared" si="71"/>
        <v>1</v>
      </c>
      <c r="AP173" s="56">
        <f t="shared" si="71"/>
        <v>1</v>
      </c>
      <c r="AQ173" s="56">
        <f t="shared" si="71"/>
        <v>1</v>
      </c>
      <c r="AR173" s="56">
        <f t="shared" si="71"/>
        <v>1</v>
      </c>
      <c r="AS173" s="56">
        <f t="shared" si="71"/>
        <v>1</v>
      </c>
      <c r="AT173" s="56">
        <f t="shared" si="71"/>
        <v>1</v>
      </c>
      <c r="AU173" s="56">
        <f t="shared" si="71"/>
        <v>1</v>
      </c>
      <c r="AV173" s="56">
        <f t="shared" si="71"/>
        <v>1</v>
      </c>
      <c r="AW173" s="56">
        <f t="shared" si="71"/>
        <v>1</v>
      </c>
      <c r="AX173" s="56">
        <f t="shared" si="71"/>
        <v>1</v>
      </c>
      <c r="AY173" s="56">
        <f t="shared" si="71"/>
        <v>1</v>
      </c>
      <c r="AZ173" s="56">
        <f t="shared" si="71"/>
        <v>1</v>
      </c>
    </row>
    <row r="174" spans="1:52">
      <c r="A174" s="56" t="s">
        <v>652</v>
      </c>
      <c r="B174" s="56">
        <v>498</v>
      </c>
      <c r="C174" s="56" t="s">
        <v>962</v>
      </c>
      <c r="D174" s="56" t="s">
        <v>1044</v>
      </c>
      <c r="E174" s="1">
        <v>40899</v>
      </c>
      <c r="G174" s="1">
        <f t="shared" si="55"/>
        <v>44197</v>
      </c>
      <c r="I174" s="56">
        <f t="shared" si="68"/>
        <v>0</v>
      </c>
      <c r="J174" s="56">
        <f t="shared" si="68"/>
        <v>0</v>
      </c>
      <c r="K174" s="56">
        <f t="shared" si="68"/>
        <v>0</v>
      </c>
      <c r="L174" s="56">
        <f t="shared" si="68"/>
        <v>0</v>
      </c>
      <c r="M174" s="56">
        <f t="shared" si="68"/>
        <v>0</v>
      </c>
      <c r="N174" s="56">
        <f t="shared" si="68"/>
        <v>0</v>
      </c>
      <c r="O174" s="56">
        <f t="shared" si="68"/>
        <v>0</v>
      </c>
      <c r="P174" s="56">
        <f t="shared" si="68"/>
        <v>0</v>
      </c>
      <c r="Q174" s="56">
        <f t="shared" si="68"/>
        <v>0</v>
      </c>
      <c r="R174" s="56">
        <f t="shared" si="68"/>
        <v>0</v>
      </c>
      <c r="S174" s="56">
        <f t="shared" si="69"/>
        <v>0</v>
      </c>
      <c r="T174" s="56">
        <f t="shared" si="69"/>
        <v>1</v>
      </c>
      <c r="U174" s="56">
        <f t="shared" si="69"/>
        <v>1</v>
      </c>
      <c r="V174" s="56">
        <f t="shared" si="69"/>
        <v>1</v>
      </c>
      <c r="W174" s="56">
        <f t="shared" si="69"/>
        <v>1</v>
      </c>
      <c r="X174" s="56">
        <f t="shared" si="69"/>
        <v>1</v>
      </c>
      <c r="Y174" s="56">
        <f t="shared" si="69"/>
        <v>1</v>
      </c>
      <c r="Z174" s="56">
        <f t="shared" si="69"/>
        <v>1</v>
      </c>
      <c r="AA174" s="56">
        <f t="shared" si="69"/>
        <v>1</v>
      </c>
      <c r="AB174" s="56">
        <f t="shared" si="69"/>
        <v>1</v>
      </c>
      <c r="AC174" s="56">
        <f t="shared" si="70"/>
        <v>1</v>
      </c>
      <c r="AD174" s="56">
        <f t="shared" si="70"/>
        <v>1</v>
      </c>
      <c r="AE174" s="56">
        <f t="shared" si="70"/>
        <v>1</v>
      </c>
      <c r="AF174" s="56">
        <f t="shared" si="70"/>
        <v>1</v>
      </c>
      <c r="AG174" s="56">
        <f t="shared" si="70"/>
        <v>1</v>
      </c>
      <c r="AH174" s="56">
        <f t="shared" si="70"/>
        <v>1</v>
      </c>
      <c r="AI174" s="56">
        <f t="shared" si="70"/>
        <v>1</v>
      </c>
      <c r="AJ174" s="56">
        <f t="shared" si="70"/>
        <v>1</v>
      </c>
      <c r="AK174" s="56">
        <f t="shared" si="70"/>
        <v>1</v>
      </c>
      <c r="AL174" s="56">
        <f t="shared" si="70"/>
        <v>1</v>
      </c>
      <c r="AM174" s="56">
        <f t="shared" si="71"/>
        <v>1</v>
      </c>
      <c r="AN174" s="56">
        <f t="shared" si="71"/>
        <v>1</v>
      </c>
      <c r="AO174" s="56">
        <f t="shared" si="71"/>
        <v>1</v>
      </c>
      <c r="AP174" s="56">
        <f t="shared" si="71"/>
        <v>1</v>
      </c>
      <c r="AQ174" s="56">
        <f t="shared" si="71"/>
        <v>1</v>
      </c>
      <c r="AR174" s="56">
        <f t="shared" si="71"/>
        <v>1</v>
      </c>
      <c r="AS174" s="56">
        <f t="shared" si="71"/>
        <v>1</v>
      </c>
      <c r="AT174" s="56">
        <f t="shared" si="71"/>
        <v>1</v>
      </c>
      <c r="AU174" s="56">
        <f t="shared" si="71"/>
        <v>1</v>
      </c>
      <c r="AV174" s="56">
        <f t="shared" si="71"/>
        <v>1</v>
      </c>
      <c r="AW174" s="56">
        <f t="shared" si="71"/>
        <v>1</v>
      </c>
      <c r="AX174" s="56">
        <f t="shared" si="71"/>
        <v>1</v>
      </c>
      <c r="AY174" s="56">
        <f t="shared" si="71"/>
        <v>1</v>
      </c>
      <c r="AZ174" s="56">
        <f t="shared" si="71"/>
        <v>1</v>
      </c>
    </row>
    <row r="175" spans="1:52">
      <c r="A175" s="56" t="s">
        <v>652</v>
      </c>
      <c r="B175" s="56">
        <v>510</v>
      </c>
      <c r="C175" s="56" t="s">
        <v>962</v>
      </c>
      <c r="D175" s="56" t="s">
        <v>1043</v>
      </c>
      <c r="E175" s="1">
        <v>40947</v>
      </c>
      <c r="G175" s="1">
        <f t="shared" si="55"/>
        <v>44197</v>
      </c>
      <c r="I175" s="56">
        <f t="shared" si="68"/>
        <v>0</v>
      </c>
      <c r="J175" s="56">
        <f t="shared" si="68"/>
        <v>0</v>
      </c>
      <c r="K175" s="56">
        <f t="shared" si="68"/>
        <v>0</v>
      </c>
      <c r="L175" s="56">
        <f t="shared" si="68"/>
        <v>0</v>
      </c>
      <c r="M175" s="56">
        <f t="shared" si="68"/>
        <v>0</v>
      </c>
      <c r="N175" s="56">
        <f t="shared" si="68"/>
        <v>0</v>
      </c>
      <c r="O175" s="56">
        <f t="shared" si="68"/>
        <v>0</v>
      </c>
      <c r="P175" s="56">
        <f t="shared" si="68"/>
        <v>0</v>
      </c>
      <c r="Q175" s="56">
        <f t="shared" si="68"/>
        <v>0</v>
      </c>
      <c r="R175" s="56">
        <f t="shared" si="68"/>
        <v>0</v>
      </c>
      <c r="S175" s="56">
        <f t="shared" si="69"/>
        <v>0</v>
      </c>
      <c r="T175" s="56">
        <f t="shared" si="69"/>
        <v>0</v>
      </c>
      <c r="U175" s="56">
        <f t="shared" si="69"/>
        <v>1</v>
      </c>
      <c r="V175" s="56">
        <f t="shared" si="69"/>
        <v>1</v>
      </c>
      <c r="W175" s="56">
        <f t="shared" si="69"/>
        <v>1</v>
      </c>
      <c r="X175" s="56">
        <f t="shared" si="69"/>
        <v>1</v>
      </c>
      <c r="Y175" s="56">
        <f t="shared" si="69"/>
        <v>1</v>
      </c>
      <c r="Z175" s="56">
        <f t="shared" si="69"/>
        <v>1</v>
      </c>
      <c r="AA175" s="56">
        <f t="shared" si="69"/>
        <v>1</v>
      </c>
      <c r="AB175" s="56">
        <f t="shared" si="69"/>
        <v>1</v>
      </c>
      <c r="AC175" s="56">
        <f t="shared" si="70"/>
        <v>1</v>
      </c>
      <c r="AD175" s="56">
        <f t="shared" si="70"/>
        <v>1</v>
      </c>
      <c r="AE175" s="56">
        <f t="shared" si="70"/>
        <v>1</v>
      </c>
      <c r="AF175" s="56">
        <f t="shared" si="70"/>
        <v>1</v>
      </c>
      <c r="AG175" s="56">
        <f t="shared" si="70"/>
        <v>1</v>
      </c>
      <c r="AH175" s="56">
        <f t="shared" si="70"/>
        <v>1</v>
      </c>
      <c r="AI175" s="56">
        <f t="shared" si="70"/>
        <v>1</v>
      </c>
      <c r="AJ175" s="56">
        <f t="shared" si="70"/>
        <v>1</v>
      </c>
      <c r="AK175" s="56">
        <f t="shared" si="70"/>
        <v>1</v>
      </c>
      <c r="AL175" s="56">
        <f t="shared" si="70"/>
        <v>1</v>
      </c>
      <c r="AM175" s="56">
        <f t="shared" si="71"/>
        <v>1</v>
      </c>
      <c r="AN175" s="56">
        <f t="shared" si="71"/>
        <v>1</v>
      </c>
      <c r="AO175" s="56">
        <f t="shared" si="71"/>
        <v>1</v>
      </c>
      <c r="AP175" s="56">
        <f t="shared" si="71"/>
        <v>1</v>
      </c>
      <c r="AQ175" s="56">
        <f t="shared" si="71"/>
        <v>1</v>
      </c>
      <c r="AR175" s="56">
        <f t="shared" si="71"/>
        <v>1</v>
      </c>
      <c r="AS175" s="56">
        <f t="shared" si="71"/>
        <v>1</v>
      </c>
      <c r="AT175" s="56">
        <f t="shared" si="71"/>
        <v>1</v>
      </c>
      <c r="AU175" s="56">
        <f t="shared" si="71"/>
        <v>1</v>
      </c>
      <c r="AV175" s="56">
        <f t="shared" si="71"/>
        <v>1</v>
      </c>
      <c r="AW175" s="56">
        <f t="shared" si="71"/>
        <v>1</v>
      </c>
      <c r="AX175" s="56">
        <f t="shared" si="71"/>
        <v>1</v>
      </c>
      <c r="AY175" s="56">
        <f t="shared" si="71"/>
        <v>1</v>
      </c>
      <c r="AZ175" s="56">
        <f t="shared" si="71"/>
        <v>1</v>
      </c>
    </row>
    <row r="176" spans="1:52">
      <c r="A176" s="56" t="s">
        <v>652</v>
      </c>
      <c r="B176" s="56">
        <v>514</v>
      </c>
      <c r="C176" s="56" t="s">
        <v>962</v>
      </c>
      <c r="D176" s="56" t="s">
        <v>1042</v>
      </c>
      <c r="E176" s="1">
        <v>40963</v>
      </c>
      <c r="G176" s="1">
        <f t="shared" si="55"/>
        <v>44197</v>
      </c>
      <c r="I176" s="56">
        <f t="shared" si="68"/>
        <v>0</v>
      </c>
      <c r="J176" s="56">
        <f t="shared" si="68"/>
        <v>0</v>
      </c>
      <c r="K176" s="56">
        <f t="shared" si="68"/>
        <v>0</v>
      </c>
      <c r="L176" s="56">
        <f t="shared" si="68"/>
        <v>0</v>
      </c>
      <c r="M176" s="56">
        <f t="shared" si="68"/>
        <v>0</v>
      </c>
      <c r="N176" s="56">
        <f t="shared" si="68"/>
        <v>0</v>
      </c>
      <c r="O176" s="56">
        <f t="shared" si="68"/>
        <v>0</v>
      </c>
      <c r="P176" s="56">
        <f t="shared" si="68"/>
        <v>0</v>
      </c>
      <c r="Q176" s="56">
        <f t="shared" si="68"/>
        <v>0</v>
      </c>
      <c r="R176" s="56">
        <f t="shared" si="68"/>
        <v>0</v>
      </c>
      <c r="S176" s="56">
        <f t="shared" si="69"/>
        <v>0</v>
      </c>
      <c r="T176" s="56">
        <f t="shared" si="69"/>
        <v>0</v>
      </c>
      <c r="U176" s="56">
        <f t="shared" si="69"/>
        <v>1</v>
      </c>
      <c r="V176" s="56">
        <f t="shared" si="69"/>
        <v>1</v>
      </c>
      <c r="W176" s="56">
        <f t="shared" si="69"/>
        <v>1</v>
      </c>
      <c r="X176" s="56">
        <f t="shared" si="69"/>
        <v>1</v>
      </c>
      <c r="Y176" s="56">
        <f t="shared" si="69"/>
        <v>1</v>
      </c>
      <c r="Z176" s="56">
        <f t="shared" si="69"/>
        <v>1</v>
      </c>
      <c r="AA176" s="56">
        <f t="shared" si="69"/>
        <v>1</v>
      </c>
      <c r="AB176" s="56">
        <f t="shared" si="69"/>
        <v>1</v>
      </c>
      <c r="AC176" s="56">
        <f t="shared" si="70"/>
        <v>1</v>
      </c>
      <c r="AD176" s="56">
        <f t="shared" si="70"/>
        <v>1</v>
      </c>
      <c r="AE176" s="56">
        <f t="shared" si="70"/>
        <v>1</v>
      </c>
      <c r="AF176" s="56">
        <f t="shared" si="70"/>
        <v>1</v>
      </c>
      <c r="AG176" s="56">
        <f t="shared" si="70"/>
        <v>1</v>
      </c>
      <c r="AH176" s="56">
        <f t="shared" si="70"/>
        <v>1</v>
      </c>
      <c r="AI176" s="56">
        <f t="shared" si="70"/>
        <v>1</v>
      </c>
      <c r="AJ176" s="56">
        <f t="shared" si="70"/>
        <v>1</v>
      </c>
      <c r="AK176" s="56">
        <f t="shared" si="70"/>
        <v>1</v>
      </c>
      <c r="AL176" s="56">
        <f t="shared" si="70"/>
        <v>1</v>
      </c>
      <c r="AM176" s="56">
        <f t="shared" si="71"/>
        <v>1</v>
      </c>
      <c r="AN176" s="56">
        <f t="shared" si="71"/>
        <v>1</v>
      </c>
      <c r="AO176" s="56">
        <f t="shared" si="71"/>
        <v>1</v>
      </c>
      <c r="AP176" s="56">
        <f t="shared" si="71"/>
        <v>1</v>
      </c>
      <c r="AQ176" s="56">
        <f t="shared" si="71"/>
        <v>1</v>
      </c>
      <c r="AR176" s="56">
        <f t="shared" si="71"/>
        <v>1</v>
      </c>
      <c r="AS176" s="56">
        <f t="shared" si="71"/>
        <v>1</v>
      </c>
      <c r="AT176" s="56">
        <f t="shared" si="71"/>
        <v>1</v>
      </c>
      <c r="AU176" s="56">
        <f t="shared" si="71"/>
        <v>1</v>
      </c>
      <c r="AV176" s="56">
        <f t="shared" si="71"/>
        <v>1</v>
      </c>
      <c r="AW176" s="56">
        <f t="shared" si="71"/>
        <v>1</v>
      </c>
      <c r="AX176" s="56">
        <f t="shared" si="71"/>
        <v>1</v>
      </c>
      <c r="AY176" s="56">
        <f t="shared" si="71"/>
        <v>1</v>
      </c>
      <c r="AZ176" s="56">
        <f t="shared" si="71"/>
        <v>1</v>
      </c>
    </row>
    <row r="177" spans="1:52">
      <c r="A177" s="56" t="s">
        <v>652</v>
      </c>
      <c r="B177" s="56">
        <v>521</v>
      </c>
      <c r="C177" s="56" t="s">
        <v>962</v>
      </c>
      <c r="D177" s="56" t="s">
        <v>1041</v>
      </c>
      <c r="E177" s="1">
        <v>41003</v>
      </c>
      <c r="F177" s="1">
        <v>44136</v>
      </c>
      <c r="G177" s="1">
        <f t="shared" si="55"/>
        <v>44136</v>
      </c>
      <c r="I177" s="56">
        <f t="shared" ref="I177:R186" si="72">IF(AND(I$5&gt;$E177,I$5&lt;$G177),1,0)</f>
        <v>0</v>
      </c>
      <c r="J177" s="56">
        <f t="shared" si="72"/>
        <v>0</v>
      </c>
      <c r="K177" s="56">
        <f t="shared" si="72"/>
        <v>0</v>
      </c>
      <c r="L177" s="56">
        <f t="shared" si="72"/>
        <v>0</v>
      </c>
      <c r="M177" s="56">
        <f t="shared" si="72"/>
        <v>0</v>
      </c>
      <c r="N177" s="56">
        <f t="shared" si="72"/>
        <v>0</v>
      </c>
      <c r="O177" s="56">
        <f t="shared" si="72"/>
        <v>0</v>
      </c>
      <c r="P177" s="56">
        <f t="shared" si="72"/>
        <v>0</v>
      </c>
      <c r="Q177" s="56">
        <f t="shared" si="72"/>
        <v>0</v>
      </c>
      <c r="R177" s="56">
        <f t="shared" si="72"/>
        <v>0</v>
      </c>
      <c r="S177" s="56">
        <f t="shared" ref="S177:AB186" si="73">IF(AND(S$5&gt;$E177,S$5&lt;$G177),1,0)</f>
        <v>0</v>
      </c>
      <c r="T177" s="56">
        <f t="shared" si="73"/>
        <v>0</v>
      </c>
      <c r="U177" s="56">
        <f t="shared" si="73"/>
        <v>0</v>
      </c>
      <c r="V177" s="56">
        <f t="shared" si="73"/>
        <v>1</v>
      </c>
      <c r="W177" s="56">
        <f t="shared" si="73"/>
        <v>1</v>
      </c>
      <c r="X177" s="56">
        <f t="shared" si="73"/>
        <v>1</v>
      </c>
      <c r="Y177" s="56">
        <f t="shared" si="73"/>
        <v>1</v>
      </c>
      <c r="Z177" s="56">
        <f t="shared" si="73"/>
        <v>1</v>
      </c>
      <c r="AA177" s="56">
        <f t="shared" si="73"/>
        <v>1</v>
      </c>
      <c r="AB177" s="56">
        <f t="shared" si="73"/>
        <v>1</v>
      </c>
      <c r="AC177" s="56">
        <f t="shared" ref="AC177:AL186" si="74">IF(AND(AC$5&gt;$E177,AC$5&lt;$G177),1,0)</f>
        <v>1</v>
      </c>
      <c r="AD177" s="56">
        <f t="shared" si="74"/>
        <v>1</v>
      </c>
      <c r="AE177" s="56">
        <f t="shared" si="74"/>
        <v>1</v>
      </c>
      <c r="AF177" s="56">
        <f t="shared" si="74"/>
        <v>1</v>
      </c>
      <c r="AG177" s="56">
        <f t="shared" si="74"/>
        <v>1</v>
      </c>
      <c r="AH177" s="56">
        <f t="shared" si="74"/>
        <v>1</v>
      </c>
      <c r="AI177" s="56">
        <f t="shared" si="74"/>
        <v>1</v>
      </c>
      <c r="AJ177" s="56">
        <f t="shared" si="74"/>
        <v>1</v>
      </c>
      <c r="AK177" s="56">
        <f t="shared" si="74"/>
        <v>1</v>
      </c>
      <c r="AL177" s="56">
        <f t="shared" si="74"/>
        <v>1</v>
      </c>
      <c r="AM177" s="56">
        <f t="shared" ref="AM177:AZ186" si="75">IF(AND(AM$5&gt;$E177,AM$5&lt;$G177),1,0)</f>
        <v>1</v>
      </c>
      <c r="AN177" s="56">
        <f t="shared" si="75"/>
        <v>1</v>
      </c>
      <c r="AO177" s="56">
        <f t="shared" si="75"/>
        <v>1</v>
      </c>
      <c r="AP177" s="56">
        <f t="shared" si="75"/>
        <v>1</v>
      </c>
      <c r="AQ177" s="56">
        <f t="shared" si="75"/>
        <v>1</v>
      </c>
      <c r="AR177" s="56">
        <f t="shared" si="75"/>
        <v>1</v>
      </c>
      <c r="AS177" s="56">
        <f t="shared" si="75"/>
        <v>1</v>
      </c>
      <c r="AT177" s="56">
        <f t="shared" si="75"/>
        <v>1</v>
      </c>
      <c r="AU177" s="56">
        <f t="shared" si="75"/>
        <v>1</v>
      </c>
      <c r="AV177" s="56">
        <f t="shared" si="75"/>
        <v>1</v>
      </c>
      <c r="AW177" s="56">
        <f t="shared" si="75"/>
        <v>1</v>
      </c>
      <c r="AX177" s="56">
        <f t="shared" si="75"/>
        <v>1</v>
      </c>
      <c r="AY177" s="56">
        <f t="shared" si="75"/>
        <v>1</v>
      </c>
      <c r="AZ177" s="56">
        <f t="shared" si="75"/>
        <v>1</v>
      </c>
    </row>
    <row r="178" spans="1:52">
      <c r="A178" s="56" t="s">
        <v>652</v>
      </c>
      <c r="B178" s="56">
        <v>530</v>
      </c>
      <c r="C178" s="56" t="s">
        <v>962</v>
      </c>
      <c r="D178" s="56" t="s">
        <v>1040</v>
      </c>
      <c r="E178" s="1">
        <v>41023</v>
      </c>
      <c r="G178" s="1">
        <f t="shared" si="55"/>
        <v>44197</v>
      </c>
      <c r="I178" s="56">
        <f t="shared" si="72"/>
        <v>0</v>
      </c>
      <c r="J178" s="56">
        <f t="shared" si="72"/>
        <v>0</v>
      </c>
      <c r="K178" s="56">
        <f t="shared" si="72"/>
        <v>0</v>
      </c>
      <c r="L178" s="56">
        <f t="shared" si="72"/>
        <v>0</v>
      </c>
      <c r="M178" s="56">
        <f t="shared" si="72"/>
        <v>0</v>
      </c>
      <c r="N178" s="56">
        <f t="shared" si="72"/>
        <v>0</v>
      </c>
      <c r="O178" s="56">
        <f t="shared" si="72"/>
        <v>0</v>
      </c>
      <c r="P178" s="56">
        <f t="shared" si="72"/>
        <v>0</v>
      </c>
      <c r="Q178" s="56">
        <f t="shared" si="72"/>
        <v>0</v>
      </c>
      <c r="R178" s="56">
        <f t="shared" si="72"/>
        <v>0</v>
      </c>
      <c r="S178" s="56">
        <f t="shared" si="73"/>
        <v>0</v>
      </c>
      <c r="T178" s="56">
        <f t="shared" si="73"/>
        <v>0</v>
      </c>
      <c r="U178" s="56">
        <f t="shared" si="73"/>
        <v>0</v>
      </c>
      <c r="V178" s="56">
        <f t="shared" si="73"/>
        <v>1</v>
      </c>
      <c r="W178" s="56">
        <f t="shared" si="73"/>
        <v>1</v>
      </c>
      <c r="X178" s="56">
        <f t="shared" si="73"/>
        <v>1</v>
      </c>
      <c r="Y178" s="56">
        <f t="shared" si="73"/>
        <v>1</v>
      </c>
      <c r="Z178" s="56">
        <f t="shared" si="73"/>
        <v>1</v>
      </c>
      <c r="AA178" s="56">
        <f t="shared" si="73"/>
        <v>1</v>
      </c>
      <c r="AB178" s="56">
        <f t="shared" si="73"/>
        <v>1</v>
      </c>
      <c r="AC178" s="56">
        <f t="shared" si="74"/>
        <v>1</v>
      </c>
      <c r="AD178" s="56">
        <f t="shared" si="74"/>
        <v>1</v>
      </c>
      <c r="AE178" s="56">
        <f t="shared" si="74"/>
        <v>1</v>
      </c>
      <c r="AF178" s="56">
        <f t="shared" si="74"/>
        <v>1</v>
      </c>
      <c r="AG178" s="56">
        <f t="shared" si="74"/>
        <v>1</v>
      </c>
      <c r="AH178" s="56">
        <f t="shared" si="74"/>
        <v>1</v>
      </c>
      <c r="AI178" s="56">
        <f t="shared" si="74"/>
        <v>1</v>
      </c>
      <c r="AJ178" s="56">
        <f t="shared" si="74"/>
        <v>1</v>
      </c>
      <c r="AK178" s="56">
        <f t="shared" si="74"/>
        <v>1</v>
      </c>
      <c r="AL178" s="56">
        <f t="shared" si="74"/>
        <v>1</v>
      </c>
      <c r="AM178" s="56">
        <f t="shared" si="75"/>
        <v>1</v>
      </c>
      <c r="AN178" s="56">
        <f t="shared" si="75"/>
        <v>1</v>
      </c>
      <c r="AO178" s="56">
        <f t="shared" si="75"/>
        <v>1</v>
      </c>
      <c r="AP178" s="56">
        <f t="shared" si="75"/>
        <v>1</v>
      </c>
      <c r="AQ178" s="56">
        <f t="shared" si="75"/>
        <v>1</v>
      </c>
      <c r="AR178" s="56">
        <f t="shared" si="75"/>
        <v>1</v>
      </c>
      <c r="AS178" s="56">
        <f t="shared" si="75"/>
        <v>1</v>
      </c>
      <c r="AT178" s="56">
        <f t="shared" si="75"/>
        <v>1</v>
      </c>
      <c r="AU178" s="56">
        <f t="shared" si="75"/>
        <v>1</v>
      </c>
      <c r="AV178" s="56">
        <f t="shared" si="75"/>
        <v>1</v>
      </c>
      <c r="AW178" s="56">
        <f t="shared" si="75"/>
        <v>1</v>
      </c>
      <c r="AX178" s="56">
        <f t="shared" si="75"/>
        <v>1</v>
      </c>
      <c r="AY178" s="56">
        <f t="shared" si="75"/>
        <v>1</v>
      </c>
      <c r="AZ178" s="56">
        <f t="shared" si="75"/>
        <v>1</v>
      </c>
    </row>
    <row r="179" spans="1:52">
      <c r="A179" s="56" t="s">
        <v>652</v>
      </c>
      <c r="B179" s="56">
        <v>540</v>
      </c>
      <c r="C179" s="56" t="s">
        <v>962</v>
      </c>
      <c r="D179" s="56" t="s">
        <v>1039</v>
      </c>
      <c r="E179" s="1">
        <v>41050</v>
      </c>
      <c r="G179" s="1">
        <f t="shared" si="55"/>
        <v>44197</v>
      </c>
      <c r="I179" s="56">
        <f t="shared" si="72"/>
        <v>0</v>
      </c>
      <c r="J179" s="56">
        <f t="shared" si="72"/>
        <v>0</v>
      </c>
      <c r="K179" s="56">
        <f t="shared" si="72"/>
        <v>0</v>
      </c>
      <c r="L179" s="56">
        <f t="shared" si="72"/>
        <v>0</v>
      </c>
      <c r="M179" s="56">
        <f t="shared" si="72"/>
        <v>0</v>
      </c>
      <c r="N179" s="56">
        <f t="shared" si="72"/>
        <v>0</v>
      </c>
      <c r="O179" s="56">
        <f t="shared" si="72"/>
        <v>0</v>
      </c>
      <c r="P179" s="56">
        <f t="shared" si="72"/>
        <v>0</v>
      </c>
      <c r="Q179" s="56">
        <f t="shared" si="72"/>
        <v>0</v>
      </c>
      <c r="R179" s="56">
        <f t="shared" si="72"/>
        <v>0</v>
      </c>
      <c r="S179" s="56">
        <f t="shared" si="73"/>
        <v>0</v>
      </c>
      <c r="T179" s="56">
        <f t="shared" si="73"/>
        <v>0</v>
      </c>
      <c r="U179" s="56">
        <f t="shared" si="73"/>
        <v>0</v>
      </c>
      <c r="V179" s="56">
        <f t="shared" si="73"/>
        <v>1</v>
      </c>
      <c r="W179" s="56">
        <f t="shared" si="73"/>
        <v>1</v>
      </c>
      <c r="X179" s="56">
        <f t="shared" si="73"/>
        <v>1</v>
      </c>
      <c r="Y179" s="56">
        <f t="shared" si="73"/>
        <v>1</v>
      </c>
      <c r="Z179" s="56">
        <f t="shared" si="73"/>
        <v>1</v>
      </c>
      <c r="AA179" s="56">
        <f t="shared" si="73"/>
        <v>1</v>
      </c>
      <c r="AB179" s="56">
        <f t="shared" si="73"/>
        <v>1</v>
      </c>
      <c r="AC179" s="56">
        <f t="shared" si="74"/>
        <v>1</v>
      </c>
      <c r="AD179" s="56">
        <f t="shared" si="74"/>
        <v>1</v>
      </c>
      <c r="AE179" s="56">
        <f t="shared" si="74"/>
        <v>1</v>
      </c>
      <c r="AF179" s="56">
        <f t="shared" si="74"/>
        <v>1</v>
      </c>
      <c r="AG179" s="56">
        <f t="shared" si="74"/>
        <v>1</v>
      </c>
      <c r="AH179" s="56">
        <f t="shared" si="74"/>
        <v>1</v>
      </c>
      <c r="AI179" s="56">
        <f t="shared" si="74"/>
        <v>1</v>
      </c>
      <c r="AJ179" s="56">
        <f t="shared" si="74"/>
        <v>1</v>
      </c>
      <c r="AK179" s="56">
        <f t="shared" si="74"/>
        <v>1</v>
      </c>
      <c r="AL179" s="56">
        <f t="shared" si="74"/>
        <v>1</v>
      </c>
      <c r="AM179" s="56">
        <f t="shared" si="75"/>
        <v>1</v>
      </c>
      <c r="AN179" s="56">
        <f t="shared" si="75"/>
        <v>1</v>
      </c>
      <c r="AO179" s="56">
        <f t="shared" si="75"/>
        <v>1</v>
      </c>
      <c r="AP179" s="56">
        <f t="shared" si="75"/>
        <v>1</v>
      </c>
      <c r="AQ179" s="56">
        <f t="shared" si="75"/>
        <v>1</v>
      </c>
      <c r="AR179" s="56">
        <f t="shared" si="75"/>
        <v>1</v>
      </c>
      <c r="AS179" s="56">
        <f t="shared" si="75"/>
        <v>1</v>
      </c>
      <c r="AT179" s="56">
        <f t="shared" si="75"/>
        <v>1</v>
      </c>
      <c r="AU179" s="56">
        <f t="shared" si="75"/>
        <v>1</v>
      </c>
      <c r="AV179" s="56">
        <f t="shared" si="75"/>
        <v>1</v>
      </c>
      <c r="AW179" s="56">
        <f t="shared" si="75"/>
        <v>1</v>
      </c>
      <c r="AX179" s="56">
        <f t="shared" si="75"/>
        <v>1</v>
      </c>
      <c r="AY179" s="56">
        <f t="shared" si="75"/>
        <v>1</v>
      </c>
      <c r="AZ179" s="56">
        <f t="shared" si="75"/>
        <v>1</v>
      </c>
    </row>
    <row r="180" spans="1:52">
      <c r="A180" s="56" t="s">
        <v>652</v>
      </c>
      <c r="B180" s="56">
        <v>569</v>
      </c>
      <c r="C180" s="56" t="s">
        <v>962</v>
      </c>
      <c r="D180" s="56" t="s">
        <v>1038</v>
      </c>
      <c r="E180" s="1">
        <v>41223</v>
      </c>
      <c r="F180" s="1">
        <v>44013</v>
      </c>
      <c r="G180" s="1">
        <f t="shared" si="55"/>
        <v>44013</v>
      </c>
      <c r="I180" s="56">
        <f t="shared" si="72"/>
        <v>0</v>
      </c>
      <c r="J180" s="56">
        <f t="shared" si="72"/>
        <v>0</v>
      </c>
      <c r="K180" s="56">
        <f t="shared" si="72"/>
        <v>0</v>
      </c>
      <c r="L180" s="56">
        <f t="shared" si="72"/>
        <v>0</v>
      </c>
      <c r="M180" s="56">
        <f t="shared" si="72"/>
        <v>0</v>
      </c>
      <c r="N180" s="56">
        <f t="shared" si="72"/>
        <v>0</v>
      </c>
      <c r="O180" s="56">
        <f t="shared" si="72"/>
        <v>0</v>
      </c>
      <c r="P180" s="56">
        <f t="shared" si="72"/>
        <v>0</v>
      </c>
      <c r="Q180" s="56">
        <f t="shared" si="72"/>
        <v>0</v>
      </c>
      <c r="R180" s="56">
        <f t="shared" si="72"/>
        <v>0</v>
      </c>
      <c r="S180" s="56">
        <f t="shared" si="73"/>
        <v>0</v>
      </c>
      <c r="T180" s="56">
        <f t="shared" si="73"/>
        <v>0</v>
      </c>
      <c r="U180" s="56">
        <f t="shared" si="73"/>
        <v>0</v>
      </c>
      <c r="V180" s="56">
        <f t="shared" si="73"/>
        <v>0</v>
      </c>
      <c r="W180" s="56">
        <f t="shared" si="73"/>
        <v>0</v>
      </c>
      <c r="X180" s="56">
        <f t="shared" si="73"/>
        <v>1</v>
      </c>
      <c r="Y180" s="56">
        <f t="shared" si="73"/>
        <v>1</v>
      </c>
      <c r="Z180" s="56">
        <f t="shared" si="73"/>
        <v>1</v>
      </c>
      <c r="AA180" s="56">
        <f t="shared" si="73"/>
        <v>1</v>
      </c>
      <c r="AB180" s="56">
        <f t="shared" si="73"/>
        <v>1</v>
      </c>
      <c r="AC180" s="56">
        <f t="shared" si="74"/>
        <v>1</v>
      </c>
      <c r="AD180" s="56">
        <f t="shared" si="74"/>
        <v>1</v>
      </c>
      <c r="AE180" s="56">
        <f t="shared" si="74"/>
        <v>1</v>
      </c>
      <c r="AF180" s="56">
        <f t="shared" si="74"/>
        <v>1</v>
      </c>
      <c r="AG180" s="56">
        <f t="shared" si="74"/>
        <v>1</v>
      </c>
      <c r="AH180" s="56">
        <f t="shared" si="74"/>
        <v>1</v>
      </c>
      <c r="AI180" s="56">
        <f t="shared" si="74"/>
        <v>1</v>
      </c>
      <c r="AJ180" s="56">
        <f t="shared" si="74"/>
        <v>1</v>
      </c>
      <c r="AK180" s="56">
        <f t="shared" si="74"/>
        <v>1</v>
      </c>
      <c r="AL180" s="56">
        <f t="shared" si="74"/>
        <v>1</v>
      </c>
      <c r="AM180" s="56">
        <f t="shared" si="75"/>
        <v>1</v>
      </c>
      <c r="AN180" s="56">
        <f t="shared" si="75"/>
        <v>1</v>
      </c>
      <c r="AO180" s="56">
        <f t="shared" si="75"/>
        <v>1</v>
      </c>
      <c r="AP180" s="56">
        <f t="shared" si="75"/>
        <v>1</v>
      </c>
      <c r="AQ180" s="56">
        <f t="shared" si="75"/>
        <v>1</v>
      </c>
      <c r="AR180" s="56">
        <f t="shared" si="75"/>
        <v>1</v>
      </c>
      <c r="AS180" s="56">
        <f t="shared" si="75"/>
        <v>1</v>
      </c>
      <c r="AT180" s="56">
        <f t="shared" si="75"/>
        <v>1</v>
      </c>
      <c r="AU180" s="56">
        <f t="shared" si="75"/>
        <v>1</v>
      </c>
      <c r="AV180" s="56">
        <f t="shared" si="75"/>
        <v>1</v>
      </c>
      <c r="AW180" s="56">
        <f t="shared" si="75"/>
        <v>1</v>
      </c>
      <c r="AX180" s="56">
        <f t="shared" si="75"/>
        <v>1</v>
      </c>
      <c r="AY180" s="56">
        <f t="shared" si="75"/>
        <v>1</v>
      </c>
      <c r="AZ180" s="56">
        <f t="shared" si="75"/>
        <v>1</v>
      </c>
    </row>
    <row r="181" spans="1:52">
      <c r="A181" s="56" t="s">
        <v>652</v>
      </c>
      <c r="B181" s="56">
        <v>575</v>
      </c>
      <c r="C181" s="56" t="s">
        <v>962</v>
      </c>
      <c r="D181" s="56" t="s">
        <v>1037</v>
      </c>
      <c r="E181" s="1">
        <v>41250</v>
      </c>
      <c r="G181" s="1">
        <f t="shared" si="55"/>
        <v>44197</v>
      </c>
      <c r="I181" s="56">
        <f t="shared" si="72"/>
        <v>0</v>
      </c>
      <c r="J181" s="56">
        <f t="shared" si="72"/>
        <v>0</v>
      </c>
      <c r="K181" s="56">
        <f t="shared" si="72"/>
        <v>0</v>
      </c>
      <c r="L181" s="56">
        <f t="shared" si="72"/>
        <v>0</v>
      </c>
      <c r="M181" s="56">
        <f t="shared" si="72"/>
        <v>0</v>
      </c>
      <c r="N181" s="56">
        <f t="shared" si="72"/>
        <v>0</v>
      </c>
      <c r="O181" s="56">
        <f t="shared" si="72"/>
        <v>0</v>
      </c>
      <c r="P181" s="56">
        <f t="shared" si="72"/>
        <v>0</v>
      </c>
      <c r="Q181" s="56">
        <f t="shared" si="72"/>
        <v>0</v>
      </c>
      <c r="R181" s="56">
        <f t="shared" si="72"/>
        <v>0</v>
      </c>
      <c r="S181" s="56">
        <f t="shared" si="73"/>
        <v>0</v>
      </c>
      <c r="T181" s="56">
        <f t="shared" si="73"/>
        <v>0</v>
      </c>
      <c r="U181" s="56">
        <f t="shared" si="73"/>
        <v>0</v>
      </c>
      <c r="V181" s="56">
        <f t="shared" si="73"/>
        <v>0</v>
      </c>
      <c r="W181" s="56">
        <f t="shared" si="73"/>
        <v>0</v>
      </c>
      <c r="X181" s="56">
        <f t="shared" si="73"/>
        <v>1</v>
      </c>
      <c r="Y181" s="56">
        <f t="shared" si="73"/>
        <v>1</v>
      </c>
      <c r="Z181" s="56">
        <f t="shared" si="73"/>
        <v>1</v>
      </c>
      <c r="AA181" s="56">
        <f t="shared" si="73"/>
        <v>1</v>
      </c>
      <c r="AB181" s="56">
        <f t="shared" si="73"/>
        <v>1</v>
      </c>
      <c r="AC181" s="56">
        <f t="shared" si="74"/>
        <v>1</v>
      </c>
      <c r="AD181" s="56">
        <f t="shared" si="74"/>
        <v>1</v>
      </c>
      <c r="AE181" s="56">
        <f t="shared" si="74"/>
        <v>1</v>
      </c>
      <c r="AF181" s="56">
        <f t="shared" si="74"/>
        <v>1</v>
      </c>
      <c r="AG181" s="56">
        <f t="shared" si="74"/>
        <v>1</v>
      </c>
      <c r="AH181" s="56">
        <f t="shared" si="74"/>
        <v>1</v>
      </c>
      <c r="AI181" s="56">
        <f t="shared" si="74"/>
        <v>1</v>
      </c>
      <c r="AJ181" s="56">
        <f t="shared" si="74"/>
        <v>1</v>
      </c>
      <c r="AK181" s="56">
        <f t="shared" si="74"/>
        <v>1</v>
      </c>
      <c r="AL181" s="56">
        <f t="shared" si="74"/>
        <v>1</v>
      </c>
      <c r="AM181" s="56">
        <f t="shared" si="75"/>
        <v>1</v>
      </c>
      <c r="AN181" s="56">
        <f t="shared" si="75"/>
        <v>1</v>
      </c>
      <c r="AO181" s="56">
        <f t="shared" si="75"/>
        <v>1</v>
      </c>
      <c r="AP181" s="56">
        <f t="shared" si="75"/>
        <v>1</v>
      </c>
      <c r="AQ181" s="56">
        <f t="shared" si="75"/>
        <v>1</v>
      </c>
      <c r="AR181" s="56">
        <f t="shared" si="75"/>
        <v>1</v>
      </c>
      <c r="AS181" s="56">
        <f t="shared" si="75"/>
        <v>1</v>
      </c>
      <c r="AT181" s="56">
        <f t="shared" si="75"/>
        <v>1</v>
      </c>
      <c r="AU181" s="56">
        <f t="shared" si="75"/>
        <v>1</v>
      </c>
      <c r="AV181" s="56">
        <f t="shared" si="75"/>
        <v>1</v>
      </c>
      <c r="AW181" s="56">
        <f t="shared" si="75"/>
        <v>1</v>
      </c>
      <c r="AX181" s="56">
        <f t="shared" si="75"/>
        <v>1</v>
      </c>
      <c r="AY181" s="56">
        <f t="shared" si="75"/>
        <v>1</v>
      </c>
      <c r="AZ181" s="56">
        <f t="shared" si="75"/>
        <v>1</v>
      </c>
    </row>
    <row r="182" spans="1:52">
      <c r="A182" s="56" t="s">
        <v>652</v>
      </c>
      <c r="B182" s="56">
        <v>580</v>
      </c>
      <c r="C182" s="56" t="s">
        <v>962</v>
      </c>
      <c r="D182" s="56" t="s">
        <v>1036</v>
      </c>
      <c r="E182" s="1">
        <v>41259</v>
      </c>
      <c r="G182" s="1">
        <f t="shared" si="55"/>
        <v>44197</v>
      </c>
      <c r="I182" s="56">
        <f t="shared" si="72"/>
        <v>0</v>
      </c>
      <c r="J182" s="56">
        <f t="shared" si="72"/>
        <v>0</v>
      </c>
      <c r="K182" s="56">
        <f t="shared" si="72"/>
        <v>0</v>
      </c>
      <c r="L182" s="56">
        <f t="shared" si="72"/>
        <v>0</v>
      </c>
      <c r="M182" s="56">
        <f t="shared" si="72"/>
        <v>0</v>
      </c>
      <c r="N182" s="56">
        <f t="shared" si="72"/>
        <v>0</v>
      </c>
      <c r="O182" s="56">
        <f t="shared" si="72"/>
        <v>0</v>
      </c>
      <c r="P182" s="56">
        <f t="shared" si="72"/>
        <v>0</v>
      </c>
      <c r="Q182" s="56">
        <f t="shared" si="72"/>
        <v>0</v>
      </c>
      <c r="R182" s="56">
        <f t="shared" si="72"/>
        <v>0</v>
      </c>
      <c r="S182" s="56">
        <f t="shared" si="73"/>
        <v>0</v>
      </c>
      <c r="T182" s="56">
        <f t="shared" si="73"/>
        <v>0</v>
      </c>
      <c r="U182" s="56">
        <f t="shared" si="73"/>
        <v>0</v>
      </c>
      <c r="V182" s="56">
        <f t="shared" si="73"/>
        <v>0</v>
      </c>
      <c r="W182" s="56">
        <f t="shared" si="73"/>
        <v>0</v>
      </c>
      <c r="X182" s="56">
        <f t="shared" si="73"/>
        <v>1</v>
      </c>
      <c r="Y182" s="56">
        <f t="shared" si="73"/>
        <v>1</v>
      </c>
      <c r="Z182" s="56">
        <f t="shared" si="73"/>
        <v>1</v>
      </c>
      <c r="AA182" s="56">
        <f t="shared" si="73"/>
        <v>1</v>
      </c>
      <c r="AB182" s="56">
        <f t="shared" si="73"/>
        <v>1</v>
      </c>
      <c r="AC182" s="56">
        <f t="shared" si="74"/>
        <v>1</v>
      </c>
      <c r="AD182" s="56">
        <f t="shared" si="74"/>
        <v>1</v>
      </c>
      <c r="AE182" s="56">
        <f t="shared" si="74"/>
        <v>1</v>
      </c>
      <c r="AF182" s="56">
        <f t="shared" si="74"/>
        <v>1</v>
      </c>
      <c r="AG182" s="56">
        <f t="shared" si="74"/>
        <v>1</v>
      </c>
      <c r="AH182" s="56">
        <f t="shared" si="74"/>
        <v>1</v>
      </c>
      <c r="AI182" s="56">
        <f t="shared" si="74"/>
        <v>1</v>
      </c>
      <c r="AJ182" s="56">
        <f t="shared" si="74"/>
        <v>1</v>
      </c>
      <c r="AK182" s="56">
        <f t="shared" si="74"/>
        <v>1</v>
      </c>
      <c r="AL182" s="56">
        <f t="shared" si="74"/>
        <v>1</v>
      </c>
      <c r="AM182" s="56">
        <f t="shared" si="75"/>
        <v>1</v>
      </c>
      <c r="AN182" s="56">
        <f t="shared" si="75"/>
        <v>1</v>
      </c>
      <c r="AO182" s="56">
        <f t="shared" si="75"/>
        <v>1</v>
      </c>
      <c r="AP182" s="56">
        <f t="shared" si="75"/>
        <v>1</v>
      </c>
      <c r="AQ182" s="56">
        <f t="shared" si="75"/>
        <v>1</v>
      </c>
      <c r="AR182" s="56">
        <f t="shared" si="75"/>
        <v>1</v>
      </c>
      <c r="AS182" s="56">
        <f t="shared" si="75"/>
        <v>1</v>
      </c>
      <c r="AT182" s="56">
        <f t="shared" si="75"/>
        <v>1</v>
      </c>
      <c r="AU182" s="56">
        <f t="shared" si="75"/>
        <v>1</v>
      </c>
      <c r="AV182" s="56">
        <f t="shared" si="75"/>
        <v>1</v>
      </c>
      <c r="AW182" s="56">
        <f t="shared" si="75"/>
        <v>1</v>
      </c>
      <c r="AX182" s="56">
        <f t="shared" si="75"/>
        <v>1</v>
      </c>
      <c r="AY182" s="56">
        <f t="shared" si="75"/>
        <v>1</v>
      </c>
      <c r="AZ182" s="56">
        <f t="shared" si="75"/>
        <v>1</v>
      </c>
    </row>
    <row r="183" spans="1:52">
      <c r="A183" s="56" t="s">
        <v>352</v>
      </c>
      <c r="B183" s="56">
        <v>585</v>
      </c>
      <c r="C183" s="56" t="s">
        <v>962</v>
      </c>
      <c r="D183" s="56" t="s">
        <v>1035</v>
      </c>
      <c r="E183" s="1">
        <v>41243</v>
      </c>
      <c r="F183" s="1">
        <v>43891</v>
      </c>
      <c r="G183" s="1">
        <f t="shared" si="55"/>
        <v>43891</v>
      </c>
      <c r="I183" s="56">
        <f t="shared" si="72"/>
        <v>0</v>
      </c>
      <c r="J183" s="56">
        <f t="shared" si="72"/>
        <v>0</v>
      </c>
      <c r="K183" s="56">
        <f t="shared" si="72"/>
        <v>0</v>
      </c>
      <c r="L183" s="56">
        <f t="shared" si="72"/>
        <v>0</v>
      </c>
      <c r="M183" s="56">
        <f t="shared" si="72"/>
        <v>0</v>
      </c>
      <c r="N183" s="56">
        <f t="shared" si="72"/>
        <v>0</v>
      </c>
      <c r="O183" s="56">
        <f t="shared" si="72"/>
        <v>0</v>
      </c>
      <c r="P183" s="56">
        <f t="shared" si="72"/>
        <v>0</v>
      </c>
      <c r="Q183" s="56">
        <f t="shared" si="72"/>
        <v>0</v>
      </c>
      <c r="R183" s="56">
        <f t="shared" si="72"/>
        <v>0</v>
      </c>
      <c r="S183" s="56">
        <f t="shared" si="73"/>
        <v>0</v>
      </c>
      <c r="T183" s="56">
        <f t="shared" si="73"/>
        <v>0</v>
      </c>
      <c r="U183" s="56">
        <f t="shared" si="73"/>
        <v>0</v>
      </c>
      <c r="V183" s="56">
        <f t="shared" si="73"/>
        <v>0</v>
      </c>
      <c r="W183" s="56">
        <f t="shared" si="73"/>
        <v>0</v>
      </c>
      <c r="X183" s="56">
        <f t="shared" si="73"/>
        <v>1</v>
      </c>
      <c r="Y183" s="56">
        <f t="shared" si="73"/>
        <v>1</v>
      </c>
      <c r="Z183" s="56">
        <f t="shared" si="73"/>
        <v>1</v>
      </c>
      <c r="AA183" s="56">
        <f t="shared" si="73"/>
        <v>1</v>
      </c>
      <c r="AB183" s="56">
        <f t="shared" si="73"/>
        <v>1</v>
      </c>
      <c r="AC183" s="56">
        <f t="shared" si="74"/>
        <v>1</v>
      </c>
      <c r="AD183" s="56">
        <f t="shared" si="74"/>
        <v>1</v>
      </c>
      <c r="AE183" s="56">
        <f t="shared" si="74"/>
        <v>1</v>
      </c>
      <c r="AF183" s="56">
        <f t="shared" si="74"/>
        <v>1</v>
      </c>
      <c r="AG183" s="56">
        <f t="shared" si="74"/>
        <v>1</v>
      </c>
      <c r="AH183" s="56">
        <f t="shared" si="74"/>
        <v>1</v>
      </c>
      <c r="AI183" s="56">
        <f t="shared" si="74"/>
        <v>1</v>
      </c>
      <c r="AJ183" s="56">
        <f t="shared" si="74"/>
        <v>1</v>
      </c>
      <c r="AK183" s="56">
        <f t="shared" si="74"/>
        <v>1</v>
      </c>
      <c r="AL183" s="56">
        <f t="shared" si="74"/>
        <v>1</v>
      </c>
      <c r="AM183" s="56">
        <f t="shared" si="75"/>
        <v>1</v>
      </c>
      <c r="AN183" s="56">
        <f t="shared" si="75"/>
        <v>1</v>
      </c>
      <c r="AO183" s="56">
        <f t="shared" si="75"/>
        <v>1</v>
      </c>
      <c r="AP183" s="56">
        <f t="shared" si="75"/>
        <v>1</v>
      </c>
      <c r="AQ183" s="56">
        <f t="shared" si="75"/>
        <v>1</v>
      </c>
      <c r="AR183" s="56">
        <f t="shared" si="75"/>
        <v>1</v>
      </c>
      <c r="AS183" s="56">
        <f t="shared" si="75"/>
        <v>1</v>
      </c>
      <c r="AT183" s="56">
        <f t="shared" si="75"/>
        <v>1</v>
      </c>
      <c r="AU183" s="56">
        <f t="shared" si="75"/>
        <v>1</v>
      </c>
      <c r="AV183" s="56">
        <f t="shared" si="75"/>
        <v>1</v>
      </c>
      <c r="AW183" s="56">
        <f t="shared" si="75"/>
        <v>1</v>
      </c>
      <c r="AX183" s="56">
        <f t="shared" si="75"/>
        <v>1</v>
      </c>
      <c r="AY183" s="56">
        <f t="shared" si="75"/>
        <v>1</v>
      </c>
      <c r="AZ183" s="56">
        <f t="shared" si="75"/>
        <v>1</v>
      </c>
    </row>
    <row r="184" spans="1:52">
      <c r="A184" s="56" t="s">
        <v>653</v>
      </c>
      <c r="B184" s="56">
        <v>585</v>
      </c>
      <c r="C184" s="56" t="s">
        <v>962</v>
      </c>
      <c r="D184" s="56" t="s">
        <v>1035</v>
      </c>
      <c r="E184" s="1">
        <v>44075</v>
      </c>
      <c r="F184" s="1">
        <v>44136</v>
      </c>
      <c r="G184" s="1">
        <f t="shared" si="55"/>
        <v>44136</v>
      </c>
      <c r="I184" s="56">
        <f t="shared" si="72"/>
        <v>0</v>
      </c>
      <c r="J184" s="56">
        <f t="shared" si="72"/>
        <v>0</v>
      </c>
      <c r="K184" s="56">
        <f t="shared" si="72"/>
        <v>0</v>
      </c>
      <c r="L184" s="56">
        <f t="shared" si="72"/>
        <v>0</v>
      </c>
      <c r="M184" s="56">
        <f t="shared" si="72"/>
        <v>0</v>
      </c>
      <c r="N184" s="56">
        <f t="shared" si="72"/>
        <v>0</v>
      </c>
      <c r="O184" s="56">
        <f t="shared" si="72"/>
        <v>0</v>
      </c>
      <c r="P184" s="56">
        <f t="shared" si="72"/>
        <v>0</v>
      </c>
      <c r="Q184" s="56">
        <f t="shared" si="72"/>
        <v>0</v>
      </c>
      <c r="R184" s="56">
        <f t="shared" si="72"/>
        <v>0</v>
      </c>
      <c r="S184" s="56">
        <f t="shared" si="73"/>
        <v>0</v>
      </c>
      <c r="T184" s="56">
        <f t="shared" si="73"/>
        <v>0</v>
      </c>
      <c r="U184" s="56">
        <f t="shared" si="73"/>
        <v>0</v>
      </c>
      <c r="V184" s="56">
        <f t="shared" si="73"/>
        <v>0</v>
      </c>
      <c r="W184" s="56">
        <f t="shared" si="73"/>
        <v>0</v>
      </c>
      <c r="X184" s="56">
        <f t="shared" si="73"/>
        <v>0</v>
      </c>
      <c r="Y184" s="56">
        <f t="shared" si="73"/>
        <v>0</v>
      </c>
      <c r="Z184" s="56">
        <f t="shared" si="73"/>
        <v>0</v>
      </c>
      <c r="AA184" s="56">
        <f t="shared" si="73"/>
        <v>0</v>
      </c>
      <c r="AB184" s="56">
        <f t="shared" si="73"/>
        <v>0</v>
      </c>
      <c r="AC184" s="56">
        <f t="shared" si="74"/>
        <v>0</v>
      </c>
      <c r="AD184" s="56">
        <f t="shared" si="74"/>
        <v>0</v>
      </c>
      <c r="AE184" s="56">
        <f t="shared" si="74"/>
        <v>0</v>
      </c>
      <c r="AF184" s="56">
        <f t="shared" si="74"/>
        <v>0</v>
      </c>
      <c r="AG184" s="56">
        <f t="shared" si="74"/>
        <v>0</v>
      </c>
      <c r="AH184" s="56">
        <f t="shared" si="74"/>
        <v>0</v>
      </c>
      <c r="AI184" s="56">
        <f t="shared" si="74"/>
        <v>0</v>
      </c>
      <c r="AJ184" s="56">
        <f t="shared" si="74"/>
        <v>0</v>
      </c>
      <c r="AK184" s="56">
        <f t="shared" si="74"/>
        <v>0</v>
      </c>
      <c r="AL184" s="56">
        <f t="shared" si="74"/>
        <v>0</v>
      </c>
      <c r="AM184" s="56">
        <f t="shared" si="75"/>
        <v>0</v>
      </c>
      <c r="AN184" s="56">
        <f t="shared" si="75"/>
        <v>0</v>
      </c>
      <c r="AO184" s="56">
        <f t="shared" si="75"/>
        <v>0</v>
      </c>
      <c r="AP184" s="56">
        <f t="shared" si="75"/>
        <v>0</v>
      </c>
      <c r="AQ184" s="56">
        <f t="shared" si="75"/>
        <v>0</v>
      </c>
      <c r="AR184" s="56">
        <f t="shared" si="75"/>
        <v>0</v>
      </c>
      <c r="AS184" s="56">
        <f t="shared" si="75"/>
        <v>0</v>
      </c>
      <c r="AT184" s="56">
        <f t="shared" si="75"/>
        <v>0</v>
      </c>
      <c r="AU184" s="56">
        <f t="shared" si="75"/>
        <v>0</v>
      </c>
      <c r="AV184" s="56">
        <f t="shared" si="75"/>
        <v>0</v>
      </c>
      <c r="AW184" s="56">
        <f t="shared" si="75"/>
        <v>0</v>
      </c>
      <c r="AX184" s="56">
        <f t="shared" si="75"/>
        <v>0</v>
      </c>
      <c r="AY184" s="56">
        <f t="shared" si="75"/>
        <v>0</v>
      </c>
      <c r="AZ184" s="56">
        <f t="shared" si="75"/>
        <v>0</v>
      </c>
    </row>
    <row r="185" spans="1:52">
      <c r="A185" s="56" t="s">
        <v>652</v>
      </c>
      <c r="B185" s="56">
        <v>588</v>
      </c>
      <c r="C185" s="56" t="s">
        <v>962</v>
      </c>
      <c r="D185" s="56" t="s">
        <v>1034</v>
      </c>
      <c r="E185" s="1">
        <v>41256</v>
      </c>
      <c r="G185" s="1">
        <f t="shared" si="55"/>
        <v>44197</v>
      </c>
      <c r="I185" s="56">
        <f t="shared" si="72"/>
        <v>0</v>
      </c>
      <c r="J185" s="56">
        <f t="shared" si="72"/>
        <v>0</v>
      </c>
      <c r="K185" s="56">
        <f t="shared" si="72"/>
        <v>0</v>
      </c>
      <c r="L185" s="56">
        <f t="shared" si="72"/>
        <v>0</v>
      </c>
      <c r="M185" s="56">
        <f t="shared" si="72"/>
        <v>0</v>
      </c>
      <c r="N185" s="56">
        <f t="shared" si="72"/>
        <v>0</v>
      </c>
      <c r="O185" s="56">
        <f t="shared" si="72"/>
        <v>0</v>
      </c>
      <c r="P185" s="56">
        <f t="shared" si="72"/>
        <v>0</v>
      </c>
      <c r="Q185" s="56">
        <f t="shared" si="72"/>
        <v>0</v>
      </c>
      <c r="R185" s="56">
        <f t="shared" si="72"/>
        <v>0</v>
      </c>
      <c r="S185" s="56">
        <f t="shared" si="73"/>
        <v>0</v>
      </c>
      <c r="T185" s="56">
        <f t="shared" si="73"/>
        <v>0</v>
      </c>
      <c r="U185" s="56">
        <f t="shared" si="73"/>
        <v>0</v>
      </c>
      <c r="V185" s="56">
        <f t="shared" si="73"/>
        <v>0</v>
      </c>
      <c r="W185" s="56">
        <f t="shared" si="73"/>
        <v>0</v>
      </c>
      <c r="X185" s="56">
        <f t="shared" si="73"/>
        <v>1</v>
      </c>
      <c r="Y185" s="56">
        <f t="shared" si="73"/>
        <v>1</v>
      </c>
      <c r="Z185" s="56">
        <f t="shared" si="73"/>
        <v>1</v>
      </c>
      <c r="AA185" s="56">
        <f t="shared" si="73"/>
        <v>1</v>
      </c>
      <c r="AB185" s="56">
        <f t="shared" si="73"/>
        <v>1</v>
      </c>
      <c r="AC185" s="56">
        <f t="shared" si="74"/>
        <v>1</v>
      </c>
      <c r="AD185" s="56">
        <f t="shared" si="74"/>
        <v>1</v>
      </c>
      <c r="AE185" s="56">
        <f t="shared" si="74"/>
        <v>1</v>
      </c>
      <c r="AF185" s="56">
        <f t="shared" si="74"/>
        <v>1</v>
      </c>
      <c r="AG185" s="56">
        <f t="shared" si="74"/>
        <v>1</v>
      </c>
      <c r="AH185" s="56">
        <f t="shared" si="74"/>
        <v>1</v>
      </c>
      <c r="AI185" s="56">
        <f t="shared" si="74"/>
        <v>1</v>
      </c>
      <c r="AJ185" s="56">
        <f t="shared" si="74"/>
        <v>1</v>
      </c>
      <c r="AK185" s="56">
        <f t="shared" si="74"/>
        <v>1</v>
      </c>
      <c r="AL185" s="56">
        <f t="shared" si="74"/>
        <v>1</v>
      </c>
      <c r="AM185" s="56">
        <f t="shared" si="75"/>
        <v>1</v>
      </c>
      <c r="AN185" s="56">
        <f t="shared" si="75"/>
        <v>1</v>
      </c>
      <c r="AO185" s="56">
        <f t="shared" si="75"/>
        <v>1</v>
      </c>
      <c r="AP185" s="56">
        <f t="shared" si="75"/>
        <v>1</v>
      </c>
      <c r="AQ185" s="56">
        <f t="shared" si="75"/>
        <v>1</v>
      </c>
      <c r="AR185" s="56">
        <f t="shared" si="75"/>
        <v>1</v>
      </c>
      <c r="AS185" s="56">
        <f t="shared" si="75"/>
        <v>1</v>
      </c>
      <c r="AT185" s="56">
        <f t="shared" si="75"/>
        <v>1</v>
      </c>
      <c r="AU185" s="56">
        <f t="shared" si="75"/>
        <v>1</v>
      </c>
      <c r="AV185" s="56">
        <f t="shared" si="75"/>
        <v>1</v>
      </c>
      <c r="AW185" s="56">
        <f t="shared" si="75"/>
        <v>1</v>
      </c>
      <c r="AX185" s="56">
        <f t="shared" si="75"/>
        <v>1</v>
      </c>
      <c r="AY185" s="56">
        <f t="shared" si="75"/>
        <v>1</v>
      </c>
      <c r="AZ185" s="56">
        <f t="shared" si="75"/>
        <v>1</v>
      </c>
    </row>
    <row r="186" spans="1:52">
      <c r="A186" s="56" t="s">
        <v>652</v>
      </c>
      <c r="B186" s="56">
        <v>590</v>
      </c>
      <c r="C186" s="56" t="s">
        <v>962</v>
      </c>
      <c r="D186" s="56" t="s">
        <v>1033</v>
      </c>
      <c r="E186" s="1">
        <v>41260</v>
      </c>
      <c r="F186" s="1">
        <v>44105</v>
      </c>
      <c r="G186" s="1">
        <f t="shared" si="55"/>
        <v>44105</v>
      </c>
      <c r="I186" s="56">
        <f t="shared" si="72"/>
        <v>0</v>
      </c>
      <c r="J186" s="56">
        <f t="shared" si="72"/>
        <v>0</v>
      </c>
      <c r="K186" s="56">
        <f t="shared" si="72"/>
        <v>0</v>
      </c>
      <c r="L186" s="56">
        <f t="shared" si="72"/>
        <v>0</v>
      </c>
      <c r="M186" s="56">
        <f t="shared" si="72"/>
        <v>0</v>
      </c>
      <c r="N186" s="56">
        <f t="shared" si="72"/>
        <v>0</v>
      </c>
      <c r="O186" s="56">
        <f t="shared" si="72"/>
        <v>0</v>
      </c>
      <c r="P186" s="56">
        <f t="shared" si="72"/>
        <v>0</v>
      </c>
      <c r="Q186" s="56">
        <f t="shared" si="72"/>
        <v>0</v>
      </c>
      <c r="R186" s="56">
        <f t="shared" si="72"/>
        <v>0</v>
      </c>
      <c r="S186" s="56">
        <f t="shared" si="73"/>
        <v>0</v>
      </c>
      <c r="T186" s="56">
        <f t="shared" si="73"/>
        <v>0</v>
      </c>
      <c r="U186" s="56">
        <f t="shared" si="73"/>
        <v>0</v>
      </c>
      <c r="V186" s="56">
        <f t="shared" si="73"/>
        <v>0</v>
      </c>
      <c r="W186" s="56">
        <f t="shared" si="73"/>
        <v>0</v>
      </c>
      <c r="X186" s="56">
        <f t="shared" si="73"/>
        <v>1</v>
      </c>
      <c r="Y186" s="56">
        <f t="shared" si="73"/>
        <v>1</v>
      </c>
      <c r="Z186" s="56">
        <f t="shared" si="73"/>
        <v>1</v>
      </c>
      <c r="AA186" s="56">
        <f t="shared" si="73"/>
        <v>1</v>
      </c>
      <c r="AB186" s="56">
        <f t="shared" si="73"/>
        <v>1</v>
      </c>
      <c r="AC186" s="56">
        <f t="shared" si="74"/>
        <v>1</v>
      </c>
      <c r="AD186" s="56">
        <f t="shared" si="74"/>
        <v>1</v>
      </c>
      <c r="AE186" s="56">
        <f t="shared" si="74"/>
        <v>1</v>
      </c>
      <c r="AF186" s="56">
        <f t="shared" si="74"/>
        <v>1</v>
      </c>
      <c r="AG186" s="56">
        <f t="shared" si="74"/>
        <v>1</v>
      </c>
      <c r="AH186" s="56">
        <f t="shared" si="74"/>
        <v>1</v>
      </c>
      <c r="AI186" s="56">
        <f t="shared" si="74"/>
        <v>1</v>
      </c>
      <c r="AJ186" s="56">
        <f t="shared" si="74"/>
        <v>1</v>
      </c>
      <c r="AK186" s="56">
        <f t="shared" si="74"/>
        <v>1</v>
      </c>
      <c r="AL186" s="56">
        <f t="shared" si="74"/>
        <v>1</v>
      </c>
      <c r="AM186" s="56">
        <f t="shared" si="75"/>
        <v>1</v>
      </c>
      <c r="AN186" s="56">
        <f t="shared" si="75"/>
        <v>1</v>
      </c>
      <c r="AO186" s="56">
        <f t="shared" si="75"/>
        <v>1</v>
      </c>
      <c r="AP186" s="56">
        <f t="shared" si="75"/>
        <v>1</v>
      </c>
      <c r="AQ186" s="56">
        <f t="shared" si="75"/>
        <v>1</v>
      </c>
      <c r="AR186" s="56">
        <f t="shared" si="75"/>
        <v>1</v>
      </c>
      <c r="AS186" s="56">
        <f t="shared" si="75"/>
        <v>1</v>
      </c>
      <c r="AT186" s="56">
        <f t="shared" si="75"/>
        <v>1</v>
      </c>
      <c r="AU186" s="56">
        <f t="shared" si="75"/>
        <v>1</v>
      </c>
      <c r="AV186" s="56">
        <f t="shared" si="75"/>
        <v>1</v>
      </c>
      <c r="AW186" s="56">
        <f t="shared" si="75"/>
        <v>1</v>
      </c>
      <c r="AX186" s="56">
        <f t="shared" si="75"/>
        <v>1</v>
      </c>
      <c r="AY186" s="56">
        <f t="shared" si="75"/>
        <v>1</v>
      </c>
      <c r="AZ186" s="56">
        <f t="shared" si="75"/>
        <v>1</v>
      </c>
    </row>
    <row r="187" spans="1:52">
      <c r="A187" s="56" t="s">
        <v>652</v>
      </c>
      <c r="B187" s="56">
        <v>592</v>
      </c>
      <c r="C187" s="56" t="s">
        <v>962</v>
      </c>
      <c r="D187" s="56" t="s">
        <v>1032</v>
      </c>
      <c r="E187" s="1">
        <v>41260</v>
      </c>
      <c r="G187" s="1">
        <f t="shared" si="55"/>
        <v>44197</v>
      </c>
      <c r="I187" s="56">
        <f t="shared" ref="I187:R196" si="76">IF(AND(I$5&gt;$E187,I$5&lt;$G187),1,0)</f>
        <v>0</v>
      </c>
      <c r="J187" s="56">
        <f t="shared" si="76"/>
        <v>0</v>
      </c>
      <c r="K187" s="56">
        <f t="shared" si="76"/>
        <v>0</v>
      </c>
      <c r="L187" s="56">
        <f t="shared" si="76"/>
        <v>0</v>
      </c>
      <c r="M187" s="56">
        <f t="shared" si="76"/>
        <v>0</v>
      </c>
      <c r="N187" s="56">
        <f t="shared" si="76"/>
        <v>0</v>
      </c>
      <c r="O187" s="56">
        <f t="shared" si="76"/>
        <v>0</v>
      </c>
      <c r="P187" s="56">
        <f t="shared" si="76"/>
        <v>0</v>
      </c>
      <c r="Q187" s="56">
        <f t="shared" si="76"/>
        <v>0</v>
      </c>
      <c r="R187" s="56">
        <f t="shared" si="76"/>
        <v>0</v>
      </c>
      <c r="S187" s="56">
        <f t="shared" ref="S187:AB196" si="77">IF(AND(S$5&gt;$E187,S$5&lt;$G187),1,0)</f>
        <v>0</v>
      </c>
      <c r="T187" s="56">
        <f t="shared" si="77"/>
        <v>0</v>
      </c>
      <c r="U187" s="56">
        <f t="shared" si="77"/>
        <v>0</v>
      </c>
      <c r="V187" s="56">
        <f t="shared" si="77"/>
        <v>0</v>
      </c>
      <c r="W187" s="56">
        <f t="shared" si="77"/>
        <v>0</v>
      </c>
      <c r="X187" s="56">
        <f t="shared" si="77"/>
        <v>1</v>
      </c>
      <c r="Y187" s="56">
        <f t="shared" si="77"/>
        <v>1</v>
      </c>
      <c r="Z187" s="56">
        <f t="shared" si="77"/>
        <v>1</v>
      </c>
      <c r="AA187" s="56">
        <f t="shared" si="77"/>
        <v>1</v>
      </c>
      <c r="AB187" s="56">
        <f t="shared" si="77"/>
        <v>1</v>
      </c>
      <c r="AC187" s="56">
        <f t="shared" ref="AC187:AL196" si="78">IF(AND(AC$5&gt;$E187,AC$5&lt;$G187),1,0)</f>
        <v>1</v>
      </c>
      <c r="AD187" s="56">
        <f t="shared" si="78"/>
        <v>1</v>
      </c>
      <c r="AE187" s="56">
        <f t="shared" si="78"/>
        <v>1</v>
      </c>
      <c r="AF187" s="56">
        <f t="shared" si="78"/>
        <v>1</v>
      </c>
      <c r="AG187" s="56">
        <f t="shared" si="78"/>
        <v>1</v>
      </c>
      <c r="AH187" s="56">
        <f t="shared" si="78"/>
        <v>1</v>
      </c>
      <c r="AI187" s="56">
        <f t="shared" si="78"/>
        <v>1</v>
      </c>
      <c r="AJ187" s="56">
        <f t="shared" si="78"/>
        <v>1</v>
      </c>
      <c r="AK187" s="56">
        <f t="shared" si="78"/>
        <v>1</v>
      </c>
      <c r="AL187" s="56">
        <f t="shared" si="78"/>
        <v>1</v>
      </c>
      <c r="AM187" s="56">
        <f t="shared" ref="AM187:AZ196" si="79">IF(AND(AM$5&gt;$E187,AM$5&lt;$G187),1,0)</f>
        <v>1</v>
      </c>
      <c r="AN187" s="56">
        <f t="shared" si="79"/>
        <v>1</v>
      </c>
      <c r="AO187" s="56">
        <f t="shared" si="79"/>
        <v>1</v>
      </c>
      <c r="AP187" s="56">
        <f t="shared" si="79"/>
        <v>1</v>
      </c>
      <c r="AQ187" s="56">
        <f t="shared" si="79"/>
        <v>1</v>
      </c>
      <c r="AR187" s="56">
        <f t="shared" si="79"/>
        <v>1</v>
      </c>
      <c r="AS187" s="56">
        <f t="shared" si="79"/>
        <v>1</v>
      </c>
      <c r="AT187" s="56">
        <f t="shared" si="79"/>
        <v>1</v>
      </c>
      <c r="AU187" s="56">
        <f t="shared" si="79"/>
        <v>1</v>
      </c>
      <c r="AV187" s="56">
        <f t="shared" si="79"/>
        <v>1</v>
      </c>
      <c r="AW187" s="56">
        <f t="shared" si="79"/>
        <v>1</v>
      </c>
      <c r="AX187" s="56">
        <f t="shared" si="79"/>
        <v>1</v>
      </c>
      <c r="AY187" s="56">
        <f t="shared" si="79"/>
        <v>1</v>
      </c>
      <c r="AZ187" s="56">
        <f t="shared" si="79"/>
        <v>1</v>
      </c>
    </row>
    <row r="188" spans="1:52">
      <c r="A188" s="56" t="s">
        <v>652</v>
      </c>
      <c r="B188" s="56">
        <v>600</v>
      </c>
      <c r="C188" s="56" t="s">
        <v>962</v>
      </c>
      <c r="D188" s="56" t="s">
        <v>1031</v>
      </c>
      <c r="E188" s="1">
        <v>41337</v>
      </c>
      <c r="G188" s="1">
        <f t="shared" si="55"/>
        <v>44197</v>
      </c>
      <c r="I188" s="56">
        <f t="shared" si="76"/>
        <v>0</v>
      </c>
      <c r="J188" s="56">
        <f t="shared" si="76"/>
        <v>0</v>
      </c>
      <c r="K188" s="56">
        <f t="shared" si="76"/>
        <v>0</v>
      </c>
      <c r="L188" s="56">
        <f t="shared" si="76"/>
        <v>0</v>
      </c>
      <c r="M188" s="56">
        <f t="shared" si="76"/>
        <v>0</v>
      </c>
      <c r="N188" s="56">
        <f t="shared" si="76"/>
        <v>0</v>
      </c>
      <c r="O188" s="56">
        <f t="shared" si="76"/>
        <v>0</v>
      </c>
      <c r="P188" s="56">
        <f t="shared" si="76"/>
        <v>0</v>
      </c>
      <c r="Q188" s="56">
        <f t="shared" si="76"/>
        <v>0</v>
      </c>
      <c r="R188" s="56">
        <f t="shared" si="76"/>
        <v>0</v>
      </c>
      <c r="S188" s="56">
        <f t="shared" si="77"/>
        <v>0</v>
      </c>
      <c r="T188" s="56">
        <f t="shared" si="77"/>
        <v>0</v>
      </c>
      <c r="U188" s="56">
        <f t="shared" si="77"/>
        <v>0</v>
      </c>
      <c r="V188" s="56">
        <f t="shared" si="77"/>
        <v>0</v>
      </c>
      <c r="W188" s="56">
        <f t="shared" si="77"/>
        <v>0</v>
      </c>
      <c r="X188" s="56">
        <f t="shared" si="77"/>
        <v>0</v>
      </c>
      <c r="Y188" s="56">
        <f t="shared" si="77"/>
        <v>1</v>
      </c>
      <c r="Z188" s="56">
        <f t="shared" si="77"/>
        <v>1</v>
      </c>
      <c r="AA188" s="56">
        <f t="shared" si="77"/>
        <v>1</v>
      </c>
      <c r="AB188" s="56">
        <f t="shared" si="77"/>
        <v>1</v>
      </c>
      <c r="AC188" s="56">
        <f t="shared" si="78"/>
        <v>1</v>
      </c>
      <c r="AD188" s="56">
        <f t="shared" si="78"/>
        <v>1</v>
      </c>
      <c r="AE188" s="56">
        <f t="shared" si="78"/>
        <v>1</v>
      </c>
      <c r="AF188" s="56">
        <f t="shared" si="78"/>
        <v>1</v>
      </c>
      <c r="AG188" s="56">
        <f t="shared" si="78"/>
        <v>1</v>
      </c>
      <c r="AH188" s="56">
        <f t="shared" si="78"/>
        <v>1</v>
      </c>
      <c r="AI188" s="56">
        <f t="shared" si="78"/>
        <v>1</v>
      </c>
      <c r="AJ188" s="56">
        <f t="shared" si="78"/>
        <v>1</v>
      </c>
      <c r="AK188" s="56">
        <f t="shared" si="78"/>
        <v>1</v>
      </c>
      <c r="AL188" s="56">
        <f t="shared" si="78"/>
        <v>1</v>
      </c>
      <c r="AM188" s="56">
        <f t="shared" si="79"/>
        <v>1</v>
      </c>
      <c r="AN188" s="56">
        <f t="shared" si="79"/>
        <v>1</v>
      </c>
      <c r="AO188" s="56">
        <f t="shared" si="79"/>
        <v>1</v>
      </c>
      <c r="AP188" s="56">
        <f t="shared" si="79"/>
        <v>1</v>
      </c>
      <c r="AQ188" s="56">
        <f t="shared" si="79"/>
        <v>1</v>
      </c>
      <c r="AR188" s="56">
        <f t="shared" si="79"/>
        <v>1</v>
      </c>
      <c r="AS188" s="56">
        <f t="shared" si="79"/>
        <v>1</v>
      </c>
      <c r="AT188" s="56">
        <f t="shared" si="79"/>
        <v>1</v>
      </c>
      <c r="AU188" s="56">
        <f t="shared" si="79"/>
        <v>1</v>
      </c>
      <c r="AV188" s="56">
        <f t="shared" si="79"/>
        <v>1</v>
      </c>
      <c r="AW188" s="56">
        <f t="shared" si="79"/>
        <v>1</v>
      </c>
      <c r="AX188" s="56">
        <f t="shared" si="79"/>
        <v>1</v>
      </c>
      <c r="AY188" s="56">
        <f t="shared" si="79"/>
        <v>1</v>
      </c>
      <c r="AZ188" s="56">
        <f t="shared" si="79"/>
        <v>1</v>
      </c>
    </row>
    <row r="189" spans="1:52">
      <c r="A189" s="56" t="s">
        <v>652</v>
      </c>
      <c r="B189" s="56">
        <v>615</v>
      </c>
      <c r="C189" s="56" t="s">
        <v>962</v>
      </c>
      <c r="D189" s="56" t="s">
        <v>1030</v>
      </c>
      <c r="E189" s="1">
        <v>41393</v>
      </c>
      <c r="G189" s="1">
        <f t="shared" si="55"/>
        <v>44197</v>
      </c>
      <c r="I189" s="56">
        <f t="shared" si="76"/>
        <v>0</v>
      </c>
      <c r="J189" s="56">
        <f t="shared" si="76"/>
        <v>0</v>
      </c>
      <c r="K189" s="56">
        <f t="shared" si="76"/>
        <v>0</v>
      </c>
      <c r="L189" s="56">
        <f t="shared" si="76"/>
        <v>0</v>
      </c>
      <c r="M189" s="56">
        <f t="shared" si="76"/>
        <v>0</v>
      </c>
      <c r="N189" s="56">
        <f t="shared" si="76"/>
        <v>0</v>
      </c>
      <c r="O189" s="56">
        <f t="shared" si="76"/>
        <v>0</v>
      </c>
      <c r="P189" s="56">
        <f t="shared" si="76"/>
        <v>0</v>
      </c>
      <c r="Q189" s="56">
        <f t="shared" si="76"/>
        <v>0</v>
      </c>
      <c r="R189" s="56">
        <f t="shared" si="76"/>
        <v>0</v>
      </c>
      <c r="S189" s="56">
        <f t="shared" si="77"/>
        <v>0</v>
      </c>
      <c r="T189" s="56">
        <f t="shared" si="77"/>
        <v>0</v>
      </c>
      <c r="U189" s="56">
        <f t="shared" si="77"/>
        <v>0</v>
      </c>
      <c r="V189" s="56">
        <f t="shared" si="77"/>
        <v>0</v>
      </c>
      <c r="W189" s="56">
        <f t="shared" si="77"/>
        <v>0</v>
      </c>
      <c r="X189" s="56">
        <f t="shared" si="77"/>
        <v>0</v>
      </c>
      <c r="Y189" s="56">
        <f t="shared" si="77"/>
        <v>0</v>
      </c>
      <c r="Z189" s="56">
        <f t="shared" si="77"/>
        <v>1</v>
      </c>
      <c r="AA189" s="56">
        <f t="shared" si="77"/>
        <v>1</v>
      </c>
      <c r="AB189" s="56">
        <f t="shared" si="77"/>
        <v>1</v>
      </c>
      <c r="AC189" s="56">
        <f t="shared" si="78"/>
        <v>1</v>
      </c>
      <c r="AD189" s="56">
        <f t="shared" si="78"/>
        <v>1</v>
      </c>
      <c r="AE189" s="56">
        <f t="shared" si="78"/>
        <v>1</v>
      </c>
      <c r="AF189" s="56">
        <f t="shared" si="78"/>
        <v>1</v>
      </c>
      <c r="AG189" s="56">
        <f t="shared" si="78"/>
        <v>1</v>
      </c>
      <c r="AH189" s="56">
        <f t="shared" si="78"/>
        <v>1</v>
      </c>
      <c r="AI189" s="56">
        <f t="shared" si="78"/>
        <v>1</v>
      </c>
      <c r="AJ189" s="56">
        <f t="shared" si="78"/>
        <v>1</v>
      </c>
      <c r="AK189" s="56">
        <f t="shared" si="78"/>
        <v>1</v>
      </c>
      <c r="AL189" s="56">
        <f t="shared" si="78"/>
        <v>1</v>
      </c>
      <c r="AM189" s="56">
        <f t="shared" si="79"/>
        <v>1</v>
      </c>
      <c r="AN189" s="56">
        <f t="shared" si="79"/>
        <v>1</v>
      </c>
      <c r="AO189" s="56">
        <f t="shared" si="79"/>
        <v>1</v>
      </c>
      <c r="AP189" s="56">
        <f t="shared" si="79"/>
        <v>1</v>
      </c>
      <c r="AQ189" s="56">
        <f t="shared" si="79"/>
        <v>1</v>
      </c>
      <c r="AR189" s="56">
        <f t="shared" si="79"/>
        <v>1</v>
      </c>
      <c r="AS189" s="56">
        <f t="shared" si="79"/>
        <v>1</v>
      </c>
      <c r="AT189" s="56">
        <f t="shared" si="79"/>
        <v>1</v>
      </c>
      <c r="AU189" s="56">
        <f t="shared" si="79"/>
        <v>1</v>
      </c>
      <c r="AV189" s="56">
        <f t="shared" si="79"/>
        <v>1</v>
      </c>
      <c r="AW189" s="56">
        <f t="shared" si="79"/>
        <v>1</v>
      </c>
      <c r="AX189" s="56">
        <f t="shared" si="79"/>
        <v>1</v>
      </c>
      <c r="AY189" s="56">
        <f t="shared" si="79"/>
        <v>1</v>
      </c>
      <c r="AZ189" s="56">
        <f t="shared" si="79"/>
        <v>1</v>
      </c>
    </row>
    <row r="190" spans="1:52">
      <c r="A190" s="56" t="s">
        <v>652</v>
      </c>
      <c r="B190" s="56">
        <v>620</v>
      </c>
      <c r="C190" s="56" t="s">
        <v>962</v>
      </c>
      <c r="D190" s="56" t="s">
        <v>1029</v>
      </c>
      <c r="E190" s="1">
        <v>41423</v>
      </c>
      <c r="G190" s="1">
        <f t="shared" si="55"/>
        <v>44197</v>
      </c>
      <c r="I190" s="56">
        <f t="shared" si="76"/>
        <v>0</v>
      </c>
      <c r="J190" s="56">
        <f t="shared" si="76"/>
        <v>0</v>
      </c>
      <c r="K190" s="56">
        <f t="shared" si="76"/>
        <v>0</v>
      </c>
      <c r="L190" s="56">
        <f t="shared" si="76"/>
        <v>0</v>
      </c>
      <c r="M190" s="56">
        <f t="shared" si="76"/>
        <v>0</v>
      </c>
      <c r="N190" s="56">
        <f t="shared" si="76"/>
        <v>0</v>
      </c>
      <c r="O190" s="56">
        <f t="shared" si="76"/>
        <v>0</v>
      </c>
      <c r="P190" s="56">
        <f t="shared" si="76"/>
        <v>0</v>
      </c>
      <c r="Q190" s="56">
        <f t="shared" si="76"/>
        <v>0</v>
      </c>
      <c r="R190" s="56">
        <f t="shared" si="76"/>
        <v>0</v>
      </c>
      <c r="S190" s="56">
        <f t="shared" si="77"/>
        <v>0</v>
      </c>
      <c r="T190" s="56">
        <f t="shared" si="77"/>
        <v>0</v>
      </c>
      <c r="U190" s="56">
        <f t="shared" si="77"/>
        <v>0</v>
      </c>
      <c r="V190" s="56">
        <f t="shared" si="77"/>
        <v>0</v>
      </c>
      <c r="W190" s="56">
        <f t="shared" si="77"/>
        <v>0</v>
      </c>
      <c r="X190" s="56">
        <f t="shared" si="77"/>
        <v>0</v>
      </c>
      <c r="Y190" s="56">
        <f t="shared" si="77"/>
        <v>0</v>
      </c>
      <c r="Z190" s="56">
        <f t="shared" si="77"/>
        <v>1</v>
      </c>
      <c r="AA190" s="56">
        <f t="shared" si="77"/>
        <v>1</v>
      </c>
      <c r="AB190" s="56">
        <f t="shared" si="77"/>
        <v>1</v>
      </c>
      <c r="AC190" s="56">
        <f t="shared" si="78"/>
        <v>1</v>
      </c>
      <c r="AD190" s="56">
        <f t="shared" si="78"/>
        <v>1</v>
      </c>
      <c r="AE190" s="56">
        <f t="shared" si="78"/>
        <v>1</v>
      </c>
      <c r="AF190" s="56">
        <f t="shared" si="78"/>
        <v>1</v>
      </c>
      <c r="AG190" s="56">
        <f t="shared" si="78"/>
        <v>1</v>
      </c>
      <c r="AH190" s="56">
        <f t="shared" si="78"/>
        <v>1</v>
      </c>
      <c r="AI190" s="56">
        <f t="shared" si="78"/>
        <v>1</v>
      </c>
      <c r="AJ190" s="56">
        <f t="shared" si="78"/>
        <v>1</v>
      </c>
      <c r="AK190" s="56">
        <f t="shared" si="78"/>
        <v>1</v>
      </c>
      <c r="AL190" s="56">
        <f t="shared" si="78"/>
        <v>1</v>
      </c>
      <c r="AM190" s="56">
        <f t="shared" si="79"/>
        <v>1</v>
      </c>
      <c r="AN190" s="56">
        <f t="shared" si="79"/>
        <v>1</v>
      </c>
      <c r="AO190" s="56">
        <f t="shared" si="79"/>
        <v>1</v>
      </c>
      <c r="AP190" s="56">
        <f t="shared" si="79"/>
        <v>1</v>
      </c>
      <c r="AQ190" s="56">
        <f t="shared" si="79"/>
        <v>1</v>
      </c>
      <c r="AR190" s="56">
        <f t="shared" si="79"/>
        <v>1</v>
      </c>
      <c r="AS190" s="56">
        <f t="shared" si="79"/>
        <v>1</v>
      </c>
      <c r="AT190" s="56">
        <f t="shared" si="79"/>
        <v>1</v>
      </c>
      <c r="AU190" s="56">
        <f t="shared" si="79"/>
        <v>1</v>
      </c>
      <c r="AV190" s="56">
        <f t="shared" si="79"/>
        <v>1</v>
      </c>
      <c r="AW190" s="56">
        <f t="shared" si="79"/>
        <v>1</v>
      </c>
      <c r="AX190" s="56">
        <f t="shared" si="79"/>
        <v>1</v>
      </c>
      <c r="AY190" s="56">
        <f t="shared" si="79"/>
        <v>1</v>
      </c>
      <c r="AZ190" s="56">
        <f t="shared" si="79"/>
        <v>1</v>
      </c>
    </row>
    <row r="191" spans="1:52">
      <c r="A191" s="56" t="s">
        <v>652</v>
      </c>
      <c r="B191" s="56">
        <v>621</v>
      </c>
      <c r="C191" s="56" t="s">
        <v>962</v>
      </c>
      <c r="D191" s="56" t="s">
        <v>1028</v>
      </c>
      <c r="E191" s="1">
        <v>41421</v>
      </c>
      <c r="G191" s="1">
        <f t="shared" si="55"/>
        <v>44197</v>
      </c>
      <c r="I191" s="56">
        <f t="shared" si="76"/>
        <v>0</v>
      </c>
      <c r="J191" s="56">
        <f t="shared" si="76"/>
        <v>0</v>
      </c>
      <c r="K191" s="56">
        <f t="shared" si="76"/>
        <v>0</v>
      </c>
      <c r="L191" s="56">
        <f t="shared" si="76"/>
        <v>0</v>
      </c>
      <c r="M191" s="56">
        <f t="shared" si="76"/>
        <v>0</v>
      </c>
      <c r="N191" s="56">
        <f t="shared" si="76"/>
        <v>0</v>
      </c>
      <c r="O191" s="56">
        <f t="shared" si="76"/>
        <v>0</v>
      </c>
      <c r="P191" s="56">
        <f t="shared" si="76"/>
        <v>0</v>
      </c>
      <c r="Q191" s="56">
        <f t="shared" si="76"/>
        <v>0</v>
      </c>
      <c r="R191" s="56">
        <f t="shared" si="76"/>
        <v>0</v>
      </c>
      <c r="S191" s="56">
        <f t="shared" si="77"/>
        <v>0</v>
      </c>
      <c r="T191" s="56">
        <f t="shared" si="77"/>
        <v>0</v>
      </c>
      <c r="U191" s="56">
        <f t="shared" si="77"/>
        <v>0</v>
      </c>
      <c r="V191" s="56">
        <f t="shared" si="77"/>
        <v>0</v>
      </c>
      <c r="W191" s="56">
        <f t="shared" si="77"/>
        <v>0</v>
      </c>
      <c r="X191" s="56">
        <f t="shared" si="77"/>
        <v>0</v>
      </c>
      <c r="Y191" s="56">
        <f t="shared" si="77"/>
        <v>0</v>
      </c>
      <c r="Z191" s="56">
        <f t="shared" si="77"/>
        <v>1</v>
      </c>
      <c r="AA191" s="56">
        <f t="shared" si="77"/>
        <v>1</v>
      </c>
      <c r="AB191" s="56">
        <f t="shared" si="77"/>
        <v>1</v>
      </c>
      <c r="AC191" s="56">
        <f t="shared" si="78"/>
        <v>1</v>
      </c>
      <c r="AD191" s="56">
        <f t="shared" si="78"/>
        <v>1</v>
      </c>
      <c r="AE191" s="56">
        <f t="shared" si="78"/>
        <v>1</v>
      </c>
      <c r="AF191" s="56">
        <f t="shared" si="78"/>
        <v>1</v>
      </c>
      <c r="AG191" s="56">
        <f t="shared" si="78"/>
        <v>1</v>
      </c>
      <c r="AH191" s="56">
        <f t="shared" si="78"/>
        <v>1</v>
      </c>
      <c r="AI191" s="56">
        <f t="shared" si="78"/>
        <v>1</v>
      </c>
      <c r="AJ191" s="56">
        <f t="shared" si="78"/>
        <v>1</v>
      </c>
      <c r="AK191" s="56">
        <f t="shared" si="78"/>
        <v>1</v>
      </c>
      <c r="AL191" s="56">
        <f t="shared" si="78"/>
        <v>1</v>
      </c>
      <c r="AM191" s="56">
        <f t="shared" si="79"/>
        <v>1</v>
      </c>
      <c r="AN191" s="56">
        <f t="shared" si="79"/>
        <v>1</v>
      </c>
      <c r="AO191" s="56">
        <f t="shared" si="79"/>
        <v>1</v>
      </c>
      <c r="AP191" s="56">
        <f t="shared" si="79"/>
        <v>1</v>
      </c>
      <c r="AQ191" s="56">
        <f t="shared" si="79"/>
        <v>1</v>
      </c>
      <c r="AR191" s="56">
        <f t="shared" si="79"/>
        <v>1</v>
      </c>
      <c r="AS191" s="56">
        <f t="shared" si="79"/>
        <v>1</v>
      </c>
      <c r="AT191" s="56">
        <f t="shared" si="79"/>
        <v>1</v>
      </c>
      <c r="AU191" s="56">
        <f t="shared" si="79"/>
        <v>1</v>
      </c>
      <c r="AV191" s="56">
        <f t="shared" si="79"/>
        <v>1</v>
      </c>
      <c r="AW191" s="56">
        <f t="shared" si="79"/>
        <v>1</v>
      </c>
      <c r="AX191" s="56">
        <f t="shared" si="79"/>
        <v>1</v>
      </c>
      <c r="AY191" s="56">
        <f t="shared" si="79"/>
        <v>1</v>
      </c>
      <c r="AZ191" s="56">
        <f t="shared" si="79"/>
        <v>1</v>
      </c>
    </row>
    <row r="192" spans="1:52">
      <c r="A192" s="56" t="s">
        <v>652</v>
      </c>
      <c r="B192" s="56">
        <v>626</v>
      </c>
      <c r="C192" s="56" t="s">
        <v>962</v>
      </c>
      <c r="D192" s="56" t="s">
        <v>1027</v>
      </c>
      <c r="E192" s="1">
        <v>41453</v>
      </c>
      <c r="G192" s="1">
        <f t="shared" si="55"/>
        <v>44197</v>
      </c>
      <c r="I192" s="56">
        <f t="shared" si="76"/>
        <v>0</v>
      </c>
      <c r="J192" s="56">
        <f t="shared" si="76"/>
        <v>0</v>
      </c>
      <c r="K192" s="56">
        <f t="shared" si="76"/>
        <v>0</v>
      </c>
      <c r="L192" s="56">
        <f t="shared" si="76"/>
        <v>0</v>
      </c>
      <c r="M192" s="56">
        <f t="shared" si="76"/>
        <v>0</v>
      </c>
      <c r="N192" s="56">
        <f t="shared" si="76"/>
        <v>0</v>
      </c>
      <c r="O192" s="56">
        <f t="shared" si="76"/>
        <v>0</v>
      </c>
      <c r="P192" s="56">
        <f t="shared" si="76"/>
        <v>0</v>
      </c>
      <c r="Q192" s="56">
        <f t="shared" si="76"/>
        <v>0</v>
      </c>
      <c r="R192" s="56">
        <f t="shared" si="76"/>
        <v>0</v>
      </c>
      <c r="S192" s="56">
        <f t="shared" si="77"/>
        <v>0</v>
      </c>
      <c r="T192" s="56">
        <f t="shared" si="77"/>
        <v>0</v>
      </c>
      <c r="U192" s="56">
        <f t="shared" si="77"/>
        <v>0</v>
      </c>
      <c r="V192" s="56">
        <f t="shared" si="77"/>
        <v>0</v>
      </c>
      <c r="W192" s="56">
        <f t="shared" si="77"/>
        <v>0</v>
      </c>
      <c r="X192" s="56">
        <f t="shared" si="77"/>
        <v>0</v>
      </c>
      <c r="Y192" s="56">
        <f t="shared" si="77"/>
        <v>0</v>
      </c>
      <c r="Z192" s="56">
        <f t="shared" si="77"/>
        <v>1</v>
      </c>
      <c r="AA192" s="56">
        <f t="shared" si="77"/>
        <v>1</v>
      </c>
      <c r="AB192" s="56">
        <f t="shared" si="77"/>
        <v>1</v>
      </c>
      <c r="AC192" s="56">
        <f t="shared" si="78"/>
        <v>1</v>
      </c>
      <c r="AD192" s="56">
        <f t="shared" si="78"/>
        <v>1</v>
      </c>
      <c r="AE192" s="56">
        <f t="shared" si="78"/>
        <v>1</v>
      </c>
      <c r="AF192" s="56">
        <f t="shared" si="78"/>
        <v>1</v>
      </c>
      <c r="AG192" s="56">
        <f t="shared" si="78"/>
        <v>1</v>
      </c>
      <c r="AH192" s="56">
        <f t="shared" si="78"/>
        <v>1</v>
      </c>
      <c r="AI192" s="56">
        <f t="shared" si="78"/>
        <v>1</v>
      </c>
      <c r="AJ192" s="56">
        <f t="shared" si="78"/>
        <v>1</v>
      </c>
      <c r="AK192" s="56">
        <f t="shared" si="78"/>
        <v>1</v>
      </c>
      <c r="AL192" s="56">
        <f t="shared" si="78"/>
        <v>1</v>
      </c>
      <c r="AM192" s="56">
        <f t="shared" si="79"/>
        <v>1</v>
      </c>
      <c r="AN192" s="56">
        <f t="shared" si="79"/>
        <v>1</v>
      </c>
      <c r="AO192" s="56">
        <f t="shared" si="79"/>
        <v>1</v>
      </c>
      <c r="AP192" s="56">
        <f t="shared" si="79"/>
        <v>1</v>
      </c>
      <c r="AQ192" s="56">
        <f t="shared" si="79"/>
        <v>1</v>
      </c>
      <c r="AR192" s="56">
        <f t="shared" si="79"/>
        <v>1</v>
      </c>
      <c r="AS192" s="56">
        <f t="shared" si="79"/>
        <v>1</v>
      </c>
      <c r="AT192" s="56">
        <f t="shared" si="79"/>
        <v>1</v>
      </c>
      <c r="AU192" s="56">
        <f t="shared" si="79"/>
        <v>1</v>
      </c>
      <c r="AV192" s="56">
        <f t="shared" si="79"/>
        <v>1</v>
      </c>
      <c r="AW192" s="56">
        <f t="shared" si="79"/>
        <v>1</v>
      </c>
      <c r="AX192" s="56">
        <f t="shared" si="79"/>
        <v>1</v>
      </c>
      <c r="AY192" s="56">
        <f t="shared" si="79"/>
        <v>1</v>
      </c>
      <c r="AZ192" s="56">
        <f t="shared" si="79"/>
        <v>1</v>
      </c>
    </row>
    <row r="193" spans="1:52">
      <c r="A193" s="56" t="s">
        <v>652</v>
      </c>
      <c r="B193" s="56">
        <v>647</v>
      </c>
      <c r="C193" s="56" t="s">
        <v>962</v>
      </c>
      <c r="D193" s="56" t="s">
        <v>1026</v>
      </c>
      <c r="E193" s="1">
        <v>41586</v>
      </c>
      <c r="G193" s="1">
        <f t="shared" si="55"/>
        <v>44197</v>
      </c>
      <c r="I193" s="56">
        <f t="shared" si="76"/>
        <v>0</v>
      </c>
      <c r="J193" s="56">
        <f t="shared" si="76"/>
        <v>0</v>
      </c>
      <c r="K193" s="56">
        <f t="shared" si="76"/>
        <v>0</v>
      </c>
      <c r="L193" s="56">
        <f t="shared" si="76"/>
        <v>0</v>
      </c>
      <c r="M193" s="56">
        <f t="shared" si="76"/>
        <v>0</v>
      </c>
      <c r="N193" s="56">
        <f t="shared" si="76"/>
        <v>0</v>
      </c>
      <c r="O193" s="56">
        <f t="shared" si="76"/>
        <v>0</v>
      </c>
      <c r="P193" s="56">
        <f t="shared" si="76"/>
        <v>0</v>
      </c>
      <c r="Q193" s="56">
        <f t="shared" si="76"/>
        <v>0</v>
      </c>
      <c r="R193" s="56">
        <f t="shared" si="76"/>
        <v>0</v>
      </c>
      <c r="S193" s="56">
        <f t="shared" si="77"/>
        <v>0</v>
      </c>
      <c r="T193" s="56">
        <f t="shared" si="77"/>
        <v>0</v>
      </c>
      <c r="U193" s="56">
        <f t="shared" si="77"/>
        <v>0</v>
      </c>
      <c r="V193" s="56">
        <f t="shared" si="77"/>
        <v>0</v>
      </c>
      <c r="W193" s="56">
        <f t="shared" si="77"/>
        <v>0</v>
      </c>
      <c r="X193" s="56">
        <f t="shared" si="77"/>
        <v>0</v>
      </c>
      <c r="Y193" s="56">
        <f t="shared" si="77"/>
        <v>0</v>
      </c>
      <c r="Z193" s="56">
        <f t="shared" si="77"/>
        <v>0</v>
      </c>
      <c r="AA193" s="56">
        <f t="shared" si="77"/>
        <v>0</v>
      </c>
      <c r="AB193" s="56">
        <f t="shared" si="77"/>
        <v>1</v>
      </c>
      <c r="AC193" s="56">
        <f t="shared" si="78"/>
        <v>1</v>
      </c>
      <c r="AD193" s="56">
        <f t="shared" si="78"/>
        <v>1</v>
      </c>
      <c r="AE193" s="56">
        <f t="shared" si="78"/>
        <v>1</v>
      </c>
      <c r="AF193" s="56">
        <f t="shared" si="78"/>
        <v>1</v>
      </c>
      <c r="AG193" s="56">
        <f t="shared" si="78"/>
        <v>1</v>
      </c>
      <c r="AH193" s="56">
        <f t="shared" si="78"/>
        <v>1</v>
      </c>
      <c r="AI193" s="56">
        <f t="shared" si="78"/>
        <v>1</v>
      </c>
      <c r="AJ193" s="56">
        <f t="shared" si="78"/>
        <v>1</v>
      </c>
      <c r="AK193" s="56">
        <f t="shared" si="78"/>
        <v>1</v>
      </c>
      <c r="AL193" s="56">
        <f t="shared" si="78"/>
        <v>1</v>
      </c>
      <c r="AM193" s="56">
        <f t="shared" si="79"/>
        <v>1</v>
      </c>
      <c r="AN193" s="56">
        <f t="shared" si="79"/>
        <v>1</v>
      </c>
      <c r="AO193" s="56">
        <f t="shared" si="79"/>
        <v>1</v>
      </c>
      <c r="AP193" s="56">
        <f t="shared" si="79"/>
        <v>1</v>
      </c>
      <c r="AQ193" s="56">
        <f t="shared" si="79"/>
        <v>1</v>
      </c>
      <c r="AR193" s="56">
        <f t="shared" si="79"/>
        <v>1</v>
      </c>
      <c r="AS193" s="56">
        <f t="shared" si="79"/>
        <v>1</v>
      </c>
      <c r="AT193" s="56">
        <f t="shared" si="79"/>
        <v>1</v>
      </c>
      <c r="AU193" s="56">
        <f t="shared" si="79"/>
        <v>1</v>
      </c>
      <c r="AV193" s="56">
        <f t="shared" si="79"/>
        <v>1</v>
      </c>
      <c r="AW193" s="56">
        <f t="shared" si="79"/>
        <v>1</v>
      </c>
      <c r="AX193" s="56">
        <f t="shared" si="79"/>
        <v>1</v>
      </c>
      <c r="AY193" s="56">
        <f t="shared" si="79"/>
        <v>1</v>
      </c>
      <c r="AZ193" s="56">
        <f t="shared" si="79"/>
        <v>1</v>
      </c>
    </row>
    <row r="194" spans="1:52">
      <c r="A194" s="56" t="s">
        <v>652</v>
      </c>
      <c r="B194" s="56">
        <v>648</v>
      </c>
      <c r="C194" s="56" t="s">
        <v>962</v>
      </c>
      <c r="D194" s="56" t="s">
        <v>1025</v>
      </c>
      <c r="E194" s="1">
        <v>41606</v>
      </c>
      <c r="G194" s="1">
        <f t="shared" si="55"/>
        <v>44197</v>
      </c>
      <c r="I194" s="56">
        <f t="shared" si="76"/>
        <v>0</v>
      </c>
      <c r="J194" s="56">
        <f t="shared" si="76"/>
        <v>0</v>
      </c>
      <c r="K194" s="56">
        <f t="shared" si="76"/>
        <v>0</v>
      </c>
      <c r="L194" s="56">
        <f t="shared" si="76"/>
        <v>0</v>
      </c>
      <c r="M194" s="56">
        <f t="shared" si="76"/>
        <v>0</v>
      </c>
      <c r="N194" s="56">
        <f t="shared" si="76"/>
        <v>0</v>
      </c>
      <c r="O194" s="56">
        <f t="shared" si="76"/>
        <v>0</v>
      </c>
      <c r="P194" s="56">
        <f t="shared" si="76"/>
        <v>0</v>
      </c>
      <c r="Q194" s="56">
        <f t="shared" si="76"/>
        <v>0</v>
      </c>
      <c r="R194" s="56">
        <f t="shared" si="76"/>
        <v>0</v>
      </c>
      <c r="S194" s="56">
        <f t="shared" si="77"/>
        <v>0</v>
      </c>
      <c r="T194" s="56">
        <f t="shared" si="77"/>
        <v>0</v>
      </c>
      <c r="U194" s="56">
        <f t="shared" si="77"/>
        <v>0</v>
      </c>
      <c r="V194" s="56">
        <f t="shared" si="77"/>
        <v>0</v>
      </c>
      <c r="W194" s="56">
        <f t="shared" si="77"/>
        <v>0</v>
      </c>
      <c r="X194" s="56">
        <f t="shared" si="77"/>
        <v>0</v>
      </c>
      <c r="Y194" s="56">
        <f t="shared" si="77"/>
        <v>0</v>
      </c>
      <c r="Z194" s="56">
        <f t="shared" si="77"/>
        <v>0</v>
      </c>
      <c r="AA194" s="56">
        <f t="shared" si="77"/>
        <v>0</v>
      </c>
      <c r="AB194" s="56">
        <f t="shared" si="77"/>
        <v>1</v>
      </c>
      <c r="AC194" s="56">
        <f t="shared" si="78"/>
        <v>1</v>
      </c>
      <c r="AD194" s="56">
        <f t="shared" si="78"/>
        <v>1</v>
      </c>
      <c r="AE194" s="56">
        <f t="shared" si="78"/>
        <v>1</v>
      </c>
      <c r="AF194" s="56">
        <f t="shared" si="78"/>
        <v>1</v>
      </c>
      <c r="AG194" s="56">
        <f t="shared" si="78"/>
        <v>1</v>
      </c>
      <c r="AH194" s="56">
        <f t="shared" si="78"/>
        <v>1</v>
      </c>
      <c r="AI194" s="56">
        <f t="shared" si="78"/>
        <v>1</v>
      </c>
      <c r="AJ194" s="56">
        <f t="shared" si="78"/>
        <v>1</v>
      </c>
      <c r="AK194" s="56">
        <f t="shared" si="78"/>
        <v>1</v>
      </c>
      <c r="AL194" s="56">
        <f t="shared" si="78"/>
        <v>1</v>
      </c>
      <c r="AM194" s="56">
        <f t="shared" si="79"/>
        <v>1</v>
      </c>
      <c r="AN194" s="56">
        <f t="shared" si="79"/>
        <v>1</v>
      </c>
      <c r="AO194" s="56">
        <f t="shared" si="79"/>
        <v>1</v>
      </c>
      <c r="AP194" s="56">
        <f t="shared" si="79"/>
        <v>1</v>
      </c>
      <c r="AQ194" s="56">
        <f t="shared" si="79"/>
        <v>1</v>
      </c>
      <c r="AR194" s="56">
        <f t="shared" si="79"/>
        <v>1</v>
      </c>
      <c r="AS194" s="56">
        <f t="shared" si="79"/>
        <v>1</v>
      </c>
      <c r="AT194" s="56">
        <f t="shared" si="79"/>
        <v>1</v>
      </c>
      <c r="AU194" s="56">
        <f t="shared" si="79"/>
        <v>1</v>
      </c>
      <c r="AV194" s="56">
        <f t="shared" si="79"/>
        <v>1</v>
      </c>
      <c r="AW194" s="56">
        <f t="shared" si="79"/>
        <v>1</v>
      </c>
      <c r="AX194" s="56">
        <f t="shared" si="79"/>
        <v>1</v>
      </c>
      <c r="AY194" s="56">
        <f t="shared" si="79"/>
        <v>1</v>
      </c>
      <c r="AZ194" s="56">
        <f t="shared" si="79"/>
        <v>1</v>
      </c>
    </row>
    <row r="195" spans="1:52">
      <c r="A195" s="56" t="s">
        <v>652</v>
      </c>
      <c r="B195" s="56">
        <v>650</v>
      </c>
      <c r="C195" s="56" t="s">
        <v>962</v>
      </c>
      <c r="D195" s="56" t="s">
        <v>1024</v>
      </c>
      <c r="E195" s="1">
        <v>41618</v>
      </c>
      <c r="G195" s="1">
        <f t="shared" si="55"/>
        <v>44197</v>
      </c>
      <c r="I195" s="56">
        <f t="shared" si="76"/>
        <v>0</v>
      </c>
      <c r="J195" s="56">
        <f t="shared" si="76"/>
        <v>0</v>
      </c>
      <c r="K195" s="56">
        <f t="shared" si="76"/>
        <v>0</v>
      </c>
      <c r="L195" s="56">
        <f t="shared" si="76"/>
        <v>0</v>
      </c>
      <c r="M195" s="56">
        <f t="shared" si="76"/>
        <v>0</v>
      </c>
      <c r="N195" s="56">
        <f t="shared" si="76"/>
        <v>0</v>
      </c>
      <c r="O195" s="56">
        <f t="shared" si="76"/>
        <v>0</v>
      </c>
      <c r="P195" s="56">
        <f t="shared" si="76"/>
        <v>0</v>
      </c>
      <c r="Q195" s="56">
        <f t="shared" si="76"/>
        <v>0</v>
      </c>
      <c r="R195" s="56">
        <f t="shared" si="76"/>
        <v>0</v>
      </c>
      <c r="S195" s="56">
        <f t="shared" si="77"/>
        <v>0</v>
      </c>
      <c r="T195" s="56">
        <f t="shared" si="77"/>
        <v>0</v>
      </c>
      <c r="U195" s="56">
        <f t="shared" si="77"/>
        <v>0</v>
      </c>
      <c r="V195" s="56">
        <f t="shared" si="77"/>
        <v>0</v>
      </c>
      <c r="W195" s="56">
        <f t="shared" si="77"/>
        <v>0</v>
      </c>
      <c r="X195" s="56">
        <f t="shared" si="77"/>
        <v>0</v>
      </c>
      <c r="Y195" s="56">
        <f t="shared" si="77"/>
        <v>0</v>
      </c>
      <c r="Z195" s="56">
        <f t="shared" si="77"/>
        <v>0</v>
      </c>
      <c r="AA195" s="56">
        <f t="shared" si="77"/>
        <v>0</v>
      </c>
      <c r="AB195" s="56">
        <f t="shared" si="77"/>
        <v>1</v>
      </c>
      <c r="AC195" s="56">
        <f t="shared" si="78"/>
        <v>1</v>
      </c>
      <c r="AD195" s="56">
        <f t="shared" si="78"/>
        <v>1</v>
      </c>
      <c r="AE195" s="56">
        <f t="shared" si="78"/>
        <v>1</v>
      </c>
      <c r="AF195" s="56">
        <f t="shared" si="78"/>
        <v>1</v>
      </c>
      <c r="AG195" s="56">
        <f t="shared" si="78"/>
        <v>1</v>
      </c>
      <c r="AH195" s="56">
        <f t="shared" si="78"/>
        <v>1</v>
      </c>
      <c r="AI195" s="56">
        <f t="shared" si="78"/>
        <v>1</v>
      </c>
      <c r="AJ195" s="56">
        <f t="shared" si="78"/>
        <v>1</v>
      </c>
      <c r="AK195" s="56">
        <f t="shared" si="78"/>
        <v>1</v>
      </c>
      <c r="AL195" s="56">
        <f t="shared" si="78"/>
        <v>1</v>
      </c>
      <c r="AM195" s="56">
        <f t="shared" si="79"/>
        <v>1</v>
      </c>
      <c r="AN195" s="56">
        <f t="shared" si="79"/>
        <v>1</v>
      </c>
      <c r="AO195" s="56">
        <f t="shared" si="79"/>
        <v>1</v>
      </c>
      <c r="AP195" s="56">
        <f t="shared" si="79"/>
        <v>1</v>
      </c>
      <c r="AQ195" s="56">
        <f t="shared" si="79"/>
        <v>1</v>
      </c>
      <c r="AR195" s="56">
        <f t="shared" si="79"/>
        <v>1</v>
      </c>
      <c r="AS195" s="56">
        <f t="shared" si="79"/>
        <v>1</v>
      </c>
      <c r="AT195" s="56">
        <f t="shared" si="79"/>
        <v>1</v>
      </c>
      <c r="AU195" s="56">
        <f t="shared" si="79"/>
        <v>1</v>
      </c>
      <c r="AV195" s="56">
        <f t="shared" si="79"/>
        <v>1</v>
      </c>
      <c r="AW195" s="56">
        <f t="shared" si="79"/>
        <v>1</v>
      </c>
      <c r="AX195" s="56">
        <f t="shared" si="79"/>
        <v>1</v>
      </c>
      <c r="AY195" s="56">
        <f t="shared" si="79"/>
        <v>1</v>
      </c>
      <c r="AZ195" s="56">
        <f t="shared" si="79"/>
        <v>1</v>
      </c>
    </row>
    <row r="196" spans="1:52">
      <c r="A196" s="56" t="s">
        <v>652</v>
      </c>
      <c r="B196" s="56">
        <v>677</v>
      </c>
      <c r="C196" s="56" t="s">
        <v>967</v>
      </c>
      <c r="D196" s="56" t="s">
        <v>1023</v>
      </c>
      <c r="E196" s="1">
        <v>41905</v>
      </c>
      <c r="G196" s="1">
        <f t="shared" si="55"/>
        <v>44197</v>
      </c>
      <c r="I196" s="56">
        <f t="shared" si="76"/>
        <v>0</v>
      </c>
      <c r="J196" s="56">
        <f t="shared" si="76"/>
        <v>0</v>
      </c>
      <c r="K196" s="56">
        <f t="shared" si="76"/>
        <v>0</v>
      </c>
      <c r="L196" s="56">
        <f t="shared" si="76"/>
        <v>0</v>
      </c>
      <c r="M196" s="56">
        <f t="shared" si="76"/>
        <v>0</v>
      </c>
      <c r="N196" s="56">
        <f t="shared" si="76"/>
        <v>0</v>
      </c>
      <c r="O196" s="56">
        <f t="shared" si="76"/>
        <v>0</v>
      </c>
      <c r="P196" s="56">
        <f t="shared" si="76"/>
        <v>0</v>
      </c>
      <c r="Q196" s="56">
        <f t="shared" si="76"/>
        <v>0</v>
      </c>
      <c r="R196" s="56">
        <f t="shared" si="76"/>
        <v>0</v>
      </c>
      <c r="S196" s="56">
        <f t="shared" si="77"/>
        <v>0</v>
      </c>
      <c r="T196" s="56">
        <f t="shared" si="77"/>
        <v>0</v>
      </c>
      <c r="U196" s="56">
        <f t="shared" si="77"/>
        <v>0</v>
      </c>
      <c r="V196" s="56">
        <f t="shared" si="77"/>
        <v>0</v>
      </c>
      <c r="W196" s="56">
        <f t="shared" si="77"/>
        <v>0</v>
      </c>
      <c r="X196" s="56">
        <f t="shared" si="77"/>
        <v>0</v>
      </c>
      <c r="Y196" s="56">
        <f t="shared" si="77"/>
        <v>0</v>
      </c>
      <c r="Z196" s="56">
        <f t="shared" si="77"/>
        <v>0</v>
      </c>
      <c r="AA196" s="56">
        <f t="shared" si="77"/>
        <v>0</v>
      </c>
      <c r="AB196" s="56">
        <f t="shared" si="77"/>
        <v>0</v>
      </c>
      <c r="AC196" s="56">
        <f t="shared" si="78"/>
        <v>0</v>
      </c>
      <c r="AD196" s="56">
        <f t="shared" si="78"/>
        <v>0</v>
      </c>
      <c r="AE196" s="56">
        <f t="shared" si="78"/>
        <v>1</v>
      </c>
      <c r="AF196" s="56">
        <f t="shared" si="78"/>
        <v>1</v>
      </c>
      <c r="AG196" s="56">
        <f t="shared" si="78"/>
        <v>1</v>
      </c>
      <c r="AH196" s="56">
        <f t="shared" si="78"/>
        <v>1</v>
      </c>
      <c r="AI196" s="56">
        <f t="shared" si="78"/>
        <v>1</v>
      </c>
      <c r="AJ196" s="56">
        <f t="shared" si="78"/>
        <v>1</v>
      </c>
      <c r="AK196" s="56">
        <f t="shared" si="78"/>
        <v>1</v>
      </c>
      <c r="AL196" s="56">
        <f t="shared" si="78"/>
        <v>1</v>
      </c>
      <c r="AM196" s="56">
        <f t="shared" si="79"/>
        <v>1</v>
      </c>
      <c r="AN196" s="56">
        <f t="shared" si="79"/>
        <v>1</v>
      </c>
      <c r="AO196" s="56">
        <f t="shared" si="79"/>
        <v>1</v>
      </c>
      <c r="AP196" s="56">
        <f t="shared" si="79"/>
        <v>1</v>
      </c>
      <c r="AQ196" s="56">
        <f t="shared" si="79"/>
        <v>1</v>
      </c>
      <c r="AR196" s="56">
        <f t="shared" si="79"/>
        <v>1</v>
      </c>
      <c r="AS196" s="56">
        <f t="shared" si="79"/>
        <v>1</v>
      </c>
      <c r="AT196" s="56">
        <f t="shared" si="79"/>
        <v>1</v>
      </c>
      <c r="AU196" s="56">
        <f t="shared" si="79"/>
        <v>1</v>
      </c>
      <c r="AV196" s="56">
        <f t="shared" si="79"/>
        <v>1</v>
      </c>
      <c r="AW196" s="56">
        <f t="shared" si="79"/>
        <v>1</v>
      </c>
      <c r="AX196" s="56">
        <f t="shared" si="79"/>
        <v>1</v>
      </c>
      <c r="AY196" s="56">
        <f t="shared" si="79"/>
        <v>1</v>
      </c>
      <c r="AZ196" s="56">
        <f t="shared" si="79"/>
        <v>1</v>
      </c>
    </row>
    <row r="197" spans="1:52">
      <c r="A197" s="56" t="s">
        <v>652</v>
      </c>
      <c r="B197" s="56">
        <v>678</v>
      </c>
      <c r="C197" s="56" t="s">
        <v>962</v>
      </c>
      <c r="D197" s="56" t="s">
        <v>1022</v>
      </c>
      <c r="E197" s="1">
        <v>41942</v>
      </c>
      <c r="G197" s="1">
        <f t="shared" si="55"/>
        <v>44197</v>
      </c>
      <c r="I197" s="56">
        <f t="shared" ref="I197:R206" si="80">IF(AND(I$5&gt;$E197,I$5&lt;$G197),1,0)</f>
        <v>0</v>
      </c>
      <c r="J197" s="56">
        <f t="shared" si="80"/>
        <v>0</v>
      </c>
      <c r="K197" s="56">
        <f t="shared" si="80"/>
        <v>0</v>
      </c>
      <c r="L197" s="56">
        <f t="shared" si="80"/>
        <v>0</v>
      </c>
      <c r="M197" s="56">
        <f t="shared" si="80"/>
        <v>0</v>
      </c>
      <c r="N197" s="56">
        <f t="shared" si="80"/>
        <v>0</v>
      </c>
      <c r="O197" s="56">
        <f t="shared" si="80"/>
        <v>0</v>
      </c>
      <c r="P197" s="56">
        <f t="shared" si="80"/>
        <v>0</v>
      </c>
      <c r="Q197" s="56">
        <f t="shared" si="80"/>
        <v>0</v>
      </c>
      <c r="R197" s="56">
        <f t="shared" si="80"/>
        <v>0</v>
      </c>
      <c r="S197" s="56">
        <f t="shared" ref="S197:AB206" si="81">IF(AND(S$5&gt;$E197,S$5&lt;$G197),1,0)</f>
        <v>0</v>
      </c>
      <c r="T197" s="56">
        <f t="shared" si="81"/>
        <v>0</v>
      </c>
      <c r="U197" s="56">
        <f t="shared" si="81"/>
        <v>0</v>
      </c>
      <c r="V197" s="56">
        <f t="shared" si="81"/>
        <v>0</v>
      </c>
      <c r="W197" s="56">
        <f t="shared" si="81"/>
        <v>0</v>
      </c>
      <c r="X197" s="56">
        <f t="shared" si="81"/>
        <v>0</v>
      </c>
      <c r="Y197" s="56">
        <f t="shared" si="81"/>
        <v>0</v>
      </c>
      <c r="Z197" s="56">
        <f t="shared" si="81"/>
        <v>0</v>
      </c>
      <c r="AA197" s="56">
        <f t="shared" si="81"/>
        <v>0</v>
      </c>
      <c r="AB197" s="56">
        <f t="shared" si="81"/>
        <v>0</v>
      </c>
      <c r="AC197" s="56">
        <f t="shared" ref="AC197:AL206" si="82">IF(AND(AC$5&gt;$E197,AC$5&lt;$G197),1,0)</f>
        <v>0</v>
      </c>
      <c r="AD197" s="56">
        <f t="shared" si="82"/>
        <v>0</v>
      </c>
      <c r="AE197" s="56">
        <f t="shared" si="82"/>
        <v>0</v>
      </c>
      <c r="AF197" s="56">
        <f t="shared" si="82"/>
        <v>1</v>
      </c>
      <c r="AG197" s="56">
        <f t="shared" si="82"/>
        <v>1</v>
      </c>
      <c r="AH197" s="56">
        <f t="shared" si="82"/>
        <v>1</v>
      </c>
      <c r="AI197" s="56">
        <f t="shared" si="82"/>
        <v>1</v>
      </c>
      <c r="AJ197" s="56">
        <f t="shared" si="82"/>
        <v>1</v>
      </c>
      <c r="AK197" s="56">
        <f t="shared" si="82"/>
        <v>1</v>
      </c>
      <c r="AL197" s="56">
        <f t="shared" si="82"/>
        <v>1</v>
      </c>
      <c r="AM197" s="56">
        <f t="shared" ref="AM197:AZ206" si="83">IF(AND(AM$5&gt;$E197,AM$5&lt;$G197),1,0)</f>
        <v>1</v>
      </c>
      <c r="AN197" s="56">
        <f t="shared" si="83"/>
        <v>1</v>
      </c>
      <c r="AO197" s="56">
        <f t="shared" si="83"/>
        <v>1</v>
      </c>
      <c r="AP197" s="56">
        <f t="shared" si="83"/>
        <v>1</v>
      </c>
      <c r="AQ197" s="56">
        <f t="shared" si="83"/>
        <v>1</v>
      </c>
      <c r="AR197" s="56">
        <f t="shared" si="83"/>
        <v>1</v>
      </c>
      <c r="AS197" s="56">
        <f t="shared" si="83"/>
        <v>1</v>
      </c>
      <c r="AT197" s="56">
        <f t="shared" si="83"/>
        <v>1</v>
      </c>
      <c r="AU197" s="56">
        <f t="shared" si="83"/>
        <v>1</v>
      </c>
      <c r="AV197" s="56">
        <f t="shared" si="83"/>
        <v>1</v>
      </c>
      <c r="AW197" s="56">
        <f t="shared" si="83"/>
        <v>1</v>
      </c>
      <c r="AX197" s="56">
        <f t="shared" si="83"/>
        <v>1</v>
      </c>
      <c r="AY197" s="56">
        <f t="shared" si="83"/>
        <v>1</v>
      </c>
      <c r="AZ197" s="56">
        <f t="shared" si="83"/>
        <v>1</v>
      </c>
    </row>
    <row r="198" spans="1:52">
      <c r="A198" s="56" t="s">
        <v>652</v>
      </c>
      <c r="B198" s="56">
        <v>685</v>
      </c>
      <c r="C198" s="56" t="s">
        <v>962</v>
      </c>
      <c r="D198" s="56" t="s">
        <v>1021</v>
      </c>
      <c r="E198" s="1">
        <v>41983</v>
      </c>
      <c r="G198" s="1">
        <f t="shared" si="55"/>
        <v>44197</v>
      </c>
      <c r="I198" s="56">
        <f t="shared" si="80"/>
        <v>0</v>
      </c>
      <c r="J198" s="56">
        <f t="shared" si="80"/>
        <v>0</v>
      </c>
      <c r="K198" s="56">
        <f t="shared" si="80"/>
        <v>0</v>
      </c>
      <c r="L198" s="56">
        <f t="shared" si="80"/>
        <v>0</v>
      </c>
      <c r="M198" s="56">
        <f t="shared" si="80"/>
        <v>0</v>
      </c>
      <c r="N198" s="56">
        <f t="shared" si="80"/>
        <v>0</v>
      </c>
      <c r="O198" s="56">
        <f t="shared" si="80"/>
        <v>0</v>
      </c>
      <c r="P198" s="56">
        <f t="shared" si="80"/>
        <v>0</v>
      </c>
      <c r="Q198" s="56">
        <f t="shared" si="80"/>
        <v>0</v>
      </c>
      <c r="R198" s="56">
        <f t="shared" si="80"/>
        <v>0</v>
      </c>
      <c r="S198" s="56">
        <f t="shared" si="81"/>
        <v>0</v>
      </c>
      <c r="T198" s="56">
        <f t="shared" si="81"/>
        <v>0</v>
      </c>
      <c r="U198" s="56">
        <f t="shared" si="81"/>
        <v>0</v>
      </c>
      <c r="V198" s="56">
        <f t="shared" si="81"/>
        <v>0</v>
      </c>
      <c r="W198" s="56">
        <f t="shared" si="81"/>
        <v>0</v>
      </c>
      <c r="X198" s="56">
        <f t="shared" si="81"/>
        <v>0</v>
      </c>
      <c r="Y198" s="56">
        <f t="shared" si="81"/>
        <v>0</v>
      </c>
      <c r="Z198" s="56">
        <f t="shared" si="81"/>
        <v>0</v>
      </c>
      <c r="AA198" s="56">
        <f t="shared" si="81"/>
        <v>0</v>
      </c>
      <c r="AB198" s="56">
        <f t="shared" si="81"/>
        <v>0</v>
      </c>
      <c r="AC198" s="56">
        <f t="shared" si="82"/>
        <v>0</v>
      </c>
      <c r="AD198" s="56">
        <f t="shared" si="82"/>
        <v>0</v>
      </c>
      <c r="AE198" s="56">
        <f t="shared" si="82"/>
        <v>0</v>
      </c>
      <c r="AF198" s="56">
        <f t="shared" si="82"/>
        <v>1</v>
      </c>
      <c r="AG198" s="56">
        <f t="shared" si="82"/>
        <v>1</v>
      </c>
      <c r="AH198" s="56">
        <f t="shared" si="82"/>
        <v>1</v>
      </c>
      <c r="AI198" s="56">
        <f t="shared" si="82"/>
        <v>1</v>
      </c>
      <c r="AJ198" s="56">
        <f t="shared" si="82"/>
        <v>1</v>
      </c>
      <c r="AK198" s="56">
        <f t="shared" si="82"/>
        <v>1</v>
      </c>
      <c r="AL198" s="56">
        <f t="shared" si="82"/>
        <v>1</v>
      </c>
      <c r="AM198" s="56">
        <f t="shared" si="83"/>
        <v>1</v>
      </c>
      <c r="AN198" s="56">
        <f t="shared" si="83"/>
        <v>1</v>
      </c>
      <c r="AO198" s="56">
        <f t="shared" si="83"/>
        <v>1</v>
      </c>
      <c r="AP198" s="56">
        <f t="shared" si="83"/>
        <v>1</v>
      </c>
      <c r="AQ198" s="56">
        <f t="shared" si="83"/>
        <v>1</v>
      </c>
      <c r="AR198" s="56">
        <f t="shared" si="83"/>
        <v>1</v>
      </c>
      <c r="AS198" s="56">
        <f t="shared" si="83"/>
        <v>1</v>
      </c>
      <c r="AT198" s="56">
        <f t="shared" si="83"/>
        <v>1</v>
      </c>
      <c r="AU198" s="56">
        <f t="shared" si="83"/>
        <v>1</v>
      </c>
      <c r="AV198" s="56">
        <f t="shared" si="83"/>
        <v>1</v>
      </c>
      <c r="AW198" s="56">
        <f t="shared" si="83"/>
        <v>1</v>
      </c>
      <c r="AX198" s="56">
        <f t="shared" si="83"/>
        <v>1</v>
      </c>
      <c r="AY198" s="56">
        <f t="shared" si="83"/>
        <v>1</v>
      </c>
      <c r="AZ198" s="56">
        <f t="shared" si="83"/>
        <v>1</v>
      </c>
    </row>
    <row r="199" spans="1:52">
      <c r="A199" s="56" t="s">
        <v>652</v>
      </c>
      <c r="B199" s="56">
        <v>686</v>
      </c>
      <c r="C199" s="56" t="s">
        <v>962</v>
      </c>
      <c r="D199" s="56" t="s">
        <v>1020</v>
      </c>
      <c r="E199" s="1">
        <v>41988</v>
      </c>
      <c r="G199" s="1">
        <f t="shared" ref="G199:G250" si="84">IF(F199="",DATE(2021,1,1),F199)</f>
        <v>44197</v>
      </c>
      <c r="I199" s="56">
        <f t="shared" si="80"/>
        <v>0</v>
      </c>
      <c r="J199" s="56">
        <f t="shared" si="80"/>
        <v>0</v>
      </c>
      <c r="K199" s="56">
        <f t="shared" si="80"/>
        <v>0</v>
      </c>
      <c r="L199" s="56">
        <f t="shared" si="80"/>
        <v>0</v>
      </c>
      <c r="M199" s="56">
        <f t="shared" si="80"/>
        <v>0</v>
      </c>
      <c r="N199" s="56">
        <f t="shared" si="80"/>
        <v>0</v>
      </c>
      <c r="O199" s="56">
        <f t="shared" si="80"/>
        <v>0</v>
      </c>
      <c r="P199" s="56">
        <f t="shared" si="80"/>
        <v>0</v>
      </c>
      <c r="Q199" s="56">
        <f t="shared" si="80"/>
        <v>0</v>
      </c>
      <c r="R199" s="56">
        <f t="shared" si="80"/>
        <v>0</v>
      </c>
      <c r="S199" s="56">
        <f t="shared" si="81"/>
        <v>0</v>
      </c>
      <c r="T199" s="56">
        <f t="shared" si="81"/>
        <v>0</v>
      </c>
      <c r="U199" s="56">
        <f t="shared" si="81"/>
        <v>0</v>
      </c>
      <c r="V199" s="56">
        <f t="shared" si="81"/>
        <v>0</v>
      </c>
      <c r="W199" s="56">
        <f t="shared" si="81"/>
        <v>0</v>
      </c>
      <c r="X199" s="56">
        <f t="shared" si="81"/>
        <v>0</v>
      </c>
      <c r="Y199" s="56">
        <f t="shared" si="81"/>
        <v>0</v>
      </c>
      <c r="Z199" s="56">
        <f t="shared" si="81"/>
        <v>0</v>
      </c>
      <c r="AA199" s="56">
        <f t="shared" si="81"/>
        <v>0</v>
      </c>
      <c r="AB199" s="56">
        <f t="shared" si="81"/>
        <v>0</v>
      </c>
      <c r="AC199" s="56">
        <f t="shared" si="82"/>
        <v>0</v>
      </c>
      <c r="AD199" s="56">
        <f t="shared" si="82"/>
        <v>0</v>
      </c>
      <c r="AE199" s="56">
        <f t="shared" si="82"/>
        <v>0</v>
      </c>
      <c r="AF199" s="56">
        <f t="shared" si="82"/>
        <v>1</v>
      </c>
      <c r="AG199" s="56">
        <f t="shared" si="82"/>
        <v>1</v>
      </c>
      <c r="AH199" s="56">
        <f t="shared" si="82"/>
        <v>1</v>
      </c>
      <c r="AI199" s="56">
        <f t="shared" si="82"/>
        <v>1</v>
      </c>
      <c r="AJ199" s="56">
        <f t="shared" si="82"/>
        <v>1</v>
      </c>
      <c r="AK199" s="56">
        <f t="shared" si="82"/>
        <v>1</v>
      </c>
      <c r="AL199" s="56">
        <f t="shared" si="82"/>
        <v>1</v>
      </c>
      <c r="AM199" s="56">
        <f t="shared" si="83"/>
        <v>1</v>
      </c>
      <c r="AN199" s="56">
        <f t="shared" si="83"/>
        <v>1</v>
      </c>
      <c r="AO199" s="56">
        <f t="shared" si="83"/>
        <v>1</v>
      </c>
      <c r="AP199" s="56">
        <f t="shared" si="83"/>
        <v>1</v>
      </c>
      <c r="AQ199" s="56">
        <f t="shared" si="83"/>
        <v>1</v>
      </c>
      <c r="AR199" s="56">
        <f t="shared" si="83"/>
        <v>1</v>
      </c>
      <c r="AS199" s="56">
        <f t="shared" si="83"/>
        <v>1</v>
      </c>
      <c r="AT199" s="56">
        <f t="shared" si="83"/>
        <v>1</v>
      </c>
      <c r="AU199" s="56">
        <f t="shared" si="83"/>
        <v>1</v>
      </c>
      <c r="AV199" s="56">
        <f t="shared" si="83"/>
        <v>1</v>
      </c>
      <c r="AW199" s="56">
        <f t="shared" si="83"/>
        <v>1</v>
      </c>
      <c r="AX199" s="56">
        <f t="shared" si="83"/>
        <v>1</v>
      </c>
      <c r="AY199" s="56">
        <f t="shared" si="83"/>
        <v>1</v>
      </c>
      <c r="AZ199" s="56">
        <f t="shared" si="83"/>
        <v>1</v>
      </c>
    </row>
    <row r="200" spans="1:52">
      <c r="A200" s="56" t="s">
        <v>652</v>
      </c>
      <c r="B200" s="56">
        <v>688</v>
      </c>
      <c r="C200" s="56" t="s">
        <v>962</v>
      </c>
      <c r="D200" s="56" t="s">
        <v>1019</v>
      </c>
      <c r="E200" s="1">
        <v>42121</v>
      </c>
      <c r="G200" s="1">
        <f t="shared" si="84"/>
        <v>44197</v>
      </c>
      <c r="I200" s="56">
        <f t="shared" si="80"/>
        <v>0</v>
      </c>
      <c r="J200" s="56">
        <f t="shared" si="80"/>
        <v>0</v>
      </c>
      <c r="K200" s="56">
        <f t="shared" si="80"/>
        <v>0</v>
      </c>
      <c r="L200" s="56">
        <f t="shared" si="80"/>
        <v>0</v>
      </c>
      <c r="M200" s="56">
        <f t="shared" si="80"/>
        <v>0</v>
      </c>
      <c r="N200" s="56">
        <f t="shared" si="80"/>
        <v>0</v>
      </c>
      <c r="O200" s="56">
        <f t="shared" si="80"/>
        <v>0</v>
      </c>
      <c r="P200" s="56">
        <f t="shared" si="80"/>
        <v>0</v>
      </c>
      <c r="Q200" s="56">
        <f t="shared" si="80"/>
        <v>0</v>
      </c>
      <c r="R200" s="56">
        <f t="shared" si="80"/>
        <v>0</v>
      </c>
      <c r="S200" s="56">
        <f t="shared" si="81"/>
        <v>0</v>
      </c>
      <c r="T200" s="56">
        <f t="shared" si="81"/>
        <v>0</v>
      </c>
      <c r="U200" s="56">
        <f t="shared" si="81"/>
        <v>0</v>
      </c>
      <c r="V200" s="56">
        <f t="shared" si="81"/>
        <v>0</v>
      </c>
      <c r="W200" s="56">
        <f t="shared" si="81"/>
        <v>0</v>
      </c>
      <c r="X200" s="56">
        <f t="shared" si="81"/>
        <v>0</v>
      </c>
      <c r="Y200" s="56">
        <f t="shared" si="81"/>
        <v>0</v>
      </c>
      <c r="Z200" s="56">
        <f t="shared" si="81"/>
        <v>0</v>
      </c>
      <c r="AA200" s="56">
        <f t="shared" si="81"/>
        <v>0</v>
      </c>
      <c r="AB200" s="56">
        <f t="shared" si="81"/>
        <v>0</v>
      </c>
      <c r="AC200" s="56">
        <f t="shared" si="82"/>
        <v>0</v>
      </c>
      <c r="AD200" s="56">
        <f t="shared" si="82"/>
        <v>0</v>
      </c>
      <c r="AE200" s="56">
        <f t="shared" si="82"/>
        <v>0</v>
      </c>
      <c r="AF200" s="56">
        <f t="shared" si="82"/>
        <v>0</v>
      </c>
      <c r="AG200" s="56">
        <f t="shared" si="82"/>
        <v>0</v>
      </c>
      <c r="AH200" s="56">
        <f t="shared" si="82"/>
        <v>1</v>
      </c>
      <c r="AI200" s="56">
        <f t="shared" si="82"/>
        <v>1</v>
      </c>
      <c r="AJ200" s="56">
        <f t="shared" si="82"/>
        <v>1</v>
      </c>
      <c r="AK200" s="56">
        <f t="shared" si="82"/>
        <v>1</v>
      </c>
      <c r="AL200" s="56">
        <f t="shared" si="82"/>
        <v>1</v>
      </c>
      <c r="AM200" s="56">
        <f t="shared" si="83"/>
        <v>1</v>
      </c>
      <c r="AN200" s="56">
        <f t="shared" si="83"/>
        <v>1</v>
      </c>
      <c r="AO200" s="56">
        <f t="shared" si="83"/>
        <v>1</v>
      </c>
      <c r="AP200" s="56">
        <f t="shared" si="83"/>
        <v>1</v>
      </c>
      <c r="AQ200" s="56">
        <f t="shared" si="83"/>
        <v>1</v>
      </c>
      <c r="AR200" s="56">
        <f t="shared" si="83"/>
        <v>1</v>
      </c>
      <c r="AS200" s="56">
        <f t="shared" si="83"/>
        <v>1</v>
      </c>
      <c r="AT200" s="56">
        <f t="shared" si="83"/>
        <v>1</v>
      </c>
      <c r="AU200" s="56">
        <f t="shared" si="83"/>
        <v>1</v>
      </c>
      <c r="AV200" s="56">
        <f t="shared" si="83"/>
        <v>1</v>
      </c>
      <c r="AW200" s="56">
        <f t="shared" si="83"/>
        <v>1</v>
      </c>
      <c r="AX200" s="56">
        <f t="shared" si="83"/>
        <v>1</v>
      </c>
      <c r="AY200" s="56">
        <f t="shared" si="83"/>
        <v>1</v>
      </c>
      <c r="AZ200" s="56">
        <f t="shared" si="83"/>
        <v>1</v>
      </c>
    </row>
    <row r="201" spans="1:52">
      <c r="A201" s="56" t="s">
        <v>652</v>
      </c>
      <c r="B201" s="56">
        <v>692</v>
      </c>
      <c r="C201" s="56" t="s">
        <v>962</v>
      </c>
      <c r="D201" s="56" t="s">
        <v>1018</v>
      </c>
      <c r="E201" s="1">
        <v>42179</v>
      </c>
      <c r="G201" s="1">
        <f t="shared" si="84"/>
        <v>44197</v>
      </c>
      <c r="I201" s="56">
        <f t="shared" si="80"/>
        <v>0</v>
      </c>
      <c r="J201" s="56">
        <f t="shared" si="80"/>
        <v>0</v>
      </c>
      <c r="K201" s="56">
        <f t="shared" si="80"/>
        <v>0</v>
      </c>
      <c r="L201" s="56">
        <f t="shared" si="80"/>
        <v>0</v>
      </c>
      <c r="M201" s="56">
        <f t="shared" si="80"/>
        <v>0</v>
      </c>
      <c r="N201" s="56">
        <f t="shared" si="80"/>
        <v>0</v>
      </c>
      <c r="O201" s="56">
        <f t="shared" si="80"/>
        <v>0</v>
      </c>
      <c r="P201" s="56">
        <f t="shared" si="80"/>
        <v>0</v>
      </c>
      <c r="Q201" s="56">
        <f t="shared" si="80"/>
        <v>0</v>
      </c>
      <c r="R201" s="56">
        <f t="shared" si="80"/>
        <v>0</v>
      </c>
      <c r="S201" s="56">
        <f t="shared" si="81"/>
        <v>0</v>
      </c>
      <c r="T201" s="56">
        <f t="shared" si="81"/>
        <v>0</v>
      </c>
      <c r="U201" s="56">
        <f t="shared" si="81"/>
        <v>0</v>
      </c>
      <c r="V201" s="56">
        <f t="shared" si="81"/>
        <v>0</v>
      </c>
      <c r="W201" s="56">
        <f t="shared" si="81"/>
        <v>0</v>
      </c>
      <c r="X201" s="56">
        <f t="shared" si="81"/>
        <v>0</v>
      </c>
      <c r="Y201" s="56">
        <f t="shared" si="81"/>
        <v>0</v>
      </c>
      <c r="Z201" s="56">
        <f t="shared" si="81"/>
        <v>0</v>
      </c>
      <c r="AA201" s="56">
        <f t="shared" si="81"/>
        <v>0</v>
      </c>
      <c r="AB201" s="56">
        <f t="shared" si="81"/>
        <v>0</v>
      </c>
      <c r="AC201" s="56">
        <f t="shared" si="82"/>
        <v>0</v>
      </c>
      <c r="AD201" s="56">
        <f t="shared" si="82"/>
        <v>0</v>
      </c>
      <c r="AE201" s="56">
        <f t="shared" si="82"/>
        <v>0</v>
      </c>
      <c r="AF201" s="56">
        <f t="shared" si="82"/>
        <v>0</v>
      </c>
      <c r="AG201" s="56">
        <f t="shared" si="82"/>
        <v>0</v>
      </c>
      <c r="AH201" s="56">
        <f t="shared" si="82"/>
        <v>1</v>
      </c>
      <c r="AI201" s="56">
        <f t="shared" si="82"/>
        <v>1</v>
      </c>
      <c r="AJ201" s="56">
        <f t="shared" si="82"/>
        <v>1</v>
      </c>
      <c r="AK201" s="56">
        <f t="shared" si="82"/>
        <v>1</v>
      </c>
      <c r="AL201" s="56">
        <f t="shared" si="82"/>
        <v>1</v>
      </c>
      <c r="AM201" s="56">
        <f t="shared" si="83"/>
        <v>1</v>
      </c>
      <c r="AN201" s="56">
        <f t="shared" si="83"/>
        <v>1</v>
      </c>
      <c r="AO201" s="56">
        <f t="shared" si="83"/>
        <v>1</v>
      </c>
      <c r="AP201" s="56">
        <f t="shared" si="83"/>
        <v>1</v>
      </c>
      <c r="AQ201" s="56">
        <f t="shared" si="83"/>
        <v>1</v>
      </c>
      <c r="AR201" s="56">
        <f t="shared" si="83"/>
        <v>1</v>
      </c>
      <c r="AS201" s="56">
        <f t="shared" si="83"/>
        <v>1</v>
      </c>
      <c r="AT201" s="56">
        <f t="shared" si="83"/>
        <v>1</v>
      </c>
      <c r="AU201" s="56">
        <f t="shared" si="83"/>
        <v>1</v>
      </c>
      <c r="AV201" s="56">
        <f t="shared" si="83"/>
        <v>1</v>
      </c>
      <c r="AW201" s="56">
        <f t="shared" si="83"/>
        <v>1</v>
      </c>
      <c r="AX201" s="56">
        <f t="shared" si="83"/>
        <v>1</v>
      </c>
      <c r="AY201" s="56">
        <f t="shared" si="83"/>
        <v>1</v>
      </c>
      <c r="AZ201" s="56">
        <f t="shared" si="83"/>
        <v>1</v>
      </c>
    </row>
    <row r="202" spans="1:52">
      <c r="A202" s="56" t="s">
        <v>652</v>
      </c>
      <c r="B202" s="56">
        <v>693</v>
      </c>
      <c r="C202" s="56" t="s">
        <v>962</v>
      </c>
      <c r="D202" s="56" t="s">
        <v>1017</v>
      </c>
      <c r="E202" s="1">
        <v>42214</v>
      </c>
      <c r="G202" s="1">
        <f t="shared" si="84"/>
        <v>44197</v>
      </c>
      <c r="I202" s="56">
        <f t="shared" si="80"/>
        <v>0</v>
      </c>
      <c r="J202" s="56">
        <f t="shared" si="80"/>
        <v>0</v>
      </c>
      <c r="K202" s="56">
        <f t="shared" si="80"/>
        <v>0</v>
      </c>
      <c r="L202" s="56">
        <f t="shared" si="80"/>
        <v>0</v>
      </c>
      <c r="M202" s="56">
        <f t="shared" si="80"/>
        <v>0</v>
      </c>
      <c r="N202" s="56">
        <f t="shared" si="80"/>
        <v>0</v>
      </c>
      <c r="O202" s="56">
        <f t="shared" si="80"/>
        <v>0</v>
      </c>
      <c r="P202" s="56">
        <f t="shared" si="80"/>
        <v>0</v>
      </c>
      <c r="Q202" s="56">
        <f t="shared" si="80"/>
        <v>0</v>
      </c>
      <c r="R202" s="56">
        <f t="shared" si="80"/>
        <v>0</v>
      </c>
      <c r="S202" s="56">
        <f t="shared" si="81"/>
        <v>0</v>
      </c>
      <c r="T202" s="56">
        <f t="shared" si="81"/>
        <v>0</v>
      </c>
      <c r="U202" s="56">
        <f t="shared" si="81"/>
        <v>0</v>
      </c>
      <c r="V202" s="56">
        <f t="shared" si="81"/>
        <v>0</v>
      </c>
      <c r="W202" s="56">
        <f t="shared" si="81"/>
        <v>0</v>
      </c>
      <c r="X202" s="56">
        <f t="shared" si="81"/>
        <v>0</v>
      </c>
      <c r="Y202" s="56">
        <f t="shared" si="81"/>
        <v>0</v>
      </c>
      <c r="Z202" s="56">
        <f t="shared" si="81"/>
        <v>0</v>
      </c>
      <c r="AA202" s="56">
        <f t="shared" si="81"/>
        <v>0</v>
      </c>
      <c r="AB202" s="56">
        <f t="shared" si="81"/>
        <v>0</v>
      </c>
      <c r="AC202" s="56">
        <f t="shared" si="82"/>
        <v>0</v>
      </c>
      <c r="AD202" s="56">
        <f t="shared" si="82"/>
        <v>0</v>
      </c>
      <c r="AE202" s="56">
        <f t="shared" si="82"/>
        <v>0</v>
      </c>
      <c r="AF202" s="56">
        <f t="shared" si="82"/>
        <v>0</v>
      </c>
      <c r="AG202" s="56">
        <f t="shared" si="82"/>
        <v>0</v>
      </c>
      <c r="AH202" s="56">
        <f t="shared" si="82"/>
        <v>0</v>
      </c>
      <c r="AI202" s="56">
        <f t="shared" si="82"/>
        <v>1</v>
      </c>
      <c r="AJ202" s="56">
        <f t="shared" si="82"/>
        <v>1</v>
      </c>
      <c r="AK202" s="56">
        <f t="shared" si="82"/>
        <v>1</v>
      </c>
      <c r="AL202" s="56">
        <f t="shared" si="82"/>
        <v>1</v>
      </c>
      <c r="AM202" s="56">
        <f t="shared" si="83"/>
        <v>1</v>
      </c>
      <c r="AN202" s="56">
        <f t="shared" si="83"/>
        <v>1</v>
      </c>
      <c r="AO202" s="56">
        <f t="shared" si="83"/>
        <v>1</v>
      </c>
      <c r="AP202" s="56">
        <f t="shared" si="83"/>
        <v>1</v>
      </c>
      <c r="AQ202" s="56">
        <f t="shared" si="83"/>
        <v>1</v>
      </c>
      <c r="AR202" s="56">
        <f t="shared" si="83"/>
        <v>1</v>
      </c>
      <c r="AS202" s="56">
        <f t="shared" si="83"/>
        <v>1</v>
      </c>
      <c r="AT202" s="56">
        <f t="shared" si="83"/>
        <v>1</v>
      </c>
      <c r="AU202" s="56">
        <f t="shared" si="83"/>
        <v>1</v>
      </c>
      <c r="AV202" s="56">
        <f t="shared" si="83"/>
        <v>1</v>
      </c>
      <c r="AW202" s="56">
        <f t="shared" si="83"/>
        <v>1</v>
      </c>
      <c r="AX202" s="56">
        <f t="shared" si="83"/>
        <v>1</v>
      </c>
      <c r="AY202" s="56">
        <f t="shared" si="83"/>
        <v>1</v>
      </c>
      <c r="AZ202" s="56">
        <f t="shared" si="83"/>
        <v>1</v>
      </c>
    </row>
    <row r="203" spans="1:52">
      <c r="A203" s="56" t="s">
        <v>652</v>
      </c>
      <c r="B203" s="56">
        <v>696</v>
      </c>
      <c r="C203" s="56" t="s">
        <v>962</v>
      </c>
      <c r="D203" s="56" t="s">
        <v>1016</v>
      </c>
      <c r="E203" s="1">
        <v>42300</v>
      </c>
      <c r="G203" s="1">
        <f t="shared" si="84"/>
        <v>44197</v>
      </c>
      <c r="I203" s="56">
        <f t="shared" si="80"/>
        <v>0</v>
      </c>
      <c r="J203" s="56">
        <f t="shared" si="80"/>
        <v>0</v>
      </c>
      <c r="K203" s="56">
        <f t="shared" si="80"/>
        <v>0</v>
      </c>
      <c r="L203" s="56">
        <f t="shared" si="80"/>
        <v>0</v>
      </c>
      <c r="M203" s="56">
        <f t="shared" si="80"/>
        <v>0</v>
      </c>
      <c r="N203" s="56">
        <f t="shared" si="80"/>
        <v>0</v>
      </c>
      <c r="O203" s="56">
        <f t="shared" si="80"/>
        <v>0</v>
      </c>
      <c r="P203" s="56">
        <f t="shared" si="80"/>
        <v>0</v>
      </c>
      <c r="Q203" s="56">
        <f t="shared" si="80"/>
        <v>0</v>
      </c>
      <c r="R203" s="56">
        <f t="shared" si="80"/>
        <v>0</v>
      </c>
      <c r="S203" s="56">
        <f t="shared" si="81"/>
        <v>0</v>
      </c>
      <c r="T203" s="56">
        <f t="shared" si="81"/>
        <v>0</v>
      </c>
      <c r="U203" s="56">
        <f t="shared" si="81"/>
        <v>0</v>
      </c>
      <c r="V203" s="56">
        <f t="shared" si="81"/>
        <v>0</v>
      </c>
      <c r="W203" s="56">
        <f t="shared" si="81"/>
        <v>0</v>
      </c>
      <c r="X203" s="56">
        <f t="shared" si="81"/>
        <v>0</v>
      </c>
      <c r="Y203" s="56">
        <f t="shared" si="81"/>
        <v>0</v>
      </c>
      <c r="Z203" s="56">
        <f t="shared" si="81"/>
        <v>0</v>
      </c>
      <c r="AA203" s="56">
        <f t="shared" si="81"/>
        <v>0</v>
      </c>
      <c r="AB203" s="56">
        <f t="shared" si="81"/>
        <v>0</v>
      </c>
      <c r="AC203" s="56">
        <f t="shared" si="82"/>
        <v>0</v>
      </c>
      <c r="AD203" s="56">
        <f t="shared" si="82"/>
        <v>0</v>
      </c>
      <c r="AE203" s="56">
        <f t="shared" si="82"/>
        <v>0</v>
      </c>
      <c r="AF203" s="56">
        <f t="shared" si="82"/>
        <v>0</v>
      </c>
      <c r="AG203" s="56">
        <f t="shared" si="82"/>
        <v>0</v>
      </c>
      <c r="AH203" s="56">
        <f t="shared" si="82"/>
        <v>0</v>
      </c>
      <c r="AI203" s="56">
        <f t="shared" si="82"/>
        <v>0</v>
      </c>
      <c r="AJ203" s="56">
        <f t="shared" si="82"/>
        <v>1</v>
      </c>
      <c r="AK203" s="56">
        <f t="shared" si="82"/>
        <v>1</v>
      </c>
      <c r="AL203" s="56">
        <f t="shared" si="82"/>
        <v>1</v>
      </c>
      <c r="AM203" s="56">
        <f t="shared" si="83"/>
        <v>1</v>
      </c>
      <c r="AN203" s="56">
        <f t="shared" si="83"/>
        <v>1</v>
      </c>
      <c r="AO203" s="56">
        <f t="shared" si="83"/>
        <v>1</v>
      </c>
      <c r="AP203" s="56">
        <f t="shared" si="83"/>
        <v>1</v>
      </c>
      <c r="AQ203" s="56">
        <f t="shared" si="83"/>
        <v>1</v>
      </c>
      <c r="AR203" s="56">
        <f t="shared" si="83"/>
        <v>1</v>
      </c>
      <c r="AS203" s="56">
        <f t="shared" si="83"/>
        <v>1</v>
      </c>
      <c r="AT203" s="56">
        <f t="shared" si="83"/>
        <v>1</v>
      </c>
      <c r="AU203" s="56">
        <f t="shared" si="83"/>
        <v>1</v>
      </c>
      <c r="AV203" s="56">
        <f t="shared" si="83"/>
        <v>1</v>
      </c>
      <c r="AW203" s="56">
        <f t="shared" si="83"/>
        <v>1</v>
      </c>
      <c r="AX203" s="56">
        <f t="shared" si="83"/>
        <v>1</v>
      </c>
      <c r="AY203" s="56">
        <f t="shared" si="83"/>
        <v>1</v>
      </c>
      <c r="AZ203" s="56">
        <f t="shared" si="83"/>
        <v>1</v>
      </c>
    </row>
    <row r="204" spans="1:52">
      <c r="A204" s="56" t="s">
        <v>652</v>
      </c>
      <c r="B204" s="56">
        <v>697</v>
      </c>
      <c r="C204" s="56" t="s">
        <v>962</v>
      </c>
      <c r="D204" s="56" t="s">
        <v>1015</v>
      </c>
      <c r="E204" s="1">
        <v>42317</v>
      </c>
      <c r="G204" s="1">
        <f t="shared" si="84"/>
        <v>44197</v>
      </c>
      <c r="I204" s="56">
        <f t="shared" si="80"/>
        <v>0</v>
      </c>
      <c r="J204" s="56">
        <f t="shared" si="80"/>
        <v>0</v>
      </c>
      <c r="K204" s="56">
        <f t="shared" si="80"/>
        <v>0</v>
      </c>
      <c r="L204" s="56">
        <f t="shared" si="80"/>
        <v>0</v>
      </c>
      <c r="M204" s="56">
        <f t="shared" si="80"/>
        <v>0</v>
      </c>
      <c r="N204" s="56">
        <f t="shared" si="80"/>
        <v>0</v>
      </c>
      <c r="O204" s="56">
        <f t="shared" si="80"/>
        <v>0</v>
      </c>
      <c r="P204" s="56">
        <f t="shared" si="80"/>
        <v>0</v>
      </c>
      <c r="Q204" s="56">
        <f t="shared" si="80"/>
        <v>0</v>
      </c>
      <c r="R204" s="56">
        <f t="shared" si="80"/>
        <v>0</v>
      </c>
      <c r="S204" s="56">
        <f t="shared" si="81"/>
        <v>0</v>
      </c>
      <c r="T204" s="56">
        <f t="shared" si="81"/>
        <v>0</v>
      </c>
      <c r="U204" s="56">
        <f t="shared" si="81"/>
        <v>0</v>
      </c>
      <c r="V204" s="56">
        <f t="shared" si="81"/>
        <v>0</v>
      </c>
      <c r="W204" s="56">
        <f t="shared" si="81"/>
        <v>0</v>
      </c>
      <c r="X204" s="56">
        <f t="shared" si="81"/>
        <v>0</v>
      </c>
      <c r="Y204" s="56">
        <f t="shared" si="81"/>
        <v>0</v>
      </c>
      <c r="Z204" s="56">
        <f t="shared" si="81"/>
        <v>0</v>
      </c>
      <c r="AA204" s="56">
        <f t="shared" si="81"/>
        <v>0</v>
      </c>
      <c r="AB204" s="56">
        <f t="shared" si="81"/>
        <v>0</v>
      </c>
      <c r="AC204" s="56">
        <f t="shared" si="82"/>
        <v>0</v>
      </c>
      <c r="AD204" s="56">
        <f t="shared" si="82"/>
        <v>0</v>
      </c>
      <c r="AE204" s="56">
        <f t="shared" si="82"/>
        <v>0</v>
      </c>
      <c r="AF204" s="56">
        <f t="shared" si="82"/>
        <v>0</v>
      </c>
      <c r="AG204" s="56">
        <f t="shared" si="82"/>
        <v>0</v>
      </c>
      <c r="AH204" s="56">
        <f t="shared" si="82"/>
        <v>0</v>
      </c>
      <c r="AI204" s="56">
        <f t="shared" si="82"/>
        <v>0</v>
      </c>
      <c r="AJ204" s="56">
        <f t="shared" si="82"/>
        <v>1</v>
      </c>
      <c r="AK204" s="56">
        <f t="shared" si="82"/>
        <v>1</v>
      </c>
      <c r="AL204" s="56">
        <f t="shared" si="82"/>
        <v>1</v>
      </c>
      <c r="AM204" s="56">
        <f t="shared" si="83"/>
        <v>1</v>
      </c>
      <c r="AN204" s="56">
        <f t="shared" si="83"/>
        <v>1</v>
      </c>
      <c r="AO204" s="56">
        <f t="shared" si="83"/>
        <v>1</v>
      </c>
      <c r="AP204" s="56">
        <f t="shared" si="83"/>
        <v>1</v>
      </c>
      <c r="AQ204" s="56">
        <f t="shared" si="83"/>
        <v>1</v>
      </c>
      <c r="AR204" s="56">
        <f t="shared" si="83"/>
        <v>1</v>
      </c>
      <c r="AS204" s="56">
        <f t="shared" si="83"/>
        <v>1</v>
      </c>
      <c r="AT204" s="56">
        <f t="shared" si="83"/>
        <v>1</v>
      </c>
      <c r="AU204" s="56">
        <f t="shared" si="83"/>
        <v>1</v>
      </c>
      <c r="AV204" s="56">
        <f t="shared" si="83"/>
        <v>1</v>
      </c>
      <c r="AW204" s="56">
        <f t="shared" si="83"/>
        <v>1</v>
      </c>
      <c r="AX204" s="56">
        <f t="shared" si="83"/>
        <v>1</v>
      </c>
      <c r="AY204" s="56">
        <f t="shared" si="83"/>
        <v>1</v>
      </c>
      <c r="AZ204" s="56">
        <f t="shared" si="83"/>
        <v>1</v>
      </c>
    </row>
    <row r="205" spans="1:52">
      <c r="A205" s="56" t="s">
        <v>652</v>
      </c>
      <c r="B205" s="56">
        <v>698</v>
      </c>
      <c r="C205" s="56" t="s">
        <v>962</v>
      </c>
      <c r="D205" s="56" t="s">
        <v>1014</v>
      </c>
      <c r="E205" s="1">
        <v>42356</v>
      </c>
      <c r="G205" s="1">
        <f t="shared" si="84"/>
        <v>44197</v>
      </c>
      <c r="I205" s="56">
        <f t="shared" si="80"/>
        <v>0</v>
      </c>
      <c r="J205" s="56">
        <f t="shared" si="80"/>
        <v>0</v>
      </c>
      <c r="K205" s="56">
        <f t="shared" si="80"/>
        <v>0</v>
      </c>
      <c r="L205" s="56">
        <f t="shared" si="80"/>
        <v>0</v>
      </c>
      <c r="M205" s="56">
        <f t="shared" si="80"/>
        <v>0</v>
      </c>
      <c r="N205" s="56">
        <f t="shared" si="80"/>
        <v>0</v>
      </c>
      <c r="O205" s="56">
        <f t="shared" si="80"/>
        <v>0</v>
      </c>
      <c r="P205" s="56">
        <f t="shared" si="80"/>
        <v>0</v>
      </c>
      <c r="Q205" s="56">
        <f t="shared" si="80"/>
        <v>0</v>
      </c>
      <c r="R205" s="56">
        <f t="shared" si="80"/>
        <v>0</v>
      </c>
      <c r="S205" s="56">
        <f t="shared" si="81"/>
        <v>0</v>
      </c>
      <c r="T205" s="56">
        <f t="shared" si="81"/>
        <v>0</v>
      </c>
      <c r="U205" s="56">
        <f t="shared" si="81"/>
        <v>0</v>
      </c>
      <c r="V205" s="56">
        <f t="shared" si="81"/>
        <v>0</v>
      </c>
      <c r="W205" s="56">
        <f t="shared" si="81"/>
        <v>0</v>
      </c>
      <c r="X205" s="56">
        <f t="shared" si="81"/>
        <v>0</v>
      </c>
      <c r="Y205" s="56">
        <f t="shared" si="81"/>
        <v>0</v>
      </c>
      <c r="Z205" s="56">
        <f t="shared" si="81"/>
        <v>0</v>
      </c>
      <c r="AA205" s="56">
        <f t="shared" si="81"/>
        <v>0</v>
      </c>
      <c r="AB205" s="56">
        <f t="shared" si="81"/>
        <v>0</v>
      </c>
      <c r="AC205" s="56">
        <f t="shared" si="82"/>
        <v>0</v>
      </c>
      <c r="AD205" s="56">
        <f t="shared" si="82"/>
        <v>0</v>
      </c>
      <c r="AE205" s="56">
        <f t="shared" si="82"/>
        <v>0</v>
      </c>
      <c r="AF205" s="56">
        <f t="shared" si="82"/>
        <v>0</v>
      </c>
      <c r="AG205" s="56">
        <f t="shared" si="82"/>
        <v>0</v>
      </c>
      <c r="AH205" s="56">
        <f t="shared" si="82"/>
        <v>0</v>
      </c>
      <c r="AI205" s="56">
        <f t="shared" si="82"/>
        <v>0</v>
      </c>
      <c r="AJ205" s="56">
        <f t="shared" si="82"/>
        <v>1</v>
      </c>
      <c r="AK205" s="56">
        <f t="shared" si="82"/>
        <v>1</v>
      </c>
      <c r="AL205" s="56">
        <f t="shared" si="82"/>
        <v>1</v>
      </c>
      <c r="AM205" s="56">
        <f t="shared" si="83"/>
        <v>1</v>
      </c>
      <c r="AN205" s="56">
        <f t="shared" si="83"/>
        <v>1</v>
      </c>
      <c r="AO205" s="56">
        <f t="shared" si="83"/>
        <v>1</v>
      </c>
      <c r="AP205" s="56">
        <f t="shared" si="83"/>
        <v>1</v>
      </c>
      <c r="AQ205" s="56">
        <f t="shared" si="83"/>
        <v>1</v>
      </c>
      <c r="AR205" s="56">
        <f t="shared" si="83"/>
        <v>1</v>
      </c>
      <c r="AS205" s="56">
        <f t="shared" si="83"/>
        <v>1</v>
      </c>
      <c r="AT205" s="56">
        <f t="shared" si="83"/>
        <v>1</v>
      </c>
      <c r="AU205" s="56">
        <f t="shared" si="83"/>
        <v>1</v>
      </c>
      <c r="AV205" s="56">
        <f t="shared" si="83"/>
        <v>1</v>
      </c>
      <c r="AW205" s="56">
        <f t="shared" si="83"/>
        <v>1</v>
      </c>
      <c r="AX205" s="56">
        <f t="shared" si="83"/>
        <v>1</v>
      </c>
      <c r="AY205" s="56">
        <f t="shared" si="83"/>
        <v>1</v>
      </c>
      <c r="AZ205" s="56">
        <f t="shared" si="83"/>
        <v>1</v>
      </c>
    </row>
    <row r="206" spans="1:52">
      <c r="A206" s="56" t="s">
        <v>652</v>
      </c>
      <c r="B206" s="56">
        <v>699</v>
      </c>
      <c r="C206" s="56" t="s">
        <v>962</v>
      </c>
      <c r="D206" s="56" t="s">
        <v>1013</v>
      </c>
      <c r="E206" s="1">
        <v>42367</v>
      </c>
      <c r="G206" s="1">
        <f t="shared" si="84"/>
        <v>44197</v>
      </c>
      <c r="I206" s="56">
        <f t="shared" si="80"/>
        <v>0</v>
      </c>
      <c r="J206" s="56">
        <f t="shared" si="80"/>
        <v>0</v>
      </c>
      <c r="K206" s="56">
        <f t="shared" si="80"/>
        <v>0</v>
      </c>
      <c r="L206" s="56">
        <f t="shared" si="80"/>
        <v>0</v>
      </c>
      <c r="M206" s="56">
        <f t="shared" si="80"/>
        <v>0</v>
      </c>
      <c r="N206" s="56">
        <f t="shared" si="80"/>
        <v>0</v>
      </c>
      <c r="O206" s="56">
        <f t="shared" si="80"/>
        <v>0</v>
      </c>
      <c r="P206" s="56">
        <f t="shared" si="80"/>
        <v>0</v>
      </c>
      <c r="Q206" s="56">
        <f t="shared" si="80"/>
        <v>0</v>
      </c>
      <c r="R206" s="56">
        <f t="shared" si="80"/>
        <v>0</v>
      </c>
      <c r="S206" s="56">
        <f t="shared" si="81"/>
        <v>0</v>
      </c>
      <c r="T206" s="56">
        <f t="shared" si="81"/>
        <v>0</v>
      </c>
      <c r="U206" s="56">
        <f t="shared" si="81"/>
        <v>0</v>
      </c>
      <c r="V206" s="56">
        <f t="shared" si="81"/>
        <v>0</v>
      </c>
      <c r="W206" s="56">
        <f t="shared" si="81"/>
        <v>0</v>
      </c>
      <c r="X206" s="56">
        <f t="shared" si="81"/>
        <v>0</v>
      </c>
      <c r="Y206" s="56">
        <f t="shared" si="81"/>
        <v>0</v>
      </c>
      <c r="Z206" s="56">
        <f t="shared" si="81"/>
        <v>0</v>
      </c>
      <c r="AA206" s="56">
        <f t="shared" si="81"/>
        <v>0</v>
      </c>
      <c r="AB206" s="56">
        <f t="shared" si="81"/>
        <v>0</v>
      </c>
      <c r="AC206" s="56">
        <f t="shared" si="82"/>
        <v>0</v>
      </c>
      <c r="AD206" s="56">
        <f t="shared" si="82"/>
        <v>0</v>
      </c>
      <c r="AE206" s="56">
        <f t="shared" si="82"/>
        <v>0</v>
      </c>
      <c r="AF206" s="56">
        <f t="shared" si="82"/>
        <v>0</v>
      </c>
      <c r="AG206" s="56">
        <f t="shared" si="82"/>
        <v>0</v>
      </c>
      <c r="AH206" s="56">
        <f t="shared" si="82"/>
        <v>0</v>
      </c>
      <c r="AI206" s="56">
        <f t="shared" si="82"/>
        <v>0</v>
      </c>
      <c r="AJ206" s="56">
        <f t="shared" si="82"/>
        <v>1</v>
      </c>
      <c r="AK206" s="56">
        <f t="shared" si="82"/>
        <v>1</v>
      </c>
      <c r="AL206" s="56">
        <f t="shared" si="82"/>
        <v>1</v>
      </c>
      <c r="AM206" s="56">
        <f t="shared" si="83"/>
        <v>1</v>
      </c>
      <c r="AN206" s="56">
        <f t="shared" si="83"/>
        <v>1</v>
      </c>
      <c r="AO206" s="56">
        <f t="shared" si="83"/>
        <v>1</v>
      </c>
      <c r="AP206" s="56">
        <f t="shared" si="83"/>
        <v>1</v>
      </c>
      <c r="AQ206" s="56">
        <f t="shared" si="83"/>
        <v>1</v>
      </c>
      <c r="AR206" s="56">
        <f t="shared" si="83"/>
        <v>1</v>
      </c>
      <c r="AS206" s="56">
        <f t="shared" si="83"/>
        <v>1</v>
      </c>
      <c r="AT206" s="56">
        <f t="shared" si="83"/>
        <v>1</v>
      </c>
      <c r="AU206" s="56">
        <f t="shared" si="83"/>
        <v>1</v>
      </c>
      <c r="AV206" s="56">
        <f t="shared" si="83"/>
        <v>1</v>
      </c>
      <c r="AW206" s="56">
        <f t="shared" si="83"/>
        <v>1</v>
      </c>
      <c r="AX206" s="56">
        <f t="shared" si="83"/>
        <v>1</v>
      </c>
      <c r="AY206" s="56">
        <f t="shared" si="83"/>
        <v>1</v>
      </c>
      <c r="AZ206" s="56">
        <f t="shared" si="83"/>
        <v>1</v>
      </c>
    </row>
    <row r="207" spans="1:52">
      <c r="A207" s="56" t="s">
        <v>652</v>
      </c>
      <c r="B207" s="56">
        <v>20018</v>
      </c>
      <c r="C207" s="56" t="s">
        <v>1006</v>
      </c>
      <c r="D207" s="56" t="s">
        <v>1012</v>
      </c>
      <c r="E207" s="1">
        <v>43720</v>
      </c>
      <c r="G207" s="1">
        <f t="shared" si="84"/>
        <v>44197</v>
      </c>
      <c r="I207" s="56">
        <f t="shared" ref="I207:R216" si="85">IF(AND(I$5&gt;$E207,I$5&lt;$G207),1,0)</f>
        <v>0</v>
      </c>
      <c r="J207" s="56">
        <f t="shared" si="85"/>
        <v>0</v>
      </c>
      <c r="K207" s="56">
        <f t="shared" si="85"/>
        <v>0</v>
      </c>
      <c r="L207" s="56">
        <f t="shared" si="85"/>
        <v>0</v>
      </c>
      <c r="M207" s="56">
        <f t="shared" si="85"/>
        <v>0</v>
      </c>
      <c r="N207" s="56">
        <f t="shared" si="85"/>
        <v>0</v>
      </c>
      <c r="O207" s="56">
        <f t="shared" si="85"/>
        <v>0</v>
      </c>
      <c r="P207" s="56">
        <f t="shared" si="85"/>
        <v>0</v>
      </c>
      <c r="Q207" s="56">
        <f t="shared" si="85"/>
        <v>0</v>
      </c>
      <c r="R207" s="56">
        <f t="shared" si="85"/>
        <v>0</v>
      </c>
      <c r="S207" s="56">
        <f t="shared" ref="S207:AB216" si="86">IF(AND(S$5&gt;$E207,S$5&lt;$G207),1,0)</f>
        <v>0</v>
      </c>
      <c r="T207" s="56">
        <f t="shared" si="86"/>
        <v>0</v>
      </c>
      <c r="U207" s="56">
        <f t="shared" si="86"/>
        <v>0</v>
      </c>
      <c r="V207" s="56">
        <f t="shared" si="86"/>
        <v>0</v>
      </c>
      <c r="W207" s="56">
        <f t="shared" si="86"/>
        <v>0</v>
      </c>
      <c r="X207" s="56">
        <f t="shared" si="86"/>
        <v>0</v>
      </c>
      <c r="Y207" s="56">
        <f t="shared" si="86"/>
        <v>0</v>
      </c>
      <c r="Z207" s="56">
        <f t="shared" si="86"/>
        <v>0</v>
      </c>
      <c r="AA207" s="56">
        <f t="shared" si="86"/>
        <v>0</v>
      </c>
      <c r="AB207" s="56">
        <f t="shared" si="86"/>
        <v>0</v>
      </c>
      <c r="AC207" s="56">
        <f t="shared" ref="AC207:AL216" si="87">IF(AND(AC$5&gt;$E207,AC$5&lt;$G207),1,0)</f>
        <v>0</v>
      </c>
      <c r="AD207" s="56">
        <f t="shared" si="87"/>
        <v>0</v>
      </c>
      <c r="AE207" s="56">
        <f t="shared" si="87"/>
        <v>0</v>
      </c>
      <c r="AF207" s="56">
        <f t="shared" si="87"/>
        <v>0</v>
      </c>
      <c r="AG207" s="56">
        <f t="shared" si="87"/>
        <v>0</v>
      </c>
      <c r="AH207" s="56">
        <f t="shared" si="87"/>
        <v>0</v>
      </c>
      <c r="AI207" s="56">
        <f t="shared" si="87"/>
        <v>0</v>
      </c>
      <c r="AJ207" s="56">
        <f t="shared" si="87"/>
        <v>0</v>
      </c>
      <c r="AK207" s="56">
        <f t="shared" si="87"/>
        <v>0</v>
      </c>
      <c r="AL207" s="56">
        <f t="shared" si="87"/>
        <v>0</v>
      </c>
      <c r="AM207" s="56">
        <f t="shared" ref="AM207:AZ216" si="88">IF(AND(AM$5&gt;$E207,AM$5&lt;$G207),1,0)</f>
        <v>0</v>
      </c>
      <c r="AN207" s="56">
        <f t="shared" si="88"/>
        <v>0</v>
      </c>
      <c r="AO207" s="56">
        <f t="shared" si="88"/>
        <v>0</v>
      </c>
      <c r="AP207" s="56">
        <f t="shared" si="88"/>
        <v>0</v>
      </c>
      <c r="AQ207" s="56">
        <f t="shared" si="88"/>
        <v>0</v>
      </c>
      <c r="AR207" s="56">
        <f t="shared" si="88"/>
        <v>0</v>
      </c>
      <c r="AS207" s="56">
        <f t="shared" si="88"/>
        <v>0</v>
      </c>
      <c r="AT207" s="56">
        <f t="shared" si="88"/>
        <v>0</v>
      </c>
      <c r="AU207" s="56">
        <f t="shared" si="88"/>
        <v>0</v>
      </c>
      <c r="AV207" s="56">
        <f t="shared" si="88"/>
        <v>0</v>
      </c>
      <c r="AW207" s="56">
        <f t="shared" si="88"/>
        <v>0</v>
      </c>
      <c r="AX207" s="56">
        <f t="shared" si="88"/>
        <v>0</v>
      </c>
      <c r="AY207" s="56">
        <f t="shared" si="88"/>
        <v>1</v>
      </c>
      <c r="AZ207" s="56">
        <f t="shared" si="88"/>
        <v>1</v>
      </c>
    </row>
    <row r="208" spans="1:52">
      <c r="A208" s="56" t="s">
        <v>652</v>
      </c>
      <c r="B208" s="56">
        <v>20020</v>
      </c>
      <c r="C208" s="56" t="s">
        <v>1006</v>
      </c>
      <c r="D208" s="56" t="s">
        <v>1011</v>
      </c>
      <c r="E208" s="1">
        <v>43774</v>
      </c>
      <c r="G208" s="1">
        <f t="shared" si="84"/>
        <v>44197</v>
      </c>
      <c r="I208" s="56">
        <f t="shared" si="85"/>
        <v>0</v>
      </c>
      <c r="J208" s="56">
        <f t="shared" si="85"/>
        <v>0</v>
      </c>
      <c r="K208" s="56">
        <f t="shared" si="85"/>
        <v>0</v>
      </c>
      <c r="L208" s="56">
        <f t="shared" si="85"/>
        <v>0</v>
      </c>
      <c r="M208" s="56">
        <f t="shared" si="85"/>
        <v>0</v>
      </c>
      <c r="N208" s="56">
        <f t="shared" si="85"/>
        <v>0</v>
      </c>
      <c r="O208" s="56">
        <f t="shared" si="85"/>
        <v>0</v>
      </c>
      <c r="P208" s="56">
        <f t="shared" si="85"/>
        <v>0</v>
      </c>
      <c r="Q208" s="56">
        <f t="shared" si="85"/>
        <v>0</v>
      </c>
      <c r="R208" s="56">
        <f t="shared" si="85"/>
        <v>0</v>
      </c>
      <c r="S208" s="56">
        <f t="shared" si="86"/>
        <v>0</v>
      </c>
      <c r="T208" s="56">
        <f t="shared" si="86"/>
        <v>0</v>
      </c>
      <c r="U208" s="56">
        <f t="shared" si="86"/>
        <v>0</v>
      </c>
      <c r="V208" s="56">
        <f t="shared" si="86"/>
        <v>0</v>
      </c>
      <c r="W208" s="56">
        <f t="shared" si="86"/>
        <v>0</v>
      </c>
      <c r="X208" s="56">
        <f t="shared" si="86"/>
        <v>0</v>
      </c>
      <c r="Y208" s="56">
        <f t="shared" si="86"/>
        <v>0</v>
      </c>
      <c r="Z208" s="56">
        <f t="shared" si="86"/>
        <v>0</v>
      </c>
      <c r="AA208" s="56">
        <f t="shared" si="86"/>
        <v>0</v>
      </c>
      <c r="AB208" s="56">
        <f t="shared" si="86"/>
        <v>0</v>
      </c>
      <c r="AC208" s="56">
        <f t="shared" si="87"/>
        <v>0</v>
      </c>
      <c r="AD208" s="56">
        <f t="shared" si="87"/>
        <v>0</v>
      </c>
      <c r="AE208" s="56">
        <f t="shared" si="87"/>
        <v>0</v>
      </c>
      <c r="AF208" s="56">
        <f t="shared" si="87"/>
        <v>0</v>
      </c>
      <c r="AG208" s="56">
        <f t="shared" si="87"/>
        <v>0</v>
      </c>
      <c r="AH208" s="56">
        <f t="shared" si="87"/>
        <v>0</v>
      </c>
      <c r="AI208" s="56">
        <f t="shared" si="87"/>
        <v>0</v>
      </c>
      <c r="AJ208" s="56">
        <f t="shared" si="87"/>
        <v>0</v>
      </c>
      <c r="AK208" s="56">
        <f t="shared" si="87"/>
        <v>0</v>
      </c>
      <c r="AL208" s="56">
        <f t="shared" si="87"/>
        <v>0</v>
      </c>
      <c r="AM208" s="56">
        <f t="shared" si="88"/>
        <v>0</v>
      </c>
      <c r="AN208" s="56">
        <f t="shared" si="88"/>
        <v>0</v>
      </c>
      <c r="AO208" s="56">
        <f t="shared" si="88"/>
        <v>0</v>
      </c>
      <c r="AP208" s="56">
        <f t="shared" si="88"/>
        <v>0</v>
      </c>
      <c r="AQ208" s="56">
        <f t="shared" si="88"/>
        <v>0</v>
      </c>
      <c r="AR208" s="56">
        <f t="shared" si="88"/>
        <v>0</v>
      </c>
      <c r="AS208" s="56">
        <f t="shared" si="88"/>
        <v>0</v>
      </c>
      <c r="AT208" s="56">
        <f t="shared" si="88"/>
        <v>0</v>
      </c>
      <c r="AU208" s="56">
        <f t="shared" si="88"/>
        <v>0</v>
      </c>
      <c r="AV208" s="56">
        <f t="shared" si="88"/>
        <v>0</v>
      </c>
      <c r="AW208" s="56">
        <f t="shared" si="88"/>
        <v>0</v>
      </c>
      <c r="AX208" s="56">
        <f t="shared" si="88"/>
        <v>0</v>
      </c>
      <c r="AY208" s="56">
        <f t="shared" si="88"/>
        <v>0</v>
      </c>
      <c r="AZ208" s="56">
        <f t="shared" si="88"/>
        <v>1</v>
      </c>
    </row>
    <row r="209" spans="1:52">
      <c r="A209" s="56" t="s">
        <v>652</v>
      </c>
      <c r="B209" s="56">
        <v>20021</v>
      </c>
      <c r="C209" s="56" t="s">
        <v>1006</v>
      </c>
      <c r="D209" s="56" t="s">
        <v>1010</v>
      </c>
      <c r="E209" s="1">
        <v>43791</v>
      </c>
      <c r="G209" s="1">
        <f t="shared" si="84"/>
        <v>44197</v>
      </c>
      <c r="I209" s="56">
        <f t="shared" si="85"/>
        <v>0</v>
      </c>
      <c r="J209" s="56">
        <f t="shared" si="85"/>
        <v>0</v>
      </c>
      <c r="K209" s="56">
        <f t="shared" si="85"/>
        <v>0</v>
      </c>
      <c r="L209" s="56">
        <f t="shared" si="85"/>
        <v>0</v>
      </c>
      <c r="M209" s="56">
        <f t="shared" si="85"/>
        <v>0</v>
      </c>
      <c r="N209" s="56">
        <f t="shared" si="85"/>
        <v>0</v>
      </c>
      <c r="O209" s="56">
        <f t="shared" si="85"/>
        <v>0</v>
      </c>
      <c r="P209" s="56">
        <f t="shared" si="85"/>
        <v>0</v>
      </c>
      <c r="Q209" s="56">
        <f t="shared" si="85"/>
        <v>0</v>
      </c>
      <c r="R209" s="56">
        <f t="shared" si="85"/>
        <v>0</v>
      </c>
      <c r="S209" s="56">
        <f t="shared" si="86"/>
        <v>0</v>
      </c>
      <c r="T209" s="56">
        <f t="shared" si="86"/>
        <v>0</v>
      </c>
      <c r="U209" s="56">
        <f t="shared" si="86"/>
        <v>0</v>
      </c>
      <c r="V209" s="56">
        <f t="shared" si="86"/>
        <v>0</v>
      </c>
      <c r="W209" s="56">
        <f t="shared" si="86"/>
        <v>0</v>
      </c>
      <c r="X209" s="56">
        <f t="shared" si="86"/>
        <v>0</v>
      </c>
      <c r="Y209" s="56">
        <f t="shared" si="86"/>
        <v>0</v>
      </c>
      <c r="Z209" s="56">
        <f t="shared" si="86"/>
        <v>0</v>
      </c>
      <c r="AA209" s="56">
        <f t="shared" si="86"/>
        <v>0</v>
      </c>
      <c r="AB209" s="56">
        <f t="shared" si="86"/>
        <v>0</v>
      </c>
      <c r="AC209" s="56">
        <f t="shared" si="87"/>
        <v>0</v>
      </c>
      <c r="AD209" s="56">
        <f t="shared" si="87"/>
        <v>0</v>
      </c>
      <c r="AE209" s="56">
        <f t="shared" si="87"/>
        <v>0</v>
      </c>
      <c r="AF209" s="56">
        <f t="shared" si="87"/>
        <v>0</v>
      </c>
      <c r="AG209" s="56">
        <f t="shared" si="87"/>
        <v>0</v>
      </c>
      <c r="AH209" s="56">
        <f t="shared" si="87"/>
        <v>0</v>
      </c>
      <c r="AI209" s="56">
        <f t="shared" si="87"/>
        <v>0</v>
      </c>
      <c r="AJ209" s="56">
        <f t="shared" si="87"/>
        <v>0</v>
      </c>
      <c r="AK209" s="56">
        <f t="shared" si="87"/>
        <v>0</v>
      </c>
      <c r="AL209" s="56">
        <f t="shared" si="87"/>
        <v>0</v>
      </c>
      <c r="AM209" s="56">
        <f t="shared" si="88"/>
        <v>0</v>
      </c>
      <c r="AN209" s="56">
        <f t="shared" si="88"/>
        <v>0</v>
      </c>
      <c r="AO209" s="56">
        <f t="shared" si="88"/>
        <v>0</v>
      </c>
      <c r="AP209" s="56">
        <f t="shared" si="88"/>
        <v>0</v>
      </c>
      <c r="AQ209" s="56">
        <f t="shared" si="88"/>
        <v>0</v>
      </c>
      <c r="AR209" s="56">
        <f t="shared" si="88"/>
        <v>0</v>
      </c>
      <c r="AS209" s="56">
        <f t="shared" si="88"/>
        <v>0</v>
      </c>
      <c r="AT209" s="56">
        <f t="shared" si="88"/>
        <v>0</v>
      </c>
      <c r="AU209" s="56">
        <f t="shared" si="88"/>
        <v>0</v>
      </c>
      <c r="AV209" s="56">
        <f t="shared" si="88"/>
        <v>0</v>
      </c>
      <c r="AW209" s="56">
        <f t="shared" si="88"/>
        <v>0</v>
      </c>
      <c r="AX209" s="56">
        <f t="shared" si="88"/>
        <v>0</v>
      </c>
      <c r="AY209" s="56">
        <f t="shared" si="88"/>
        <v>0</v>
      </c>
      <c r="AZ209" s="56">
        <f t="shared" si="88"/>
        <v>1</v>
      </c>
    </row>
    <row r="210" spans="1:52">
      <c r="A210" s="56" t="s">
        <v>652</v>
      </c>
      <c r="B210" s="56">
        <v>20025</v>
      </c>
      <c r="C210" s="56" t="s">
        <v>1006</v>
      </c>
      <c r="D210" s="56" t="s">
        <v>1009</v>
      </c>
      <c r="E210" s="1">
        <v>43813</v>
      </c>
      <c r="G210" s="1">
        <f t="shared" si="84"/>
        <v>44197</v>
      </c>
      <c r="I210" s="56">
        <f t="shared" si="85"/>
        <v>0</v>
      </c>
      <c r="J210" s="56">
        <f t="shared" si="85"/>
        <v>0</v>
      </c>
      <c r="K210" s="56">
        <f t="shared" si="85"/>
        <v>0</v>
      </c>
      <c r="L210" s="56">
        <f t="shared" si="85"/>
        <v>0</v>
      </c>
      <c r="M210" s="56">
        <f t="shared" si="85"/>
        <v>0</v>
      </c>
      <c r="N210" s="56">
        <f t="shared" si="85"/>
        <v>0</v>
      </c>
      <c r="O210" s="56">
        <f t="shared" si="85"/>
        <v>0</v>
      </c>
      <c r="P210" s="56">
        <f t="shared" si="85"/>
        <v>0</v>
      </c>
      <c r="Q210" s="56">
        <f t="shared" si="85"/>
        <v>0</v>
      </c>
      <c r="R210" s="56">
        <f t="shared" si="85"/>
        <v>0</v>
      </c>
      <c r="S210" s="56">
        <f t="shared" si="86"/>
        <v>0</v>
      </c>
      <c r="T210" s="56">
        <f t="shared" si="86"/>
        <v>0</v>
      </c>
      <c r="U210" s="56">
        <f t="shared" si="86"/>
        <v>0</v>
      </c>
      <c r="V210" s="56">
        <f t="shared" si="86"/>
        <v>0</v>
      </c>
      <c r="W210" s="56">
        <f t="shared" si="86"/>
        <v>0</v>
      </c>
      <c r="X210" s="56">
        <f t="shared" si="86"/>
        <v>0</v>
      </c>
      <c r="Y210" s="56">
        <f t="shared" si="86"/>
        <v>0</v>
      </c>
      <c r="Z210" s="56">
        <f t="shared" si="86"/>
        <v>0</v>
      </c>
      <c r="AA210" s="56">
        <f t="shared" si="86"/>
        <v>0</v>
      </c>
      <c r="AB210" s="56">
        <f t="shared" si="86"/>
        <v>0</v>
      </c>
      <c r="AC210" s="56">
        <f t="shared" si="87"/>
        <v>0</v>
      </c>
      <c r="AD210" s="56">
        <f t="shared" si="87"/>
        <v>0</v>
      </c>
      <c r="AE210" s="56">
        <f t="shared" si="87"/>
        <v>0</v>
      </c>
      <c r="AF210" s="56">
        <f t="shared" si="87"/>
        <v>0</v>
      </c>
      <c r="AG210" s="56">
        <f t="shared" si="87"/>
        <v>0</v>
      </c>
      <c r="AH210" s="56">
        <f t="shared" si="87"/>
        <v>0</v>
      </c>
      <c r="AI210" s="56">
        <f t="shared" si="87"/>
        <v>0</v>
      </c>
      <c r="AJ210" s="56">
        <f t="shared" si="87"/>
        <v>0</v>
      </c>
      <c r="AK210" s="56">
        <f t="shared" si="87"/>
        <v>0</v>
      </c>
      <c r="AL210" s="56">
        <f t="shared" si="87"/>
        <v>0</v>
      </c>
      <c r="AM210" s="56">
        <f t="shared" si="88"/>
        <v>0</v>
      </c>
      <c r="AN210" s="56">
        <f t="shared" si="88"/>
        <v>0</v>
      </c>
      <c r="AO210" s="56">
        <f t="shared" si="88"/>
        <v>0</v>
      </c>
      <c r="AP210" s="56">
        <f t="shared" si="88"/>
        <v>0</v>
      </c>
      <c r="AQ210" s="56">
        <f t="shared" si="88"/>
        <v>0</v>
      </c>
      <c r="AR210" s="56">
        <f t="shared" si="88"/>
        <v>0</v>
      </c>
      <c r="AS210" s="56">
        <f t="shared" si="88"/>
        <v>0</v>
      </c>
      <c r="AT210" s="56">
        <f t="shared" si="88"/>
        <v>0</v>
      </c>
      <c r="AU210" s="56">
        <f t="shared" si="88"/>
        <v>0</v>
      </c>
      <c r="AV210" s="56">
        <f t="shared" si="88"/>
        <v>0</v>
      </c>
      <c r="AW210" s="56">
        <f t="shared" si="88"/>
        <v>0</v>
      </c>
      <c r="AX210" s="56">
        <f t="shared" si="88"/>
        <v>0</v>
      </c>
      <c r="AY210" s="56">
        <f t="shared" si="88"/>
        <v>0</v>
      </c>
      <c r="AZ210" s="56">
        <f t="shared" si="88"/>
        <v>1</v>
      </c>
    </row>
    <row r="211" spans="1:52">
      <c r="A211" s="56" t="s">
        <v>652</v>
      </c>
      <c r="B211" s="56">
        <v>20028</v>
      </c>
      <c r="C211" s="56" t="s">
        <v>1006</v>
      </c>
      <c r="D211" s="56" t="s">
        <v>1008</v>
      </c>
      <c r="E211" s="1">
        <v>43890</v>
      </c>
      <c r="G211" s="1">
        <f t="shared" si="84"/>
        <v>44197</v>
      </c>
      <c r="I211" s="56">
        <f t="shared" si="85"/>
        <v>0</v>
      </c>
      <c r="J211" s="56">
        <f t="shared" si="85"/>
        <v>0</v>
      </c>
      <c r="K211" s="56">
        <f t="shared" si="85"/>
        <v>0</v>
      </c>
      <c r="L211" s="56">
        <f t="shared" si="85"/>
        <v>0</v>
      </c>
      <c r="M211" s="56">
        <f t="shared" si="85"/>
        <v>0</v>
      </c>
      <c r="N211" s="56">
        <f t="shared" si="85"/>
        <v>0</v>
      </c>
      <c r="O211" s="56">
        <f t="shared" si="85"/>
        <v>0</v>
      </c>
      <c r="P211" s="56">
        <f t="shared" si="85"/>
        <v>0</v>
      </c>
      <c r="Q211" s="56">
        <f t="shared" si="85"/>
        <v>0</v>
      </c>
      <c r="R211" s="56">
        <f t="shared" si="85"/>
        <v>0</v>
      </c>
      <c r="S211" s="56">
        <f t="shared" si="86"/>
        <v>0</v>
      </c>
      <c r="T211" s="56">
        <f t="shared" si="86"/>
        <v>0</v>
      </c>
      <c r="U211" s="56">
        <f t="shared" si="86"/>
        <v>0</v>
      </c>
      <c r="V211" s="56">
        <f t="shared" si="86"/>
        <v>0</v>
      </c>
      <c r="W211" s="56">
        <f t="shared" si="86"/>
        <v>0</v>
      </c>
      <c r="X211" s="56">
        <f t="shared" si="86"/>
        <v>0</v>
      </c>
      <c r="Y211" s="56">
        <f t="shared" si="86"/>
        <v>0</v>
      </c>
      <c r="Z211" s="56">
        <f t="shared" si="86"/>
        <v>0</v>
      </c>
      <c r="AA211" s="56">
        <f t="shared" si="86"/>
        <v>0</v>
      </c>
      <c r="AB211" s="56">
        <f t="shared" si="86"/>
        <v>0</v>
      </c>
      <c r="AC211" s="56">
        <f t="shared" si="87"/>
        <v>0</v>
      </c>
      <c r="AD211" s="56">
        <f t="shared" si="87"/>
        <v>0</v>
      </c>
      <c r="AE211" s="56">
        <f t="shared" si="87"/>
        <v>0</v>
      </c>
      <c r="AF211" s="56">
        <f t="shared" si="87"/>
        <v>0</v>
      </c>
      <c r="AG211" s="56">
        <f t="shared" si="87"/>
        <v>0</v>
      </c>
      <c r="AH211" s="56">
        <f t="shared" si="87"/>
        <v>0</v>
      </c>
      <c r="AI211" s="56">
        <f t="shared" si="87"/>
        <v>0</v>
      </c>
      <c r="AJ211" s="56">
        <f t="shared" si="87"/>
        <v>0</v>
      </c>
      <c r="AK211" s="56">
        <f t="shared" si="87"/>
        <v>0</v>
      </c>
      <c r="AL211" s="56">
        <f t="shared" si="87"/>
        <v>0</v>
      </c>
      <c r="AM211" s="56">
        <f t="shared" si="88"/>
        <v>0</v>
      </c>
      <c r="AN211" s="56">
        <f t="shared" si="88"/>
        <v>0</v>
      </c>
      <c r="AO211" s="56">
        <f t="shared" si="88"/>
        <v>0</v>
      </c>
      <c r="AP211" s="56">
        <f t="shared" si="88"/>
        <v>0</v>
      </c>
      <c r="AQ211" s="56">
        <f t="shared" si="88"/>
        <v>0</v>
      </c>
      <c r="AR211" s="56">
        <f t="shared" si="88"/>
        <v>0</v>
      </c>
      <c r="AS211" s="56">
        <f t="shared" si="88"/>
        <v>0</v>
      </c>
      <c r="AT211" s="56">
        <f t="shared" si="88"/>
        <v>0</v>
      </c>
      <c r="AU211" s="56">
        <f t="shared" si="88"/>
        <v>0</v>
      </c>
      <c r="AV211" s="56">
        <f t="shared" si="88"/>
        <v>0</v>
      </c>
      <c r="AW211" s="56">
        <f t="shared" si="88"/>
        <v>0</v>
      </c>
      <c r="AX211" s="56">
        <f t="shared" si="88"/>
        <v>0</v>
      </c>
      <c r="AY211" s="56">
        <f t="shared" si="88"/>
        <v>0</v>
      </c>
      <c r="AZ211" s="56">
        <f t="shared" si="88"/>
        <v>0</v>
      </c>
    </row>
    <row r="212" spans="1:52">
      <c r="A212" s="56" t="s">
        <v>652</v>
      </c>
      <c r="B212" s="56">
        <v>20032</v>
      </c>
      <c r="C212" s="56" t="s">
        <v>1006</v>
      </c>
      <c r="D212" s="56" t="s">
        <v>1007</v>
      </c>
      <c r="E212" s="1">
        <v>44133</v>
      </c>
      <c r="G212" s="1">
        <f t="shared" si="84"/>
        <v>44197</v>
      </c>
      <c r="I212" s="56">
        <f t="shared" si="85"/>
        <v>0</v>
      </c>
      <c r="J212" s="56">
        <f t="shared" si="85"/>
        <v>0</v>
      </c>
      <c r="K212" s="56">
        <f t="shared" si="85"/>
        <v>0</v>
      </c>
      <c r="L212" s="56">
        <f t="shared" si="85"/>
        <v>0</v>
      </c>
      <c r="M212" s="56">
        <f t="shared" si="85"/>
        <v>0</v>
      </c>
      <c r="N212" s="56">
        <f t="shared" si="85"/>
        <v>0</v>
      </c>
      <c r="O212" s="56">
        <f t="shared" si="85"/>
        <v>0</v>
      </c>
      <c r="P212" s="56">
        <f t="shared" si="85"/>
        <v>0</v>
      </c>
      <c r="Q212" s="56">
        <f t="shared" si="85"/>
        <v>0</v>
      </c>
      <c r="R212" s="56">
        <f t="shared" si="85"/>
        <v>0</v>
      </c>
      <c r="S212" s="56">
        <f t="shared" si="86"/>
        <v>0</v>
      </c>
      <c r="T212" s="56">
        <f t="shared" si="86"/>
        <v>0</v>
      </c>
      <c r="U212" s="56">
        <f t="shared" si="86"/>
        <v>0</v>
      </c>
      <c r="V212" s="56">
        <f t="shared" si="86"/>
        <v>0</v>
      </c>
      <c r="W212" s="56">
        <f t="shared" si="86"/>
        <v>0</v>
      </c>
      <c r="X212" s="56">
        <f t="shared" si="86"/>
        <v>0</v>
      </c>
      <c r="Y212" s="56">
        <f t="shared" si="86"/>
        <v>0</v>
      </c>
      <c r="Z212" s="56">
        <f t="shared" si="86"/>
        <v>0</v>
      </c>
      <c r="AA212" s="56">
        <f t="shared" si="86"/>
        <v>0</v>
      </c>
      <c r="AB212" s="56">
        <f t="shared" si="86"/>
        <v>0</v>
      </c>
      <c r="AC212" s="56">
        <f t="shared" si="87"/>
        <v>0</v>
      </c>
      <c r="AD212" s="56">
        <f t="shared" si="87"/>
        <v>0</v>
      </c>
      <c r="AE212" s="56">
        <f t="shared" si="87"/>
        <v>0</v>
      </c>
      <c r="AF212" s="56">
        <f t="shared" si="87"/>
        <v>0</v>
      </c>
      <c r="AG212" s="56">
        <f t="shared" si="87"/>
        <v>0</v>
      </c>
      <c r="AH212" s="56">
        <f t="shared" si="87"/>
        <v>0</v>
      </c>
      <c r="AI212" s="56">
        <f t="shared" si="87"/>
        <v>0</v>
      </c>
      <c r="AJ212" s="56">
        <f t="shared" si="87"/>
        <v>0</v>
      </c>
      <c r="AK212" s="56">
        <f t="shared" si="87"/>
        <v>0</v>
      </c>
      <c r="AL212" s="56">
        <f t="shared" si="87"/>
        <v>0</v>
      </c>
      <c r="AM212" s="56">
        <f t="shared" si="88"/>
        <v>0</v>
      </c>
      <c r="AN212" s="56">
        <f t="shared" si="88"/>
        <v>0</v>
      </c>
      <c r="AO212" s="56">
        <f t="shared" si="88"/>
        <v>0</v>
      </c>
      <c r="AP212" s="56">
        <f t="shared" si="88"/>
        <v>0</v>
      </c>
      <c r="AQ212" s="56">
        <f t="shared" si="88"/>
        <v>0</v>
      </c>
      <c r="AR212" s="56">
        <f t="shared" si="88"/>
        <v>0</v>
      </c>
      <c r="AS212" s="56">
        <f t="shared" si="88"/>
        <v>0</v>
      </c>
      <c r="AT212" s="56">
        <f t="shared" si="88"/>
        <v>0</v>
      </c>
      <c r="AU212" s="56">
        <f t="shared" si="88"/>
        <v>0</v>
      </c>
      <c r="AV212" s="56">
        <f t="shared" si="88"/>
        <v>0</v>
      </c>
      <c r="AW212" s="56">
        <f t="shared" si="88"/>
        <v>0</v>
      </c>
      <c r="AX212" s="56">
        <f t="shared" si="88"/>
        <v>0</v>
      </c>
      <c r="AY212" s="56">
        <f t="shared" si="88"/>
        <v>0</v>
      </c>
      <c r="AZ212" s="56">
        <f t="shared" si="88"/>
        <v>0</v>
      </c>
    </row>
    <row r="213" spans="1:52">
      <c r="A213" s="56" t="s">
        <v>652</v>
      </c>
      <c r="B213" s="56">
        <v>20033</v>
      </c>
      <c r="C213" s="56" t="s">
        <v>1006</v>
      </c>
      <c r="D213" s="56" t="s">
        <v>1005</v>
      </c>
      <c r="E213" s="1">
        <v>44148</v>
      </c>
      <c r="G213" s="1">
        <f t="shared" si="84"/>
        <v>44197</v>
      </c>
      <c r="I213" s="56">
        <f t="shared" si="85"/>
        <v>0</v>
      </c>
      <c r="J213" s="56">
        <f t="shared" si="85"/>
        <v>0</v>
      </c>
      <c r="K213" s="56">
        <f t="shared" si="85"/>
        <v>0</v>
      </c>
      <c r="L213" s="56">
        <f t="shared" si="85"/>
        <v>0</v>
      </c>
      <c r="M213" s="56">
        <f t="shared" si="85"/>
        <v>0</v>
      </c>
      <c r="N213" s="56">
        <f t="shared" si="85"/>
        <v>0</v>
      </c>
      <c r="O213" s="56">
        <f t="shared" si="85"/>
        <v>0</v>
      </c>
      <c r="P213" s="56">
        <f t="shared" si="85"/>
        <v>0</v>
      </c>
      <c r="Q213" s="56">
        <f t="shared" si="85"/>
        <v>0</v>
      </c>
      <c r="R213" s="56">
        <f t="shared" si="85"/>
        <v>0</v>
      </c>
      <c r="S213" s="56">
        <f t="shared" si="86"/>
        <v>0</v>
      </c>
      <c r="T213" s="56">
        <f t="shared" si="86"/>
        <v>0</v>
      </c>
      <c r="U213" s="56">
        <f t="shared" si="86"/>
        <v>0</v>
      </c>
      <c r="V213" s="56">
        <f t="shared" si="86"/>
        <v>0</v>
      </c>
      <c r="W213" s="56">
        <f t="shared" si="86"/>
        <v>0</v>
      </c>
      <c r="X213" s="56">
        <f t="shared" si="86"/>
        <v>0</v>
      </c>
      <c r="Y213" s="56">
        <f t="shared" si="86"/>
        <v>0</v>
      </c>
      <c r="Z213" s="56">
        <f t="shared" si="86"/>
        <v>0</v>
      </c>
      <c r="AA213" s="56">
        <f t="shared" si="86"/>
        <v>0</v>
      </c>
      <c r="AB213" s="56">
        <f t="shared" si="86"/>
        <v>0</v>
      </c>
      <c r="AC213" s="56">
        <f t="shared" si="87"/>
        <v>0</v>
      </c>
      <c r="AD213" s="56">
        <f t="shared" si="87"/>
        <v>0</v>
      </c>
      <c r="AE213" s="56">
        <f t="shared" si="87"/>
        <v>0</v>
      </c>
      <c r="AF213" s="56">
        <f t="shared" si="87"/>
        <v>0</v>
      </c>
      <c r="AG213" s="56">
        <f t="shared" si="87"/>
        <v>0</v>
      </c>
      <c r="AH213" s="56">
        <f t="shared" si="87"/>
        <v>0</v>
      </c>
      <c r="AI213" s="56">
        <f t="shared" si="87"/>
        <v>0</v>
      </c>
      <c r="AJ213" s="56">
        <f t="shared" si="87"/>
        <v>0</v>
      </c>
      <c r="AK213" s="56">
        <f t="shared" si="87"/>
        <v>0</v>
      </c>
      <c r="AL213" s="56">
        <f t="shared" si="87"/>
        <v>0</v>
      </c>
      <c r="AM213" s="56">
        <f t="shared" si="88"/>
        <v>0</v>
      </c>
      <c r="AN213" s="56">
        <f t="shared" si="88"/>
        <v>0</v>
      </c>
      <c r="AO213" s="56">
        <f t="shared" si="88"/>
        <v>0</v>
      </c>
      <c r="AP213" s="56">
        <f t="shared" si="88"/>
        <v>0</v>
      </c>
      <c r="AQ213" s="56">
        <f t="shared" si="88"/>
        <v>0</v>
      </c>
      <c r="AR213" s="56">
        <f t="shared" si="88"/>
        <v>0</v>
      </c>
      <c r="AS213" s="56">
        <f t="shared" si="88"/>
        <v>0</v>
      </c>
      <c r="AT213" s="56">
        <f t="shared" si="88"/>
        <v>0</v>
      </c>
      <c r="AU213" s="56">
        <f t="shared" si="88"/>
        <v>0</v>
      </c>
      <c r="AV213" s="56">
        <f t="shared" si="88"/>
        <v>0</v>
      </c>
      <c r="AW213" s="56">
        <f t="shared" si="88"/>
        <v>0</v>
      </c>
      <c r="AX213" s="56">
        <f t="shared" si="88"/>
        <v>0</v>
      </c>
      <c r="AY213" s="56">
        <f t="shared" si="88"/>
        <v>0</v>
      </c>
      <c r="AZ213" s="56">
        <f t="shared" si="88"/>
        <v>0</v>
      </c>
    </row>
    <row r="214" spans="1:52">
      <c r="A214" s="56" t="s">
        <v>352</v>
      </c>
      <c r="B214" s="56">
        <v>241</v>
      </c>
      <c r="C214" s="56" t="s">
        <v>999</v>
      </c>
      <c r="D214" s="56" t="s">
        <v>1004</v>
      </c>
      <c r="E214" s="1">
        <v>39828</v>
      </c>
      <c r="F214" s="1">
        <v>44105</v>
      </c>
      <c r="G214" s="1">
        <f t="shared" si="84"/>
        <v>44105</v>
      </c>
      <c r="I214" s="56">
        <f t="shared" si="85"/>
        <v>1</v>
      </c>
      <c r="J214" s="56">
        <f t="shared" si="85"/>
        <v>1</v>
      </c>
      <c r="K214" s="56">
        <f t="shared" si="85"/>
        <v>1</v>
      </c>
      <c r="L214" s="56">
        <f t="shared" si="85"/>
        <v>1</v>
      </c>
      <c r="M214" s="56">
        <f t="shared" si="85"/>
        <v>1</v>
      </c>
      <c r="N214" s="56">
        <f t="shared" si="85"/>
        <v>1</v>
      </c>
      <c r="O214" s="56">
        <f t="shared" si="85"/>
        <v>1</v>
      </c>
      <c r="P214" s="56">
        <f t="shared" si="85"/>
        <v>1</v>
      </c>
      <c r="Q214" s="56">
        <f t="shared" si="85"/>
        <v>1</v>
      </c>
      <c r="R214" s="56">
        <f t="shared" si="85"/>
        <v>1</v>
      </c>
      <c r="S214" s="56">
        <f t="shared" si="86"/>
        <v>1</v>
      </c>
      <c r="T214" s="56">
        <f t="shared" si="86"/>
        <v>1</v>
      </c>
      <c r="U214" s="56">
        <f t="shared" si="86"/>
        <v>1</v>
      </c>
      <c r="V214" s="56">
        <f t="shared" si="86"/>
        <v>1</v>
      </c>
      <c r="W214" s="56">
        <f t="shared" si="86"/>
        <v>1</v>
      </c>
      <c r="X214" s="56">
        <f t="shared" si="86"/>
        <v>1</v>
      </c>
      <c r="Y214" s="56">
        <f t="shared" si="86"/>
        <v>1</v>
      </c>
      <c r="Z214" s="56">
        <f t="shared" si="86"/>
        <v>1</v>
      </c>
      <c r="AA214" s="56">
        <f t="shared" si="86"/>
        <v>1</v>
      </c>
      <c r="AB214" s="56">
        <f t="shared" si="86"/>
        <v>1</v>
      </c>
      <c r="AC214" s="56">
        <f t="shared" si="87"/>
        <v>1</v>
      </c>
      <c r="AD214" s="56">
        <f t="shared" si="87"/>
        <v>1</v>
      </c>
      <c r="AE214" s="56">
        <f t="shared" si="87"/>
        <v>1</v>
      </c>
      <c r="AF214" s="56">
        <f t="shared" si="87"/>
        <v>1</v>
      </c>
      <c r="AG214" s="56">
        <f t="shared" si="87"/>
        <v>1</v>
      </c>
      <c r="AH214" s="56">
        <f t="shared" si="87"/>
        <v>1</v>
      </c>
      <c r="AI214" s="56">
        <f t="shared" si="87"/>
        <v>1</v>
      </c>
      <c r="AJ214" s="56">
        <f t="shared" si="87"/>
        <v>1</v>
      </c>
      <c r="AK214" s="56">
        <f t="shared" si="87"/>
        <v>1</v>
      </c>
      <c r="AL214" s="56">
        <f t="shared" si="87"/>
        <v>1</v>
      </c>
      <c r="AM214" s="56">
        <f t="shared" si="88"/>
        <v>1</v>
      </c>
      <c r="AN214" s="56">
        <f t="shared" si="88"/>
        <v>1</v>
      </c>
      <c r="AO214" s="56">
        <f t="shared" si="88"/>
        <v>1</v>
      </c>
      <c r="AP214" s="56">
        <f t="shared" si="88"/>
        <v>1</v>
      </c>
      <c r="AQ214" s="56">
        <f t="shared" si="88"/>
        <v>1</v>
      </c>
      <c r="AR214" s="56">
        <f t="shared" si="88"/>
        <v>1</v>
      </c>
      <c r="AS214" s="56">
        <f t="shared" si="88"/>
        <v>1</v>
      </c>
      <c r="AT214" s="56">
        <f t="shared" si="88"/>
        <v>1</v>
      </c>
      <c r="AU214" s="56">
        <f t="shared" si="88"/>
        <v>1</v>
      </c>
      <c r="AV214" s="56">
        <f t="shared" si="88"/>
        <v>1</v>
      </c>
      <c r="AW214" s="56">
        <f t="shared" si="88"/>
        <v>1</v>
      </c>
      <c r="AX214" s="56">
        <f t="shared" si="88"/>
        <v>1</v>
      </c>
      <c r="AY214" s="56">
        <f t="shared" si="88"/>
        <v>1</v>
      </c>
      <c r="AZ214" s="56">
        <f t="shared" si="88"/>
        <v>1</v>
      </c>
    </row>
    <row r="215" spans="1:52">
      <c r="A215" s="56" t="s">
        <v>352</v>
      </c>
      <c r="B215" s="56">
        <v>271</v>
      </c>
      <c r="C215" s="56" t="s">
        <v>1002</v>
      </c>
      <c r="D215" s="56" t="s">
        <v>1003</v>
      </c>
      <c r="E215" s="1">
        <v>39947</v>
      </c>
      <c r="F215" s="1">
        <v>43497</v>
      </c>
      <c r="G215" s="1">
        <f t="shared" si="84"/>
        <v>43497</v>
      </c>
      <c r="I215" s="56">
        <f t="shared" si="85"/>
        <v>0</v>
      </c>
      <c r="J215" s="56">
        <f t="shared" si="85"/>
        <v>1</v>
      </c>
      <c r="K215" s="56">
        <f t="shared" si="85"/>
        <v>1</v>
      </c>
      <c r="L215" s="56">
        <f t="shared" si="85"/>
        <v>1</v>
      </c>
      <c r="M215" s="56">
        <f t="shared" si="85"/>
        <v>1</v>
      </c>
      <c r="N215" s="56">
        <f t="shared" si="85"/>
        <v>1</v>
      </c>
      <c r="O215" s="56">
        <f t="shared" si="85"/>
        <v>1</v>
      </c>
      <c r="P215" s="56">
        <f t="shared" si="85"/>
        <v>1</v>
      </c>
      <c r="Q215" s="56">
        <f t="shared" si="85"/>
        <v>1</v>
      </c>
      <c r="R215" s="56">
        <f t="shared" si="85"/>
        <v>1</v>
      </c>
      <c r="S215" s="56">
        <f t="shared" si="86"/>
        <v>1</v>
      </c>
      <c r="T215" s="56">
        <f t="shared" si="86"/>
        <v>1</v>
      </c>
      <c r="U215" s="56">
        <f t="shared" si="86"/>
        <v>1</v>
      </c>
      <c r="V215" s="56">
        <f t="shared" si="86"/>
        <v>1</v>
      </c>
      <c r="W215" s="56">
        <f t="shared" si="86"/>
        <v>1</v>
      </c>
      <c r="X215" s="56">
        <f t="shared" si="86"/>
        <v>1</v>
      </c>
      <c r="Y215" s="56">
        <f t="shared" si="86"/>
        <v>1</v>
      </c>
      <c r="Z215" s="56">
        <f t="shared" si="86"/>
        <v>1</v>
      </c>
      <c r="AA215" s="56">
        <f t="shared" si="86"/>
        <v>1</v>
      </c>
      <c r="AB215" s="56">
        <f t="shared" si="86"/>
        <v>1</v>
      </c>
      <c r="AC215" s="56">
        <f t="shared" si="87"/>
        <v>1</v>
      </c>
      <c r="AD215" s="56">
        <f t="shared" si="87"/>
        <v>1</v>
      </c>
      <c r="AE215" s="56">
        <f t="shared" si="87"/>
        <v>1</v>
      </c>
      <c r="AF215" s="56">
        <f t="shared" si="87"/>
        <v>1</v>
      </c>
      <c r="AG215" s="56">
        <f t="shared" si="87"/>
        <v>1</v>
      </c>
      <c r="AH215" s="56">
        <f t="shared" si="87"/>
        <v>1</v>
      </c>
      <c r="AI215" s="56">
        <f t="shared" si="87"/>
        <v>1</v>
      </c>
      <c r="AJ215" s="56">
        <f t="shared" si="87"/>
        <v>1</v>
      </c>
      <c r="AK215" s="56">
        <f t="shared" si="87"/>
        <v>1</v>
      </c>
      <c r="AL215" s="56">
        <f t="shared" si="87"/>
        <v>1</v>
      </c>
      <c r="AM215" s="56">
        <f t="shared" si="88"/>
        <v>1</v>
      </c>
      <c r="AN215" s="56">
        <f t="shared" si="88"/>
        <v>1</v>
      </c>
      <c r="AO215" s="56">
        <f t="shared" si="88"/>
        <v>1</v>
      </c>
      <c r="AP215" s="56">
        <f t="shared" si="88"/>
        <v>1</v>
      </c>
      <c r="AQ215" s="56">
        <f t="shared" si="88"/>
        <v>1</v>
      </c>
      <c r="AR215" s="56">
        <f t="shared" si="88"/>
        <v>1</v>
      </c>
      <c r="AS215" s="56">
        <f t="shared" si="88"/>
        <v>1</v>
      </c>
      <c r="AT215" s="56">
        <f t="shared" si="88"/>
        <v>1</v>
      </c>
      <c r="AU215" s="56">
        <f t="shared" si="88"/>
        <v>1</v>
      </c>
      <c r="AV215" s="56">
        <f t="shared" si="88"/>
        <v>1</v>
      </c>
      <c r="AW215" s="56">
        <f t="shared" si="88"/>
        <v>0</v>
      </c>
      <c r="AX215" s="56">
        <f t="shared" si="88"/>
        <v>0</v>
      </c>
      <c r="AY215" s="56">
        <f t="shared" si="88"/>
        <v>0</v>
      </c>
      <c r="AZ215" s="56">
        <f t="shared" si="88"/>
        <v>0</v>
      </c>
    </row>
    <row r="216" spans="1:52">
      <c r="A216" s="56" t="s">
        <v>352</v>
      </c>
      <c r="B216" s="56">
        <v>295</v>
      </c>
      <c r="C216" s="56" t="s">
        <v>1002</v>
      </c>
      <c r="D216" s="56" t="s">
        <v>1001</v>
      </c>
      <c r="E216" s="1">
        <v>39965</v>
      </c>
      <c r="F216" s="1">
        <v>43525</v>
      </c>
      <c r="G216" s="1">
        <f t="shared" si="84"/>
        <v>43525</v>
      </c>
      <c r="I216" s="56">
        <f t="shared" si="85"/>
        <v>0</v>
      </c>
      <c r="J216" s="56">
        <f t="shared" si="85"/>
        <v>1</v>
      </c>
      <c r="K216" s="56">
        <f t="shared" si="85"/>
        <v>1</v>
      </c>
      <c r="L216" s="56">
        <f t="shared" si="85"/>
        <v>1</v>
      </c>
      <c r="M216" s="56">
        <f t="shared" si="85"/>
        <v>1</v>
      </c>
      <c r="N216" s="56">
        <f t="shared" si="85"/>
        <v>1</v>
      </c>
      <c r="O216" s="56">
        <f t="shared" si="85"/>
        <v>1</v>
      </c>
      <c r="P216" s="56">
        <f t="shared" si="85"/>
        <v>1</v>
      </c>
      <c r="Q216" s="56">
        <f t="shared" si="85"/>
        <v>1</v>
      </c>
      <c r="R216" s="56">
        <f t="shared" si="85"/>
        <v>1</v>
      </c>
      <c r="S216" s="56">
        <f t="shared" si="86"/>
        <v>1</v>
      </c>
      <c r="T216" s="56">
        <f t="shared" si="86"/>
        <v>1</v>
      </c>
      <c r="U216" s="56">
        <f t="shared" si="86"/>
        <v>1</v>
      </c>
      <c r="V216" s="56">
        <f t="shared" si="86"/>
        <v>1</v>
      </c>
      <c r="W216" s="56">
        <f t="shared" si="86"/>
        <v>1</v>
      </c>
      <c r="X216" s="56">
        <f t="shared" si="86"/>
        <v>1</v>
      </c>
      <c r="Y216" s="56">
        <f t="shared" si="86"/>
        <v>1</v>
      </c>
      <c r="Z216" s="56">
        <f t="shared" si="86"/>
        <v>1</v>
      </c>
      <c r="AA216" s="56">
        <f t="shared" si="86"/>
        <v>1</v>
      </c>
      <c r="AB216" s="56">
        <f t="shared" si="86"/>
        <v>1</v>
      </c>
      <c r="AC216" s="56">
        <f t="shared" si="87"/>
        <v>1</v>
      </c>
      <c r="AD216" s="56">
        <f t="shared" si="87"/>
        <v>1</v>
      </c>
      <c r="AE216" s="56">
        <f t="shared" si="87"/>
        <v>1</v>
      </c>
      <c r="AF216" s="56">
        <f t="shared" si="87"/>
        <v>1</v>
      </c>
      <c r="AG216" s="56">
        <f t="shared" si="87"/>
        <v>1</v>
      </c>
      <c r="AH216" s="56">
        <f t="shared" si="87"/>
        <v>1</v>
      </c>
      <c r="AI216" s="56">
        <f t="shared" si="87"/>
        <v>1</v>
      </c>
      <c r="AJ216" s="56">
        <f t="shared" si="87"/>
        <v>1</v>
      </c>
      <c r="AK216" s="56">
        <f t="shared" si="87"/>
        <v>1</v>
      </c>
      <c r="AL216" s="56">
        <f t="shared" si="87"/>
        <v>1</v>
      </c>
      <c r="AM216" s="56">
        <f t="shared" si="88"/>
        <v>1</v>
      </c>
      <c r="AN216" s="56">
        <f t="shared" si="88"/>
        <v>1</v>
      </c>
      <c r="AO216" s="56">
        <f t="shared" si="88"/>
        <v>1</v>
      </c>
      <c r="AP216" s="56">
        <f t="shared" si="88"/>
        <v>1</v>
      </c>
      <c r="AQ216" s="56">
        <f t="shared" si="88"/>
        <v>1</v>
      </c>
      <c r="AR216" s="56">
        <f t="shared" si="88"/>
        <v>1</v>
      </c>
      <c r="AS216" s="56">
        <f t="shared" si="88"/>
        <v>1</v>
      </c>
      <c r="AT216" s="56">
        <f t="shared" si="88"/>
        <v>1</v>
      </c>
      <c r="AU216" s="56">
        <f t="shared" si="88"/>
        <v>1</v>
      </c>
      <c r="AV216" s="56">
        <f t="shared" si="88"/>
        <v>1</v>
      </c>
      <c r="AW216" s="56">
        <f t="shared" si="88"/>
        <v>0</v>
      </c>
      <c r="AX216" s="56">
        <f t="shared" si="88"/>
        <v>0</v>
      </c>
      <c r="AY216" s="56">
        <f t="shared" si="88"/>
        <v>0</v>
      </c>
      <c r="AZ216" s="56">
        <f t="shared" si="88"/>
        <v>0</v>
      </c>
    </row>
    <row r="217" spans="1:52">
      <c r="A217" s="56" t="s">
        <v>352</v>
      </c>
      <c r="B217" s="56">
        <v>330</v>
      </c>
      <c r="C217" s="56" t="s">
        <v>999</v>
      </c>
      <c r="D217" s="56" t="s">
        <v>1000</v>
      </c>
      <c r="E217" s="1">
        <v>40162</v>
      </c>
      <c r="F217" s="1">
        <v>43678</v>
      </c>
      <c r="G217" s="1">
        <f t="shared" si="84"/>
        <v>43678</v>
      </c>
      <c r="I217" s="56">
        <f t="shared" ref="I217:R226" si="89">IF(AND(I$5&gt;$E217,I$5&lt;$G217),1,0)</f>
        <v>0</v>
      </c>
      <c r="J217" s="56">
        <f t="shared" si="89"/>
        <v>0</v>
      </c>
      <c r="K217" s="56">
        <f t="shared" si="89"/>
        <v>0</v>
      </c>
      <c r="L217" s="56">
        <f t="shared" si="89"/>
        <v>1</v>
      </c>
      <c r="M217" s="56">
        <f t="shared" si="89"/>
        <v>1</v>
      </c>
      <c r="N217" s="56">
        <f t="shared" si="89"/>
        <v>1</v>
      </c>
      <c r="O217" s="56">
        <f t="shared" si="89"/>
        <v>1</v>
      </c>
      <c r="P217" s="56">
        <f t="shared" si="89"/>
        <v>1</v>
      </c>
      <c r="Q217" s="56">
        <f t="shared" si="89"/>
        <v>1</v>
      </c>
      <c r="R217" s="56">
        <f t="shared" si="89"/>
        <v>1</v>
      </c>
      <c r="S217" s="56">
        <f t="shared" ref="S217:AB226" si="90">IF(AND(S$5&gt;$E217,S$5&lt;$G217),1,0)</f>
        <v>1</v>
      </c>
      <c r="T217" s="56">
        <f t="shared" si="90"/>
        <v>1</v>
      </c>
      <c r="U217" s="56">
        <f t="shared" si="90"/>
        <v>1</v>
      </c>
      <c r="V217" s="56">
        <f t="shared" si="90"/>
        <v>1</v>
      </c>
      <c r="W217" s="56">
        <f t="shared" si="90"/>
        <v>1</v>
      </c>
      <c r="X217" s="56">
        <f t="shared" si="90"/>
        <v>1</v>
      </c>
      <c r="Y217" s="56">
        <f t="shared" si="90"/>
        <v>1</v>
      </c>
      <c r="Z217" s="56">
        <f t="shared" si="90"/>
        <v>1</v>
      </c>
      <c r="AA217" s="56">
        <f t="shared" si="90"/>
        <v>1</v>
      </c>
      <c r="AB217" s="56">
        <f t="shared" si="90"/>
        <v>1</v>
      </c>
      <c r="AC217" s="56">
        <f t="shared" ref="AC217:AL226" si="91">IF(AND(AC$5&gt;$E217,AC$5&lt;$G217),1,0)</f>
        <v>1</v>
      </c>
      <c r="AD217" s="56">
        <f t="shared" si="91"/>
        <v>1</v>
      </c>
      <c r="AE217" s="56">
        <f t="shared" si="91"/>
        <v>1</v>
      </c>
      <c r="AF217" s="56">
        <f t="shared" si="91"/>
        <v>1</v>
      </c>
      <c r="AG217" s="56">
        <f t="shared" si="91"/>
        <v>1</v>
      </c>
      <c r="AH217" s="56">
        <f t="shared" si="91"/>
        <v>1</v>
      </c>
      <c r="AI217" s="56">
        <f t="shared" si="91"/>
        <v>1</v>
      </c>
      <c r="AJ217" s="56">
        <f t="shared" si="91"/>
        <v>1</v>
      </c>
      <c r="AK217" s="56">
        <f t="shared" si="91"/>
        <v>1</v>
      </c>
      <c r="AL217" s="56">
        <f t="shared" si="91"/>
        <v>1</v>
      </c>
      <c r="AM217" s="56">
        <f t="shared" ref="AM217:AZ226" si="92">IF(AND(AM$5&gt;$E217,AM$5&lt;$G217),1,0)</f>
        <v>1</v>
      </c>
      <c r="AN217" s="56">
        <f t="shared" si="92"/>
        <v>1</v>
      </c>
      <c r="AO217" s="56">
        <f t="shared" si="92"/>
        <v>1</v>
      </c>
      <c r="AP217" s="56">
        <f t="shared" si="92"/>
        <v>1</v>
      </c>
      <c r="AQ217" s="56">
        <f t="shared" si="92"/>
        <v>1</v>
      </c>
      <c r="AR217" s="56">
        <f t="shared" si="92"/>
        <v>1</v>
      </c>
      <c r="AS217" s="56">
        <f t="shared" si="92"/>
        <v>1</v>
      </c>
      <c r="AT217" s="56">
        <f t="shared" si="92"/>
        <v>1</v>
      </c>
      <c r="AU217" s="56">
        <f t="shared" si="92"/>
        <v>1</v>
      </c>
      <c r="AV217" s="56">
        <f t="shared" si="92"/>
        <v>1</v>
      </c>
      <c r="AW217" s="56">
        <f t="shared" si="92"/>
        <v>1</v>
      </c>
      <c r="AX217" s="56">
        <f t="shared" si="92"/>
        <v>1</v>
      </c>
      <c r="AY217" s="56">
        <f t="shared" si="92"/>
        <v>0</v>
      </c>
      <c r="AZ217" s="56">
        <f t="shared" si="92"/>
        <v>0</v>
      </c>
    </row>
    <row r="218" spans="1:52">
      <c r="A218" s="56" t="s">
        <v>352</v>
      </c>
      <c r="B218" s="56">
        <v>336</v>
      </c>
      <c r="C218" s="56" t="s">
        <v>999</v>
      </c>
      <c r="D218" s="56" t="s">
        <v>998</v>
      </c>
      <c r="E218" s="1">
        <v>40233</v>
      </c>
      <c r="F218" s="1">
        <v>43132</v>
      </c>
      <c r="G218" s="1">
        <f t="shared" si="84"/>
        <v>43132</v>
      </c>
      <c r="I218" s="56">
        <f t="shared" si="89"/>
        <v>0</v>
      </c>
      <c r="J218" s="56">
        <f t="shared" si="89"/>
        <v>0</v>
      </c>
      <c r="K218" s="56">
        <f t="shared" si="89"/>
        <v>0</v>
      </c>
      <c r="L218" s="56">
        <f t="shared" si="89"/>
        <v>0</v>
      </c>
      <c r="M218" s="56">
        <f t="shared" si="89"/>
        <v>1</v>
      </c>
      <c r="N218" s="56">
        <f t="shared" si="89"/>
        <v>1</v>
      </c>
      <c r="O218" s="56">
        <f t="shared" si="89"/>
        <v>1</v>
      </c>
      <c r="P218" s="56">
        <f t="shared" si="89"/>
        <v>1</v>
      </c>
      <c r="Q218" s="56">
        <f t="shared" si="89"/>
        <v>1</v>
      </c>
      <c r="R218" s="56">
        <f t="shared" si="89"/>
        <v>1</v>
      </c>
      <c r="S218" s="56">
        <f t="shared" si="90"/>
        <v>1</v>
      </c>
      <c r="T218" s="56">
        <f t="shared" si="90"/>
        <v>1</v>
      </c>
      <c r="U218" s="56">
        <f t="shared" si="90"/>
        <v>1</v>
      </c>
      <c r="V218" s="56">
        <f t="shared" si="90"/>
        <v>1</v>
      </c>
      <c r="W218" s="56">
        <f t="shared" si="90"/>
        <v>1</v>
      </c>
      <c r="X218" s="56">
        <f t="shared" si="90"/>
        <v>1</v>
      </c>
      <c r="Y218" s="56">
        <f t="shared" si="90"/>
        <v>1</v>
      </c>
      <c r="Z218" s="56">
        <f t="shared" si="90"/>
        <v>1</v>
      </c>
      <c r="AA218" s="56">
        <f t="shared" si="90"/>
        <v>1</v>
      </c>
      <c r="AB218" s="56">
        <f t="shared" si="90"/>
        <v>1</v>
      </c>
      <c r="AC218" s="56">
        <f t="shared" si="91"/>
        <v>1</v>
      </c>
      <c r="AD218" s="56">
        <f t="shared" si="91"/>
        <v>1</v>
      </c>
      <c r="AE218" s="56">
        <f t="shared" si="91"/>
        <v>1</v>
      </c>
      <c r="AF218" s="56">
        <f t="shared" si="91"/>
        <v>1</v>
      </c>
      <c r="AG218" s="56">
        <f t="shared" si="91"/>
        <v>1</v>
      </c>
      <c r="AH218" s="56">
        <f t="shared" si="91"/>
        <v>1</v>
      </c>
      <c r="AI218" s="56">
        <f t="shared" si="91"/>
        <v>1</v>
      </c>
      <c r="AJ218" s="56">
        <f t="shared" si="91"/>
        <v>1</v>
      </c>
      <c r="AK218" s="56">
        <f t="shared" si="91"/>
        <v>1</v>
      </c>
      <c r="AL218" s="56">
        <f t="shared" si="91"/>
        <v>1</v>
      </c>
      <c r="AM218" s="56">
        <f t="shared" si="92"/>
        <v>1</v>
      </c>
      <c r="AN218" s="56">
        <f t="shared" si="92"/>
        <v>1</v>
      </c>
      <c r="AO218" s="56">
        <f t="shared" si="92"/>
        <v>1</v>
      </c>
      <c r="AP218" s="56">
        <f t="shared" si="92"/>
        <v>1</v>
      </c>
      <c r="AQ218" s="56">
        <f t="shared" si="92"/>
        <v>1</v>
      </c>
      <c r="AR218" s="56">
        <f t="shared" si="92"/>
        <v>1</v>
      </c>
      <c r="AS218" s="56">
        <f t="shared" si="92"/>
        <v>0</v>
      </c>
      <c r="AT218" s="56">
        <f t="shared" si="92"/>
        <v>0</v>
      </c>
      <c r="AU218" s="56">
        <f t="shared" si="92"/>
        <v>0</v>
      </c>
      <c r="AV218" s="56">
        <f t="shared" si="92"/>
        <v>0</v>
      </c>
      <c r="AW218" s="56">
        <f t="shared" si="92"/>
        <v>0</v>
      </c>
      <c r="AX218" s="56">
        <f t="shared" si="92"/>
        <v>0</v>
      </c>
      <c r="AY218" s="56">
        <f t="shared" si="92"/>
        <v>0</v>
      </c>
      <c r="AZ218" s="56">
        <f t="shared" si="92"/>
        <v>0</v>
      </c>
    </row>
    <row r="219" spans="1:52">
      <c r="A219" s="56" t="s">
        <v>352</v>
      </c>
      <c r="B219" s="56">
        <v>361</v>
      </c>
      <c r="C219" s="56" t="s">
        <v>962</v>
      </c>
      <c r="D219" s="56" t="s">
        <v>997</v>
      </c>
      <c r="E219" s="1">
        <v>40353</v>
      </c>
      <c r="F219" s="1">
        <v>43556</v>
      </c>
      <c r="G219" s="1">
        <f t="shared" si="84"/>
        <v>43556</v>
      </c>
      <c r="I219" s="56">
        <f t="shared" si="89"/>
        <v>0</v>
      </c>
      <c r="J219" s="56">
        <f t="shared" si="89"/>
        <v>0</v>
      </c>
      <c r="K219" s="56">
        <f t="shared" si="89"/>
        <v>0</v>
      </c>
      <c r="L219" s="56">
        <f t="shared" si="89"/>
        <v>0</v>
      </c>
      <c r="M219" s="56">
        <f t="shared" si="89"/>
        <v>0</v>
      </c>
      <c r="N219" s="56">
        <f t="shared" si="89"/>
        <v>1</v>
      </c>
      <c r="O219" s="56">
        <f t="shared" si="89"/>
        <v>1</v>
      </c>
      <c r="P219" s="56">
        <f t="shared" si="89"/>
        <v>1</v>
      </c>
      <c r="Q219" s="56">
        <f t="shared" si="89"/>
        <v>1</v>
      </c>
      <c r="R219" s="56">
        <f t="shared" si="89"/>
        <v>1</v>
      </c>
      <c r="S219" s="56">
        <f t="shared" si="90"/>
        <v>1</v>
      </c>
      <c r="T219" s="56">
        <f t="shared" si="90"/>
        <v>1</v>
      </c>
      <c r="U219" s="56">
        <f t="shared" si="90"/>
        <v>1</v>
      </c>
      <c r="V219" s="56">
        <f t="shared" si="90"/>
        <v>1</v>
      </c>
      <c r="W219" s="56">
        <f t="shared" si="90"/>
        <v>1</v>
      </c>
      <c r="X219" s="56">
        <f t="shared" si="90"/>
        <v>1</v>
      </c>
      <c r="Y219" s="56">
        <f t="shared" si="90"/>
        <v>1</v>
      </c>
      <c r="Z219" s="56">
        <f t="shared" si="90"/>
        <v>1</v>
      </c>
      <c r="AA219" s="56">
        <f t="shared" si="90"/>
        <v>1</v>
      </c>
      <c r="AB219" s="56">
        <f t="shared" si="90"/>
        <v>1</v>
      </c>
      <c r="AC219" s="56">
        <f t="shared" si="91"/>
        <v>1</v>
      </c>
      <c r="AD219" s="56">
        <f t="shared" si="91"/>
        <v>1</v>
      </c>
      <c r="AE219" s="56">
        <f t="shared" si="91"/>
        <v>1</v>
      </c>
      <c r="AF219" s="56">
        <f t="shared" si="91"/>
        <v>1</v>
      </c>
      <c r="AG219" s="56">
        <f t="shared" si="91"/>
        <v>1</v>
      </c>
      <c r="AH219" s="56">
        <f t="shared" si="91"/>
        <v>1</v>
      </c>
      <c r="AI219" s="56">
        <f t="shared" si="91"/>
        <v>1</v>
      </c>
      <c r="AJ219" s="56">
        <f t="shared" si="91"/>
        <v>1</v>
      </c>
      <c r="AK219" s="56">
        <f t="shared" si="91"/>
        <v>1</v>
      </c>
      <c r="AL219" s="56">
        <f t="shared" si="91"/>
        <v>1</v>
      </c>
      <c r="AM219" s="56">
        <f t="shared" si="92"/>
        <v>1</v>
      </c>
      <c r="AN219" s="56">
        <f t="shared" si="92"/>
        <v>1</v>
      </c>
      <c r="AO219" s="56">
        <f t="shared" si="92"/>
        <v>1</v>
      </c>
      <c r="AP219" s="56">
        <f t="shared" si="92"/>
        <v>1</v>
      </c>
      <c r="AQ219" s="56">
        <f t="shared" si="92"/>
        <v>1</v>
      </c>
      <c r="AR219" s="56">
        <f t="shared" si="92"/>
        <v>1</v>
      </c>
      <c r="AS219" s="56">
        <f t="shared" si="92"/>
        <v>1</v>
      </c>
      <c r="AT219" s="56">
        <f t="shared" si="92"/>
        <v>1</v>
      </c>
      <c r="AU219" s="56">
        <f t="shared" si="92"/>
        <v>1</v>
      </c>
      <c r="AV219" s="56">
        <f t="shared" si="92"/>
        <v>1</v>
      </c>
      <c r="AW219" s="56">
        <f t="shared" si="92"/>
        <v>1</v>
      </c>
      <c r="AX219" s="56">
        <f t="shared" si="92"/>
        <v>0</v>
      </c>
      <c r="AY219" s="56">
        <f t="shared" si="92"/>
        <v>0</v>
      </c>
      <c r="AZ219" s="56">
        <f t="shared" si="92"/>
        <v>0</v>
      </c>
    </row>
    <row r="220" spans="1:52">
      <c r="A220" s="56" t="s">
        <v>352</v>
      </c>
      <c r="B220" s="56">
        <v>366</v>
      </c>
      <c r="C220" s="56" t="s">
        <v>962</v>
      </c>
      <c r="D220" s="56" t="s">
        <v>996</v>
      </c>
      <c r="E220" s="1">
        <v>40386</v>
      </c>
      <c r="F220" s="1">
        <v>43891</v>
      </c>
      <c r="G220" s="1">
        <f t="shared" si="84"/>
        <v>43891</v>
      </c>
      <c r="I220" s="56">
        <f t="shared" si="89"/>
        <v>0</v>
      </c>
      <c r="J220" s="56">
        <f t="shared" si="89"/>
        <v>0</v>
      </c>
      <c r="K220" s="56">
        <f t="shared" si="89"/>
        <v>0</v>
      </c>
      <c r="L220" s="56">
        <f t="shared" si="89"/>
        <v>0</v>
      </c>
      <c r="M220" s="56">
        <f t="shared" si="89"/>
        <v>0</v>
      </c>
      <c r="N220" s="56">
        <f t="shared" si="89"/>
        <v>0</v>
      </c>
      <c r="O220" s="56">
        <f t="shared" si="89"/>
        <v>1</v>
      </c>
      <c r="P220" s="56">
        <f t="shared" si="89"/>
        <v>1</v>
      </c>
      <c r="Q220" s="56">
        <f t="shared" si="89"/>
        <v>1</v>
      </c>
      <c r="R220" s="56">
        <f t="shared" si="89"/>
        <v>1</v>
      </c>
      <c r="S220" s="56">
        <f t="shared" si="90"/>
        <v>1</v>
      </c>
      <c r="T220" s="56">
        <f t="shared" si="90"/>
        <v>1</v>
      </c>
      <c r="U220" s="56">
        <f t="shared" si="90"/>
        <v>1</v>
      </c>
      <c r="V220" s="56">
        <f t="shared" si="90"/>
        <v>1</v>
      </c>
      <c r="W220" s="56">
        <f t="shared" si="90"/>
        <v>1</v>
      </c>
      <c r="X220" s="56">
        <f t="shared" si="90"/>
        <v>1</v>
      </c>
      <c r="Y220" s="56">
        <f t="shared" si="90"/>
        <v>1</v>
      </c>
      <c r="Z220" s="56">
        <f t="shared" si="90"/>
        <v>1</v>
      </c>
      <c r="AA220" s="56">
        <f t="shared" si="90"/>
        <v>1</v>
      </c>
      <c r="AB220" s="56">
        <f t="shared" si="90"/>
        <v>1</v>
      </c>
      <c r="AC220" s="56">
        <f t="shared" si="91"/>
        <v>1</v>
      </c>
      <c r="AD220" s="56">
        <f t="shared" si="91"/>
        <v>1</v>
      </c>
      <c r="AE220" s="56">
        <f t="shared" si="91"/>
        <v>1</v>
      </c>
      <c r="AF220" s="56">
        <f t="shared" si="91"/>
        <v>1</v>
      </c>
      <c r="AG220" s="56">
        <f t="shared" si="91"/>
        <v>1</v>
      </c>
      <c r="AH220" s="56">
        <f t="shared" si="91"/>
        <v>1</v>
      </c>
      <c r="AI220" s="56">
        <f t="shared" si="91"/>
        <v>1</v>
      </c>
      <c r="AJ220" s="56">
        <f t="shared" si="91"/>
        <v>1</v>
      </c>
      <c r="AK220" s="56">
        <f t="shared" si="91"/>
        <v>1</v>
      </c>
      <c r="AL220" s="56">
        <f t="shared" si="91"/>
        <v>1</v>
      </c>
      <c r="AM220" s="56">
        <f t="shared" si="92"/>
        <v>1</v>
      </c>
      <c r="AN220" s="56">
        <f t="shared" si="92"/>
        <v>1</v>
      </c>
      <c r="AO220" s="56">
        <f t="shared" si="92"/>
        <v>1</v>
      </c>
      <c r="AP220" s="56">
        <f t="shared" si="92"/>
        <v>1</v>
      </c>
      <c r="AQ220" s="56">
        <f t="shared" si="92"/>
        <v>1</v>
      </c>
      <c r="AR220" s="56">
        <f t="shared" si="92"/>
        <v>1</v>
      </c>
      <c r="AS220" s="56">
        <f t="shared" si="92"/>
        <v>1</v>
      </c>
      <c r="AT220" s="56">
        <f t="shared" si="92"/>
        <v>1</v>
      </c>
      <c r="AU220" s="56">
        <f t="shared" si="92"/>
        <v>1</v>
      </c>
      <c r="AV220" s="56">
        <f t="shared" si="92"/>
        <v>1</v>
      </c>
      <c r="AW220" s="56">
        <f t="shared" si="92"/>
        <v>1</v>
      </c>
      <c r="AX220" s="56">
        <f t="shared" si="92"/>
        <v>1</v>
      </c>
      <c r="AY220" s="56">
        <f t="shared" si="92"/>
        <v>1</v>
      </c>
      <c r="AZ220" s="56">
        <f t="shared" si="92"/>
        <v>1</v>
      </c>
    </row>
    <row r="221" spans="1:52">
      <c r="A221" s="56" t="s">
        <v>352</v>
      </c>
      <c r="B221" s="56">
        <v>396</v>
      </c>
      <c r="C221" s="56" t="s">
        <v>962</v>
      </c>
      <c r="D221" s="56" t="s">
        <v>995</v>
      </c>
      <c r="E221" s="1">
        <v>40526</v>
      </c>
      <c r="F221" s="1">
        <v>42583</v>
      </c>
      <c r="G221" s="1">
        <f t="shared" si="84"/>
        <v>42583</v>
      </c>
      <c r="I221" s="56">
        <f t="shared" si="89"/>
        <v>0</v>
      </c>
      <c r="J221" s="56">
        <f t="shared" si="89"/>
        <v>0</v>
      </c>
      <c r="K221" s="56">
        <f t="shared" si="89"/>
        <v>0</v>
      </c>
      <c r="L221" s="56">
        <f t="shared" si="89"/>
        <v>0</v>
      </c>
      <c r="M221" s="56">
        <f t="shared" si="89"/>
        <v>0</v>
      </c>
      <c r="N221" s="56">
        <f t="shared" si="89"/>
        <v>0</v>
      </c>
      <c r="O221" s="56">
        <f t="shared" si="89"/>
        <v>0</v>
      </c>
      <c r="P221" s="56">
        <f t="shared" si="89"/>
        <v>1</v>
      </c>
      <c r="Q221" s="56">
        <f t="shared" si="89"/>
        <v>1</v>
      </c>
      <c r="R221" s="56">
        <f t="shared" si="89"/>
        <v>1</v>
      </c>
      <c r="S221" s="56">
        <f t="shared" si="90"/>
        <v>1</v>
      </c>
      <c r="T221" s="56">
        <f t="shared" si="90"/>
        <v>1</v>
      </c>
      <c r="U221" s="56">
        <f t="shared" si="90"/>
        <v>1</v>
      </c>
      <c r="V221" s="56">
        <f t="shared" si="90"/>
        <v>1</v>
      </c>
      <c r="W221" s="56">
        <f t="shared" si="90"/>
        <v>1</v>
      </c>
      <c r="X221" s="56">
        <f t="shared" si="90"/>
        <v>1</v>
      </c>
      <c r="Y221" s="56">
        <f t="shared" si="90"/>
        <v>1</v>
      </c>
      <c r="Z221" s="56">
        <f t="shared" si="90"/>
        <v>1</v>
      </c>
      <c r="AA221" s="56">
        <f t="shared" si="90"/>
        <v>1</v>
      </c>
      <c r="AB221" s="56">
        <f t="shared" si="90"/>
        <v>1</v>
      </c>
      <c r="AC221" s="56">
        <f t="shared" si="91"/>
        <v>1</v>
      </c>
      <c r="AD221" s="56">
        <f t="shared" si="91"/>
        <v>1</v>
      </c>
      <c r="AE221" s="56">
        <f t="shared" si="91"/>
        <v>1</v>
      </c>
      <c r="AF221" s="56">
        <f t="shared" si="91"/>
        <v>1</v>
      </c>
      <c r="AG221" s="56">
        <f t="shared" si="91"/>
        <v>1</v>
      </c>
      <c r="AH221" s="56">
        <f t="shared" si="91"/>
        <v>1</v>
      </c>
      <c r="AI221" s="56">
        <f t="shared" si="91"/>
        <v>1</v>
      </c>
      <c r="AJ221" s="56">
        <f t="shared" si="91"/>
        <v>1</v>
      </c>
      <c r="AK221" s="56">
        <f t="shared" si="91"/>
        <v>1</v>
      </c>
      <c r="AL221" s="56">
        <f t="shared" si="91"/>
        <v>1</v>
      </c>
      <c r="AM221" s="56">
        <f t="shared" si="92"/>
        <v>0</v>
      </c>
      <c r="AN221" s="56">
        <f t="shared" si="92"/>
        <v>0</v>
      </c>
      <c r="AO221" s="56">
        <f t="shared" si="92"/>
        <v>0</v>
      </c>
      <c r="AP221" s="56">
        <f t="shared" si="92"/>
        <v>0</v>
      </c>
      <c r="AQ221" s="56">
        <f t="shared" si="92"/>
        <v>0</v>
      </c>
      <c r="AR221" s="56">
        <f t="shared" si="92"/>
        <v>0</v>
      </c>
      <c r="AS221" s="56">
        <f t="shared" si="92"/>
        <v>0</v>
      </c>
      <c r="AT221" s="56">
        <f t="shared" si="92"/>
        <v>0</v>
      </c>
      <c r="AU221" s="56">
        <f t="shared" si="92"/>
        <v>0</v>
      </c>
      <c r="AV221" s="56">
        <f t="shared" si="92"/>
        <v>0</v>
      </c>
      <c r="AW221" s="56">
        <f t="shared" si="92"/>
        <v>0</v>
      </c>
      <c r="AX221" s="56">
        <f t="shared" si="92"/>
        <v>0</v>
      </c>
      <c r="AY221" s="56">
        <f t="shared" si="92"/>
        <v>0</v>
      </c>
      <c r="AZ221" s="56">
        <f t="shared" si="92"/>
        <v>0</v>
      </c>
    </row>
    <row r="222" spans="1:52">
      <c r="A222" s="56" t="s">
        <v>352</v>
      </c>
      <c r="B222" s="56">
        <v>419</v>
      </c>
      <c r="C222" s="56" t="s">
        <v>962</v>
      </c>
      <c r="D222" s="56" t="s">
        <v>994</v>
      </c>
      <c r="E222" s="1">
        <v>40619</v>
      </c>
      <c r="F222" s="1">
        <v>42614</v>
      </c>
      <c r="G222" s="1">
        <f t="shared" si="84"/>
        <v>42614</v>
      </c>
      <c r="I222" s="56">
        <f t="shared" si="89"/>
        <v>0</v>
      </c>
      <c r="J222" s="56">
        <f t="shared" si="89"/>
        <v>0</v>
      </c>
      <c r="K222" s="56">
        <f t="shared" si="89"/>
        <v>0</v>
      </c>
      <c r="L222" s="56">
        <f t="shared" si="89"/>
        <v>0</v>
      </c>
      <c r="M222" s="56">
        <f t="shared" si="89"/>
        <v>0</v>
      </c>
      <c r="N222" s="56">
        <f t="shared" si="89"/>
        <v>0</v>
      </c>
      <c r="O222" s="56">
        <f t="shared" si="89"/>
        <v>0</v>
      </c>
      <c r="P222" s="56">
        <f t="shared" si="89"/>
        <v>0</v>
      </c>
      <c r="Q222" s="56">
        <f t="shared" si="89"/>
        <v>1</v>
      </c>
      <c r="R222" s="56">
        <f t="shared" si="89"/>
        <v>1</v>
      </c>
      <c r="S222" s="56">
        <f t="shared" si="90"/>
        <v>1</v>
      </c>
      <c r="T222" s="56">
        <f t="shared" si="90"/>
        <v>1</v>
      </c>
      <c r="U222" s="56">
        <f t="shared" si="90"/>
        <v>1</v>
      </c>
      <c r="V222" s="56">
        <f t="shared" si="90"/>
        <v>1</v>
      </c>
      <c r="W222" s="56">
        <f t="shared" si="90"/>
        <v>1</v>
      </c>
      <c r="X222" s="56">
        <f t="shared" si="90"/>
        <v>1</v>
      </c>
      <c r="Y222" s="56">
        <f t="shared" si="90"/>
        <v>1</v>
      </c>
      <c r="Z222" s="56">
        <f t="shared" si="90"/>
        <v>1</v>
      </c>
      <c r="AA222" s="56">
        <f t="shared" si="90"/>
        <v>1</v>
      </c>
      <c r="AB222" s="56">
        <f t="shared" si="90"/>
        <v>1</v>
      </c>
      <c r="AC222" s="56">
        <f t="shared" si="91"/>
        <v>1</v>
      </c>
      <c r="AD222" s="56">
        <f t="shared" si="91"/>
        <v>1</v>
      </c>
      <c r="AE222" s="56">
        <f t="shared" si="91"/>
        <v>1</v>
      </c>
      <c r="AF222" s="56">
        <f t="shared" si="91"/>
        <v>1</v>
      </c>
      <c r="AG222" s="56">
        <f t="shared" si="91"/>
        <v>1</v>
      </c>
      <c r="AH222" s="56">
        <f t="shared" si="91"/>
        <v>1</v>
      </c>
      <c r="AI222" s="56">
        <f t="shared" si="91"/>
        <v>1</v>
      </c>
      <c r="AJ222" s="56">
        <f t="shared" si="91"/>
        <v>1</v>
      </c>
      <c r="AK222" s="56">
        <f t="shared" si="91"/>
        <v>1</v>
      </c>
      <c r="AL222" s="56">
        <f t="shared" si="91"/>
        <v>1</v>
      </c>
      <c r="AM222" s="56">
        <f t="shared" si="92"/>
        <v>0</v>
      </c>
      <c r="AN222" s="56">
        <f t="shared" si="92"/>
        <v>0</v>
      </c>
      <c r="AO222" s="56">
        <f t="shared" si="92"/>
        <v>0</v>
      </c>
      <c r="AP222" s="56">
        <f t="shared" si="92"/>
        <v>0</v>
      </c>
      <c r="AQ222" s="56">
        <f t="shared" si="92"/>
        <v>0</v>
      </c>
      <c r="AR222" s="56">
        <f t="shared" si="92"/>
        <v>0</v>
      </c>
      <c r="AS222" s="56">
        <f t="shared" si="92"/>
        <v>0</v>
      </c>
      <c r="AT222" s="56">
        <f t="shared" si="92"/>
        <v>0</v>
      </c>
      <c r="AU222" s="56">
        <f t="shared" si="92"/>
        <v>0</v>
      </c>
      <c r="AV222" s="56">
        <f t="shared" si="92"/>
        <v>0</v>
      </c>
      <c r="AW222" s="56">
        <f t="shared" si="92"/>
        <v>0</v>
      </c>
      <c r="AX222" s="56">
        <f t="shared" si="92"/>
        <v>0</v>
      </c>
      <c r="AY222" s="56">
        <f t="shared" si="92"/>
        <v>0</v>
      </c>
      <c r="AZ222" s="56">
        <f t="shared" si="92"/>
        <v>0</v>
      </c>
    </row>
    <row r="223" spans="1:52">
      <c r="A223" s="56" t="s">
        <v>352</v>
      </c>
      <c r="B223" s="56">
        <v>434</v>
      </c>
      <c r="C223" s="56" t="s">
        <v>962</v>
      </c>
      <c r="D223" s="56" t="s">
        <v>993</v>
      </c>
      <c r="E223" s="1">
        <v>40716</v>
      </c>
      <c r="F223" s="1">
        <v>43497</v>
      </c>
      <c r="G223" s="1">
        <f t="shared" si="84"/>
        <v>43497</v>
      </c>
      <c r="I223" s="56">
        <f t="shared" si="89"/>
        <v>0</v>
      </c>
      <c r="J223" s="56">
        <f t="shared" si="89"/>
        <v>0</v>
      </c>
      <c r="K223" s="56">
        <f t="shared" si="89"/>
        <v>0</v>
      </c>
      <c r="L223" s="56">
        <f t="shared" si="89"/>
        <v>0</v>
      </c>
      <c r="M223" s="56">
        <f t="shared" si="89"/>
        <v>0</v>
      </c>
      <c r="N223" s="56">
        <f t="shared" si="89"/>
        <v>0</v>
      </c>
      <c r="O223" s="56">
        <f t="shared" si="89"/>
        <v>0</v>
      </c>
      <c r="P223" s="56">
        <f t="shared" si="89"/>
        <v>0</v>
      </c>
      <c r="Q223" s="56">
        <f t="shared" si="89"/>
        <v>0</v>
      </c>
      <c r="R223" s="56">
        <f t="shared" si="89"/>
        <v>1</v>
      </c>
      <c r="S223" s="56">
        <f t="shared" si="90"/>
        <v>1</v>
      </c>
      <c r="T223" s="56">
        <f t="shared" si="90"/>
        <v>1</v>
      </c>
      <c r="U223" s="56">
        <f t="shared" si="90"/>
        <v>1</v>
      </c>
      <c r="V223" s="56">
        <f t="shared" si="90"/>
        <v>1</v>
      </c>
      <c r="W223" s="56">
        <f t="shared" si="90"/>
        <v>1</v>
      </c>
      <c r="X223" s="56">
        <f t="shared" si="90"/>
        <v>1</v>
      </c>
      <c r="Y223" s="56">
        <f t="shared" si="90"/>
        <v>1</v>
      </c>
      <c r="Z223" s="56">
        <f t="shared" si="90"/>
        <v>1</v>
      </c>
      <c r="AA223" s="56">
        <f t="shared" si="90"/>
        <v>1</v>
      </c>
      <c r="AB223" s="56">
        <f t="shared" si="90"/>
        <v>1</v>
      </c>
      <c r="AC223" s="56">
        <f t="shared" si="91"/>
        <v>1</v>
      </c>
      <c r="AD223" s="56">
        <f t="shared" si="91"/>
        <v>1</v>
      </c>
      <c r="AE223" s="56">
        <f t="shared" si="91"/>
        <v>1</v>
      </c>
      <c r="AF223" s="56">
        <f t="shared" si="91"/>
        <v>1</v>
      </c>
      <c r="AG223" s="56">
        <f t="shared" si="91"/>
        <v>1</v>
      </c>
      <c r="AH223" s="56">
        <f t="shared" si="91"/>
        <v>1</v>
      </c>
      <c r="AI223" s="56">
        <f t="shared" si="91"/>
        <v>1</v>
      </c>
      <c r="AJ223" s="56">
        <f t="shared" si="91"/>
        <v>1</v>
      </c>
      <c r="AK223" s="56">
        <f t="shared" si="91"/>
        <v>1</v>
      </c>
      <c r="AL223" s="56">
        <f t="shared" si="91"/>
        <v>1</v>
      </c>
      <c r="AM223" s="56">
        <f t="shared" si="92"/>
        <v>1</v>
      </c>
      <c r="AN223" s="56">
        <f t="shared" si="92"/>
        <v>1</v>
      </c>
      <c r="AO223" s="56">
        <f t="shared" si="92"/>
        <v>1</v>
      </c>
      <c r="AP223" s="56">
        <f t="shared" si="92"/>
        <v>1</v>
      </c>
      <c r="AQ223" s="56">
        <f t="shared" si="92"/>
        <v>1</v>
      </c>
      <c r="AR223" s="56">
        <f t="shared" si="92"/>
        <v>1</v>
      </c>
      <c r="AS223" s="56">
        <f t="shared" si="92"/>
        <v>1</v>
      </c>
      <c r="AT223" s="56">
        <f t="shared" si="92"/>
        <v>1</v>
      </c>
      <c r="AU223" s="56">
        <f t="shared" si="92"/>
        <v>1</v>
      </c>
      <c r="AV223" s="56">
        <f t="shared" si="92"/>
        <v>1</v>
      </c>
      <c r="AW223" s="56">
        <f t="shared" si="92"/>
        <v>0</v>
      </c>
      <c r="AX223" s="56">
        <f t="shared" si="92"/>
        <v>0</v>
      </c>
      <c r="AY223" s="56">
        <f t="shared" si="92"/>
        <v>0</v>
      </c>
      <c r="AZ223" s="56">
        <f t="shared" si="92"/>
        <v>0</v>
      </c>
    </row>
    <row r="224" spans="1:52">
      <c r="A224" s="56" t="s">
        <v>352</v>
      </c>
      <c r="B224" s="56">
        <v>660</v>
      </c>
      <c r="C224" s="56" t="s">
        <v>962</v>
      </c>
      <c r="D224" s="56" t="s">
        <v>992</v>
      </c>
      <c r="E224" s="1">
        <v>41729</v>
      </c>
      <c r="F224" s="1">
        <v>43770</v>
      </c>
      <c r="G224" s="1">
        <f t="shared" si="84"/>
        <v>43770</v>
      </c>
      <c r="I224" s="56">
        <f t="shared" si="89"/>
        <v>0</v>
      </c>
      <c r="J224" s="56">
        <f t="shared" si="89"/>
        <v>0</v>
      </c>
      <c r="K224" s="56">
        <f t="shared" si="89"/>
        <v>0</v>
      </c>
      <c r="L224" s="56">
        <f t="shared" si="89"/>
        <v>0</v>
      </c>
      <c r="M224" s="56">
        <f t="shared" si="89"/>
        <v>0</v>
      </c>
      <c r="N224" s="56">
        <f t="shared" si="89"/>
        <v>0</v>
      </c>
      <c r="O224" s="56">
        <f t="shared" si="89"/>
        <v>0</v>
      </c>
      <c r="P224" s="56">
        <f t="shared" si="89"/>
        <v>0</v>
      </c>
      <c r="Q224" s="56">
        <f t="shared" si="89"/>
        <v>0</v>
      </c>
      <c r="R224" s="56">
        <f t="shared" si="89"/>
        <v>0</v>
      </c>
      <c r="S224" s="56">
        <f t="shared" si="90"/>
        <v>0</v>
      </c>
      <c r="T224" s="56">
        <f t="shared" si="90"/>
        <v>0</v>
      </c>
      <c r="U224" s="56">
        <f t="shared" si="90"/>
        <v>0</v>
      </c>
      <c r="V224" s="56">
        <f t="shared" si="90"/>
        <v>0</v>
      </c>
      <c r="W224" s="56">
        <f t="shared" si="90"/>
        <v>0</v>
      </c>
      <c r="X224" s="56">
        <f t="shared" si="90"/>
        <v>0</v>
      </c>
      <c r="Y224" s="56">
        <f t="shared" si="90"/>
        <v>0</v>
      </c>
      <c r="Z224" s="56">
        <f t="shared" si="90"/>
        <v>0</v>
      </c>
      <c r="AA224" s="56">
        <f t="shared" si="90"/>
        <v>0</v>
      </c>
      <c r="AB224" s="56">
        <f t="shared" si="90"/>
        <v>0</v>
      </c>
      <c r="AC224" s="56">
        <f t="shared" si="91"/>
        <v>0</v>
      </c>
      <c r="AD224" s="56">
        <f t="shared" si="91"/>
        <v>1</v>
      </c>
      <c r="AE224" s="56">
        <f t="shared" si="91"/>
        <v>1</v>
      </c>
      <c r="AF224" s="56">
        <f t="shared" si="91"/>
        <v>1</v>
      </c>
      <c r="AG224" s="56">
        <f t="shared" si="91"/>
        <v>1</v>
      </c>
      <c r="AH224" s="56">
        <f t="shared" si="91"/>
        <v>1</v>
      </c>
      <c r="AI224" s="56">
        <f t="shared" si="91"/>
        <v>1</v>
      </c>
      <c r="AJ224" s="56">
        <f t="shared" si="91"/>
        <v>1</v>
      </c>
      <c r="AK224" s="56">
        <f t="shared" si="91"/>
        <v>1</v>
      </c>
      <c r="AL224" s="56">
        <f t="shared" si="91"/>
        <v>1</v>
      </c>
      <c r="AM224" s="56">
        <f t="shared" si="92"/>
        <v>1</v>
      </c>
      <c r="AN224" s="56">
        <f t="shared" si="92"/>
        <v>1</v>
      </c>
      <c r="AO224" s="56">
        <f t="shared" si="92"/>
        <v>1</v>
      </c>
      <c r="AP224" s="56">
        <f t="shared" si="92"/>
        <v>1</v>
      </c>
      <c r="AQ224" s="56">
        <f t="shared" si="92"/>
        <v>1</v>
      </c>
      <c r="AR224" s="56">
        <f t="shared" si="92"/>
        <v>1</v>
      </c>
      <c r="AS224" s="56">
        <f t="shared" si="92"/>
        <v>1</v>
      </c>
      <c r="AT224" s="56">
        <f t="shared" si="92"/>
        <v>1</v>
      </c>
      <c r="AU224" s="56">
        <f t="shared" si="92"/>
        <v>1</v>
      </c>
      <c r="AV224" s="56">
        <f t="shared" si="92"/>
        <v>1</v>
      </c>
      <c r="AW224" s="56">
        <f t="shared" si="92"/>
        <v>1</v>
      </c>
      <c r="AX224" s="56">
        <f t="shared" si="92"/>
        <v>1</v>
      </c>
      <c r="AY224" s="56">
        <f t="shared" si="92"/>
        <v>1</v>
      </c>
      <c r="AZ224" s="56">
        <f t="shared" si="92"/>
        <v>0</v>
      </c>
    </row>
    <row r="225" spans="1:52">
      <c r="A225" s="56" t="s">
        <v>335</v>
      </c>
      <c r="B225" s="56">
        <v>163</v>
      </c>
      <c r="C225" s="56" t="s">
        <v>991</v>
      </c>
      <c r="D225" s="56" t="s">
        <v>990</v>
      </c>
      <c r="E225" s="1">
        <v>41339</v>
      </c>
      <c r="F225" s="1">
        <v>42513</v>
      </c>
      <c r="G225" s="1">
        <f t="shared" si="84"/>
        <v>42513</v>
      </c>
      <c r="I225" s="56">
        <f t="shared" si="89"/>
        <v>0</v>
      </c>
      <c r="J225" s="56">
        <f t="shared" si="89"/>
        <v>0</v>
      </c>
      <c r="K225" s="56">
        <f t="shared" si="89"/>
        <v>0</v>
      </c>
      <c r="L225" s="56">
        <f t="shared" si="89"/>
        <v>0</v>
      </c>
      <c r="M225" s="56">
        <f t="shared" si="89"/>
        <v>0</v>
      </c>
      <c r="N225" s="56">
        <f t="shared" si="89"/>
        <v>0</v>
      </c>
      <c r="O225" s="56">
        <f t="shared" si="89"/>
        <v>0</v>
      </c>
      <c r="P225" s="56">
        <f t="shared" si="89"/>
        <v>0</v>
      </c>
      <c r="Q225" s="56">
        <f t="shared" si="89"/>
        <v>0</v>
      </c>
      <c r="R225" s="56">
        <f t="shared" si="89"/>
        <v>0</v>
      </c>
      <c r="S225" s="56">
        <f t="shared" si="90"/>
        <v>0</v>
      </c>
      <c r="T225" s="56">
        <f t="shared" si="90"/>
        <v>0</v>
      </c>
      <c r="U225" s="56">
        <f t="shared" si="90"/>
        <v>0</v>
      </c>
      <c r="V225" s="56">
        <f t="shared" si="90"/>
        <v>0</v>
      </c>
      <c r="W225" s="56">
        <f t="shared" si="90"/>
        <v>0</v>
      </c>
      <c r="X225" s="56">
        <f t="shared" si="90"/>
        <v>0</v>
      </c>
      <c r="Y225" s="56">
        <f t="shared" si="90"/>
        <v>1</v>
      </c>
      <c r="Z225" s="56">
        <f t="shared" si="90"/>
        <v>1</v>
      </c>
      <c r="AA225" s="56">
        <f t="shared" si="90"/>
        <v>1</v>
      </c>
      <c r="AB225" s="56">
        <f t="shared" si="90"/>
        <v>1</v>
      </c>
      <c r="AC225" s="56">
        <f t="shared" si="91"/>
        <v>1</v>
      </c>
      <c r="AD225" s="56">
        <f t="shared" si="91"/>
        <v>1</v>
      </c>
      <c r="AE225" s="56">
        <f t="shared" si="91"/>
        <v>1</v>
      </c>
      <c r="AF225" s="56">
        <f t="shared" si="91"/>
        <v>1</v>
      </c>
      <c r="AG225" s="56">
        <f t="shared" si="91"/>
        <v>1</v>
      </c>
      <c r="AH225" s="56">
        <f t="shared" si="91"/>
        <v>1</v>
      </c>
      <c r="AI225" s="56">
        <f t="shared" si="91"/>
        <v>1</v>
      </c>
      <c r="AJ225" s="56">
        <f t="shared" si="91"/>
        <v>1</v>
      </c>
      <c r="AK225" s="56">
        <f t="shared" si="91"/>
        <v>1</v>
      </c>
      <c r="AL225" s="56">
        <f t="shared" si="91"/>
        <v>0</v>
      </c>
      <c r="AM225" s="56">
        <f t="shared" si="92"/>
        <v>0</v>
      </c>
      <c r="AN225" s="56">
        <f t="shared" si="92"/>
        <v>0</v>
      </c>
      <c r="AO225" s="56">
        <f t="shared" si="92"/>
        <v>0</v>
      </c>
      <c r="AP225" s="56">
        <f t="shared" si="92"/>
        <v>0</v>
      </c>
      <c r="AQ225" s="56">
        <f t="shared" si="92"/>
        <v>0</v>
      </c>
      <c r="AR225" s="56">
        <f t="shared" si="92"/>
        <v>0</v>
      </c>
      <c r="AS225" s="56">
        <f t="shared" si="92"/>
        <v>0</v>
      </c>
      <c r="AT225" s="56">
        <f t="shared" si="92"/>
        <v>0</v>
      </c>
      <c r="AU225" s="56">
        <f t="shared" si="92"/>
        <v>0</v>
      </c>
      <c r="AV225" s="56">
        <f t="shared" si="92"/>
        <v>0</v>
      </c>
      <c r="AW225" s="56">
        <f t="shared" si="92"/>
        <v>0</v>
      </c>
      <c r="AX225" s="56">
        <f t="shared" si="92"/>
        <v>0</v>
      </c>
      <c r="AY225" s="56">
        <f t="shared" si="92"/>
        <v>0</v>
      </c>
      <c r="AZ225" s="56">
        <f t="shared" si="92"/>
        <v>0</v>
      </c>
    </row>
    <row r="226" spans="1:52">
      <c r="A226" s="56" t="s">
        <v>335</v>
      </c>
      <c r="B226" s="56">
        <v>178</v>
      </c>
      <c r="C226" s="56" t="s">
        <v>971</v>
      </c>
      <c r="D226" s="56" t="s">
        <v>989</v>
      </c>
      <c r="E226" s="1">
        <v>41765</v>
      </c>
      <c r="F226" s="1">
        <v>42562</v>
      </c>
      <c r="G226" s="1">
        <f t="shared" si="84"/>
        <v>42562</v>
      </c>
      <c r="I226" s="56">
        <f t="shared" si="89"/>
        <v>0</v>
      </c>
      <c r="J226" s="56">
        <f t="shared" si="89"/>
        <v>0</v>
      </c>
      <c r="K226" s="56">
        <f t="shared" si="89"/>
        <v>0</v>
      </c>
      <c r="L226" s="56">
        <f t="shared" si="89"/>
        <v>0</v>
      </c>
      <c r="M226" s="56">
        <f t="shared" si="89"/>
        <v>0</v>
      </c>
      <c r="N226" s="56">
        <f t="shared" si="89"/>
        <v>0</v>
      </c>
      <c r="O226" s="56">
        <f t="shared" si="89"/>
        <v>0</v>
      </c>
      <c r="P226" s="56">
        <f t="shared" si="89"/>
        <v>0</v>
      </c>
      <c r="Q226" s="56">
        <f t="shared" si="89"/>
        <v>0</v>
      </c>
      <c r="R226" s="56">
        <f t="shared" si="89"/>
        <v>0</v>
      </c>
      <c r="S226" s="56">
        <f t="shared" si="90"/>
        <v>0</v>
      </c>
      <c r="T226" s="56">
        <f t="shared" si="90"/>
        <v>0</v>
      </c>
      <c r="U226" s="56">
        <f t="shared" si="90"/>
        <v>0</v>
      </c>
      <c r="V226" s="56">
        <f t="shared" si="90"/>
        <v>0</v>
      </c>
      <c r="W226" s="56">
        <f t="shared" si="90"/>
        <v>0</v>
      </c>
      <c r="X226" s="56">
        <f t="shared" si="90"/>
        <v>0</v>
      </c>
      <c r="Y226" s="56">
        <f t="shared" si="90"/>
        <v>0</v>
      </c>
      <c r="Z226" s="56">
        <f t="shared" si="90"/>
        <v>0</v>
      </c>
      <c r="AA226" s="56">
        <f t="shared" si="90"/>
        <v>0</v>
      </c>
      <c r="AB226" s="56">
        <f t="shared" si="90"/>
        <v>0</v>
      </c>
      <c r="AC226" s="56">
        <f t="shared" si="91"/>
        <v>0</v>
      </c>
      <c r="AD226" s="56">
        <f t="shared" si="91"/>
        <v>1</v>
      </c>
      <c r="AE226" s="56">
        <f t="shared" si="91"/>
        <v>1</v>
      </c>
      <c r="AF226" s="56">
        <f t="shared" si="91"/>
        <v>1</v>
      </c>
      <c r="AG226" s="56">
        <f t="shared" si="91"/>
        <v>1</v>
      </c>
      <c r="AH226" s="56">
        <f t="shared" si="91"/>
        <v>1</v>
      </c>
      <c r="AI226" s="56">
        <f t="shared" si="91"/>
        <v>1</v>
      </c>
      <c r="AJ226" s="56">
        <f t="shared" si="91"/>
        <v>1</v>
      </c>
      <c r="AK226" s="56">
        <f t="shared" si="91"/>
        <v>1</v>
      </c>
      <c r="AL226" s="56">
        <f t="shared" si="91"/>
        <v>1</v>
      </c>
      <c r="AM226" s="56">
        <f t="shared" si="92"/>
        <v>0</v>
      </c>
      <c r="AN226" s="56">
        <f t="shared" si="92"/>
        <v>0</v>
      </c>
      <c r="AO226" s="56">
        <f t="shared" si="92"/>
        <v>0</v>
      </c>
      <c r="AP226" s="56">
        <f t="shared" si="92"/>
        <v>0</v>
      </c>
      <c r="AQ226" s="56">
        <f t="shared" si="92"/>
        <v>0</v>
      </c>
      <c r="AR226" s="56">
        <f t="shared" si="92"/>
        <v>0</v>
      </c>
      <c r="AS226" s="56">
        <f t="shared" si="92"/>
        <v>0</v>
      </c>
      <c r="AT226" s="56">
        <f t="shared" si="92"/>
        <v>0</v>
      </c>
      <c r="AU226" s="56">
        <f t="shared" si="92"/>
        <v>0</v>
      </c>
      <c r="AV226" s="56">
        <f t="shared" si="92"/>
        <v>0</v>
      </c>
      <c r="AW226" s="56">
        <f t="shared" si="92"/>
        <v>0</v>
      </c>
      <c r="AX226" s="56">
        <f t="shared" si="92"/>
        <v>0</v>
      </c>
      <c r="AY226" s="56">
        <f t="shared" si="92"/>
        <v>0</v>
      </c>
      <c r="AZ226" s="56">
        <f t="shared" si="92"/>
        <v>0</v>
      </c>
    </row>
    <row r="227" spans="1:52">
      <c r="A227" s="56" t="s">
        <v>335</v>
      </c>
      <c r="B227" s="56">
        <v>189</v>
      </c>
      <c r="C227" s="56" t="s">
        <v>971</v>
      </c>
      <c r="D227" s="56" t="s">
        <v>988</v>
      </c>
      <c r="E227" s="1">
        <v>41765</v>
      </c>
      <c r="F227" s="1">
        <v>43091</v>
      </c>
      <c r="G227" s="1">
        <f t="shared" si="84"/>
        <v>43091</v>
      </c>
      <c r="I227" s="56">
        <f t="shared" ref="I227:R236" si="93">IF(AND(I$5&gt;$E227,I$5&lt;$G227),1,0)</f>
        <v>0</v>
      </c>
      <c r="J227" s="56">
        <f t="shared" si="93"/>
        <v>0</v>
      </c>
      <c r="K227" s="56">
        <f t="shared" si="93"/>
        <v>0</v>
      </c>
      <c r="L227" s="56">
        <f t="shared" si="93"/>
        <v>0</v>
      </c>
      <c r="M227" s="56">
        <f t="shared" si="93"/>
        <v>0</v>
      </c>
      <c r="N227" s="56">
        <f t="shared" si="93"/>
        <v>0</v>
      </c>
      <c r="O227" s="56">
        <f t="shared" si="93"/>
        <v>0</v>
      </c>
      <c r="P227" s="56">
        <f t="shared" si="93"/>
        <v>0</v>
      </c>
      <c r="Q227" s="56">
        <f t="shared" si="93"/>
        <v>0</v>
      </c>
      <c r="R227" s="56">
        <f t="shared" si="93"/>
        <v>0</v>
      </c>
      <c r="S227" s="56">
        <f t="shared" ref="S227:AB236" si="94">IF(AND(S$5&gt;$E227,S$5&lt;$G227),1,0)</f>
        <v>0</v>
      </c>
      <c r="T227" s="56">
        <f t="shared" si="94"/>
        <v>0</v>
      </c>
      <c r="U227" s="56">
        <f t="shared" si="94"/>
        <v>0</v>
      </c>
      <c r="V227" s="56">
        <f t="shared" si="94"/>
        <v>0</v>
      </c>
      <c r="W227" s="56">
        <f t="shared" si="94"/>
        <v>0</v>
      </c>
      <c r="X227" s="56">
        <f t="shared" si="94"/>
        <v>0</v>
      </c>
      <c r="Y227" s="56">
        <f t="shared" si="94"/>
        <v>0</v>
      </c>
      <c r="Z227" s="56">
        <f t="shared" si="94"/>
        <v>0</v>
      </c>
      <c r="AA227" s="56">
        <f t="shared" si="94"/>
        <v>0</v>
      </c>
      <c r="AB227" s="56">
        <f t="shared" si="94"/>
        <v>0</v>
      </c>
      <c r="AC227" s="56">
        <f t="shared" ref="AC227:AL236" si="95">IF(AND(AC$5&gt;$E227,AC$5&lt;$G227),1,0)</f>
        <v>0</v>
      </c>
      <c r="AD227" s="56">
        <f t="shared" si="95"/>
        <v>1</v>
      </c>
      <c r="AE227" s="56">
        <f t="shared" si="95"/>
        <v>1</v>
      </c>
      <c r="AF227" s="56">
        <f t="shared" si="95"/>
        <v>1</v>
      </c>
      <c r="AG227" s="56">
        <f t="shared" si="95"/>
        <v>1</v>
      </c>
      <c r="AH227" s="56">
        <f t="shared" si="95"/>
        <v>1</v>
      </c>
      <c r="AI227" s="56">
        <f t="shared" si="95"/>
        <v>1</v>
      </c>
      <c r="AJ227" s="56">
        <f t="shared" si="95"/>
        <v>1</v>
      </c>
      <c r="AK227" s="56">
        <f t="shared" si="95"/>
        <v>1</v>
      </c>
      <c r="AL227" s="56">
        <f t="shared" si="95"/>
        <v>1</v>
      </c>
      <c r="AM227" s="56">
        <f t="shared" ref="AM227:AZ236" si="96">IF(AND(AM$5&gt;$E227,AM$5&lt;$G227),1,0)</f>
        <v>1</v>
      </c>
      <c r="AN227" s="56">
        <f t="shared" si="96"/>
        <v>1</v>
      </c>
      <c r="AO227" s="56">
        <f t="shared" si="96"/>
        <v>1</v>
      </c>
      <c r="AP227" s="56">
        <f t="shared" si="96"/>
        <v>1</v>
      </c>
      <c r="AQ227" s="56">
        <f t="shared" si="96"/>
        <v>1</v>
      </c>
      <c r="AR227" s="56">
        <f t="shared" si="96"/>
        <v>0</v>
      </c>
      <c r="AS227" s="56">
        <f t="shared" si="96"/>
        <v>0</v>
      </c>
      <c r="AT227" s="56">
        <f t="shared" si="96"/>
        <v>0</v>
      </c>
      <c r="AU227" s="56">
        <f t="shared" si="96"/>
        <v>0</v>
      </c>
      <c r="AV227" s="56">
        <f t="shared" si="96"/>
        <v>0</v>
      </c>
      <c r="AW227" s="56">
        <f t="shared" si="96"/>
        <v>0</v>
      </c>
      <c r="AX227" s="56">
        <f t="shared" si="96"/>
        <v>0</v>
      </c>
      <c r="AY227" s="56">
        <f t="shared" si="96"/>
        <v>0</v>
      </c>
      <c r="AZ227" s="56">
        <f t="shared" si="96"/>
        <v>0</v>
      </c>
    </row>
    <row r="228" spans="1:52">
      <c r="A228" s="56" t="s">
        <v>335</v>
      </c>
      <c r="B228" s="56">
        <v>237</v>
      </c>
      <c r="C228" s="56" t="s">
        <v>962</v>
      </c>
      <c r="D228" s="56" t="s">
        <v>987</v>
      </c>
      <c r="E228" s="1">
        <v>39794</v>
      </c>
      <c r="F228" s="1">
        <v>43295</v>
      </c>
      <c r="G228" s="1">
        <f t="shared" si="84"/>
        <v>43295</v>
      </c>
      <c r="I228" s="56">
        <f t="shared" si="93"/>
        <v>1</v>
      </c>
      <c r="J228" s="56">
        <f t="shared" si="93"/>
        <v>1</v>
      </c>
      <c r="K228" s="56">
        <f t="shared" si="93"/>
        <v>1</v>
      </c>
      <c r="L228" s="56">
        <f t="shared" si="93"/>
        <v>1</v>
      </c>
      <c r="M228" s="56">
        <f t="shared" si="93"/>
        <v>1</v>
      </c>
      <c r="N228" s="56">
        <f t="shared" si="93"/>
        <v>1</v>
      </c>
      <c r="O228" s="56">
        <f t="shared" si="93"/>
        <v>1</v>
      </c>
      <c r="P228" s="56">
        <f t="shared" si="93"/>
        <v>1</v>
      </c>
      <c r="Q228" s="56">
        <f t="shared" si="93"/>
        <v>1</v>
      </c>
      <c r="R228" s="56">
        <f t="shared" si="93"/>
        <v>1</v>
      </c>
      <c r="S228" s="56">
        <f t="shared" si="94"/>
        <v>1</v>
      </c>
      <c r="T228" s="56">
        <f t="shared" si="94"/>
        <v>1</v>
      </c>
      <c r="U228" s="56">
        <f t="shared" si="94"/>
        <v>1</v>
      </c>
      <c r="V228" s="56">
        <f t="shared" si="94"/>
        <v>1</v>
      </c>
      <c r="W228" s="56">
        <f t="shared" si="94"/>
        <v>1</v>
      </c>
      <c r="X228" s="56">
        <f t="shared" si="94"/>
        <v>1</v>
      </c>
      <c r="Y228" s="56">
        <f t="shared" si="94"/>
        <v>1</v>
      </c>
      <c r="Z228" s="56">
        <f t="shared" si="94"/>
        <v>1</v>
      </c>
      <c r="AA228" s="56">
        <f t="shared" si="94"/>
        <v>1</v>
      </c>
      <c r="AB228" s="56">
        <f t="shared" si="94"/>
        <v>1</v>
      </c>
      <c r="AC228" s="56">
        <f t="shared" si="95"/>
        <v>1</v>
      </c>
      <c r="AD228" s="56">
        <f t="shared" si="95"/>
        <v>1</v>
      </c>
      <c r="AE228" s="56">
        <f t="shared" si="95"/>
        <v>1</v>
      </c>
      <c r="AF228" s="56">
        <f t="shared" si="95"/>
        <v>1</v>
      </c>
      <c r="AG228" s="56">
        <f t="shared" si="95"/>
        <v>1</v>
      </c>
      <c r="AH228" s="56">
        <f t="shared" si="95"/>
        <v>1</v>
      </c>
      <c r="AI228" s="56">
        <f t="shared" si="95"/>
        <v>1</v>
      </c>
      <c r="AJ228" s="56">
        <f t="shared" si="95"/>
        <v>1</v>
      </c>
      <c r="AK228" s="56">
        <f t="shared" si="95"/>
        <v>1</v>
      </c>
      <c r="AL228" s="56">
        <f t="shared" si="95"/>
        <v>1</v>
      </c>
      <c r="AM228" s="56">
        <f t="shared" si="96"/>
        <v>1</v>
      </c>
      <c r="AN228" s="56">
        <f t="shared" si="96"/>
        <v>1</v>
      </c>
      <c r="AO228" s="56">
        <f t="shared" si="96"/>
        <v>1</v>
      </c>
      <c r="AP228" s="56">
        <f t="shared" si="96"/>
        <v>1</v>
      </c>
      <c r="AQ228" s="56">
        <f t="shared" si="96"/>
        <v>1</v>
      </c>
      <c r="AR228" s="56">
        <f t="shared" si="96"/>
        <v>1</v>
      </c>
      <c r="AS228" s="56">
        <f t="shared" si="96"/>
        <v>1</v>
      </c>
      <c r="AT228" s="56">
        <f t="shared" si="96"/>
        <v>1</v>
      </c>
      <c r="AU228" s="56">
        <f t="shared" si="96"/>
        <v>0</v>
      </c>
      <c r="AV228" s="56">
        <f t="shared" si="96"/>
        <v>0</v>
      </c>
      <c r="AW228" s="56">
        <f t="shared" si="96"/>
        <v>0</v>
      </c>
      <c r="AX228" s="56">
        <f t="shared" si="96"/>
        <v>0</v>
      </c>
      <c r="AY228" s="56">
        <f t="shared" si="96"/>
        <v>0</v>
      </c>
      <c r="AZ228" s="56">
        <f t="shared" si="96"/>
        <v>0</v>
      </c>
    </row>
    <row r="229" spans="1:52">
      <c r="A229" s="56" t="s">
        <v>335</v>
      </c>
      <c r="B229" s="56">
        <v>239</v>
      </c>
      <c r="C229" s="56" t="s">
        <v>962</v>
      </c>
      <c r="D229" s="56" t="s">
        <v>986</v>
      </c>
      <c r="E229" s="1">
        <v>39794</v>
      </c>
      <c r="F229" s="1">
        <v>43250</v>
      </c>
      <c r="G229" s="1">
        <f t="shared" si="84"/>
        <v>43250</v>
      </c>
      <c r="I229" s="56">
        <f t="shared" si="93"/>
        <v>1</v>
      </c>
      <c r="J229" s="56">
        <f t="shared" si="93"/>
        <v>1</v>
      </c>
      <c r="K229" s="56">
        <f t="shared" si="93"/>
        <v>1</v>
      </c>
      <c r="L229" s="56">
        <f t="shared" si="93"/>
        <v>1</v>
      </c>
      <c r="M229" s="56">
        <f t="shared" si="93"/>
        <v>1</v>
      </c>
      <c r="N229" s="56">
        <f t="shared" si="93"/>
        <v>1</v>
      </c>
      <c r="O229" s="56">
        <f t="shared" si="93"/>
        <v>1</v>
      </c>
      <c r="P229" s="56">
        <f t="shared" si="93"/>
        <v>1</v>
      </c>
      <c r="Q229" s="56">
        <f t="shared" si="93"/>
        <v>1</v>
      </c>
      <c r="R229" s="56">
        <f t="shared" si="93"/>
        <v>1</v>
      </c>
      <c r="S229" s="56">
        <f t="shared" si="94"/>
        <v>1</v>
      </c>
      <c r="T229" s="56">
        <f t="shared" si="94"/>
        <v>1</v>
      </c>
      <c r="U229" s="56">
        <f t="shared" si="94"/>
        <v>1</v>
      </c>
      <c r="V229" s="56">
        <f t="shared" si="94"/>
        <v>1</v>
      </c>
      <c r="W229" s="56">
        <f t="shared" si="94"/>
        <v>1</v>
      </c>
      <c r="X229" s="56">
        <f t="shared" si="94"/>
        <v>1</v>
      </c>
      <c r="Y229" s="56">
        <f t="shared" si="94"/>
        <v>1</v>
      </c>
      <c r="Z229" s="56">
        <f t="shared" si="94"/>
        <v>1</v>
      </c>
      <c r="AA229" s="56">
        <f t="shared" si="94"/>
        <v>1</v>
      </c>
      <c r="AB229" s="56">
        <f t="shared" si="94"/>
        <v>1</v>
      </c>
      <c r="AC229" s="56">
        <f t="shared" si="95"/>
        <v>1</v>
      </c>
      <c r="AD229" s="56">
        <f t="shared" si="95"/>
        <v>1</v>
      </c>
      <c r="AE229" s="56">
        <f t="shared" si="95"/>
        <v>1</v>
      </c>
      <c r="AF229" s="56">
        <f t="shared" si="95"/>
        <v>1</v>
      </c>
      <c r="AG229" s="56">
        <f t="shared" si="95"/>
        <v>1</v>
      </c>
      <c r="AH229" s="56">
        <f t="shared" si="95"/>
        <v>1</v>
      </c>
      <c r="AI229" s="56">
        <f t="shared" si="95"/>
        <v>1</v>
      </c>
      <c r="AJ229" s="56">
        <f t="shared" si="95"/>
        <v>1</v>
      </c>
      <c r="AK229" s="56">
        <f t="shared" si="95"/>
        <v>1</v>
      </c>
      <c r="AL229" s="56">
        <f t="shared" si="95"/>
        <v>1</v>
      </c>
      <c r="AM229" s="56">
        <f t="shared" si="96"/>
        <v>1</v>
      </c>
      <c r="AN229" s="56">
        <f t="shared" si="96"/>
        <v>1</v>
      </c>
      <c r="AO229" s="56">
        <f t="shared" si="96"/>
        <v>1</v>
      </c>
      <c r="AP229" s="56">
        <f t="shared" si="96"/>
        <v>1</v>
      </c>
      <c r="AQ229" s="56">
        <f t="shared" si="96"/>
        <v>1</v>
      </c>
      <c r="AR229" s="56">
        <f t="shared" si="96"/>
        <v>1</v>
      </c>
      <c r="AS229" s="56">
        <f t="shared" si="96"/>
        <v>1</v>
      </c>
      <c r="AT229" s="56">
        <f t="shared" si="96"/>
        <v>0</v>
      </c>
      <c r="AU229" s="56">
        <f t="shared" si="96"/>
        <v>0</v>
      </c>
      <c r="AV229" s="56">
        <f t="shared" si="96"/>
        <v>0</v>
      </c>
      <c r="AW229" s="56">
        <f t="shared" si="96"/>
        <v>0</v>
      </c>
      <c r="AX229" s="56">
        <f t="shared" si="96"/>
        <v>0</v>
      </c>
      <c r="AY229" s="56">
        <f t="shared" si="96"/>
        <v>0</v>
      </c>
      <c r="AZ229" s="56">
        <f t="shared" si="96"/>
        <v>0</v>
      </c>
    </row>
    <row r="230" spans="1:52">
      <c r="A230" s="56" t="s">
        <v>335</v>
      </c>
      <c r="B230" s="56">
        <v>240</v>
      </c>
      <c r="C230" s="56" t="s">
        <v>962</v>
      </c>
      <c r="D230" s="56" t="s">
        <v>985</v>
      </c>
      <c r="E230" s="1">
        <v>39801</v>
      </c>
      <c r="F230" s="1">
        <v>43330</v>
      </c>
      <c r="G230" s="1">
        <f t="shared" si="84"/>
        <v>43330</v>
      </c>
      <c r="I230" s="56">
        <f t="shared" si="93"/>
        <v>1</v>
      </c>
      <c r="J230" s="56">
        <f t="shared" si="93"/>
        <v>1</v>
      </c>
      <c r="K230" s="56">
        <f t="shared" si="93"/>
        <v>1</v>
      </c>
      <c r="L230" s="56">
        <f t="shared" si="93"/>
        <v>1</v>
      </c>
      <c r="M230" s="56">
        <f t="shared" si="93"/>
        <v>1</v>
      </c>
      <c r="N230" s="56">
        <f t="shared" si="93"/>
        <v>1</v>
      </c>
      <c r="O230" s="56">
        <f t="shared" si="93"/>
        <v>1</v>
      </c>
      <c r="P230" s="56">
        <f t="shared" si="93"/>
        <v>1</v>
      </c>
      <c r="Q230" s="56">
        <f t="shared" si="93"/>
        <v>1</v>
      </c>
      <c r="R230" s="56">
        <f t="shared" si="93"/>
        <v>1</v>
      </c>
      <c r="S230" s="56">
        <f t="shared" si="94"/>
        <v>1</v>
      </c>
      <c r="T230" s="56">
        <f t="shared" si="94"/>
        <v>1</v>
      </c>
      <c r="U230" s="56">
        <f t="shared" si="94"/>
        <v>1</v>
      </c>
      <c r="V230" s="56">
        <f t="shared" si="94"/>
        <v>1</v>
      </c>
      <c r="W230" s="56">
        <f t="shared" si="94"/>
        <v>1</v>
      </c>
      <c r="X230" s="56">
        <f t="shared" si="94"/>
        <v>1</v>
      </c>
      <c r="Y230" s="56">
        <f t="shared" si="94"/>
        <v>1</v>
      </c>
      <c r="Z230" s="56">
        <f t="shared" si="94"/>
        <v>1</v>
      </c>
      <c r="AA230" s="56">
        <f t="shared" si="94"/>
        <v>1</v>
      </c>
      <c r="AB230" s="56">
        <f t="shared" si="94"/>
        <v>1</v>
      </c>
      <c r="AC230" s="56">
        <f t="shared" si="95"/>
        <v>1</v>
      </c>
      <c r="AD230" s="56">
        <f t="shared" si="95"/>
        <v>1</v>
      </c>
      <c r="AE230" s="56">
        <f t="shared" si="95"/>
        <v>1</v>
      </c>
      <c r="AF230" s="56">
        <f t="shared" si="95"/>
        <v>1</v>
      </c>
      <c r="AG230" s="56">
        <f t="shared" si="95"/>
        <v>1</v>
      </c>
      <c r="AH230" s="56">
        <f t="shared" si="95"/>
        <v>1</v>
      </c>
      <c r="AI230" s="56">
        <f t="shared" si="95"/>
        <v>1</v>
      </c>
      <c r="AJ230" s="56">
        <f t="shared" si="95"/>
        <v>1</v>
      </c>
      <c r="AK230" s="56">
        <f t="shared" si="95"/>
        <v>1</v>
      </c>
      <c r="AL230" s="56">
        <f t="shared" si="95"/>
        <v>1</v>
      </c>
      <c r="AM230" s="56">
        <f t="shared" si="96"/>
        <v>1</v>
      </c>
      <c r="AN230" s="56">
        <f t="shared" si="96"/>
        <v>1</v>
      </c>
      <c r="AO230" s="56">
        <f t="shared" si="96"/>
        <v>1</v>
      </c>
      <c r="AP230" s="56">
        <f t="shared" si="96"/>
        <v>1</v>
      </c>
      <c r="AQ230" s="56">
        <f t="shared" si="96"/>
        <v>1</v>
      </c>
      <c r="AR230" s="56">
        <f t="shared" si="96"/>
        <v>1</v>
      </c>
      <c r="AS230" s="56">
        <f t="shared" si="96"/>
        <v>1</v>
      </c>
      <c r="AT230" s="56">
        <f t="shared" si="96"/>
        <v>1</v>
      </c>
      <c r="AU230" s="56">
        <f t="shared" si="96"/>
        <v>0</v>
      </c>
      <c r="AV230" s="56">
        <f t="shared" si="96"/>
        <v>0</v>
      </c>
      <c r="AW230" s="56">
        <f t="shared" si="96"/>
        <v>0</v>
      </c>
      <c r="AX230" s="56">
        <f t="shared" si="96"/>
        <v>0</v>
      </c>
      <c r="AY230" s="56">
        <f t="shared" si="96"/>
        <v>0</v>
      </c>
      <c r="AZ230" s="56">
        <f t="shared" si="96"/>
        <v>0</v>
      </c>
    </row>
    <row r="231" spans="1:52">
      <c r="A231" s="56" t="s">
        <v>335</v>
      </c>
      <c r="B231" s="56">
        <v>247</v>
      </c>
      <c r="C231" s="56" t="s">
        <v>967</v>
      </c>
      <c r="D231" s="56" t="s">
        <v>984</v>
      </c>
      <c r="E231" s="1">
        <v>39934</v>
      </c>
      <c r="F231" s="1">
        <v>43264</v>
      </c>
      <c r="G231" s="1">
        <f t="shared" si="84"/>
        <v>43264</v>
      </c>
      <c r="I231" s="56">
        <f t="shared" si="93"/>
        <v>0</v>
      </c>
      <c r="J231" s="56">
        <f t="shared" si="93"/>
        <v>1</v>
      </c>
      <c r="K231" s="56">
        <f t="shared" si="93"/>
        <v>1</v>
      </c>
      <c r="L231" s="56">
        <f t="shared" si="93"/>
        <v>1</v>
      </c>
      <c r="M231" s="56">
        <f t="shared" si="93"/>
        <v>1</v>
      </c>
      <c r="N231" s="56">
        <f t="shared" si="93"/>
        <v>1</v>
      </c>
      <c r="O231" s="56">
        <f t="shared" si="93"/>
        <v>1</v>
      </c>
      <c r="P231" s="56">
        <f t="shared" si="93"/>
        <v>1</v>
      </c>
      <c r="Q231" s="56">
        <f t="shared" si="93"/>
        <v>1</v>
      </c>
      <c r="R231" s="56">
        <f t="shared" si="93"/>
        <v>1</v>
      </c>
      <c r="S231" s="56">
        <f t="shared" si="94"/>
        <v>1</v>
      </c>
      <c r="T231" s="56">
        <f t="shared" si="94"/>
        <v>1</v>
      </c>
      <c r="U231" s="56">
        <f t="shared" si="94"/>
        <v>1</v>
      </c>
      <c r="V231" s="56">
        <f t="shared" si="94"/>
        <v>1</v>
      </c>
      <c r="W231" s="56">
        <f t="shared" si="94"/>
        <v>1</v>
      </c>
      <c r="X231" s="56">
        <f t="shared" si="94"/>
        <v>1</v>
      </c>
      <c r="Y231" s="56">
        <f t="shared" si="94"/>
        <v>1</v>
      </c>
      <c r="Z231" s="56">
        <f t="shared" si="94"/>
        <v>1</v>
      </c>
      <c r="AA231" s="56">
        <f t="shared" si="94"/>
        <v>1</v>
      </c>
      <c r="AB231" s="56">
        <f t="shared" si="94"/>
        <v>1</v>
      </c>
      <c r="AC231" s="56">
        <f t="shared" si="95"/>
        <v>1</v>
      </c>
      <c r="AD231" s="56">
        <f t="shared" si="95"/>
        <v>1</v>
      </c>
      <c r="AE231" s="56">
        <f t="shared" si="95"/>
        <v>1</v>
      </c>
      <c r="AF231" s="56">
        <f t="shared" si="95"/>
        <v>1</v>
      </c>
      <c r="AG231" s="56">
        <f t="shared" si="95"/>
        <v>1</v>
      </c>
      <c r="AH231" s="56">
        <f t="shared" si="95"/>
        <v>1</v>
      </c>
      <c r="AI231" s="56">
        <f t="shared" si="95"/>
        <v>1</v>
      </c>
      <c r="AJ231" s="56">
        <f t="shared" si="95"/>
        <v>1</v>
      </c>
      <c r="AK231" s="56">
        <f t="shared" si="95"/>
        <v>1</v>
      </c>
      <c r="AL231" s="56">
        <f t="shared" si="95"/>
        <v>1</v>
      </c>
      <c r="AM231" s="56">
        <f t="shared" si="96"/>
        <v>1</v>
      </c>
      <c r="AN231" s="56">
        <f t="shared" si="96"/>
        <v>1</v>
      </c>
      <c r="AO231" s="56">
        <f t="shared" si="96"/>
        <v>1</v>
      </c>
      <c r="AP231" s="56">
        <f t="shared" si="96"/>
        <v>1</v>
      </c>
      <c r="AQ231" s="56">
        <f t="shared" si="96"/>
        <v>1</v>
      </c>
      <c r="AR231" s="56">
        <f t="shared" si="96"/>
        <v>1</v>
      </c>
      <c r="AS231" s="56">
        <f t="shared" si="96"/>
        <v>1</v>
      </c>
      <c r="AT231" s="56">
        <f t="shared" si="96"/>
        <v>0</v>
      </c>
      <c r="AU231" s="56">
        <f t="shared" si="96"/>
        <v>0</v>
      </c>
      <c r="AV231" s="56">
        <f t="shared" si="96"/>
        <v>0</v>
      </c>
      <c r="AW231" s="56">
        <f t="shared" si="96"/>
        <v>0</v>
      </c>
      <c r="AX231" s="56">
        <f t="shared" si="96"/>
        <v>0</v>
      </c>
      <c r="AY231" s="56">
        <f t="shared" si="96"/>
        <v>0</v>
      </c>
      <c r="AZ231" s="56">
        <f t="shared" si="96"/>
        <v>0</v>
      </c>
    </row>
    <row r="232" spans="1:52">
      <c r="A232" s="56" t="s">
        <v>335</v>
      </c>
      <c r="B232" s="56">
        <v>382</v>
      </c>
      <c r="C232" s="56" t="s">
        <v>967</v>
      </c>
      <c r="D232" s="56" t="s">
        <v>983</v>
      </c>
      <c r="E232" s="1">
        <v>40453</v>
      </c>
      <c r="F232" s="1">
        <v>43204</v>
      </c>
      <c r="G232" s="1">
        <f t="shared" si="84"/>
        <v>43204</v>
      </c>
      <c r="I232" s="56">
        <f t="shared" si="93"/>
        <v>0</v>
      </c>
      <c r="J232" s="56">
        <f t="shared" si="93"/>
        <v>0</v>
      </c>
      <c r="K232" s="56">
        <f t="shared" si="93"/>
        <v>0</v>
      </c>
      <c r="L232" s="56">
        <f t="shared" si="93"/>
        <v>0</v>
      </c>
      <c r="M232" s="56">
        <f t="shared" si="93"/>
        <v>0</v>
      </c>
      <c r="N232" s="56">
        <f t="shared" si="93"/>
        <v>0</v>
      </c>
      <c r="O232" s="56">
        <f t="shared" si="93"/>
        <v>0</v>
      </c>
      <c r="P232" s="56">
        <f t="shared" si="93"/>
        <v>1</v>
      </c>
      <c r="Q232" s="56">
        <f t="shared" si="93"/>
        <v>1</v>
      </c>
      <c r="R232" s="56">
        <f t="shared" si="93"/>
        <v>1</v>
      </c>
      <c r="S232" s="56">
        <f t="shared" si="94"/>
        <v>1</v>
      </c>
      <c r="T232" s="56">
        <f t="shared" si="94"/>
        <v>1</v>
      </c>
      <c r="U232" s="56">
        <f t="shared" si="94"/>
        <v>1</v>
      </c>
      <c r="V232" s="56">
        <f t="shared" si="94"/>
        <v>1</v>
      </c>
      <c r="W232" s="56">
        <f t="shared" si="94"/>
        <v>1</v>
      </c>
      <c r="X232" s="56">
        <f t="shared" si="94"/>
        <v>1</v>
      </c>
      <c r="Y232" s="56">
        <f t="shared" si="94"/>
        <v>1</v>
      </c>
      <c r="Z232" s="56">
        <f t="shared" si="94"/>
        <v>1</v>
      </c>
      <c r="AA232" s="56">
        <f t="shared" si="94"/>
        <v>1</v>
      </c>
      <c r="AB232" s="56">
        <f t="shared" si="94"/>
        <v>1</v>
      </c>
      <c r="AC232" s="56">
        <f t="shared" si="95"/>
        <v>1</v>
      </c>
      <c r="AD232" s="56">
        <f t="shared" si="95"/>
        <v>1</v>
      </c>
      <c r="AE232" s="56">
        <f t="shared" si="95"/>
        <v>1</v>
      </c>
      <c r="AF232" s="56">
        <f t="shared" si="95"/>
        <v>1</v>
      </c>
      <c r="AG232" s="56">
        <f t="shared" si="95"/>
        <v>1</v>
      </c>
      <c r="AH232" s="56">
        <f t="shared" si="95"/>
        <v>1</v>
      </c>
      <c r="AI232" s="56">
        <f t="shared" si="95"/>
        <v>1</v>
      </c>
      <c r="AJ232" s="56">
        <f t="shared" si="95"/>
        <v>1</v>
      </c>
      <c r="AK232" s="56">
        <f t="shared" si="95"/>
        <v>1</v>
      </c>
      <c r="AL232" s="56">
        <f t="shared" si="95"/>
        <v>1</v>
      </c>
      <c r="AM232" s="56">
        <f t="shared" si="96"/>
        <v>1</v>
      </c>
      <c r="AN232" s="56">
        <f t="shared" si="96"/>
        <v>1</v>
      </c>
      <c r="AO232" s="56">
        <f t="shared" si="96"/>
        <v>1</v>
      </c>
      <c r="AP232" s="56">
        <f t="shared" si="96"/>
        <v>1</v>
      </c>
      <c r="AQ232" s="56">
        <f t="shared" si="96"/>
        <v>1</v>
      </c>
      <c r="AR232" s="56">
        <f t="shared" si="96"/>
        <v>1</v>
      </c>
      <c r="AS232" s="56">
        <f t="shared" si="96"/>
        <v>1</v>
      </c>
      <c r="AT232" s="56">
        <f t="shared" si="96"/>
        <v>0</v>
      </c>
      <c r="AU232" s="56">
        <f t="shared" si="96"/>
        <v>0</v>
      </c>
      <c r="AV232" s="56">
        <f t="shared" si="96"/>
        <v>0</v>
      </c>
      <c r="AW232" s="56">
        <f t="shared" si="96"/>
        <v>0</v>
      </c>
      <c r="AX232" s="56">
        <f t="shared" si="96"/>
        <v>0</v>
      </c>
      <c r="AY232" s="56">
        <f t="shared" si="96"/>
        <v>0</v>
      </c>
      <c r="AZ232" s="56">
        <f t="shared" si="96"/>
        <v>0</v>
      </c>
    </row>
    <row r="233" spans="1:52">
      <c r="A233" s="56" t="s">
        <v>335</v>
      </c>
      <c r="B233" s="56">
        <v>407</v>
      </c>
      <c r="C233" s="56" t="s">
        <v>962</v>
      </c>
      <c r="D233" s="56" t="s">
        <v>982</v>
      </c>
      <c r="E233" s="1">
        <v>40556</v>
      </c>
      <c r="F233" s="1">
        <v>42902</v>
      </c>
      <c r="G233" s="1">
        <f t="shared" si="84"/>
        <v>42902</v>
      </c>
      <c r="I233" s="56">
        <f t="shared" si="93"/>
        <v>0</v>
      </c>
      <c r="J233" s="56">
        <f t="shared" si="93"/>
        <v>0</v>
      </c>
      <c r="K233" s="56">
        <f t="shared" si="93"/>
        <v>0</v>
      </c>
      <c r="L233" s="56">
        <f t="shared" si="93"/>
        <v>0</v>
      </c>
      <c r="M233" s="56">
        <f t="shared" si="93"/>
        <v>0</v>
      </c>
      <c r="N233" s="56">
        <f t="shared" si="93"/>
        <v>0</v>
      </c>
      <c r="O233" s="56">
        <f t="shared" si="93"/>
        <v>0</v>
      </c>
      <c r="P233" s="56">
        <f t="shared" si="93"/>
        <v>0</v>
      </c>
      <c r="Q233" s="56">
        <f t="shared" si="93"/>
        <v>1</v>
      </c>
      <c r="R233" s="56">
        <f t="shared" si="93"/>
        <v>1</v>
      </c>
      <c r="S233" s="56">
        <f t="shared" si="94"/>
        <v>1</v>
      </c>
      <c r="T233" s="56">
        <f t="shared" si="94"/>
        <v>1</v>
      </c>
      <c r="U233" s="56">
        <f t="shared" si="94"/>
        <v>1</v>
      </c>
      <c r="V233" s="56">
        <f t="shared" si="94"/>
        <v>1</v>
      </c>
      <c r="W233" s="56">
        <f t="shared" si="94"/>
        <v>1</v>
      </c>
      <c r="X233" s="56">
        <f t="shared" si="94"/>
        <v>1</v>
      </c>
      <c r="Y233" s="56">
        <f t="shared" si="94"/>
        <v>1</v>
      </c>
      <c r="Z233" s="56">
        <f t="shared" si="94"/>
        <v>1</v>
      </c>
      <c r="AA233" s="56">
        <f t="shared" si="94"/>
        <v>1</v>
      </c>
      <c r="AB233" s="56">
        <f t="shared" si="94"/>
        <v>1</v>
      </c>
      <c r="AC233" s="56">
        <f t="shared" si="95"/>
        <v>1</v>
      </c>
      <c r="AD233" s="56">
        <f t="shared" si="95"/>
        <v>1</v>
      </c>
      <c r="AE233" s="56">
        <f t="shared" si="95"/>
        <v>1</v>
      </c>
      <c r="AF233" s="56">
        <f t="shared" si="95"/>
        <v>1</v>
      </c>
      <c r="AG233" s="56">
        <f t="shared" si="95"/>
        <v>1</v>
      </c>
      <c r="AH233" s="56">
        <f t="shared" si="95"/>
        <v>1</v>
      </c>
      <c r="AI233" s="56">
        <f t="shared" si="95"/>
        <v>1</v>
      </c>
      <c r="AJ233" s="56">
        <f t="shared" si="95"/>
        <v>1</v>
      </c>
      <c r="AK233" s="56">
        <f t="shared" si="95"/>
        <v>1</v>
      </c>
      <c r="AL233" s="56">
        <f t="shared" si="95"/>
        <v>1</v>
      </c>
      <c r="AM233" s="56">
        <f t="shared" si="96"/>
        <v>1</v>
      </c>
      <c r="AN233" s="56">
        <f t="shared" si="96"/>
        <v>1</v>
      </c>
      <c r="AO233" s="56">
        <f t="shared" si="96"/>
        <v>1</v>
      </c>
      <c r="AP233" s="56">
        <f t="shared" si="96"/>
        <v>0</v>
      </c>
      <c r="AQ233" s="56">
        <f t="shared" si="96"/>
        <v>0</v>
      </c>
      <c r="AR233" s="56">
        <f t="shared" si="96"/>
        <v>0</v>
      </c>
      <c r="AS233" s="56">
        <f t="shared" si="96"/>
        <v>0</v>
      </c>
      <c r="AT233" s="56">
        <f t="shared" si="96"/>
        <v>0</v>
      </c>
      <c r="AU233" s="56">
        <f t="shared" si="96"/>
        <v>0</v>
      </c>
      <c r="AV233" s="56">
        <f t="shared" si="96"/>
        <v>0</v>
      </c>
      <c r="AW233" s="56">
        <f t="shared" si="96"/>
        <v>0</v>
      </c>
      <c r="AX233" s="56">
        <f t="shared" si="96"/>
        <v>0</v>
      </c>
      <c r="AY233" s="56">
        <f t="shared" si="96"/>
        <v>0</v>
      </c>
      <c r="AZ233" s="56">
        <f t="shared" si="96"/>
        <v>0</v>
      </c>
    </row>
    <row r="234" spans="1:52">
      <c r="A234" s="56" t="s">
        <v>335</v>
      </c>
      <c r="B234" s="56">
        <v>413</v>
      </c>
      <c r="C234" s="56" t="s">
        <v>964</v>
      </c>
      <c r="D234" s="56" t="s">
        <v>981</v>
      </c>
      <c r="E234" s="1">
        <v>40599</v>
      </c>
      <c r="F234" s="1">
        <v>43651</v>
      </c>
      <c r="G234" s="1">
        <f t="shared" si="84"/>
        <v>43651</v>
      </c>
      <c r="I234" s="56">
        <f t="shared" si="93"/>
        <v>0</v>
      </c>
      <c r="J234" s="56">
        <f t="shared" si="93"/>
        <v>0</v>
      </c>
      <c r="K234" s="56">
        <f t="shared" si="93"/>
        <v>0</v>
      </c>
      <c r="L234" s="56">
        <f t="shared" si="93"/>
        <v>0</v>
      </c>
      <c r="M234" s="56">
        <f t="shared" si="93"/>
        <v>0</v>
      </c>
      <c r="N234" s="56">
        <f t="shared" si="93"/>
        <v>0</v>
      </c>
      <c r="O234" s="56">
        <f t="shared" si="93"/>
        <v>0</v>
      </c>
      <c r="P234" s="56">
        <f t="shared" si="93"/>
        <v>0</v>
      </c>
      <c r="Q234" s="56">
        <f t="shared" si="93"/>
        <v>1</v>
      </c>
      <c r="R234" s="56">
        <f t="shared" si="93"/>
        <v>1</v>
      </c>
      <c r="S234" s="56">
        <f t="shared" si="94"/>
        <v>1</v>
      </c>
      <c r="T234" s="56">
        <f t="shared" si="94"/>
        <v>1</v>
      </c>
      <c r="U234" s="56">
        <f t="shared" si="94"/>
        <v>1</v>
      </c>
      <c r="V234" s="56">
        <f t="shared" si="94"/>
        <v>1</v>
      </c>
      <c r="W234" s="56">
        <f t="shared" si="94"/>
        <v>1</v>
      </c>
      <c r="X234" s="56">
        <f t="shared" si="94"/>
        <v>1</v>
      </c>
      <c r="Y234" s="56">
        <f t="shared" si="94"/>
        <v>1</v>
      </c>
      <c r="Z234" s="56">
        <f t="shared" si="94"/>
        <v>1</v>
      </c>
      <c r="AA234" s="56">
        <f t="shared" si="94"/>
        <v>1</v>
      </c>
      <c r="AB234" s="56">
        <f t="shared" si="94"/>
        <v>1</v>
      </c>
      <c r="AC234" s="56">
        <f t="shared" si="95"/>
        <v>1</v>
      </c>
      <c r="AD234" s="56">
        <f t="shared" si="95"/>
        <v>1</v>
      </c>
      <c r="AE234" s="56">
        <f t="shared" si="95"/>
        <v>1</v>
      </c>
      <c r="AF234" s="56">
        <f t="shared" si="95"/>
        <v>1</v>
      </c>
      <c r="AG234" s="56">
        <f t="shared" si="95"/>
        <v>1</v>
      </c>
      <c r="AH234" s="56">
        <f t="shared" si="95"/>
        <v>1</v>
      </c>
      <c r="AI234" s="56">
        <f t="shared" si="95"/>
        <v>1</v>
      </c>
      <c r="AJ234" s="56">
        <f t="shared" si="95"/>
        <v>1</v>
      </c>
      <c r="AK234" s="56">
        <f t="shared" si="95"/>
        <v>1</v>
      </c>
      <c r="AL234" s="56">
        <f t="shared" si="95"/>
        <v>1</v>
      </c>
      <c r="AM234" s="56">
        <f t="shared" si="96"/>
        <v>1</v>
      </c>
      <c r="AN234" s="56">
        <f t="shared" si="96"/>
        <v>1</v>
      </c>
      <c r="AO234" s="56">
        <f t="shared" si="96"/>
        <v>1</v>
      </c>
      <c r="AP234" s="56">
        <f t="shared" si="96"/>
        <v>1</v>
      </c>
      <c r="AQ234" s="56">
        <f t="shared" si="96"/>
        <v>1</v>
      </c>
      <c r="AR234" s="56">
        <f t="shared" si="96"/>
        <v>1</v>
      </c>
      <c r="AS234" s="56">
        <f t="shared" si="96"/>
        <v>1</v>
      </c>
      <c r="AT234" s="56">
        <f t="shared" si="96"/>
        <v>1</v>
      </c>
      <c r="AU234" s="56">
        <f t="shared" si="96"/>
        <v>1</v>
      </c>
      <c r="AV234" s="56">
        <f t="shared" si="96"/>
        <v>1</v>
      </c>
      <c r="AW234" s="56">
        <f t="shared" si="96"/>
        <v>1</v>
      </c>
      <c r="AX234" s="56">
        <f t="shared" si="96"/>
        <v>1</v>
      </c>
      <c r="AY234" s="56">
        <f t="shared" si="96"/>
        <v>0</v>
      </c>
      <c r="AZ234" s="56">
        <f t="shared" si="96"/>
        <v>0</v>
      </c>
    </row>
    <row r="235" spans="1:52">
      <c r="A235" s="56" t="s">
        <v>335</v>
      </c>
      <c r="B235" s="56">
        <v>429</v>
      </c>
      <c r="C235" s="56" t="s">
        <v>962</v>
      </c>
      <c r="D235" s="56" t="s">
        <v>980</v>
      </c>
      <c r="E235" s="1">
        <v>40643</v>
      </c>
      <c r="F235" s="1">
        <v>42897</v>
      </c>
      <c r="G235" s="1">
        <f t="shared" si="84"/>
        <v>42897</v>
      </c>
      <c r="I235" s="56">
        <f t="shared" si="93"/>
        <v>0</v>
      </c>
      <c r="J235" s="56">
        <f t="shared" si="93"/>
        <v>0</v>
      </c>
      <c r="K235" s="56">
        <f t="shared" si="93"/>
        <v>0</v>
      </c>
      <c r="L235" s="56">
        <f t="shared" si="93"/>
        <v>0</v>
      </c>
      <c r="M235" s="56">
        <f t="shared" si="93"/>
        <v>0</v>
      </c>
      <c r="N235" s="56">
        <f t="shared" si="93"/>
        <v>0</v>
      </c>
      <c r="O235" s="56">
        <f t="shared" si="93"/>
        <v>0</v>
      </c>
      <c r="P235" s="56">
        <f t="shared" si="93"/>
        <v>0</v>
      </c>
      <c r="Q235" s="56">
        <f t="shared" si="93"/>
        <v>0</v>
      </c>
      <c r="R235" s="56">
        <f t="shared" si="93"/>
        <v>1</v>
      </c>
      <c r="S235" s="56">
        <f t="shared" si="94"/>
        <v>1</v>
      </c>
      <c r="T235" s="56">
        <f t="shared" si="94"/>
        <v>1</v>
      </c>
      <c r="U235" s="56">
        <f t="shared" si="94"/>
        <v>1</v>
      </c>
      <c r="V235" s="56">
        <f t="shared" si="94"/>
        <v>1</v>
      </c>
      <c r="W235" s="56">
        <f t="shared" si="94"/>
        <v>1</v>
      </c>
      <c r="X235" s="56">
        <f t="shared" si="94"/>
        <v>1</v>
      </c>
      <c r="Y235" s="56">
        <f t="shared" si="94"/>
        <v>1</v>
      </c>
      <c r="Z235" s="56">
        <f t="shared" si="94"/>
        <v>1</v>
      </c>
      <c r="AA235" s="56">
        <f t="shared" si="94"/>
        <v>1</v>
      </c>
      <c r="AB235" s="56">
        <f t="shared" si="94"/>
        <v>1</v>
      </c>
      <c r="AC235" s="56">
        <f t="shared" si="95"/>
        <v>1</v>
      </c>
      <c r="AD235" s="56">
        <f t="shared" si="95"/>
        <v>1</v>
      </c>
      <c r="AE235" s="56">
        <f t="shared" si="95"/>
        <v>1</v>
      </c>
      <c r="AF235" s="56">
        <f t="shared" si="95"/>
        <v>1</v>
      </c>
      <c r="AG235" s="56">
        <f t="shared" si="95"/>
        <v>1</v>
      </c>
      <c r="AH235" s="56">
        <f t="shared" si="95"/>
        <v>1</v>
      </c>
      <c r="AI235" s="56">
        <f t="shared" si="95"/>
        <v>1</v>
      </c>
      <c r="AJ235" s="56">
        <f t="shared" si="95"/>
        <v>1</v>
      </c>
      <c r="AK235" s="56">
        <f t="shared" si="95"/>
        <v>1</v>
      </c>
      <c r="AL235" s="56">
        <f t="shared" si="95"/>
        <v>1</v>
      </c>
      <c r="AM235" s="56">
        <f t="shared" si="96"/>
        <v>1</v>
      </c>
      <c r="AN235" s="56">
        <f t="shared" si="96"/>
        <v>1</v>
      </c>
      <c r="AO235" s="56">
        <f t="shared" si="96"/>
        <v>1</v>
      </c>
      <c r="AP235" s="56">
        <f t="shared" si="96"/>
        <v>0</v>
      </c>
      <c r="AQ235" s="56">
        <f t="shared" si="96"/>
        <v>0</v>
      </c>
      <c r="AR235" s="56">
        <f t="shared" si="96"/>
        <v>0</v>
      </c>
      <c r="AS235" s="56">
        <f t="shared" si="96"/>
        <v>0</v>
      </c>
      <c r="AT235" s="56">
        <f t="shared" si="96"/>
        <v>0</v>
      </c>
      <c r="AU235" s="56">
        <f t="shared" si="96"/>
        <v>0</v>
      </c>
      <c r="AV235" s="56">
        <f t="shared" si="96"/>
        <v>0</v>
      </c>
      <c r="AW235" s="56">
        <f t="shared" si="96"/>
        <v>0</v>
      </c>
      <c r="AX235" s="56">
        <f t="shared" si="96"/>
        <v>0</v>
      </c>
      <c r="AY235" s="56">
        <f t="shared" si="96"/>
        <v>0</v>
      </c>
      <c r="AZ235" s="56">
        <f t="shared" si="96"/>
        <v>0</v>
      </c>
    </row>
    <row r="236" spans="1:52">
      <c r="A236" s="56" t="s">
        <v>335</v>
      </c>
      <c r="B236" s="56">
        <v>432</v>
      </c>
      <c r="C236" s="56" t="s">
        <v>971</v>
      </c>
      <c r="D236" s="56" t="s">
        <v>979</v>
      </c>
      <c r="E236" s="1">
        <v>41339</v>
      </c>
      <c r="F236" s="1">
        <v>42609</v>
      </c>
      <c r="G236" s="1">
        <f t="shared" si="84"/>
        <v>42609</v>
      </c>
      <c r="I236" s="56">
        <f t="shared" si="93"/>
        <v>0</v>
      </c>
      <c r="J236" s="56">
        <f t="shared" si="93"/>
        <v>0</v>
      </c>
      <c r="K236" s="56">
        <f t="shared" si="93"/>
        <v>0</v>
      </c>
      <c r="L236" s="56">
        <f t="shared" si="93"/>
        <v>0</v>
      </c>
      <c r="M236" s="56">
        <f t="shared" si="93"/>
        <v>0</v>
      </c>
      <c r="N236" s="56">
        <f t="shared" si="93"/>
        <v>0</v>
      </c>
      <c r="O236" s="56">
        <f t="shared" si="93"/>
        <v>0</v>
      </c>
      <c r="P236" s="56">
        <f t="shared" si="93"/>
        <v>0</v>
      </c>
      <c r="Q236" s="56">
        <f t="shared" si="93"/>
        <v>0</v>
      </c>
      <c r="R236" s="56">
        <f t="shared" si="93"/>
        <v>0</v>
      </c>
      <c r="S236" s="56">
        <f t="shared" si="94"/>
        <v>0</v>
      </c>
      <c r="T236" s="56">
        <f t="shared" si="94"/>
        <v>0</v>
      </c>
      <c r="U236" s="56">
        <f t="shared" si="94"/>
        <v>0</v>
      </c>
      <c r="V236" s="56">
        <f t="shared" si="94"/>
        <v>0</v>
      </c>
      <c r="W236" s="56">
        <f t="shared" si="94"/>
        <v>0</v>
      </c>
      <c r="X236" s="56">
        <f t="shared" si="94"/>
        <v>0</v>
      </c>
      <c r="Y236" s="56">
        <f t="shared" si="94"/>
        <v>1</v>
      </c>
      <c r="Z236" s="56">
        <f t="shared" si="94"/>
        <v>1</v>
      </c>
      <c r="AA236" s="56">
        <f t="shared" si="94"/>
        <v>1</v>
      </c>
      <c r="AB236" s="56">
        <f t="shared" si="94"/>
        <v>1</v>
      </c>
      <c r="AC236" s="56">
        <f t="shared" si="95"/>
        <v>1</v>
      </c>
      <c r="AD236" s="56">
        <f t="shared" si="95"/>
        <v>1</v>
      </c>
      <c r="AE236" s="56">
        <f t="shared" si="95"/>
        <v>1</v>
      </c>
      <c r="AF236" s="56">
        <f t="shared" si="95"/>
        <v>1</v>
      </c>
      <c r="AG236" s="56">
        <f t="shared" si="95"/>
        <v>1</v>
      </c>
      <c r="AH236" s="56">
        <f t="shared" si="95"/>
        <v>1</v>
      </c>
      <c r="AI236" s="56">
        <f t="shared" si="95"/>
        <v>1</v>
      </c>
      <c r="AJ236" s="56">
        <f t="shared" si="95"/>
        <v>1</v>
      </c>
      <c r="AK236" s="56">
        <f t="shared" si="95"/>
        <v>1</v>
      </c>
      <c r="AL236" s="56">
        <f t="shared" si="95"/>
        <v>1</v>
      </c>
      <c r="AM236" s="56">
        <f t="shared" si="96"/>
        <v>0</v>
      </c>
      <c r="AN236" s="56">
        <f t="shared" si="96"/>
        <v>0</v>
      </c>
      <c r="AO236" s="56">
        <f t="shared" si="96"/>
        <v>0</v>
      </c>
      <c r="AP236" s="56">
        <f t="shared" si="96"/>
        <v>0</v>
      </c>
      <c r="AQ236" s="56">
        <f t="shared" si="96"/>
        <v>0</v>
      </c>
      <c r="AR236" s="56">
        <f t="shared" si="96"/>
        <v>0</v>
      </c>
      <c r="AS236" s="56">
        <f t="shared" si="96"/>
        <v>0</v>
      </c>
      <c r="AT236" s="56">
        <f t="shared" si="96"/>
        <v>0</v>
      </c>
      <c r="AU236" s="56">
        <f t="shared" si="96"/>
        <v>0</v>
      </c>
      <c r="AV236" s="56">
        <f t="shared" si="96"/>
        <v>0</v>
      </c>
      <c r="AW236" s="56">
        <f t="shared" si="96"/>
        <v>0</v>
      </c>
      <c r="AX236" s="56">
        <f t="shared" si="96"/>
        <v>0</v>
      </c>
      <c r="AY236" s="56">
        <f t="shared" si="96"/>
        <v>0</v>
      </c>
      <c r="AZ236" s="56">
        <f t="shared" si="96"/>
        <v>0</v>
      </c>
    </row>
    <row r="237" spans="1:52">
      <c r="A237" s="56" t="s">
        <v>335</v>
      </c>
      <c r="B237" s="56">
        <v>441</v>
      </c>
      <c r="C237" s="56" t="s">
        <v>971</v>
      </c>
      <c r="D237" s="56" t="s">
        <v>978</v>
      </c>
      <c r="E237" s="1">
        <v>41765</v>
      </c>
      <c r="F237" s="1">
        <v>42595</v>
      </c>
      <c r="G237" s="1">
        <f t="shared" si="84"/>
        <v>42595</v>
      </c>
      <c r="I237" s="56">
        <f t="shared" ref="I237:R250" si="97">IF(AND(I$5&gt;$E237,I$5&lt;$G237),1,0)</f>
        <v>0</v>
      </c>
      <c r="J237" s="56">
        <f t="shared" si="97"/>
        <v>0</v>
      </c>
      <c r="K237" s="56">
        <f t="shared" si="97"/>
        <v>0</v>
      </c>
      <c r="L237" s="56">
        <f t="shared" si="97"/>
        <v>0</v>
      </c>
      <c r="M237" s="56">
        <f t="shared" si="97"/>
        <v>0</v>
      </c>
      <c r="N237" s="56">
        <f t="shared" si="97"/>
        <v>0</v>
      </c>
      <c r="O237" s="56">
        <f t="shared" si="97"/>
        <v>0</v>
      </c>
      <c r="P237" s="56">
        <f t="shared" si="97"/>
        <v>0</v>
      </c>
      <c r="Q237" s="56">
        <f t="shared" si="97"/>
        <v>0</v>
      </c>
      <c r="R237" s="56">
        <f t="shared" si="97"/>
        <v>0</v>
      </c>
      <c r="S237" s="56">
        <f t="shared" ref="S237:AB250" si="98">IF(AND(S$5&gt;$E237,S$5&lt;$G237),1,0)</f>
        <v>0</v>
      </c>
      <c r="T237" s="56">
        <f t="shared" si="98"/>
        <v>0</v>
      </c>
      <c r="U237" s="56">
        <f t="shared" si="98"/>
        <v>0</v>
      </c>
      <c r="V237" s="56">
        <f t="shared" si="98"/>
        <v>0</v>
      </c>
      <c r="W237" s="56">
        <f t="shared" si="98"/>
        <v>0</v>
      </c>
      <c r="X237" s="56">
        <f t="shared" si="98"/>
        <v>0</v>
      </c>
      <c r="Y237" s="56">
        <f t="shared" si="98"/>
        <v>0</v>
      </c>
      <c r="Z237" s="56">
        <f t="shared" si="98"/>
        <v>0</v>
      </c>
      <c r="AA237" s="56">
        <f t="shared" si="98"/>
        <v>0</v>
      </c>
      <c r="AB237" s="56">
        <f t="shared" si="98"/>
        <v>0</v>
      </c>
      <c r="AC237" s="56">
        <f t="shared" ref="AC237:AL250" si="99">IF(AND(AC$5&gt;$E237,AC$5&lt;$G237),1,0)</f>
        <v>0</v>
      </c>
      <c r="AD237" s="56">
        <f t="shared" si="99"/>
        <v>1</v>
      </c>
      <c r="AE237" s="56">
        <f t="shared" si="99"/>
        <v>1</v>
      </c>
      <c r="AF237" s="56">
        <f t="shared" si="99"/>
        <v>1</v>
      </c>
      <c r="AG237" s="56">
        <f t="shared" si="99"/>
        <v>1</v>
      </c>
      <c r="AH237" s="56">
        <f t="shared" si="99"/>
        <v>1</v>
      </c>
      <c r="AI237" s="56">
        <f t="shared" si="99"/>
        <v>1</v>
      </c>
      <c r="AJ237" s="56">
        <f t="shared" si="99"/>
        <v>1</v>
      </c>
      <c r="AK237" s="56">
        <f t="shared" si="99"/>
        <v>1</v>
      </c>
      <c r="AL237" s="56">
        <f t="shared" si="99"/>
        <v>1</v>
      </c>
      <c r="AM237" s="56">
        <f t="shared" ref="AM237:AZ250" si="100">IF(AND(AM$5&gt;$E237,AM$5&lt;$G237),1,0)</f>
        <v>0</v>
      </c>
      <c r="AN237" s="56">
        <f t="shared" si="100"/>
        <v>0</v>
      </c>
      <c r="AO237" s="56">
        <f t="shared" si="100"/>
        <v>0</v>
      </c>
      <c r="AP237" s="56">
        <f t="shared" si="100"/>
        <v>0</v>
      </c>
      <c r="AQ237" s="56">
        <f t="shared" si="100"/>
        <v>0</v>
      </c>
      <c r="AR237" s="56">
        <f t="shared" si="100"/>
        <v>0</v>
      </c>
      <c r="AS237" s="56">
        <f t="shared" si="100"/>
        <v>0</v>
      </c>
      <c r="AT237" s="56">
        <f t="shared" si="100"/>
        <v>0</v>
      </c>
      <c r="AU237" s="56">
        <f t="shared" si="100"/>
        <v>0</v>
      </c>
      <c r="AV237" s="56">
        <f t="shared" si="100"/>
        <v>0</v>
      </c>
      <c r="AW237" s="56">
        <f t="shared" si="100"/>
        <v>0</v>
      </c>
      <c r="AX237" s="56">
        <f t="shared" si="100"/>
        <v>0</v>
      </c>
      <c r="AY237" s="56">
        <f t="shared" si="100"/>
        <v>0</v>
      </c>
      <c r="AZ237" s="56">
        <f t="shared" si="100"/>
        <v>0</v>
      </c>
    </row>
    <row r="238" spans="1:52">
      <c r="A238" s="56" t="s">
        <v>335</v>
      </c>
      <c r="B238" s="56">
        <v>450</v>
      </c>
      <c r="C238" s="56" t="s">
        <v>971</v>
      </c>
      <c r="D238" s="56" t="s">
        <v>977</v>
      </c>
      <c r="E238" s="1">
        <v>41339</v>
      </c>
      <c r="F238" s="1">
        <v>42499</v>
      </c>
      <c r="G238" s="1">
        <f t="shared" si="84"/>
        <v>42499</v>
      </c>
      <c r="I238" s="56">
        <f t="shared" si="97"/>
        <v>0</v>
      </c>
      <c r="J238" s="56">
        <f t="shared" si="97"/>
        <v>0</v>
      </c>
      <c r="K238" s="56">
        <f t="shared" si="97"/>
        <v>0</v>
      </c>
      <c r="L238" s="56">
        <f t="shared" si="97"/>
        <v>0</v>
      </c>
      <c r="M238" s="56">
        <f t="shared" si="97"/>
        <v>0</v>
      </c>
      <c r="N238" s="56">
        <f t="shared" si="97"/>
        <v>0</v>
      </c>
      <c r="O238" s="56">
        <f t="shared" si="97"/>
        <v>0</v>
      </c>
      <c r="P238" s="56">
        <f t="shared" si="97"/>
        <v>0</v>
      </c>
      <c r="Q238" s="56">
        <f t="shared" si="97"/>
        <v>0</v>
      </c>
      <c r="R238" s="56">
        <f t="shared" si="97"/>
        <v>0</v>
      </c>
      <c r="S238" s="56">
        <f t="shared" si="98"/>
        <v>0</v>
      </c>
      <c r="T238" s="56">
        <f t="shared" si="98"/>
        <v>0</v>
      </c>
      <c r="U238" s="56">
        <f t="shared" si="98"/>
        <v>0</v>
      </c>
      <c r="V238" s="56">
        <f t="shared" si="98"/>
        <v>0</v>
      </c>
      <c r="W238" s="56">
        <f t="shared" si="98"/>
        <v>0</v>
      </c>
      <c r="X238" s="56">
        <f t="shared" si="98"/>
        <v>0</v>
      </c>
      <c r="Y238" s="56">
        <f t="shared" si="98"/>
        <v>1</v>
      </c>
      <c r="Z238" s="56">
        <f t="shared" si="98"/>
        <v>1</v>
      </c>
      <c r="AA238" s="56">
        <f t="shared" si="98"/>
        <v>1</v>
      </c>
      <c r="AB238" s="56">
        <f t="shared" si="98"/>
        <v>1</v>
      </c>
      <c r="AC238" s="56">
        <f t="shared" si="99"/>
        <v>1</v>
      </c>
      <c r="AD238" s="56">
        <f t="shared" si="99"/>
        <v>1</v>
      </c>
      <c r="AE238" s="56">
        <f t="shared" si="99"/>
        <v>1</v>
      </c>
      <c r="AF238" s="56">
        <f t="shared" si="99"/>
        <v>1</v>
      </c>
      <c r="AG238" s="56">
        <f t="shared" si="99"/>
        <v>1</v>
      </c>
      <c r="AH238" s="56">
        <f t="shared" si="99"/>
        <v>1</v>
      </c>
      <c r="AI238" s="56">
        <f t="shared" si="99"/>
        <v>1</v>
      </c>
      <c r="AJ238" s="56">
        <f t="shared" si="99"/>
        <v>1</v>
      </c>
      <c r="AK238" s="56">
        <f t="shared" si="99"/>
        <v>1</v>
      </c>
      <c r="AL238" s="56">
        <f t="shared" si="99"/>
        <v>0</v>
      </c>
      <c r="AM238" s="56">
        <f t="shared" si="100"/>
        <v>0</v>
      </c>
      <c r="AN238" s="56">
        <f t="shared" si="100"/>
        <v>0</v>
      </c>
      <c r="AO238" s="56">
        <f t="shared" si="100"/>
        <v>0</v>
      </c>
      <c r="AP238" s="56">
        <f t="shared" si="100"/>
        <v>0</v>
      </c>
      <c r="AQ238" s="56">
        <f t="shared" si="100"/>
        <v>0</v>
      </c>
      <c r="AR238" s="56">
        <f t="shared" si="100"/>
        <v>0</v>
      </c>
      <c r="AS238" s="56">
        <f t="shared" si="100"/>
        <v>0</v>
      </c>
      <c r="AT238" s="56">
        <f t="shared" si="100"/>
        <v>0</v>
      </c>
      <c r="AU238" s="56">
        <f t="shared" si="100"/>
        <v>0</v>
      </c>
      <c r="AV238" s="56">
        <f t="shared" si="100"/>
        <v>0</v>
      </c>
      <c r="AW238" s="56">
        <f t="shared" si="100"/>
        <v>0</v>
      </c>
      <c r="AX238" s="56">
        <f t="shared" si="100"/>
        <v>0</v>
      </c>
      <c r="AY238" s="56">
        <f t="shared" si="100"/>
        <v>0</v>
      </c>
      <c r="AZ238" s="56">
        <f t="shared" si="100"/>
        <v>0</v>
      </c>
    </row>
    <row r="239" spans="1:52">
      <c r="A239" s="56" t="s">
        <v>335</v>
      </c>
      <c r="B239" s="56">
        <v>460</v>
      </c>
      <c r="C239" s="56" t="s">
        <v>971</v>
      </c>
      <c r="D239" s="56" t="s">
        <v>976</v>
      </c>
      <c r="E239" s="1">
        <v>41765</v>
      </c>
      <c r="F239" s="1">
        <v>42552</v>
      </c>
      <c r="G239" s="1">
        <f t="shared" si="84"/>
        <v>42552</v>
      </c>
      <c r="I239" s="56">
        <f t="shared" si="97"/>
        <v>0</v>
      </c>
      <c r="J239" s="56">
        <f t="shared" si="97"/>
        <v>0</v>
      </c>
      <c r="K239" s="56">
        <f t="shared" si="97"/>
        <v>0</v>
      </c>
      <c r="L239" s="56">
        <f t="shared" si="97"/>
        <v>0</v>
      </c>
      <c r="M239" s="56">
        <f t="shared" si="97"/>
        <v>0</v>
      </c>
      <c r="N239" s="56">
        <f t="shared" si="97"/>
        <v>0</v>
      </c>
      <c r="O239" s="56">
        <f t="shared" si="97"/>
        <v>0</v>
      </c>
      <c r="P239" s="56">
        <f t="shared" si="97"/>
        <v>0</v>
      </c>
      <c r="Q239" s="56">
        <f t="shared" si="97"/>
        <v>0</v>
      </c>
      <c r="R239" s="56">
        <f t="shared" si="97"/>
        <v>0</v>
      </c>
      <c r="S239" s="56">
        <f t="shared" si="98"/>
        <v>0</v>
      </c>
      <c r="T239" s="56">
        <f t="shared" si="98"/>
        <v>0</v>
      </c>
      <c r="U239" s="56">
        <f t="shared" si="98"/>
        <v>0</v>
      </c>
      <c r="V239" s="56">
        <f t="shared" si="98"/>
        <v>0</v>
      </c>
      <c r="W239" s="56">
        <f t="shared" si="98"/>
        <v>0</v>
      </c>
      <c r="X239" s="56">
        <f t="shared" si="98"/>
        <v>0</v>
      </c>
      <c r="Y239" s="56">
        <f t="shared" si="98"/>
        <v>0</v>
      </c>
      <c r="Z239" s="56">
        <f t="shared" si="98"/>
        <v>0</v>
      </c>
      <c r="AA239" s="56">
        <f t="shared" si="98"/>
        <v>0</v>
      </c>
      <c r="AB239" s="56">
        <f t="shared" si="98"/>
        <v>0</v>
      </c>
      <c r="AC239" s="56">
        <f t="shared" si="99"/>
        <v>0</v>
      </c>
      <c r="AD239" s="56">
        <f t="shared" si="99"/>
        <v>1</v>
      </c>
      <c r="AE239" s="56">
        <f t="shared" si="99"/>
        <v>1</v>
      </c>
      <c r="AF239" s="56">
        <f t="shared" si="99"/>
        <v>1</v>
      </c>
      <c r="AG239" s="56">
        <f t="shared" si="99"/>
        <v>1</v>
      </c>
      <c r="AH239" s="56">
        <f t="shared" si="99"/>
        <v>1</v>
      </c>
      <c r="AI239" s="56">
        <f t="shared" si="99"/>
        <v>1</v>
      </c>
      <c r="AJ239" s="56">
        <f t="shared" si="99"/>
        <v>1</v>
      </c>
      <c r="AK239" s="56">
        <f t="shared" si="99"/>
        <v>1</v>
      </c>
      <c r="AL239" s="56">
        <f t="shared" si="99"/>
        <v>1</v>
      </c>
      <c r="AM239" s="56">
        <f t="shared" si="100"/>
        <v>0</v>
      </c>
      <c r="AN239" s="56">
        <f t="shared" si="100"/>
        <v>0</v>
      </c>
      <c r="AO239" s="56">
        <f t="shared" si="100"/>
        <v>0</v>
      </c>
      <c r="AP239" s="56">
        <f t="shared" si="100"/>
        <v>0</v>
      </c>
      <c r="AQ239" s="56">
        <f t="shared" si="100"/>
        <v>0</v>
      </c>
      <c r="AR239" s="56">
        <f t="shared" si="100"/>
        <v>0</v>
      </c>
      <c r="AS239" s="56">
        <f t="shared" si="100"/>
        <v>0</v>
      </c>
      <c r="AT239" s="56">
        <f t="shared" si="100"/>
        <v>0</v>
      </c>
      <c r="AU239" s="56">
        <f t="shared" si="100"/>
        <v>0</v>
      </c>
      <c r="AV239" s="56">
        <f t="shared" si="100"/>
        <v>0</v>
      </c>
      <c r="AW239" s="56">
        <f t="shared" si="100"/>
        <v>0</v>
      </c>
      <c r="AX239" s="56">
        <f t="shared" si="100"/>
        <v>0</v>
      </c>
      <c r="AY239" s="56">
        <f t="shared" si="100"/>
        <v>0</v>
      </c>
      <c r="AZ239" s="56">
        <f t="shared" si="100"/>
        <v>0</v>
      </c>
    </row>
    <row r="240" spans="1:52">
      <c r="A240" s="56" t="s">
        <v>335</v>
      </c>
      <c r="B240" s="56">
        <v>493</v>
      </c>
      <c r="C240" s="56" t="s">
        <v>971</v>
      </c>
      <c r="D240" s="56" t="s">
        <v>975</v>
      </c>
      <c r="E240" s="1">
        <v>41339</v>
      </c>
      <c r="F240" s="1">
        <v>42601</v>
      </c>
      <c r="G240" s="1">
        <f t="shared" si="84"/>
        <v>42601</v>
      </c>
      <c r="I240" s="56">
        <f t="shared" si="97"/>
        <v>0</v>
      </c>
      <c r="J240" s="56">
        <f t="shared" si="97"/>
        <v>0</v>
      </c>
      <c r="K240" s="56">
        <f t="shared" si="97"/>
        <v>0</v>
      </c>
      <c r="L240" s="56">
        <f t="shared" si="97"/>
        <v>0</v>
      </c>
      <c r="M240" s="56">
        <f t="shared" si="97"/>
        <v>0</v>
      </c>
      <c r="N240" s="56">
        <f t="shared" si="97"/>
        <v>0</v>
      </c>
      <c r="O240" s="56">
        <f t="shared" si="97"/>
        <v>0</v>
      </c>
      <c r="P240" s="56">
        <f t="shared" si="97"/>
        <v>0</v>
      </c>
      <c r="Q240" s="56">
        <f t="shared" si="97"/>
        <v>0</v>
      </c>
      <c r="R240" s="56">
        <f t="shared" si="97"/>
        <v>0</v>
      </c>
      <c r="S240" s="56">
        <f t="shared" si="98"/>
        <v>0</v>
      </c>
      <c r="T240" s="56">
        <f t="shared" si="98"/>
        <v>0</v>
      </c>
      <c r="U240" s="56">
        <f t="shared" si="98"/>
        <v>0</v>
      </c>
      <c r="V240" s="56">
        <f t="shared" si="98"/>
        <v>0</v>
      </c>
      <c r="W240" s="56">
        <f t="shared" si="98"/>
        <v>0</v>
      </c>
      <c r="X240" s="56">
        <f t="shared" si="98"/>
        <v>0</v>
      </c>
      <c r="Y240" s="56">
        <f t="shared" si="98"/>
        <v>1</v>
      </c>
      <c r="Z240" s="56">
        <f t="shared" si="98"/>
        <v>1</v>
      </c>
      <c r="AA240" s="56">
        <f t="shared" si="98"/>
        <v>1</v>
      </c>
      <c r="AB240" s="56">
        <f t="shared" si="98"/>
        <v>1</v>
      </c>
      <c r="AC240" s="56">
        <f t="shared" si="99"/>
        <v>1</v>
      </c>
      <c r="AD240" s="56">
        <f t="shared" si="99"/>
        <v>1</v>
      </c>
      <c r="AE240" s="56">
        <f t="shared" si="99"/>
        <v>1</v>
      </c>
      <c r="AF240" s="56">
        <f t="shared" si="99"/>
        <v>1</v>
      </c>
      <c r="AG240" s="56">
        <f t="shared" si="99"/>
        <v>1</v>
      </c>
      <c r="AH240" s="56">
        <f t="shared" si="99"/>
        <v>1</v>
      </c>
      <c r="AI240" s="56">
        <f t="shared" si="99"/>
        <v>1</v>
      </c>
      <c r="AJ240" s="56">
        <f t="shared" si="99"/>
        <v>1</v>
      </c>
      <c r="AK240" s="56">
        <f t="shared" si="99"/>
        <v>1</v>
      </c>
      <c r="AL240" s="56">
        <f t="shared" si="99"/>
        <v>1</v>
      </c>
      <c r="AM240" s="56">
        <f t="shared" si="100"/>
        <v>0</v>
      </c>
      <c r="AN240" s="56">
        <f t="shared" si="100"/>
        <v>0</v>
      </c>
      <c r="AO240" s="56">
        <f t="shared" si="100"/>
        <v>0</v>
      </c>
      <c r="AP240" s="56">
        <f t="shared" si="100"/>
        <v>0</v>
      </c>
      <c r="AQ240" s="56">
        <f t="shared" si="100"/>
        <v>0</v>
      </c>
      <c r="AR240" s="56">
        <f t="shared" si="100"/>
        <v>0</v>
      </c>
      <c r="AS240" s="56">
        <f t="shared" si="100"/>
        <v>0</v>
      </c>
      <c r="AT240" s="56">
        <f t="shared" si="100"/>
        <v>0</v>
      </c>
      <c r="AU240" s="56">
        <f t="shared" si="100"/>
        <v>0</v>
      </c>
      <c r="AV240" s="56">
        <f t="shared" si="100"/>
        <v>0</v>
      </c>
      <c r="AW240" s="56">
        <f t="shared" si="100"/>
        <v>0</v>
      </c>
      <c r="AX240" s="56">
        <f t="shared" si="100"/>
        <v>0</v>
      </c>
      <c r="AY240" s="56">
        <f t="shared" si="100"/>
        <v>0</v>
      </c>
      <c r="AZ240" s="56">
        <f t="shared" si="100"/>
        <v>0</v>
      </c>
    </row>
    <row r="241" spans="1:52">
      <c r="A241" s="56" t="s">
        <v>335</v>
      </c>
      <c r="B241" s="56">
        <v>495</v>
      </c>
      <c r="C241" s="56" t="s">
        <v>971</v>
      </c>
      <c r="D241" s="56" t="s">
        <v>974</v>
      </c>
      <c r="E241" s="1">
        <v>41765</v>
      </c>
      <c r="F241" s="1">
        <v>42517</v>
      </c>
      <c r="G241" s="1">
        <f t="shared" si="84"/>
        <v>42517</v>
      </c>
      <c r="I241" s="56">
        <f t="shared" si="97"/>
        <v>0</v>
      </c>
      <c r="J241" s="56">
        <f t="shared" si="97"/>
        <v>0</v>
      </c>
      <c r="K241" s="56">
        <f t="shared" si="97"/>
        <v>0</v>
      </c>
      <c r="L241" s="56">
        <f t="shared" si="97"/>
        <v>0</v>
      </c>
      <c r="M241" s="56">
        <f t="shared" si="97"/>
        <v>0</v>
      </c>
      <c r="N241" s="56">
        <f t="shared" si="97"/>
        <v>0</v>
      </c>
      <c r="O241" s="56">
        <f t="shared" si="97"/>
        <v>0</v>
      </c>
      <c r="P241" s="56">
        <f t="shared" si="97"/>
        <v>0</v>
      </c>
      <c r="Q241" s="56">
        <f t="shared" si="97"/>
        <v>0</v>
      </c>
      <c r="R241" s="56">
        <f t="shared" si="97"/>
        <v>0</v>
      </c>
      <c r="S241" s="56">
        <f t="shared" si="98"/>
        <v>0</v>
      </c>
      <c r="T241" s="56">
        <f t="shared" si="98"/>
        <v>0</v>
      </c>
      <c r="U241" s="56">
        <f t="shared" si="98"/>
        <v>0</v>
      </c>
      <c r="V241" s="56">
        <f t="shared" si="98"/>
        <v>0</v>
      </c>
      <c r="W241" s="56">
        <f t="shared" si="98"/>
        <v>0</v>
      </c>
      <c r="X241" s="56">
        <f t="shared" si="98"/>
        <v>0</v>
      </c>
      <c r="Y241" s="56">
        <f t="shared" si="98"/>
        <v>0</v>
      </c>
      <c r="Z241" s="56">
        <f t="shared" si="98"/>
        <v>0</v>
      </c>
      <c r="AA241" s="56">
        <f t="shared" si="98"/>
        <v>0</v>
      </c>
      <c r="AB241" s="56">
        <f t="shared" si="98"/>
        <v>0</v>
      </c>
      <c r="AC241" s="56">
        <f t="shared" si="99"/>
        <v>0</v>
      </c>
      <c r="AD241" s="56">
        <f t="shared" si="99"/>
        <v>1</v>
      </c>
      <c r="AE241" s="56">
        <f t="shared" si="99"/>
        <v>1</v>
      </c>
      <c r="AF241" s="56">
        <f t="shared" si="99"/>
        <v>1</v>
      </c>
      <c r="AG241" s="56">
        <f t="shared" si="99"/>
        <v>1</v>
      </c>
      <c r="AH241" s="56">
        <f t="shared" si="99"/>
        <v>1</v>
      </c>
      <c r="AI241" s="56">
        <f t="shared" si="99"/>
        <v>1</v>
      </c>
      <c r="AJ241" s="56">
        <f t="shared" si="99"/>
        <v>1</v>
      </c>
      <c r="AK241" s="56">
        <f t="shared" si="99"/>
        <v>1</v>
      </c>
      <c r="AL241" s="56">
        <f t="shared" si="99"/>
        <v>0</v>
      </c>
      <c r="AM241" s="56">
        <f t="shared" si="100"/>
        <v>0</v>
      </c>
      <c r="AN241" s="56">
        <f t="shared" si="100"/>
        <v>0</v>
      </c>
      <c r="AO241" s="56">
        <f t="shared" si="100"/>
        <v>0</v>
      </c>
      <c r="AP241" s="56">
        <f t="shared" si="100"/>
        <v>0</v>
      </c>
      <c r="AQ241" s="56">
        <f t="shared" si="100"/>
        <v>0</v>
      </c>
      <c r="AR241" s="56">
        <f t="shared" si="100"/>
        <v>0</v>
      </c>
      <c r="AS241" s="56">
        <f t="shared" si="100"/>
        <v>0</v>
      </c>
      <c r="AT241" s="56">
        <f t="shared" si="100"/>
        <v>0</v>
      </c>
      <c r="AU241" s="56">
        <f t="shared" si="100"/>
        <v>0</v>
      </c>
      <c r="AV241" s="56">
        <f t="shared" si="100"/>
        <v>0</v>
      </c>
      <c r="AW241" s="56">
        <f t="shared" si="100"/>
        <v>0</v>
      </c>
      <c r="AX241" s="56">
        <f t="shared" si="100"/>
        <v>0</v>
      </c>
      <c r="AY241" s="56">
        <f t="shared" si="100"/>
        <v>0</v>
      </c>
      <c r="AZ241" s="56">
        <f t="shared" si="100"/>
        <v>0</v>
      </c>
    </row>
    <row r="242" spans="1:52">
      <c r="A242" s="56" t="s">
        <v>335</v>
      </c>
      <c r="B242" s="56">
        <v>506</v>
      </c>
      <c r="C242" s="56" t="s">
        <v>971</v>
      </c>
      <c r="D242" s="56" t="s">
        <v>973</v>
      </c>
      <c r="E242" s="1">
        <v>41765</v>
      </c>
      <c r="F242" s="1">
        <v>42564</v>
      </c>
      <c r="G242" s="1">
        <f t="shared" si="84"/>
        <v>42564</v>
      </c>
      <c r="I242" s="56">
        <f t="shared" si="97"/>
        <v>0</v>
      </c>
      <c r="J242" s="56">
        <f t="shared" si="97"/>
        <v>0</v>
      </c>
      <c r="K242" s="56">
        <f t="shared" si="97"/>
        <v>0</v>
      </c>
      <c r="L242" s="56">
        <f t="shared" si="97"/>
        <v>0</v>
      </c>
      <c r="M242" s="56">
        <f t="shared" si="97"/>
        <v>0</v>
      </c>
      <c r="N242" s="56">
        <f t="shared" si="97"/>
        <v>0</v>
      </c>
      <c r="O242" s="56">
        <f t="shared" si="97"/>
        <v>0</v>
      </c>
      <c r="P242" s="56">
        <f t="shared" si="97"/>
        <v>0</v>
      </c>
      <c r="Q242" s="56">
        <f t="shared" si="97"/>
        <v>0</v>
      </c>
      <c r="R242" s="56">
        <f t="shared" si="97"/>
        <v>0</v>
      </c>
      <c r="S242" s="56">
        <f t="shared" si="98"/>
        <v>0</v>
      </c>
      <c r="T242" s="56">
        <f t="shared" si="98"/>
        <v>0</v>
      </c>
      <c r="U242" s="56">
        <f t="shared" si="98"/>
        <v>0</v>
      </c>
      <c r="V242" s="56">
        <f t="shared" si="98"/>
        <v>0</v>
      </c>
      <c r="W242" s="56">
        <f t="shared" si="98"/>
        <v>0</v>
      </c>
      <c r="X242" s="56">
        <f t="shared" si="98"/>
        <v>0</v>
      </c>
      <c r="Y242" s="56">
        <f t="shared" si="98"/>
        <v>0</v>
      </c>
      <c r="Z242" s="56">
        <f t="shared" si="98"/>
        <v>0</v>
      </c>
      <c r="AA242" s="56">
        <f t="shared" si="98"/>
        <v>0</v>
      </c>
      <c r="AB242" s="56">
        <f t="shared" si="98"/>
        <v>0</v>
      </c>
      <c r="AC242" s="56">
        <f t="shared" si="99"/>
        <v>0</v>
      </c>
      <c r="AD242" s="56">
        <f t="shared" si="99"/>
        <v>1</v>
      </c>
      <c r="AE242" s="56">
        <f t="shared" si="99"/>
        <v>1</v>
      </c>
      <c r="AF242" s="56">
        <f t="shared" si="99"/>
        <v>1</v>
      </c>
      <c r="AG242" s="56">
        <f t="shared" si="99"/>
        <v>1</v>
      </c>
      <c r="AH242" s="56">
        <f t="shared" si="99"/>
        <v>1</v>
      </c>
      <c r="AI242" s="56">
        <f t="shared" si="99"/>
        <v>1</v>
      </c>
      <c r="AJ242" s="56">
        <f t="shared" si="99"/>
        <v>1</v>
      </c>
      <c r="AK242" s="56">
        <f t="shared" si="99"/>
        <v>1</v>
      </c>
      <c r="AL242" s="56">
        <f t="shared" si="99"/>
        <v>1</v>
      </c>
      <c r="AM242" s="56">
        <f t="shared" si="100"/>
        <v>0</v>
      </c>
      <c r="AN242" s="56">
        <f t="shared" si="100"/>
        <v>0</v>
      </c>
      <c r="AO242" s="56">
        <f t="shared" si="100"/>
        <v>0</v>
      </c>
      <c r="AP242" s="56">
        <f t="shared" si="100"/>
        <v>0</v>
      </c>
      <c r="AQ242" s="56">
        <f t="shared" si="100"/>
        <v>0</v>
      </c>
      <c r="AR242" s="56">
        <f t="shared" si="100"/>
        <v>0</v>
      </c>
      <c r="AS242" s="56">
        <f t="shared" si="100"/>
        <v>0</v>
      </c>
      <c r="AT242" s="56">
        <f t="shared" si="100"/>
        <v>0</v>
      </c>
      <c r="AU242" s="56">
        <f t="shared" si="100"/>
        <v>0</v>
      </c>
      <c r="AV242" s="56">
        <f t="shared" si="100"/>
        <v>0</v>
      </c>
      <c r="AW242" s="56">
        <f t="shared" si="100"/>
        <v>0</v>
      </c>
      <c r="AX242" s="56">
        <f t="shared" si="100"/>
        <v>0</v>
      </c>
      <c r="AY242" s="56">
        <f t="shared" si="100"/>
        <v>0</v>
      </c>
      <c r="AZ242" s="56">
        <f t="shared" si="100"/>
        <v>0</v>
      </c>
    </row>
    <row r="243" spans="1:52">
      <c r="A243" s="56" t="s">
        <v>335</v>
      </c>
      <c r="B243" s="56">
        <v>541</v>
      </c>
      <c r="C243" s="56" t="s">
        <v>971</v>
      </c>
      <c r="D243" s="56" t="s">
        <v>972</v>
      </c>
      <c r="E243" s="1">
        <v>41765</v>
      </c>
      <c r="F243" s="1">
        <v>42549</v>
      </c>
      <c r="G243" s="1">
        <f t="shared" si="84"/>
        <v>42549</v>
      </c>
      <c r="I243" s="56">
        <f t="shared" si="97"/>
        <v>0</v>
      </c>
      <c r="J243" s="56">
        <f t="shared" si="97"/>
        <v>0</v>
      </c>
      <c r="K243" s="56">
        <f t="shared" si="97"/>
        <v>0</v>
      </c>
      <c r="L243" s="56">
        <f t="shared" si="97"/>
        <v>0</v>
      </c>
      <c r="M243" s="56">
        <f t="shared" si="97"/>
        <v>0</v>
      </c>
      <c r="N243" s="56">
        <f t="shared" si="97"/>
        <v>0</v>
      </c>
      <c r="O243" s="56">
        <f t="shared" si="97"/>
        <v>0</v>
      </c>
      <c r="P243" s="56">
        <f t="shared" si="97"/>
        <v>0</v>
      </c>
      <c r="Q243" s="56">
        <f t="shared" si="97"/>
        <v>0</v>
      </c>
      <c r="R243" s="56">
        <f t="shared" si="97"/>
        <v>0</v>
      </c>
      <c r="S243" s="56">
        <f t="shared" si="98"/>
        <v>0</v>
      </c>
      <c r="T243" s="56">
        <f t="shared" si="98"/>
        <v>0</v>
      </c>
      <c r="U243" s="56">
        <f t="shared" si="98"/>
        <v>0</v>
      </c>
      <c r="V243" s="56">
        <f t="shared" si="98"/>
        <v>0</v>
      </c>
      <c r="W243" s="56">
        <f t="shared" si="98"/>
        <v>0</v>
      </c>
      <c r="X243" s="56">
        <f t="shared" si="98"/>
        <v>0</v>
      </c>
      <c r="Y243" s="56">
        <f t="shared" si="98"/>
        <v>0</v>
      </c>
      <c r="Z243" s="56">
        <f t="shared" si="98"/>
        <v>0</v>
      </c>
      <c r="AA243" s="56">
        <f t="shared" si="98"/>
        <v>0</v>
      </c>
      <c r="AB243" s="56">
        <f t="shared" si="98"/>
        <v>0</v>
      </c>
      <c r="AC243" s="56">
        <f t="shared" si="99"/>
        <v>0</v>
      </c>
      <c r="AD243" s="56">
        <f t="shared" si="99"/>
        <v>1</v>
      </c>
      <c r="AE243" s="56">
        <f t="shared" si="99"/>
        <v>1</v>
      </c>
      <c r="AF243" s="56">
        <f t="shared" si="99"/>
        <v>1</v>
      </c>
      <c r="AG243" s="56">
        <f t="shared" si="99"/>
        <v>1</v>
      </c>
      <c r="AH243" s="56">
        <f t="shared" si="99"/>
        <v>1</v>
      </c>
      <c r="AI243" s="56">
        <f t="shared" si="99"/>
        <v>1</v>
      </c>
      <c r="AJ243" s="56">
        <f t="shared" si="99"/>
        <v>1</v>
      </c>
      <c r="AK243" s="56">
        <f t="shared" si="99"/>
        <v>1</v>
      </c>
      <c r="AL243" s="56">
        <f t="shared" si="99"/>
        <v>0</v>
      </c>
      <c r="AM243" s="56">
        <f t="shared" si="100"/>
        <v>0</v>
      </c>
      <c r="AN243" s="56">
        <f t="shared" si="100"/>
        <v>0</v>
      </c>
      <c r="AO243" s="56">
        <f t="shared" si="100"/>
        <v>0</v>
      </c>
      <c r="AP243" s="56">
        <f t="shared" si="100"/>
        <v>0</v>
      </c>
      <c r="AQ243" s="56">
        <f t="shared" si="100"/>
        <v>0</v>
      </c>
      <c r="AR243" s="56">
        <f t="shared" si="100"/>
        <v>0</v>
      </c>
      <c r="AS243" s="56">
        <f t="shared" si="100"/>
        <v>0</v>
      </c>
      <c r="AT243" s="56">
        <f t="shared" si="100"/>
        <v>0</v>
      </c>
      <c r="AU243" s="56">
        <f t="shared" si="100"/>
        <v>0</v>
      </c>
      <c r="AV243" s="56">
        <f t="shared" si="100"/>
        <v>0</v>
      </c>
      <c r="AW243" s="56">
        <f t="shared" si="100"/>
        <v>0</v>
      </c>
      <c r="AX243" s="56">
        <f t="shared" si="100"/>
        <v>0</v>
      </c>
      <c r="AY243" s="56">
        <f t="shared" si="100"/>
        <v>0</v>
      </c>
      <c r="AZ243" s="56">
        <f t="shared" si="100"/>
        <v>0</v>
      </c>
    </row>
    <row r="244" spans="1:52">
      <c r="A244" s="56" t="s">
        <v>335</v>
      </c>
      <c r="B244" s="56">
        <v>550</v>
      </c>
      <c r="C244" s="56" t="s">
        <v>971</v>
      </c>
      <c r="D244" s="56" t="s">
        <v>970</v>
      </c>
      <c r="E244" s="1">
        <v>41765</v>
      </c>
      <c r="F244" s="1">
        <v>42436</v>
      </c>
      <c r="G244" s="1">
        <f t="shared" si="84"/>
        <v>42436</v>
      </c>
      <c r="I244" s="56">
        <f t="shared" si="97"/>
        <v>0</v>
      </c>
      <c r="J244" s="56">
        <f t="shared" si="97"/>
        <v>0</v>
      </c>
      <c r="K244" s="56">
        <f t="shared" si="97"/>
        <v>0</v>
      </c>
      <c r="L244" s="56">
        <f t="shared" si="97"/>
        <v>0</v>
      </c>
      <c r="M244" s="56">
        <f t="shared" si="97"/>
        <v>0</v>
      </c>
      <c r="N244" s="56">
        <f t="shared" si="97"/>
        <v>0</v>
      </c>
      <c r="O244" s="56">
        <f t="shared" si="97"/>
        <v>0</v>
      </c>
      <c r="P244" s="56">
        <f t="shared" si="97"/>
        <v>0</v>
      </c>
      <c r="Q244" s="56">
        <f t="shared" si="97"/>
        <v>0</v>
      </c>
      <c r="R244" s="56">
        <f t="shared" si="97"/>
        <v>0</v>
      </c>
      <c r="S244" s="56">
        <f t="shared" si="98"/>
        <v>0</v>
      </c>
      <c r="T244" s="56">
        <f t="shared" si="98"/>
        <v>0</v>
      </c>
      <c r="U244" s="56">
        <f t="shared" si="98"/>
        <v>0</v>
      </c>
      <c r="V244" s="56">
        <f t="shared" si="98"/>
        <v>0</v>
      </c>
      <c r="W244" s="56">
        <f t="shared" si="98"/>
        <v>0</v>
      </c>
      <c r="X244" s="56">
        <f t="shared" si="98"/>
        <v>0</v>
      </c>
      <c r="Y244" s="56">
        <f t="shared" si="98"/>
        <v>0</v>
      </c>
      <c r="Z244" s="56">
        <f t="shared" si="98"/>
        <v>0</v>
      </c>
      <c r="AA244" s="56">
        <f t="shared" si="98"/>
        <v>0</v>
      </c>
      <c r="AB244" s="56">
        <f t="shared" si="98"/>
        <v>0</v>
      </c>
      <c r="AC244" s="56">
        <f t="shared" si="99"/>
        <v>0</v>
      </c>
      <c r="AD244" s="56">
        <f t="shared" si="99"/>
        <v>1</v>
      </c>
      <c r="AE244" s="56">
        <f t="shared" si="99"/>
        <v>1</v>
      </c>
      <c r="AF244" s="56">
        <f t="shared" si="99"/>
        <v>1</v>
      </c>
      <c r="AG244" s="56">
        <f t="shared" si="99"/>
        <v>1</v>
      </c>
      <c r="AH244" s="56">
        <f t="shared" si="99"/>
        <v>1</v>
      </c>
      <c r="AI244" s="56">
        <f t="shared" si="99"/>
        <v>1</v>
      </c>
      <c r="AJ244" s="56">
        <f t="shared" si="99"/>
        <v>1</v>
      </c>
      <c r="AK244" s="56">
        <f t="shared" si="99"/>
        <v>0</v>
      </c>
      <c r="AL244" s="56">
        <f t="shared" si="99"/>
        <v>0</v>
      </c>
      <c r="AM244" s="56">
        <f t="shared" si="100"/>
        <v>0</v>
      </c>
      <c r="AN244" s="56">
        <f t="shared" si="100"/>
        <v>0</v>
      </c>
      <c r="AO244" s="56">
        <f t="shared" si="100"/>
        <v>0</v>
      </c>
      <c r="AP244" s="56">
        <f t="shared" si="100"/>
        <v>0</v>
      </c>
      <c r="AQ244" s="56">
        <f t="shared" si="100"/>
        <v>0</v>
      </c>
      <c r="AR244" s="56">
        <f t="shared" si="100"/>
        <v>0</v>
      </c>
      <c r="AS244" s="56">
        <f t="shared" si="100"/>
        <v>0</v>
      </c>
      <c r="AT244" s="56">
        <f t="shared" si="100"/>
        <v>0</v>
      </c>
      <c r="AU244" s="56">
        <f t="shared" si="100"/>
        <v>0</v>
      </c>
      <c r="AV244" s="56">
        <f t="shared" si="100"/>
        <v>0</v>
      </c>
      <c r="AW244" s="56">
        <f t="shared" si="100"/>
        <v>0</v>
      </c>
      <c r="AX244" s="56">
        <f t="shared" si="100"/>
        <v>0</v>
      </c>
      <c r="AY244" s="56">
        <f t="shared" si="100"/>
        <v>0</v>
      </c>
      <c r="AZ244" s="56">
        <f t="shared" si="100"/>
        <v>0</v>
      </c>
    </row>
    <row r="245" spans="1:52">
      <c r="A245" s="56" t="s">
        <v>335</v>
      </c>
      <c r="B245" s="56">
        <v>609</v>
      </c>
      <c r="C245" s="56" t="s">
        <v>964</v>
      </c>
      <c r="D245" s="56" t="s">
        <v>969</v>
      </c>
      <c r="E245" s="1">
        <v>41377</v>
      </c>
      <c r="F245" s="1">
        <v>42896</v>
      </c>
      <c r="G245" s="1">
        <f t="shared" si="84"/>
        <v>42896</v>
      </c>
      <c r="I245" s="56">
        <f t="shared" si="97"/>
        <v>0</v>
      </c>
      <c r="J245" s="56">
        <f t="shared" si="97"/>
        <v>0</v>
      </c>
      <c r="K245" s="56">
        <f t="shared" si="97"/>
        <v>0</v>
      </c>
      <c r="L245" s="56">
        <f t="shared" si="97"/>
        <v>0</v>
      </c>
      <c r="M245" s="56">
        <f t="shared" si="97"/>
        <v>0</v>
      </c>
      <c r="N245" s="56">
        <f t="shared" si="97"/>
        <v>0</v>
      </c>
      <c r="O245" s="56">
        <f t="shared" si="97"/>
        <v>0</v>
      </c>
      <c r="P245" s="56">
        <f t="shared" si="97"/>
        <v>0</v>
      </c>
      <c r="Q245" s="56">
        <f t="shared" si="97"/>
        <v>0</v>
      </c>
      <c r="R245" s="56">
        <f t="shared" si="97"/>
        <v>0</v>
      </c>
      <c r="S245" s="56">
        <f t="shared" si="98"/>
        <v>0</v>
      </c>
      <c r="T245" s="56">
        <f t="shared" si="98"/>
        <v>0</v>
      </c>
      <c r="U245" s="56">
        <f t="shared" si="98"/>
        <v>0</v>
      </c>
      <c r="V245" s="56">
        <f t="shared" si="98"/>
        <v>0</v>
      </c>
      <c r="W245" s="56">
        <f t="shared" si="98"/>
        <v>0</v>
      </c>
      <c r="X245" s="56">
        <f t="shared" si="98"/>
        <v>0</v>
      </c>
      <c r="Y245" s="56">
        <f t="shared" si="98"/>
        <v>0</v>
      </c>
      <c r="Z245" s="56">
        <f t="shared" si="98"/>
        <v>1</v>
      </c>
      <c r="AA245" s="56">
        <f t="shared" si="98"/>
        <v>1</v>
      </c>
      <c r="AB245" s="56">
        <f t="shared" si="98"/>
        <v>1</v>
      </c>
      <c r="AC245" s="56">
        <f t="shared" si="99"/>
        <v>1</v>
      </c>
      <c r="AD245" s="56">
        <f t="shared" si="99"/>
        <v>1</v>
      </c>
      <c r="AE245" s="56">
        <f t="shared" si="99"/>
        <v>1</v>
      </c>
      <c r="AF245" s="56">
        <f t="shared" si="99"/>
        <v>1</v>
      </c>
      <c r="AG245" s="56">
        <f t="shared" si="99"/>
        <v>1</v>
      </c>
      <c r="AH245" s="56">
        <f t="shared" si="99"/>
        <v>1</v>
      </c>
      <c r="AI245" s="56">
        <f t="shared" si="99"/>
        <v>1</v>
      </c>
      <c r="AJ245" s="56">
        <f t="shared" si="99"/>
        <v>1</v>
      </c>
      <c r="AK245" s="56">
        <f t="shared" si="99"/>
        <v>1</v>
      </c>
      <c r="AL245" s="56">
        <f t="shared" si="99"/>
        <v>1</v>
      </c>
      <c r="AM245" s="56">
        <f t="shared" si="100"/>
        <v>1</v>
      </c>
      <c r="AN245" s="56">
        <f t="shared" si="100"/>
        <v>1</v>
      </c>
      <c r="AO245" s="56">
        <f t="shared" si="100"/>
        <v>1</v>
      </c>
      <c r="AP245" s="56">
        <f t="shared" si="100"/>
        <v>0</v>
      </c>
      <c r="AQ245" s="56">
        <f t="shared" si="100"/>
        <v>0</v>
      </c>
      <c r="AR245" s="56">
        <f t="shared" si="100"/>
        <v>0</v>
      </c>
      <c r="AS245" s="56">
        <f t="shared" si="100"/>
        <v>0</v>
      </c>
      <c r="AT245" s="56">
        <f t="shared" si="100"/>
        <v>0</v>
      </c>
      <c r="AU245" s="56">
        <f t="shared" si="100"/>
        <v>0</v>
      </c>
      <c r="AV245" s="56">
        <f t="shared" si="100"/>
        <v>0</v>
      </c>
      <c r="AW245" s="56">
        <f t="shared" si="100"/>
        <v>0</v>
      </c>
      <c r="AX245" s="56">
        <f t="shared" si="100"/>
        <v>0</v>
      </c>
      <c r="AY245" s="56">
        <f t="shared" si="100"/>
        <v>0</v>
      </c>
      <c r="AZ245" s="56">
        <f t="shared" si="100"/>
        <v>0</v>
      </c>
    </row>
    <row r="246" spans="1:52">
      <c r="A246" s="56" t="s">
        <v>335</v>
      </c>
      <c r="B246" s="56">
        <v>628</v>
      </c>
      <c r="C246" s="56" t="s">
        <v>962</v>
      </c>
      <c r="D246" s="56" t="s">
        <v>968</v>
      </c>
      <c r="E246" s="1">
        <v>41460</v>
      </c>
      <c r="F246" s="1">
        <v>42846</v>
      </c>
      <c r="G246" s="1">
        <f t="shared" si="84"/>
        <v>42846</v>
      </c>
      <c r="I246" s="56">
        <f t="shared" si="97"/>
        <v>0</v>
      </c>
      <c r="J246" s="56">
        <f t="shared" si="97"/>
        <v>0</v>
      </c>
      <c r="K246" s="56">
        <f t="shared" si="97"/>
        <v>0</v>
      </c>
      <c r="L246" s="56">
        <f t="shared" si="97"/>
        <v>0</v>
      </c>
      <c r="M246" s="56">
        <f t="shared" si="97"/>
        <v>0</v>
      </c>
      <c r="N246" s="56">
        <f t="shared" si="97"/>
        <v>0</v>
      </c>
      <c r="O246" s="56">
        <f t="shared" si="97"/>
        <v>0</v>
      </c>
      <c r="P246" s="56">
        <f t="shared" si="97"/>
        <v>0</v>
      </c>
      <c r="Q246" s="56">
        <f t="shared" si="97"/>
        <v>0</v>
      </c>
      <c r="R246" s="56">
        <f t="shared" si="97"/>
        <v>0</v>
      </c>
      <c r="S246" s="56">
        <f t="shared" si="98"/>
        <v>0</v>
      </c>
      <c r="T246" s="56">
        <f t="shared" si="98"/>
        <v>0</v>
      </c>
      <c r="U246" s="56">
        <f t="shared" si="98"/>
        <v>0</v>
      </c>
      <c r="V246" s="56">
        <f t="shared" si="98"/>
        <v>0</v>
      </c>
      <c r="W246" s="56">
        <f t="shared" si="98"/>
        <v>0</v>
      </c>
      <c r="X246" s="56">
        <f t="shared" si="98"/>
        <v>0</v>
      </c>
      <c r="Y246" s="56">
        <f t="shared" si="98"/>
        <v>0</v>
      </c>
      <c r="Z246" s="56">
        <f t="shared" si="98"/>
        <v>0</v>
      </c>
      <c r="AA246" s="56">
        <f t="shared" si="98"/>
        <v>1</v>
      </c>
      <c r="AB246" s="56">
        <f t="shared" si="98"/>
        <v>1</v>
      </c>
      <c r="AC246" s="56">
        <f t="shared" si="99"/>
        <v>1</v>
      </c>
      <c r="AD246" s="56">
        <f t="shared" si="99"/>
        <v>1</v>
      </c>
      <c r="AE246" s="56">
        <f t="shared" si="99"/>
        <v>1</v>
      </c>
      <c r="AF246" s="56">
        <f t="shared" si="99"/>
        <v>1</v>
      </c>
      <c r="AG246" s="56">
        <f t="shared" si="99"/>
        <v>1</v>
      </c>
      <c r="AH246" s="56">
        <f t="shared" si="99"/>
        <v>1</v>
      </c>
      <c r="AI246" s="56">
        <f t="shared" si="99"/>
        <v>1</v>
      </c>
      <c r="AJ246" s="56">
        <f t="shared" si="99"/>
        <v>1</v>
      </c>
      <c r="AK246" s="56">
        <f t="shared" si="99"/>
        <v>1</v>
      </c>
      <c r="AL246" s="56">
        <f t="shared" si="99"/>
        <v>1</v>
      </c>
      <c r="AM246" s="56">
        <f t="shared" si="100"/>
        <v>1</v>
      </c>
      <c r="AN246" s="56">
        <f t="shared" si="100"/>
        <v>1</v>
      </c>
      <c r="AO246" s="56">
        <f t="shared" si="100"/>
        <v>1</v>
      </c>
      <c r="AP246" s="56">
        <f t="shared" si="100"/>
        <v>0</v>
      </c>
      <c r="AQ246" s="56">
        <f t="shared" si="100"/>
        <v>0</v>
      </c>
      <c r="AR246" s="56">
        <f t="shared" si="100"/>
        <v>0</v>
      </c>
      <c r="AS246" s="56">
        <f t="shared" si="100"/>
        <v>0</v>
      </c>
      <c r="AT246" s="56">
        <f t="shared" si="100"/>
        <v>0</v>
      </c>
      <c r="AU246" s="56">
        <f t="shared" si="100"/>
        <v>0</v>
      </c>
      <c r="AV246" s="56">
        <f t="shared" si="100"/>
        <v>0</v>
      </c>
      <c r="AW246" s="56">
        <f t="shared" si="100"/>
        <v>0</v>
      </c>
      <c r="AX246" s="56">
        <f t="shared" si="100"/>
        <v>0</v>
      </c>
      <c r="AY246" s="56">
        <f t="shared" si="100"/>
        <v>0</v>
      </c>
      <c r="AZ246" s="56">
        <f t="shared" si="100"/>
        <v>0</v>
      </c>
    </row>
    <row r="247" spans="1:52">
      <c r="A247" s="56" t="s">
        <v>335</v>
      </c>
      <c r="B247" s="56">
        <v>638</v>
      </c>
      <c r="C247" s="56" t="s">
        <v>967</v>
      </c>
      <c r="D247" s="56" t="s">
        <v>966</v>
      </c>
      <c r="E247" s="1">
        <v>41565</v>
      </c>
      <c r="F247" s="1">
        <v>43922</v>
      </c>
      <c r="G247" s="1">
        <f t="shared" si="84"/>
        <v>43922</v>
      </c>
      <c r="I247" s="56">
        <f t="shared" si="97"/>
        <v>0</v>
      </c>
      <c r="J247" s="56">
        <f t="shared" si="97"/>
        <v>0</v>
      </c>
      <c r="K247" s="56">
        <f t="shared" si="97"/>
        <v>0</v>
      </c>
      <c r="L247" s="56">
        <f t="shared" si="97"/>
        <v>0</v>
      </c>
      <c r="M247" s="56">
        <f t="shared" si="97"/>
        <v>0</v>
      </c>
      <c r="N247" s="56">
        <f t="shared" si="97"/>
        <v>0</v>
      </c>
      <c r="O247" s="56">
        <f t="shared" si="97"/>
        <v>0</v>
      </c>
      <c r="P247" s="56">
        <f t="shared" si="97"/>
        <v>0</v>
      </c>
      <c r="Q247" s="56">
        <f t="shared" si="97"/>
        <v>0</v>
      </c>
      <c r="R247" s="56">
        <f t="shared" si="97"/>
        <v>0</v>
      </c>
      <c r="S247" s="56">
        <f t="shared" si="98"/>
        <v>0</v>
      </c>
      <c r="T247" s="56">
        <f t="shared" si="98"/>
        <v>0</v>
      </c>
      <c r="U247" s="56">
        <f t="shared" si="98"/>
        <v>0</v>
      </c>
      <c r="V247" s="56">
        <f t="shared" si="98"/>
        <v>0</v>
      </c>
      <c r="W247" s="56">
        <f t="shared" si="98"/>
        <v>0</v>
      </c>
      <c r="X247" s="56">
        <f t="shared" si="98"/>
        <v>0</v>
      </c>
      <c r="Y247" s="56">
        <f t="shared" si="98"/>
        <v>0</v>
      </c>
      <c r="Z247" s="56">
        <f t="shared" si="98"/>
        <v>0</v>
      </c>
      <c r="AA247" s="56">
        <f t="shared" si="98"/>
        <v>0</v>
      </c>
      <c r="AB247" s="56">
        <f t="shared" si="98"/>
        <v>1</v>
      </c>
      <c r="AC247" s="56">
        <f t="shared" si="99"/>
        <v>1</v>
      </c>
      <c r="AD247" s="56">
        <f t="shared" si="99"/>
        <v>1</v>
      </c>
      <c r="AE247" s="56">
        <f t="shared" si="99"/>
        <v>1</v>
      </c>
      <c r="AF247" s="56">
        <f t="shared" si="99"/>
        <v>1</v>
      </c>
      <c r="AG247" s="56">
        <f t="shared" si="99"/>
        <v>1</v>
      </c>
      <c r="AH247" s="56">
        <f t="shared" si="99"/>
        <v>1</v>
      </c>
      <c r="AI247" s="56">
        <f t="shared" si="99"/>
        <v>1</v>
      </c>
      <c r="AJ247" s="56">
        <f t="shared" si="99"/>
        <v>1</v>
      </c>
      <c r="AK247" s="56">
        <f t="shared" si="99"/>
        <v>1</v>
      </c>
      <c r="AL247" s="56">
        <f t="shared" si="99"/>
        <v>1</v>
      </c>
      <c r="AM247" s="56">
        <f t="shared" si="100"/>
        <v>1</v>
      </c>
      <c r="AN247" s="56">
        <f t="shared" si="100"/>
        <v>1</v>
      </c>
      <c r="AO247" s="56">
        <f t="shared" si="100"/>
        <v>1</v>
      </c>
      <c r="AP247" s="56">
        <f t="shared" si="100"/>
        <v>1</v>
      </c>
      <c r="AQ247" s="56">
        <f t="shared" si="100"/>
        <v>1</v>
      </c>
      <c r="AR247" s="56">
        <f t="shared" si="100"/>
        <v>1</v>
      </c>
      <c r="AS247" s="56">
        <f t="shared" si="100"/>
        <v>1</v>
      </c>
      <c r="AT247" s="56">
        <f t="shared" si="100"/>
        <v>1</v>
      </c>
      <c r="AU247" s="56">
        <f t="shared" si="100"/>
        <v>1</v>
      </c>
      <c r="AV247" s="56">
        <f t="shared" si="100"/>
        <v>1</v>
      </c>
      <c r="AW247" s="56">
        <f t="shared" si="100"/>
        <v>1</v>
      </c>
      <c r="AX247" s="56">
        <f t="shared" si="100"/>
        <v>1</v>
      </c>
      <c r="AY247" s="56">
        <f t="shared" si="100"/>
        <v>1</v>
      </c>
      <c r="AZ247" s="56">
        <f t="shared" si="100"/>
        <v>1</v>
      </c>
    </row>
    <row r="248" spans="1:52">
      <c r="A248" s="56" t="s">
        <v>335</v>
      </c>
      <c r="B248" s="56">
        <v>652</v>
      </c>
      <c r="C248" s="56" t="s">
        <v>962</v>
      </c>
      <c r="D248" s="56" t="s">
        <v>965</v>
      </c>
      <c r="E248" s="1">
        <v>41626</v>
      </c>
      <c r="F248" s="1">
        <v>43891</v>
      </c>
      <c r="G248" s="1">
        <f t="shared" si="84"/>
        <v>43891</v>
      </c>
      <c r="I248" s="56">
        <f t="shared" si="97"/>
        <v>0</v>
      </c>
      <c r="J248" s="56">
        <f t="shared" si="97"/>
        <v>0</v>
      </c>
      <c r="K248" s="56">
        <f t="shared" si="97"/>
        <v>0</v>
      </c>
      <c r="L248" s="56">
        <f t="shared" si="97"/>
        <v>0</v>
      </c>
      <c r="M248" s="56">
        <f t="shared" si="97"/>
        <v>0</v>
      </c>
      <c r="N248" s="56">
        <f t="shared" si="97"/>
        <v>0</v>
      </c>
      <c r="O248" s="56">
        <f t="shared" si="97"/>
        <v>0</v>
      </c>
      <c r="P248" s="56">
        <f t="shared" si="97"/>
        <v>0</v>
      </c>
      <c r="Q248" s="56">
        <f t="shared" si="97"/>
        <v>0</v>
      </c>
      <c r="R248" s="56">
        <f t="shared" si="97"/>
        <v>0</v>
      </c>
      <c r="S248" s="56">
        <f t="shared" si="98"/>
        <v>0</v>
      </c>
      <c r="T248" s="56">
        <f t="shared" si="98"/>
        <v>0</v>
      </c>
      <c r="U248" s="56">
        <f t="shared" si="98"/>
        <v>0</v>
      </c>
      <c r="V248" s="56">
        <f t="shared" si="98"/>
        <v>0</v>
      </c>
      <c r="W248" s="56">
        <f t="shared" si="98"/>
        <v>0</v>
      </c>
      <c r="X248" s="56">
        <f t="shared" si="98"/>
        <v>0</v>
      </c>
      <c r="Y248" s="56">
        <f t="shared" si="98"/>
        <v>0</v>
      </c>
      <c r="Z248" s="56">
        <f t="shared" si="98"/>
        <v>0</v>
      </c>
      <c r="AA248" s="56">
        <f t="shared" si="98"/>
        <v>0</v>
      </c>
      <c r="AB248" s="56">
        <f t="shared" si="98"/>
        <v>1</v>
      </c>
      <c r="AC248" s="56">
        <f t="shared" si="99"/>
        <v>1</v>
      </c>
      <c r="AD248" s="56">
        <f t="shared" si="99"/>
        <v>1</v>
      </c>
      <c r="AE248" s="56">
        <f t="shared" si="99"/>
        <v>1</v>
      </c>
      <c r="AF248" s="56">
        <f t="shared" si="99"/>
        <v>1</v>
      </c>
      <c r="AG248" s="56">
        <f t="shared" si="99"/>
        <v>1</v>
      </c>
      <c r="AH248" s="56">
        <f t="shared" si="99"/>
        <v>1</v>
      </c>
      <c r="AI248" s="56">
        <f t="shared" si="99"/>
        <v>1</v>
      </c>
      <c r="AJ248" s="56">
        <f t="shared" si="99"/>
        <v>1</v>
      </c>
      <c r="AK248" s="56">
        <f t="shared" si="99"/>
        <v>1</v>
      </c>
      <c r="AL248" s="56">
        <f t="shared" si="99"/>
        <v>1</v>
      </c>
      <c r="AM248" s="56">
        <f t="shared" si="100"/>
        <v>1</v>
      </c>
      <c r="AN248" s="56">
        <f t="shared" si="100"/>
        <v>1</v>
      </c>
      <c r="AO248" s="56">
        <f t="shared" si="100"/>
        <v>1</v>
      </c>
      <c r="AP248" s="56">
        <f t="shared" si="100"/>
        <v>1</v>
      </c>
      <c r="AQ248" s="56">
        <f t="shared" si="100"/>
        <v>1</v>
      </c>
      <c r="AR248" s="56">
        <f t="shared" si="100"/>
        <v>1</v>
      </c>
      <c r="AS248" s="56">
        <f t="shared" si="100"/>
        <v>1</v>
      </c>
      <c r="AT248" s="56">
        <f t="shared" si="100"/>
        <v>1</v>
      </c>
      <c r="AU248" s="56">
        <f t="shared" si="100"/>
        <v>1</v>
      </c>
      <c r="AV248" s="56">
        <f t="shared" si="100"/>
        <v>1</v>
      </c>
      <c r="AW248" s="56">
        <f t="shared" si="100"/>
        <v>1</v>
      </c>
      <c r="AX248" s="56">
        <f t="shared" si="100"/>
        <v>1</v>
      </c>
      <c r="AY248" s="56">
        <f t="shared" si="100"/>
        <v>1</v>
      </c>
      <c r="AZ248" s="56">
        <f t="shared" si="100"/>
        <v>1</v>
      </c>
    </row>
    <row r="249" spans="1:52">
      <c r="A249" s="56" t="s">
        <v>335</v>
      </c>
      <c r="B249" s="56">
        <v>662</v>
      </c>
      <c r="C249" s="56" t="s">
        <v>964</v>
      </c>
      <c r="D249" s="56" t="s">
        <v>963</v>
      </c>
      <c r="E249" s="1">
        <v>41738</v>
      </c>
      <c r="F249" s="1">
        <v>43891</v>
      </c>
      <c r="G249" s="1">
        <f t="shared" si="84"/>
        <v>43891</v>
      </c>
      <c r="I249" s="56">
        <f t="shared" si="97"/>
        <v>0</v>
      </c>
      <c r="J249" s="56">
        <f t="shared" si="97"/>
        <v>0</v>
      </c>
      <c r="K249" s="56">
        <f t="shared" si="97"/>
        <v>0</v>
      </c>
      <c r="L249" s="56">
        <f t="shared" si="97"/>
        <v>0</v>
      </c>
      <c r="M249" s="56">
        <f t="shared" si="97"/>
        <v>0</v>
      </c>
      <c r="N249" s="56">
        <f t="shared" si="97"/>
        <v>0</v>
      </c>
      <c r="O249" s="56">
        <f t="shared" si="97"/>
        <v>0</v>
      </c>
      <c r="P249" s="56">
        <f t="shared" si="97"/>
        <v>0</v>
      </c>
      <c r="Q249" s="56">
        <f t="shared" si="97"/>
        <v>0</v>
      </c>
      <c r="R249" s="56">
        <f t="shared" si="97"/>
        <v>0</v>
      </c>
      <c r="S249" s="56">
        <f t="shared" si="98"/>
        <v>0</v>
      </c>
      <c r="T249" s="56">
        <f t="shared" si="98"/>
        <v>0</v>
      </c>
      <c r="U249" s="56">
        <f t="shared" si="98"/>
        <v>0</v>
      </c>
      <c r="V249" s="56">
        <f t="shared" si="98"/>
        <v>0</v>
      </c>
      <c r="W249" s="56">
        <f t="shared" si="98"/>
        <v>0</v>
      </c>
      <c r="X249" s="56">
        <f t="shared" si="98"/>
        <v>0</v>
      </c>
      <c r="Y249" s="56">
        <f t="shared" si="98"/>
        <v>0</v>
      </c>
      <c r="Z249" s="56">
        <f t="shared" si="98"/>
        <v>0</v>
      </c>
      <c r="AA249" s="56">
        <f t="shared" si="98"/>
        <v>0</v>
      </c>
      <c r="AB249" s="56">
        <f t="shared" si="98"/>
        <v>0</v>
      </c>
      <c r="AC249" s="56">
        <f t="shared" si="99"/>
        <v>0</v>
      </c>
      <c r="AD249" s="56">
        <f t="shared" si="99"/>
        <v>1</v>
      </c>
      <c r="AE249" s="56">
        <f t="shared" si="99"/>
        <v>1</v>
      </c>
      <c r="AF249" s="56">
        <f t="shared" si="99"/>
        <v>1</v>
      </c>
      <c r="AG249" s="56">
        <f t="shared" si="99"/>
        <v>1</v>
      </c>
      <c r="AH249" s="56">
        <f t="shared" si="99"/>
        <v>1</v>
      </c>
      <c r="AI249" s="56">
        <f t="shared" si="99"/>
        <v>1</v>
      </c>
      <c r="AJ249" s="56">
        <f t="shared" si="99"/>
        <v>1</v>
      </c>
      <c r="AK249" s="56">
        <f t="shared" si="99"/>
        <v>1</v>
      </c>
      <c r="AL249" s="56">
        <f t="shared" si="99"/>
        <v>1</v>
      </c>
      <c r="AM249" s="56">
        <f t="shared" si="100"/>
        <v>1</v>
      </c>
      <c r="AN249" s="56">
        <f t="shared" si="100"/>
        <v>1</v>
      </c>
      <c r="AO249" s="56">
        <f t="shared" si="100"/>
        <v>1</v>
      </c>
      <c r="AP249" s="56">
        <f t="shared" si="100"/>
        <v>1</v>
      </c>
      <c r="AQ249" s="56">
        <f t="shared" si="100"/>
        <v>1</v>
      </c>
      <c r="AR249" s="56">
        <f t="shared" si="100"/>
        <v>1</v>
      </c>
      <c r="AS249" s="56">
        <f t="shared" si="100"/>
        <v>1</v>
      </c>
      <c r="AT249" s="56">
        <f t="shared" si="100"/>
        <v>1</v>
      </c>
      <c r="AU249" s="56">
        <f t="shared" si="100"/>
        <v>1</v>
      </c>
      <c r="AV249" s="56">
        <f t="shared" si="100"/>
        <v>1</v>
      </c>
      <c r="AW249" s="56">
        <f t="shared" si="100"/>
        <v>1</v>
      </c>
      <c r="AX249" s="56">
        <f t="shared" si="100"/>
        <v>1</v>
      </c>
      <c r="AY249" s="56">
        <f t="shared" si="100"/>
        <v>1</v>
      </c>
      <c r="AZ249" s="56">
        <f t="shared" si="100"/>
        <v>1</v>
      </c>
    </row>
    <row r="250" spans="1:52">
      <c r="A250" s="56" t="s">
        <v>335</v>
      </c>
      <c r="B250" s="56">
        <v>669</v>
      </c>
      <c r="C250" s="56" t="s">
        <v>962</v>
      </c>
      <c r="D250" s="56" t="s">
        <v>961</v>
      </c>
      <c r="E250" s="1">
        <v>41806</v>
      </c>
      <c r="F250" s="1">
        <v>43309</v>
      </c>
      <c r="G250" s="1">
        <f t="shared" si="84"/>
        <v>43309</v>
      </c>
      <c r="I250" s="56">
        <f t="shared" si="97"/>
        <v>0</v>
      </c>
      <c r="J250" s="56">
        <f t="shared" si="97"/>
        <v>0</v>
      </c>
      <c r="K250" s="56">
        <f t="shared" si="97"/>
        <v>0</v>
      </c>
      <c r="L250" s="56">
        <f t="shared" si="97"/>
        <v>0</v>
      </c>
      <c r="M250" s="56">
        <f t="shared" si="97"/>
        <v>0</v>
      </c>
      <c r="N250" s="56">
        <f t="shared" si="97"/>
        <v>0</v>
      </c>
      <c r="O250" s="56">
        <f t="shared" si="97"/>
        <v>0</v>
      </c>
      <c r="P250" s="56">
        <f t="shared" si="97"/>
        <v>0</v>
      </c>
      <c r="Q250" s="56">
        <f t="shared" si="97"/>
        <v>0</v>
      </c>
      <c r="R250" s="56">
        <f t="shared" si="97"/>
        <v>0</v>
      </c>
      <c r="S250" s="56">
        <f t="shared" si="98"/>
        <v>0</v>
      </c>
      <c r="T250" s="56">
        <f t="shared" si="98"/>
        <v>0</v>
      </c>
      <c r="U250" s="56">
        <f t="shared" si="98"/>
        <v>0</v>
      </c>
      <c r="V250" s="56">
        <f t="shared" si="98"/>
        <v>0</v>
      </c>
      <c r="W250" s="56">
        <f t="shared" si="98"/>
        <v>0</v>
      </c>
      <c r="X250" s="56">
        <f t="shared" si="98"/>
        <v>0</v>
      </c>
      <c r="Y250" s="56">
        <f t="shared" si="98"/>
        <v>0</v>
      </c>
      <c r="Z250" s="56">
        <f t="shared" si="98"/>
        <v>0</v>
      </c>
      <c r="AA250" s="56">
        <f t="shared" si="98"/>
        <v>0</v>
      </c>
      <c r="AB250" s="56">
        <f t="shared" si="98"/>
        <v>0</v>
      </c>
      <c r="AC250" s="56">
        <f t="shared" si="99"/>
        <v>0</v>
      </c>
      <c r="AD250" s="56">
        <f t="shared" si="99"/>
        <v>1</v>
      </c>
      <c r="AE250" s="56">
        <f t="shared" si="99"/>
        <v>1</v>
      </c>
      <c r="AF250" s="56">
        <f t="shared" si="99"/>
        <v>1</v>
      </c>
      <c r="AG250" s="56">
        <f t="shared" si="99"/>
        <v>1</v>
      </c>
      <c r="AH250" s="56">
        <f t="shared" si="99"/>
        <v>1</v>
      </c>
      <c r="AI250" s="56">
        <f t="shared" si="99"/>
        <v>1</v>
      </c>
      <c r="AJ250" s="56">
        <f t="shared" si="99"/>
        <v>1</v>
      </c>
      <c r="AK250" s="56">
        <f t="shared" si="99"/>
        <v>1</v>
      </c>
      <c r="AL250" s="56">
        <f t="shared" si="99"/>
        <v>1</v>
      </c>
      <c r="AM250" s="56">
        <f t="shared" si="100"/>
        <v>1</v>
      </c>
      <c r="AN250" s="56">
        <f t="shared" si="100"/>
        <v>1</v>
      </c>
      <c r="AO250" s="56">
        <f t="shared" si="100"/>
        <v>1</v>
      </c>
      <c r="AP250" s="56">
        <f t="shared" si="100"/>
        <v>1</v>
      </c>
      <c r="AQ250" s="56">
        <f t="shared" si="100"/>
        <v>1</v>
      </c>
      <c r="AR250" s="56">
        <f t="shared" si="100"/>
        <v>1</v>
      </c>
      <c r="AS250" s="56">
        <f t="shared" si="100"/>
        <v>1</v>
      </c>
      <c r="AT250" s="56">
        <f t="shared" si="100"/>
        <v>1</v>
      </c>
      <c r="AU250" s="56">
        <f t="shared" si="100"/>
        <v>0</v>
      </c>
      <c r="AV250" s="56">
        <f t="shared" si="100"/>
        <v>0</v>
      </c>
      <c r="AW250" s="56">
        <f t="shared" si="100"/>
        <v>0</v>
      </c>
      <c r="AX250" s="56">
        <f t="shared" si="100"/>
        <v>0</v>
      </c>
      <c r="AY250" s="56">
        <f t="shared" si="100"/>
        <v>0</v>
      </c>
      <c r="AZ250" s="56">
        <f t="shared" si="100"/>
        <v>0</v>
      </c>
    </row>
  </sheetData>
  <mergeCells count="1">
    <mergeCell ref="A2:F3"/>
  </mergeCell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EB7B0-C8F0-4054-9366-A5021C650C01}">
  <dimension ref="B1:AU65"/>
  <sheetViews>
    <sheetView topLeftCell="AO1" workbookViewId="0">
      <selection activeCell="AU28" sqref="AU28"/>
    </sheetView>
  </sheetViews>
  <sheetFormatPr defaultRowHeight="14.4" outlineLevelRow="1"/>
  <cols>
    <col min="1" max="1" width="3.5546875" customWidth="1"/>
    <col min="2" max="2" width="6.6640625" bestFit="1" customWidth="1"/>
    <col min="3" max="3" width="47" bestFit="1" customWidth="1"/>
    <col min="4" max="4" width="10.6640625" bestFit="1" customWidth="1"/>
    <col min="5" max="5" width="10.88671875" bestFit="1" customWidth="1"/>
    <col min="6" max="27" width="10.6640625" bestFit="1" customWidth="1"/>
    <col min="28" max="46" width="14.33203125" bestFit="1" customWidth="1"/>
    <col min="47" max="47" width="10.6640625" bestFit="1" customWidth="1"/>
  </cols>
  <sheetData>
    <row r="1" spans="2:47">
      <c r="C1" s="5"/>
    </row>
    <row r="2" spans="2:47" ht="37.5" customHeight="1">
      <c r="C2" s="33" t="s">
        <v>287</v>
      </c>
      <c r="N2" s="34"/>
      <c r="O2" s="34"/>
      <c r="P2" s="34"/>
      <c r="W2" s="34"/>
      <c r="Y2" s="34"/>
      <c r="Z2" s="34"/>
      <c r="AA2" s="34"/>
    </row>
    <row r="3" spans="2:47">
      <c r="C3" s="5"/>
      <c r="D3" t="str">
        <f>RIGHT(D5,2)</f>
        <v>09</v>
      </c>
      <c r="E3" t="s">
        <v>265</v>
      </c>
      <c r="F3" t="str">
        <f t="shared" ref="F3:AU3" si="0">RIGHT(F5,2)</f>
        <v>09</v>
      </c>
      <c r="G3" t="str">
        <f t="shared" si="0"/>
        <v>09</v>
      </c>
      <c r="H3" t="str">
        <f t="shared" si="0"/>
        <v>10</v>
      </c>
      <c r="I3" t="str">
        <f t="shared" si="0"/>
        <v>10</v>
      </c>
      <c r="J3" t="str">
        <f t="shared" si="0"/>
        <v>10</v>
      </c>
      <c r="K3" t="str">
        <f t="shared" si="0"/>
        <v>10</v>
      </c>
      <c r="L3" t="str">
        <f t="shared" si="0"/>
        <v>11</v>
      </c>
      <c r="M3" t="str">
        <f t="shared" si="0"/>
        <v>11</v>
      </c>
      <c r="N3" t="str">
        <f t="shared" si="0"/>
        <v>11</v>
      </c>
      <c r="O3" t="str">
        <f t="shared" si="0"/>
        <v>11</v>
      </c>
      <c r="P3" t="str">
        <f t="shared" si="0"/>
        <v>12</v>
      </c>
      <c r="Q3" t="str">
        <f t="shared" si="0"/>
        <v>12</v>
      </c>
      <c r="R3" t="str">
        <f t="shared" si="0"/>
        <v>12</v>
      </c>
      <c r="S3" t="str">
        <f t="shared" si="0"/>
        <v>12</v>
      </c>
      <c r="T3" t="str">
        <f t="shared" si="0"/>
        <v>13</v>
      </c>
      <c r="U3" t="str">
        <f t="shared" si="0"/>
        <v>13</v>
      </c>
      <c r="V3" t="str">
        <f t="shared" si="0"/>
        <v>13</v>
      </c>
      <c r="W3" t="str">
        <f t="shared" si="0"/>
        <v>13</v>
      </c>
      <c r="X3" t="str">
        <f t="shared" si="0"/>
        <v>14</v>
      </c>
      <c r="Y3" t="str">
        <f t="shared" si="0"/>
        <v>14</v>
      </c>
      <c r="Z3" t="str">
        <f t="shared" si="0"/>
        <v>14</v>
      </c>
      <c r="AA3" t="str">
        <f t="shared" si="0"/>
        <v>14</v>
      </c>
      <c r="AB3" t="str">
        <f t="shared" si="0"/>
        <v>15</v>
      </c>
      <c r="AC3" t="str">
        <f t="shared" si="0"/>
        <v>15</v>
      </c>
      <c r="AD3" t="str">
        <f t="shared" si="0"/>
        <v>15</v>
      </c>
      <c r="AE3" t="str">
        <f t="shared" si="0"/>
        <v>15</v>
      </c>
      <c r="AF3" t="str">
        <f t="shared" si="0"/>
        <v>16</v>
      </c>
      <c r="AG3" t="str">
        <f t="shared" si="0"/>
        <v>16</v>
      </c>
      <c r="AH3" t="str">
        <f t="shared" si="0"/>
        <v>16</v>
      </c>
      <c r="AI3" t="str">
        <f t="shared" si="0"/>
        <v>16</v>
      </c>
      <c r="AJ3" t="str">
        <f t="shared" si="0"/>
        <v>17</v>
      </c>
      <c r="AK3" t="str">
        <f t="shared" si="0"/>
        <v>17</v>
      </c>
      <c r="AL3" t="str">
        <f t="shared" si="0"/>
        <v>17</v>
      </c>
      <c r="AM3" t="str">
        <f t="shared" si="0"/>
        <v>17</v>
      </c>
      <c r="AN3" t="str">
        <f t="shared" si="0"/>
        <v>18</v>
      </c>
      <c r="AO3" t="str">
        <f t="shared" si="0"/>
        <v>18</v>
      </c>
      <c r="AP3" t="str">
        <f t="shared" si="0"/>
        <v>18</v>
      </c>
      <c r="AQ3" t="str">
        <f t="shared" si="0"/>
        <v>18</v>
      </c>
      <c r="AR3" t="str">
        <f t="shared" si="0"/>
        <v>19</v>
      </c>
      <c r="AS3" t="str">
        <f t="shared" si="0"/>
        <v>19</v>
      </c>
      <c r="AT3" t="str">
        <f t="shared" si="0"/>
        <v>19</v>
      </c>
      <c r="AU3" t="str">
        <f t="shared" si="0"/>
        <v>19</v>
      </c>
    </row>
    <row r="4" spans="2:47">
      <c r="D4" s="1">
        <v>39903</v>
      </c>
      <c r="E4" s="1">
        <v>39994</v>
      </c>
      <c r="F4" s="1">
        <f>IF(MONTH(E4)=12,DATE(YEAR(E4)+1,MONTH(E4)+3,DAY(EOMONTH(DATE(YEAR(E4),MONTH(E4)+3,1),0))),DATE(YEAR(E4),MONTH(E4)+3,DAY(EOMONTH(DATE(YEAR(E4),MONTH(E4)+3,1),0))))</f>
        <v>40086</v>
      </c>
      <c r="G4" s="1">
        <f>IF(MONTH(F4)=12,DATE(YEAR(F4)+1,MONTH(F4)+3,DAY(EOMONTH(DATE(YEAR(F4),MONTH(F4)+3,1),0))),DATE(YEAR(F4),MONTH(F4)+3,DAY(EOMONTH(DATE(YEAR(F4),MONTH(F4)+3,1),0))))</f>
        <v>40178</v>
      </c>
      <c r="H4" s="1">
        <f>IF(MONTH(G4)=12,DATE(YEAR(G4),MONTH(G4)+3,DAY(EOMONTH(DATE(YEAR(G4),MONTH(G4)+3,1),0))),DATE(YEAR(G4),MONTH(G4)+3,DAY(EOMONTH(DATE(YEAR(G4),MONTH(G4)+3,1),0))))</f>
        <v>40268</v>
      </c>
      <c r="I4" s="1">
        <f t="shared" ref="I4:AU4" si="1">IF(MONTH(H4)=12,DATE(YEAR(H4),MONTH(H4)+3,DAY(EOMONTH(DATE(YEAR(H4),MONTH(H4)+3,1),0))),DATE(YEAR(H4),MONTH(H4)+3,DAY(EOMONTH(DATE(YEAR(H4),MONTH(H4)+3,1),0))))</f>
        <v>40359</v>
      </c>
      <c r="J4" s="1">
        <f t="shared" si="1"/>
        <v>40451</v>
      </c>
      <c r="K4" s="1">
        <f t="shared" si="1"/>
        <v>40543</v>
      </c>
      <c r="L4" s="1">
        <f t="shared" si="1"/>
        <v>40633</v>
      </c>
      <c r="M4" s="1">
        <f t="shared" si="1"/>
        <v>40724</v>
      </c>
      <c r="N4" s="1">
        <f t="shared" si="1"/>
        <v>40816</v>
      </c>
      <c r="O4" s="1">
        <f t="shared" si="1"/>
        <v>40908</v>
      </c>
      <c r="P4" s="1">
        <f t="shared" si="1"/>
        <v>40999</v>
      </c>
      <c r="Q4" s="1">
        <f t="shared" si="1"/>
        <v>41090</v>
      </c>
      <c r="R4" s="1">
        <f t="shared" si="1"/>
        <v>41182</v>
      </c>
      <c r="S4" s="1">
        <f t="shared" si="1"/>
        <v>41274</v>
      </c>
      <c r="T4" s="1">
        <f t="shared" si="1"/>
        <v>41364</v>
      </c>
      <c r="U4" s="1">
        <f t="shared" si="1"/>
        <v>41455</v>
      </c>
      <c r="V4" s="1">
        <f t="shared" si="1"/>
        <v>41547</v>
      </c>
      <c r="W4" s="1">
        <f t="shared" si="1"/>
        <v>41639</v>
      </c>
      <c r="X4" s="1">
        <f t="shared" si="1"/>
        <v>41729</v>
      </c>
      <c r="Y4" s="1">
        <f t="shared" si="1"/>
        <v>41820</v>
      </c>
      <c r="Z4" s="1">
        <f t="shared" si="1"/>
        <v>41912</v>
      </c>
      <c r="AA4" s="1">
        <f t="shared" si="1"/>
        <v>42004</v>
      </c>
      <c r="AB4" s="1">
        <f t="shared" si="1"/>
        <v>42094</v>
      </c>
      <c r="AC4" s="1">
        <f t="shared" si="1"/>
        <v>42185</v>
      </c>
      <c r="AD4" s="1">
        <f t="shared" si="1"/>
        <v>42277</v>
      </c>
      <c r="AE4" s="1">
        <f t="shared" si="1"/>
        <v>42369</v>
      </c>
      <c r="AF4" s="1">
        <f t="shared" si="1"/>
        <v>42460</v>
      </c>
      <c r="AG4" s="1">
        <f t="shared" si="1"/>
        <v>42551</v>
      </c>
      <c r="AH4" s="1">
        <f t="shared" si="1"/>
        <v>42643</v>
      </c>
      <c r="AI4" s="1">
        <f t="shared" si="1"/>
        <v>42735</v>
      </c>
      <c r="AJ4" s="1">
        <f t="shared" si="1"/>
        <v>42825</v>
      </c>
      <c r="AK4" s="1">
        <f t="shared" si="1"/>
        <v>42916</v>
      </c>
      <c r="AL4" s="1">
        <f t="shared" si="1"/>
        <v>43008</v>
      </c>
      <c r="AM4" s="1">
        <f t="shared" si="1"/>
        <v>43100</v>
      </c>
      <c r="AN4" s="1">
        <f t="shared" si="1"/>
        <v>43190</v>
      </c>
      <c r="AO4" s="1">
        <f t="shared" si="1"/>
        <v>43281</v>
      </c>
      <c r="AP4" s="1">
        <f t="shared" si="1"/>
        <v>43373</v>
      </c>
      <c r="AQ4" s="1">
        <f t="shared" si="1"/>
        <v>43465</v>
      </c>
      <c r="AR4" s="1">
        <f t="shared" si="1"/>
        <v>43555</v>
      </c>
      <c r="AS4" s="1">
        <f t="shared" si="1"/>
        <v>43646</v>
      </c>
      <c r="AT4" s="1">
        <f t="shared" si="1"/>
        <v>43738</v>
      </c>
      <c r="AU4" s="1">
        <f t="shared" si="1"/>
        <v>43830</v>
      </c>
    </row>
    <row r="5" spans="2:47">
      <c r="C5" s="4" t="s">
        <v>44</v>
      </c>
      <c r="D5" s="2" t="s">
        <v>0</v>
      </c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  <c r="J5" s="2" t="s">
        <v>6</v>
      </c>
      <c r="K5" s="2" t="s">
        <v>7</v>
      </c>
      <c r="L5" s="2" t="s">
        <v>8</v>
      </c>
      <c r="M5" s="2" t="s">
        <v>9</v>
      </c>
      <c r="N5" s="2" t="s">
        <v>10</v>
      </c>
      <c r="O5" s="2" t="s">
        <v>11</v>
      </c>
      <c r="P5" s="2" t="s">
        <v>12</v>
      </c>
      <c r="Q5" s="2" t="s">
        <v>13</v>
      </c>
      <c r="R5" s="2" t="s">
        <v>14</v>
      </c>
      <c r="S5" s="2" t="s">
        <v>15</v>
      </c>
      <c r="T5" s="2" t="s">
        <v>16</v>
      </c>
      <c r="U5" s="2" t="s">
        <v>17</v>
      </c>
      <c r="V5" s="2" t="s">
        <v>18</v>
      </c>
      <c r="W5" s="2" t="s">
        <v>19</v>
      </c>
      <c r="X5" s="2" t="s">
        <v>20</v>
      </c>
      <c r="Y5" s="2" t="s">
        <v>21</v>
      </c>
      <c r="Z5" s="2" t="s">
        <v>22</v>
      </c>
      <c r="AA5" s="2" t="s">
        <v>23</v>
      </c>
      <c r="AB5" s="2" t="s">
        <v>24</v>
      </c>
      <c r="AC5" s="2" t="s">
        <v>25</v>
      </c>
      <c r="AD5" s="2" t="s">
        <v>26</v>
      </c>
      <c r="AE5" s="2" t="s">
        <v>27</v>
      </c>
      <c r="AF5" s="2" t="s">
        <v>28</v>
      </c>
      <c r="AG5" s="2" t="s">
        <v>29</v>
      </c>
      <c r="AH5" s="2" t="s">
        <v>30</v>
      </c>
      <c r="AI5" s="2" t="s">
        <v>31</v>
      </c>
      <c r="AJ5" s="2" t="s">
        <v>32</v>
      </c>
      <c r="AK5" s="2" t="s">
        <v>33</v>
      </c>
      <c r="AL5" s="2" t="s">
        <v>34</v>
      </c>
      <c r="AM5" s="2" t="s">
        <v>35</v>
      </c>
      <c r="AN5" s="2" t="s">
        <v>36</v>
      </c>
      <c r="AO5" s="2" t="s">
        <v>37</v>
      </c>
      <c r="AP5" s="2" t="s">
        <v>38</v>
      </c>
      <c r="AQ5" s="2" t="s">
        <v>39</v>
      </c>
      <c r="AR5" s="2" t="s">
        <v>40</v>
      </c>
      <c r="AS5" s="2" t="s">
        <v>41</v>
      </c>
      <c r="AT5" s="2" t="s">
        <v>42</v>
      </c>
      <c r="AU5" s="2" t="s">
        <v>43</v>
      </c>
    </row>
    <row r="6" spans="2:47" ht="3.75" customHeight="1"/>
    <row r="7" spans="2:47">
      <c r="B7" t="s">
        <v>183</v>
      </c>
      <c r="C7" s="35" t="s">
        <v>184</v>
      </c>
      <c r="D7" s="36">
        <f>SUM(D8:D15)</f>
        <v>1309333.3399999999</v>
      </c>
      <c r="E7" s="36">
        <v>1309340.8160000001</v>
      </c>
      <c r="F7" s="36">
        <f t="shared" ref="F7:AU7" si="2">SUM(F8:F15)</f>
        <v>1319503.1769999999</v>
      </c>
      <c r="G7" s="36">
        <f t="shared" si="2"/>
        <v>1419639.9870000002</v>
      </c>
      <c r="H7" s="36">
        <f t="shared" si="2"/>
        <v>1553490.5660000001</v>
      </c>
      <c r="I7" s="36">
        <f t="shared" si="2"/>
        <v>1449380.1800000002</v>
      </c>
      <c r="J7" s="36">
        <f t="shared" si="2"/>
        <v>1594847.8530000001</v>
      </c>
      <c r="K7" s="36">
        <f t="shared" si="2"/>
        <v>1669260.8809999998</v>
      </c>
      <c r="L7" s="36">
        <f t="shared" si="2"/>
        <v>1692840.6859999998</v>
      </c>
      <c r="M7" s="36">
        <f t="shared" si="2"/>
        <v>1439491.4310000001</v>
      </c>
      <c r="N7" s="36">
        <f t="shared" si="2"/>
        <v>1711518.9279999998</v>
      </c>
      <c r="O7" s="36">
        <f t="shared" si="2"/>
        <v>1842740.5279999999</v>
      </c>
      <c r="P7" s="36">
        <f t="shared" si="2"/>
        <v>1721392.4759999998</v>
      </c>
      <c r="Q7" s="36">
        <f t="shared" si="2"/>
        <v>1497012.564</v>
      </c>
      <c r="R7" s="36">
        <f t="shared" si="2"/>
        <v>1607074.5510000002</v>
      </c>
      <c r="S7" s="36">
        <f t="shared" si="2"/>
        <v>1898964.4549999998</v>
      </c>
      <c r="T7" s="36">
        <f t="shared" si="2"/>
        <v>1937759.58011</v>
      </c>
      <c r="U7" s="36">
        <f t="shared" si="2"/>
        <v>1792689.2095999997</v>
      </c>
      <c r="V7" s="36">
        <f t="shared" si="2"/>
        <v>2098498.8259299998</v>
      </c>
      <c r="W7" s="36">
        <f t="shared" si="2"/>
        <v>2415505.0274000005</v>
      </c>
      <c r="X7" s="36">
        <f t="shared" si="2"/>
        <v>2276438.0559</v>
      </c>
      <c r="Y7" s="36">
        <f t="shared" si="2"/>
        <v>2183621.21582</v>
      </c>
      <c r="Z7" s="36">
        <f t="shared" si="2"/>
        <v>2222932.07718</v>
      </c>
      <c r="AA7" s="36">
        <f t="shared" si="2"/>
        <v>2446702.9242599998</v>
      </c>
      <c r="AB7" s="36">
        <f t="shared" si="2"/>
        <v>2082308.2298046355</v>
      </c>
      <c r="AC7" s="36">
        <f t="shared" si="2"/>
        <v>1820352.4789646065</v>
      </c>
      <c r="AD7" s="36">
        <f t="shared" si="2"/>
        <v>2038391.968303367</v>
      </c>
      <c r="AE7" s="36">
        <f t="shared" si="2"/>
        <v>2181982.8022319796</v>
      </c>
      <c r="AF7" s="36">
        <f t="shared" si="2"/>
        <v>2075834.9181760252</v>
      </c>
      <c r="AG7" s="36">
        <f t="shared" si="2"/>
        <v>1663116.721340507</v>
      </c>
      <c r="AH7" s="36">
        <f t="shared" si="2"/>
        <v>1874287.3138843009</v>
      </c>
      <c r="AI7" s="36">
        <f t="shared" si="2"/>
        <v>2096155.707653716</v>
      </c>
      <c r="AJ7" s="36">
        <f t="shared" si="2"/>
        <v>1965684.6893136576</v>
      </c>
      <c r="AK7" s="36">
        <f t="shared" si="2"/>
        <v>1686639.2192243238</v>
      </c>
      <c r="AL7" s="36">
        <f t="shared" si="2"/>
        <v>2142654.7464602953</v>
      </c>
      <c r="AM7" s="36">
        <f t="shared" si="2"/>
        <v>2341000.0969481999</v>
      </c>
      <c r="AN7" s="36">
        <f t="shared" si="2"/>
        <v>2164304.1313204747</v>
      </c>
      <c r="AO7" s="36">
        <f t="shared" si="2"/>
        <v>1914739.0246410382</v>
      </c>
      <c r="AP7" s="36">
        <f t="shared" si="2"/>
        <v>2323761.3114259583</v>
      </c>
      <c r="AQ7" s="36">
        <f t="shared" si="2"/>
        <v>2588864.4392904313</v>
      </c>
      <c r="AR7" s="36">
        <f t="shared" si="2"/>
        <v>2495363.74369145</v>
      </c>
      <c r="AS7" s="36">
        <f t="shared" si="2"/>
        <v>2579590.2755307653</v>
      </c>
      <c r="AT7" s="36">
        <f t="shared" si="2"/>
        <v>2979997.6622260008</v>
      </c>
      <c r="AU7" s="36">
        <f t="shared" si="2"/>
        <v>3139530.7154994183</v>
      </c>
    </row>
    <row r="8" spans="2:47" outlineLevel="1">
      <c r="B8" t="s">
        <v>185</v>
      </c>
      <c r="C8" s="37" t="s">
        <v>186</v>
      </c>
      <c r="D8" s="34">
        <v>1210790.6769999999</v>
      </c>
      <c r="E8" s="34">
        <v>1177168.443</v>
      </c>
      <c r="F8" s="34">
        <v>1172047.0019999999</v>
      </c>
      <c r="G8" s="34">
        <v>1240493.0719999999</v>
      </c>
      <c r="H8" s="34">
        <v>1402780.818</v>
      </c>
      <c r="I8" s="34">
        <v>1293045.69</v>
      </c>
      <c r="J8" s="34">
        <v>1426487.3429999999</v>
      </c>
      <c r="K8" s="34">
        <v>1467318.1269999999</v>
      </c>
      <c r="L8" s="34">
        <v>1514032.656</v>
      </c>
      <c r="M8" s="34">
        <v>1273587.591</v>
      </c>
      <c r="N8" s="34">
        <v>1515006.8219999999</v>
      </c>
      <c r="O8" s="34">
        <v>1635718.6269999999</v>
      </c>
      <c r="P8" s="34">
        <v>1525009.13</v>
      </c>
      <c r="Q8" s="34">
        <v>1310643.557</v>
      </c>
      <c r="R8" s="34">
        <v>1404658.3420000002</v>
      </c>
      <c r="S8" s="34">
        <v>1663548.831</v>
      </c>
      <c r="T8" s="34">
        <v>1759400.6845800001</v>
      </c>
      <c r="U8" s="34">
        <v>1613685.5739499999</v>
      </c>
      <c r="V8" s="34">
        <v>1895251.45053</v>
      </c>
      <c r="W8" s="34">
        <v>2182763.8632200002</v>
      </c>
      <c r="X8" s="34">
        <v>2074088.44784</v>
      </c>
      <c r="Y8" s="34">
        <v>1928276.0151299997</v>
      </c>
      <c r="Z8" s="34">
        <v>1994476.8231500001</v>
      </c>
      <c r="AA8" s="34">
        <v>2187790.8232</v>
      </c>
      <c r="AB8" s="34">
        <v>1730263.3434874713</v>
      </c>
      <c r="AC8" s="34">
        <v>1496077.7536275845</v>
      </c>
      <c r="AD8" s="34">
        <v>1684644.9863315569</v>
      </c>
      <c r="AE8" s="34">
        <v>1827940.6348769465</v>
      </c>
      <c r="AF8" s="34">
        <v>1786547.503838212</v>
      </c>
      <c r="AG8" s="34">
        <v>1396185.1048584436</v>
      </c>
      <c r="AH8" s="34">
        <v>1612283.4353434453</v>
      </c>
      <c r="AI8" s="34">
        <v>1827006.1204282125</v>
      </c>
      <c r="AJ8" s="34">
        <v>1690441.6635837092</v>
      </c>
      <c r="AK8" s="34">
        <v>1441900.7971643144</v>
      </c>
      <c r="AL8" s="34">
        <v>1832979.4533995588</v>
      </c>
      <c r="AM8" s="34">
        <v>2037583.561476897</v>
      </c>
      <c r="AN8" s="34">
        <v>1872620.9588822771</v>
      </c>
      <c r="AO8" s="34">
        <v>1608032.9060535813</v>
      </c>
      <c r="AP8" s="34">
        <v>1988082.8708111355</v>
      </c>
      <c r="AQ8" s="34">
        <v>2219796.7197722006</v>
      </c>
      <c r="AR8" s="34">
        <v>2147362.404329367</v>
      </c>
      <c r="AS8" s="34">
        <v>2219418.1420712657</v>
      </c>
      <c r="AT8" s="34">
        <v>2609607.041612234</v>
      </c>
      <c r="AU8" s="34">
        <v>2717700.6569205401</v>
      </c>
    </row>
    <row r="9" spans="2:47" outlineLevel="1">
      <c r="B9" t="s">
        <v>187</v>
      </c>
      <c r="C9" s="37" t="s">
        <v>188</v>
      </c>
      <c r="D9" s="34">
        <v>5931.3530000000001</v>
      </c>
      <c r="E9" s="34">
        <v>10251.679</v>
      </c>
      <c r="F9" s="34">
        <v>11045.716</v>
      </c>
      <c r="G9" s="34">
        <v>10811.221</v>
      </c>
      <c r="H9" s="34">
        <v>10376.891</v>
      </c>
      <c r="I9" s="34">
        <v>6943.8739999999998</v>
      </c>
      <c r="J9" s="34">
        <v>7648.0119999999997</v>
      </c>
      <c r="K9" s="34">
        <v>7420.262999999999</v>
      </c>
      <c r="L9" s="34">
        <v>7826.2820000000002</v>
      </c>
      <c r="M9" s="34">
        <v>6476.1849999999995</v>
      </c>
      <c r="N9" s="34">
        <v>12670.909</v>
      </c>
      <c r="O9" s="34">
        <v>14278.217999999999</v>
      </c>
      <c r="P9" s="34">
        <v>9710.8339999999989</v>
      </c>
      <c r="Q9" s="34">
        <v>10720.77</v>
      </c>
      <c r="R9" s="34">
        <v>10763.087</v>
      </c>
      <c r="S9" s="34">
        <v>8243.4349999999995</v>
      </c>
      <c r="T9" s="34">
        <v>6428.5252499999997</v>
      </c>
      <c r="U9" s="34">
        <v>5154.0451799999992</v>
      </c>
      <c r="V9" s="34">
        <v>6253.1029700000008</v>
      </c>
      <c r="W9" s="34">
        <v>7205.3838099999994</v>
      </c>
      <c r="X9" s="34">
        <v>6971.0705499999995</v>
      </c>
      <c r="Y9" s="34">
        <v>11059.23316</v>
      </c>
      <c r="Z9" s="34">
        <v>15874.180629999999</v>
      </c>
      <c r="AA9" s="34">
        <v>27152.023420000001</v>
      </c>
      <c r="AB9" s="34">
        <v>24762.270148558215</v>
      </c>
      <c r="AC9" s="34">
        <v>22982.688759330344</v>
      </c>
      <c r="AD9" s="34">
        <v>24080.498300443069</v>
      </c>
      <c r="AE9" s="34">
        <v>23610.183935103847</v>
      </c>
      <c r="AF9" s="34">
        <v>22494.971490722502</v>
      </c>
      <c r="AG9" s="34">
        <v>20982.625380909845</v>
      </c>
      <c r="AH9" s="34">
        <v>26695.217800468505</v>
      </c>
      <c r="AI9" s="34">
        <v>25816.967512365249</v>
      </c>
      <c r="AJ9" s="34">
        <v>20678.848065690279</v>
      </c>
      <c r="AK9" s="34">
        <v>16814.931861503908</v>
      </c>
      <c r="AL9" s="34">
        <v>39398.733801537644</v>
      </c>
      <c r="AM9" s="34">
        <v>44814.722399604376</v>
      </c>
      <c r="AN9" s="34">
        <v>49709.177551987188</v>
      </c>
      <c r="AO9" s="34">
        <v>43125.30361166854</v>
      </c>
      <c r="AP9" s="34">
        <v>65402.301659850287</v>
      </c>
      <c r="AQ9" s="34">
        <v>68772.715556969022</v>
      </c>
      <c r="AR9" s="34">
        <v>72891.102698982591</v>
      </c>
      <c r="AS9" s="34">
        <v>64334.649615566712</v>
      </c>
      <c r="AT9" s="34">
        <v>75887.667065045651</v>
      </c>
      <c r="AU9" s="34">
        <v>71587.389987495204</v>
      </c>
    </row>
    <row r="10" spans="2:47" outlineLevel="1">
      <c r="B10" t="s">
        <v>189</v>
      </c>
      <c r="C10" s="37" t="s">
        <v>190</v>
      </c>
      <c r="D10" s="34">
        <v>27624.744999999999</v>
      </c>
      <c r="E10" s="34">
        <v>31911.058000000001</v>
      </c>
      <c r="F10" s="34">
        <v>26179.610999999997</v>
      </c>
      <c r="G10" s="34">
        <v>40302.448999999993</v>
      </c>
      <c r="H10" s="34">
        <v>34490.633999999998</v>
      </c>
      <c r="I10" s="34">
        <v>44306.956000000006</v>
      </c>
      <c r="J10" s="34">
        <v>40920.161999999997</v>
      </c>
      <c r="K10" s="34">
        <v>49824.760999999999</v>
      </c>
      <c r="L10" s="34">
        <v>39801.659</v>
      </c>
      <c r="M10" s="34">
        <v>49123.078000000001</v>
      </c>
      <c r="N10" s="34">
        <v>54612.820999999996</v>
      </c>
      <c r="O10" s="34">
        <v>76431.001000000004</v>
      </c>
      <c r="P10" s="34">
        <v>41360.131999999998</v>
      </c>
      <c r="Q10" s="34">
        <v>42261.118000000002</v>
      </c>
      <c r="R10" s="34">
        <v>40229.006999999998</v>
      </c>
      <c r="S10" s="34">
        <v>44506.9</v>
      </c>
      <c r="T10" s="34">
        <v>47864.715710000004</v>
      </c>
      <c r="U10" s="34">
        <v>59587.093779999996</v>
      </c>
      <c r="V10" s="34">
        <v>57444.03774</v>
      </c>
      <c r="W10" s="34">
        <v>67596.649290000001</v>
      </c>
      <c r="X10" s="34">
        <v>54647.623919999998</v>
      </c>
      <c r="Y10" s="34">
        <v>59402.294920000008</v>
      </c>
      <c r="Z10" s="34">
        <v>57800.95018</v>
      </c>
      <c r="AA10" s="34">
        <v>61024.056370000006</v>
      </c>
      <c r="AB10" s="34">
        <v>67362.386891564121</v>
      </c>
      <c r="AC10" s="34">
        <v>73072.878743406793</v>
      </c>
      <c r="AD10" s="34">
        <v>75006.671718976315</v>
      </c>
      <c r="AE10" s="34">
        <v>78226.13990308893</v>
      </c>
      <c r="AF10" s="34">
        <v>67942.743414562588</v>
      </c>
      <c r="AG10" s="34">
        <v>70809.258919166925</v>
      </c>
      <c r="AH10" s="34">
        <v>72546.925429802213</v>
      </c>
      <c r="AI10" s="34">
        <v>82276.159297161197</v>
      </c>
      <c r="AJ10" s="34">
        <v>73049.408815946255</v>
      </c>
      <c r="AK10" s="34">
        <v>77827.935982447772</v>
      </c>
      <c r="AL10" s="34">
        <v>80967.25912882702</v>
      </c>
      <c r="AM10" s="34">
        <v>90828.376880134383</v>
      </c>
      <c r="AN10" s="34">
        <v>84639.05114620323</v>
      </c>
      <c r="AO10" s="34">
        <v>91569.438047949006</v>
      </c>
      <c r="AP10" s="34">
        <v>91258.921303596682</v>
      </c>
      <c r="AQ10" s="34">
        <v>99760.514695274192</v>
      </c>
      <c r="AR10" s="34">
        <v>86192.073231964212</v>
      </c>
      <c r="AS10" s="34">
        <v>94629.00168249484</v>
      </c>
      <c r="AT10" s="34">
        <v>97840.572578658757</v>
      </c>
      <c r="AU10" s="34">
        <v>106633.70290144868</v>
      </c>
    </row>
    <row r="11" spans="2:47" outlineLevel="1">
      <c r="B11" t="s">
        <v>191</v>
      </c>
      <c r="C11" s="37" t="s">
        <v>192</v>
      </c>
      <c r="D11" s="34">
        <v>3357.0540000000001</v>
      </c>
      <c r="E11" s="34">
        <v>3328.431</v>
      </c>
      <c r="F11" s="34">
        <v>11567.874</v>
      </c>
      <c r="G11" s="34">
        <v>12923.695</v>
      </c>
      <c r="H11" s="34">
        <v>20361.519</v>
      </c>
      <c r="I11" s="34">
        <v>5102.62</v>
      </c>
      <c r="J11" s="34">
        <v>20844.255999999998</v>
      </c>
      <c r="K11" s="34">
        <v>9921.5650000000005</v>
      </c>
      <c r="L11" s="34">
        <v>11967.614</v>
      </c>
      <c r="M11" s="34">
        <v>2471.895</v>
      </c>
      <c r="N11" s="34">
        <v>2546.3389999999999</v>
      </c>
      <c r="O11" s="34">
        <v>4482.3519999999999</v>
      </c>
      <c r="P11" s="34">
        <v>6391.7240000000002</v>
      </c>
      <c r="Q11" s="34">
        <v>412.673</v>
      </c>
      <c r="R11" s="34">
        <v>14315.626</v>
      </c>
      <c r="S11" s="34">
        <v>9372.6090000000004</v>
      </c>
      <c r="T11" s="34">
        <v>23338.01223</v>
      </c>
      <c r="U11" s="34">
        <v>8291.6267100000005</v>
      </c>
      <c r="V11" s="34">
        <v>15262.092919999999</v>
      </c>
      <c r="W11" s="34">
        <v>18244.390739999999</v>
      </c>
      <c r="X11" s="34">
        <v>15091.95498</v>
      </c>
      <c r="Y11" s="34">
        <v>52409.259700000002</v>
      </c>
      <c r="Z11" s="34">
        <v>17244.27594</v>
      </c>
      <c r="AA11" s="38">
        <v>18707.614220000003</v>
      </c>
      <c r="AB11" s="38">
        <v>15958.997198344017</v>
      </c>
      <c r="AC11" s="34">
        <v>8491.6561196956573</v>
      </c>
      <c r="AD11" s="34">
        <v>21186.623578390056</v>
      </c>
      <c r="AE11" s="34">
        <v>33340.317299145048</v>
      </c>
      <c r="AF11" s="34">
        <v>57580.452284740291</v>
      </c>
      <c r="AG11" s="34">
        <v>24161.182378392434</v>
      </c>
      <c r="AH11" s="34">
        <v>29292.127263776001</v>
      </c>
      <c r="AI11" s="34">
        <v>5279.8469397654881</v>
      </c>
      <c r="AJ11" s="34">
        <v>23725.161671241414</v>
      </c>
      <c r="AK11" s="34">
        <v>12722.033429252626</v>
      </c>
      <c r="AL11" s="34">
        <v>35703.379253549341</v>
      </c>
      <c r="AM11" s="34">
        <v>22281.276325617906</v>
      </c>
      <c r="AN11" s="34">
        <v>23081.571587716309</v>
      </c>
      <c r="AO11" s="34">
        <v>17327.818726647376</v>
      </c>
      <c r="AP11" s="34">
        <v>35028.521178986506</v>
      </c>
      <c r="AQ11" s="34">
        <v>25507.497342914437</v>
      </c>
      <c r="AR11" s="34">
        <v>25633.653855454642</v>
      </c>
      <c r="AS11" s="34">
        <v>25649.094258165456</v>
      </c>
      <c r="AT11" s="34">
        <v>49143.738167756761</v>
      </c>
      <c r="AU11" s="34">
        <v>29151.953028993288</v>
      </c>
    </row>
    <row r="12" spans="2:47" outlineLevel="1">
      <c r="B12" t="s">
        <v>193</v>
      </c>
      <c r="C12" s="37" t="s">
        <v>194</v>
      </c>
      <c r="D12" s="34">
        <v>0</v>
      </c>
      <c r="E12" s="34">
        <v>0</v>
      </c>
      <c r="F12" s="34">
        <v>0</v>
      </c>
      <c r="G12" s="34">
        <v>2E-3</v>
      </c>
      <c r="H12" s="34">
        <v>0</v>
      </c>
      <c r="I12" s="34">
        <v>0</v>
      </c>
      <c r="J12" s="34">
        <v>0</v>
      </c>
      <c r="K12" s="34">
        <v>0</v>
      </c>
      <c r="L12" s="34">
        <v>2E-3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  <c r="AQ12" s="34">
        <v>0</v>
      </c>
      <c r="AR12" s="34">
        <v>0</v>
      </c>
      <c r="AS12" s="34">
        <v>0</v>
      </c>
      <c r="AT12" s="34">
        <v>0</v>
      </c>
      <c r="AU12" s="34">
        <v>0</v>
      </c>
    </row>
    <row r="13" spans="2:47" outlineLevel="1">
      <c r="B13" t="s">
        <v>195</v>
      </c>
      <c r="C13" s="37" t="s">
        <v>196</v>
      </c>
      <c r="D13" s="34">
        <v>0</v>
      </c>
      <c r="E13" s="34">
        <v>0</v>
      </c>
      <c r="F13" s="34">
        <v>0</v>
      </c>
      <c r="G13" s="34">
        <v>2E-3</v>
      </c>
      <c r="H13" s="34">
        <v>0</v>
      </c>
      <c r="I13" s="34">
        <v>0</v>
      </c>
      <c r="J13" s="34">
        <v>0</v>
      </c>
      <c r="K13" s="34">
        <v>0</v>
      </c>
      <c r="L13" s="34">
        <v>1E-3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4">
        <v>0</v>
      </c>
      <c r="AS13" s="34">
        <v>0</v>
      </c>
      <c r="AT13" s="34">
        <v>0</v>
      </c>
      <c r="AU13" s="34">
        <v>0</v>
      </c>
    </row>
    <row r="14" spans="2:47" outlineLevel="1">
      <c r="B14" t="s">
        <v>197</v>
      </c>
      <c r="C14" s="37" t="s">
        <v>198</v>
      </c>
      <c r="D14" s="34">
        <v>0</v>
      </c>
      <c r="E14" s="34">
        <v>0</v>
      </c>
      <c r="F14" s="34">
        <v>0</v>
      </c>
      <c r="G14" s="34">
        <v>2E-3</v>
      </c>
      <c r="H14" s="34">
        <v>0</v>
      </c>
      <c r="I14" s="34">
        <v>0</v>
      </c>
      <c r="J14" s="34">
        <v>0</v>
      </c>
      <c r="K14" s="34">
        <v>0</v>
      </c>
      <c r="L14" s="34">
        <v>1E-3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>
        <v>0</v>
      </c>
      <c r="AQ14" s="34">
        <v>0</v>
      </c>
      <c r="AR14" s="34">
        <v>0</v>
      </c>
      <c r="AS14" s="34">
        <v>0</v>
      </c>
      <c r="AT14" s="34">
        <v>0</v>
      </c>
      <c r="AU14" s="34">
        <v>0</v>
      </c>
    </row>
    <row r="15" spans="2:47" outlineLevel="1">
      <c r="B15" t="s">
        <v>199</v>
      </c>
      <c r="C15" s="37" t="s">
        <v>200</v>
      </c>
      <c r="D15" s="34">
        <v>61629.510999999999</v>
      </c>
      <c r="E15" s="34">
        <v>86681.205000000002</v>
      </c>
      <c r="F15" s="34">
        <v>98662.974000000002</v>
      </c>
      <c r="G15" s="34">
        <v>115109.54399999999</v>
      </c>
      <c r="H15" s="34">
        <v>85480.703999999998</v>
      </c>
      <c r="I15" s="34">
        <v>99981.040000000008</v>
      </c>
      <c r="J15" s="34">
        <v>98948.080000000016</v>
      </c>
      <c r="K15" s="34">
        <v>134776.16500000001</v>
      </c>
      <c r="L15" s="34">
        <v>119212.47100000001</v>
      </c>
      <c r="M15" s="34">
        <v>107832.682</v>
      </c>
      <c r="N15" s="34">
        <v>126682.037</v>
      </c>
      <c r="O15" s="34">
        <v>111830.33</v>
      </c>
      <c r="P15" s="34">
        <v>138920.65600000002</v>
      </c>
      <c r="Q15" s="34">
        <v>132974.446</v>
      </c>
      <c r="R15" s="34">
        <v>137108.489</v>
      </c>
      <c r="S15" s="34">
        <v>173292.68</v>
      </c>
      <c r="T15" s="34">
        <v>100727.64234000001</v>
      </c>
      <c r="U15" s="34">
        <v>105970.86998000002</v>
      </c>
      <c r="V15" s="34">
        <v>124288.14176999999</v>
      </c>
      <c r="W15" s="34">
        <v>139694.74033999999</v>
      </c>
      <c r="X15" s="34">
        <v>125638.95861</v>
      </c>
      <c r="Y15" s="34">
        <v>132474.41291000001</v>
      </c>
      <c r="Z15" s="34">
        <v>137535.84728000002</v>
      </c>
      <c r="AA15" s="34">
        <v>152028.40705000001</v>
      </c>
      <c r="AB15" s="34">
        <v>243961.23207869774</v>
      </c>
      <c r="AC15" s="34">
        <v>219727.5017145891</v>
      </c>
      <c r="AD15" s="34">
        <v>233473.18837400054</v>
      </c>
      <c r="AE15" s="34">
        <v>218865.5262176953</v>
      </c>
      <c r="AF15" s="34">
        <v>141269.24714778771</v>
      </c>
      <c r="AG15" s="34">
        <v>150978.5498035943</v>
      </c>
      <c r="AH15" s="34">
        <v>133469.60804680889</v>
      </c>
      <c r="AI15" s="34">
        <v>155776.6134762117</v>
      </c>
      <c r="AJ15" s="34">
        <v>157789.60717707034</v>
      </c>
      <c r="AK15" s="34">
        <v>137373.52078680493</v>
      </c>
      <c r="AL15" s="34">
        <v>153605.92087682258</v>
      </c>
      <c r="AM15" s="34">
        <v>145492.15986594648</v>
      </c>
      <c r="AN15" s="34">
        <v>134253.37215229118</v>
      </c>
      <c r="AO15" s="34">
        <v>154683.55820119192</v>
      </c>
      <c r="AP15" s="34">
        <v>143988.69647238901</v>
      </c>
      <c r="AQ15" s="34">
        <v>175026.99192307328</v>
      </c>
      <c r="AR15" s="34">
        <v>163284.50957568121</v>
      </c>
      <c r="AS15" s="34">
        <v>175559.38790327258</v>
      </c>
      <c r="AT15" s="34">
        <v>147518.64280230561</v>
      </c>
      <c r="AU15" s="34">
        <v>214457.01266094102</v>
      </c>
    </row>
    <row r="16" spans="2:47" ht="7.5" customHeight="1">
      <c r="C16" s="37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</row>
    <row r="17" spans="2:47">
      <c r="B17" t="s">
        <v>201</v>
      </c>
      <c r="C17" s="35" t="s">
        <v>202</v>
      </c>
      <c r="D17" s="36">
        <f>SUM(D18:D25)</f>
        <v>136303.59222000002</v>
      </c>
      <c r="E17" s="36">
        <v>119376.962</v>
      </c>
      <c r="F17" s="36">
        <f t="shared" ref="F17:AU17" si="3">SUM(F18:F25)</f>
        <v>96015.629000000015</v>
      </c>
      <c r="G17" s="36">
        <f t="shared" si="3"/>
        <v>122915.208</v>
      </c>
      <c r="H17" s="36">
        <f t="shared" si="3"/>
        <v>159027.64199999999</v>
      </c>
      <c r="I17" s="36">
        <f t="shared" si="3"/>
        <v>135551.15699999998</v>
      </c>
      <c r="J17" s="36">
        <f t="shared" si="3"/>
        <v>178679.55899999998</v>
      </c>
      <c r="K17" s="36">
        <f t="shared" si="3"/>
        <v>175291.921</v>
      </c>
      <c r="L17" s="36">
        <f t="shared" si="3"/>
        <v>183678.28499999997</v>
      </c>
      <c r="M17" s="36">
        <f t="shared" si="3"/>
        <v>106441.658</v>
      </c>
      <c r="N17" s="36">
        <f t="shared" si="3"/>
        <v>111761.68699999998</v>
      </c>
      <c r="O17" s="36">
        <f t="shared" si="3"/>
        <v>93618.099999999977</v>
      </c>
      <c r="P17" s="36">
        <f t="shared" si="3"/>
        <v>100541.356</v>
      </c>
      <c r="Q17" s="36">
        <f t="shared" si="3"/>
        <v>77497.104000000007</v>
      </c>
      <c r="R17" s="36">
        <f t="shared" si="3"/>
        <v>103801.76499999997</v>
      </c>
      <c r="S17" s="36">
        <f t="shared" si="3"/>
        <v>97646.627000000008</v>
      </c>
      <c r="T17" s="36">
        <f t="shared" si="3"/>
        <v>122080.82293999998</v>
      </c>
      <c r="U17" s="36">
        <f t="shared" si="3"/>
        <v>95343.042160000012</v>
      </c>
      <c r="V17" s="36">
        <f t="shared" si="3"/>
        <v>133377.73879</v>
      </c>
      <c r="W17" s="36">
        <f t="shared" si="3"/>
        <v>126363.61826</v>
      </c>
      <c r="X17" s="36">
        <f t="shared" si="3"/>
        <v>132885.44232999999</v>
      </c>
      <c r="Y17" s="36">
        <f t="shared" si="3"/>
        <v>123899.93650000001</v>
      </c>
      <c r="Z17" s="36">
        <f t="shared" si="3"/>
        <v>138942.72789000001</v>
      </c>
      <c r="AA17" s="36">
        <f t="shared" si="3"/>
        <v>136567.83757</v>
      </c>
      <c r="AB17" s="36">
        <f t="shared" si="3"/>
        <v>313671.6094753645</v>
      </c>
      <c r="AC17" s="36">
        <f t="shared" si="3"/>
        <v>206070.63073539379</v>
      </c>
      <c r="AD17" s="36">
        <f t="shared" si="3"/>
        <v>302522.4290466329</v>
      </c>
      <c r="AE17" s="36">
        <f t="shared" si="3"/>
        <v>289204.87352802057</v>
      </c>
      <c r="AF17" s="36">
        <f t="shared" si="3"/>
        <v>454356.20053397457</v>
      </c>
      <c r="AG17" s="36">
        <f t="shared" si="3"/>
        <v>257864.13498949271</v>
      </c>
      <c r="AH17" s="36">
        <f t="shared" si="3"/>
        <v>321726.39165569894</v>
      </c>
      <c r="AI17" s="36">
        <f t="shared" si="3"/>
        <v>326528.74677628389</v>
      </c>
      <c r="AJ17" s="36">
        <f t="shared" si="3"/>
        <v>407385.3178963426</v>
      </c>
      <c r="AK17" s="36">
        <f t="shared" si="3"/>
        <v>293519.13023567665</v>
      </c>
      <c r="AL17" s="36">
        <f t="shared" si="3"/>
        <v>346327.13434970455</v>
      </c>
      <c r="AM17" s="36">
        <f t="shared" si="3"/>
        <v>403409.81724770775</v>
      </c>
      <c r="AN17" s="36">
        <f t="shared" si="3"/>
        <v>575766.07660982048</v>
      </c>
      <c r="AO17" s="36">
        <f t="shared" si="3"/>
        <v>291629.69747102994</v>
      </c>
      <c r="AP17" s="36">
        <f t="shared" si="3"/>
        <v>354986.19235055533</v>
      </c>
      <c r="AQ17" s="36">
        <f t="shared" si="3"/>
        <v>372779.65402231104</v>
      </c>
      <c r="AR17" s="36">
        <f t="shared" si="3"/>
        <v>502844.39139040973</v>
      </c>
      <c r="AS17" s="36">
        <f t="shared" si="3"/>
        <v>365621.45936512796</v>
      </c>
      <c r="AT17" s="36">
        <f t="shared" si="3"/>
        <v>498452.67999212892</v>
      </c>
      <c r="AU17" s="36">
        <f t="shared" si="3"/>
        <v>448464.4160849863</v>
      </c>
    </row>
    <row r="18" spans="2:47" outlineLevel="1">
      <c r="B18" t="s">
        <v>203</v>
      </c>
      <c r="C18" s="37" t="s">
        <v>204</v>
      </c>
      <c r="D18" s="34">
        <v>123069.723</v>
      </c>
      <c r="E18" s="34">
        <v>104956.467</v>
      </c>
      <c r="F18" s="34">
        <v>81518.796000000002</v>
      </c>
      <c r="G18" s="34">
        <v>99843.456999999995</v>
      </c>
      <c r="H18" s="34">
        <v>126281.201</v>
      </c>
      <c r="I18" s="34">
        <v>103974.09099999999</v>
      </c>
      <c r="J18" s="34">
        <v>126000.10399999999</v>
      </c>
      <c r="K18" s="34">
        <v>130347.22500000001</v>
      </c>
      <c r="L18" s="34">
        <v>133740.079</v>
      </c>
      <c r="M18" s="34">
        <v>87772.273000000001</v>
      </c>
      <c r="N18" s="34">
        <v>91058.855999999985</v>
      </c>
      <c r="O18" s="34">
        <v>75427.81</v>
      </c>
      <c r="P18" s="34">
        <v>80610.364000000001</v>
      </c>
      <c r="Q18" s="34">
        <v>60073.091</v>
      </c>
      <c r="R18" s="34">
        <v>77224.838000000003</v>
      </c>
      <c r="S18" s="34">
        <v>71735.694000000003</v>
      </c>
      <c r="T18" s="34">
        <v>99264.907069999987</v>
      </c>
      <c r="U18" s="34">
        <v>73850.299580000006</v>
      </c>
      <c r="V18" s="34">
        <v>94827.019199999995</v>
      </c>
      <c r="W18" s="34">
        <v>104706.60566999999</v>
      </c>
      <c r="X18" s="34">
        <v>114067.53306999999</v>
      </c>
      <c r="Y18" s="34">
        <v>102467.886</v>
      </c>
      <c r="Z18" s="34">
        <v>114711.70419</v>
      </c>
      <c r="AA18" s="34">
        <v>114009.74888</v>
      </c>
      <c r="AB18" s="34">
        <v>294371.5805360949</v>
      </c>
      <c r="AC18" s="34">
        <v>189725.05219603513</v>
      </c>
      <c r="AD18" s="34">
        <v>260779.4246204762</v>
      </c>
      <c r="AE18" s="34">
        <v>279657.61461408908</v>
      </c>
      <c r="AF18" s="34">
        <v>385670.4206883983</v>
      </c>
      <c r="AG18" s="34">
        <v>213071.65557973657</v>
      </c>
      <c r="AH18" s="34">
        <v>249321.58766558627</v>
      </c>
      <c r="AI18" s="34">
        <v>430449.7958927236</v>
      </c>
      <c r="AJ18" s="34">
        <v>394203.12998550502</v>
      </c>
      <c r="AK18" s="34">
        <v>266668.44153953088</v>
      </c>
      <c r="AL18" s="34">
        <v>329511.08759825071</v>
      </c>
      <c r="AM18" s="34">
        <v>344535.52247680741</v>
      </c>
      <c r="AN18" s="34">
        <v>538646.11499879661</v>
      </c>
      <c r="AO18" s="34">
        <v>267240.44396474783</v>
      </c>
      <c r="AP18" s="34">
        <v>334738.87122352968</v>
      </c>
      <c r="AQ18" s="34">
        <v>342032.8879601942</v>
      </c>
      <c r="AR18" s="34">
        <v>468960.37074570282</v>
      </c>
      <c r="AS18" s="34">
        <v>334131.24778906332</v>
      </c>
      <c r="AT18" s="34">
        <v>464256.38060994045</v>
      </c>
      <c r="AU18" s="34">
        <v>415257.57759752701</v>
      </c>
    </row>
    <row r="19" spans="2:47" outlineLevel="1">
      <c r="B19" t="s">
        <v>205</v>
      </c>
      <c r="C19" s="37" t="s">
        <v>206</v>
      </c>
      <c r="D19" s="34">
        <v>505.61022000000003</v>
      </c>
      <c r="E19" s="34">
        <v>371.649</v>
      </c>
      <c r="F19" s="34">
        <v>814.87300000000005</v>
      </c>
      <c r="G19" s="34">
        <v>1212.624</v>
      </c>
      <c r="H19" s="34">
        <v>1162.181</v>
      </c>
      <c r="I19" s="34">
        <v>684.29500000000007</v>
      </c>
      <c r="J19" s="34">
        <v>787.03</v>
      </c>
      <c r="K19" s="34">
        <v>1297.9409999999998</v>
      </c>
      <c r="L19" s="34">
        <v>587.51600000000008</v>
      </c>
      <c r="M19" s="34">
        <v>2465.7170000000001</v>
      </c>
      <c r="N19" s="34">
        <v>1009.7149999999999</v>
      </c>
      <c r="O19" s="34">
        <v>1366.961</v>
      </c>
      <c r="P19" s="34">
        <v>3729.4620000000004</v>
      </c>
      <c r="Q19" s="34">
        <v>1168.6399999999999</v>
      </c>
      <c r="R19" s="34">
        <v>3452.4610000000002</v>
      </c>
      <c r="S19" s="34">
        <v>7079.4140000000007</v>
      </c>
      <c r="T19" s="34">
        <v>8001.55807</v>
      </c>
      <c r="U19" s="34">
        <v>9318.7023599999993</v>
      </c>
      <c r="V19" s="34">
        <v>9791.8715100000009</v>
      </c>
      <c r="W19" s="34">
        <v>9219.1231200000002</v>
      </c>
      <c r="X19" s="34">
        <v>8859.4943600000006</v>
      </c>
      <c r="Y19" s="34">
        <v>3995.5383300000003</v>
      </c>
      <c r="Z19" s="34">
        <v>1970.8122699999999</v>
      </c>
      <c r="AA19" s="34">
        <v>2341.0944</v>
      </c>
      <c r="AB19" s="34">
        <v>709.89709786070705</v>
      </c>
      <c r="AC19" s="34">
        <v>689.79405640556627</v>
      </c>
      <c r="AD19" s="34">
        <v>2933.0857681011776</v>
      </c>
      <c r="AE19" s="34">
        <v>-510.32114800580877</v>
      </c>
      <c r="AF19" s="34">
        <v>795.84553998260617</v>
      </c>
      <c r="AG19" s="34">
        <v>765.76937694018795</v>
      </c>
      <c r="AH19" s="34">
        <v>922.6923505974712</v>
      </c>
      <c r="AI19" s="34">
        <v>736.57117353663591</v>
      </c>
      <c r="AJ19" s="34">
        <v>578.53727468001546</v>
      </c>
      <c r="AK19" s="34">
        <v>670.70984850411639</v>
      </c>
      <c r="AL19" s="34">
        <v>2007.3735993791113</v>
      </c>
      <c r="AM19" s="34">
        <v>2580.1231230046924</v>
      </c>
      <c r="AN19" s="34">
        <v>2519.1543900466122</v>
      </c>
      <c r="AO19" s="34">
        <v>2163.7224279691059</v>
      </c>
      <c r="AP19" s="34">
        <v>3646.3100463062583</v>
      </c>
      <c r="AQ19" s="34">
        <v>4270.3308251439321</v>
      </c>
      <c r="AR19" s="34">
        <v>4864.3215933488527</v>
      </c>
      <c r="AS19" s="34">
        <v>5469.4986322634613</v>
      </c>
      <c r="AT19" s="34">
        <v>6987.9521816031483</v>
      </c>
      <c r="AU19" s="34">
        <v>5770.0401884941348</v>
      </c>
    </row>
    <row r="20" spans="2:47" outlineLevel="1">
      <c r="B20" t="s">
        <v>207</v>
      </c>
      <c r="C20" s="37" t="s">
        <v>208</v>
      </c>
      <c r="D20" s="34">
        <v>2089.893</v>
      </c>
      <c r="E20" s="34">
        <v>1812.7520000000002</v>
      </c>
      <c r="F20" s="34">
        <v>1346.3380000000002</v>
      </c>
      <c r="G20" s="34">
        <v>2380.6499999999996</v>
      </c>
      <c r="H20" s="34">
        <v>2058.9319999999998</v>
      </c>
      <c r="I20" s="34">
        <v>2934.1200000000003</v>
      </c>
      <c r="J20" s="34">
        <v>3503.1589999999997</v>
      </c>
      <c r="K20" s="34">
        <v>4149.3599999999997</v>
      </c>
      <c r="L20" s="34">
        <v>3129.7559999999999</v>
      </c>
      <c r="M20" s="34">
        <v>3017.0520000000001</v>
      </c>
      <c r="N20" s="34">
        <v>1972.7449999999999</v>
      </c>
      <c r="O20" s="34">
        <v>2383.4840000000004</v>
      </c>
      <c r="P20" s="34">
        <v>1317.942</v>
      </c>
      <c r="Q20" s="34">
        <v>1142.7079999999999</v>
      </c>
      <c r="R20" s="34">
        <v>1552.2829999999999</v>
      </c>
      <c r="S20" s="34">
        <v>1518.5529999999999</v>
      </c>
      <c r="T20" s="34">
        <v>1733.0898400000001</v>
      </c>
      <c r="U20" s="34">
        <v>1986.6056100000001</v>
      </c>
      <c r="V20" s="34">
        <v>1644.8332600000001</v>
      </c>
      <c r="W20" s="34">
        <v>1550.04124</v>
      </c>
      <c r="X20" s="34">
        <v>1504.7400700000001</v>
      </c>
      <c r="Y20" s="34">
        <v>1412.35979</v>
      </c>
      <c r="Z20" s="34">
        <v>1860.6105900000002</v>
      </c>
      <c r="AA20" s="34">
        <v>2225.0390100000004</v>
      </c>
      <c r="AB20" s="34">
        <v>995.50363427825926</v>
      </c>
      <c r="AC20" s="34">
        <v>1365.4431663131081</v>
      </c>
      <c r="AD20" s="34">
        <v>3118.4020288106485</v>
      </c>
      <c r="AE20" s="34">
        <v>3288.269292905874</v>
      </c>
      <c r="AF20" s="34">
        <v>2662.4199224514314</v>
      </c>
      <c r="AG20" s="34">
        <v>3422.7052841967457</v>
      </c>
      <c r="AH20" s="34">
        <v>2708.1878462211016</v>
      </c>
      <c r="AI20" s="34">
        <v>3910.9660327188635</v>
      </c>
      <c r="AJ20" s="34">
        <v>1832.4572599506412</v>
      </c>
      <c r="AK20" s="34">
        <v>2897.3873367300043</v>
      </c>
      <c r="AL20" s="34">
        <v>3478.363104110219</v>
      </c>
      <c r="AM20" s="34">
        <v>5025.7925130054109</v>
      </c>
      <c r="AN20" s="34">
        <v>3020.1464753261121</v>
      </c>
      <c r="AO20" s="34">
        <v>3302.5532469771201</v>
      </c>
      <c r="AP20" s="34">
        <v>3186.5538002627868</v>
      </c>
      <c r="AQ20" s="34">
        <v>3265.2115867889565</v>
      </c>
      <c r="AR20" s="34">
        <v>2613.9514796928652</v>
      </c>
      <c r="AS20" s="34">
        <v>2926.8138763240127</v>
      </c>
      <c r="AT20" s="34">
        <v>2985.3413702791322</v>
      </c>
      <c r="AU20" s="34">
        <v>3015.778076304523</v>
      </c>
    </row>
    <row r="21" spans="2:47" outlineLevel="1">
      <c r="B21" t="s">
        <v>209</v>
      </c>
      <c r="C21" s="37" t="s">
        <v>210</v>
      </c>
      <c r="D21" s="34">
        <v>4417.7690000000002</v>
      </c>
      <c r="E21" s="34">
        <v>4536.7139999999999</v>
      </c>
      <c r="F21" s="34">
        <v>5390.9790000000003</v>
      </c>
      <c r="G21" s="34">
        <v>10175.420999999998</v>
      </c>
      <c r="H21" s="34">
        <v>21801.329999999998</v>
      </c>
      <c r="I21" s="34">
        <v>19895.883000000002</v>
      </c>
      <c r="J21" s="34">
        <v>39498.498999999996</v>
      </c>
      <c r="K21" s="34">
        <v>27676.349000000002</v>
      </c>
      <c r="L21" s="34">
        <v>35694.93</v>
      </c>
      <c r="M21" s="34">
        <v>5810.9850000000006</v>
      </c>
      <c r="N21" s="34">
        <v>10280.575000000001</v>
      </c>
      <c r="O21" s="34">
        <v>9068.8220000000001</v>
      </c>
      <c r="P21" s="34">
        <v>7516.0190000000002</v>
      </c>
      <c r="Q21" s="34">
        <v>9024.384</v>
      </c>
      <c r="R21" s="34">
        <v>14036.707000000002</v>
      </c>
      <c r="S21" s="34">
        <v>9859.375</v>
      </c>
      <c r="T21" s="34">
        <v>7475.6963700000006</v>
      </c>
      <c r="U21" s="34">
        <v>5349.04205</v>
      </c>
      <c r="V21" s="34">
        <v>20917.91044</v>
      </c>
      <c r="W21" s="34">
        <v>4284.9460899999995</v>
      </c>
      <c r="X21" s="34">
        <v>1671.9190899999999</v>
      </c>
      <c r="Y21" s="34">
        <v>9086.04133</v>
      </c>
      <c r="Z21" s="34">
        <v>12529.894479999999</v>
      </c>
      <c r="AA21" s="34">
        <v>10110.76442</v>
      </c>
      <c r="AB21" s="34">
        <v>10944.720754965887</v>
      </c>
      <c r="AC21" s="34">
        <v>10153.512686933616</v>
      </c>
      <c r="AD21" s="34">
        <v>5174.1387672902911</v>
      </c>
      <c r="AE21" s="34">
        <v>7552.2811163267288</v>
      </c>
      <c r="AF21" s="34">
        <v>0</v>
      </c>
      <c r="AG21" s="34">
        <v>0</v>
      </c>
      <c r="AH21" s="34">
        <v>0</v>
      </c>
      <c r="AI21" s="34">
        <v>21530.201216216716</v>
      </c>
      <c r="AJ21" s="34">
        <v>405.48015822267212</v>
      </c>
      <c r="AK21" s="34">
        <v>4631.5065868205293</v>
      </c>
      <c r="AL21" s="34">
        <v>1283.1387735809587</v>
      </c>
      <c r="AM21" s="34">
        <v>7196.6073738529249</v>
      </c>
      <c r="AN21" s="34">
        <v>14804.393265429944</v>
      </c>
      <c r="AO21" s="34">
        <v>3801.7924950250299</v>
      </c>
      <c r="AP21" s="34">
        <v>2147.079550268948</v>
      </c>
      <c r="AQ21" s="34">
        <v>3238.6364127454913</v>
      </c>
      <c r="AR21" s="34">
        <v>6024.4625359212996</v>
      </c>
      <c r="AS21" s="34">
        <v>5836.8224150662063</v>
      </c>
      <c r="AT21" s="34">
        <v>2370.7387278130968</v>
      </c>
      <c r="AU21" s="34">
        <v>6670.5496055018548</v>
      </c>
    </row>
    <row r="22" spans="2:47" outlineLevel="1">
      <c r="B22" t="s">
        <v>211</v>
      </c>
      <c r="C22" s="37" t="s">
        <v>212</v>
      </c>
      <c r="D22" s="34">
        <v>1E-3</v>
      </c>
      <c r="E22" s="34">
        <v>4.0000000000000001E-3</v>
      </c>
      <c r="F22" s="34">
        <v>2.6000000000000002E-2</v>
      </c>
      <c r="G22" s="34">
        <v>6.2E-2</v>
      </c>
      <c r="H22" s="34">
        <v>0</v>
      </c>
      <c r="I22" s="34">
        <v>1E-3</v>
      </c>
      <c r="J22" s="34">
        <v>1E-3</v>
      </c>
      <c r="K22" s="34">
        <v>8.9999999999999993E-3</v>
      </c>
      <c r="L22" s="34">
        <v>0</v>
      </c>
      <c r="M22" s="34">
        <v>0</v>
      </c>
      <c r="N22" s="34">
        <v>1E-3</v>
      </c>
      <c r="O22" s="34">
        <v>3.0000000000000001E-3</v>
      </c>
      <c r="P22" s="34">
        <v>0</v>
      </c>
      <c r="Q22" s="34">
        <v>0</v>
      </c>
      <c r="R22" s="34">
        <v>3.0000000000000001E-3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  <c r="AQ22" s="34">
        <v>0</v>
      </c>
      <c r="AR22" s="34">
        <v>0</v>
      </c>
      <c r="AS22" s="34">
        <v>0</v>
      </c>
      <c r="AT22" s="34">
        <v>0</v>
      </c>
      <c r="AU22" s="34">
        <v>0</v>
      </c>
    </row>
    <row r="23" spans="2:47" outlineLevel="1">
      <c r="B23" t="s">
        <v>213</v>
      </c>
      <c r="C23" s="37" t="s">
        <v>214</v>
      </c>
      <c r="D23" s="34">
        <v>1E-3</v>
      </c>
      <c r="E23" s="34">
        <v>4.0000000000000001E-3</v>
      </c>
      <c r="F23" s="34">
        <v>2.5000000000000001E-2</v>
      </c>
      <c r="G23" s="34">
        <v>6.0999999999999999E-2</v>
      </c>
      <c r="H23" s="34">
        <v>0</v>
      </c>
      <c r="I23" s="34">
        <v>0</v>
      </c>
      <c r="J23" s="34">
        <v>0</v>
      </c>
      <c r="K23" s="34">
        <v>7.0000000000000001E-3</v>
      </c>
      <c r="L23" s="34">
        <v>0</v>
      </c>
      <c r="M23" s="34">
        <v>0</v>
      </c>
      <c r="N23" s="34">
        <v>1E-3</v>
      </c>
      <c r="O23" s="34">
        <v>3.0000000000000001E-3</v>
      </c>
      <c r="P23" s="34">
        <v>0</v>
      </c>
      <c r="Q23" s="34">
        <v>0</v>
      </c>
      <c r="R23" s="34">
        <v>2E-3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  <c r="AQ23" s="34">
        <v>0</v>
      </c>
      <c r="AR23" s="34">
        <v>0</v>
      </c>
      <c r="AS23" s="34">
        <v>0</v>
      </c>
      <c r="AT23" s="34">
        <v>0</v>
      </c>
      <c r="AU23" s="34">
        <v>0</v>
      </c>
    </row>
    <row r="24" spans="2:47" outlineLevel="1">
      <c r="B24" t="s">
        <v>215</v>
      </c>
      <c r="C24" s="37" t="s">
        <v>198</v>
      </c>
      <c r="D24" s="34">
        <v>1E-3</v>
      </c>
      <c r="E24" s="34">
        <v>3.0000000000000001E-3</v>
      </c>
      <c r="F24" s="34">
        <v>2.4E-2</v>
      </c>
      <c r="G24" s="34">
        <v>6.0999999999999999E-2</v>
      </c>
      <c r="H24" s="34">
        <v>0</v>
      </c>
      <c r="I24" s="34">
        <v>1E-3</v>
      </c>
      <c r="J24" s="34">
        <v>0</v>
      </c>
      <c r="K24" s="34">
        <v>6.0000000000000001E-3</v>
      </c>
      <c r="L24" s="34">
        <v>0</v>
      </c>
      <c r="M24" s="34">
        <v>0</v>
      </c>
      <c r="N24" s="34">
        <v>2E-3</v>
      </c>
      <c r="O24" s="34">
        <v>3.0000000000000001E-3</v>
      </c>
      <c r="P24" s="34">
        <v>0</v>
      </c>
      <c r="Q24" s="34">
        <v>0</v>
      </c>
      <c r="R24" s="34">
        <v>2E-3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  <c r="AQ24" s="34">
        <v>0</v>
      </c>
      <c r="AR24" s="34">
        <v>0</v>
      </c>
      <c r="AS24" s="34">
        <v>0</v>
      </c>
      <c r="AT24" s="34">
        <v>0</v>
      </c>
      <c r="AU24" s="34">
        <v>0</v>
      </c>
    </row>
    <row r="25" spans="2:47" ht="14.25" customHeight="1" outlineLevel="1">
      <c r="B25" t="s">
        <v>216</v>
      </c>
      <c r="C25" s="37" t="s">
        <v>217</v>
      </c>
      <c r="D25" s="34">
        <v>6220.5940000000001</v>
      </c>
      <c r="E25" s="34">
        <v>7699.3690000000006</v>
      </c>
      <c r="F25" s="34">
        <v>6944.5679999999993</v>
      </c>
      <c r="G25" s="34">
        <v>9302.8719999999994</v>
      </c>
      <c r="H25" s="34">
        <v>7723.9980000000005</v>
      </c>
      <c r="I25" s="34">
        <v>8062.7659999999996</v>
      </c>
      <c r="J25" s="34">
        <v>8890.7659999999996</v>
      </c>
      <c r="K25" s="34">
        <v>11821.024000000001</v>
      </c>
      <c r="L25" s="34">
        <v>10526.003999999999</v>
      </c>
      <c r="M25" s="34">
        <v>7375.6309999999994</v>
      </c>
      <c r="N25" s="34">
        <v>7439.7919999999995</v>
      </c>
      <c r="O25" s="34">
        <v>5371.0140000000001</v>
      </c>
      <c r="P25" s="34">
        <v>7367.5690000000004</v>
      </c>
      <c r="Q25" s="34">
        <v>6088.2810000000009</v>
      </c>
      <c r="R25" s="34">
        <v>7535.4690000000001</v>
      </c>
      <c r="S25" s="34">
        <v>7453.5909999999994</v>
      </c>
      <c r="T25" s="34">
        <v>5605.5715899999996</v>
      </c>
      <c r="U25" s="34">
        <v>4838.3925600000002</v>
      </c>
      <c r="V25" s="34">
        <v>6196.1043800000007</v>
      </c>
      <c r="W25" s="34">
        <v>6602.9021400000001</v>
      </c>
      <c r="X25" s="34">
        <v>6781.7557400000005</v>
      </c>
      <c r="Y25" s="34">
        <v>6938.1110500000004</v>
      </c>
      <c r="Z25" s="34">
        <v>7869.7063600000001</v>
      </c>
      <c r="AA25" s="38">
        <v>7881.1908600000006</v>
      </c>
      <c r="AB25" s="38">
        <v>6649.9074521647526</v>
      </c>
      <c r="AC25" s="34">
        <v>4136.8286297063441</v>
      </c>
      <c r="AD25" s="34">
        <v>30517.377861954647</v>
      </c>
      <c r="AE25" s="34">
        <v>-782.97034729536426</v>
      </c>
      <c r="AF25" s="34">
        <v>65227.514383142232</v>
      </c>
      <c r="AG25" s="34">
        <v>40604.004748619212</v>
      </c>
      <c r="AH25" s="34">
        <v>68773.923793294118</v>
      </c>
      <c r="AI25" s="34">
        <v>-130098.78753891197</v>
      </c>
      <c r="AJ25" s="34">
        <v>10365.713217984234</v>
      </c>
      <c r="AK25" s="34">
        <v>18651.084924091094</v>
      </c>
      <c r="AL25" s="34">
        <v>10047.171274383531</v>
      </c>
      <c r="AM25" s="34">
        <v>44071.7717610373</v>
      </c>
      <c r="AN25" s="34">
        <v>16776.267480221115</v>
      </c>
      <c r="AO25" s="34">
        <v>15121.185336310866</v>
      </c>
      <c r="AP25" s="34">
        <v>11267.37773018764</v>
      </c>
      <c r="AQ25" s="34">
        <v>19972.58723743842</v>
      </c>
      <c r="AR25" s="34">
        <v>20381.285035743851</v>
      </c>
      <c r="AS25" s="34">
        <v>17257.076652411015</v>
      </c>
      <c r="AT25" s="34">
        <v>21852.267102493093</v>
      </c>
      <c r="AU25" s="34">
        <v>17750.47061715875</v>
      </c>
    </row>
    <row r="26" spans="2:47" ht="7.5" customHeight="1"/>
    <row r="27" spans="2:47" ht="15" thickBot="1">
      <c r="B27">
        <v>1</v>
      </c>
      <c r="C27" s="39" t="s">
        <v>218</v>
      </c>
      <c r="D27" s="40">
        <f>D7+D17</f>
        <v>1445636.9322199998</v>
      </c>
      <c r="E27" s="40">
        <v>1428717.7780000002</v>
      </c>
      <c r="F27" s="40">
        <f t="shared" ref="F27:AU27" si="4">F7+F17</f>
        <v>1415518.8059999999</v>
      </c>
      <c r="G27" s="40">
        <f t="shared" si="4"/>
        <v>1542555.1950000003</v>
      </c>
      <c r="H27" s="40">
        <f t="shared" si="4"/>
        <v>1712518.2080000001</v>
      </c>
      <c r="I27" s="40">
        <f t="shared" si="4"/>
        <v>1584931.3370000001</v>
      </c>
      <c r="J27" s="40">
        <f t="shared" si="4"/>
        <v>1773527.412</v>
      </c>
      <c r="K27" s="40">
        <f t="shared" si="4"/>
        <v>1844552.8019999999</v>
      </c>
      <c r="L27" s="40">
        <f t="shared" si="4"/>
        <v>1876518.9709999997</v>
      </c>
      <c r="M27" s="40">
        <f t="shared" si="4"/>
        <v>1545933.0890000002</v>
      </c>
      <c r="N27" s="40">
        <f t="shared" si="4"/>
        <v>1823280.6149999998</v>
      </c>
      <c r="O27" s="40">
        <f t="shared" si="4"/>
        <v>1936358.628</v>
      </c>
      <c r="P27" s="40">
        <f t="shared" si="4"/>
        <v>1821933.8319999997</v>
      </c>
      <c r="Q27" s="40">
        <f t="shared" si="4"/>
        <v>1574509.6680000001</v>
      </c>
      <c r="R27" s="40">
        <f t="shared" si="4"/>
        <v>1710876.3160000001</v>
      </c>
      <c r="S27" s="40">
        <f t="shared" si="4"/>
        <v>1996611.0819999999</v>
      </c>
      <c r="T27" s="40">
        <f t="shared" si="4"/>
        <v>2059840.4030499998</v>
      </c>
      <c r="U27" s="40">
        <f t="shared" si="4"/>
        <v>1888032.2517599997</v>
      </c>
      <c r="V27" s="40">
        <f t="shared" si="4"/>
        <v>2231876.5647199997</v>
      </c>
      <c r="W27" s="40">
        <f t="shared" si="4"/>
        <v>2541868.6456600004</v>
      </c>
      <c r="X27" s="40">
        <f t="shared" si="4"/>
        <v>2409323.49823</v>
      </c>
      <c r="Y27" s="40">
        <f t="shared" si="4"/>
        <v>2307521.1523199999</v>
      </c>
      <c r="Z27" s="40">
        <f t="shared" si="4"/>
        <v>2361874.8050700002</v>
      </c>
      <c r="AA27" s="40">
        <f t="shared" si="4"/>
        <v>2583270.7618299997</v>
      </c>
      <c r="AB27" s="40">
        <f t="shared" si="4"/>
        <v>2395979.83928</v>
      </c>
      <c r="AC27" s="40">
        <f t="shared" si="4"/>
        <v>2026423.1097000004</v>
      </c>
      <c r="AD27" s="40">
        <f t="shared" si="4"/>
        <v>2340914.3973499998</v>
      </c>
      <c r="AE27" s="40">
        <f t="shared" si="4"/>
        <v>2471187.67576</v>
      </c>
      <c r="AF27" s="40">
        <f t="shared" si="4"/>
        <v>2530191.1187099996</v>
      </c>
      <c r="AG27" s="40">
        <f t="shared" si="4"/>
        <v>1920980.8563299999</v>
      </c>
      <c r="AH27" s="40">
        <f t="shared" si="4"/>
        <v>2196013.70554</v>
      </c>
      <c r="AI27" s="40">
        <f t="shared" si="4"/>
        <v>2422684.4544299999</v>
      </c>
      <c r="AJ27" s="40">
        <f t="shared" si="4"/>
        <v>2373070.0072100004</v>
      </c>
      <c r="AK27" s="40">
        <f t="shared" si="4"/>
        <v>1980158.3494600004</v>
      </c>
      <c r="AL27" s="40">
        <f t="shared" si="4"/>
        <v>2488981.88081</v>
      </c>
      <c r="AM27" s="40">
        <f t="shared" si="4"/>
        <v>2744409.9141959078</v>
      </c>
      <c r="AN27" s="40">
        <f t="shared" si="4"/>
        <v>2740070.2079302953</v>
      </c>
      <c r="AO27" s="40">
        <f t="shared" si="4"/>
        <v>2206368.722112068</v>
      </c>
      <c r="AP27" s="40">
        <f t="shared" si="4"/>
        <v>2678747.5037765135</v>
      </c>
      <c r="AQ27" s="40">
        <f t="shared" si="4"/>
        <v>2961644.0933127422</v>
      </c>
      <c r="AR27" s="40">
        <f t="shared" si="4"/>
        <v>2998208.1350818598</v>
      </c>
      <c r="AS27" s="40">
        <f t="shared" si="4"/>
        <v>2945211.7348958934</v>
      </c>
      <c r="AT27" s="40">
        <f t="shared" si="4"/>
        <v>3478450.3422181299</v>
      </c>
      <c r="AU27" s="40">
        <f t="shared" si="4"/>
        <v>3587995.1315844045</v>
      </c>
    </row>
    <row r="28" spans="2:47" ht="7.5" customHeight="1" thickTop="1">
      <c r="C28" s="5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</row>
    <row r="29" spans="2:47">
      <c r="B29" t="s">
        <v>219</v>
      </c>
      <c r="C29" s="35" t="s">
        <v>220</v>
      </c>
      <c r="D29" s="36">
        <f>D30+D32+D31+D33+D36+D37+D38</f>
        <v>1073783.4210000001</v>
      </c>
      <c r="E29" s="36">
        <v>995318.2620000001</v>
      </c>
      <c r="F29" s="36">
        <f t="shared" ref="F29:AU29" si="5">F30+F32+F31+F33+F36+F37+F38</f>
        <v>1086649.2369999997</v>
      </c>
      <c r="G29" s="36">
        <f t="shared" si="5"/>
        <v>1036757.9230000001</v>
      </c>
      <c r="H29" s="36">
        <f t="shared" si="5"/>
        <v>1146308.4029999999</v>
      </c>
      <c r="I29" s="36">
        <f t="shared" si="5"/>
        <v>1161026.0289999999</v>
      </c>
      <c r="J29" s="36">
        <f t="shared" si="5"/>
        <v>1196461.9160000002</v>
      </c>
      <c r="K29" s="36">
        <f t="shared" si="5"/>
        <v>1178630.9359999998</v>
      </c>
      <c r="L29" s="36">
        <f t="shared" si="5"/>
        <v>1299156.699</v>
      </c>
      <c r="M29" s="36">
        <f t="shared" si="5"/>
        <v>1372632.4360000002</v>
      </c>
      <c r="N29" s="36">
        <f t="shared" si="5"/>
        <v>1413608.5780000002</v>
      </c>
      <c r="O29" s="36">
        <f t="shared" si="5"/>
        <v>1461277.9990000001</v>
      </c>
      <c r="P29" s="36">
        <f t="shared" si="5"/>
        <v>1502116.6480000003</v>
      </c>
      <c r="Q29" s="36">
        <f t="shared" si="5"/>
        <v>1515305.3439999998</v>
      </c>
      <c r="R29" s="36">
        <f t="shared" si="5"/>
        <v>1515045.054</v>
      </c>
      <c r="S29" s="36">
        <f t="shared" si="5"/>
        <v>1598260.875</v>
      </c>
      <c r="T29" s="36">
        <f t="shared" si="5"/>
        <v>1588443.9005299998</v>
      </c>
      <c r="U29" s="36">
        <f t="shared" si="5"/>
        <v>1542451.1091100001</v>
      </c>
      <c r="V29" s="36">
        <f t="shared" si="5"/>
        <v>1703742.6944000002</v>
      </c>
      <c r="W29" s="36">
        <f t="shared" si="5"/>
        <v>1829730.3952299999</v>
      </c>
      <c r="X29" s="36">
        <f t="shared" si="5"/>
        <v>1843823.26015</v>
      </c>
      <c r="Y29" s="36">
        <f t="shared" si="5"/>
        <v>1715140.41298</v>
      </c>
      <c r="Z29" s="36">
        <f t="shared" si="5"/>
        <v>1762947.2244999998</v>
      </c>
      <c r="AA29" s="36">
        <f t="shared" si="5"/>
        <v>1829035.7437499999</v>
      </c>
      <c r="AB29" s="36">
        <f t="shared" si="5"/>
        <v>1566781.1707299999</v>
      </c>
      <c r="AC29" s="36">
        <f t="shared" si="5"/>
        <v>1599209.23122</v>
      </c>
      <c r="AD29" s="36">
        <f t="shared" si="5"/>
        <v>1503058.5667000001</v>
      </c>
      <c r="AE29" s="36">
        <f t="shared" si="5"/>
        <v>1793237.6145900001</v>
      </c>
      <c r="AF29" s="36">
        <f t="shared" si="5"/>
        <v>1663247.1952</v>
      </c>
      <c r="AG29" s="36">
        <f t="shared" si="5"/>
        <v>1436299.5863899998</v>
      </c>
      <c r="AH29" s="36">
        <f t="shared" si="5"/>
        <v>1354342.9671200002</v>
      </c>
      <c r="AI29" s="36">
        <f t="shared" si="5"/>
        <v>1384577.4301200002</v>
      </c>
      <c r="AJ29" s="36">
        <f t="shared" si="5"/>
        <v>1426066.3740699999</v>
      </c>
      <c r="AK29" s="36">
        <f t="shared" si="5"/>
        <v>1453687.9308600002</v>
      </c>
      <c r="AL29" s="36">
        <f t="shared" si="5"/>
        <v>1461192.9126800003</v>
      </c>
      <c r="AM29" s="36">
        <f t="shared" si="5"/>
        <v>1834662.2279900003</v>
      </c>
      <c r="AN29" s="36">
        <f t="shared" si="5"/>
        <v>1723164.8438400002</v>
      </c>
      <c r="AO29" s="36">
        <f t="shared" si="5"/>
        <v>1616776.09192</v>
      </c>
      <c r="AP29" s="36">
        <f t="shared" si="5"/>
        <v>1952439.5130899998</v>
      </c>
      <c r="AQ29" s="36">
        <f t="shared" si="5"/>
        <v>2240884.3115400001</v>
      </c>
      <c r="AR29" s="36">
        <f t="shared" si="5"/>
        <v>1817469.72755</v>
      </c>
      <c r="AS29" s="36">
        <f t="shared" si="5"/>
        <v>1996380.44927</v>
      </c>
      <c r="AT29" s="36">
        <f t="shared" si="5"/>
        <v>1997211.7834400004</v>
      </c>
      <c r="AU29" s="36">
        <f t="shared" si="5"/>
        <v>1858401.7471700001</v>
      </c>
    </row>
    <row r="30" spans="2:47" outlineLevel="1">
      <c r="B30" t="s">
        <v>61</v>
      </c>
      <c r="C30" s="37" t="s">
        <v>221</v>
      </c>
      <c r="D30" s="34">
        <v>87991.502000000008</v>
      </c>
      <c r="E30" s="34">
        <v>89540.927000000011</v>
      </c>
      <c r="F30" s="34">
        <v>95907.876000000004</v>
      </c>
      <c r="G30" s="34">
        <v>102548.811</v>
      </c>
      <c r="H30" s="34">
        <v>101745.17599999999</v>
      </c>
      <c r="I30" s="34">
        <v>107511.55900000001</v>
      </c>
      <c r="J30" s="34">
        <v>117000.003</v>
      </c>
      <c r="K30" s="34">
        <v>131345.405</v>
      </c>
      <c r="L30" s="34">
        <v>137864.62</v>
      </c>
      <c r="M30" s="34">
        <v>145639.29200000002</v>
      </c>
      <c r="N30" s="34">
        <v>149792.486</v>
      </c>
      <c r="O30" s="34">
        <v>158756.09300000002</v>
      </c>
      <c r="P30" s="34">
        <v>143401.538</v>
      </c>
      <c r="Q30" s="34">
        <v>130296.781</v>
      </c>
      <c r="R30" s="34">
        <v>126723.00300000001</v>
      </c>
      <c r="S30" s="34">
        <v>132025.32699999999</v>
      </c>
      <c r="T30" s="34">
        <v>114400.72334</v>
      </c>
      <c r="U30" s="34">
        <v>129238.46642</v>
      </c>
      <c r="V30" s="34">
        <v>125419.4154</v>
      </c>
      <c r="W30" s="34">
        <v>121113.94379999999</v>
      </c>
      <c r="X30" s="34">
        <v>141547.75221000001</v>
      </c>
      <c r="Y30" s="34">
        <v>136522.99828</v>
      </c>
      <c r="Z30" s="34">
        <v>144894.42737999998</v>
      </c>
      <c r="AA30" s="34">
        <v>150533.75050999998</v>
      </c>
      <c r="AB30" s="34">
        <v>109940.86847</v>
      </c>
      <c r="AC30" s="34">
        <v>105038.1623</v>
      </c>
      <c r="AD30" s="34">
        <v>8497.7444500000001</v>
      </c>
      <c r="AE30" s="34">
        <v>42800.304960000001</v>
      </c>
      <c r="AF30" s="34">
        <v>102566.38429</v>
      </c>
      <c r="AG30" s="34">
        <v>87774.57127</v>
      </c>
      <c r="AH30" s="34">
        <v>28578.56136</v>
      </c>
      <c r="AI30" s="34">
        <v>66455.424320000006</v>
      </c>
      <c r="AJ30" s="34">
        <v>128053.73871999999</v>
      </c>
      <c r="AK30" s="34">
        <v>61182.143490000002</v>
      </c>
      <c r="AL30" s="34">
        <v>96060.678360000005</v>
      </c>
      <c r="AM30" s="34">
        <v>98583.992069999993</v>
      </c>
      <c r="AN30" s="34">
        <v>108228.48497</v>
      </c>
      <c r="AO30" s="34">
        <v>92417.870209999994</v>
      </c>
      <c r="AP30" s="34">
        <v>102462.80755</v>
      </c>
      <c r="AQ30" s="34">
        <v>107474.6911</v>
      </c>
      <c r="AR30" s="34">
        <v>122651.86926000001</v>
      </c>
      <c r="AS30" s="34">
        <v>109223.34655</v>
      </c>
      <c r="AT30" s="34">
        <v>127889.76279000001</v>
      </c>
      <c r="AU30" s="34">
        <v>139384.42442</v>
      </c>
    </row>
    <row r="31" spans="2:47" outlineLevel="1">
      <c r="B31" t="s">
        <v>62</v>
      </c>
      <c r="C31" s="37" t="s">
        <v>222</v>
      </c>
      <c r="D31" s="34">
        <v>54899.32</v>
      </c>
      <c r="E31" s="34">
        <v>59116.517</v>
      </c>
      <c r="F31" s="34">
        <v>60756.583999999995</v>
      </c>
      <c r="G31" s="34">
        <v>61908.020000000004</v>
      </c>
      <c r="H31" s="34">
        <v>67276.891000000003</v>
      </c>
      <c r="I31" s="34">
        <v>69986.123999999996</v>
      </c>
      <c r="J31" s="34">
        <v>75448.874000000011</v>
      </c>
      <c r="K31" s="34">
        <v>84070.013999999996</v>
      </c>
      <c r="L31" s="34">
        <v>89997.546999999991</v>
      </c>
      <c r="M31" s="34">
        <v>84641.272000000012</v>
      </c>
      <c r="N31" s="34">
        <v>88874.274999999994</v>
      </c>
      <c r="O31" s="34">
        <v>96789.044999999984</v>
      </c>
      <c r="P31" s="34">
        <v>89420.880000000019</v>
      </c>
      <c r="Q31" s="34">
        <v>85636.487000000008</v>
      </c>
      <c r="R31" s="34">
        <v>78645.897000000012</v>
      </c>
      <c r="S31" s="34">
        <v>79706.858999999997</v>
      </c>
      <c r="T31" s="34">
        <v>58858.009159999994</v>
      </c>
      <c r="U31" s="34">
        <v>62552.093949999995</v>
      </c>
      <c r="V31" s="34">
        <v>62809.944169999995</v>
      </c>
      <c r="W31" s="34">
        <v>64357.416919999996</v>
      </c>
      <c r="X31" s="34">
        <v>69605.690690000003</v>
      </c>
      <c r="Y31" s="34">
        <v>66116.577519999992</v>
      </c>
      <c r="Z31" s="34">
        <v>66139.429709999997</v>
      </c>
      <c r="AA31" s="34">
        <v>70011.634900000005</v>
      </c>
      <c r="AB31" s="34">
        <v>54880.979310000002</v>
      </c>
      <c r="AC31" s="34">
        <v>52512.298990000003</v>
      </c>
      <c r="AD31" s="34">
        <v>16343.5821</v>
      </c>
      <c r="AE31" s="34">
        <v>378.32463999999999</v>
      </c>
      <c r="AF31" s="34">
        <v>52543.196080000002</v>
      </c>
      <c r="AG31" s="34">
        <v>46863.34014</v>
      </c>
      <c r="AH31" s="34">
        <v>15679.297970000001</v>
      </c>
      <c r="AI31" s="34">
        <v>35365.351000000002</v>
      </c>
      <c r="AJ31" s="34">
        <v>69539.541930000007</v>
      </c>
      <c r="AK31" s="34">
        <v>32587.80458</v>
      </c>
      <c r="AL31" s="34">
        <v>51458.823960000002</v>
      </c>
      <c r="AM31" s="34">
        <v>53091.822560000001</v>
      </c>
      <c r="AN31" s="34">
        <v>57165.646119999998</v>
      </c>
      <c r="AO31" s="34">
        <v>51336.914250000002</v>
      </c>
      <c r="AP31" s="34">
        <v>54094.858540000001</v>
      </c>
      <c r="AQ31" s="34">
        <v>56498.869049999994</v>
      </c>
      <c r="AR31" s="34">
        <v>62983.851820000003</v>
      </c>
      <c r="AS31" s="34">
        <v>55441.215960000001</v>
      </c>
      <c r="AT31" s="34">
        <v>63022.967539999998</v>
      </c>
      <c r="AU31" s="34">
        <v>67232.726200000005</v>
      </c>
    </row>
    <row r="32" spans="2:47" outlineLevel="1">
      <c r="B32" t="s">
        <v>63</v>
      </c>
      <c r="C32" s="37" t="s">
        <v>223</v>
      </c>
      <c r="D32" s="34">
        <v>434890.44800000003</v>
      </c>
      <c r="E32" s="34">
        <v>439652.66899999999</v>
      </c>
      <c r="F32" s="34">
        <v>485371.98599999998</v>
      </c>
      <c r="G32" s="34">
        <v>453188.93099999998</v>
      </c>
      <c r="H32" s="34">
        <v>555327.21</v>
      </c>
      <c r="I32" s="34">
        <v>567356.31700000004</v>
      </c>
      <c r="J32" s="34">
        <v>580095.50900000008</v>
      </c>
      <c r="K32" s="34">
        <v>584631.223</v>
      </c>
      <c r="L32" s="34">
        <v>669050.37899999996</v>
      </c>
      <c r="M32" s="34">
        <v>730913.06</v>
      </c>
      <c r="N32" s="34">
        <v>745335.06400000001</v>
      </c>
      <c r="O32" s="34">
        <v>788211.78599999996</v>
      </c>
      <c r="P32" s="34">
        <v>810902.0120000001</v>
      </c>
      <c r="Q32" s="34">
        <v>796424.076</v>
      </c>
      <c r="R32" s="34">
        <v>810619.66200000001</v>
      </c>
      <c r="S32" s="34">
        <v>870384.71499999997</v>
      </c>
      <c r="T32" s="34">
        <v>907407.88760000002</v>
      </c>
      <c r="U32" s="34">
        <v>817235.02284999995</v>
      </c>
      <c r="V32" s="34">
        <v>913696.43894000002</v>
      </c>
      <c r="W32" s="34">
        <v>971988.31615999993</v>
      </c>
      <c r="X32" s="34">
        <v>1011183.2864399999</v>
      </c>
      <c r="Y32" s="34">
        <v>907987.82666000002</v>
      </c>
      <c r="Z32" s="34">
        <v>931592.39903999993</v>
      </c>
      <c r="AA32" s="34">
        <v>991320.59594999999</v>
      </c>
      <c r="AB32" s="34">
        <v>786806.29521999997</v>
      </c>
      <c r="AC32" s="34">
        <v>821557.58919000009</v>
      </c>
      <c r="AD32" s="34">
        <v>822683.28922000004</v>
      </c>
      <c r="AE32" s="34">
        <v>870320.41564000002</v>
      </c>
      <c r="AF32" s="34">
        <v>756886.94082000002</v>
      </c>
      <c r="AG32" s="34">
        <v>591673.77321000001</v>
      </c>
      <c r="AH32" s="34">
        <v>668117.31438</v>
      </c>
      <c r="AI32" s="34">
        <v>678712.02873999998</v>
      </c>
      <c r="AJ32" s="34">
        <v>735811.36938000005</v>
      </c>
      <c r="AK32" s="34">
        <v>629728.13852000004</v>
      </c>
      <c r="AL32" s="34">
        <v>699260.73957000009</v>
      </c>
      <c r="AM32" s="38">
        <f>54053.57856+901755.42847</f>
        <v>955809.0070300001</v>
      </c>
      <c r="AN32" s="34">
        <v>884213.18111</v>
      </c>
      <c r="AO32" s="34">
        <v>792691.42978999997</v>
      </c>
      <c r="AP32" s="34">
        <v>1063238.1917999999</v>
      </c>
      <c r="AQ32" s="34">
        <v>1127530.5045</v>
      </c>
      <c r="AR32" s="34">
        <v>995186.28287999996</v>
      </c>
      <c r="AS32" s="34">
        <v>976237.99420000007</v>
      </c>
      <c r="AT32" s="34">
        <v>1066603.16922</v>
      </c>
      <c r="AU32" s="34">
        <v>1009316.3642300001</v>
      </c>
    </row>
    <row r="33" spans="2:47" outlineLevel="1">
      <c r="B33" t="s">
        <v>64</v>
      </c>
      <c r="C33" s="37" t="s">
        <v>224</v>
      </c>
      <c r="D33" s="34">
        <f>D34+D35</f>
        <v>241757.31899999999</v>
      </c>
      <c r="E33" s="34">
        <v>182950.35200000001</v>
      </c>
      <c r="F33" s="34">
        <f t="shared" ref="F33:AU33" si="6">F34+F35</f>
        <v>188695.26400000002</v>
      </c>
      <c r="G33" s="34">
        <f t="shared" si="6"/>
        <v>174785.18600000002</v>
      </c>
      <c r="H33" s="34">
        <f t="shared" si="6"/>
        <v>197230.77100000001</v>
      </c>
      <c r="I33" s="34">
        <f t="shared" si="6"/>
        <v>206696.95699999999</v>
      </c>
      <c r="J33" s="34">
        <f t="shared" si="6"/>
        <v>180671.658</v>
      </c>
      <c r="K33" s="34">
        <f t="shared" si="6"/>
        <v>203947.81599999999</v>
      </c>
      <c r="L33" s="34">
        <f t="shared" si="6"/>
        <v>203449.48800000001</v>
      </c>
      <c r="M33" s="34">
        <f t="shared" si="6"/>
        <v>187147.071</v>
      </c>
      <c r="N33" s="34">
        <f t="shared" si="6"/>
        <v>183172.41499999998</v>
      </c>
      <c r="O33" s="34">
        <f t="shared" si="6"/>
        <v>205128.16600000003</v>
      </c>
      <c r="P33" s="34">
        <f t="shared" si="6"/>
        <v>211675.014</v>
      </c>
      <c r="Q33" s="34">
        <f t="shared" si="6"/>
        <v>217722.435</v>
      </c>
      <c r="R33" s="34">
        <f t="shared" si="6"/>
        <v>233821.80900000001</v>
      </c>
      <c r="S33" s="34">
        <f t="shared" si="6"/>
        <v>247744.22200000001</v>
      </c>
      <c r="T33" s="34">
        <f t="shared" si="6"/>
        <v>252169.27886000002</v>
      </c>
      <c r="U33" s="34">
        <f t="shared" si="6"/>
        <v>258079.15625999999</v>
      </c>
      <c r="V33" s="34">
        <f t="shared" si="6"/>
        <v>302728.38141999999</v>
      </c>
      <c r="W33" s="34">
        <f t="shared" si="6"/>
        <v>366041.86438000004</v>
      </c>
      <c r="X33" s="34">
        <f t="shared" si="6"/>
        <v>333346.27801000001</v>
      </c>
      <c r="Y33" s="34">
        <f t="shared" si="6"/>
        <v>321906.55066000001</v>
      </c>
      <c r="Z33" s="34">
        <f t="shared" si="6"/>
        <v>290390.43423000001</v>
      </c>
      <c r="AA33" s="34">
        <f t="shared" si="6"/>
        <v>295914.19443999999</v>
      </c>
      <c r="AB33" s="34">
        <f t="shared" si="6"/>
        <v>292683.59187999996</v>
      </c>
      <c r="AC33" s="34">
        <f t="shared" si="6"/>
        <v>327868.63176999998</v>
      </c>
      <c r="AD33" s="34">
        <f t="shared" si="6"/>
        <v>352907.91994000005</v>
      </c>
      <c r="AE33" s="34">
        <f t="shared" si="6"/>
        <v>481847.86955</v>
      </c>
      <c r="AF33" s="34">
        <f t="shared" si="6"/>
        <v>423672.08299000002</v>
      </c>
      <c r="AG33" s="34">
        <f t="shared" si="6"/>
        <v>382119.42265000002</v>
      </c>
      <c r="AH33" s="34">
        <f t="shared" si="6"/>
        <v>352024.97058000002</v>
      </c>
      <c r="AI33" s="34">
        <f t="shared" si="6"/>
        <v>217677.28340000001</v>
      </c>
      <c r="AJ33" s="34">
        <f t="shared" si="6"/>
        <v>332343.7</v>
      </c>
      <c r="AK33" s="34">
        <f t="shared" si="6"/>
        <v>345035.46651</v>
      </c>
      <c r="AL33" s="34">
        <f t="shared" si="6"/>
        <v>349423.22386999999</v>
      </c>
      <c r="AM33" s="34">
        <f t="shared" si="6"/>
        <v>482328.94232000003</v>
      </c>
      <c r="AN33" s="34">
        <f t="shared" si="6"/>
        <v>367781.38022000005</v>
      </c>
      <c r="AO33" s="34">
        <f t="shared" si="6"/>
        <v>415035.10850000003</v>
      </c>
      <c r="AP33" s="34">
        <f t="shared" si="6"/>
        <v>447791.72746000002</v>
      </c>
      <c r="AQ33" s="34">
        <f t="shared" si="6"/>
        <v>465480.74583000003</v>
      </c>
      <c r="AR33" s="34">
        <f t="shared" si="6"/>
        <v>377770.18165999994</v>
      </c>
      <c r="AS33" s="34">
        <f t="shared" si="6"/>
        <v>387827.37542999996</v>
      </c>
      <c r="AT33" s="34">
        <f t="shared" si="6"/>
        <v>415741.01176000002</v>
      </c>
      <c r="AU33" s="34">
        <f t="shared" si="6"/>
        <v>417638.96335000003</v>
      </c>
    </row>
    <row r="34" spans="2:47" s="42" customFormat="1" ht="12" outlineLevel="1">
      <c r="B34" s="42" t="s">
        <v>225</v>
      </c>
      <c r="C34" s="43" t="s">
        <v>226</v>
      </c>
      <c r="D34" s="44">
        <v>28841.923999999999</v>
      </c>
      <c r="E34" s="44">
        <v>33615.203999999998</v>
      </c>
      <c r="F34" s="44">
        <v>38088.849000000002</v>
      </c>
      <c r="G34" s="44">
        <v>36959.133000000002</v>
      </c>
      <c r="H34" s="44">
        <v>47967.330999999998</v>
      </c>
      <c r="I34" s="44">
        <v>70708.536999999997</v>
      </c>
      <c r="J34" s="44">
        <v>52287.731999999996</v>
      </c>
      <c r="K34" s="44">
        <v>61921.192999999999</v>
      </c>
      <c r="L34" s="44">
        <v>75653.923999999999</v>
      </c>
      <c r="M34" s="44">
        <v>75087.683000000005</v>
      </c>
      <c r="N34" s="44">
        <v>74983.23</v>
      </c>
      <c r="O34" s="44">
        <v>87108.104000000007</v>
      </c>
      <c r="P34" s="44">
        <v>87522.739000000001</v>
      </c>
      <c r="Q34" s="44">
        <v>88913.925999999992</v>
      </c>
      <c r="R34" s="44">
        <v>88092.111999999994</v>
      </c>
      <c r="S34" s="44">
        <v>96141.199000000008</v>
      </c>
      <c r="T34" s="44">
        <v>98459.146770000007</v>
      </c>
      <c r="U34" s="44">
        <v>103365.12156</v>
      </c>
      <c r="V34" s="44">
        <v>121517.8774</v>
      </c>
      <c r="W34" s="44">
        <v>158034.95831000002</v>
      </c>
      <c r="X34" s="44">
        <v>120475.57398</v>
      </c>
      <c r="Y34" s="44">
        <v>108908.04114</v>
      </c>
      <c r="Z34" s="44">
        <v>89262.781920000009</v>
      </c>
      <c r="AA34" s="44">
        <v>82331.920469999997</v>
      </c>
      <c r="AB34" s="44">
        <v>78187.453399999984</v>
      </c>
      <c r="AC34" s="44">
        <v>83650.132920000004</v>
      </c>
      <c r="AD34" s="44">
        <v>89023.532990000007</v>
      </c>
      <c r="AE34" s="44">
        <v>98190.251639999988</v>
      </c>
      <c r="AF34" s="44">
        <v>99803.835059999998</v>
      </c>
      <c r="AG34" s="44">
        <v>95597.370849999992</v>
      </c>
      <c r="AH34" s="44">
        <v>85886.643700000001</v>
      </c>
      <c r="AI34" s="44">
        <v>97260.661489999999</v>
      </c>
      <c r="AJ34" s="44">
        <v>90834.60126000001</v>
      </c>
      <c r="AK34" s="44">
        <v>103098.66211</v>
      </c>
      <c r="AL34" s="44">
        <v>120260.22933999999</v>
      </c>
      <c r="AM34" s="44">
        <v>255193.65036000003</v>
      </c>
      <c r="AN34" s="44">
        <v>132360.33828000003</v>
      </c>
      <c r="AO34" s="44">
        <v>146098.69137000002</v>
      </c>
      <c r="AP34" s="44">
        <v>151170.21317</v>
      </c>
      <c r="AQ34" s="44">
        <v>153622.46535000001</v>
      </c>
      <c r="AR34" s="44">
        <v>379437.02664999996</v>
      </c>
      <c r="AS34" s="44">
        <v>385545.84616999998</v>
      </c>
      <c r="AT34" s="44">
        <v>412351.37046000001</v>
      </c>
      <c r="AU34" s="44">
        <v>424852.17680000002</v>
      </c>
    </row>
    <row r="35" spans="2:47" s="42" customFormat="1" ht="12" outlineLevel="1">
      <c r="B35" s="42" t="s">
        <v>227</v>
      </c>
      <c r="C35" s="43" t="s">
        <v>228</v>
      </c>
      <c r="D35" s="44">
        <v>212915.39499999999</v>
      </c>
      <c r="E35" s="44">
        <v>149335.14800000002</v>
      </c>
      <c r="F35" s="44">
        <v>150606.41500000001</v>
      </c>
      <c r="G35" s="44">
        <v>137826.05300000001</v>
      </c>
      <c r="H35" s="44">
        <v>149263.44</v>
      </c>
      <c r="I35" s="44">
        <v>135988.41999999998</v>
      </c>
      <c r="J35" s="44">
        <v>128383.92600000001</v>
      </c>
      <c r="K35" s="44">
        <v>142026.62299999999</v>
      </c>
      <c r="L35" s="44">
        <v>127795.56400000001</v>
      </c>
      <c r="M35" s="44">
        <v>112059.38799999999</v>
      </c>
      <c r="N35" s="44">
        <v>108189.185</v>
      </c>
      <c r="O35" s="44">
        <v>118020.06200000001</v>
      </c>
      <c r="P35" s="44">
        <v>124152.27499999999</v>
      </c>
      <c r="Q35" s="44">
        <v>128808.50899999999</v>
      </c>
      <c r="R35" s="44">
        <v>145729.69700000001</v>
      </c>
      <c r="S35" s="44">
        <v>151603.02299999999</v>
      </c>
      <c r="T35" s="44">
        <v>153710.13209</v>
      </c>
      <c r="U35" s="44">
        <v>154714.03469999999</v>
      </c>
      <c r="V35" s="44">
        <v>181210.50401999999</v>
      </c>
      <c r="W35" s="44">
        <v>208006.90607</v>
      </c>
      <c r="X35" s="44">
        <v>212870.70402999999</v>
      </c>
      <c r="Y35" s="44">
        <v>212998.50952000002</v>
      </c>
      <c r="Z35" s="44">
        <v>201127.65231</v>
      </c>
      <c r="AA35" s="44">
        <v>213582.27396999998</v>
      </c>
      <c r="AB35" s="44">
        <v>214496.13847999999</v>
      </c>
      <c r="AC35" s="44">
        <v>244218.49885</v>
      </c>
      <c r="AD35" s="44">
        <v>263884.38695000001</v>
      </c>
      <c r="AE35" s="44">
        <v>383657.61791000003</v>
      </c>
      <c r="AF35" s="44">
        <v>323868.24793000001</v>
      </c>
      <c r="AG35" s="44">
        <v>286522.05180000002</v>
      </c>
      <c r="AH35" s="44">
        <v>266138.32688000001</v>
      </c>
      <c r="AI35" s="44">
        <v>120416.62191</v>
      </c>
      <c r="AJ35" s="44">
        <v>241509.09874000002</v>
      </c>
      <c r="AK35" s="44">
        <v>241936.80439999999</v>
      </c>
      <c r="AL35" s="44">
        <v>229162.99453</v>
      </c>
      <c r="AM35" s="44">
        <v>227135.29196</v>
      </c>
      <c r="AN35" s="44">
        <v>235421.04194</v>
      </c>
      <c r="AO35" s="44">
        <v>268936.41713000002</v>
      </c>
      <c r="AP35" s="44">
        <v>296621.51429000002</v>
      </c>
      <c r="AQ35" s="44">
        <v>311858.28048000002</v>
      </c>
      <c r="AR35" s="44">
        <v>-1666.8449900000001</v>
      </c>
      <c r="AS35" s="44">
        <v>2281.5292599999998</v>
      </c>
      <c r="AT35" s="44">
        <v>3389.6412999999998</v>
      </c>
      <c r="AU35" s="44">
        <v>-7213.2134500000002</v>
      </c>
    </row>
    <row r="36" spans="2:47" outlineLevel="1">
      <c r="B36" t="s">
        <v>65</v>
      </c>
      <c r="C36" s="37" t="s">
        <v>229</v>
      </c>
      <c r="D36" s="34">
        <v>158242.63</v>
      </c>
      <c r="E36" s="34">
        <v>129623.258</v>
      </c>
      <c r="F36" s="34">
        <v>165022.57199999999</v>
      </c>
      <c r="G36" s="34">
        <v>156697.34500000003</v>
      </c>
      <c r="H36" s="34">
        <v>133345.11000000002</v>
      </c>
      <c r="I36" s="34">
        <v>120999.883</v>
      </c>
      <c r="J36" s="34">
        <v>148095.58499999999</v>
      </c>
      <c r="K36" s="34">
        <v>70005.725999999995</v>
      </c>
      <c r="L36" s="34">
        <v>105221.54300000001</v>
      </c>
      <c r="M36" s="34">
        <v>119201.44799999999</v>
      </c>
      <c r="N36" s="34">
        <v>137738.09699999998</v>
      </c>
      <c r="O36" s="34">
        <v>106037.05</v>
      </c>
      <c r="P36" s="34">
        <v>115900.164</v>
      </c>
      <c r="Q36" s="34">
        <v>162349.527</v>
      </c>
      <c r="R36" s="34">
        <v>130502.72300000001</v>
      </c>
      <c r="S36" s="34">
        <v>136781.617</v>
      </c>
      <c r="T36" s="34">
        <v>117429.27679</v>
      </c>
      <c r="U36" s="34">
        <v>136262.01714000001</v>
      </c>
      <c r="V36" s="34">
        <v>146695.1759</v>
      </c>
      <c r="W36" s="34">
        <v>152036.46627</v>
      </c>
      <c r="X36" s="34">
        <v>132181.03907</v>
      </c>
      <c r="Y36" s="34">
        <v>135592.83862000002</v>
      </c>
      <c r="Z36" s="34">
        <v>169208.21617999999</v>
      </c>
      <c r="AA36" s="34">
        <v>150099.04512</v>
      </c>
      <c r="AB36" s="34">
        <v>147096.87631999998</v>
      </c>
      <c r="AC36" s="34">
        <v>123570.05906</v>
      </c>
      <c r="AD36" s="34">
        <v>122395.30514</v>
      </c>
      <c r="AE36" s="34">
        <v>207841.70553000001</v>
      </c>
      <c r="AF36" s="34">
        <v>128171.18527</v>
      </c>
      <c r="AG36" s="34">
        <v>157267.47063</v>
      </c>
      <c r="AH36" s="34">
        <v>104347.2175</v>
      </c>
      <c r="AI36" s="34">
        <v>203338.91493999999</v>
      </c>
      <c r="AJ36" s="34">
        <v>88244.069579999996</v>
      </c>
      <c r="AK36" s="34">
        <v>132149.53875000001</v>
      </c>
      <c r="AL36" s="34">
        <v>90206.790099999998</v>
      </c>
      <c r="AM36" s="34">
        <v>58111.495439999999</v>
      </c>
      <c r="AN36" s="34">
        <v>110324.43739000001</v>
      </c>
      <c r="AO36" s="34">
        <v>88781.897209999996</v>
      </c>
      <c r="AP36" s="34">
        <v>89647.680040000007</v>
      </c>
      <c r="AQ36" s="34">
        <v>281579.47382999997</v>
      </c>
      <c r="AR36" s="34">
        <v>44294.186990000002</v>
      </c>
      <c r="AS36" s="34">
        <v>276461.76439999999</v>
      </c>
      <c r="AT36" s="34">
        <v>91497.247189999995</v>
      </c>
      <c r="AU36" s="34">
        <v>52961.534009999996</v>
      </c>
    </row>
    <row r="37" spans="2:47" outlineLevel="1">
      <c r="B37" t="s">
        <v>66</v>
      </c>
      <c r="C37" s="37" t="s">
        <v>230</v>
      </c>
      <c r="D37" s="34">
        <v>18184.242000000002</v>
      </c>
      <c r="E37" s="34">
        <v>13029.382</v>
      </c>
      <c r="F37" s="34">
        <v>13299.162999999999</v>
      </c>
      <c r="G37" s="34">
        <v>11811.553</v>
      </c>
      <c r="H37" s="34">
        <v>13277.663</v>
      </c>
      <c r="I37" s="34">
        <v>11284.635</v>
      </c>
      <c r="J37" s="34">
        <v>11492.178</v>
      </c>
      <c r="K37" s="34">
        <v>11702.852999999999</v>
      </c>
      <c r="L37" s="34">
        <v>8441.2609999999986</v>
      </c>
      <c r="M37" s="34">
        <v>8328.0229999999992</v>
      </c>
      <c r="N37" s="34">
        <v>8786.0869999999995</v>
      </c>
      <c r="O37" s="34">
        <v>6365.7619999999997</v>
      </c>
      <c r="P37" s="34">
        <v>5938.6390000000001</v>
      </c>
      <c r="Q37" s="34">
        <v>5960.2070000000003</v>
      </c>
      <c r="R37" s="34">
        <v>6055.192</v>
      </c>
      <c r="S37" s="34">
        <v>4833.8130000000001</v>
      </c>
      <c r="T37" s="34">
        <v>4643.5094100000006</v>
      </c>
      <c r="U37" s="34">
        <v>4634.6186899999993</v>
      </c>
      <c r="V37" s="34">
        <v>4685.5485699999999</v>
      </c>
      <c r="W37" s="34">
        <v>4805.8406000000004</v>
      </c>
      <c r="X37" s="34">
        <v>4872.9078099999997</v>
      </c>
      <c r="Y37" s="34">
        <v>4764.3393700000006</v>
      </c>
      <c r="Z37" s="34">
        <v>6405.9859200000001</v>
      </c>
      <c r="AA37" s="34">
        <v>6331.9225900000001</v>
      </c>
      <c r="AB37" s="34">
        <v>6447.2383399999999</v>
      </c>
      <c r="AC37" s="34">
        <v>6518.8743299999996</v>
      </c>
      <c r="AD37" s="34">
        <v>8576.9603100000004</v>
      </c>
      <c r="AE37" s="34">
        <v>8248.4029599999994</v>
      </c>
      <c r="AF37" s="34">
        <v>8108.9249600000003</v>
      </c>
      <c r="AG37" s="34">
        <v>9483.2657799999997</v>
      </c>
      <c r="AH37" s="34">
        <v>8498.6766199999984</v>
      </c>
      <c r="AI37" s="34">
        <v>9847.1754600000004</v>
      </c>
      <c r="AJ37" s="34">
        <v>140.18146999999999</v>
      </c>
      <c r="AK37" s="34">
        <v>5081.2658799999999</v>
      </c>
      <c r="AL37" s="34">
        <v>4899.0910700000004</v>
      </c>
      <c r="AM37" s="38">
        <f>904129.89005-901755.42847</f>
        <v>2374.4615800000029</v>
      </c>
      <c r="AN37" s="34">
        <v>4916.5098099999996</v>
      </c>
      <c r="AO37" s="34">
        <v>4971.13771</v>
      </c>
      <c r="AP37" s="34">
        <v>5025.76559</v>
      </c>
      <c r="AQ37" s="34">
        <v>5629.6779900000001</v>
      </c>
      <c r="AR37" s="34">
        <v>6188.4818299999997</v>
      </c>
      <c r="AS37" s="34">
        <v>6334.2314500000002</v>
      </c>
      <c r="AT37" s="34">
        <v>6403.8383899999999</v>
      </c>
      <c r="AU37" s="34">
        <v>7334.36492</v>
      </c>
    </row>
    <row r="38" spans="2:47" outlineLevel="1">
      <c r="B38" t="s">
        <v>67</v>
      </c>
      <c r="C38" s="37" t="s">
        <v>231</v>
      </c>
      <c r="D38" s="34">
        <f>D39+D40</f>
        <v>77817.959999999992</v>
      </c>
      <c r="E38" s="34">
        <v>81405.157000000007</v>
      </c>
      <c r="F38" s="34">
        <f t="shared" ref="F38:AU38" si="7">F39+F40</f>
        <v>77595.792000000001</v>
      </c>
      <c r="G38" s="34">
        <f t="shared" si="7"/>
        <v>75818.077000000005</v>
      </c>
      <c r="H38" s="34">
        <f t="shared" si="7"/>
        <v>78105.581999999995</v>
      </c>
      <c r="I38" s="34">
        <f t="shared" si="7"/>
        <v>77190.554000000004</v>
      </c>
      <c r="J38" s="34">
        <f t="shared" si="7"/>
        <v>83658.108999999997</v>
      </c>
      <c r="K38" s="34">
        <f t="shared" si="7"/>
        <v>92927.899000000005</v>
      </c>
      <c r="L38" s="34">
        <f t="shared" si="7"/>
        <v>85131.86099999999</v>
      </c>
      <c r="M38" s="34">
        <f t="shared" si="7"/>
        <v>96762.270000000019</v>
      </c>
      <c r="N38" s="34">
        <f t="shared" si="7"/>
        <v>99910.15400000001</v>
      </c>
      <c r="O38" s="34">
        <f t="shared" si="7"/>
        <v>99990.097000000009</v>
      </c>
      <c r="P38" s="34">
        <f t="shared" si="7"/>
        <v>124878.40100000001</v>
      </c>
      <c r="Q38" s="34">
        <f t="shared" si="7"/>
        <v>116915.83100000001</v>
      </c>
      <c r="R38" s="34">
        <f t="shared" si="7"/>
        <v>128676.76800000001</v>
      </c>
      <c r="S38" s="34">
        <f t="shared" si="7"/>
        <v>126784.32199999999</v>
      </c>
      <c r="T38" s="34">
        <f t="shared" si="7"/>
        <v>133535.21536999999</v>
      </c>
      <c r="U38" s="34">
        <f t="shared" si="7"/>
        <v>134449.73379999999</v>
      </c>
      <c r="V38" s="34">
        <f t="shared" si="7"/>
        <v>147707.78999999998</v>
      </c>
      <c r="W38" s="34">
        <f t="shared" si="7"/>
        <v>149386.5471</v>
      </c>
      <c r="X38" s="34">
        <f t="shared" si="7"/>
        <v>151086.30591999998</v>
      </c>
      <c r="Y38" s="34">
        <f t="shared" si="7"/>
        <v>142249.28187000001</v>
      </c>
      <c r="Z38" s="34">
        <f t="shared" si="7"/>
        <v>154316.33204000001</v>
      </c>
      <c r="AA38" s="34">
        <f t="shared" si="7"/>
        <v>164824.60024</v>
      </c>
      <c r="AB38" s="34">
        <f t="shared" si="7"/>
        <v>168925.32118999999</v>
      </c>
      <c r="AC38" s="34">
        <f t="shared" si="7"/>
        <v>162143.61558000001</v>
      </c>
      <c r="AD38" s="34">
        <f t="shared" si="7"/>
        <v>171653.76553999999</v>
      </c>
      <c r="AE38" s="34">
        <f t="shared" si="7"/>
        <v>181800.59130999999</v>
      </c>
      <c r="AF38" s="34">
        <f t="shared" si="7"/>
        <v>191298.48079</v>
      </c>
      <c r="AG38" s="34">
        <f t="shared" si="7"/>
        <v>161117.74271000002</v>
      </c>
      <c r="AH38" s="34">
        <f t="shared" si="7"/>
        <v>177096.92871000001</v>
      </c>
      <c r="AI38" s="34">
        <f t="shared" si="7"/>
        <v>173181.25226000001</v>
      </c>
      <c r="AJ38" s="34">
        <f t="shared" si="7"/>
        <v>71933.772989999998</v>
      </c>
      <c r="AK38" s="34">
        <f t="shared" si="7"/>
        <v>247923.57313</v>
      </c>
      <c r="AL38" s="34">
        <f t="shared" si="7"/>
        <v>169883.56575000001</v>
      </c>
      <c r="AM38" s="34">
        <f t="shared" si="7"/>
        <v>184362.50698999999</v>
      </c>
      <c r="AN38" s="34">
        <f t="shared" si="7"/>
        <v>190535.20422000001</v>
      </c>
      <c r="AO38" s="34">
        <f t="shared" si="7"/>
        <v>171541.73424999998</v>
      </c>
      <c r="AP38" s="34">
        <f t="shared" si="7"/>
        <v>190178.48210999998</v>
      </c>
      <c r="AQ38" s="34">
        <f t="shared" si="7"/>
        <v>196690.34924000001</v>
      </c>
      <c r="AR38" s="34">
        <f t="shared" si="7"/>
        <v>208394.87310999999</v>
      </c>
      <c r="AS38" s="34">
        <f t="shared" si="7"/>
        <v>184854.52128000002</v>
      </c>
      <c r="AT38" s="34">
        <f t="shared" si="7"/>
        <v>226053.78654999999</v>
      </c>
      <c r="AU38" s="34">
        <f t="shared" si="7"/>
        <v>164533.37004000001</v>
      </c>
    </row>
    <row r="39" spans="2:47" outlineLevel="1">
      <c r="B39" s="42" t="s">
        <v>232</v>
      </c>
      <c r="C39" s="43" t="s">
        <v>233</v>
      </c>
      <c r="D39" s="44">
        <v>24520.094000000001</v>
      </c>
      <c r="E39" s="44">
        <v>26689.360000000001</v>
      </c>
      <c r="F39" s="44">
        <v>22478.617999999999</v>
      </c>
      <c r="G39" s="44">
        <v>21910.056999999997</v>
      </c>
      <c r="H39" s="44">
        <v>22734.965</v>
      </c>
      <c r="I39" s="44">
        <v>19423.780999999999</v>
      </c>
      <c r="J39" s="44">
        <v>22183.954000000002</v>
      </c>
      <c r="K39" s="44">
        <v>29302.322</v>
      </c>
      <c r="L39" s="44">
        <v>22515.422999999999</v>
      </c>
      <c r="M39" s="44">
        <v>38640.550000000003</v>
      </c>
      <c r="N39" s="44">
        <v>36904.320000000007</v>
      </c>
      <c r="O39" s="44">
        <v>34323.284999999996</v>
      </c>
      <c r="P39" s="44">
        <v>36705.635000000002</v>
      </c>
      <c r="Q39" s="44">
        <v>37647.192000000003</v>
      </c>
      <c r="R39" s="44">
        <v>42677.75</v>
      </c>
      <c r="S39" s="44">
        <v>41194.552999999993</v>
      </c>
      <c r="T39" s="44">
        <v>48228.983979999997</v>
      </c>
      <c r="U39" s="44">
        <v>45630.307639999999</v>
      </c>
      <c r="V39" s="44">
        <v>54616.77994</v>
      </c>
      <c r="W39" s="44">
        <v>57030.194189999995</v>
      </c>
      <c r="X39" s="44">
        <v>58998.554190000003</v>
      </c>
      <c r="Y39" s="44">
        <v>54077.000939999998</v>
      </c>
      <c r="Z39" s="44">
        <v>58357.724700000006</v>
      </c>
      <c r="AA39" s="44">
        <v>64451.144690000001</v>
      </c>
      <c r="AB39" s="44">
        <v>168925.32118999999</v>
      </c>
      <c r="AC39" s="44">
        <v>162143.61558000001</v>
      </c>
      <c r="AD39" s="44">
        <v>171653.76553999999</v>
      </c>
      <c r="AE39" s="44">
        <v>-245899.90152000001</v>
      </c>
      <c r="AF39" s="44">
        <v>64679.074139999997</v>
      </c>
      <c r="AG39" s="44">
        <v>54361.273030000004</v>
      </c>
      <c r="AH39" s="44">
        <v>65488.095560000002</v>
      </c>
      <c r="AI39" s="44">
        <v>61149.185669999999</v>
      </c>
      <c r="AJ39" s="44">
        <v>59266.10686</v>
      </c>
      <c r="AK39" s="44">
        <v>55290.718930000003</v>
      </c>
      <c r="AL39" s="44">
        <v>59333.86911</v>
      </c>
      <c r="AM39" s="44">
        <v>72914.498240000001</v>
      </c>
      <c r="AN39" s="44">
        <v>65741.154280000002</v>
      </c>
      <c r="AO39" s="44">
        <v>61919.919139999998</v>
      </c>
      <c r="AP39" s="44">
        <v>70184.529590000006</v>
      </c>
      <c r="AQ39" s="44">
        <v>72995.473639999997</v>
      </c>
      <c r="AR39" s="44">
        <v>75841.831299999991</v>
      </c>
      <c r="AS39" s="44">
        <v>64641.61449</v>
      </c>
      <c r="AT39" s="44">
        <v>87219.155129999999</v>
      </c>
      <c r="AU39" s="34">
        <v>69521.575469999996</v>
      </c>
    </row>
    <row r="40" spans="2:47" outlineLevel="1">
      <c r="B40" s="42" t="s">
        <v>234</v>
      </c>
      <c r="C40" s="43" t="s">
        <v>235</v>
      </c>
      <c r="D40" s="44">
        <v>53297.865999999995</v>
      </c>
      <c r="E40" s="44">
        <v>54715.796999999999</v>
      </c>
      <c r="F40" s="44">
        <v>55117.173999999999</v>
      </c>
      <c r="G40" s="44">
        <v>53908.020000000004</v>
      </c>
      <c r="H40" s="44">
        <v>55370.616999999998</v>
      </c>
      <c r="I40" s="44">
        <v>57766.773000000001</v>
      </c>
      <c r="J40" s="44">
        <v>61474.154999999999</v>
      </c>
      <c r="K40" s="44">
        <v>63625.576999999997</v>
      </c>
      <c r="L40" s="44">
        <v>62616.437999999995</v>
      </c>
      <c r="M40" s="44">
        <v>58121.720000000008</v>
      </c>
      <c r="N40" s="44">
        <v>63005.834000000003</v>
      </c>
      <c r="O40" s="44">
        <v>65666.812000000005</v>
      </c>
      <c r="P40" s="44">
        <v>88172.766000000003</v>
      </c>
      <c r="Q40" s="44">
        <v>79268.638999999996</v>
      </c>
      <c r="R40" s="44">
        <v>85999.018000000011</v>
      </c>
      <c r="S40" s="44">
        <v>85589.769</v>
      </c>
      <c r="T40" s="44">
        <v>85306.231390000001</v>
      </c>
      <c r="U40" s="44">
        <v>88819.426159999988</v>
      </c>
      <c r="V40" s="44">
        <v>93091.010059999986</v>
      </c>
      <c r="W40" s="44">
        <v>92356.352910000001</v>
      </c>
      <c r="X40" s="44">
        <v>92087.751729999989</v>
      </c>
      <c r="Y40" s="44">
        <v>88172.280930000008</v>
      </c>
      <c r="Z40" s="44">
        <v>95958.607340000002</v>
      </c>
      <c r="AA40" s="44">
        <v>100373.45555</v>
      </c>
      <c r="AB40" s="44">
        <v>0</v>
      </c>
      <c r="AC40" s="44">
        <v>0</v>
      </c>
      <c r="AD40" s="44">
        <v>0</v>
      </c>
      <c r="AE40" s="44">
        <v>427700.49283</v>
      </c>
      <c r="AF40" s="44">
        <v>126619.40665</v>
      </c>
      <c r="AG40" s="44">
        <v>106756.46968000001</v>
      </c>
      <c r="AH40" s="44">
        <v>111608.83315000001</v>
      </c>
      <c r="AI40" s="44">
        <v>112032.06659</v>
      </c>
      <c r="AJ40" s="44">
        <v>12667.666130000001</v>
      </c>
      <c r="AK40" s="44">
        <v>192632.8542</v>
      </c>
      <c r="AL40" s="44">
        <v>110549.69663999999</v>
      </c>
      <c r="AM40" s="44">
        <v>111448.00874999999</v>
      </c>
      <c r="AN40" s="44">
        <v>124794.04994</v>
      </c>
      <c r="AO40" s="44">
        <v>109621.81511</v>
      </c>
      <c r="AP40" s="44">
        <v>119993.95251999999</v>
      </c>
      <c r="AQ40" s="44">
        <v>123694.8756</v>
      </c>
      <c r="AR40" s="44">
        <v>132553.04181</v>
      </c>
      <c r="AS40" s="44">
        <v>120212.90679000001</v>
      </c>
      <c r="AT40" s="44">
        <v>138834.63141999999</v>
      </c>
      <c r="AU40" s="34">
        <v>95011.794569999998</v>
      </c>
    </row>
    <row r="41" spans="2:47" ht="7.5" customHeight="1"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</row>
    <row r="42" spans="2:47">
      <c r="B42" t="s">
        <v>236</v>
      </c>
      <c r="C42" s="35" t="s">
        <v>237</v>
      </c>
      <c r="D42" s="36">
        <f>D43+D46</f>
        <v>97568.054000000004</v>
      </c>
      <c r="E42" s="36">
        <v>116099.014</v>
      </c>
      <c r="F42" s="36">
        <f t="shared" ref="F42:AU42" si="8">F43+F46</f>
        <v>114085.62699999999</v>
      </c>
      <c r="G42" s="36">
        <f t="shared" si="8"/>
        <v>122138.51562000002</v>
      </c>
      <c r="H42" s="36">
        <f t="shared" si="8"/>
        <v>121747.613</v>
      </c>
      <c r="I42" s="36">
        <f t="shared" si="8"/>
        <v>122129.492</v>
      </c>
      <c r="J42" s="36">
        <f t="shared" si="8"/>
        <v>125070.716</v>
      </c>
      <c r="K42" s="36">
        <f t="shared" si="8"/>
        <v>131277.29999999999</v>
      </c>
      <c r="L42" s="36">
        <f t="shared" si="8"/>
        <v>136731.06299999999</v>
      </c>
      <c r="M42" s="36">
        <f t="shared" si="8"/>
        <v>136409.00499999998</v>
      </c>
      <c r="N42" s="36">
        <f t="shared" si="8"/>
        <v>136440.40599999999</v>
      </c>
      <c r="O42" s="36">
        <f t="shared" si="8"/>
        <v>144260.95000000001</v>
      </c>
      <c r="P42" s="36">
        <f t="shared" si="8"/>
        <v>158427.23300000001</v>
      </c>
      <c r="Q42" s="36">
        <f t="shared" si="8"/>
        <v>153373.72700000001</v>
      </c>
      <c r="R42" s="36">
        <f t="shared" si="8"/>
        <v>146724.26499999998</v>
      </c>
      <c r="S42" s="36">
        <f t="shared" si="8"/>
        <v>147408.67600000001</v>
      </c>
      <c r="T42" s="36">
        <f t="shared" si="8"/>
        <v>148034.30955000001</v>
      </c>
      <c r="U42" s="36">
        <f t="shared" si="8"/>
        <v>151882.08412000001</v>
      </c>
      <c r="V42" s="36">
        <f t="shared" si="8"/>
        <v>162432.48656000002</v>
      </c>
      <c r="W42" s="36">
        <f t="shared" si="8"/>
        <v>163873.04785</v>
      </c>
      <c r="X42" s="36">
        <f t="shared" si="8"/>
        <v>177271.11835</v>
      </c>
      <c r="Y42" s="36">
        <f t="shared" si="8"/>
        <v>187699.09901000001</v>
      </c>
      <c r="Z42" s="36">
        <f t="shared" si="8"/>
        <v>187170.05665000001</v>
      </c>
      <c r="AA42" s="36">
        <f t="shared" si="8"/>
        <v>202643.36642000003</v>
      </c>
      <c r="AB42" s="36">
        <f t="shared" si="8"/>
        <v>267871.84927999997</v>
      </c>
      <c r="AC42" s="36">
        <f t="shared" si="8"/>
        <v>264562.11866000004</v>
      </c>
      <c r="AD42" s="36">
        <f t="shared" si="8"/>
        <v>404197.65146000008</v>
      </c>
      <c r="AE42" s="36">
        <f t="shared" si="8"/>
        <v>413673.94558000006</v>
      </c>
      <c r="AF42" s="36">
        <f t="shared" si="8"/>
        <v>241709.11534999998</v>
      </c>
      <c r="AG42" s="36">
        <f t="shared" si="8"/>
        <v>149938.83908000001</v>
      </c>
      <c r="AH42" s="36">
        <f t="shared" si="8"/>
        <v>244253.68747000003</v>
      </c>
      <c r="AI42" s="36">
        <f t="shared" si="8"/>
        <v>8694.8356700000004</v>
      </c>
      <c r="AJ42" s="36">
        <f t="shared" si="8"/>
        <v>264292.54311000003</v>
      </c>
      <c r="AK42" s="36">
        <f t="shared" si="8"/>
        <v>168408.47741999998</v>
      </c>
      <c r="AL42" s="36">
        <f t="shared" si="8"/>
        <v>198960.94574000005</v>
      </c>
      <c r="AM42" s="36">
        <f t="shared" si="8"/>
        <v>349594.20708999998</v>
      </c>
      <c r="AN42" s="36">
        <f t="shared" si="8"/>
        <v>200301.41983999999</v>
      </c>
      <c r="AO42" s="36">
        <f t="shared" si="8"/>
        <v>206135.08944000001</v>
      </c>
      <c r="AP42" s="36">
        <f t="shared" si="8"/>
        <v>214730.67814000003</v>
      </c>
      <c r="AQ42" s="36">
        <f t="shared" si="8"/>
        <v>233010.21908000001</v>
      </c>
      <c r="AR42" s="36">
        <f t="shared" si="8"/>
        <v>224828.86744</v>
      </c>
      <c r="AS42" s="36">
        <f t="shared" si="8"/>
        <v>229262.03829999999</v>
      </c>
      <c r="AT42" s="36">
        <f t="shared" si="8"/>
        <v>246181.42610000001</v>
      </c>
      <c r="AU42" s="36">
        <f t="shared" si="8"/>
        <v>332496.08768999996</v>
      </c>
    </row>
    <row r="43" spans="2:47">
      <c r="B43" t="s">
        <v>68</v>
      </c>
      <c r="C43" s="37" t="s">
        <v>238</v>
      </c>
      <c r="D43" s="34">
        <f>D44+D45</f>
        <v>93990.915000000008</v>
      </c>
      <c r="E43" s="34">
        <v>112328.223</v>
      </c>
      <c r="F43" s="34">
        <f t="shared" ref="F43:AT43" si="9">F44+F45</f>
        <v>113958.817</v>
      </c>
      <c r="G43" s="34">
        <f t="shared" si="9"/>
        <v>121936.40062000001</v>
      </c>
      <c r="H43" s="34">
        <f t="shared" si="9"/>
        <v>121515.43799999999</v>
      </c>
      <c r="I43" s="34">
        <f t="shared" si="9"/>
        <v>121946.027</v>
      </c>
      <c r="J43" s="34">
        <f t="shared" si="9"/>
        <v>124887.716</v>
      </c>
      <c r="K43" s="34">
        <f t="shared" si="9"/>
        <v>131033.984</v>
      </c>
      <c r="L43" s="34">
        <f t="shared" si="9"/>
        <v>136449.42199999999</v>
      </c>
      <c r="M43" s="34">
        <f t="shared" si="9"/>
        <v>135990.97999999998</v>
      </c>
      <c r="N43" s="34">
        <f t="shared" si="9"/>
        <v>136132.29799999998</v>
      </c>
      <c r="O43" s="34">
        <f t="shared" si="9"/>
        <v>143938.46400000001</v>
      </c>
      <c r="P43" s="34">
        <f t="shared" si="9"/>
        <v>143173.21799999999</v>
      </c>
      <c r="Q43" s="34">
        <f t="shared" si="9"/>
        <v>139852.20600000001</v>
      </c>
      <c r="R43" s="34">
        <f t="shared" si="9"/>
        <v>134659.94799999997</v>
      </c>
      <c r="S43" s="34">
        <f t="shared" si="9"/>
        <v>136028.67300000001</v>
      </c>
      <c r="T43" s="34">
        <f t="shared" si="9"/>
        <v>134085.22248</v>
      </c>
      <c r="U43" s="34">
        <f t="shared" si="9"/>
        <v>140459.79493</v>
      </c>
      <c r="V43" s="34">
        <f t="shared" si="9"/>
        <v>149667.16965000003</v>
      </c>
      <c r="W43" s="34">
        <f t="shared" si="9"/>
        <v>149687.62163000001</v>
      </c>
      <c r="X43" s="34">
        <f t="shared" si="9"/>
        <v>161525.19837</v>
      </c>
      <c r="Y43" s="34">
        <f t="shared" si="9"/>
        <v>173333.66281000001</v>
      </c>
      <c r="Z43" s="34">
        <f t="shared" si="9"/>
        <v>170607.58025</v>
      </c>
      <c r="AA43" s="34">
        <f t="shared" si="9"/>
        <v>185631.76521000004</v>
      </c>
      <c r="AB43" s="34">
        <f t="shared" si="9"/>
        <v>267189.53648999997</v>
      </c>
      <c r="AC43" s="34">
        <f t="shared" si="9"/>
        <v>263267.96367000003</v>
      </c>
      <c r="AD43" s="34">
        <f t="shared" si="9"/>
        <v>402497.26759000006</v>
      </c>
      <c r="AE43" s="34">
        <f t="shared" si="9"/>
        <v>411770.36921000003</v>
      </c>
      <c r="AF43" s="34">
        <f t="shared" si="9"/>
        <v>240666.68437999999</v>
      </c>
      <c r="AG43" s="34">
        <f t="shared" si="9"/>
        <v>147804.31950000001</v>
      </c>
      <c r="AH43" s="34">
        <f t="shared" si="9"/>
        <v>242107.22451000003</v>
      </c>
      <c r="AI43" s="34">
        <f t="shared" si="9"/>
        <v>8421.8572600000007</v>
      </c>
      <c r="AJ43" s="34">
        <f t="shared" si="9"/>
        <v>262440.45039000001</v>
      </c>
      <c r="AK43" s="34">
        <f t="shared" si="9"/>
        <v>166818.25693999999</v>
      </c>
      <c r="AL43" s="34">
        <f t="shared" si="9"/>
        <v>196666.83021000004</v>
      </c>
      <c r="AM43" s="34">
        <f t="shared" si="9"/>
        <v>270459.17491</v>
      </c>
      <c r="AN43" s="34">
        <f t="shared" si="9"/>
        <v>198220.42937</v>
      </c>
      <c r="AO43" s="34">
        <f t="shared" si="9"/>
        <v>204446.07675000001</v>
      </c>
      <c r="AP43" s="34">
        <f t="shared" si="9"/>
        <v>212764.82238000003</v>
      </c>
      <c r="AQ43" s="34">
        <f t="shared" si="9"/>
        <v>231103.69026</v>
      </c>
      <c r="AR43" s="34">
        <f t="shared" si="9"/>
        <v>223398.07886000001</v>
      </c>
      <c r="AS43" s="34">
        <f t="shared" si="9"/>
        <v>228086.62243999998</v>
      </c>
      <c r="AT43" s="34">
        <f t="shared" si="9"/>
        <v>244615.59002</v>
      </c>
      <c r="AU43" s="41">
        <v>331310.72268999997</v>
      </c>
    </row>
    <row r="44" spans="2:47" s="42" customFormat="1" ht="12" outlineLevel="1">
      <c r="B44" s="42" t="s">
        <v>239</v>
      </c>
      <c r="C44" s="43" t="s">
        <v>240</v>
      </c>
      <c r="D44" s="44">
        <v>93990.915000000008</v>
      </c>
      <c r="E44" s="44">
        <v>112328.217</v>
      </c>
      <c r="F44" s="44">
        <v>113958.799</v>
      </c>
      <c r="G44" s="44">
        <v>121936.36562000001</v>
      </c>
      <c r="H44" s="44">
        <v>121515.43799999999</v>
      </c>
      <c r="I44" s="44">
        <v>121946.026</v>
      </c>
      <c r="J44" s="44">
        <v>124887.716</v>
      </c>
      <c r="K44" s="44">
        <v>131033.984</v>
      </c>
      <c r="L44" s="44">
        <v>136449.421</v>
      </c>
      <c r="M44" s="44">
        <v>135990.97999999998</v>
      </c>
      <c r="N44" s="44">
        <v>136132.29799999998</v>
      </c>
      <c r="O44" s="44">
        <v>143938.46400000001</v>
      </c>
      <c r="P44" s="44">
        <v>143173.21799999999</v>
      </c>
      <c r="Q44" s="44">
        <v>139852.20600000001</v>
      </c>
      <c r="R44" s="44">
        <v>134659.94699999999</v>
      </c>
      <c r="S44" s="44">
        <v>136028.67300000001</v>
      </c>
      <c r="T44" s="44">
        <v>134085.22248</v>
      </c>
      <c r="U44" s="44">
        <v>140459.79493</v>
      </c>
      <c r="V44" s="44">
        <v>149667.16965000003</v>
      </c>
      <c r="W44" s="44">
        <v>149687.62163000001</v>
      </c>
      <c r="X44" s="44">
        <v>161525.19837</v>
      </c>
      <c r="Y44" s="44">
        <v>173333.66281000001</v>
      </c>
      <c r="Z44" s="44">
        <v>170607.58025</v>
      </c>
      <c r="AA44" s="45">
        <v>185631.76521000004</v>
      </c>
      <c r="AB44" s="45">
        <v>74211.097240000003</v>
      </c>
      <c r="AC44" s="44">
        <v>77718.94945</v>
      </c>
      <c r="AD44" s="44">
        <v>202045.24649000002</v>
      </c>
      <c r="AE44" s="44">
        <v>173537.18740999998</v>
      </c>
      <c r="AF44" s="44">
        <v>66985.496329999994</v>
      </c>
      <c r="AG44" s="44">
        <v>60271.914890000007</v>
      </c>
      <c r="AH44" s="44">
        <v>40993.391040000002</v>
      </c>
      <c r="AI44" s="44">
        <v>32364.416799999999</v>
      </c>
      <c r="AJ44" s="44">
        <v>150413.40422999999</v>
      </c>
      <c r="AK44" s="44">
        <v>102070.00281999999</v>
      </c>
      <c r="AL44" s="44">
        <v>129716.76544</v>
      </c>
      <c r="AM44" s="44">
        <v>127457.30800999999</v>
      </c>
      <c r="AN44" s="44">
        <v>129665.59409999999</v>
      </c>
      <c r="AO44" s="44">
        <v>118509.18523</v>
      </c>
      <c r="AP44" s="44">
        <v>125923.65093</v>
      </c>
      <c r="AQ44" s="44">
        <v>129573.07121999998</v>
      </c>
      <c r="AR44" s="44">
        <v>139865.01800000001</v>
      </c>
      <c r="AS44" s="44">
        <v>131584.94702999998</v>
      </c>
      <c r="AT44" s="44">
        <v>152150.46484</v>
      </c>
      <c r="AU44" s="44">
        <v>278372.97363999998</v>
      </c>
    </row>
    <row r="45" spans="2:47" s="42" customFormat="1" ht="12" outlineLevel="1">
      <c r="B45" s="42" t="s">
        <v>241</v>
      </c>
      <c r="C45" s="43" t="s">
        <v>242</v>
      </c>
      <c r="D45" s="44">
        <v>0</v>
      </c>
      <c r="E45" s="44">
        <v>6.0000000000000001E-3</v>
      </c>
      <c r="F45" s="44">
        <v>1.8000000000000002E-2</v>
      </c>
      <c r="G45" s="44">
        <v>3.5000000000000003E-2</v>
      </c>
      <c r="H45" s="44">
        <v>0</v>
      </c>
      <c r="I45" s="44">
        <v>1E-3</v>
      </c>
      <c r="J45" s="44">
        <v>0</v>
      </c>
      <c r="K45" s="44">
        <v>0</v>
      </c>
      <c r="L45" s="44">
        <v>1E-3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1E-3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5">
        <v>0</v>
      </c>
      <c r="AB45" s="45">
        <v>192978.43925</v>
      </c>
      <c r="AC45" s="44">
        <v>185549.01422000001</v>
      </c>
      <c r="AD45" s="44">
        <v>200452.02110000001</v>
      </c>
      <c r="AE45" s="44">
        <v>238233.18180000002</v>
      </c>
      <c r="AF45" s="44">
        <v>173681.18805</v>
      </c>
      <c r="AG45" s="44">
        <v>87532.404609999998</v>
      </c>
      <c r="AH45" s="44">
        <v>201113.83347000001</v>
      </c>
      <c r="AI45" s="44">
        <v>-23942.559539999998</v>
      </c>
      <c r="AJ45" s="44">
        <v>112027.04616</v>
      </c>
      <c r="AK45" s="44">
        <v>64748.254119999998</v>
      </c>
      <c r="AL45" s="44">
        <v>66950.064770000026</v>
      </c>
      <c r="AM45" s="44">
        <v>143001.86689999999</v>
      </c>
      <c r="AN45" s="44">
        <v>68554.83527000001</v>
      </c>
      <c r="AO45" s="44">
        <v>85936.89151999999</v>
      </c>
      <c r="AP45" s="44">
        <v>86841.171450000009</v>
      </c>
      <c r="AQ45" s="44">
        <v>101530.61904000002</v>
      </c>
      <c r="AR45" s="44">
        <v>83533.060860000012</v>
      </c>
      <c r="AS45" s="44">
        <v>96501.675409999996</v>
      </c>
      <c r="AT45" s="44">
        <v>92465.125180000003</v>
      </c>
      <c r="AU45" s="44">
        <v>52937.749050000006</v>
      </c>
    </row>
    <row r="46" spans="2:47" outlineLevel="1">
      <c r="B46" t="s">
        <v>69</v>
      </c>
      <c r="C46" s="37" t="s">
        <v>243</v>
      </c>
      <c r="D46" s="34">
        <v>3577.1390000000001</v>
      </c>
      <c r="E46" s="34">
        <v>3770.7910000000006</v>
      </c>
      <c r="F46" s="34">
        <v>126.81</v>
      </c>
      <c r="G46" s="34">
        <v>202.11499999999998</v>
      </c>
      <c r="H46" s="34">
        <v>232.17500000000001</v>
      </c>
      <c r="I46" s="34">
        <v>183.465</v>
      </c>
      <c r="J46" s="34">
        <v>182.99999999999997</v>
      </c>
      <c r="K46" s="34">
        <v>243.316</v>
      </c>
      <c r="L46" s="34">
        <v>281.64099999999996</v>
      </c>
      <c r="M46" s="34">
        <v>418.02499999999998</v>
      </c>
      <c r="N46" s="34">
        <v>308.108</v>
      </c>
      <c r="O46" s="34">
        <v>322.48600000000005</v>
      </c>
      <c r="P46" s="34">
        <v>15254.014999999999</v>
      </c>
      <c r="Q46" s="34">
        <v>13521.521000000001</v>
      </c>
      <c r="R46" s="34">
        <v>12064.316999999999</v>
      </c>
      <c r="S46" s="34">
        <v>11380.003000000001</v>
      </c>
      <c r="T46" s="34">
        <v>13949.087070000001</v>
      </c>
      <c r="U46" s="34">
        <v>11422.289190000001</v>
      </c>
      <c r="V46" s="34">
        <v>12765.31691</v>
      </c>
      <c r="W46" s="34">
        <v>14185.426219999999</v>
      </c>
      <c r="X46" s="34">
        <v>15745.919979999999</v>
      </c>
      <c r="Y46" s="34">
        <v>14365.4362</v>
      </c>
      <c r="Z46" s="34">
        <v>16562.476400000003</v>
      </c>
      <c r="AA46" s="34">
        <v>17011.601210000001</v>
      </c>
      <c r="AB46" s="34">
        <v>682.31278999999995</v>
      </c>
      <c r="AC46" s="34">
        <v>1294.15499</v>
      </c>
      <c r="AD46" s="34">
        <v>1700.3838700000001</v>
      </c>
      <c r="AE46" s="34">
        <v>1903.57637</v>
      </c>
      <c r="AF46" s="34">
        <v>1042.4309699999999</v>
      </c>
      <c r="AG46" s="34">
        <v>2134.5195800000001</v>
      </c>
      <c r="AH46" s="34">
        <v>2146.4629600000003</v>
      </c>
      <c r="AI46" s="34">
        <v>272.97841000000005</v>
      </c>
      <c r="AJ46" s="34">
        <v>1852.0927200000001</v>
      </c>
      <c r="AK46" s="34">
        <v>1590.22048</v>
      </c>
      <c r="AL46" s="34">
        <v>2294.11553</v>
      </c>
      <c r="AM46" s="34">
        <v>79135.032179999995</v>
      </c>
      <c r="AN46" s="34">
        <v>2080.9904700000002</v>
      </c>
      <c r="AO46" s="34">
        <v>1689.01269</v>
      </c>
      <c r="AP46" s="34">
        <v>1965.8557599999999</v>
      </c>
      <c r="AQ46" s="34">
        <v>1906.52882</v>
      </c>
      <c r="AR46" s="34">
        <v>1430.7885799999999</v>
      </c>
      <c r="AS46" s="34">
        <v>1175.4158600000001</v>
      </c>
      <c r="AT46" s="34">
        <v>1565.83608</v>
      </c>
      <c r="AU46" s="34">
        <v>1185.365</v>
      </c>
    </row>
    <row r="47" spans="2:47" ht="7.5" customHeight="1"/>
    <row r="48" spans="2:47">
      <c r="B48">
        <v>2</v>
      </c>
      <c r="C48" s="35" t="s">
        <v>244</v>
      </c>
      <c r="D48" s="36">
        <f>D42+D29</f>
        <v>1171351.4750000001</v>
      </c>
      <c r="E48" s="36">
        <v>1111417.2760000001</v>
      </c>
      <c r="F48" s="36">
        <f t="shared" ref="F48:AU48" si="10">F42+F29</f>
        <v>1200734.8639999998</v>
      </c>
      <c r="G48" s="36">
        <f t="shared" si="10"/>
        <v>1158896.4386200001</v>
      </c>
      <c r="H48" s="36">
        <f t="shared" si="10"/>
        <v>1268056.0159999998</v>
      </c>
      <c r="I48" s="36">
        <f t="shared" si="10"/>
        <v>1283155.5209999999</v>
      </c>
      <c r="J48" s="36">
        <f t="shared" si="10"/>
        <v>1321532.6320000002</v>
      </c>
      <c r="K48" s="36">
        <f t="shared" si="10"/>
        <v>1309908.2359999998</v>
      </c>
      <c r="L48" s="36">
        <f t="shared" si="10"/>
        <v>1435887.7620000001</v>
      </c>
      <c r="M48" s="36">
        <f t="shared" si="10"/>
        <v>1509041.4410000001</v>
      </c>
      <c r="N48" s="36">
        <f t="shared" si="10"/>
        <v>1550048.9840000002</v>
      </c>
      <c r="O48" s="36">
        <f t="shared" si="10"/>
        <v>1605538.949</v>
      </c>
      <c r="P48" s="36">
        <f t="shared" si="10"/>
        <v>1660543.8810000003</v>
      </c>
      <c r="Q48" s="36">
        <f t="shared" si="10"/>
        <v>1668679.0709999998</v>
      </c>
      <c r="R48" s="36">
        <f t="shared" si="10"/>
        <v>1661769.3189999999</v>
      </c>
      <c r="S48" s="36">
        <f t="shared" si="10"/>
        <v>1745669.551</v>
      </c>
      <c r="T48" s="36">
        <f t="shared" si="10"/>
        <v>1736478.2100799996</v>
      </c>
      <c r="U48" s="36">
        <f t="shared" si="10"/>
        <v>1694333.1932300001</v>
      </c>
      <c r="V48" s="36">
        <f t="shared" si="10"/>
        <v>1866175.1809600003</v>
      </c>
      <c r="W48" s="36">
        <f t="shared" si="10"/>
        <v>1993603.4430799999</v>
      </c>
      <c r="X48" s="36">
        <f t="shared" si="10"/>
        <v>2021094.3785000001</v>
      </c>
      <c r="Y48" s="36">
        <f t="shared" si="10"/>
        <v>1902839.51199</v>
      </c>
      <c r="Z48" s="36">
        <f t="shared" si="10"/>
        <v>1950117.2811499997</v>
      </c>
      <c r="AA48" s="36">
        <f t="shared" si="10"/>
        <v>2031679.11017</v>
      </c>
      <c r="AB48" s="36">
        <f t="shared" si="10"/>
        <v>1834653.0200099999</v>
      </c>
      <c r="AC48" s="36">
        <f t="shared" si="10"/>
        <v>1863771.3498800001</v>
      </c>
      <c r="AD48" s="36">
        <f t="shared" si="10"/>
        <v>1907256.2181600002</v>
      </c>
      <c r="AE48" s="36">
        <f t="shared" si="10"/>
        <v>2206911.5601700004</v>
      </c>
      <c r="AF48" s="36">
        <f t="shared" si="10"/>
        <v>1904956.3105500001</v>
      </c>
      <c r="AG48" s="36">
        <f t="shared" si="10"/>
        <v>1586238.4254699999</v>
      </c>
      <c r="AH48" s="36">
        <f t="shared" si="10"/>
        <v>1598596.6545900002</v>
      </c>
      <c r="AI48" s="36">
        <f t="shared" si="10"/>
        <v>1393272.2657900001</v>
      </c>
      <c r="AJ48" s="36">
        <f t="shared" si="10"/>
        <v>1690358.9171799999</v>
      </c>
      <c r="AK48" s="36">
        <f t="shared" si="10"/>
        <v>1622096.4082800001</v>
      </c>
      <c r="AL48" s="36">
        <f t="shared" si="10"/>
        <v>1660153.8584200004</v>
      </c>
      <c r="AM48" s="36">
        <f t="shared" si="10"/>
        <v>2184256.4350800002</v>
      </c>
      <c r="AN48" s="36">
        <f t="shared" si="10"/>
        <v>1923466.2636800003</v>
      </c>
      <c r="AO48" s="36">
        <f t="shared" si="10"/>
        <v>1822911.18136</v>
      </c>
      <c r="AP48" s="36">
        <f t="shared" si="10"/>
        <v>2167170.19123</v>
      </c>
      <c r="AQ48" s="36">
        <f t="shared" si="10"/>
        <v>2473894.5306200003</v>
      </c>
      <c r="AR48" s="36">
        <f t="shared" si="10"/>
        <v>2042298.5949899999</v>
      </c>
      <c r="AS48" s="36">
        <f t="shared" si="10"/>
        <v>2225642.4875699999</v>
      </c>
      <c r="AT48" s="36">
        <f t="shared" si="10"/>
        <v>2243393.2095400002</v>
      </c>
      <c r="AU48" s="36">
        <f t="shared" si="10"/>
        <v>2190897.8348599998</v>
      </c>
    </row>
    <row r="49" spans="2:47" ht="7.5" customHeight="1">
      <c r="C49" s="5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</row>
    <row r="50" spans="2:47">
      <c r="B50">
        <v>3</v>
      </c>
      <c r="C50" s="35" t="s">
        <v>245</v>
      </c>
      <c r="D50" s="36">
        <f>SUM(D51:D54)</f>
        <v>195330.93900000001</v>
      </c>
      <c r="E50" s="36">
        <v>259454.50099999996</v>
      </c>
      <c r="F50" s="36">
        <f t="shared" ref="F50:AU50" si="11">SUM(F51:F54)</f>
        <v>173593.52499999999</v>
      </c>
      <c r="G50" s="36">
        <f t="shared" si="11"/>
        <v>270195.70900000003</v>
      </c>
      <c r="H50" s="36">
        <f t="shared" si="11"/>
        <v>268420.06700000004</v>
      </c>
      <c r="I50" s="36">
        <f t="shared" si="11"/>
        <v>239005.82500000001</v>
      </c>
      <c r="J50" s="36">
        <f t="shared" si="11"/>
        <v>295820.48099999997</v>
      </c>
      <c r="K50" s="36">
        <f t="shared" si="11"/>
        <v>331849.95999999996</v>
      </c>
      <c r="L50" s="36">
        <f t="shared" si="11"/>
        <v>302875.54952</v>
      </c>
      <c r="M50" s="36">
        <f t="shared" si="11"/>
        <v>317280.03999999998</v>
      </c>
      <c r="N50" s="36">
        <f t="shared" si="11"/>
        <v>354013.52500000002</v>
      </c>
      <c r="O50" s="36">
        <f t="shared" si="11"/>
        <v>342418.18000000005</v>
      </c>
      <c r="P50" s="36">
        <f t="shared" si="11"/>
        <v>216636.62</v>
      </c>
      <c r="Q50" s="36">
        <f t="shared" si="11"/>
        <v>230504.92499999999</v>
      </c>
      <c r="R50" s="36">
        <f t="shared" si="11"/>
        <v>249302.34203</v>
      </c>
      <c r="S50" s="36">
        <f t="shared" si="11"/>
        <v>439658.85619999998</v>
      </c>
      <c r="T50" s="36">
        <f t="shared" si="11"/>
        <v>276350.11433999997</v>
      </c>
      <c r="U50" s="36">
        <f t="shared" si="11"/>
        <v>292625.41090000002</v>
      </c>
      <c r="V50" s="36">
        <f t="shared" si="11"/>
        <v>398177.91153000004</v>
      </c>
      <c r="W50" s="36">
        <f t="shared" si="11"/>
        <v>487517.39285000006</v>
      </c>
      <c r="X50" s="36">
        <f t="shared" si="11"/>
        <v>373907.16819</v>
      </c>
      <c r="Y50" s="36">
        <f t="shared" si="11"/>
        <v>452885.75899999996</v>
      </c>
      <c r="Z50" s="36">
        <f t="shared" si="11"/>
        <v>348273.4669</v>
      </c>
      <c r="AA50" s="36">
        <f t="shared" si="11"/>
        <v>504866.63523000001</v>
      </c>
      <c r="AB50" s="36">
        <f t="shared" si="11"/>
        <v>349005.52596</v>
      </c>
      <c r="AC50" s="36">
        <f t="shared" si="11"/>
        <v>337568.07126</v>
      </c>
      <c r="AD50" s="36">
        <f t="shared" si="11"/>
        <v>454492.99119999999</v>
      </c>
      <c r="AE50" s="36">
        <f t="shared" si="11"/>
        <v>316893.40009999997</v>
      </c>
      <c r="AF50" s="36">
        <f t="shared" si="11"/>
        <v>358233.33988000004</v>
      </c>
      <c r="AG50" s="36">
        <f t="shared" si="11"/>
        <v>364160.95311</v>
      </c>
      <c r="AH50" s="36">
        <f t="shared" si="11"/>
        <v>451981.71106</v>
      </c>
      <c r="AI50" s="36">
        <f t="shared" si="11"/>
        <v>620556.75014999998</v>
      </c>
      <c r="AJ50" s="36">
        <f t="shared" si="11"/>
        <v>409506.88728000002</v>
      </c>
      <c r="AK50" s="36">
        <f t="shared" si="11"/>
        <v>357105.72203</v>
      </c>
      <c r="AL50" s="36">
        <f t="shared" si="11"/>
        <v>546524.78770999995</v>
      </c>
      <c r="AM50" s="36">
        <f t="shared" si="11"/>
        <v>474465.61032000004</v>
      </c>
      <c r="AN50" s="36">
        <f t="shared" si="11"/>
        <v>411449.85518000001</v>
      </c>
      <c r="AO50" s="36">
        <f t="shared" si="11"/>
        <v>398175.82822999998</v>
      </c>
      <c r="AP50" s="36">
        <f t="shared" si="11"/>
        <v>482837.30765999999</v>
      </c>
      <c r="AQ50" s="36">
        <f t="shared" si="11"/>
        <v>254073.81433999998</v>
      </c>
      <c r="AR50" s="36">
        <f t="shared" si="11"/>
        <v>415367.61838</v>
      </c>
      <c r="AS50" s="36">
        <f t="shared" si="11"/>
        <v>440049.14919999999</v>
      </c>
      <c r="AT50" s="36">
        <f t="shared" si="11"/>
        <v>416649.52975999995</v>
      </c>
      <c r="AU50" s="36">
        <f t="shared" si="11"/>
        <v>503910.34031999996</v>
      </c>
    </row>
    <row r="51" spans="2:47" outlineLevel="1">
      <c r="B51" t="s">
        <v>246</v>
      </c>
      <c r="C51" s="37" t="s">
        <v>247</v>
      </c>
      <c r="D51" s="34">
        <v>39209.428</v>
      </c>
      <c r="E51" s="34">
        <v>44914.998</v>
      </c>
      <c r="F51" s="34">
        <v>32130.505000000001</v>
      </c>
      <c r="G51" s="34">
        <v>52879.575999999994</v>
      </c>
      <c r="H51" s="34">
        <v>51122.361000000004</v>
      </c>
      <c r="I51" s="34">
        <v>61463.989000000001</v>
      </c>
      <c r="J51" s="34">
        <v>64445.66399999999</v>
      </c>
      <c r="K51" s="34">
        <v>87351.034</v>
      </c>
      <c r="L51" s="34">
        <v>54158.152999999991</v>
      </c>
      <c r="M51" s="34">
        <v>45158.255999999994</v>
      </c>
      <c r="N51" s="34">
        <v>48743.018000000004</v>
      </c>
      <c r="O51" s="34">
        <v>44897.902999999998</v>
      </c>
      <c r="P51" s="34">
        <v>15744.750999999998</v>
      </c>
      <c r="Q51" s="34">
        <v>17460.481</v>
      </c>
      <c r="R51" s="34">
        <v>24200.708999999999</v>
      </c>
      <c r="S51" s="34">
        <v>39097.697</v>
      </c>
      <c r="T51" s="34">
        <v>138000.71267000001</v>
      </c>
      <c r="U51" s="34">
        <v>135062.63812000002</v>
      </c>
      <c r="V51" s="34">
        <v>135976.52549</v>
      </c>
      <c r="W51" s="34">
        <v>137118.95020000002</v>
      </c>
      <c r="X51" s="34">
        <v>132528.15068999998</v>
      </c>
      <c r="Y51" s="34">
        <v>152087.10266999999</v>
      </c>
      <c r="Z51" s="34">
        <v>124865.743</v>
      </c>
      <c r="AA51" s="34">
        <v>148373.45494</v>
      </c>
      <c r="AB51" s="38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</row>
    <row r="52" spans="2:47" outlineLevel="1">
      <c r="B52" t="s">
        <v>248</v>
      </c>
      <c r="C52" s="37" t="s">
        <v>249</v>
      </c>
      <c r="D52" s="34">
        <v>10865.290999999999</v>
      </c>
      <c r="E52" s="34">
        <v>10543.443000000001</v>
      </c>
      <c r="F52" s="34">
        <v>11898.598</v>
      </c>
      <c r="G52" s="34">
        <v>14388.476999999999</v>
      </c>
      <c r="H52" s="34">
        <v>13270.565999999999</v>
      </c>
      <c r="I52" s="34">
        <v>16299.405000000001</v>
      </c>
      <c r="J52" s="34">
        <v>15811.201000000001</v>
      </c>
      <c r="K52" s="34">
        <v>18992.742000000002</v>
      </c>
      <c r="L52" s="34">
        <v>15885.476000000001</v>
      </c>
      <c r="M52" s="34">
        <v>18272.022000000001</v>
      </c>
      <c r="N52" s="34">
        <v>20125.199000000004</v>
      </c>
      <c r="O52" s="34">
        <v>21220.752</v>
      </c>
      <c r="P52" s="34">
        <v>17783.475999999999</v>
      </c>
      <c r="Q52" s="34">
        <v>20116.195</v>
      </c>
      <c r="R52" s="34">
        <v>21086.764999999999</v>
      </c>
      <c r="S52" s="34">
        <v>23129.41</v>
      </c>
      <c r="T52" s="34">
        <v>26392.429609999996</v>
      </c>
      <c r="U52" s="34">
        <v>29449.022809999995</v>
      </c>
      <c r="V52" s="34">
        <v>28653.893609999999</v>
      </c>
      <c r="W52" s="34">
        <v>32757.768190000003</v>
      </c>
      <c r="X52" s="34">
        <v>27443.602570000003</v>
      </c>
      <c r="Y52" s="34">
        <v>29724.741320000001</v>
      </c>
      <c r="Z52" s="34">
        <v>30667.431369999998</v>
      </c>
      <c r="AA52" s="34">
        <v>34043.591929999995</v>
      </c>
      <c r="AB52" s="38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</row>
    <row r="53" spans="2:47" outlineLevel="1">
      <c r="B53" t="s">
        <v>250</v>
      </c>
      <c r="C53" s="37" t="s">
        <v>251</v>
      </c>
      <c r="D53" s="34">
        <v>145256.22000000003</v>
      </c>
      <c r="E53" s="34">
        <v>203995.51299999998</v>
      </c>
      <c r="F53" s="34">
        <v>129564.402</v>
      </c>
      <c r="G53" s="34">
        <v>202927.61900000001</v>
      </c>
      <c r="H53" s="34">
        <v>204027.14</v>
      </c>
      <c r="I53" s="34">
        <v>161242.43100000001</v>
      </c>
      <c r="J53" s="34">
        <v>215563.61599999998</v>
      </c>
      <c r="K53" s="34">
        <v>225506.18299999999</v>
      </c>
      <c r="L53" s="34">
        <v>232831.91852000001</v>
      </c>
      <c r="M53" s="34">
        <v>253849.76199999999</v>
      </c>
      <c r="N53" s="34">
        <v>285145.30800000002</v>
      </c>
      <c r="O53" s="34">
        <v>276299.52300000004</v>
      </c>
      <c r="P53" s="34">
        <v>183108.39300000001</v>
      </c>
      <c r="Q53" s="34">
        <v>192928.24899999998</v>
      </c>
      <c r="R53" s="34">
        <v>204014.86703000002</v>
      </c>
      <c r="S53" s="34">
        <v>377431.74919999996</v>
      </c>
      <c r="T53" s="34">
        <v>111956.97205999999</v>
      </c>
      <c r="U53" s="34">
        <v>128113.74997</v>
      </c>
      <c r="V53" s="34">
        <v>233547.49243000001</v>
      </c>
      <c r="W53" s="34">
        <v>317640.67446000001</v>
      </c>
      <c r="X53" s="34">
        <v>213935.41493</v>
      </c>
      <c r="Y53" s="34">
        <v>271073.91501</v>
      </c>
      <c r="Z53" s="34">
        <v>192740.29252999998</v>
      </c>
      <c r="AA53" s="34">
        <v>322449.58835999999</v>
      </c>
      <c r="AB53" s="38">
        <v>346304.15139000001</v>
      </c>
      <c r="AC53" s="34">
        <v>334866.69669000001</v>
      </c>
      <c r="AD53" s="34">
        <v>451777.92170000001</v>
      </c>
      <c r="AE53" s="34">
        <v>314161.26526999997</v>
      </c>
      <c r="AF53" s="34">
        <v>345437.96727000002</v>
      </c>
      <c r="AG53" s="34">
        <v>350047.85256999999</v>
      </c>
      <c r="AH53" s="34">
        <v>426964.87471</v>
      </c>
      <c r="AI53" s="34">
        <v>512718.20033999998</v>
      </c>
      <c r="AJ53" s="34">
        <v>400423.90972</v>
      </c>
      <c r="AK53" s="34">
        <v>347566.10392999998</v>
      </c>
      <c r="AL53" s="34">
        <v>536575.28006999998</v>
      </c>
      <c r="AM53" s="34">
        <v>464007.65668000001</v>
      </c>
      <c r="AN53" s="34">
        <v>401979.61950999999</v>
      </c>
      <c r="AO53" s="34">
        <v>388783.60014</v>
      </c>
      <c r="AP53" s="34">
        <v>469589.23319</v>
      </c>
      <c r="AQ53" s="34">
        <v>239323.89050999997</v>
      </c>
      <c r="AR53" s="34">
        <v>401379.82868999999</v>
      </c>
      <c r="AS53" s="34">
        <v>425692.49098</v>
      </c>
      <c r="AT53" s="34">
        <v>533206.83915999997</v>
      </c>
      <c r="AU53" s="34">
        <v>634692.28567999997</v>
      </c>
    </row>
    <row r="54" spans="2:47" outlineLevel="1">
      <c r="B54" t="s">
        <v>252</v>
      </c>
      <c r="C54" s="37" t="s">
        <v>253</v>
      </c>
      <c r="D54" s="34">
        <v>0</v>
      </c>
      <c r="E54" s="34">
        <v>0.54700000000000004</v>
      </c>
      <c r="F54" s="34">
        <v>0.02</v>
      </c>
      <c r="G54" s="34">
        <v>3.6999999999999998E-2</v>
      </c>
      <c r="H54" s="34">
        <v>0</v>
      </c>
      <c r="I54" s="34">
        <v>0</v>
      </c>
      <c r="J54" s="34">
        <v>0</v>
      </c>
      <c r="K54" s="34">
        <v>1E-3</v>
      </c>
      <c r="L54" s="34">
        <v>2E-3</v>
      </c>
      <c r="M54" s="34">
        <v>0</v>
      </c>
      <c r="N54" s="34">
        <v>0</v>
      </c>
      <c r="O54" s="34">
        <v>2E-3</v>
      </c>
      <c r="P54" s="34">
        <v>0</v>
      </c>
      <c r="Q54" s="34">
        <v>0</v>
      </c>
      <c r="R54" s="34">
        <v>1E-3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8">
        <v>2701.3745699999999</v>
      </c>
      <c r="AC54" s="34">
        <v>2701.3745699999999</v>
      </c>
      <c r="AD54" s="34">
        <v>2715.0695000000001</v>
      </c>
      <c r="AE54" s="34">
        <v>2732.13483</v>
      </c>
      <c r="AF54" s="34">
        <v>12795.372609999999</v>
      </c>
      <c r="AG54" s="34">
        <v>14113.100540000001</v>
      </c>
      <c r="AH54" s="34">
        <v>25016.836349999998</v>
      </c>
      <c r="AI54" s="34">
        <v>107838.54981</v>
      </c>
      <c r="AJ54" s="34">
        <v>9082.9775599999994</v>
      </c>
      <c r="AK54" s="34">
        <v>9539.6180999999997</v>
      </c>
      <c r="AL54" s="34">
        <v>9949.5076399999998</v>
      </c>
      <c r="AM54" s="34">
        <v>10457.95364</v>
      </c>
      <c r="AN54" s="34">
        <v>9470.23567</v>
      </c>
      <c r="AO54" s="34">
        <v>9392.2280900000005</v>
      </c>
      <c r="AP54" s="34">
        <v>13248.07447</v>
      </c>
      <c r="AQ54" s="34">
        <v>14749.92383</v>
      </c>
      <c r="AR54" s="34">
        <v>13987.789690000001</v>
      </c>
      <c r="AS54" s="34">
        <v>14356.658220000001</v>
      </c>
      <c r="AT54" s="34">
        <v>-116557.3094</v>
      </c>
      <c r="AU54" s="34">
        <v>-130781.94536000001</v>
      </c>
    </row>
    <row r="55" spans="2:47" ht="7.5" customHeight="1"/>
    <row r="56" spans="2:47">
      <c r="B56" s="46" t="s">
        <v>254</v>
      </c>
      <c r="C56" s="35" t="s">
        <v>255</v>
      </c>
      <c r="D56" s="36">
        <f>D48+D50</f>
        <v>1366682.4140000001</v>
      </c>
      <c r="E56" s="36">
        <v>1370871.777</v>
      </c>
      <c r="F56" s="36">
        <f t="shared" ref="F56:AU56" si="12">F48+F50</f>
        <v>1374328.3889999997</v>
      </c>
      <c r="G56" s="36">
        <f t="shared" si="12"/>
        <v>1429092.1476200002</v>
      </c>
      <c r="H56" s="36">
        <f t="shared" si="12"/>
        <v>1536476.0829999999</v>
      </c>
      <c r="I56" s="36">
        <f t="shared" si="12"/>
        <v>1522161.3459999999</v>
      </c>
      <c r="J56" s="36">
        <f t="shared" si="12"/>
        <v>1617353.1130000001</v>
      </c>
      <c r="K56" s="36">
        <f t="shared" si="12"/>
        <v>1641758.1959999998</v>
      </c>
      <c r="L56" s="36">
        <f t="shared" si="12"/>
        <v>1738763.31152</v>
      </c>
      <c r="M56" s="36">
        <f t="shared" si="12"/>
        <v>1826321.4810000001</v>
      </c>
      <c r="N56" s="36">
        <f t="shared" si="12"/>
        <v>1904062.5090000001</v>
      </c>
      <c r="O56" s="36">
        <f t="shared" si="12"/>
        <v>1947957.1290000002</v>
      </c>
      <c r="P56" s="36">
        <f t="shared" si="12"/>
        <v>1877180.5010000002</v>
      </c>
      <c r="Q56" s="36">
        <f t="shared" si="12"/>
        <v>1899183.9959999998</v>
      </c>
      <c r="R56" s="36">
        <f t="shared" si="12"/>
        <v>1911071.6610299998</v>
      </c>
      <c r="S56" s="36">
        <f t="shared" si="12"/>
        <v>2185328.4071999998</v>
      </c>
      <c r="T56" s="36">
        <f t="shared" si="12"/>
        <v>2012828.3244199995</v>
      </c>
      <c r="U56" s="36">
        <f t="shared" si="12"/>
        <v>1986958.6041300001</v>
      </c>
      <c r="V56" s="36">
        <f t="shared" si="12"/>
        <v>2264353.0924900002</v>
      </c>
      <c r="W56" s="36">
        <f t="shared" si="12"/>
        <v>2481120.8359300001</v>
      </c>
      <c r="X56" s="36">
        <f t="shared" si="12"/>
        <v>2395001.5466900002</v>
      </c>
      <c r="Y56" s="36">
        <f t="shared" si="12"/>
        <v>2355725.2709900001</v>
      </c>
      <c r="Z56" s="36">
        <f t="shared" si="12"/>
        <v>2298390.7480499996</v>
      </c>
      <c r="AA56" s="36">
        <f t="shared" si="12"/>
        <v>2536545.7453999999</v>
      </c>
      <c r="AB56" s="36">
        <f t="shared" si="12"/>
        <v>2183658.5459699999</v>
      </c>
      <c r="AC56" s="36">
        <f t="shared" si="12"/>
        <v>2201339.4211400002</v>
      </c>
      <c r="AD56" s="36">
        <f t="shared" si="12"/>
        <v>2361749.2093600002</v>
      </c>
      <c r="AE56" s="36">
        <f t="shared" si="12"/>
        <v>2523804.9602700006</v>
      </c>
      <c r="AF56" s="36">
        <f t="shared" si="12"/>
        <v>2263189.6504299999</v>
      </c>
      <c r="AG56" s="36">
        <f t="shared" si="12"/>
        <v>1950399.3785799998</v>
      </c>
      <c r="AH56" s="36">
        <f t="shared" si="12"/>
        <v>2050578.3656500001</v>
      </c>
      <c r="AI56" s="36">
        <f t="shared" si="12"/>
        <v>2013829.0159400001</v>
      </c>
      <c r="AJ56" s="36">
        <f t="shared" si="12"/>
        <v>2099865.8044599998</v>
      </c>
      <c r="AK56" s="36">
        <f t="shared" si="12"/>
        <v>1979202.1303100002</v>
      </c>
      <c r="AL56" s="36">
        <f t="shared" si="12"/>
        <v>2206678.6461300002</v>
      </c>
      <c r="AM56" s="36">
        <f t="shared" si="12"/>
        <v>2658722.0454000002</v>
      </c>
      <c r="AN56" s="36">
        <f t="shared" si="12"/>
        <v>2334916.1188600003</v>
      </c>
      <c r="AO56" s="36">
        <f t="shared" si="12"/>
        <v>2221087.0095899999</v>
      </c>
      <c r="AP56" s="36">
        <f t="shared" si="12"/>
        <v>2650007.4988899999</v>
      </c>
      <c r="AQ56" s="36">
        <f t="shared" si="12"/>
        <v>2727968.3449600004</v>
      </c>
      <c r="AR56" s="36">
        <f t="shared" si="12"/>
        <v>2457666.21337</v>
      </c>
      <c r="AS56" s="36">
        <f t="shared" si="12"/>
        <v>2665691.6367699997</v>
      </c>
      <c r="AT56" s="36">
        <f t="shared" si="12"/>
        <v>2660042.7393</v>
      </c>
      <c r="AU56" s="36">
        <f t="shared" si="12"/>
        <v>2694808.1751799998</v>
      </c>
    </row>
    <row r="57" spans="2:47" ht="7.5" customHeight="1">
      <c r="C57" s="47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</row>
    <row r="58" spans="2:47" ht="15" thickBot="1">
      <c r="B58" s="46"/>
      <c r="C58" s="39" t="s">
        <v>256</v>
      </c>
      <c r="D58" s="40">
        <f>D27-D56</f>
        <v>78954.518219999736</v>
      </c>
      <c r="E58" s="40">
        <v>57846.001000000164</v>
      </c>
      <c r="F58" s="40">
        <f t="shared" ref="F58:AU58" si="13">F27-F56</f>
        <v>41190.417000000132</v>
      </c>
      <c r="G58" s="40">
        <f t="shared" si="13"/>
        <v>113463.04738000012</v>
      </c>
      <c r="H58" s="40">
        <f t="shared" si="13"/>
        <v>176042.12500000023</v>
      </c>
      <c r="I58" s="40">
        <f t="shared" si="13"/>
        <v>62769.991000000155</v>
      </c>
      <c r="J58" s="40">
        <f t="shared" si="13"/>
        <v>156174.29899999988</v>
      </c>
      <c r="K58" s="40">
        <f t="shared" si="13"/>
        <v>202794.60600000015</v>
      </c>
      <c r="L58" s="40">
        <f t="shared" si="13"/>
        <v>137755.65947999968</v>
      </c>
      <c r="M58" s="40">
        <f t="shared" si="13"/>
        <v>-280388.39199999999</v>
      </c>
      <c r="N58" s="40">
        <f t="shared" si="13"/>
        <v>-80781.89400000032</v>
      </c>
      <c r="O58" s="40">
        <f t="shared" si="13"/>
        <v>-11598.501000000164</v>
      </c>
      <c r="P58" s="40">
        <f t="shared" si="13"/>
        <v>-55246.66900000046</v>
      </c>
      <c r="Q58" s="40">
        <f t="shared" si="13"/>
        <v>-324674.32799999975</v>
      </c>
      <c r="R58" s="40">
        <f t="shared" si="13"/>
        <v>-200195.34502999973</v>
      </c>
      <c r="S58" s="40">
        <f t="shared" si="13"/>
        <v>-188717.32519999985</v>
      </c>
      <c r="T58" s="40">
        <f t="shared" si="13"/>
        <v>47012.078630000353</v>
      </c>
      <c r="U58" s="40">
        <f t="shared" si="13"/>
        <v>-98926.352370000444</v>
      </c>
      <c r="V58" s="40">
        <f t="shared" si="13"/>
        <v>-32476.52777000051</v>
      </c>
      <c r="W58" s="40">
        <f t="shared" si="13"/>
        <v>60747.809730000328</v>
      </c>
      <c r="X58" s="40">
        <f t="shared" si="13"/>
        <v>14321.951539999805</v>
      </c>
      <c r="Y58" s="40">
        <f t="shared" si="13"/>
        <v>-48204.118670000229</v>
      </c>
      <c r="Z58" s="40">
        <f t="shared" si="13"/>
        <v>63484.057020000648</v>
      </c>
      <c r="AA58" s="40">
        <f t="shared" si="13"/>
        <v>46725.016429999843</v>
      </c>
      <c r="AB58" s="40">
        <f t="shared" si="13"/>
        <v>212321.2933100001</v>
      </c>
      <c r="AC58" s="40">
        <f t="shared" si="13"/>
        <v>-174916.31143999984</v>
      </c>
      <c r="AD58" s="40">
        <f t="shared" si="13"/>
        <v>-20834.81201000046</v>
      </c>
      <c r="AE58" s="40">
        <f t="shared" si="13"/>
        <v>-52617.284510000609</v>
      </c>
      <c r="AF58" s="40">
        <f t="shared" si="13"/>
        <v>267001.46827999968</v>
      </c>
      <c r="AG58" s="40">
        <f t="shared" si="13"/>
        <v>-29418.522249999922</v>
      </c>
      <c r="AH58" s="40">
        <f t="shared" si="13"/>
        <v>145435.33988999994</v>
      </c>
      <c r="AI58" s="40">
        <f t="shared" si="13"/>
        <v>408855.43848999985</v>
      </c>
      <c r="AJ58" s="40">
        <f t="shared" si="13"/>
        <v>273204.20275000064</v>
      </c>
      <c r="AK58" s="40">
        <f t="shared" si="13"/>
        <v>956.21915000025183</v>
      </c>
      <c r="AL58" s="40">
        <f t="shared" si="13"/>
        <v>282303.23467999976</v>
      </c>
      <c r="AM58" s="40">
        <f t="shared" si="13"/>
        <v>85687.868795907591</v>
      </c>
      <c r="AN58" s="40">
        <f t="shared" si="13"/>
        <v>405154.08907029498</v>
      </c>
      <c r="AO58" s="40">
        <f t="shared" si="13"/>
        <v>-14718.287477931939</v>
      </c>
      <c r="AP58" s="40">
        <f t="shared" si="13"/>
        <v>28740.004886513576</v>
      </c>
      <c r="AQ58" s="40">
        <f t="shared" si="13"/>
        <v>233675.74835274182</v>
      </c>
      <c r="AR58" s="40">
        <f t="shared" si="13"/>
        <v>540541.92171185976</v>
      </c>
      <c r="AS58" s="40">
        <f t="shared" si="13"/>
        <v>279520.09812589362</v>
      </c>
      <c r="AT58" s="40">
        <f t="shared" si="13"/>
        <v>818407.60291812988</v>
      </c>
      <c r="AU58" s="40">
        <f t="shared" si="13"/>
        <v>893186.95640440471</v>
      </c>
    </row>
    <row r="59" spans="2:47" ht="15" thickTop="1">
      <c r="C59" s="7">
        <f>SUM(58:58)</f>
        <v>4520558.3935178127</v>
      </c>
    </row>
    <row r="64" spans="2:47">
      <c r="AQ64">
        <v>901755.42846999993</v>
      </c>
    </row>
    <row r="65" spans="39:43">
      <c r="AM65">
        <v>12495</v>
      </c>
      <c r="AN65" s="49">
        <f>AM65-SUM(AJ37:AL37)</f>
        <v>2374.4615799999992</v>
      </c>
      <c r="AQ65" s="49">
        <f>AM37-AN65</f>
        <v>3.637978807091713E-12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6CD92-5D30-4D9A-B8C0-177B2F19CCDE}">
  <dimension ref="B1:AU59"/>
  <sheetViews>
    <sheetView topLeftCell="AL29" workbookViewId="0">
      <selection activeCell="AP67" sqref="AP67"/>
    </sheetView>
  </sheetViews>
  <sheetFormatPr defaultRowHeight="14.4" outlineLevelRow="1"/>
  <cols>
    <col min="1" max="1" width="3.5546875" customWidth="1"/>
    <col min="2" max="2" width="5.109375" bestFit="1" customWidth="1"/>
    <col min="3" max="3" width="47" bestFit="1" customWidth="1"/>
    <col min="4" max="4" width="10.6640625" bestFit="1" customWidth="1"/>
    <col min="5" max="5" width="10.88671875" bestFit="1" customWidth="1"/>
    <col min="6" max="27" width="10.6640625" bestFit="1" customWidth="1"/>
    <col min="28" max="46" width="14.33203125" bestFit="1" customWidth="1"/>
    <col min="47" max="47" width="10.6640625" bestFit="1" customWidth="1"/>
  </cols>
  <sheetData>
    <row r="1" spans="2:47">
      <c r="C1" s="5"/>
    </row>
    <row r="2" spans="2:47" ht="37.5" customHeight="1">
      <c r="C2" s="33" t="s">
        <v>286</v>
      </c>
      <c r="N2" s="34"/>
      <c r="O2" s="34"/>
      <c r="P2" s="34"/>
      <c r="W2" s="34"/>
      <c r="Y2" s="34"/>
      <c r="Z2" s="34"/>
      <c r="AA2" s="34"/>
    </row>
    <row r="3" spans="2:47">
      <c r="C3" s="5"/>
      <c r="D3" t="str">
        <f>RIGHT(D5,2)</f>
        <v>09</v>
      </c>
      <c r="E3" t="s">
        <v>265</v>
      </c>
      <c r="F3" t="str">
        <f t="shared" ref="F3:AA3" si="0">RIGHT(F5,2)</f>
        <v>09</v>
      </c>
      <c r="G3" t="str">
        <f t="shared" si="0"/>
        <v>09</v>
      </c>
      <c r="H3" t="str">
        <f t="shared" si="0"/>
        <v>10</v>
      </c>
      <c r="I3" t="str">
        <f t="shared" si="0"/>
        <v>10</v>
      </c>
      <c r="J3" t="str">
        <f t="shared" si="0"/>
        <v>10</v>
      </c>
      <c r="K3" t="str">
        <f t="shared" si="0"/>
        <v>10</v>
      </c>
      <c r="L3" t="str">
        <f t="shared" si="0"/>
        <v>11</v>
      </c>
      <c r="M3" t="str">
        <f t="shared" si="0"/>
        <v>11</v>
      </c>
      <c r="N3" t="str">
        <f t="shared" si="0"/>
        <v>11</v>
      </c>
      <c r="O3" t="str">
        <f t="shared" si="0"/>
        <v>11</v>
      </c>
      <c r="P3" t="str">
        <f t="shared" si="0"/>
        <v>12</v>
      </c>
      <c r="Q3" t="str">
        <f t="shared" si="0"/>
        <v>12</v>
      </c>
      <c r="R3" t="str">
        <f t="shared" si="0"/>
        <v>12</v>
      </c>
      <c r="S3" t="str">
        <f t="shared" si="0"/>
        <v>12</v>
      </c>
      <c r="T3" t="str">
        <f t="shared" si="0"/>
        <v>13</v>
      </c>
      <c r="U3" t="str">
        <f t="shared" si="0"/>
        <v>13</v>
      </c>
      <c r="V3" t="str">
        <f t="shared" si="0"/>
        <v>13</v>
      </c>
      <c r="W3" t="str">
        <f t="shared" si="0"/>
        <v>13</v>
      </c>
      <c r="X3" t="str">
        <f t="shared" si="0"/>
        <v>14</v>
      </c>
      <c r="Y3" t="str">
        <f t="shared" si="0"/>
        <v>14</v>
      </c>
      <c r="Z3" t="str">
        <f t="shared" si="0"/>
        <v>14</v>
      </c>
      <c r="AA3" t="str">
        <f t="shared" si="0"/>
        <v>14</v>
      </c>
    </row>
    <row r="4" spans="2:47">
      <c r="D4" s="1">
        <v>39903</v>
      </c>
      <c r="E4" s="1">
        <v>39994</v>
      </c>
      <c r="F4" s="1">
        <f>IF(MONTH(E4)=12,DATE(YEAR(E4)+1,MONTH(E4)+3,DAY(EOMONTH(DATE(YEAR(E4),MONTH(E4)+3,1),0))),DATE(YEAR(E4),MONTH(E4)+3,DAY(EOMONTH(DATE(YEAR(E4),MONTH(E4)+3,1),0))))</f>
        <v>40086</v>
      </c>
      <c r="G4" s="1">
        <f>IF(MONTH(F4)=12,DATE(YEAR(F4)+1,MONTH(F4)+3,DAY(EOMONTH(DATE(YEAR(F4),MONTH(F4)+3,1),0))),DATE(YEAR(F4),MONTH(F4)+3,DAY(EOMONTH(DATE(YEAR(F4),MONTH(F4)+3,1),0))))</f>
        <v>40178</v>
      </c>
      <c r="H4" s="1">
        <f>IF(MONTH(G4)=12,DATE(YEAR(G4),MONTH(G4)+3,DAY(EOMONTH(DATE(YEAR(G4),MONTH(G4)+3,1),0))),DATE(YEAR(G4),MONTH(G4)+3,DAY(EOMONTH(DATE(YEAR(G4),MONTH(G4)+3,1),0))))</f>
        <v>40268</v>
      </c>
      <c r="I4" s="1">
        <f t="shared" ref="I4:AU4" si="1">IF(MONTH(H4)=12,DATE(YEAR(H4),MONTH(H4)+3,DAY(EOMONTH(DATE(YEAR(H4),MONTH(H4)+3,1),0))),DATE(YEAR(H4),MONTH(H4)+3,DAY(EOMONTH(DATE(YEAR(H4),MONTH(H4)+3,1),0))))</f>
        <v>40359</v>
      </c>
      <c r="J4" s="1">
        <f t="shared" si="1"/>
        <v>40451</v>
      </c>
      <c r="K4" s="1">
        <f t="shared" si="1"/>
        <v>40543</v>
      </c>
      <c r="L4" s="1">
        <f t="shared" si="1"/>
        <v>40633</v>
      </c>
      <c r="M4" s="1">
        <f t="shared" si="1"/>
        <v>40724</v>
      </c>
      <c r="N4" s="1">
        <f t="shared" si="1"/>
        <v>40816</v>
      </c>
      <c r="O4" s="1">
        <f t="shared" si="1"/>
        <v>40908</v>
      </c>
      <c r="P4" s="1">
        <f t="shared" si="1"/>
        <v>40999</v>
      </c>
      <c r="Q4" s="1">
        <f t="shared" si="1"/>
        <v>41090</v>
      </c>
      <c r="R4" s="1">
        <f t="shared" si="1"/>
        <v>41182</v>
      </c>
      <c r="S4" s="1">
        <f t="shared" si="1"/>
        <v>41274</v>
      </c>
      <c r="T4" s="1">
        <f t="shared" si="1"/>
        <v>41364</v>
      </c>
      <c r="U4" s="1">
        <f t="shared" si="1"/>
        <v>41455</v>
      </c>
      <c r="V4" s="1">
        <f t="shared" si="1"/>
        <v>41547</v>
      </c>
      <c r="W4" s="1">
        <f t="shared" si="1"/>
        <v>41639</v>
      </c>
      <c r="X4" s="1">
        <f t="shared" si="1"/>
        <v>41729</v>
      </c>
      <c r="Y4" s="1">
        <f t="shared" si="1"/>
        <v>41820</v>
      </c>
      <c r="Z4" s="1">
        <f t="shared" si="1"/>
        <v>41912</v>
      </c>
      <c r="AA4" s="1">
        <f t="shared" si="1"/>
        <v>42004</v>
      </c>
      <c r="AB4" s="1">
        <f t="shared" si="1"/>
        <v>42094</v>
      </c>
      <c r="AC4" s="1">
        <f t="shared" si="1"/>
        <v>42185</v>
      </c>
      <c r="AD4" s="1">
        <f t="shared" si="1"/>
        <v>42277</v>
      </c>
      <c r="AE4" s="1">
        <f t="shared" si="1"/>
        <v>42369</v>
      </c>
      <c r="AF4" s="1">
        <f t="shared" si="1"/>
        <v>42460</v>
      </c>
      <c r="AG4" s="1">
        <f t="shared" si="1"/>
        <v>42551</v>
      </c>
      <c r="AH4" s="1">
        <f t="shared" si="1"/>
        <v>42643</v>
      </c>
      <c r="AI4" s="1">
        <f t="shared" si="1"/>
        <v>42735</v>
      </c>
      <c r="AJ4" s="1">
        <f t="shared" si="1"/>
        <v>42825</v>
      </c>
      <c r="AK4" s="1">
        <f t="shared" si="1"/>
        <v>42916</v>
      </c>
      <c r="AL4" s="1">
        <f t="shared" si="1"/>
        <v>43008</v>
      </c>
      <c r="AM4" s="1">
        <f t="shared" si="1"/>
        <v>43100</v>
      </c>
      <c r="AN4" s="1">
        <f t="shared" si="1"/>
        <v>43190</v>
      </c>
      <c r="AO4" s="1">
        <f t="shared" si="1"/>
        <v>43281</v>
      </c>
      <c r="AP4" s="1">
        <f t="shared" si="1"/>
        <v>43373</v>
      </c>
      <c r="AQ4" s="1">
        <f t="shared" si="1"/>
        <v>43465</v>
      </c>
      <c r="AR4" s="1">
        <f t="shared" si="1"/>
        <v>43555</v>
      </c>
      <c r="AS4" s="1">
        <f t="shared" si="1"/>
        <v>43646</v>
      </c>
      <c r="AT4" s="1">
        <f t="shared" si="1"/>
        <v>43738</v>
      </c>
      <c r="AU4" s="1">
        <f t="shared" si="1"/>
        <v>43830</v>
      </c>
    </row>
    <row r="5" spans="2:47">
      <c r="C5" s="4" t="s">
        <v>44</v>
      </c>
      <c r="D5" s="2" t="s">
        <v>0</v>
      </c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  <c r="J5" s="2" t="s">
        <v>6</v>
      </c>
      <c r="K5" s="2" t="s">
        <v>7</v>
      </c>
      <c r="L5" s="2" t="s">
        <v>8</v>
      </c>
      <c r="M5" s="2" t="s">
        <v>9</v>
      </c>
      <c r="N5" s="2" t="s">
        <v>10</v>
      </c>
      <c r="O5" s="2" t="s">
        <v>11</v>
      </c>
      <c r="P5" s="2" t="s">
        <v>12</v>
      </c>
      <c r="Q5" s="2" t="s">
        <v>13</v>
      </c>
      <c r="R5" s="2" t="s">
        <v>14</v>
      </c>
      <c r="S5" s="2" t="s">
        <v>15</v>
      </c>
      <c r="T5" s="2" t="s">
        <v>16</v>
      </c>
      <c r="U5" s="2" t="s">
        <v>17</v>
      </c>
      <c r="V5" s="2" t="s">
        <v>18</v>
      </c>
      <c r="W5" s="2" t="s">
        <v>19</v>
      </c>
      <c r="X5" s="2" t="s">
        <v>20</v>
      </c>
      <c r="Y5" s="2" t="s">
        <v>21</v>
      </c>
      <c r="Z5" s="2" t="s">
        <v>22</v>
      </c>
      <c r="AA5" s="2" t="s">
        <v>23</v>
      </c>
      <c r="AB5" s="2" t="s">
        <v>24</v>
      </c>
      <c r="AC5" s="2" t="s">
        <v>25</v>
      </c>
      <c r="AD5" s="2" t="s">
        <v>26</v>
      </c>
      <c r="AE5" s="2" t="s">
        <v>27</v>
      </c>
      <c r="AF5" s="2" t="s">
        <v>28</v>
      </c>
      <c r="AG5" s="2" t="s">
        <v>29</v>
      </c>
      <c r="AH5" s="2" t="s">
        <v>30</v>
      </c>
      <c r="AI5" s="2" t="s">
        <v>31</v>
      </c>
      <c r="AJ5" s="2" t="s">
        <v>32</v>
      </c>
      <c r="AK5" s="2" t="s">
        <v>33</v>
      </c>
      <c r="AL5" s="2" t="s">
        <v>34</v>
      </c>
      <c r="AM5" s="2" t="s">
        <v>35</v>
      </c>
      <c r="AN5" s="2" t="s">
        <v>36</v>
      </c>
      <c r="AO5" s="2" t="s">
        <v>37</v>
      </c>
      <c r="AP5" s="2" t="s">
        <v>38</v>
      </c>
      <c r="AQ5" s="2" t="s">
        <v>39</v>
      </c>
      <c r="AR5" s="2" t="s">
        <v>40</v>
      </c>
      <c r="AS5" s="2" t="s">
        <v>41</v>
      </c>
      <c r="AT5" s="2" t="s">
        <v>42</v>
      </c>
      <c r="AU5" s="2" t="s">
        <v>43</v>
      </c>
    </row>
    <row r="6" spans="2:47" ht="3.75" customHeight="1"/>
    <row r="7" spans="2:47">
      <c r="B7" t="s">
        <v>183</v>
      </c>
      <c r="C7" s="35" t="s">
        <v>184</v>
      </c>
      <c r="D7" s="36">
        <f>SUM(D8:D15)</f>
        <v>1455416.3218399999</v>
      </c>
      <c r="E7" s="36">
        <v>1314354.3361999998</v>
      </c>
      <c r="F7" s="36">
        <f t="shared" ref="F7:AU7" si="2">SUM(F8:F15)</f>
        <v>1340841.48966</v>
      </c>
      <c r="G7" s="36">
        <f t="shared" si="2"/>
        <v>1467731.2225100002</v>
      </c>
      <c r="H7" s="36">
        <f t="shared" si="2"/>
        <v>1442229.0388699998</v>
      </c>
      <c r="I7" s="36">
        <f t="shared" si="2"/>
        <v>1393438.3680199999</v>
      </c>
      <c r="J7" s="36">
        <f t="shared" si="2"/>
        <v>1947707.87467</v>
      </c>
      <c r="K7" s="36">
        <f t="shared" si="2"/>
        <v>1766716.8530700002</v>
      </c>
      <c r="L7" s="36">
        <f t="shared" si="2"/>
        <v>1684650.3295200001</v>
      </c>
      <c r="M7" s="36">
        <f t="shared" si="2"/>
        <v>1693724.0443599999</v>
      </c>
      <c r="N7" s="36">
        <f t="shared" si="2"/>
        <v>1833166.55327</v>
      </c>
      <c r="O7" s="36">
        <f t="shared" si="2"/>
        <v>2018095.8566200002</v>
      </c>
      <c r="P7" s="36">
        <f t="shared" si="2"/>
        <v>1727301.5922999997</v>
      </c>
      <c r="Q7" s="36">
        <f t="shared" si="2"/>
        <v>1841504.8905100001</v>
      </c>
      <c r="R7" s="36">
        <f t="shared" si="2"/>
        <v>1938049.6909300003</v>
      </c>
      <c r="S7" s="36">
        <f t="shared" si="2"/>
        <v>2107834.8336399999</v>
      </c>
      <c r="T7" s="36">
        <f t="shared" si="2"/>
        <v>1839970.1665400001</v>
      </c>
      <c r="U7" s="36">
        <f t="shared" si="2"/>
        <v>1802941.6209799999</v>
      </c>
      <c r="V7" s="36">
        <f t="shared" si="2"/>
        <v>2113868.5388200004</v>
      </c>
      <c r="W7" s="36">
        <f t="shared" si="2"/>
        <v>2234411.2174399998</v>
      </c>
      <c r="X7" s="36">
        <f t="shared" si="2"/>
        <v>2163385.6222900003</v>
      </c>
      <c r="Y7" s="36">
        <f t="shared" si="2"/>
        <v>2145641.4665600001</v>
      </c>
      <c r="Z7" s="36">
        <f t="shared" si="2"/>
        <v>2040342.4243099999</v>
      </c>
      <c r="AA7" s="36">
        <f t="shared" si="2"/>
        <v>2228644.4477300001</v>
      </c>
      <c r="AB7" s="36">
        <f t="shared" si="2"/>
        <v>2278739.8220993294</v>
      </c>
      <c r="AC7" s="36">
        <f t="shared" si="2"/>
        <v>1953450.5375364448</v>
      </c>
      <c r="AD7" s="36">
        <f t="shared" si="2"/>
        <v>2253257.7956884461</v>
      </c>
      <c r="AE7" s="36">
        <f t="shared" si="2"/>
        <v>2020308.3449593203</v>
      </c>
      <c r="AF7" s="36">
        <f t="shared" si="2"/>
        <v>1996293.2540247629</v>
      </c>
      <c r="AG7" s="36">
        <f t="shared" si="2"/>
        <v>1792100.5097255316</v>
      </c>
      <c r="AH7" s="36">
        <f t="shared" si="2"/>
        <v>2226290.6038401881</v>
      </c>
      <c r="AI7" s="36">
        <f t="shared" si="2"/>
        <v>2273685.9109871434</v>
      </c>
      <c r="AJ7" s="36">
        <f t="shared" si="2"/>
        <v>1925800.0028328188</v>
      </c>
      <c r="AK7" s="36">
        <f t="shared" si="2"/>
        <v>1909367.6074509111</v>
      </c>
      <c r="AL7" s="36">
        <f t="shared" si="2"/>
        <v>2266465.5918758293</v>
      </c>
      <c r="AM7" s="36">
        <f t="shared" si="2"/>
        <v>2397586.5865513813</v>
      </c>
      <c r="AN7" s="36">
        <f t="shared" si="2"/>
        <v>2242477.6603153036</v>
      </c>
      <c r="AO7" s="36">
        <f t="shared" si="2"/>
        <v>2106407.2540403092</v>
      </c>
      <c r="AP7" s="36">
        <f t="shared" si="2"/>
        <v>2638117.5586428968</v>
      </c>
      <c r="AQ7" s="36">
        <f t="shared" si="2"/>
        <v>2684578.4074358293</v>
      </c>
      <c r="AR7" s="36">
        <f t="shared" si="2"/>
        <v>2472021.2687847856</v>
      </c>
      <c r="AS7" s="36">
        <f t="shared" si="2"/>
        <v>2562902.1100917654</v>
      </c>
      <c r="AT7" s="36">
        <f t="shared" si="2"/>
        <v>3028821.8991361205</v>
      </c>
      <c r="AU7" s="36">
        <f t="shared" si="2"/>
        <v>3381437.0588248</v>
      </c>
    </row>
    <row r="8" spans="2:47" outlineLevel="1">
      <c r="B8" t="s">
        <v>185</v>
      </c>
      <c r="C8" s="37" t="s">
        <v>186</v>
      </c>
      <c r="D8" s="34">
        <v>1310061.6090199999</v>
      </c>
      <c r="E8" s="34">
        <v>1197627.8709999998</v>
      </c>
      <c r="F8" s="34">
        <v>1205853.02654</v>
      </c>
      <c r="G8" s="34">
        <v>1329729.04073</v>
      </c>
      <c r="H8" s="34">
        <v>1303987.2456399999</v>
      </c>
      <c r="I8" s="34">
        <v>1268329.2150699999</v>
      </c>
      <c r="J8" s="34">
        <v>1795285.0453900001</v>
      </c>
      <c r="K8" s="34">
        <v>1607464.0988400001</v>
      </c>
      <c r="L8" s="34">
        <v>1541602.86485</v>
      </c>
      <c r="M8" s="34">
        <v>1543213.2287699999</v>
      </c>
      <c r="N8" s="34">
        <v>1677454.0449399999</v>
      </c>
      <c r="O8" s="34">
        <v>1846333.9870100003</v>
      </c>
      <c r="P8" s="34">
        <v>1567599.9590099999</v>
      </c>
      <c r="Q8" s="34">
        <v>1695346.59531</v>
      </c>
      <c r="R8" s="34">
        <v>1786893.09886</v>
      </c>
      <c r="S8" s="34">
        <v>1937263.1680000001</v>
      </c>
      <c r="T8" s="34">
        <v>1677188.60794</v>
      </c>
      <c r="U8" s="34">
        <v>1641162.4055599999</v>
      </c>
      <c r="V8" s="34">
        <v>1936264.19353</v>
      </c>
      <c r="W8" s="34">
        <v>2011359.5416999999</v>
      </c>
      <c r="X8" s="34">
        <v>1961507.17564</v>
      </c>
      <c r="Y8" s="34">
        <v>1916884.9013399999</v>
      </c>
      <c r="Z8" s="34">
        <v>1834566.8042299999</v>
      </c>
      <c r="AA8" s="34">
        <v>2006633.1808700003</v>
      </c>
      <c r="AB8" s="34">
        <v>2038297.1756126888</v>
      </c>
      <c r="AC8" s="34">
        <v>1690317.1457461158</v>
      </c>
      <c r="AD8" s="34">
        <v>1962545.4241440487</v>
      </c>
      <c r="AE8" s="34">
        <v>1806561.5606497095</v>
      </c>
      <c r="AF8" s="34">
        <v>1807931.7508213201</v>
      </c>
      <c r="AG8" s="34">
        <v>1548814.6783921742</v>
      </c>
      <c r="AH8" s="34">
        <v>1829051.7603688387</v>
      </c>
      <c r="AI8" s="34">
        <v>1838037.8684707943</v>
      </c>
      <c r="AJ8" s="34">
        <v>1640332.5660389415</v>
      </c>
      <c r="AK8" s="34">
        <v>1575285.2204588994</v>
      </c>
      <c r="AL8" s="34">
        <v>1918059.3074776011</v>
      </c>
      <c r="AM8" s="34">
        <v>2020042.7007128233</v>
      </c>
      <c r="AN8" s="34">
        <v>1930874.5371053156</v>
      </c>
      <c r="AO8" s="34">
        <v>1752375.0803611604</v>
      </c>
      <c r="AP8" s="34">
        <v>2186845.1712917988</v>
      </c>
      <c r="AQ8" s="34">
        <v>2257746.0762556768</v>
      </c>
      <c r="AR8" s="34">
        <v>2088978.4839369513</v>
      </c>
      <c r="AS8" s="34">
        <v>2105065.743682947</v>
      </c>
      <c r="AT8" s="34">
        <v>2445877.0199289974</v>
      </c>
      <c r="AU8" s="34">
        <v>2659803.5821994985</v>
      </c>
    </row>
    <row r="9" spans="2:47" outlineLevel="1">
      <c r="B9" t="s">
        <v>187</v>
      </c>
      <c r="C9" s="37" t="s">
        <v>188</v>
      </c>
      <c r="D9" s="34">
        <v>8097.2234200000003</v>
      </c>
      <c r="E9" s="34">
        <v>9788.8895900000007</v>
      </c>
      <c r="F9" s="34">
        <v>10293.804339999999</v>
      </c>
      <c r="G9" s="34">
        <v>9428.6949700000005</v>
      </c>
      <c r="H9" s="34">
        <v>9391.0665100000006</v>
      </c>
      <c r="I9" s="34">
        <v>9031.1070500000005</v>
      </c>
      <c r="J9" s="34">
        <v>10391.017760000001</v>
      </c>
      <c r="K9" s="34">
        <v>24366.415499999999</v>
      </c>
      <c r="L9" s="34">
        <v>13408.893349999998</v>
      </c>
      <c r="M9" s="34">
        <v>12234.929630000001</v>
      </c>
      <c r="N9" s="34">
        <v>15727.254139999999</v>
      </c>
      <c r="O9" s="34">
        <v>18797.317780000001</v>
      </c>
      <c r="P9" s="34">
        <v>17362.18721</v>
      </c>
      <c r="Q9" s="34">
        <v>19676.787069999998</v>
      </c>
      <c r="R9" s="34">
        <v>21384.641459999999</v>
      </c>
      <c r="S9" s="34">
        <v>23235.181250000001</v>
      </c>
      <c r="T9" s="34">
        <v>20162.062989999999</v>
      </c>
      <c r="U9" s="34">
        <v>17537.907350000001</v>
      </c>
      <c r="V9" s="34">
        <v>22206.679830000001</v>
      </c>
      <c r="W9" s="34">
        <v>23456.920059999997</v>
      </c>
      <c r="X9" s="34">
        <v>21397.85384</v>
      </c>
      <c r="Y9" s="34">
        <v>21436.712640000002</v>
      </c>
      <c r="Z9" s="34">
        <v>22067.686840000002</v>
      </c>
      <c r="AA9" s="34">
        <v>24639.248680000001</v>
      </c>
      <c r="AB9" s="34">
        <v>21219.694443808934</v>
      </c>
      <c r="AC9" s="34">
        <v>19171.53316677114</v>
      </c>
      <c r="AD9" s="34">
        <v>19514.024633764919</v>
      </c>
      <c r="AE9" s="34">
        <v>18637.415546118649</v>
      </c>
      <c r="AF9" s="34">
        <v>17118.876153543966</v>
      </c>
      <c r="AG9" s="34">
        <v>18204.966483951972</v>
      </c>
      <c r="AH9" s="34">
        <v>19290.143574023048</v>
      </c>
      <c r="AI9" s="34">
        <v>17082.08362117974</v>
      </c>
      <c r="AJ9" s="34">
        <v>11891.119020624128</v>
      </c>
      <c r="AK9" s="34">
        <v>9510.5113058230563</v>
      </c>
      <c r="AL9" s="34">
        <v>38721.606675644987</v>
      </c>
      <c r="AM9" s="34">
        <v>54639.45145322493</v>
      </c>
      <c r="AN9" s="34">
        <v>47173.20854189415</v>
      </c>
      <c r="AO9" s="34">
        <v>38637.283276576789</v>
      </c>
      <c r="AP9" s="34">
        <v>58859.732044405842</v>
      </c>
      <c r="AQ9" s="34">
        <v>62438.575667310863</v>
      </c>
      <c r="AR9" s="34">
        <v>57014.336635539483</v>
      </c>
      <c r="AS9" s="34">
        <v>13573.860200442627</v>
      </c>
      <c r="AT9" s="34">
        <v>68796.824734410417</v>
      </c>
      <c r="AU9" s="34">
        <v>79744.836505795378</v>
      </c>
    </row>
    <row r="10" spans="2:47" outlineLevel="1">
      <c r="B10" t="s">
        <v>189</v>
      </c>
      <c r="C10" s="37" t="s">
        <v>190</v>
      </c>
      <c r="D10" s="34">
        <v>80519.211039999995</v>
      </c>
      <c r="E10" s="34">
        <v>88679.428469999984</v>
      </c>
      <c r="F10" s="34">
        <v>95418.236640000003</v>
      </c>
      <c r="G10" s="34">
        <v>102959.97274000001</v>
      </c>
      <c r="H10" s="34">
        <v>100097.64228000001</v>
      </c>
      <c r="I10" s="34">
        <v>107324.66189</v>
      </c>
      <c r="J10" s="34">
        <v>108488.94211999999</v>
      </c>
      <c r="K10" s="34">
        <v>118376.38764000003</v>
      </c>
      <c r="L10" s="34">
        <v>98933.044580000016</v>
      </c>
      <c r="M10" s="34">
        <v>118120.53076000001</v>
      </c>
      <c r="N10" s="34">
        <v>118168.11173999999</v>
      </c>
      <c r="O10" s="34">
        <v>130008.50055</v>
      </c>
      <c r="P10" s="34">
        <v>108570.64960999999</v>
      </c>
      <c r="Q10" s="34">
        <v>113673.51362999999</v>
      </c>
      <c r="R10" s="34">
        <v>109934.49618999999</v>
      </c>
      <c r="S10" s="34">
        <v>127591.29947000001</v>
      </c>
      <c r="T10" s="34">
        <v>114968.573</v>
      </c>
      <c r="U10" s="34">
        <v>131978.89346999998</v>
      </c>
      <c r="V10" s="34">
        <v>135617.23423000003</v>
      </c>
      <c r="W10" s="34">
        <v>184256.23825000005</v>
      </c>
      <c r="X10" s="34">
        <v>161536.49530000001</v>
      </c>
      <c r="Y10" s="34">
        <v>175011.50786000001</v>
      </c>
      <c r="Z10" s="34">
        <v>172485.29381000003</v>
      </c>
      <c r="AA10" s="34">
        <v>184154.37922999999</v>
      </c>
      <c r="AB10" s="34">
        <v>121568.810621846</v>
      </c>
      <c r="AC10" s="34">
        <v>131327.81393226268</v>
      </c>
      <c r="AD10" s="34">
        <v>115354.55412522789</v>
      </c>
      <c r="AE10" s="34">
        <v>121230.15746695678</v>
      </c>
      <c r="AF10" s="34">
        <v>106316.49533261442</v>
      </c>
      <c r="AG10" s="34">
        <v>114774.6468074389</v>
      </c>
      <c r="AH10" s="34">
        <v>116214.88157565506</v>
      </c>
      <c r="AI10" s="34">
        <v>106019.24982006512</v>
      </c>
      <c r="AJ10" s="34">
        <v>126543.66071342945</v>
      </c>
      <c r="AK10" s="34">
        <v>140824.05643790271</v>
      </c>
      <c r="AL10" s="34">
        <v>140548.14464501233</v>
      </c>
      <c r="AM10" s="34">
        <v>150812.17150509791</v>
      </c>
      <c r="AN10" s="34">
        <v>127523.81146794977</v>
      </c>
      <c r="AO10" s="34">
        <v>147737.71701996893</v>
      </c>
      <c r="AP10" s="34">
        <v>147522.3673044258</v>
      </c>
      <c r="AQ10" s="34">
        <v>164821.37067322599</v>
      </c>
      <c r="AR10" s="34">
        <v>139767.54878328161</v>
      </c>
      <c r="AS10" s="34">
        <v>181120.97105809383</v>
      </c>
      <c r="AT10" s="34">
        <v>180317.81919656455</v>
      </c>
      <c r="AU10" s="34">
        <v>186271.86879722247</v>
      </c>
    </row>
    <row r="11" spans="2:47" outlineLevel="1">
      <c r="B11" t="s">
        <v>191</v>
      </c>
      <c r="C11" s="37" t="s">
        <v>192</v>
      </c>
      <c r="D11" s="34">
        <v>56738.278360000004</v>
      </c>
      <c r="E11" s="34">
        <v>18258.147140000001</v>
      </c>
      <c r="F11" s="34">
        <v>29276.422140000002</v>
      </c>
      <c r="G11" s="34">
        <v>25613.514069999997</v>
      </c>
      <c r="H11" s="34">
        <v>28753.084439999999</v>
      </c>
      <c r="I11" s="34">
        <v>8753.3840099999998</v>
      </c>
      <c r="J11" s="34">
        <v>33542.869400000003</v>
      </c>
      <c r="K11" s="34">
        <v>16509.951089999999</v>
      </c>
      <c r="L11" s="34">
        <v>30705.526740000001</v>
      </c>
      <c r="M11" s="34">
        <v>20155.355199999998</v>
      </c>
      <c r="N11" s="34">
        <v>21817.142449999999</v>
      </c>
      <c r="O11" s="34">
        <v>22956.05128</v>
      </c>
      <c r="P11" s="34">
        <v>33768.796470000001</v>
      </c>
      <c r="Q11" s="34">
        <v>12807.994500000001</v>
      </c>
      <c r="R11" s="34">
        <v>19837.454419999998</v>
      </c>
      <c r="S11" s="34">
        <v>19745.18492</v>
      </c>
      <c r="T11" s="34">
        <v>27650.922610000001</v>
      </c>
      <c r="U11" s="34">
        <v>12262.4146</v>
      </c>
      <c r="V11" s="34">
        <v>19780.431229999998</v>
      </c>
      <c r="W11" s="34">
        <v>15338.51743</v>
      </c>
      <c r="X11" s="34">
        <v>18944.09751</v>
      </c>
      <c r="Y11" s="34">
        <v>32308.344720000001</v>
      </c>
      <c r="Z11" s="34">
        <v>11222.639429999999</v>
      </c>
      <c r="AA11" s="38">
        <v>13217.63895</v>
      </c>
      <c r="AB11" s="38">
        <v>0</v>
      </c>
      <c r="AC11" s="34">
        <v>0</v>
      </c>
      <c r="AD11" s="34">
        <v>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  <c r="AQ11" s="34">
        <v>0</v>
      </c>
      <c r="AR11" s="34">
        <v>0</v>
      </c>
      <c r="AS11" s="34">
        <v>0</v>
      </c>
      <c r="AT11" s="34">
        <v>0</v>
      </c>
      <c r="AU11" s="34">
        <v>0</v>
      </c>
    </row>
    <row r="12" spans="2:47" outlineLevel="1">
      <c r="B12" t="s">
        <v>193</v>
      </c>
      <c r="C12" s="37" t="s">
        <v>194</v>
      </c>
      <c r="D12" s="34">
        <v>0</v>
      </c>
      <c r="E12" s="34">
        <v>0</v>
      </c>
      <c r="F12" s="34">
        <v>0</v>
      </c>
      <c r="G12" s="34">
        <v>0</v>
      </c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  <c r="AQ12" s="34">
        <v>0</v>
      </c>
      <c r="AR12" s="34">
        <v>0</v>
      </c>
      <c r="AS12" s="34">
        <v>0</v>
      </c>
      <c r="AT12" s="34">
        <v>0</v>
      </c>
      <c r="AU12" s="34">
        <v>0</v>
      </c>
    </row>
    <row r="13" spans="2:47" outlineLevel="1">
      <c r="B13" t="s">
        <v>195</v>
      </c>
      <c r="C13" s="37" t="s">
        <v>196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4">
        <v>0</v>
      </c>
      <c r="AS13" s="34">
        <v>0</v>
      </c>
      <c r="AT13" s="34">
        <v>0</v>
      </c>
      <c r="AU13" s="34">
        <v>0</v>
      </c>
    </row>
    <row r="14" spans="2:47" outlineLevel="1">
      <c r="B14" t="s">
        <v>197</v>
      </c>
      <c r="C14" s="37" t="s">
        <v>198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>
        <v>0</v>
      </c>
      <c r="AQ14" s="34">
        <v>0</v>
      </c>
      <c r="AR14" s="34">
        <v>0</v>
      </c>
      <c r="AS14" s="34">
        <v>0</v>
      </c>
      <c r="AT14" s="34">
        <v>0</v>
      </c>
      <c r="AU14" s="34">
        <v>0</v>
      </c>
    </row>
    <row r="15" spans="2:47" outlineLevel="1">
      <c r="B15" t="s">
        <v>199</v>
      </c>
      <c r="C15" s="37" t="s">
        <v>200</v>
      </c>
      <c r="D15" s="34">
        <v>0</v>
      </c>
      <c r="E15" s="34">
        <v>0</v>
      </c>
      <c r="F15" s="34">
        <v>0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97654.141420986256</v>
      </c>
      <c r="AC15" s="34">
        <v>112634.04469129526</v>
      </c>
      <c r="AD15" s="34">
        <v>155843.79278540492</v>
      </c>
      <c r="AE15" s="34">
        <v>73879.211296535097</v>
      </c>
      <c r="AF15" s="34">
        <v>64926.131717284195</v>
      </c>
      <c r="AG15" s="34">
        <v>110306.21804196644</v>
      </c>
      <c r="AH15" s="34">
        <v>261733.81832167145</v>
      </c>
      <c r="AI15" s="34">
        <v>312546.70907510404</v>
      </c>
      <c r="AJ15" s="34">
        <v>147032.65705982354</v>
      </c>
      <c r="AK15" s="34">
        <v>183747.81924828599</v>
      </c>
      <c r="AL15" s="34">
        <v>169136.53307757073</v>
      </c>
      <c r="AM15" s="34">
        <v>172092.26288023498</v>
      </c>
      <c r="AN15" s="34">
        <v>136906.10320014402</v>
      </c>
      <c r="AO15" s="34">
        <v>167657.17338260307</v>
      </c>
      <c r="AP15" s="34">
        <v>244890.28800226661</v>
      </c>
      <c r="AQ15" s="34">
        <v>199572.38483961532</v>
      </c>
      <c r="AR15" s="34">
        <v>186260.89942901293</v>
      </c>
      <c r="AS15" s="34">
        <v>263141.53515028179</v>
      </c>
      <c r="AT15" s="34">
        <v>333830.23527614796</v>
      </c>
      <c r="AU15" s="34">
        <v>455616.77132228354</v>
      </c>
    </row>
    <row r="16" spans="2:47" ht="7.5" customHeight="1">
      <c r="C16" s="37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</row>
    <row r="17" spans="2:47">
      <c r="B17" t="s">
        <v>201</v>
      </c>
      <c r="C17" s="35" t="s">
        <v>202</v>
      </c>
      <c r="D17" s="36">
        <f>SUM(D18:D25)</f>
        <v>860106.06375999993</v>
      </c>
      <c r="E17" s="36">
        <v>651290.91741999995</v>
      </c>
      <c r="F17" s="36">
        <f t="shared" ref="F17:AU17" si="3">SUM(F18:F25)</f>
        <v>756926.61294999998</v>
      </c>
      <c r="G17" s="36">
        <f t="shared" si="3"/>
        <v>757704.63719000015</v>
      </c>
      <c r="H17" s="36">
        <f t="shared" si="3"/>
        <v>918798.38451</v>
      </c>
      <c r="I17" s="36">
        <f t="shared" si="3"/>
        <v>863674.34250000003</v>
      </c>
      <c r="J17" s="36">
        <f t="shared" si="3"/>
        <v>1015372.06779</v>
      </c>
      <c r="K17" s="36">
        <f t="shared" si="3"/>
        <v>940934.72010000004</v>
      </c>
      <c r="L17" s="36">
        <f t="shared" si="3"/>
        <v>958819.75366999989</v>
      </c>
      <c r="M17" s="36">
        <f t="shared" si="3"/>
        <v>985514.88123000006</v>
      </c>
      <c r="N17" s="36">
        <f t="shared" si="3"/>
        <v>1141387.73798</v>
      </c>
      <c r="O17" s="36">
        <f t="shared" si="3"/>
        <v>1201175.17891</v>
      </c>
      <c r="P17" s="36">
        <f t="shared" si="3"/>
        <v>1112312.5444200002</v>
      </c>
      <c r="Q17" s="36">
        <f t="shared" si="3"/>
        <v>1000226.65569</v>
      </c>
      <c r="R17" s="36">
        <f t="shared" si="3"/>
        <v>1233536.21585</v>
      </c>
      <c r="S17" s="36">
        <f t="shared" si="3"/>
        <v>1213751.7563399998</v>
      </c>
      <c r="T17" s="36">
        <f t="shared" si="3"/>
        <v>1315681.46789</v>
      </c>
      <c r="U17" s="36">
        <f t="shared" si="3"/>
        <v>1189886.63081</v>
      </c>
      <c r="V17" s="36">
        <f t="shared" si="3"/>
        <v>1401226.31176</v>
      </c>
      <c r="W17" s="36">
        <f t="shared" si="3"/>
        <v>1367790.3125799999</v>
      </c>
      <c r="X17" s="36">
        <f t="shared" si="3"/>
        <v>1341372.2300400001</v>
      </c>
      <c r="Y17" s="36">
        <f t="shared" si="3"/>
        <v>1197659.8851300001</v>
      </c>
      <c r="Z17" s="36">
        <f t="shared" si="3"/>
        <v>1365006.71483</v>
      </c>
      <c r="AA17" s="36">
        <f t="shared" si="3"/>
        <v>1389312.3485799998</v>
      </c>
      <c r="AB17" s="36">
        <f t="shared" si="3"/>
        <v>1267334.6233398512</v>
      </c>
      <c r="AC17" s="36">
        <f t="shared" si="3"/>
        <v>1283732.2368336187</v>
      </c>
      <c r="AD17" s="36">
        <f t="shared" si="3"/>
        <v>1583809.6907538718</v>
      </c>
      <c r="AE17" s="36">
        <f t="shared" si="3"/>
        <v>1355641.6532004648</v>
      </c>
      <c r="AF17" s="36">
        <f t="shared" si="3"/>
        <v>1539270.9867100581</v>
      </c>
      <c r="AG17" s="36">
        <f t="shared" si="3"/>
        <v>1188682.6158395244</v>
      </c>
      <c r="AH17" s="36">
        <f t="shared" si="3"/>
        <v>1558781.1320627241</v>
      </c>
      <c r="AI17" s="36">
        <f t="shared" si="3"/>
        <v>1274126.1497728569</v>
      </c>
      <c r="AJ17" s="36">
        <f t="shared" si="3"/>
        <v>1514839.7184571815</v>
      </c>
      <c r="AK17" s="36">
        <f t="shared" si="3"/>
        <v>1340613.2494690891</v>
      </c>
      <c r="AL17" s="36">
        <f t="shared" si="3"/>
        <v>1563264.133544171</v>
      </c>
      <c r="AM17" s="36">
        <f t="shared" si="3"/>
        <v>1480997.4448467172</v>
      </c>
      <c r="AN17" s="36">
        <f t="shared" si="3"/>
        <v>1568129.8694815342</v>
      </c>
      <c r="AO17" s="36">
        <f t="shared" si="3"/>
        <v>1362274.6976956676</v>
      </c>
      <c r="AP17" s="36">
        <f t="shared" si="3"/>
        <v>1689502.679790993</v>
      </c>
      <c r="AQ17" s="36">
        <f t="shared" si="3"/>
        <v>1578180.0565027152</v>
      </c>
      <c r="AR17" s="36">
        <f t="shared" si="3"/>
        <v>1572873.0481870398</v>
      </c>
      <c r="AS17" s="36">
        <f t="shared" si="3"/>
        <v>1484859.3771322002</v>
      </c>
      <c r="AT17" s="36">
        <f t="shared" si="3"/>
        <v>1917137.1591264245</v>
      </c>
      <c r="AU17" s="36">
        <f t="shared" si="3"/>
        <v>1853538.5434876333</v>
      </c>
    </row>
    <row r="18" spans="2:47" outlineLevel="1">
      <c r="B18" t="s">
        <v>203</v>
      </c>
      <c r="C18" s="37" t="s">
        <v>204</v>
      </c>
      <c r="D18" s="34">
        <v>746395.52576999995</v>
      </c>
      <c r="E18" s="34">
        <v>543686.12434999994</v>
      </c>
      <c r="F18" s="34">
        <v>629987.36485000001</v>
      </c>
      <c r="G18" s="34">
        <v>608083.83312000008</v>
      </c>
      <c r="H18" s="34">
        <v>728310.49273000006</v>
      </c>
      <c r="I18" s="34">
        <v>696841.26521999994</v>
      </c>
      <c r="J18" s="34">
        <v>858664.91784000001</v>
      </c>
      <c r="K18" s="34">
        <v>779473.02460999996</v>
      </c>
      <c r="L18" s="34">
        <v>814181.1108599999</v>
      </c>
      <c r="M18" s="34">
        <v>824361.85074000002</v>
      </c>
      <c r="N18" s="34">
        <v>982867.88174999994</v>
      </c>
      <c r="O18" s="34">
        <v>1018148.0629500001</v>
      </c>
      <c r="P18" s="34">
        <v>1025465.41624</v>
      </c>
      <c r="Q18" s="34">
        <v>920480.68492999999</v>
      </c>
      <c r="R18" s="34">
        <v>1162754.9002799999</v>
      </c>
      <c r="S18" s="34">
        <v>1126994.48709</v>
      </c>
      <c r="T18" s="34">
        <v>1241664.54978</v>
      </c>
      <c r="U18" s="34">
        <v>1105632.9231199999</v>
      </c>
      <c r="V18" s="34">
        <v>1310602.2784799999</v>
      </c>
      <c r="W18" s="34">
        <v>1243908.7996699999</v>
      </c>
      <c r="X18" s="34">
        <v>1249369.0679600001</v>
      </c>
      <c r="Y18" s="34">
        <v>1104562.6510100001</v>
      </c>
      <c r="Z18" s="34">
        <v>1244707.69481</v>
      </c>
      <c r="AA18" s="34">
        <v>1264671.6641499999</v>
      </c>
      <c r="AB18" s="34">
        <v>1055686.6187587385</v>
      </c>
      <c r="AC18" s="34">
        <v>1093764.9829646545</v>
      </c>
      <c r="AD18" s="34">
        <v>1342701.8280207212</v>
      </c>
      <c r="AE18" s="34">
        <v>1107257.8852663236</v>
      </c>
      <c r="AF18" s="34">
        <v>1295700.7021110333</v>
      </c>
      <c r="AG18" s="34">
        <v>995406.12468887877</v>
      </c>
      <c r="AH18" s="34">
        <v>1477508.042910425</v>
      </c>
      <c r="AI18" s="34">
        <v>1236503.3481869288</v>
      </c>
      <c r="AJ18" s="34">
        <v>1385133.0318313155</v>
      </c>
      <c r="AK18" s="34">
        <v>1206904.1278344751</v>
      </c>
      <c r="AL18" s="34">
        <v>1404302.5859957032</v>
      </c>
      <c r="AM18" s="34">
        <v>1150261.299407796</v>
      </c>
      <c r="AN18" s="34">
        <v>1362820.3202411716</v>
      </c>
      <c r="AO18" s="34">
        <v>1188387.336233939</v>
      </c>
      <c r="AP18" s="34">
        <v>1496292.6414552848</v>
      </c>
      <c r="AQ18" s="34">
        <v>1451787.8885054954</v>
      </c>
      <c r="AR18" s="34">
        <v>1359505.5128665944</v>
      </c>
      <c r="AS18" s="34">
        <v>1317671.072064535</v>
      </c>
      <c r="AT18" s="34">
        <v>1667690.8501093353</v>
      </c>
      <c r="AU18" s="34">
        <v>1424362.6298639523</v>
      </c>
    </row>
    <row r="19" spans="2:47" outlineLevel="1">
      <c r="B19" t="s">
        <v>205</v>
      </c>
      <c r="C19" s="37" t="s">
        <v>206</v>
      </c>
      <c r="D19" s="34">
        <v>1506.4438799999998</v>
      </c>
      <c r="E19" s="34">
        <v>1095.47838</v>
      </c>
      <c r="F19" s="34">
        <v>1004.03817</v>
      </c>
      <c r="G19" s="34">
        <v>689.22244999999998</v>
      </c>
      <c r="H19" s="34">
        <v>598.60340999999994</v>
      </c>
      <c r="I19" s="34">
        <v>242.48584999999997</v>
      </c>
      <c r="J19" s="34">
        <v>258.69902999999999</v>
      </c>
      <c r="K19" s="34">
        <v>2133.1083100000001</v>
      </c>
      <c r="L19" s="34">
        <v>4137.0198700000001</v>
      </c>
      <c r="M19" s="34">
        <v>4665.0567700000001</v>
      </c>
      <c r="N19" s="34">
        <v>5279.7694799999999</v>
      </c>
      <c r="O19" s="34">
        <v>7551.9044300000005</v>
      </c>
      <c r="P19" s="34">
        <v>5125.2708699999994</v>
      </c>
      <c r="Q19" s="34">
        <v>5840.3869400000003</v>
      </c>
      <c r="R19" s="34">
        <v>11263.900659999999</v>
      </c>
      <c r="S19" s="34">
        <v>27071.126369999998</v>
      </c>
      <c r="T19" s="34">
        <v>4291.5066399999996</v>
      </c>
      <c r="U19" s="34">
        <v>4297.2015600000004</v>
      </c>
      <c r="V19" s="34">
        <v>4468.1102099999998</v>
      </c>
      <c r="W19" s="34">
        <v>5660.6548199999997</v>
      </c>
      <c r="X19" s="34">
        <v>3380.1021500000002</v>
      </c>
      <c r="Y19" s="34">
        <v>3868.2758100000001</v>
      </c>
      <c r="Z19" s="34">
        <v>4069.6814100000001</v>
      </c>
      <c r="AA19" s="34">
        <v>4698.7869700000001</v>
      </c>
      <c r="AB19" s="34">
        <v>3271.8431323060317</v>
      </c>
      <c r="AC19" s="34">
        <v>3747.1265422798856</v>
      </c>
      <c r="AD19" s="34">
        <v>4149.9160080661113</v>
      </c>
      <c r="AE19" s="34">
        <v>6745.8476624411096</v>
      </c>
      <c r="AF19" s="34">
        <v>3547.8949882143065</v>
      </c>
      <c r="AG19" s="34">
        <v>3036.5513940529167</v>
      </c>
      <c r="AH19" s="34">
        <v>3587.6093998738561</v>
      </c>
      <c r="AI19" s="34">
        <v>3953.8131830203079</v>
      </c>
      <c r="AJ19" s="34">
        <v>3486.0232414048505</v>
      </c>
      <c r="AK19" s="34">
        <v>1893.3000036835533</v>
      </c>
      <c r="AL19" s="34">
        <v>7825.0450645909705</v>
      </c>
      <c r="AM19" s="34">
        <v>6909.1783329602222</v>
      </c>
      <c r="AN19" s="34">
        <v>7993.2629094004142</v>
      </c>
      <c r="AO19" s="34">
        <v>2204.7166336418004</v>
      </c>
      <c r="AP19" s="34">
        <v>209.88910301893765</v>
      </c>
      <c r="AQ19" s="34">
        <v>7650.0467994555584</v>
      </c>
      <c r="AR19" s="34">
        <v>11325.802569181787</v>
      </c>
      <c r="AS19" s="34">
        <v>4734.9425080271885</v>
      </c>
      <c r="AT19" s="34">
        <v>29677.075866132669</v>
      </c>
      <c r="AU19" s="34">
        <v>28070.755094346772</v>
      </c>
    </row>
    <row r="20" spans="2:47" outlineLevel="1">
      <c r="B20" t="s">
        <v>207</v>
      </c>
      <c r="C20" s="37" t="s">
        <v>208</v>
      </c>
      <c r="D20" s="34">
        <v>108293.90137999998</v>
      </c>
      <c r="E20" s="34">
        <v>103412.85143000001</v>
      </c>
      <c r="F20" s="34">
        <v>122860.40599999999</v>
      </c>
      <c r="G20" s="34">
        <v>148224.20937</v>
      </c>
      <c r="H20" s="34">
        <v>188806.24781999999</v>
      </c>
      <c r="I20" s="34">
        <v>156356.08704999997</v>
      </c>
      <c r="J20" s="34">
        <v>146114.43329999998</v>
      </c>
      <c r="K20" s="34">
        <v>154881.68006000004</v>
      </c>
      <c r="L20" s="34">
        <v>136269.18674</v>
      </c>
      <c r="M20" s="34">
        <v>155443.92865999998</v>
      </c>
      <c r="N20" s="34">
        <v>152867.01418000003</v>
      </c>
      <c r="O20" s="34">
        <v>174697.70863000004</v>
      </c>
      <c r="P20" s="34">
        <v>79076.590150000004</v>
      </c>
      <c r="Q20" s="34">
        <v>72928.948600000003</v>
      </c>
      <c r="R20" s="34">
        <v>54207.34448</v>
      </c>
      <c r="S20" s="34">
        <v>58952.378570000001</v>
      </c>
      <c r="T20" s="34">
        <v>69725.411469999992</v>
      </c>
      <c r="U20" s="34">
        <v>79713.596090000006</v>
      </c>
      <c r="V20" s="34">
        <v>83321.001230000009</v>
      </c>
      <c r="W20" s="34">
        <v>118220.85808999999</v>
      </c>
      <c r="X20" s="34">
        <v>88623.059930000003</v>
      </c>
      <c r="Y20" s="34">
        <v>89228.752529999998</v>
      </c>
      <c r="Z20" s="34">
        <v>116225.40140999999</v>
      </c>
      <c r="AA20" s="34">
        <v>119941.89745999999</v>
      </c>
      <c r="AB20" s="34">
        <v>103687.40235832322</v>
      </c>
      <c r="AC20" s="34">
        <v>110773.134141013</v>
      </c>
      <c r="AD20" s="34">
        <v>132074.30984592575</v>
      </c>
      <c r="AE20" s="34">
        <v>127935.86971138629</v>
      </c>
      <c r="AF20" s="34">
        <v>139088.58156368247</v>
      </c>
      <c r="AG20" s="34">
        <v>133673.52177023963</v>
      </c>
      <c r="AH20" s="34">
        <v>150457.0176053067</v>
      </c>
      <c r="AI20" s="34">
        <v>1798.3859639993741</v>
      </c>
      <c r="AJ20" s="34">
        <v>98708.073318815048</v>
      </c>
      <c r="AK20" s="34">
        <v>106180.08792001332</v>
      </c>
      <c r="AL20" s="34">
        <v>105574.47656865025</v>
      </c>
      <c r="AM20" s="34">
        <v>259017.37021197708</v>
      </c>
      <c r="AN20" s="34">
        <v>147656.2193582172</v>
      </c>
      <c r="AO20" s="34">
        <v>67363.759209402575</v>
      </c>
      <c r="AP20" s="34">
        <v>73606.315042497023</v>
      </c>
      <c r="AQ20" s="34">
        <v>38027.534845601978</v>
      </c>
      <c r="AR20" s="34">
        <v>61584.574993655457</v>
      </c>
      <c r="AS20" s="34">
        <v>46163.66474687391</v>
      </c>
      <c r="AT20" s="34">
        <v>47236.627210739665</v>
      </c>
      <c r="AU20" s="34">
        <v>61980.189095358808</v>
      </c>
    </row>
    <row r="21" spans="2:47" outlineLevel="1">
      <c r="B21" t="s">
        <v>209</v>
      </c>
      <c r="C21" s="37" t="s">
        <v>210</v>
      </c>
      <c r="D21" s="34">
        <v>3910.1927300000007</v>
      </c>
      <c r="E21" s="34">
        <v>3096.46326</v>
      </c>
      <c r="F21" s="34">
        <v>3074.80393</v>
      </c>
      <c r="G21" s="34">
        <v>707.37225000000001</v>
      </c>
      <c r="H21" s="34">
        <v>1083.0405500000002</v>
      </c>
      <c r="I21" s="34">
        <v>10234.50438</v>
      </c>
      <c r="J21" s="34">
        <v>10334.017620000001</v>
      </c>
      <c r="K21" s="34">
        <v>4446.9071199999998</v>
      </c>
      <c r="L21" s="34">
        <v>4232.4362000000001</v>
      </c>
      <c r="M21" s="34">
        <v>1044.0450599999999</v>
      </c>
      <c r="N21" s="34">
        <v>373.07257000000004</v>
      </c>
      <c r="O21" s="34">
        <v>777.50289999999995</v>
      </c>
      <c r="P21" s="34">
        <v>2645.2671599999999</v>
      </c>
      <c r="Q21" s="34">
        <v>976.63522</v>
      </c>
      <c r="R21" s="34">
        <v>5310.0704299999998</v>
      </c>
      <c r="S21" s="34">
        <v>733.76431000000002</v>
      </c>
      <c r="T21" s="34">
        <v>0</v>
      </c>
      <c r="U21" s="34">
        <v>242.91004000000001</v>
      </c>
      <c r="V21" s="34">
        <v>2834.92184</v>
      </c>
      <c r="W21" s="34">
        <v>0</v>
      </c>
      <c r="X21" s="34">
        <v>0</v>
      </c>
      <c r="Y21" s="34">
        <v>0.20577999999999999</v>
      </c>
      <c r="Z21" s="34">
        <v>3.9372000000000007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  <c r="AQ21" s="34">
        <v>0</v>
      </c>
      <c r="AR21" s="34">
        <v>0</v>
      </c>
      <c r="AS21" s="34">
        <v>0</v>
      </c>
      <c r="AT21" s="34">
        <v>0</v>
      </c>
      <c r="AU21" s="34">
        <v>0</v>
      </c>
    </row>
    <row r="22" spans="2:47" outlineLevel="1">
      <c r="B22" t="s">
        <v>211</v>
      </c>
      <c r="C22" s="37" t="s">
        <v>212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  <c r="AQ22" s="34">
        <v>0</v>
      </c>
      <c r="AR22" s="34">
        <v>0</v>
      </c>
      <c r="AS22" s="34">
        <v>0</v>
      </c>
      <c r="AT22" s="34">
        <v>0</v>
      </c>
      <c r="AU22" s="34">
        <v>0</v>
      </c>
    </row>
    <row r="23" spans="2:47" outlineLevel="1">
      <c r="B23" t="s">
        <v>213</v>
      </c>
      <c r="C23" s="37" t="s">
        <v>214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  <c r="AQ23" s="34">
        <v>0</v>
      </c>
      <c r="AR23" s="34">
        <v>0</v>
      </c>
      <c r="AS23" s="34">
        <v>0</v>
      </c>
      <c r="AT23" s="34">
        <v>0</v>
      </c>
      <c r="AU23" s="34">
        <v>0</v>
      </c>
    </row>
    <row r="24" spans="2:47" outlineLevel="1">
      <c r="B24" t="s">
        <v>215</v>
      </c>
      <c r="C24" s="37" t="s">
        <v>198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  <c r="AQ24" s="34">
        <v>0</v>
      </c>
      <c r="AR24" s="34">
        <v>0</v>
      </c>
      <c r="AS24" s="34">
        <v>0</v>
      </c>
      <c r="AT24" s="34">
        <v>0</v>
      </c>
      <c r="AU24" s="34">
        <v>0</v>
      </c>
    </row>
    <row r="25" spans="2:47" ht="14.25" customHeight="1" outlineLevel="1">
      <c r="B25" t="s">
        <v>216</v>
      </c>
      <c r="C25" s="37" t="s">
        <v>217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8">
        <v>0</v>
      </c>
      <c r="AB25" s="38">
        <v>104688.75909048348</v>
      </c>
      <c r="AC25" s="34">
        <v>75446.993185671323</v>
      </c>
      <c r="AD25" s="34">
        <v>104883.63687915869</v>
      </c>
      <c r="AE25" s="34">
        <v>113702.05056031379</v>
      </c>
      <c r="AF25" s="34">
        <v>100933.80804712797</v>
      </c>
      <c r="AG25" s="34">
        <v>56566.417986353088</v>
      </c>
      <c r="AH25" s="34">
        <v>-72771.537852881142</v>
      </c>
      <c r="AI25" s="34">
        <v>31870.602438908387</v>
      </c>
      <c r="AJ25" s="34">
        <v>27512.590065645963</v>
      </c>
      <c r="AK25" s="34">
        <v>25635.733710916847</v>
      </c>
      <c r="AL25" s="34">
        <v>45562.025915226572</v>
      </c>
      <c r="AM25" s="34">
        <v>64809.596893983813</v>
      </c>
      <c r="AN25" s="34">
        <v>49660.066972744964</v>
      </c>
      <c r="AO25" s="34">
        <v>104318.8856186842</v>
      </c>
      <c r="AP25" s="34">
        <v>119393.83419019217</v>
      </c>
      <c r="AQ25" s="34">
        <v>80714.586352162238</v>
      </c>
      <c r="AR25" s="34">
        <v>140457.15775760793</v>
      </c>
      <c r="AS25" s="34">
        <v>116289.69781276409</v>
      </c>
      <c r="AT25" s="34">
        <v>172532.60594021666</v>
      </c>
      <c r="AU25" s="34">
        <v>339124.96943397535</v>
      </c>
    </row>
    <row r="26" spans="2:47" ht="7.5" customHeight="1"/>
    <row r="27" spans="2:47" ht="15" thickBot="1">
      <c r="B27">
        <v>1</v>
      </c>
      <c r="C27" s="39" t="s">
        <v>218</v>
      </c>
      <c r="D27" s="40">
        <f>D7+D17</f>
        <v>2315522.3855999997</v>
      </c>
      <c r="E27" s="40">
        <v>1965645.2536199996</v>
      </c>
      <c r="F27" s="40">
        <f t="shared" ref="F27:AU27" si="4">F7+F17</f>
        <v>2097768.1026099999</v>
      </c>
      <c r="G27" s="40">
        <f t="shared" si="4"/>
        <v>2225435.8597000004</v>
      </c>
      <c r="H27" s="40">
        <f t="shared" si="4"/>
        <v>2361027.4233799996</v>
      </c>
      <c r="I27" s="40">
        <f t="shared" si="4"/>
        <v>2257112.7105200002</v>
      </c>
      <c r="J27" s="40">
        <f t="shared" si="4"/>
        <v>2963079.94246</v>
      </c>
      <c r="K27" s="40">
        <f t="shared" si="4"/>
        <v>2707651.5731700002</v>
      </c>
      <c r="L27" s="40">
        <f t="shared" si="4"/>
        <v>2643470.0831900002</v>
      </c>
      <c r="M27" s="40">
        <f t="shared" si="4"/>
        <v>2679238.9255900001</v>
      </c>
      <c r="N27" s="40">
        <f t="shared" si="4"/>
        <v>2974554.2912499998</v>
      </c>
      <c r="O27" s="40">
        <f t="shared" si="4"/>
        <v>3219271.03553</v>
      </c>
      <c r="P27" s="40">
        <f t="shared" si="4"/>
        <v>2839614.1367199998</v>
      </c>
      <c r="Q27" s="40">
        <f t="shared" si="4"/>
        <v>2841731.5462000002</v>
      </c>
      <c r="R27" s="40">
        <f t="shared" si="4"/>
        <v>3171585.9067800003</v>
      </c>
      <c r="S27" s="40">
        <f t="shared" si="4"/>
        <v>3321586.5899799997</v>
      </c>
      <c r="T27" s="40">
        <f t="shared" si="4"/>
        <v>3155651.6344300001</v>
      </c>
      <c r="U27" s="40">
        <f t="shared" si="4"/>
        <v>2992828.2517900001</v>
      </c>
      <c r="V27" s="40">
        <f t="shared" si="4"/>
        <v>3515094.8505800003</v>
      </c>
      <c r="W27" s="40">
        <f t="shared" si="4"/>
        <v>3602201.5300199995</v>
      </c>
      <c r="X27" s="40">
        <f t="shared" si="4"/>
        <v>3504757.8523300001</v>
      </c>
      <c r="Y27" s="40">
        <f t="shared" si="4"/>
        <v>3343301.3516899999</v>
      </c>
      <c r="Z27" s="40">
        <f t="shared" si="4"/>
        <v>3405349.1391399996</v>
      </c>
      <c r="AA27" s="40">
        <f t="shared" si="4"/>
        <v>3617956.7963100001</v>
      </c>
      <c r="AB27" s="40">
        <f t="shared" si="4"/>
        <v>3546074.4454391804</v>
      </c>
      <c r="AC27" s="40">
        <f t="shared" si="4"/>
        <v>3237182.7743700636</v>
      </c>
      <c r="AD27" s="40">
        <f t="shared" si="4"/>
        <v>3837067.4864423182</v>
      </c>
      <c r="AE27" s="40">
        <f t="shared" si="4"/>
        <v>3375949.9981597848</v>
      </c>
      <c r="AF27" s="40">
        <f t="shared" si="4"/>
        <v>3535564.2407348212</v>
      </c>
      <c r="AG27" s="40">
        <f t="shared" si="4"/>
        <v>2980783.1255650558</v>
      </c>
      <c r="AH27" s="40">
        <f t="shared" si="4"/>
        <v>3785071.735902912</v>
      </c>
      <c r="AI27" s="40">
        <f t="shared" si="4"/>
        <v>3547812.0607600003</v>
      </c>
      <c r="AJ27" s="40">
        <f t="shared" si="4"/>
        <v>3440639.7212900002</v>
      </c>
      <c r="AK27" s="40">
        <f t="shared" si="4"/>
        <v>3249980.8569200002</v>
      </c>
      <c r="AL27" s="40">
        <f t="shared" si="4"/>
        <v>3829729.72542</v>
      </c>
      <c r="AM27" s="40">
        <f t="shared" si="4"/>
        <v>3878584.0313980985</v>
      </c>
      <c r="AN27" s="40">
        <f t="shared" si="4"/>
        <v>3810607.5297968378</v>
      </c>
      <c r="AO27" s="40">
        <f t="shared" si="4"/>
        <v>3468681.9517359771</v>
      </c>
      <c r="AP27" s="40">
        <f t="shared" si="4"/>
        <v>4327620.23843389</v>
      </c>
      <c r="AQ27" s="40">
        <f t="shared" si="4"/>
        <v>4262758.4639385445</v>
      </c>
      <c r="AR27" s="40">
        <f t="shared" si="4"/>
        <v>4044894.3169718254</v>
      </c>
      <c r="AS27" s="40">
        <f t="shared" si="4"/>
        <v>4047761.4872239656</v>
      </c>
      <c r="AT27" s="40">
        <f t="shared" si="4"/>
        <v>4945959.0582625447</v>
      </c>
      <c r="AU27" s="40">
        <f t="shared" si="4"/>
        <v>5234975.6023124335</v>
      </c>
    </row>
    <row r="28" spans="2:47" ht="7.5" customHeight="1" thickTop="1">
      <c r="C28" s="5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</row>
    <row r="29" spans="2:47">
      <c r="B29" t="s">
        <v>219</v>
      </c>
      <c r="C29" s="35" t="s">
        <v>220</v>
      </c>
      <c r="D29" s="36">
        <f>D30+D32+D31+D33+D36+D37+D38</f>
        <v>1676309.8459000001</v>
      </c>
      <c r="E29" s="36">
        <v>1569327.7170500001</v>
      </c>
      <c r="F29" s="36">
        <f t="shared" ref="F29:AU29" si="5">F30+F32+F31+F33+F36+F37+F38</f>
        <v>1601486.88799</v>
      </c>
      <c r="G29" s="36">
        <f t="shared" si="5"/>
        <v>1569279.65255</v>
      </c>
      <c r="H29" s="36">
        <f t="shared" si="5"/>
        <v>1733828.1157300002</v>
      </c>
      <c r="I29" s="36">
        <f t="shared" si="5"/>
        <v>1773062.52813</v>
      </c>
      <c r="J29" s="36">
        <f t="shared" si="5"/>
        <v>1777902.9598500002</v>
      </c>
      <c r="K29" s="36">
        <f t="shared" si="5"/>
        <v>1931609.24682</v>
      </c>
      <c r="L29" s="36">
        <f t="shared" si="5"/>
        <v>2070705.27498</v>
      </c>
      <c r="M29" s="36">
        <f t="shared" si="5"/>
        <v>2025439.6947599999</v>
      </c>
      <c r="N29" s="36">
        <f t="shared" si="5"/>
        <v>1823599.2965300002</v>
      </c>
      <c r="O29" s="36">
        <f t="shared" si="5"/>
        <v>2278575.5171399997</v>
      </c>
      <c r="P29" s="36">
        <f t="shared" si="5"/>
        <v>2316309.3627900002</v>
      </c>
      <c r="Q29" s="36">
        <f t="shared" si="5"/>
        <v>2530822.0411799997</v>
      </c>
      <c r="R29" s="36">
        <f t="shared" si="5"/>
        <v>2565385.4338999996</v>
      </c>
      <c r="S29" s="36">
        <f t="shared" si="5"/>
        <v>2715390.2086800002</v>
      </c>
      <c r="T29" s="36">
        <f t="shared" si="5"/>
        <v>2593833.0969699998</v>
      </c>
      <c r="U29" s="36">
        <f t="shared" si="5"/>
        <v>2524234.3455000003</v>
      </c>
      <c r="V29" s="36">
        <f t="shared" si="5"/>
        <v>2686804.2977099991</v>
      </c>
      <c r="W29" s="36">
        <f t="shared" si="5"/>
        <v>2702005.0105399992</v>
      </c>
      <c r="X29" s="36">
        <f t="shared" si="5"/>
        <v>2945250.8325799997</v>
      </c>
      <c r="Y29" s="36">
        <f t="shared" si="5"/>
        <v>2830789.2639199998</v>
      </c>
      <c r="Z29" s="36">
        <f t="shared" si="5"/>
        <v>2562524.1955500003</v>
      </c>
      <c r="AA29" s="36">
        <f t="shared" si="5"/>
        <v>2661010.1558700004</v>
      </c>
      <c r="AB29" s="36">
        <f t="shared" si="5"/>
        <v>2565632.4895000001</v>
      </c>
      <c r="AC29" s="36">
        <f t="shared" si="5"/>
        <v>2587237.0408600001</v>
      </c>
      <c r="AD29" s="36">
        <f t="shared" si="5"/>
        <v>3036632.3496500002</v>
      </c>
      <c r="AE29" s="36">
        <f t="shared" si="5"/>
        <v>2435786.4664399996</v>
      </c>
      <c r="AF29" s="36">
        <f t="shared" si="5"/>
        <v>2624798.3423199998</v>
      </c>
      <c r="AG29" s="36">
        <f t="shared" si="5"/>
        <v>2818940.9778800001</v>
      </c>
      <c r="AH29" s="36">
        <f t="shared" si="5"/>
        <v>2260583.6354</v>
      </c>
      <c r="AI29" s="36">
        <f t="shared" si="5"/>
        <v>1872679.2580300001</v>
      </c>
      <c r="AJ29" s="36">
        <f t="shared" si="5"/>
        <v>2487178.2323000003</v>
      </c>
      <c r="AK29" s="36">
        <f t="shared" si="5"/>
        <v>2322946.4385899999</v>
      </c>
      <c r="AL29" s="36">
        <f t="shared" si="5"/>
        <v>2094700.7864299999</v>
      </c>
      <c r="AM29" s="36">
        <f t="shared" si="5"/>
        <v>2266864.6018500002</v>
      </c>
      <c r="AN29" s="36">
        <f t="shared" si="5"/>
        <v>2330597.4708799999</v>
      </c>
      <c r="AO29" s="36">
        <f t="shared" si="5"/>
        <v>2514074.1346100001</v>
      </c>
      <c r="AP29" s="36">
        <f t="shared" si="5"/>
        <v>2925819.62427</v>
      </c>
      <c r="AQ29" s="36">
        <f t="shared" si="5"/>
        <v>2993212.94955</v>
      </c>
      <c r="AR29" s="36">
        <f t="shared" si="5"/>
        <v>2821846.6479799999</v>
      </c>
      <c r="AS29" s="36">
        <f t="shared" si="5"/>
        <v>2777277.5969800004</v>
      </c>
      <c r="AT29" s="36">
        <f t="shared" si="5"/>
        <v>2873138.7492300002</v>
      </c>
      <c r="AU29" s="36">
        <f t="shared" si="5"/>
        <v>2897767.0050300006</v>
      </c>
    </row>
    <row r="30" spans="2:47" outlineLevel="1">
      <c r="B30" t="s">
        <v>61</v>
      </c>
      <c r="C30" s="37" t="s">
        <v>221</v>
      </c>
      <c r="D30" s="34">
        <v>179269.85703999997</v>
      </c>
      <c r="E30" s="34">
        <v>172515.17683000001</v>
      </c>
      <c r="F30" s="34">
        <v>168935.61428000001</v>
      </c>
      <c r="G30" s="34">
        <v>160376.49587000001</v>
      </c>
      <c r="H30" s="34">
        <v>195759.99473000003</v>
      </c>
      <c r="I30" s="34">
        <v>182907.70594000001</v>
      </c>
      <c r="J30" s="34">
        <v>205905.04590999999</v>
      </c>
      <c r="K30" s="34">
        <v>234231.10013000001</v>
      </c>
      <c r="L30" s="34">
        <v>234793.02403</v>
      </c>
      <c r="M30" s="34">
        <v>232797.20753000001</v>
      </c>
      <c r="N30" s="34">
        <v>232075.40703</v>
      </c>
      <c r="O30" s="34">
        <v>239974.80411</v>
      </c>
      <c r="P30" s="34">
        <v>232990.07289999997</v>
      </c>
      <c r="Q30" s="34">
        <v>248458.86577000003</v>
      </c>
      <c r="R30" s="34">
        <v>252914.60165</v>
      </c>
      <c r="S30" s="34">
        <v>251107.76981</v>
      </c>
      <c r="T30" s="34">
        <v>222774.28072000001</v>
      </c>
      <c r="U30" s="34">
        <v>228861.90300999998</v>
      </c>
      <c r="V30" s="34">
        <v>240083.83841999999</v>
      </c>
      <c r="W30" s="34">
        <v>219959.73621</v>
      </c>
      <c r="X30" s="34">
        <v>221166.38974999997</v>
      </c>
      <c r="Y30" s="34">
        <v>224572.7205</v>
      </c>
      <c r="Z30" s="34">
        <v>225836.10891000001</v>
      </c>
      <c r="AA30" s="34">
        <v>216574.03412</v>
      </c>
      <c r="AB30" s="34">
        <v>67360.559340000007</v>
      </c>
      <c r="AC30" s="34">
        <v>82394.373930000002</v>
      </c>
      <c r="AD30" s="34">
        <v>86122.088340000002</v>
      </c>
      <c r="AE30" s="34">
        <v>81768.879220000003</v>
      </c>
      <c r="AF30" s="34">
        <v>87101.363310000001</v>
      </c>
      <c r="AG30" s="34">
        <v>20632.824679999998</v>
      </c>
      <c r="AH30" s="34">
        <v>148301.39562</v>
      </c>
      <c r="AI30" s="34">
        <v>27091.536700000001</v>
      </c>
      <c r="AJ30" s="34">
        <v>98366.580390000003</v>
      </c>
      <c r="AK30" s="34">
        <v>95173.929839999997</v>
      </c>
      <c r="AL30" s="34">
        <v>164044.48983999999</v>
      </c>
      <c r="AM30" s="34">
        <v>217254.82279000001</v>
      </c>
      <c r="AN30" s="34">
        <v>161936.19534999999</v>
      </c>
      <c r="AO30" s="34">
        <v>175343.64851</v>
      </c>
      <c r="AP30" s="34">
        <v>181730.97287</v>
      </c>
      <c r="AQ30" s="34">
        <v>162002.00922000001</v>
      </c>
      <c r="AR30" s="34">
        <v>175661.82138000001</v>
      </c>
      <c r="AS30" s="34">
        <v>164271.54079</v>
      </c>
      <c r="AT30" s="34">
        <v>163546.23703999998</v>
      </c>
      <c r="AU30" s="34">
        <v>165050.86668000001</v>
      </c>
    </row>
    <row r="31" spans="2:47" outlineLevel="1">
      <c r="B31" t="s">
        <v>62</v>
      </c>
      <c r="C31" s="37" t="s">
        <v>222</v>
      </c>
      <c r="D31" s="34">
        <v>126835.46587</v>
      </c>
      <c r="E31" s="34">
        <v>125255.22758000001</v>
      </c>
      <c r="F31" s="34">
        <v>120559.00995000001</v>
      </c>
      <c r="G31" s="34">
        <v>111067.84262000001</v>
      </c>
      <c r="H31" s="34">
        <v>130545.50624999999</v>
      </c>
      <c r="I31" s="34">
        <v>128172.98887999999</v>
      </c>
      <c r="J31" s="34">
        <v>143969.94601000001</v>
      </c>
      <c r="K31" s="34">
        <v>163209.90802999999</v>
      </c>
      <c r="L31" s="34">
        <v>169796.32295000003</v>
      </c>
      <c r="M31" s="34">
        <v>164213.06573999999</v>
      </c>
      <c r="N31" s="34">
        <v>169629.43771</v>
      </c>
      <c r="O31" s="34">
        <v>168175.24819999997</v>
      </c>
      <c r="P31" s="34">
        <v>170939.40181999997</v>
      </c>
      <c r="Q31" s="34">
        <v>174859.98533</v>
      </c>
      <c r="R31" s="34">
        <v>171842.59401</v>
      </c>
      <c r="S31" s="34">
        <v>170586.02338999999</v>
      </c>
      <c r="T31" s="34">
        <v>163142.87407000002</v>
      </c>
      <c r="U31" s="34">
        <v>159405.91967</v>
      </c>
      <c r="V31" s="34">
        <v>161360.26255999997</v>
      </c>
      <c r="W31" s="34">
        <v>150695.58494</v>
      </c>
      <c r="X31" s="34">
        <v>157975.60859000002</v>
      </c>
      <c r="Y31" s="34">
        <v>150441.1747</v>
      </c>
      <c r="Z31" s="34">
        <v>156578.86343999999</v>
      </c>
      <c r="AA31" s="34">
        <v>137797.8676</v>
      </c>
      <c r="AB31" s="34">
        <v>434806.35074000002</v>
      </c>
      <c r="AC31" s="34">
        <v>404757.28649000003</v>
      </c>
      <c r="AD31" s="34">
        <v>449756.87137999997</v>
      </c>
      <c r="AE31" s="34">
        <v>398069.40213999996</v>
      </c>
      <c r="AF31" s="34">
        <v>348863.98741</v>
      </c>
      <c r="AG31" s="34">
        <v>518452.66525000002</v>
      </c>
      <c r="AH31" s="34">
        <v>400926.36664999998</v>
      </c>
      <c r="AI31" s="34">
        <v>392524.21893999999</v>
      </c>
      <c r="AJ31" s="34">
        <v>378247.19095999998</v>
      </c>
      <c r="AK31" s="34">
        <v>345917.72551999998</v>
      </c>
      <c r="AL31" s="34">
        <v>122795.47497</v>
      </c>
      <c r="AM31" s="34">
        <v>117736.53174999999</v>
      </c>
      <c r="AN31" s="34">
        <v>128426.29162999999</v>
      </c>
      <c r="AO31" s="34">
        <v>98639.165970000002</v>
      </c>
      <c r="AP31" s="34">
        <v>140934.69812000002</v>
      </c>
      <c r="AQ31" s="34">
        <v>153025.57762999999</v>
      </c>
      <c r="AR31" s="34">
        <v>160045.20996000001</v>
      </c>
      <c r="AS31" s="34">
        <v>119317.92079</v>
      </c>
      <c r="AT31" s="34">
        <v>126429.02674</v>
      </c>
      <c r="AU31" s="34">
        <v>135819.20108</v>
      </c>
    </row>
    <row r="32" spans="2:47" outlineLevel="1">
      <c r="B32" t="s">
        <v>63</v>
      </c>
      <c r="C32" s="37" t="s">
        <v>223</v>
      </c>
      <c r="D32" s="34">
        <v>680062.50341999996</v>
      </c>
      <c r="E32" s="34">
        <v>609182.16424000007</v>
      </c>
      <c r="F32" s="34">
        <v>691223.81160000002</v>
      </c>
      <c r="G32" s="34">
        <v>714449.69952999987</v>
      </c>
      <c r="H32" s="34">
        <v>781150.26127999998</v>
      </c>
      <c r="I32" s="34">
        <v>832890.58391999989</v>
      </c>
      <c r="J32" s="34">
        <v>854409.18134999997</v>
      </c>
      <c r="K32" s="34">
        <v>906408.81123000011</v>
      </c>
      <c r="L32" s="34">
        <v>1014636.52833</v>
      </c>
      <c r="M32" s="34">
        <v>1028634.28165</v>
      </c>
      <c r="N32" s="34">
        <v>769805.37811000005</v>
      </c>
      <c r="O32" s="34">
        <v>1197213.5840099999</v>
      </c>
      <c r="P32" s="34">
        <v>1233095.1971100001</v>
      </c>
      <c r="Q32" s="34">
        <v>1315006.0006200001</v>
      </c>
      <c r="R32" s="34">
        <v>1329961.1338799999</v>
      </c>
      <c r="S32" s="34">
        <v>1483680.8135100002</v>
      </c>
      <c r="T32" s="34">
        <v>1387234.4680400002</v>
      </c>
      <c r="U32" s="34">
        <v>1170050.5021500001</v>
      </c>
      <c r="V32" s="34">
        <v>1354238.9388599999</v>
      </c>
      <c r="W32" s="34">
        <v>1367132.7527899998</v>
      </c>
      <c r="X32" s="34">
        <v>1404372.97251</v>
      </c>
      <c r="Y32" s="34">
        <v>1255150.3944599999</v>
      </c>
      <c r="Z32" s="34">
        <v>1292172.0773400001</v>
      </c>
      <c r="AA32" s="34">
        <v>1289377.2804400001</v>
      </c>
      <c r="AB32" s="34">
        <v>973455.98832</v>
      </c>
      <c r="AC32" s="34">
        <v>1068070.58761</v>
      </c>
      <c r="AD32" s="34">
        <v>1139139.15968</v>
      </c>
      <c r="AE32" s="34">
        <v>964405.3311699999</v>
      </c>
      <c r="AF32" s="34">
        <v>859122.41173000005</v>
      </c>
      <c r="AG32" s="34">
        <v>782893.83633000008</v>
      </c>
      <c r="AH32" s="34">
        <v>647094.69558000006</v>
      </c>
      <c r="AI32" s="34">
        <v>789103.59036000003</v>
      </c>
      <c r="AJ32" s="34">
        <v>927772.52832000004</v>
      </c>
      <c r="AK32" s="34">
        <v>862511.52644000005</v>
      </c>
      <c r="AL32" s="34">
        <v>830658.40237000003</v>
      </c>
      <c r="AM32" s="34">
        <v>915378.93888000003</v>
      </c>
      <c r="AN32" s="34">
        <v>1053001.5303700001</v>
      </c>
      <c r="AO32" s="34">
        <v>1120495.4702899999</v>
      </c>
      <c r="AP32" s="34">
        <v>1409256.2760000001</v>
      </c>
      <c r="AQ32" s="34">
        <v>1447540.5429799999</v>
      </c>
      <c r="AR32" s="34">
        <v>1265393.4341</v>
      </c>
      <c r="AS32" s="34">
        <v>1245448.3326600001</v>
      </c>
      <c r="AT32" s="34">
        <v>1313085.9529600001</v>
      </c>
      <c r="AU32" s="34">
        <v>1415972.0343900002</v>
      </c>
    </row>
    <row r="33" spans="2:47" outlineLevel="1">
      <c r="B33" t="s">
        <v>64</v>
      </c>
      <c r="C33" s="37" t="s">
        <v>224</v>
      </c>
      <c r="D33" s="34">
        <f>D34+D35</f>
        <v>287431.93266000005</v>
      </c>
      <c r="E33" s="34">
        <v>225441.95663999999</v>
      </c>
      <c r="F33" s="34">
        <f t="shared" ref="F33:AU33" si="6">F34+F35</f>
        <v>242912.79947999999</v>
      </c>
      <c r="G33" s="34">
        <f t="shared" si="6"/>
        <v>186335.08747999999</v>
      </c>
      <c r="H33" s="34">
        <f t="shared" si="6"/>
        <v>257620.22258</v>
      </c>
      <c r="I33" s="34">
        <f t="shared" si="6"/>
        <v>247312.75316999998</v>
      </c>
      <c r="J33" s="34">
        <f t="shared" si="6"/>
        <v>242943.42504</v>
      </c>
      <c r="K33" s="34">
        <f t="shared" si="6"/>
        <v>235393.77668000001</v>
      </c>
      <c r="L33" s="34">
        <f t="shared" si="6"/>
        <v>222365.87651</v>
      </c>
      <c r="M33" s="34">
        <f t="shared" si="6"/>
        <v>246209.01060000001</v>
      </c>
      <c r="N33" s="34">
        <f t="shared" si="6"/>
        <v>238590.47218000001</v>
      </c>
      <c r="O33" s="34">
        <f t="shared" si="6"/>
        <v>252486.39804</v>
      </c>
      <c r="P33" s="34">
        <f t="shared" si="6"/>
        <v>257441.40258999998</v>
      </c>
      <c r="Q33" s="34">
        <f t="shared" si="6"/>
        <v>273440.67261999997</v>
      </c>
      <c r="R33" s="34">
        <f t="shared" si="6"/>
        <v>278297.21552000003</v>
      </c>
      <c r="S33" s="34">
        <f t="shared" si="6"/>
        <v>313752.61602999998</v>
      </c>
      <c r="T33" s="34">
        <f t="shared" si="6"/>
        <v>310875.63188999996</v>
      </c>
      <c r="U33" s="34">
        <f t="shared" si="6"/>
        <v>313191.03123000002</v>
      </c>
      <c r="V33" s="34">
        <f t="shared" si="6"/>
        <v>379434.08841000003</v>
      </c>
      <c r="W33" s="34">
        <f t="shared" si="6"/>
        <v>388116.90631999995</v>
      </c>
      <c r="X33" s="34">
        <f t="shared" si="6"/>
        <v>388499.81341999996</v>
      </c>
      <c r="Y33" s="34">
        <f t="shared" si="6"/>
        <v>400290.97892999998</v>
      </c>
      <c r="Z33" s="34">
        <f t="shared" si="6"/>
        <v>288831.90165000001</v>
      </c>
      <c r="AA33" s="34">
        <f t="shared" si="6"/>
        <v>381879.63517999998</v>
      </c>
      <c r="AB33" s="34">
        <f t="shared" si="6"/>
        <v>412978.94063999999</v>
      </c>
      <c r="AC33" s="34">
        <f t="shared" si="6"/>
        <v>463234.79403000005</v>
      </c>
      <c r="AD33" s="34">
        <f t="shared" si="6"/>
        <v>646592.03599999996</v>
      </c>
      <c r="AE33" s="34">
        <f t="shared" si="6"/>
        <v>672130.18505999993</v>
      </c>
      <c r="AF33" s="34">
        <f t="shared" si="6"/>
        <v>575199.12823999999</v>
      </c>
      <c r="AG33" s="34">
        <f t="shared" si="6"/>
        <v>607017.97433</v>
      </c>
      <c r="AH33" s="34">
        <f t="shared" si="6"/>
        <v>560897.56940000004</v>
      </c>
      <c r="AI33" s="34">
        <f t="shared" si="6"/>
        <v>361728.29087000003</v>
      </c>
      <c r="AJ33" s="34">
        <f t="shared" si="6"/>
        <v>524284.58554999996</v>
      </c>
      <c r="AK33" s="34">
        <f t="shared" si="6"/>
        <v>389504.08898999996</v>
      </c>
      <c r="AL33" s="34">
        <f t="shared" si="6"/>
        <v>375454.27639999997</v>
      </c>
      <c r="AM33" s="34">
        <f t="shared" si="6"/>
        <v>408210.25617000001</v>
      </c>
      <c r="AN33" s="34">
        <f t="shared" si="6"/>
        <v>392043.29864000005</v>
      </c>
      <c r="AO33" s="34">
        <f t="shared" si="6"/>
        <v>480839.52338000003</v>
      </c>
      <c r="AP33" s="34">
        <f t="shared" si="6"/>
        <v>534627.35136999993</v>
      </c>
      <c r="AQ33" s="34">
        <f t="shared" si="6"/>
        <v>516785.07059999998</v>
      </c>
      <c r="AR33" s="34">
        <f t="shared" si="6"/>
        <v>505198.55589000002</v>
      </c>
      <c r="AS33" s="34">
        <f t="shared" si="6"/>
        <v>495327.66729000001</v>
      </c>
      <c r="AT33" s="34">
        <f t="shared" si="6"/>
        <v>562929.52210000006</v>
      </c>
      <c r="AU33" s="34">
        <f t="shared" si="6"/>
        <v>260868.21271000002</v>
      </c>
    </row>
    <row r="34" spans="2:47" outlineLevel="1">
      <c r="B34" s="42" t="s">
        <v>225</v>
      </c>
      <c r="C34" s="43" t="s">
        <v>226</v>
      </c>
      <c r="D34" s="44">
        <v>130420.66829</v>
      </c>
      <c r="E34" s="44">
        <v>106094.95878999998</v>
      </c>
      <c r="F34" s="44">
        <v>123186.05684999999</v>
      </c>
      <c r="G34" s="44">
        <v>90214.245710000003</v>
      </c>
      <c r="H34" s="44">
        <v>152521.70033999998</v>
      </c>
      <c r="I34" s="44">
        <v>140158.73405</v>
      </c>
      <c r="J34" s="44">
        <v>143457.33541</v>
      </c>
      <c r="K34" s="44">
        <v>141647.99666</v>
      </c>
      <c r="L34" s="44">
        <v>136417.07003999999</v>
      </c>
      <c r="M34" s="44">
        <v>155208.47421000001</v>
      </c>
      <c r="N34" s="44">
        <v>141936.05806000001</v>
      </c>
      <c r="O34" s="44">
        <v>148214.97242999999</v>
      </c>
      <c r="P34" s="44">
        <v>151334.18122999999</v>
      </c>
      <c r="Q34" s="44">
        <v>150125.88573000001</v>
      </c>
      <c r="R34" s="44">
        <v>151276.70704000001</v>
      </c>
      <c r="S34" s="44">
        <v>156660.21328999999</v>
      </c>
      <c r="T34" s="44">
        <v>154911.99080999999</v>
      </c>
      <c r="U34" s="44">
        <v>151869.28591000001</v>
      </c>
      <c r="V34" s="44">
        <v>122387.56452</v>
      </c>
      <c r="W34" s="44">
        <v>115076.17793999999</v>
      </c>
      <c r="X34" s="44">
        <v>111606.24189</v>
      </c>
      <c r="Y34" s="44">
        <v>103889.13398000001</v>
      </c>
      <c r="Z34" s="44">
        <v>78851.30472</v>
      </c>
      <c r="AA34" s="44">
        <v>71291.473999999987</v>
      </c>
      <c r="AB34" s="44">
        <v>68021.193429999999</v>
      </c>
      <c r="AC34" s="44">
        <v>71202.190359999993</v>
      </c>
      <c r="AD34" s="44">
        <v>72185.210980000003</v>
      </c>
      <c r="AE34" s="44">
        <v>199163.07746999999</v>
      </c>
      <c r="AF34" s="44">
        <v>39988.767009999996</v>
      </c>
      <c r="AG34" s="44">
        <v>133792.10939999999</v>
      </c>
      <c r="AH34" s="44">
        <v>72503.930900000007</v>
      </c>
      <c r="AI34" s="44">
        <v>58736.16646</v>
      </c>
      <c r="AJ34" s="44">
        <v>51791.394589999996</v>
      </c>
      <c r="AK34" s="44">
        <v>52578.816459999995</v>
      </c>
      <c r="AL34" s="44">
        <v>54142.364600000001</v>
      </c>
      <c r="AM34" s="44">
        <v>52872.714740000003</v>
      </c>
      <c r="AN34" s="44">
        <v>52967.442150000003</v>
      </c>
      <c r="AO34" s="44">
        <v>60498.482940000002</v>
      </c>
      <c r="AP34" s="44">
        <v>55492.737529999999</v>
      </c>
      <c r="AQ34" s="44">
        <v>40766.959130000003</v>
      </c>
      <c r="AR34" s="44">
        <v>71152.964590000003</v>
      </c>
      <c r="AS34" s="44">
        <v>74622.071190000002</v>
      </c>
      <c r="AT34" s="44">
        <v>59343.97812</v>
      </c>
      <c r="AU34" s="34">
        <v>60725.087619999998</v>
      </c>
    </row>
    <row r="35" spans="2:47" outlineLevel="1">
      <c r="B35" s="42" t="s">
        <v>227</v>
      </c>
      <c r="C35" s="43" t="s">
        <v>228</v>
      </c>
      <c r="D35" s="44">
        <v>157011.26437000002</v>
      </c>
      <c r="E35" s="44">
        <v>119346.99785</v>
      </c>
      <c r="F35" s="44">
        <v>119726.74263000001</v>
      </c>
      <c r="G35" s="44">
        <v>96120.841769999999</v>
      </c>
      <c r="H35" s="44">
        <v>105098.52224000001</v>
      </c>
      <c r="I35" s="44">
        <v>107154.01912</v>
      </c>
      <c r="J35" s="44">
        <v>99486.089630000002</v>
      </c>
      <c r="K35" s="44">
        <v>93745.780020000006</v>
      </c>
      <c r="L35" s="44">
        <v>85948.80647000001</v>
      </c>
      <c r="M35" s="44">
        <v>91000.536389999994</v>
      </c>
      <c r="N35" s="44">
        <v>96654.414120000001</v>
      </c>
      <c r="O35" s="44">
        <v>104271.42561000001</v>
      </c>
      <c r="P35" s="44">
        <v>106107.22136</v>
      </c>
      <c r="Q35" s="44">
        <v>123314.78688999999</v>
      </c>
      <c r="R35" s="44">
        <v>127020.50848</v>
      </c>
      <c r="S35" s="44">
        <v>157092.40273999999</v>
      </c>
      <c r="T35" s="44">
        <v>155963.64108</v>
      </c>
      <c r="U35" s="44">
        <v>161321.74532000002</v>
      </c>
      <c r="V35" s="44">
        <v>257046.52389000001</v>
      </c>
      <c r="W35" s="44">
        <v>273040.72837999999</v>
      </c>
      <c r="X35" s="44">
        <v>276893.57152999996</v>
      </c>
      <c r="Y35" s="44">
        <v>296401.84495</v>
      </c>
      <c r="Z35" s="44">
        <v>209980.59693</v>
      </c>
      <c r="AA35" s="44">
        <v>310588.16118</v>
      </c>
      <c r="AB35" s="44">
        <v>344957.74721</v>
      </c>
      <c r="AC35" s="44">
        <v>392032.60367000004</v>
      </c>
      <c r="AD35" s="44">
        <v>574406.82501999999</v>
      </c>
      <c r="AE35" s="44">
        <v>472967.10758999997</v>
      </c>
      <c r="AF35" s="44">
        <v>535210.36123000004</v>
      </c>
      <c r="AG35" s="44">
        <v>473225.86492999998</v>
      </c>
      <c r="AH35" s="44">
        <v>488393.6385</v>
      </c>
      <c r="AI35" s="44">
        <v>302992.12441000005</v>
      </c>
      <c r="AJ35" s="44">
        <v>472493.19095999998</v>
      </c>
      <c r="AK35" s="44">
        <v>336925.27252999996</v>
      </c>
      <c r="AL35" s="44">
        <v>321311.9118</v>
      </c>
      <c r="AM35" s="44">
        <v>355337.54142999998</v>
      </c>
      <c r="AN35" s="44">
        <v>339075.85649000003</v>
      </c>
      <c r="AO35" s="44">
        <v>420341.04044000001</v>
      </c>
      <c r="AP35" s="44">
        <v>479134.61383999995</v>
      </c>
      <c r="AQ35" s="44">
        <v>476018.11147</v>
      </c>
      <c r="AR35" s="44">
        <v>434045.59130000003</v>
      </c>
      <c r="AS35" s="44">
        <v>420705.59610000002</v>
      </c>
      <c r="AT35" s="44">
        <v>503585.54398000002</v>
      </c>
      <c r="AU35" s="34">
        <v>200143.12509000002</v>
      </c>
    </row>
    <row r="36" spans="2:47" outlineLevel="1">
      <c r="B36" t="s">
        <v>65</v>
      </c>
      <c r="C36" s="37" t="s">
        <v>229</v>
      </c>
      <c r="D36" s="34">
        <v>245100.48784000002</v>
      </c>
      <c r="E36" s="34">
        <v>268081.59721000004</v>
      </c>
      <c r="F36" s="34">
        <v>222178.56731000001</v>
      </c>
      <c r="G36" s="34">
        <v>242512.56317000001</v>
      </c>
      <c r="H36" s="34">
        <v>212423.89460999999</v>
      </c>
      <c r="I36" s="34">
        <v>231856.94704999999</v>
      </c>
      <c r="J36" s="34">
        <v>193333.22691000003</v>
      </c>
      <c r="K36" s="34">
        <v>212583.56185</v>
      </c>
      <c r="L36" s="34">
        <v>259981.53378000003</v>
      </c>
      <c r="M36" s="34">
        <v>192848.59293999997</v>
      </c>
      <c r="N36" s="34">
        <v>223787.65857000003</v>
      </c>
      <c r="O36" s="34">
        <v>236077.20202000003</v>
      </c>
      <c r="P36" s="34">
        <v>218940.02503999998</v>
      </c>
      <c r="Q36" s="34">
        <v>304716.96337999997</v>
      </c>
      <c r="R36" s="34">
        <v>319167.73468999995</v>
      </c>
      <c r="S36" s="34">
        <v>271834.31372999999</v>
      </c>
      <c r="T36" s="34">
        <v>287545.22375</v>
      </c>
      <c r="U36" s="34">
        <v>433407.02356</v>
      </c>
      <c r="V36" s="34">
        <v>314227.34603999997</v>
      </c>
      <c r="W36" s="34">
        <v>349421.59221999999</v>
      </c>
      <c r="X36" s="34">
        <v>550157.25705999997</v>
      </c>
      <c r="Y36" s="34">
        <v>585522.20338999992</v>
      </c>
      <c r="Z36" s="34">
        <v>376979.83142</v>
      </c>
      <c r="AA36" s="34">
        <v>391257.03480000002</v>
      </c>
      <c r="AB36" s="34">
        <v>415927.28123999998</v>
      </c>
      <c r="AC36" s="34">
        <v>318665.99731999997</v>
      </c>
      <c r="AD36" s="34">
        <v>389959.05895999999</v>
      </c>
      <c r="AE36" s="34">
        <v>408.32711999999998</v>
      </c>
      <c r="AF36" s="34">
        <v>439825.15019999997</v>
      </c>
      <c r="AG36" s="34">
        <v>613694.93648999999</v>
      </c>
      <c r="AH36" s="34">
        <v>231909.72213000001</v>
      </c>
      <c r="AI36" s="34">
        <v>10601.92511</v>
      </c>
      <c r="AJ36" s="34">
        <v>285137.57742000005</v>
      </c>
      <c r="AK36" s="34">
        <v>343254.84161</v>
      </c>
      <c r="AL36" s="34">
        <v>306202.86067999998</v>
      </c>
      <c r="AM36" s="34">
        <v>312612.68023</v>
      </c>
      <c r="AN36" s="34">
        <v>288124.09233999997</v>
      </c>
      <c r="AO36" s="34">
        <v>321397.71016000002</v>
      </c>
      <c r="AP36" s="34">
        <v>310950.25300999999</v>
      </c>
      <c r="AQ36" s="34">
        <v>390328.49923000002</v>
      </c>
      <c r="AR36" s="34">
        <v>338309.99935</v>
      </c>
      <c r="AS36" s="34">
        <v>410798.50391999999</v>
      </c>
      <c r="AT36" s="34">
        <v>351624.76436999999</v>
      </c>
      <c r="AU36" s="34">
        <v>536705.08958000003</v>
      </c>
    </row>
    <row r="37" spans="2:47" outlineLevel="1">
      <c r="B37" t="s">
        <v>66</v>
      </c>
      <c r="C37" s="37" t="s">
        <v>230</v>
      </c>
      <c r="D37" s="34">
        <v>15851.479359999999</v>
      </c>
      <c r="E37" s="34">
        <v>15851.47941</v>
      </c>
      <c r="F37" s="34">
        <v>15851.479370000001</v>
      </c>
      <c r="G37" s="34">
        <v>15941.85743</v>
      </c>
      <c r="H37" s="34">
        <v>12865.805380000002</v>
      </c>
      <c r="I37" s="34">
        <v>12876.015230000001</v>
      </c>
      <c r="J37" s="34">
        <v>-8584.0101400000003</v>
      </c>
      <c r="K37" s="34">
        <v>12517.63062</v>
      </c>
      <c r="L37" s="34">
        <v>11929.81913</v>
      </c>
      <c r="M37" s="34">
        <v>12463.52196</v>
      </c>
      <c r="N37" s="34">
        <v>11897.579729999999</v>
      </c>
      <c r="O37" s="34">
        <v>10128.931629999999</v>
      </c>
      <c r="P37" s="34">
        <v>9770.498090000001</v>
      </c>
      <c r="Q37" s="34">
        <v>7750.6458300000004</v>
      </c>
      <c r="R37" s="34">
        <v>7904.5606600000001</v>
      </c>
      <c r="S37" s="34">
        <v>7899.5219799999995</v>
      </c>
      <c r="T37" s="34">
        <v>7798.4598100000003</v>
      </c>
      <c r="U37" s="34">
        <v>8262.56041</v>
      </c>
      <c r="V37" s="34">
        <v>8179.2940299999991</v>
      </c>
      <c r="W37" s="34">
        <v>7857.8976600000005</v>
      </c>
      <c r="X37" s="34">
        <v>8684.7347800000007</v>
      </c>
      <c r="Y37" s="34">
        <v>10034.127280000001</v>
      </c>
      <c r="Z37" s="34">
        <v>7222.5673699999998</v>
      </c>
      <c r="AA37" s="34">
        <v>8723.164209999999</v>
      </c>
      <c r="AB37" s="34">
        <v>8605.6755299999986</v>
      </c>
      <c r="AC37" s="34">
        <v>14346.98482</v>
      </c>
      <c r="AD37" s="34">
        <v>14118.449720000001</v>
      </c>
      <c r="AE37" s="34">
        <v>13154.61485</v>
      </c>
      <c r="AF37" s="34">
        <v>13075.371730000001</v>
      </c>
      <c r="AG37" s="34">
        <v>12437.17049</v>
      </c>
      <c r="AH37" s="34">
        <v>12033.1245</v>
      </c>
      <c r="AI37" s="34">
        <v>11154.09384</v>
      </c>
      <c r="AJ37" s="34">
        <v>12590.236429999999</v>
      </c>
      <c r="AK37" s="34">
        <v>11665.0038</v>
      </c>
      <c r="AL37" s="34">
        <v>12745.01784</v>
      </c>
      <c r="AM37" s="34">
        <v>11726.14545</v>
      </c>
      <c r="AN37" s="34">
        <v>12624.22011</v>
      </c>
      <c r="AO37" s="34">
        <v>11634.446199999998</v>
      </c>
      <c r="AP37" s="34">
        <v>11756.373150000001</v>
      </c>
      <c r="AQ37" s="34">
        <v>11899.611289999999</v>
      </c>
      <c r="AR37" s="34">
        <v>13250.66792</v>
      </c>
      <c r="AS37" s="34">
        <v>15130.026750000001</v>
      </c>
      <c r="AT37" s="34">
        <v>13693.49087</v>
      </c>
      <c r="AU37" s="34">
        <v>13700.23841</v>
      </c>
    </row>
    <row r="38" spans="2:47">
      <c r="B38" t="s">
        <v>67</v>
      </c>
      <c r="C38" s="37" t="s">
        <v>231</v>
      </c>
      <c r="D38" s="34">
        <f>D39+D40</f>
        <v>141758.11971</v>
      </c>
      <c r="E38" s="34">
        <v>153000.11514000001</v>
      </c>
      <c r="F38" s="34">
        <f t="shared" ref="F38:AU38" si="7">F39+F40</f>
        <v>139825.606</v>
      </c>
      <c r="G38" s="34">
        <f t="shared" si="7"/>
        <v>138596.10644999999</v>
      </c>
      <c r="H38" s="34">
        <f t="shared" si="7"/>
        <v>143462.43089999998</v>
      </c>
      <c r="I38" s="34">
        <f t="shared" si="7"/>
        <v>137045.53393999999</v>
      </c>
      <c r="J38" s="34">
        <f t="shared" si="7"/>
        <v>145926.14477000001</v>
      </c>
      <c r="K38" s="34">
        <f t="shared" si="7"/>
        <v>167264.45828000002</v>
      </c>
      <c r="L38" s="34">
        <f t="shared" si="7"/>
        <v>157202.17025</v>
      </c>
      <c r="M38" s="34">
        <f t="shared" si="7"/>
        <v>148274.01433999999</v>
      </c>
      <c r="N38" s="34">
        <f t="shared" si="7"/>
        <v>177813.36319999999</v>
      </c>
      <c r="O38" s="34">
        <f t="shared" si="7"/>
        <v>174519.34912999999</v>
      </c>
      <c r="P38" s="34">
        <f t="shared" si="7"/>
        <v>193132.76524000004</v>
      </c>
      <c r="Q38" s="34">
        <f t="shared" si="7"/>
        <v>206588.90763</v>
      </c>
      <c r="R38" s="34">
        <f t="shared" si="7"/>
        <v>205297.59349</v>
      </c>
      <c r="S38" s="34">
        <f t="shared" si="7"/>
        <v>216529.15023000003</v>
      </c>
      <c r="T38" s="34">
        <f t="shared" si="7"/>
        <v>214462.15869000001</v>
      </c>
      <c r="U38" s="34">
        <f t="shared" si="7"/>
        <v>211055.40547</v>
      </c>
      <c r="V38" s="34">
        <f t="shared" si="7"/>
        <v>229280.52938999998</v>
      </c>
      <c r="W38" s="34">
        <f t="shared" si="7"/>
        <v>218820.5404</v>
      </c>
      <c r="X38" s="34">
        <f t="shared" si="7"/>
        <v>214394.05647000001</v>
      </c>
      <c r="Y38" s="34">
        <f t="shared" si="7"/>
        <v>204777.66466000001</v>
      </c>
      <c r="Z38" s="34">
        <f t="shared" si="7"/>
        <v>214902.84542000003</v>
      </c>
      <c r="AA38" s="34">
        <f t="shared" si="7"/>
        <v>235401.13952</v>
      </c>
      <c r="AB38" s="34">
        <f t="shared" si="7"/>
        <v>252497.69368999999</v>
      </c>
      <c r="AC38" s="34">
        <f t="shared" si="7"/>
        <v>235767.01665999999</v>
      </c>
      <c r="AD38" s="34">
        <f t="shared" si="7"/>
        <v>310944.68556999997</v>
      </c>
      <c r="AE38" s="34">
        <f t="shared" si="7"/>
        <v>305849.72687999997</v>
      </c>
      <c r="AF38" s="34">
        <f t="shared" si="7"/>
        <v>301610.92969999998</v>
      </c>
      <c r="AG38" s="34">
        <f t="shared" si="7"/>
        <v>263811.57030999998</v>
      </c>
      <c r="AH38" s="34">
        <f t="shared" si="7"/>
        <v>259420.76152</v>
      </c>
      <c r="AI38" s="34">
        <f t="shared" si="7"/>
        <v>280475.60221000004</v>
      </c>
      <c r="AJ38" s="34">
        <f t="shared" si="7"/>
        <v>260779.53323</v>
      </c>
      <c r="AK38" s="34">
        <f t="shared" si="7"/>
        <v>274919.32238999999</v>
      </c>
      <c r="AL38" s="34">
        <f t="shared" si="7"/>
        <v>282800.26433000003</v>
      </c>
      <c r="AM38" s="34">
        <f t="shared" si="7"/>
        <v>283945.22658000002</v>
      </c>
      <c r="AN38" s="34">
        <f t="shared" si="7"/>
        <v>294441.84244000004</v>
      </c>
      <c r="AO38" s="34">
        <f t="shared" si="7"/>
        <v>305724.17009999999</v>
      </c>
      <c r="AP38" s="34">
        <f t="shared" si="7"/>
        <v>336563.69975000003</v>
      </c>
      <c r="AQ38" s="34">
        <f t="shared" si="7"/>
        <v>311631.63860000001</v>
      </c>
      <c r="AR38" s="34">
        <f t="shared" si="7"/>
        <v>363986.95938000001</v>
      </c>
      <c r="AS38" s="34">
        <f t="shared" si="7"/>
        <v>326983.60477999999</v>
      </c>
      <c r="AT38" s="34">
        <f t="shared" si="7"/>
        <v>341829.75514999998</v>
      </c>
      <c r="AU38" s="34">
        <f t="shared" si="7"/>
        <v>369651.36217999994</v>
      </c>
    </row>
    <row r="39" spans="2:47" outlineLevel="1">
      <c r="B39" s="42" t="s">
        <v>257</v>
      </c>
      <c r="C39" s="43" t="s">
        <v>233</v>
      </c>
      <c r="D39" s="44">
        <v>51896.546330000005</v>
      </c>
      <c r="E39" s="44">
        <v>54668.101999999999</v>
      </c>
      <c r="F39" s="44">
        <v>47399.854989999993</v>
      </c>
      <c r="G39" s="44">
        <v>47232.463909999999</v>
      </c>
      <c r="H39" s="44">
        <v>46983.101420000006</v>
      </c>
      <c r="I39" s="44">
        <v>48289.921410000003</v>
      </c>
      <c r="J39" s="44">
        <v>48068.70304</v>
      </c>
      <c r="K39" s="44">
        <v>63654.853830000007</v>
      </c>
      <c r="L39" s="44">
        <v>59839.550309999999</v>
      </c>
      <c r="M39" s="44">
        <v>70329.548179999998</v>
      </c>
      <c r="N39" s="44">
        <v>45756.307919999999</v>
      </c>
      <c r="O39" s="44">
        <v>69640.364549999998</v>
      </c>
      <c r="P39" s="44">
        <v>86600.254210000014</v>
      </c>
      <c r="Q39" s="44">
        <v>90429.012010000006</v>
      </c>
      <c r="R39" s="44">
        <v>92514.989059999993</v>
      </c>
      <c r="S39" s="44">
        <v>99426.579020000005</v>
      </c>
      <c r="T39" s="44">
        <v>103856.44324000001</v>
      </c>
      <c r="U39" s="44">
        <v>104982.18294</v>
      </c>
      <c r="V39" s="44">
        <v>107301.32754</v>
      </c>
      <c r="W39" s="44">
        <v>111197.84288</v>
      </c>
      <c r="X39" s="44">
        <v>110797.15694</v>
      </c>
      <c r="Y39" s="44">
        <v>102464.8417</v>
      </c>
      <c r="Z39" s="44">
        <v>110774.65060000001</v>
      </c>
      <c r="AA39" s="44">
        <v>117267.77114</v>
      </c>
      <c r="AB39" s="44">
        <v>98789.453930000003</v>
      </c>
      <c r="AC39" s="44">
        <v>97243.059340000007</v>
      </c>
      <c r="AD39" s="44">
        <v>142307.70269999999</v>
      </c>
      <c r="AE39" s="44">
        <v>129871.16618</v>
      </c>
      <c r="AF39" s="44">
        <v>121200.89770999999</v>
      </c>
      <c r="AG39" s="44">
        <v>119342.18299</v>
      </c>
      <c r="AH39" s="44">
        <v>134279.53552</v>
      </c>
      <c r="AI39" s="44">
        <v>139389.28141</v>
      </c>
      <c r="AJ39" s="44">
        <v>123032.56359000001</v>
      </c>
      <c r="AK39" s="44">
        <v>139795.49808000002</v>
      </c>
      <c r="AL39" s="44">
        <v>131814.70761000001</v>
      </c>
      <c r="AM39" s="44">
        <v>132749.51218000002</v>
      </c>
      <c r="AN39" s="44">
        <v>135394.58317</v>
      </c>
      <c r="AO39" s="44">
        <v>133221.92129999999</v>
      </c>
      <c r="AP39" s="44">
        <v>158309.21575999999</v>
      </c>
      <c r="AQ39" s="44">
        <v>122930.34262000001</v>
      </c>
      <c r="AR39" s="44">
        <v>141701.23143000001</v>
      </c>
      <c r="AS39" s="44">
        <v>129549.23293000001</v>
      </c>
      <c r="AT39" s="44">
        <v>139148.94171000001</v>
      </c>
      <c r="AU39" s="34">
        <v>148788.87091999999</v>
      </c>
    </row>
    <row r="40" spans="2:47" outlineLevel="1">
      <c r="B40" s="42" t="s">
        <v>258</v>
      </c>
      <c r="C40" s="43" t="s">
        <v>235</v>
      </c>
      <c r="D40" s="44">
        <v>89861.573379999987</v>
      </c>
      <c r="E40" s="44">
        <v>98332.013139999995</v>
      </c>
      <c r="F40" s="44">
        <v>92425.751010000007</v>
      </c>
      <c r="G40" s="44">
        <v>91363.642540000001</v>
      </c>
      <c r="H40" s="44">
        <v>96479.329479999986</v>
      </c>
      <c r="I40" s="44">
        <v>88755.612529999999</v>
      </c>
      <c r="J40" s="44">
        <v>97857.441730000006</v>
      </c>
      <c r="K40" s="44">
        <v>103609.60445</v>
      </c>
      <c r="L40" s="44">
        <v>97362.619940000004</v>
      </c>
      <c r="M40" s="44">
        <v>77944.466160000011</v>
      </c>
      <c r="N40" s="44">
        <v>132057.05528</v>
      </c>
      <c r="O40" s="44">
        <v>104878.98457999999</v>
      </c>
      <c r="P40" s="44">
        <v>106532.51103000001</v>
      </c>
      <c r="Q40" s="44">
        <v>116159.89562</v>
      </c>
      <c r="R40" s="44">
        <v>112782.60443000001</v>
      </c>
      <c r="S40" s="44">
        <v>117102.57121000001</v>
      </c>
      <c r="T40" s="44">
        <v>110605.71545000002</v>
      </c>
      <c r="U40" s="44">
        <v>106073.22253</v>
      </c>
      <c r="V40" s="44">
        <v>121979.20184999998</v>
      </c>
      <c r="W40" s="44">
        <v>107622.69752</v>
      </c>
      <c r="X40" s="44">
        <v>103596.89953</v>
      </c>
      <c r="Y40" s="44">
        <v>102312.82296</v>
      </c>
      <c r="Z40" s="44">
        <v>104128.19482</v>
      </c>
      <c r="AA40" s="44">
        <v>118133.36838</v>
      </c>
      <c r="AB40" s="44">
        <v>153708.23976</v>
      </c>
      <c r="AC40" s="44">
        <v>138523.95731999999</v>
      </c>
      <c r="AD40" s="44">
        <v>168636.98287000001</v>
      </c>
      <c r="AE40" s="44">
        <v>175978.5607</v>
      </c>
      <c r="AF40" s="44">
        <v>180410.03199000002</v>
      </c>
      <c r="AG40" s="44">
        <v>144469.38731999998</v>
      </c>
      <c r="AH40" s="44">
        <v>125141.226</v>
      </c>
      <c r="AI40" s="44">
        <v>141086.32080000002</v>
      </c>
      <c r="AJ40" s="44">
        <v>137746.96964</v>
      </c>
      <c r="AK40" s="44">
        <v>135123.82431</v>
      </c>
      <c r="AL40" s="44">
        <v>150985.55671999999</v>
      </c>
      <c r="AM40" s="44">
        <v>151195.7144</v>
      </c>
      <c r="AN40" s="44">
        <v>159047.25927000001</v>
      </c>
      <c r="AO40" s="44">
        <v>172502.2488</v>
      </c>
      <c r="AP40" s="44">
        <v>178254.48399000001</v>
      </c>
      <c r="AQ40" s="44">
        <v>188701.29598</v>
      </c>
      <c r="AR40" s="44">
        <v>222285.72795</v>
      </c>
      <c r="AS40" s="44">
        <v>197434.37185</v>
      </c>
      <c r="AT40" s="44">
        <v>202680.81344</v>
      </c>
      <c r="AU40" s="34">
        <v>220862.49125999998</v>
      </c>
    </row>
    <row r="41" spans="2:47" ht="7.5" customHeight="1"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</row>
    <row r="42" spans="2:47">
      <c r="B42" t="s">
        <v>236</v>
      </c>
      <c r="C42" s="35" t="s">
        <v>237</v>
      </c>
      <c r="D42" s="36">
        <f>D43+D46</f>
        <v>201760.73480999999</v>
      </c>
      <c r="E42" s="36">
        <v>202409.76188000001</v>
      </c>
      <c r="F42" s="36">
        <f t="shared" ref="F42:AU42" si="8">F43+F46</f>
        <v>188868.73748000001</v>
      </c>
      <c r="G42" s="36">
        <f t="shared" si="8"/>
        <v>181997.22836999997</v>
      </c>
      <c r="H42" s="36">
        <f t="shared" si="8"/>
        <v>195413.20241000003</v>
      </c>
      <c r="I42" s="36">
        <f t="shared" si="8"/>
        <v>191411.19800999999</v>
      </c>
      <c r="J42" s="36">
        <f t="shared" si="8"/>
        <v>203586.91460000002</v>
      </c>
      <c r="K42" s="36">
        <f t="shared" si="8"/>
        <v>220501.16672000001</v>
      </c>
      <c r="L42" s="36">
        <f t="shared" si="8"/>
        <v>236802.579</v>
      </c>
      <c r="M42" s="36">
        <f t="shared" si="8"/>
        <v>262600.79980000004</v>
      </c>
      <c r="N42" s="36">
        <f t="shared" si="8"/>
        <v>234800.16283000002</v>
      </c>
      <c r="O42" s="36">
        <f t="shared" si="8"/>
        <v>272966.34559000004</v>
      </c>
      <c r="P42" s="36">
        <f t="shared" si="8"/>
        <v>258988.77672000002</v>
      </c>
      <c r="Q42" s="36">
        <f t="shared" si="8"/>
        <v>264422.11429</v>
      </c>
      <c r="R42" s="36">
        <f t="shared" si="8"/>
        <v>275119.60665999999</v>
      </c>
      <c r="S42" s="36">
        <f t="shared" si="8"/>
        <v>283858.24329000001</v>
      </c>
      <c r="T42" s="36">
        <f t="shared" si="8"/>
        <v>296992.44897999999</v>
      </c>
      <c r="U42" s="36">
        <f t="shared" si="8"/>
        <v>283799.73823000002</v>
      </c>
      <c r="V42" s="36">
        <f t="shared" si="8"/>
        <v>267207.40472999995</v>
      </c>
      <c r="W42" s="36">
        <f t="shared" si="8"/>
        <v>269155.84453</v>
      </c>
      <c r="X42" s="36">
        <f t="shared" si="8"/>
        <v>294933.64879000001</v>
      </c>
      <c r="Y42" s="36">
        <f t="shared" si="8"/>
        <v>275517.15164</v>
      </c>
      <c r="Z42" s="36">
        <f t="shared" si="8"/>
        <v>298169.61541000003</v>
      </c>
      <c r="AA42" s="36">
        <f t="shared" si="8"/>
        <v>317337.96062999999</v>
      </c>
      <c r="AB42" s="36">
        <f t="shared" si="8"/>
        <v>254841.25572999998</v>
      </c>
      <c r="AC42" s="36">
        <f t="shared" si="8"/>
        <v>286494.15390000003</v>
      </c>
      <c r="AD42" s="36">
        <f t="shared" si="8"/>
        <v>283208.70735000004</v>
      </c>
      <c r="AE42" s="36">
        <f t="shared" si="8"/>
        <v>449567.53134999995</v>
      </c>
      <c r="AF42" s="36">
        <f t="shared" si="8"/>
        <v>362644.96268</v>
      </c>
      <c r="AG42" s="36">
        <f t="shared" si="8"/>
        <v>197798.55369999996</v>
      </c>
      <c r="AH42" s="36">
        <f t="shared" si="8"/>
        <v>663679.85632999998</v>
      </c>
      <c r="AI42" s="36">
        <f t="shared" si="8"/>
        <v>1241566.9557500002</v>
      </c>
      <c r="AJ42" s="36">
        <f t="shared" si="8"/>
        <v>386916.47304999997</v>
      </c>
      <c r="AK42" s="36">
        <f t="shared" si="8"/>
        <v>408840.85605</v>
      </c>
      <c r="AL42" s="36">
        <f t="shared" si="8"/>
        <v>551877.56906000001</v>
      </c>
      <c r="AM42" s="36">
        <f t="shared" si="8"/>
        <v>615505.73970999999</v>
      </c>
      <c r="AN42" s="36">
        <f t="shared" si="8"/>
        <v>568034.53038000001</v>
      </c>
      <c r="AO42" s="36">
        <f t="shared" si="8"/>
        <v>671713.26976000005</v>
      </c>
      <c r="AP42" s="36">
        <f t="shared" si="8"/>
        <v>684481.93430000008</v>
      </c>
      <c r="AQ42" s="36">
        <f t="shared" si="8"/>
        <v>675367.17529000004</v>
      </c>
      <c r="AR42" s="36">
        <f t="shared" si="8"/>
        <v>719229.33720999991</v>
      </c>
      <c r="AS42" s="36">
        <f t="shared" si="8"/>
        <v>702466.65125999996</v>
      </c>
      <c r="AT42" s="36">
        <f t="shared" si="8"/>
        <v>713542.67523000005</v>
      </c>
      <c r="AU42" s="36">
        <f t="shared" si="8"/>
        <v>693992.28034000006</v>
      </c>
    </row>
    <row r="43" spans="2:47">
      <c r="B43" t="s">
        <v>68</v>
      </c>
      <c r="C43" s="37" t="s">
        <v>238</v>
      </c>
      <c r="D43" s="34">
        <f>D44+D45</f>
        <v>133362.12161999999</v>
      </c>
      <c r="E43" s="34">
        <v>129430.05226</v>
      </c>
      <c r="F43" s="34">
        <f t="shared" ref="F43:AU43" si="9">F44+F45</f>
        <v>118135.48136000001</v>
      </c>
      <c r="G43" s="34">
        <f t="shared" si="9"/>
        <v>111027.99672999998</v>
      </c>
      <c r="H43" s="34">
        <f t="shared" si="9"/>
        <v>125826.54419000002</v>
      </c>
      <c r="I43" s="34">
        <f t="shared" si="9"/>
        <v>127039.08964000001</v>
      </c>
      <c r="J43" s="34">
        <f t="shared" si="9"/>
        <v>115907.57545</v>
      </c>
      <c r="K43" s="34">
        <f t="shared" si="9"/>
        <v>137872.17251</v>
      </c>
      <c r="L43" s="34">
        <f t="shared" si="9"/>
        <v>157169.66021</v>
      </c>
      <c r="M43" s="34">
        <f t="shared" si="9"/>
        <v>172882.30929</v>
      </c>
      <c r="N43" s="34">
        <f t="shared" si="9"/>
        <v>154800.10155000002</v>
      </c>
      <c r="O43" s="34">
        <f t="shared" si="9"/>
        <v>188451.04227000001</v>
      </c>
      <c r="P43" s="34">
        <f t="shared" si="9"/>
        <v>180229.46939000001</v>
      </c>
      <c r="Q43" s="34">
        <f t="shared" si="9"/>
        <v>179428.26407999999</v>
      </c>
      <c r="R43" s="34">
        <f t="shared" si="9"/>
        <v>187603.33736</v>
      </c>
      <c r="S43" s="34">
        <f t="shared" si="9"/>
        <v>186811.46217999997</v>
      </c>
      <c r="T43" s="34">
        <f t="shared" si="9"/>
        <v>212490.18807</v>
      </c>
      <c r="U43" s="34">
        <f t="shared" si="9"/>
        <v>190513.76004999998</v>
      </c>
      <c r="V43" s="34">
        <f t="shared" si="9"/>
        <v>177611.03438</v>
      </c>
      <c r="W43" s="34">
        <f t="shared" si="9"/>
        <v>186866.58870000002</v>
      </c>
      <c r="X43" s="34">
        <f t="shared" si="9"/>
        <v>219363.71163999999</v>
      </c>
      <c r="Y43" s="34">
        <f t="shared" si="9"/>
        <v>204242.63227</v>
      </c>
      <c r="Z43" s="34">
        <f t="shared" si="9"/>
        <v>208432.24303000001</v>
      </c>
      <c r="AA43" s="34">
        <f t="shared" si="9"/>
        <v>239651.84365999998</v>
      </c>
      <c r="AB43" s="34">
        <f t="shared" si="9"/>
        <v>157773.20905999999</v>
      </c>
      <c r="AC43" s="34">
        <f t="shared" si="9"/>
        <v>195064.61194999999</v>
      </c>
      <c r="AD43" s="34">
        <f t="shared" si="9"/>
        <v>175715.76844000001</v>
      </c>
      <c r="AE43" s="34">
        <f t="shared" si="9"/>
        <v>363470.76399999997</v>
      </c>
      <c r="AF43" s="34">
        <f t="shared" si="9"/>
        <v>257281.38673</v>
      </c>
      <c r="AG43" s="34">
        <f t="shared" si="9"/>
        <v>133980.60190999997</v>
      </c>
      <c r="AH43" s="34">
        <f t="shared" si="9"/>
        <v>582039.42012999998</v>
      </c>
      <c r="AI43" s="34">
        <f t="shared" si="9"/>
        <v>1159331.4682900002</v>
      </c>
      <c r="AJ43" s="34">
        <f t="shared" si="9"/>
        <v>297944.59739999997</v>
      </c>
      <c r="AK43" s="34">
        <f t="shared" si="9"/>
        <v>343460.76251999999</v>
      </c>
      <c r="AL43" s="34">
        <f t="shared" si="9"/>
        <v>495641.91463000001</v>
      </c>
      <c r="AM43" s="34">
        <f t="shared" si="9"/>
        <v>531504.53529000003</v>
      </c>
      <c r="AN43" s="34">
        <f t="shared" si="9"/>
        <v>496732.04384000006</v>
      </c>
      <c r="AO43" s="34">
        <f t="shared" si="9"/>
        <v>599288.95837000001</v>
      </c>
      <c r="AP43" s="34">
        <f t="shared" si="9"/>
        <v>593520.77548000007</v>
      </c>
      <c r="AQ43" s="34">
        <f t="shared" si="9"/>
        <v>674792.64075000002</v>
      </c>
      <c r="AR43" s="34">
        <f t="shared" si="9"/>
        <v>644084.21936999995</v>
      </c>
      <c r="AS43" s="34">
        <f t="shared" si="9"/>
        <v>627399.83134999999</v>
      </c>
      <c r="AT43" s="34">
        <f t="shared" si="9"/>
        <v>631261.42625000002</v>
      </c>
      <c r="AU43" s="34">
        <f t="shared" si="9"/>
        <v>608617.19585000002</v>
      </c>
    </row>
    <row r="44" spans="2:47" outlineLevel="1">
      <c r="B44" s="42" t="s">
        <v>239</v>
      </c>
      <c r="C44" s="43" t="s">
        <v>240</v>
      </c>
      <c r="D44" s="44">
        <v>133362.12161999999</v>
      </c>
      <c r="E44" s="44">
        <v>129430.05226</v>
      </c>
      <c r="F44" s="44">
        <v>118135.48136000001</v>
      </c>
      <c r="G44" s="44">
        <v>111027.99672999998</v>
      </c>
      <c r="H44" s="44">
        <v>125826.54419000002</v>
      </c>
      <c r="I44" s="44">
        <v>127039.08964000001</v>
      </c>
      <c r="J44" s="44">
        <v>115907.57545</v>
      </c>
      <c r="K44" s="44">
        <v>137872.17251</v>
      </c>
      <c r="L44" s="44">
        <v>157169.66021</v>
      </c>
      <c r="M44" s="44">
        <v>172882.30929</v>
      </c>
      <c r="N44" s="44">
        <v>154800.10155000002</v>
      </c>
      <c r="O44" s="44">
        <v>188451.04227000001</v>
      </c>
      <c r="P44" s="44">
        <v>180229.46939000001</v>
      </c>
      <c r="Q44" s="44">
        <v>179428.26407999999</v>
      </c>
      <c r="R44" s="44">
        <v>187603.33736</v>
      </c>
      <c r="S44" s="44">
        <v>186811.46217999997</v>
      </c>
      <c r="T44" s="44">
        <v>212490.18807</v>
      </c>
      <c r="U44" s="44">
        <v>190513.76004999998</v>
      </c>
      <c r="V44" s="44">
        <v>177611.03438</v>
      </c>
      <c r="W44" s="44">
        <v>186866.58870000002</v>
      </c>
      <c r="X44" s="44">
        <v>219363.71163999999</v>
      </c>
      <c r="Y44" s="44">
        <v>204242.63227</v>
      </c>
      <c r="Z44" s="44">
        <v>208432.24303000001</v>
      </c>
      <c r="AA44" s="44">
        <v>239651.84365999998</v>
      </c>
      <c r="AB44" s="44">
        <v>83005.90075999999</v>
      </c>
      <c r="AC44" s="44">
        <v>99855.083960000004</v>
      </c>
      <c r="AD44" s="44">
        <v>109072.44203999999</v>
      </c>
      <c r="AE44" s="44">
        <v>106339.41802</v>
      </c>
      <c r="AF44" s="44">
        <v>105641.01319</v>
      </c>
      <c r="AG44" s="44">
        <v>86647.7595</v>
      </c>
      <c r="AH44" s="44">
        <v>91611.717420000015</v>
      </c>
      <c r="AI44" s="44">
        <v>82434.090400000001</v>
      </c>
      <c r="AJ44" s="44">
        <v>76273.967629999985</v>
      </c>
      <c r="AK44" s="44">
        <v>74549.355179999999</v>
      </c>
      <c r="AL44" s="44">
        <v>162956.77217000001</v>
      </c>
      <c r="AM44" s="44">
        <v>152812.41645999998</v>
      </c>
      <c r="AN44" s="44">
        <v>157450.75516999999</v>
      </c>
      <c r="AO44" s="44">
        <v>189113.91038000002</v>
      </c>
      <c r="AP44" s="44">
        <v>216239.62927999999</v>
      </c>
      <c r="AQ44" s="44">
        <v>254301.87653000001</v>
      </c>
      <c r="AR44" s="44">
        <v>224556.38220999998</v>
      </c>
      <c r="AS44" s="44">
        <v>239681.30150999999</v>
      </c>
      <c r="AT44" s="44">
        <v>247024.49056000001</v>
      </c>
      <c r="AU44" s="44">
        <v>237555.91807999997</v>
      </c>
    </row>
    <row r="45" spans="2:47" outlineLevel="1">
      <c r="B45" s="42" t="s">
        <v>241</v>
      </c>
      <c r="C45" s="43" t="s">
        <v>242</v>
      </c>
      <c r="D45" s="44">
        <v>0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74767.308300000004</v>
      </c>
      <c r="AC45" s="44">
        <v>95209.527990000002</v>
      </c>
      <c r="AD45" s="44">
        <v>66643.326400000005</v>
      </c>
      <c r="AE45" s="44">
        <v>257131.34597999998</v>
      </c>
      <c r="AF45" s="44">
        <v>151640.37354</v>
      </c>
      <c r="AG45" s="44">
        <v>47332.842409999983</v>
      </c>
      <c r="AH45" s="44">
        <v>490427.70270999998</v>
      </c>
      <c r="AI45" s="44">
        <v>1076897.3778900001</v>
      </c>
      <c r="AJ45" s="44">
        <v>221670.62977</v>
      </c>
      <c r="AK45" s="44">
        <v>268911.40733999998</v>
      </c>
      <c r="AL45" s="44">
        <v>332685.14246</v>
      </c>
      <c r="AM45" s="44">
        <v>378692.11883000005</v>
      </c>
      <c r="AN45" s="44">
        <v>339281.28867000004</v>
      </c>
      <c r="AO45" s="44">
        <v>410175.04798999999</v>
      </c>
      <c r="AP45" s="44">
        <v>377281.14620000008</v>
      </c>
      <c r="AQ45" s="44">
        <v>420490.76422000001</v>
      </c>
      <c r="AR45" s="44">
        <v>419527.83716</v>
      </c>
      <c r="AS45" s="44">
        <v>387718.52983999997</v>
      </c>
      <c r="AT45" s="44">
        <v>384236.93569000001</v>
      </c>
      <c r="AU45" s="44">
        <v>371061.27776999999</v>
      </c>
    </row>
    <row r="46" spans="2:47" outlineLevel="1">
      <c r="B46" t="s">
        <v>69</v>
      </c>
      <c r="C46" s="37" t="s">
        <v>243</v>
      </c>
      <c r="D46" s="34">
        <v>68398.613190000004</v>
      </c>
      <c r="E46" s="34">
        <v>72979.709620000009</v>
      </c>
      <c r="F46" s="34">
        <v>70733.256120000005</v>
      </c>
      <c r="G46" s="34">
        <v>70969.231639999998</v>
      </c>
      <c r="H46" s="34">
        <v>69586.658219999998</v>
      </c>
      <c r="I46" s="34">
        <v>64372.108370000002</v>
      </c>
      <c r="J46" s="34">
        <v>87679.339150000014</v>
      </c>
      <c r="K46" s="34">
        <v>82628.994210000004</v>
      </c>
      <c r="L46" s="34">
        <v>79632.918789999996</v>
      </c>
      <c r="M46" s="34">
        <v>89718.490510000003</v>
      </c>
      <c r="N46" s="34">
        <v>80000.061279999994</v>
      </c>
      <c r="O46" s="34">
        <v>84515.303320000006</v>
      </c>
      <c r="P46" s="34">
        <v>78759.307330000011</v>
      </c>
      <c r="Q46" s="34">
        <v>84993.850210000004</v>
      </c>
      <c r="R46" s="34">
        <v>87516.2693</v>
      </c>
      <c r="S46" s="34">
        <v>97046.781110000011</v>
      </c>
      <c r="T46" s="34">
        <v>84502.260909999997</v>
      </c>
      <c r="U46" s="34">
        <v>93285.978180000006</v>
      </c>
      <c r="V46" s="34">
        <v>89596.370349999983</v>
      </c>
      <c r="W46" s="34">
        <v>82289.255830000009</v>
      </c>
      <c r="X46" s="34">
        <v>75569.937150000012</v>
      </c>
      <c r="Y46" s="34">
        <v>71274.519369999995</v>
      </c>
      <c r="Z46" s="34">
        <v>89737.372380000001</v>
      </c>
      <c r="AA46" s="34">
        <v>77686.116970000003</v>
      </c>
      <c r="AB46" s="34">
        <v>97068.046669999996</v>
      </c>
      <c r="AC46" s="34">
        <v>91429.541950000013</v>
      </c>
      <c r="AD46" s="34">
        <v>107492.93891000001</v>
      </c>
      <c r="AE46" s="34">
        <v>86096.767349999995</v>
      </c>
      <c r="AF46" s="34">
        <v>105363.57595000001</v>
      </c>
      <c r="AG46" s="34">
        <v>63817.951789999999</v>
      </c>
      <c r="AH46" s="34">
        <v>81640.436199999996</v>
      </c>
      <c r="AI46" s="34">
        <v>82235.487460000004</v>
      </c>
      <c r="AJ46" s="34">
        <v>88971.875650000002</v>
      </c>
      <c r="AK46" s="34">
        <v>65380.093529999998</v>
      </c>
      <c r="AL46" s="34">
        <v>56235.654429999995</v>
      </c>
      <c r="AM46" s="34">
        <v>84001.204419999995</v>
      </c>
      <c r="AN46" s="34">
        <v>71302.486539999998</v>
      </c>
      <c r="AO46" s="34">
        <v>72424.311389999988</v>
      </c>
      <c r="AP46" s="34">
        <v>90961.158820000011</v>
      </c>
      <c r="AQ46" s="34">
        <v>574.53453999999999</v>
      </c>
      <c r="AR46" s="34">
        <v>75145.117840000006</v>
      </c>
      <c r="AS46" s="34">
        <v>75066.819910000006</v>
      </c>
      <c r="AT46" s="34">
        <v>82281.248980000004</v>
      </c>
      <c r="AU46" s="34">
        <v>85375.084490000008</v>
      </c>
    </row>
    <row r="47" spans="2:47" ht="7.5" customHeight="1"/>
    <row r="48" spans="2:47">
      <c r="B48">
        <v>2</v>
      </c>
      <c r="C48" s="35" t="s">
        <v>244</v>
      </c>
      <c r="D48" s="36">
        <f t="shared" ref="D48:AU48" si="10">D42+D29</f>
        <v>1878070.5807100001</v>
      </c>
      <c r="E48" s="36">
        <v>1771737.4789300002</v>
      </c>
      <c r="F48" s="36">
        <f t="shared" si="10"/>
        <v>1790355.6254699999</v>
      </c>
      <c r="G48" s="36">
        <f t="shared" si="10"/>
        <v>1751276.8809199999</v>
      </c>
      <c r="H48" s="36">
        <f t="shared" si="10"/>
        <v>1929241.3181400001</v>
      </c>
      <c r="I48" s="36">
        <f t="shared" si="10"/>
        <v>1964473.7261399999</v>
      </c>
      <c r="J48" s="36">
        <f t="shared" si="10"/>
        <v>1981489.8744500002</v>
      </c>
      <c r="K48" s="36">
        <f t="shared" si="10"/>
        <v>2152110.4135400001</v>
      </c>
      <c r="L48" s="36">
        <f t="shared" si="10"/>
        <v>2307507.8539800001</v>
      </c>
      <c r="M48" s="36">
        <f t="shared" si="10"/>
        <v>2288040.49456</v>
      </c>
      <c r="N48" s="36">
        <f t="shared" si="10"/>
        <v>2058399.4593600002</v>
      </c>
      <c r="O48" s="36">
        <f t="shared" si="10"/>
        <v>2551541.8627299997</v>
      </c>
      <c r="P48" s="36">
        <f t="shared" si="10"/>
        <v>2575298.1395100001</v>
      </c>
      <c r="Q48" s="36">
        <f t="shared" si="10"/>
        <v>2795244.1554699996</v>
      </c>
      <c r="R48" s="36">
        <f t="shared" si="10"/>
        <v>2840505.0405599996</v>
      </c>
      <c r="S48" s="36">
        <f t="shared" si="10"/>
        <v>2999248.4519700003</v>
      </c>
      <c r="T48" s="36">
        <f t="shared" si="10"/>
        <v>2890825.5459499997</v>
      </c>
      <c r="U48" s="36">
        <f t="shared" si="10"/>
        <v>2808034.0837300001</v>
      </c>
      <c r="V48" s="36">
        <f t="shared" si="10"/>
        <v>2954011.7024399992</v>
      </c>
      <c r="W48" s="36">
        <f t="shared" si="10"/>
        <v>2971160.8550699991</v>
      </c>
      <c r="X48" s="36">
        <f t="shared" si="10"/>
        <v>3240184.4813699997</v>
      </c>
      <c r="Y48" s="36">
        <f t="shared" si="10"/>
        <v>3106306.4155599996</v>
      </c>
      <c r="Z48" s="36">
        <f t="shared" si="10"/>
        <v>2860693.8109600004</v>
      </c>
      <c r="AA48" s="36">
        <f t="shared" si="10"/>
        <v>2978348.1165000005</v>
      </c>
      <c r="AB48" s="36">
        <f t="shared" si="10"/>
        <v>2820473.74523</v>
      </c>
      <c r="AC48" s="36">
        <f t="shared" si="10"/>
        <v>2873731.1947600003</v>
      </c>
      <c r="AD48" s="36">
        <f t="shared" si="10"/>
        <v>3319841.057</v>
      </c>
      <c r="AE48" s="36">
        <f t="shared" si="10"/>
        <v>2885353.9977899995</v>
      </c>
      <c r="AF48" s="36">
        <f t="shared" si="10"/>
        <v>2987443.3049999997</v>
      </c>
      <c r="AG48" s="36">
        <f t="shared" si="10"/>
        <v>3016739.5315800002</v>
      </c>
      <c r="AH48" s="36">
        <f t="shared" si="10"/>
        <v>2924263.4917299999</v>
      </c>
      <c r="AI48" s="36">
        <f t="shared" si="10"/>
        <v>3114246.2137800003</v>
      </c>
      <c r="AJ48" s="36">
        <f t="shared" si="10"/>
        <v>2874094.7053500004</v>
      </c>
      <c r="AK48" s="36">
        <f t="shared" si="10"/>
        <v>2731787.29464</v>
      </c>
      <c r="AL48" s="36">
        <f t="shared" si="10"/>
        <v>2646578.35549</v>
      </c>
      <c r="AM48" s="36">
        <f t="shared" si="10"/>
        <v>2882370.3415600001</v>
      </c>
      <c r="AN48" s="36">
        <f t="shared" si="10"/>
        <v>2898632.0012599998</v>
      </c>
      <c r="AO48" s="36">
        <f t="shared" si="10"/>
        <v>3185787.4043700001</v>
      </c>
      <c r="AP48" s="36">
        <f t="shared" si="10"/>
        <v>3610301.5585700003</v>
      </c>
      <c r="AQ48" s="36">
        <f t="shared" si="10"/>
        <v>3668580.1248400002</v>
      </c>
      <c r="AR48" s="36">
        <f t="shared" si="10"/>
        <v>3541075.9851899999</v>
      </c>
      <c r="AS48" s="36">
        <f t="shared" si="10"/>
        <v>3479744.2482400006</v>
      </c>
      <c r="AT48" s="36">
        <f t="shared" si="10"/>
        <v>3586681.4244600004</v>
      </c>
      <c r="AU48" s="36">
        <f t="shared" si="10"/>
        <v>3591759.2853700006</v>
      </c>
    </row>
    <row r="49" spans="2:47" ht="7.5" customHeight="1">
      <c r="C49" s="5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</row>
    <row r="50" spans="2:47">
      <c r="B50">
        <v>3</v>
      </c>
      <c r="C50" s="35" t="s">
        <v>245</v>
      </c>
      <c r="D50" s="36">
        <f>SUM(D51:D54)</f>
        <v>476450.47106000001</v>
      </c>
      <c r="E50" s="36">
        <v>639017.14104999998</v>
      </c>
      <c r="F50" s="36">
        <f t="shared" ref="F50:AU50" si="11">SUM(F51:F54)</f>
        <v>491336.44470999995</v>
      </c>
      <c r="G50" s="36">
        <f t="shared" si="11"/>
        <v>621818.02707000007</v>
      </c>
      <c r="H50" s="36">
        <f t="shared" si="11"/>
        <v>600987.76637999993</v>
      </c>
      <c r="I50" s="36">
        <f t="shared" si="11"/>
        <v>663952.88907000003</v>
      </c>
      <c r="J50" s="36">
        <f t="shared" si="11"/>
        <v>622851.38360000006</v>
      </c>
      <c r="K50" s="36">
        <f t="shared" si="11"/>
        <v>843676.929</v>
      </c>
      <c r="L50" s="36">
        <f t="shared" si="11"/>
        <v>641159.43477000005</v>
      </c>
      <c r="M50" s="36">
        <f t="shared" si="11"/>
        <v>699939.43751000008</v>
      </c>
      <c r="N50" s="36">
        <f t="shared" si="11"/>
        <v>695241.70682000008</v>
      </c>
      <c r="O50" s="36">
        <f t="shared" si="11"/>
        <v>723355.23352000001</v>
      </c>
      <c r="P50" s="36">
        <f t="shared" si="11"/>
        <v>622931.78621000005</v>
      </c>
      <c r="Q50" s="36">
        <f t="shared" si="11"/>
        <v>643634.93883999996</v>
      </c>
      <c r="R50" s="36">
        <f t="shared" si="11"/>
        <v>695228.80156000005</v>
      </c>
      <c r="S50" s="36">
        <f t="shared" si="11"/>
        <v>832664.21571999998</v>
      </c>
      <c r="T50" s="36">
        <f t="shared" si="11"/>
        <v>512317.52514000004</v>
      </c>
      <c r="U50" s="36">
        <f t="shared" si="11"/>
        <v>775576.25109000003</v>
      </c>
      <c r="V50" s="36">
        <f t="shared" si="11"/>
        <v>755359.07887999993</v>
      </c>
      <c r="W50" s="36">
        <f t="shared" si="11"/>
        <v>945511.3809300001</v>
      </c>
      <c r="X50" s="36">
        <f t="shared" si="11"/>
        <v>703924.70525</v>
      </c>
      <c r="Y50" s="36">
        <f t="shared" si="11"/>
        <v>708856.3983</v>
      </c>
      <c r="Z50" s="36">
        <f t="shared" si="11"/>
        <v>611147.0747</v>
      </c>
      <c r="AA50" s="36">
        <f t="shared" si="11"/>
        <v>753230.49824999995</v>
      </c>
      <c r="AB50" s="36">
        <f t="shared" si="11"/>
        <v>580191.51007000008</v>
      </c>
      <c r="AC50" s="36">
        <f t="shared" si="11"/>
        <v>565636.24744000006</v>
      </c>
      <c r="AD50" s="36">
        <f t="shared" si="11"/>
        <v>492501.32782999991</v>
      </c>
      <c r="AE50" s="36">
        <f t="shared" si="11"/>
        <v>466512.77675000002</v>
      </c>
      <c r="AF50" s="36">
        <f t="shared" si="11"/>
        <v>505941.16253999993</v>
      </c>
      <c r="AG50" s="36">
        <f t="shared" si="11"/>
        <v>550953.22720000008</v>
      </c>
      <c r="AH50" s="36">
        <f t="shared" si="11"/>
        <v>507944.70996999997</v>
      </c>
      <c r="AI50" s="36">
        <f t="shared" si="11"/>
        <v>541503.28982000006</v>
      </c>
      <c r="AJ50" s="36">
        <f t="shared" si="11"/>
        <v>432219.55488000007</v>
      </c>
      <c r="AK50" s="36">
        <f t="shared" si="11"/>
        <v>495828.01805000001</v>
      </c>
      <c r="AL50" s="36">
        <f t="shared" si="11"/>
        <v>563730.58344000007</v>
      </c>
      <c r="AM50" s="36">
        <f t="shared" si="11"/>
        <v>432501.55244</v>
      </c>
      <c r="AN50" s="36">
        <f t="shared" si="11"/>
        <v>406105.56682000001</v>
      </c>
      <c r="AO50" s="36">
        <f t="shared" si="11"/>
        <v>399005.94710999995</v>
      </c>
      <c r="AP50" s="36">
        <f t="shared" si="11"/>
        <v>447876.95925999997</v>
      </c>
      <c r="AQ50" s="36">
        <f t="shared" si="11"/>
        <v>546027.58977999992</v>
      </c>
      <c r="AR50" s="36">
        <f t="shared" si="11"/>
        <v>459660.14477999997</v>
      </c>
      <c r="AS50" s="36">
        <f t="shared" si="11"/>
        <v>506085.63714999997</v>
      </c>
      <c r="AT50" s="36">
        <f t="shared" si="11"/>
        <v>649813.39767000009</v>
      </c>
      <c r="AU50" s="36">
        <f t="shared" si="11"/>
        <v>693248.20695999998</v>
      </c>
    </row>
    <row r="51" spans="2:47" outlineLevel="1">
      <c r="B51" t="s">
        <v>246</v>
      </c>
      <c r="C51" s="37" t="s">
        <v>247</v>
      </c>
      <c r="D51" s="34">
        <v>250109.80007</v>
      </c>
      <c r="E51" s="34">
        <v>415379.87187999999</v>
      </c>
      <c r="F51" s="34">
        <v>283603.48121</v>
      </c>
      <c r="G51" s="34">
        <v>380577.50638000004</v>
      </c>
      <c r="H51" s="34">
        <v>345062.04524999997</v>
      </c>
      <c r="I51" s="34">
        <v>403013.33221999998</v>
      </c>
      <c r="J51" s="34">
        <v>399215.55376000004</v>
      </c>
      <c r="K51" s="34">
        <v>599777.75797000004</v>
      </c>
      <c r="L51" s="34">
        <v>423758.97341000004</v>
      </c>
      <c r="M51" s="34">
        <v>437610.87169</v>
      </c>
      <c r="N51" s="34">
        <v>437271.71673000004</v>
      </c>
      <c r="O51" s="34">
        <v>472330.36860000005</v>
      </c>
      <c r="P51" s="34">
        <v>361873.71911999997</v>
      </c>
      <c r="Q51" s="34">
        <v>411810.68654999998</v>
      </c>
      <c r="R51" s="34">
        <v>400060.53019999998</v>
      </c>
      <c r="S51" s="34">
        <v>352325.29720999999</v>
      </c>
      <c r="T51" s="34">
        <v>351954.86910000001</v>
      </c>
      <c r="U51" s="34">
        <v>421691.29039000004</v>
      </c>
      <c r="V51" s="34">
        <v>422611.67567999999</v>
      </c>
      <c r="W51" s="34">
        <v>562578.55388000002</v>
      </c>
      <c r="X51" s="34">
        <v>432700.07566999999</v>
      </c>
      <c r="Y51" s="34">
        <v>424304.02526999998</v>
      </c>
      <c r="Z51" s="34">
        <v>393840.94386</v>
      </c>
      <c r="AA51" s="34">
        <v>413240.07395999995</v>
      </c>
      <c r="AB51" s="38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</row>
    <row r="52" spans="2:47" outlineLevel="1">
      <c r="B52" t="s">
        <v>248</v>
      </c>
      <c r="C52" s="37" t="s">
        <v>249</v>
      </c>
      <c r="D52" s="34">
        <v>22127.364460000001</v>
      </c>
      <c r="E52" s="34">
        <v>45241.3554</v>
      </c>
      <c r="F52" s="34">
        <v>33332.137870000006</v>
      </c>
      <c r="G52" s="34">
        <v>49067.191519999993</v>
      </c>
      <c r="H52" s="34">
        <v>51547.921359999993</v>
      </c>
      <c r="I52" s="34">
        <v>53556.388510000004</v>
      </c>
      <c r="J52" s="34">
        <v>37762.513290000003</v>
      </c>
      <c r="K52" s="34">
        <v>67188.161160000003</v>
      </c>
      <c r="L52" s="34">
        <v>42676.427909999999</v>
      </c>
      <c r="M52" s="34">
        <v>49743.218080000006</v>
      </c>
      <c r="N52" s="34">
        <v>44119.469960000002</v>
      </c>
      <c r="O52" s="34">
        <v>49438.590129999997</v>
      </c>
      <c r="P52" s="34">
        <v>25985.173580000002</v>
      </c>
      <c r="Q52" s="34">
        <v>29197.627909999999</v>
      </c>
      <c r="R52" s="34">
        <v>21613.949130000001</v>
      </c>
      <c r="S52" s="34">
        <v>20802.852989999999</v>
      </c>
      <c r="T52" s="34">
        <v>22449.989110000002</v>
      </c>
      <c r="U52" s="34">
        <v>31875.126520000002</v>
      </c>
      <c r="V52" s="34">
        <v>27984.827710000001</v>
      </c>
      <c r="W52" s="34">
        <v>53194.30154</v>
      </c>
      <c r="X52" s="34">
        <v>33735.167030000004</v>
      </c>
      <c r="Y52" s="34">
        <v>36573.277739999998</v>
      </c>
      <c r="Z52" s="34">
        <v>36279.926460000002</v>
      </c>
      <c r="AA52" s="34">
        <v>38004.13665</v>
      </c>
      <c r="AB52" s="38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</row>
    <row r="53" spans="2:47" outlineLevel="1">
      <c r="B53" t="s">
        <v>250</v>
      </c>
      <c r="C53" s="37" t="s">
        <v>251</v>
      </c>
      <c r="D53" s="34">
        <v>204213.30653</v>
      </c>
      <c r="E53" s="34">
        <v>178395.91376999998</v>
      </c>
      <c r="F53" s="34">
        <v>174400.82563000001</v>
      </c>
      <c r="G53" s="34">
        <v>192173.32916999998</v>
      </c>
      <c r="H53" s="34">
        <v>204377.79976999998</v>
      </c>
      <c r="I53" s="34">
        <v>207383.16834</v>
      </c>
      <c r="J53" s="34">
        <v>185873.31654999999</v>
      </c>
      <c r="K53" s="34">
        <v>176711.00987000001</v>
      </c>
      <c r="L53" s="34">
        <v>174724.03344999999</v>
      </c>
      <c r="M53" s="34">
        <v>212585.34774</v>
      </c>
      <c r="N53" s="34">
        <v>213850.52013000002</v>
      </c>
      <c r="O53" s="34">
        <v>201586.27479</v>
      </c>
      <c r="P53" s="34">
        <v>235072.89351000002</v>
      </c>
      <c r="Q53" s="34">
        <v>202626.62437999999</v>
      </c>
      <c r="R53" s="34">
        <v>273554.32223000005</v>
      </c>
      <c r="S53" s="34">
        <v>459536.06552</v>
      </c>
      <c r="T53" s="34">
        <v>137912.66693000001</v>
      </c>
      <c r="U53" s="34">
        <v>322009.83418000001</v>
      </c>
      <c r="V53" s="34">
        <v>304762.57549000002</v>
      </c>
      <c r="W53" s="34">
        <v>329738.52551000006</v>
      </c>
      <c r="X53" s="34">
        <v>237489.46255</v>
      </c>
      <c r="Y53" s="34">
        <v>247979.09529000003</v>
      </c>
      <c r="Z53" s="34">
        <v>181026.20438000001</v>
      </c>
      <c r="AA53" s="34">
        <v>301986.28764</v>
      </c>
      <c r="AB53" s="38">
        <v>566105.15531000006</v>
      </c>
      <c r="AC53" s="34">
        <v>552159.90173000004</v>
      </c>
      <c r="AD53" s="34">
        <v>474043.07555999991</v>
      </c>
      <c r="AE53" s="34">
        <v>452382.04810000001</v>
      </c>
      <c r="AF53" s="34">
        <v>491255.78400999994</v>
      </c>
      <c r="AG53" s="34">
        <v>541494.57796000002</v>
      </c>
      <c r="AH53" s="34">
        <v>497510.61135999998</v>
      </c>
      <c r="AI53" s="34">
        <v>511819.29157</v>
      </c>
      <c r="AJ53" s="34">
        <v>410715.08865000005</v>
      </c>
      <c r="AK53" s="34">
        <v>407150.41104000004</v>
      </c>
      <c r="AL53" s="34">
        <v>500610.41331000003</v>
      </c>
      <c r="AM53" s="34">
        <v>426777.41980999999</v>
      </c>
      <c r="AN53" s="34">
        <v>385727.23249999998</v>
      </c>
      <c r="AO53" s="34">
        <v>392281.95889999997</v>
      </c>
      <c r="AP53" s="34">
        <v>422923.29553999996</v>
      </c>
      <c r="AQ53" s="34">
        <v>524675.10754999996</v>
      </c>
      <c r="AR53" s="34">
        <v>432589.05560999998</v>
      </c>
      <c r="AS53" s="34">
        <v>475699.03899999999</v>
      </c>
      <c r="AT53" s="34">
        <v>618335.04214000003</v>
      </c>
      <c r="AU53" s="34">
        <v>659577.31820999994</v>
      </c>
    </row>
    <row r="54" spans="2:47" outlineLevel="1">
      <c r="B54" t="s">
        <v>252</v>
      </c>
      <c r="C54" s="37" t="s">
        <v>253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8">
        <v>14086.35476</v>
      </c>
      <c r="AC54" s="34">
        <v>13476.345710000001</v>
      </c>
      <c r="AD54" s="34">
        <v>18458.252270000001</v>
      </c>
      <c r="AE54" s="34">
        <v>14130.728650000001</v>
      </c>
      <c r="AF54" s="34">
        <v>14685.37853</v>
      </c>
      <c r="AG54" s="34">
        <v>9458.6492399999988</v>
      </c>
      <c r="AH54" s="34">
        <v>10434.098609999997</v>
      </c>
      <c r="AI54" s="34">
        <v>29683.998250000004</v>
      </c>
      <c r="AJ54" s="34">
        <v>21504.466230000002</v>
      </c>
      <c r="AK54" s="34">
        <v>88677.607009999992</v>
      </c>
      <c r="AL54" s="34">
        <v>63120.170129999999</v>
      </c>
      <c r="AM54" s="34">
        <v>5724.1326300000019</v>
      </c>
      <c r="AN54" s="34">
        <v>20378.334320000002</v>
      </c>
      <c r="AO54" s="34">
        <v>6723.9882099999995</v>
      </c>
      <c r="AP54" s="34">
        <v>24953.66372</v>
      </c>
      <c r="AQ54" s="34">
        <v>21352.482229999998</v>
      </c>
      <c r="AR54" s="34">
        <v>27071.089169999999</v>
      </c>
      <c r="AS54" s="34">
        <v>30386.598150000005</v>
      </c>
      <c r="AT54" s="34">
        <v>31478.355530000001</v>
      </c>
      <c r="AU54" s="34">
        <v>33670.888749999998</v>
      </c>
    </row>
    <row r="55" spans="2:47" ht="7.5" customHeight="1"/>
    <row r="56" spans="2:47">
      <c r="B56" s="46" t="s">
        <v>254</v>
      </c>
      <c r="C56" s="35" t="s">
        <v>255</v>
      </c>
      <c r="D56" s="36">
        <f>D48+D50</f>
        <v>2354521.0517700003</v>
      </c>
      <c r="E56" s="36">
        <v>2410754.61998</v>
      </c>
      <c r="F56" s="36">
        <f t="shared" ref="F56:AU56" si="12">F48+F50</f>
        <v>2281692.0701799998</v>
      </c>
      <c r="G56" s="36">
        <f t="shared" si="12"/>
        <v>2373094.9079900002</v>
      </c>
      <c r="H56" s="36">
        <f t="shared" si="12"/>
        <v>2530229.08452</v>
      </c>
      <c r="I56" s="36">
        <f t="shared" si="12"/>
        <v>2628426.61521</v>
      </c>
      <c r="J56" s="36">
        <f t="shared" si="12"/>
        <v>2604341.2580500003</v>
      </c>
      <c r="K56" s="36">
        <f t="shared" si="12"/>
        <v>2995787.3425400001</v>
      </c>
      <c r="L56" s="36">
        <f t="shared" si="12"/>
        <v>2948667.2887500003</v>
      </c>
      <c r="M56" s="36">
        <f t="shared" si="12"/>
        <v>2987979.9320700001</v>
      </c>
      <c r="N56" s="36">
        <f t="shared" si="12"/>
        <v>2753641.1661800002</v>
      </c>
      <c r="O56" s="36">
        <f t="shared" si="12"/>
        <v>3274897.0962499995</v>
      </c>
      <c r="P56" s="36">
        <f t="shared" si="12"/>
        <v>3198229.9257200002</v>
      </c>
      <c r="Q56" s="36">
        <f t="shared" si="12"/>
        <v>3438879.0943099996</v>
      </c>
      <c r="R56" s="36">
        <f t="shared" si="12"/>
        <v>3535733.8421199997</v>
      </c>
      <c r="S56" s="36">
        <f t="shared" si="12"/>
        <v>3831912.6676900005</v>
      </c>
      <c r="T56" s="36">
        <f t="shared" si="12"/>
        <v>3403143.0710899998</v>
      </c>
      <c r="U56" s="36">
        <f t="shared" si="12"/>
        <v>3583610.33482</v>
      </c>
      <c r="V56" s="36">
        <f t="shared" si="12"/>
        <v>3709370.7813199991</v>
      </c>
      <c r="W56" s="36">
        <f t="shared" si="12"/>
        <v>3916672.2359999991</v>
      </c>
      <c r="X56" s="36">
        <f t="shared" si="12"/>
        <v>3944109.1866199998</v>
      </c>
      <c r="Y56" s="36">
        <f t="shared" si="12"/>
        <v>3815162.8138599996</v>
      </c>
      <c r="Z56" s="36">
        <f t="shared" si="12"/>
        <v>3471840.8856600001</v>
      </c>
      <c r="AA56" s="36">
        <f t="shared" si="12"/>
        <v>3731578.6147500006</v>
      </c>
      <c r="AB56" s="36">
        <f t="shared" si="12"/>
        <v>3400665.2553000003</v>
      </c>
      <c r="AC56" s="36">
        <f t="shared" si="12"/>
        <v>3439367.4422000004</v>
      </c>
      <c r="AD56" s="36">
        <f t="shared" si="12"/>
        <v>3812342.3848299999</v>
      </c>
      <c r="AE56" s="36">
        <f t="shared" si="12"/>
        <v>3351866.7745399997</v>
      </c>
      <c r="AF56" s="36">
        <f t="shared" si="12"/>
        <v>3493384.4675399996</v>
      </c>
      <c r="AG56" s="36">
        <f t="shared" si="12"/>
        <v>3567692.7587800003</v>
      </c>
      <c r="AH56" s="36">
        <f t="shared" si="12"/>
        <v>3432208.2017000001</v>
      </c>
      <c r="AI56" s="36">
        <f t="shared" si="12"/>
        <v>3655749.5036000004</v>
      </c>
      <c r="AJ56" s="36">
        <f t="shared" si="12"/>
        <v>3306314.2602300006</v>
      </c>
      <c r="AK56" s="36">
        <f t="shared" si="12"/>
        <v>3227615.31269</v>
      </c>
      <c r="AL56" s="36">
        <f t="shared" si="12"/>
        <v>3210308.9389300002</v>
      </c>
      <c r="AM56" s="36">
        <f t="shared" si="12"/>
        <v>3314871.8940000003</v>
      </c>
      <c r="AN56" s="36">
        <f t="shared" si="12"/>
        <v>3304737.5680799996</v>
      </c>
      <c r="AO56" s="36">
        <f t="shared" si="12"/>
        <v>3584793.3514800002</v>
      </c>
      <c r="AP56" s="36">
        <f t="shared" si="12"/>
        <v>4058178.5178300003</v>
      </c>
      <c r="AQ56" s="36">
        <f t="shared" si="12"/>
        <v>4214607.7146199998</v>
      </c>
      <c r="AR56" s="36">
        <f t="shared" si="12"/>
        <v>4000736.1299700001</v>
      </c>
      <c r="AS56" s="36">
        <f t="shared" si="12"/>
        <v>3985829.8853900004</v>
      </c>
      <c r="AT56" s="36">
        <f t="shared" si="12"/>
        <v>4236494.8221300002</v>
      </c>
      <c r="AU56" s="36">
        <f t="shared" si="12"/>
        <v>4285007.4923300007</v>
      </c>
    </row>
    <row r="57" spans="2:47" ht="7.5" customHeight="1">
      <c r="C57" s="47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</row>
    <row r="58" spans="2:47" ht="15" thickBot="1">
      <c r="B58" s="46" t="s">
        <v>259</v>
      </c>
      <c r="C58" s="39" t="s">
        <v>256</v>
      </c>
      <c r="D58" s="40">
        <f t="shared" ref="D58:AU58" si="13">D27-D56</f>
        <v>-38998.666170000564</v>
      </c>
      <c r="E58" s="40">
        <v>-445109.36636000033</v>
      </c>
      <c r="F58" s="40">
        <f t="shared" si="13"/>
        <v>-183923.96756999986</v>
      </c>
      <c r="G58" s="40">
        <f t="shared" si="13"/>
        <v>-147659.04828999983</v>
      </c>
      <c r="H58" s="40">
        <f t="shared" si="13"/>
        <v>-169201.66114000045</v>
      </c>
      <c r="I58" s="40">
        <f t="shared" si="13"/>
        <v>-371313.90468999976</v>
      </c>
      <c r="J58" s="40">
        <f t="shared" si="13"/>
        <v>358738.68440999975</v>
      </c>
      <c r="K58" s="40">
        <f t="shared" si="13"/>
        <v>-288135.76936999988</v>
      </c>
      <c r="L58" s="40">
        <f t="shared" si="13"/>
        <v>-305197.20556000015</v>
      </c>
      <c r="M58" s="40">
        <f t="shared" si="13"/>
        <v>-308741.00647999998</v>
      </c>
      <c r="N58" s="40">
        <f t="shared" si="13"/>
        <v>220913.1250699996</v>
      </c>
      <c r="O58" s="40">
        <f t="shared" si="13"/>
        <v>-55626.060719999485</v>
      </c>
      <c r="P58" s="40">
        <f t="shared" si="13"/>
        <v>-358615.78900000034</v>
      </c>
      <c r="Q58" s="40">
        <f t="shared" si="13"/>
        <v>-597147.54810999939</v>
      </c>
      <c r="R58" s="40">
        <f t="shared" si="13"/>
        <v>-364147.93533999939</v>
      </c>
      <c r="S58" s="40">
        <f t="shared" si="13"/>
        <v>-510326.0777100008</v>
      </c>
      <c r="T58" s="40">
        <f t="shared" si="13"/>
        <v>-247491.43665999966</v>
      </c>
      <c r="U58" s="40">
        <f t="shared" si="13"/>
        <v>-590782.08302999986</v>
      </c>
      <c r="V58" s="40">
        <f t="shared" si="13"/>
        <v>-194275.93073999882</v>
      </c>
      <c r="W58" s="40">
        <f t="shared" si="13"/>
        <v>-314470.70597999962</v>
      </c>
      <c r="X58" s="40">
        <f t="shared" si="13"/>
        <v>-439351.33428999968</v>
      </c>
      <c r="Y58" s="40">
        <f t="shared" si="13"/>
        <v>-471861.46216999972</v>
      </c>
      <c r="Z58" s="40">
        <f t="shared" si="13"/>
        <v>-66491.74652000051</v>
      </c>
      <c r="AA58" s="40">
        <f t="shared" si="13"/>
        <v>-113621.81844000053</v>
      </c>
      <c r="AB58" s="40">
        <f t="shared" si="13"/>
        <v>145409.19013918005</v>
      </c>
      <c r="AC58" s="40">
        <f t="shared" si="13"/>
        <v>-202184.66782993684</v>
      </c>
      <c r="AD58" s="40">
        <f t="shared" si="13"/>
        <v>24725.101612318307</v>
      </c>
      <c r="AE58" s="40">
        <f t="shared" si="13"/>
        <v>24083.22361978516</v>
      </c>
      <c r="AF58" s="40">
        <f t="shared" si="13"/>
        <v>42179.773194821551</v>
      </c>
      <c r="AG58" s="40">
        <f t="shared" si="13"/>
        <v>-586909.63321494451</v>
      </c>
      <c r="AH58" s="40">
        <f t="shared" si="13"/>
        <v>352863.53420291189</v>
      </c>
      <c r="AI58" s="40">
        <f t="shared" si="13"/>
        <v>-107937.44284000015</v>
      </c>
      <c r="AJ58" s="40">
        <f t="shared" si="13"/>
        <v>134325.46105999965</v>
      </c>
      <c r="AK58" s="40">
        <f t="shared" si="13"/>
        <v>22365.544230000116</v>
      </c>
      <c r="AL58" s="40">
        <f t="shared" si="13"/>
        <v>619420.78648999985</v>
      </c>
      <c r="AM58" s="40">
        <f t="shared" si="13"/>
        <v>563712.13739809813</v>
      </c>
      <c r="AN58" s="40">
        <f t="shared" si="13"/>
        <v>505869.96171683818</v>
      </c>
      <c r="AO58" s="40">
        <f t="shared" si="13"/>
        <v>-116111.3997440231</v>
      </c>
      <c r="AP58" s="40">
        <f t="shared" si="13"/>
        <v>269441.72060388979</v>
      </c>
      <c r="AQ58" s="40">
        <f t="shared" si="13"/>
        <v>48150.749318544753</v>
      </c>
      <c r="AR58" s="40">
        <f t="shared" si="13"/>
        <v>44158.18700182531</v>
      </c>
      <c r="AS58" s="40">
        <f t="shared" si="13"/>
        <v>61931.601833965164</v>
      </c>
      <c r="AT58" s="40">
        <f t="shared" si="13"/>
        <v>709464.23613254447</v>
      </c>
      <c r="AU58" s="40">
        <f t="shared" si="13"/>
        <v>949968.1099824328</v>
      </c>
    </row>
    <row r="59" spans="2:47" ht="15" thickTop="1">
      <c r="C59" s="7">
        <f>SUM(58:58)</f>
        <v>-2497912.5399517459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CD2A0-1838-4F5E-A1BB-B43B245F510A}">
  <dimension ref="B1:AU141"/>
  <sheetViews>
    <sheetView topLeftCell="Q1" workbookViewId="0">
      <selection activeCell="Z24" sqref="Z24"/>
    </sheetView>
  </sheetViews>
  <sheetFormatPr defaultRowHeight="14.4" outlineLevelRow="1"/>
  <cols>
    <col min="1" max="1" width="3.5546875" customWidth="1"/>
    <col min="2" max="2" width="6.6640625" bestFit="1" customWidth="1"/>
    <col min="3" max="3" width="55.88671875" customWidth="1"/>
    <col min="4" max="4" width="10.6640625" bestFit="1" customWidth="1"/>
    <col min="5" max="5" width="10.88671875" bestFit="1" customWidth="1"/>
    <col min="6" max="27" width="10.6640625" bestFit="1" customWidth="1"/>
    <col min="28" max="28" width="13.5546875" bestFit="1" customWidth="1"/>
    <col min="29" max="47" width="10.6640625" bestFit="1" customWidth="1"/>
  </cols>
  <sheetData>
    <row r="1" spans="2:47">
      <c r="C1" s="5"/>
    </row>
    <row r="2" spans="2:47" ht="37.5" customHeight="1">
      <c r="C2" s="33" t="s">
        <v>288</v>
      </c>
      <c r="N2" s="34"/>
      <c r="O2" s="34"/>
      <c r="P2" s="34"/>
      <c r="W2" s="34"/>
      <c r="Y2" s="34"/>
      <c r="Z2" s="34"/>
      <c r="AA2" s="34"/>
    </row>
    <row r="3" spans="2:47">
      <c r="C3" s="5"/>
      <c r="D3" t="str">
        <f>RIGHT(D5,2)</f>
        <v>09</v>
      </c>
      <c r="E3" t="s">
        <v>265</v>
      </c>
      <c r="F3" t="str">
        <f t="shared" ref="F3:AA3" si="0">RIGHT(F5,2)</f>
        <v>09</v>
      </c>
      <c r="G3" t="str">
        <f t="shared" si="0"/>
        <v>09</v>
      </c>
      <c r="H3" t="str">
        <f t="shared" si="0"/>
        <v>10</v>
      </c>
      <c r="I3" t="str">
        <f t="shared" si="0"/>
        <v>10</v>
      </c>
      <c r="J3" t="str">
        <f t="shared" si="0"/>
        <v>10</v>
      </c>
      <c r="K3" t="str">
        <f t="shared" si="0"/>
        <v>10</v>
      </c>
      <c r="L3" t="str">
        <f t="shared" si="0"/>
        <v>11</v>
      </c>
      <c r="M3" t="str">
        <f t="shared" si="0"/>
        <v>11</v>
      </c>
      <c r="N3" t="str">
        <f t="shared" si="0"/>
        <v>11</v>
      </c>
      <c r="O3" t="str">
        <f t="shared" si="0"/>
        <v>11</v>
      </c>
      <c r="P3" t="str">
        <f t="shared" si="0"/>
        <v>12</v>
      </c>
      <c r="Q3" t="str">
        <f t="shared" si="0"/>
        <v>12</v>
      </c>
      <c r="R3" t="str">
        <f t="shared" si="0"/>
        <v>12</v>
      </c>
      <c r="S3" t="str">
        <f t="shared" si="0"/>
        <v>12</v>
      </c>
      <c r="T3" t="str">
        <f t="shared" si="0"/>
        <v>13</v>
      </c>
      <c r="U3" t="str">
        <f t="shared" si="0"/>
        <v>13</v>
      </c>
      <c r="V3" t="str">
        <f t="shared" si="0"/>
        <v>13</v>
      </c>
      <c r="W3" t="str">
        <f t="shared" si="0"/>
        <v>13</v>
      </c>
      <c r="X3" t="str">
        <f t="shared" si="0"/>
        <v>14</v>
      </c>
      <c r="Y3" t="str">
        <f t="shared" si="0"/>
        <v>14</v>
      </c>
      <c r="Z3" t="str">
        <f t="shared" si="0"/>
        <v>14</v>
      </c>
      <c r="AA3" t="str">
        <f t="shared" si="0"/>
        <v>14</v>
      </c>
    </row>
    <row r="4" spans="2:47">
      <c r="D4" s="1">
        <v>39903</v>
      </c>
      <c r="E4" s="1">
        <v>39994</v>
      </c>
      <c r="F4" s="1">
        <f>IF(MONTH(E4)=12,DATE(YEAR(E4)+1,MONTH(E4)+3,DAY(EOMONTH(DATE(YEAR(E4),MONTH(E4)+3,1),0))),DATE(YEAR(E4),MONTH(E4)+3,DAY(EOMONTH(DATE(YEAR(E4),MONTH(E4)+3,1),0))))</f>
        <v>40086</v>
      </c>
      <c r="G4" s="1">
        <f>IF(MONTH(F4)=12,DATE(YEAR(F4)+1,MONTH(F4)+3,DAY(EOMONTH(DATE(YEAR(F4),MONTH(F4)+3,1),0))),DATE(YEAR(F4),MONTH(F4)+3,DAY(EOMONTH(DATE(YEAR(F4),MONTH(F4)+3,1),0))))</f>
        <v>40178</v>
      </c>
      <c r="H4" s="1">
        <f>IF(MONTH(G4)=12,DATE(YEAR(G4),MONTH(G4)+3,DAY(EOMONTH(DATE(YEAR(G4),MONTH(G4)+3,1),0))),DATE(YEAR(G4),MONTH(G4)+3,DAY(EOMONTH(DATE(YEAR(G4),MONTH(G4)+3,1),0))))</f>
        <v>40268</v>
      </c>
      <c r="I4" s="1">
        <f t="shared" ref="I4:AU4" si="1">IF(MONTH(H4)=12,DATE(YEAR(H4),MONTH(H4)+3,DAY(EOMONTH(DATE(YEAR(H4),MONTH(H4)+3,1),0))),DATE(YEAR(H4),MONTH(H4)+3,DAY(EOMONTH(DATE(YEAR(H4),MONTH(H4)+3,1),0))))</f>
        <v>40359</v>
      </c>
      <c r="J4" s="1">
        <f t="shared" si="1"/>
        <v>40451</v>
      </c>
      <c r="K4" s="1">
        <f t="shared" si="1"/>
        <v>40543</v>
      </c>
      <c r="L4" s="1">
        <f t="shared" si="1"/>
        <v>40633</v>
      </c>
      <c r="M4" s="1">
        <f t="shared" si="1"/>
        <v>40724</v>
      </c>
      <c r="N4" s="1">
        <f t="shared" si="1"/>
        <v>40816</v>
      </c>
      <c r="O4" s="1">
        <f t="shared" si="1"/>
        <v>40908</v>
      </c>
      <c r="P4" s="1">
        <f t="shared" si="1"/>
        <v>40999</v>
      </c>
      <c r="Q4" s="1">
        <f t="shared" si="1"/>
        <v>41090</v>
      </c>
      <c r="R4" s="1">
        <f t="shared" si="1"/>
        <v>41182</v>
      </c>
      <c r="S4" s="1">
        <f t="shared" si="1"/>
        <v>41274</v>
      </c>
      <c r="T4" s="1">
        <f t="shared" si="1"/>
        <v>41364</v>
      </c>
      <c r="U4" s="1">
        <f t="shared" si="1"/>
        <v>41455</v>
      </c>
      <c r="V4" s="1">
        <f t="shared" si="1"/>
        <v>41547</v>
      </c>
      <c r="W4" s="1">
        <f t="shared" si="1"/>
        <v>41639</v>
      </c>
      <c r="X4" s="1">
        <f t="shared" si="1"/>
        <v>41729</v>
      </c>
      <c r="Y4" s="1">
        <f t="shared" si="1"/>
        <v>41820</v>
      </c>
      <c r="Z4" s="1">
        <f t="shared" si="1"/>
        <v>41912</v>
      </c>
      <c r="AA4" s="1">
        <f t="shared" si="1"/>
        <v>42004</v>
      </c>
      <c r="AB4" s="1">
        <f t="shared" si="1"/>
        <v>42094</v>
      </c>
      <c r="AC4" s="1">
        <f t="shared" si="1"/>
        <v>42185</v>
      </c>
      <c r="AD4" s="1">
        <f t="shared" si="1"/>
        <v>42277</v>
      </c>
      <c r="AE4" s="1">
        <f t="shared" si="1"/>
        <v>42369</v>
      </c>
      <c r="AF4" s="1">
        <f t="shared" si="1"/>
        <v>42460</v>
      </c>
      <c r="AG4" s="1">
        <f t="shared" si="1"/>
        <v>42551</v>
      </c>
      <c r="AH4" s="1">
        <f t="shared" si="1"/>
        <v>42643</v>
      </c>
      <c r="AI4" s="1">
        <f t="shared" si="1"/>
        <v>42735</v>
      </c>
      <c r="AJ4" s="1">
        <f t="shared" si="1"/>
        <v>42825</v>
      </c>
      <c r="AK4" s="1">
        <f t="shared" si="1"/>
        <v>42916</v>
      </c>
      <c r="AL4" s="1">
        <f t="shared" si="1"/>
        <v>43008</v>
      </c>
      <c r="AM4" s="1">
        <f t="shared" si="1"/>
        <v>43100</v>
      </c>
      <c r="AN4" s="1">
        <f t="shared" si="1"/>
        <v>43190</v>
      </c>
      <c r="AO4" s="1">
        <f t="shared" si="1"/>
        <v>43281</v>
      </c>
      <c r="AP4" s="1">
        <f t="shared" si="1"/>
        <v>43373</v>
      </c>
      <c r="AQ4" s="1">
        <f t="shared" si="1"/>
        <v>43465</v>
      </c>
      <c r="AR4" s="1">
        <f t="shared" si="1"/>
        <v>43555</v>
      </c>
      <c r="AS4" s="1">
        <f t="shared" si="1"/>
        <v>43646</v>
      </c>
      <c r="AT4" s="1">
        <f t="shared" si="1"/>
        <v>43738</v>
      </c>
      <c r="AU4" s="1">
        <f t="shared" si="1"/>
        <v>43830</v>
      </c>
    </row>
    <row r="5" spans="2:47">
      <c r="C5" s="4" t="s">
        <v>44</v>
      </c>
      <c r="D5" s="2" t="s">
        <v>0</v>
      </c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  <c r="J5" s="2" t="s">
        <v>6</v>
      </c>
      <c r="K5" s="2" t="s">
        <v>7</v>
      </c>
      <c r="L5" s="2" t="s">
        <v>8</v>
      </c>
      <c r="M5" s="2" t="s">
        <v>9</v>
      </c>
      <c r="N5" s="2" t="s">
        <v>10</v>
      </c>
      <c r="O5" s="2" t="s">
        <v>11</v>
      </c>
      <c r="P5" s="2" t="s">
        <v>12</v>
      </c>
      <c r="Q5" s="2" t="s">
        <v>13</v>
      </c>
      <c r="R5" s="2" t="s">
        <v>14</v>
      </c>
      <c r="S5" s="2" t="s">
        <v>15</v>
      </c>
      <c r="T5" s="2" t="s">
        <v>16</v>
      </c>
      <c r="U5" s="2" t="s">
        <v>17</v>
      </c>
      <c r="V5" s="2" t="s">
        <v>18</v>
      </c>
      <c r="W5" s="2" t="s">
        <v>19</v>
      </c>
      <c r="X5" s="2" t="s">
        <v>20</v>
      </c>
      <c r="Y5" s="2" t="s">
        <v>21</v>
      </c>
      <c r="Z5" s="2" t="s">
        <v>22</v>
      </c>
      <c r="AA5" s="2" t="s">
        <v>23</v>
      </c>
      <c r="AB5" s="2" t="s">
        <v>24</v>
      </c>
      <c r="AC5" s="2" t="s">
        <v>25</v>
      </c>
      <c r="AD5" s="2" t="s">
        <v>26</v>
      </c>
      <c r="AE5" s="2" t="s">
        <v>27</v>
      </c>
      <c r="AF5" s="2" t="s">
        <v>28</v>
      </c>
      <c r="AG5" s="2" t="s">
        <v>29</v>
      </c>
      <c r="AH5" s="2" t="s">
        <v>30</v>
      </c>
      <c r="AI5" s="2" t="s">
        <v>31</v>
      </c>
      <c r="AJ5" s="2" t="s">
        <v>32</v>
      </c>
      <c r="AK5" s="2" t="s">
        <v>33</v>
      </c>
      <c r="AL5" s="2" t="s">
        <v>34</v>
      </c>
      <c r="AM5" s="2" t="s">
        <v>35</v>
      </c>
      <c r="AN5" s="2" t="s">
        <v>36</v>
      </c>
      <c r="AO5" s="2" t="s">
        <v>37</v>
      </c>
      <c r="AP5" s="2" t="s">
        <v>38</v>
      </c>
      <c r="AQ5" s="2" t="s">
        <v>39</v>
      </c>
      <c r="AR5" s="2" t="s">
        <v>40</v>
      </c>
      <c r="AS5" s="2" t="s">
        <v>41</v>
      </c>
      <c r="AT5" s="2" t="s">
        <v>42</v>
      </c>
      <c r="AU5" s="2" t="s">
        <v>43</v>
      </c>
    </row>
    <row r="6" spans="2:47" ht="3.75" customHeight="1"/>
    <row r="7" spans="2:47">
      <c r="B7" t="s">
        <v>183</v>
      </c>
      <c r="C7" s="35" t="s">
        <v>184</v>
      </c>
      <c r="D7" s="36">
        <f>SUM(D8:D15)</f>
        <v>38162.382880000005</v>
      </c>
      <c r="E7" s="36">
        <v>81611.968630000003</v>
      </c>
      <c r="F7" s="36">
        <f t="shared" ref="F7:AT7" si="2">SUM(F8:F15)</f>
        <v>118213.84991</v>
      </c>
      <c r="G7" s="36">
        <f t="shared" si="2"/>
        <v>138601.98912000001</v>
      </c>
      <c r="H7" s="36">
        <f t="shared" si="2"/>
        <v>168782.13124999998</v>
      </c>
      <c r="I7" s="36">
        <f t="shared" si="2"/>
        <v>167226.96363999997</v>
      </c>
      <c r="J7" s="36">
        <f t="shared" si="2"/>
        <v>231595.73834000004</v>
      </c>
      <c r="K7" s="36">
        <f t="shared" si="2"/>
        <v>301253.70999000006</v>
      </c>
      <c r="L7" s="36">
        <f t="shared" si="2"/>
        <v>361733.78275000001</v>
      </c>
      <c r="M7" s="36">
        <f t="shared" si="2"/>
        <v>351227.88027000002</v>
      </c>
      <c r="N7" s="36">
        <f t="shared" si="2"/>
        <v>459121.10266000003</v>
      </c>
      <c r="O7" s="36">
        <f t="shared" si="2"/>
        <v>544946.0629100001</v>
      </c>
      <c r="P7" s="36">
        <f t="shared" si="2"/>
        <v>605235.93199999991</v>
      </c>
      <c r="Q7" s="36">
        <f t="shared" si="2"/>
        <v>570438.61410999997</v>
      </c>
      <c r="R7" s="36">
        <f t="shared" si="2"/>
        <v>624127.89966999996</v>
      </c>
      <c r="S7" s="36">
        <f t="shared" si="2"/>
        <v>750372.44477000006</v>
      </c>
      <c r="T7" s="36">
        <f t="shared" si="2"/>
        <v>828684.13159999996</v>
      </c>
      <c r="U7" s="36">
        <f t="shared" si="2"/>
        <v>866222.06227000011</v>
      </c>
      <c r="V7" s="36">
        <f t="shared" si="2"/>
        <v>1024735.10491</v>
      </c>
      <c r="W7" s="36">
        <f t="shared" si="2"/>
        <v>1061866.7997300001</v>
      </c>
      <c r="X7" s="36">
        <f t="shared" si="2"/>
        <v>1070759.5981000001</v>
      </c>
      <c r="Y7" s="36">
        <f t="shared" si="2"/>
        <v>1266029.6409500001</v>
      </c>
      <c r="Z7" s="36">
        <f t="shared" si="2"/>
        <v>1469917.2606800001</v>
      </c>
      <c r="AA7" s="36">
        <f t="shared" si="2"/>
        <v>1559576.94334</v>
      </c>
      <c r="AB7" s="36">
        <f t="shared" si="2"/>
        <v>1452171.9381881719</v>
      </c>
      <c r="AC7" s="36">
        <f t="shared" si="2"/>
        <v>1326212.9637514218</v>
      </c>
      <c r="AD7" s="36">
        <f t="shared" si="2"/>
        <v>1531948.7224902536</v>
      </c>
      <c r="AE7" s="36">
        <f t="shared" si="2"/>
        <v>1553667.5214248751</v>
      </c>
      <c r="AF7" s="36">
        <f t="shared" si="2"/>
        <v>1505386.7576778317</v>
      </c>
      <c r="AG7" s="36">
        <f t="shared" si="2"/>
        <v>1347990.8313491505</v>
      </c>
      <c r="AH7" s="36">
        <f t="shared" si="2"/>
        <v>1555334.1652001997</v>
      </c>
      <c r="AI7" s="36">
        <f t="shared" si="2"/>
        <v>1622581.2774378902</v>
      </c>
      <c r="AJ7" s="36">
        <f t="shared" si="2"/>
        <v>1620844.4255225423</v>
      </c>
      <c r="AK7" s="36">
        <f t="shared" si="2"/>
        <v>1445970.1011640739</v>
      </c>
      <c r="AL7" s="36">
        <f t="shared" si="2"/>
        <v>1636941.0762185724</v>
      </c>
      <c r="AM7" s="36">
        <f t="shared" si="2"/>
        <v>1825223.1949983586</v>
      </c>
      <c r="AN7" s="36">
        <f t="shared" si="2"/>
        <v>1718012.6829976183</v>
      </c>
      <c r="AO7" s="36">
        <f t="shared" si="2"/>
        <v>1616686.5851652098</v>
      </c>
      <c r="AP7" s="36">
        <f t="shared" si="2"/>
        <v>1932237.6470241651</v>
      </c>
      <c r="AQ7" s="36">
        <f t="shared" si="2"/>
        <v>2031786.3460255316</v>
      </c>
      <c r="AR7" s="36">
        <f t="shared" si="2"/>
        <v>2017069.3442143309</v>
      </c>
      <c r="AS7" s="36">
        <f t="shared" si="2"/>
        <v>2149453.334512582</v>
      </c>
      <c r="AT7" s="36">
        <f t="shared" si="2"/>
        <v>2420802.2605529637</v>
      </c>
      <c r="AU7" s="36">
        <v>2627303.6130456449</v>
      </c>
    </row>
    <row r="8" spans="2:47" outlineLevel="1">
      <c r="B8" t="s">
        <v>185</v>
      </c>
      <c r="C8" s="37" t="s">
        <v>186</v>
      </c>
      <c r="D8" s="34">
        <v>35975.418380000003</v>
      </c>
      <c r="E8" s="34">
        <v>77744.934760000004</v>
      </c>
      <c r="F8" s="34">
        <v>111910.56850000001</v>
      </c>
      <c r="G8" s="34">
        <v>124982.32316</v>
      </c>
      <c r="H8" s="34">
        <v>155692.75422999999</v>
      </c>
      <c r="I8" s="34">
        <v>150110.17856</v>
      </c>
      <c r="J8" s="34">
        <v>209148.58532000001</v>
      </c>
      <c r="K8" s="34">
        <v>271282.44695000001</v>
      </c>
      <c r="L8" s="34">
        <v>329472.04454000003</v>
      </c>
      <c r="M8" s="34">
        <v>315290.60741</v>
      </c>
      <c r="N8" s="34">
        <v>419095.26297000004</v>
      </c>
      <c r="O8" s="34">
        <v>493509.88563000003</v>
      </c>
      <c r="P8" s="34">
        <v>552249.02755</v>
      </c>
      <c r="Q8" s="34">
        <v>509958.73673</v>
      </c>
      <c r="R8" s="34">
        <v>561899.64861999999</v>
      </c>
      <c r="S8" s="34">
        <v>674592.96421000001</v>
      </c>
      <c r="T8" s="34">
        <v>751685.24054999999</v>
      </c>
      <c r="U8" s="34">
        <v>771210.08062000002</v>
      </c>
      <c r="V8" s="34">
        <v>924999.82137000002</v>
      </c>
      <c r="W8" s="34">
        <v>928036.87008000002</v>
      </c>
      <c r="X8" s="34">
        <v>928294.75739000004</v>
      </c>
      <c r="Y8" s="34">
        <v>1117301.9922100001</v>
      </c>
      <c r="Z8" s="34">
        <v>1303476.57385</v>
      </c>
      <c r="AA8" s="34">
        <v>1358348.1557099998</v>
      </c>
      <c r="AB8" s="34">
        <v>1291364.1062721815</v>
      </c>
      <c r="AC8" s="34">
        <v>1141014.9361826724</v>
      </c>
      <c r="AD8" s="34">
        <v>1359179.5299360952</v>
      </c>
      <c r="AE8" s="34">
        <v>1365670.2370203531</v>
      </c>
      <c r="AF8" s="34">
        <v>1320493.0851148888</v>
      </c>
      <c r="AG8" s="34">
        <v>1153144.9056765027</v>
      </c>
      <c r="AH8" s="34">
        <v>1361195.9650659054</v>
      </c>
      <c r="AI8" s="34">
        <v>1409840.6214519516</v>
      </c>
      <c r="AJ8" s="34">
        <v>1420092.609950481</v>
      </c>
      <c r="AK8" s="34">
        <v>1245873.7716554764</v>
      </c>
      <c r="AL8" s="34">
        <v>1406875.1739200009</v>
      </c>
      <c r="AM8" s="34">
        <v>1550919.1670253437</v>
      </c>
      <c r="AN8" s="34">
        <v>1466451.2137147542</v>
      </c>
      <c r="AO8" s="34">
        <v>1388065.4597932722</v>
      </c>
      <c r="AP8" s="34">
        <v>1677771.523579289</v>
      </c>
      <c r="AQ8" s="34">
        <v>1757377.2001312329</v>
      </c>
      <c r="AR8" s="34">
        <v>1761822.3454752448</v>
      </c>
      <c r="AS8" s="34">
        <v>1855263.301991038</v>
      </c>
      <c r="AT8" s="34">
        <v>2120250.3103625737</v>
      </c>
      <c r="AU8" s="34">
        <v>2308464.0583725329</v>
      </c>
    </row>
    <row r="9" spans="2:47" outlineLevel="1">
      <c r="B9" t="s">
        <v>187</v>
      </c>
      <c r="C9" s="37" t="s">
        <v>188</v>
      </c>
      <c r="D9" s="34">
        <v>236.89381000000003</v>
      </c>
      <c r="E9" s="34">
        <v>619.77143999999998</v>
      </c>
      <c r="F9" s="34">
        <v>960.80873999999994</v>
      </c>
      <c r="G9" s="34">
        <v>1498.9473600000001</v>
      </c>
      <c r="H9" s="34">
        <v>1364.82662</v>
      </c>
      <c r="I9" s="34">
        <v>1493.0300000000002</v>
      </c>
      <c r="J9" s="34">
        <v>2030.7885100000003</v>
      </c>
      <c r="K9" s="34">
        <v>2565.3209500000003</v>
      </c>
      <c r="L9" s="34">
        <v>3000.1313599999999</v>
      </c>
      <c r="M9" s="34">
        <v>3373.5464899999997</v>
      </c>
      <c r="N9" s="34">
        <v>4822.8101299999998</v>
      </c>
      <c r="O9" s="34">
        <v>4903.7559000000001</v>
      </c>
      <c r="P9" s="34">
        <v>5132.45424</v>
      </c>
      <c r="Q9" s="34">
        <v>5769.3267800000003</v>
      </c>
      <c r="R9" s="34">
        <v>6314.3466499999995</v>
      </c>
      <c r="S9" s="34">
        <v>6989.6411399999997</v>
      </c>
      <c r="T9" s="34">
        <v>7934.5291099999995</v>
      </c>
      <c r="U9" s="34">
        <v>8384.4302599999992</v>
      </c>
      <c r="V9" s="34">
        <v>8915.7558100000006</v>
      </c>
      <c r="W9" s="34">
        <v>8885.6803600000003</v>
      </c>
      <c r="X9" s="34">
        <v>9675.7275000000009</v>
      </c>
      <c r="Y9" s="34">
        <v>12238.142469999999</v>
      </c>
      <c r="Z9" s="34">
        <v>14590.504950000002</v>
      </c>
      <c r="AA9" s="34">
        <v>14293.65641</v>
      </c>
      <c r="AB9" s="34">
        <v>13829.986417728771</v>
      </c>
      <c r="AC9" s="34">
        <v>13645.924148677292</v>
      </c>
      <c r="AD9" s="34">
        <v>15322.418863729055</v>
      </c>
      <c r="AE9" s="34">
        <v>13188.59474259797</v>
      </c>
      <c r="AF9" s="34">
        <v>14603.963022078195</v>
      </c>
      <c r="AG9" s="34">
        <v>13286.838217084352</v>
      </c>
      <c r="AH9" s="34">
        <v>13262.995128690191</v>
      </c>
      <c r="AI9" s="34">
        <v>12656.284590461544</v>
      </c>
      <c r="AJ9" s="34">
        <v>11734.526911557366</v>
      </c>
      <c r="AK9" s="34">
        <v>10219.983515439746</v>
      </c>
      <c r="AL9" s="34">
        <v>10345.908744028031</v>
      </c>
      <c r="AM9" s="34">
        <v>34825.782919359124</v>
      </c>
      <c r="AN9" s="34">
        <v>36273.919530765525</v>
      </c>
      <c r="AO9" s="34">
        <v>32372.582668685998</v>
      </c>
      <c r="AP9" s="34">
        <v>43894.794265280856</v>
      </c>
      <c r="AQ9" s="34">
        <v>46871.387993918055</v>
      </c>
      <c r="AR9" s="34">
        <v>49303.923931128433</v>
      </c>
      <c r="AS9" s="34">
        <v>52578.749754055236</v>
      </c>
      <c r="AT9" s="34">
        <v>59837.542348647105</v>
      </c>
      <c r="AU9" s="34">
        <v>56807.418361143311</v>
      </c>
    </row>
    <row r="10" spans="2:47" outlineLevel="1">
      <c r="B10" t="s">
        <v>189</v>
      </c>
      <c r="C10" s="37" t="s">
        <v>190</v>
      </c>
      <c r="D10" s="34">
        <v>0</v>
      </c>
      <c r="E10" s="34">
        <v>0</v>
      </c>
      <c r="F10" s="34">
        <v>122.33792</v>
      </c>
      <c r="G10" s="34">
        <v>938.25490000000013</v>
      </c>
      <c r="H10" s="34">
        <v>1918.7989499999999</v>
      </c>
      <c r="I10" s="34">
        <v>3233.1511399999999</v>
      </c>
      <c r="J10" s="34">
        <v>4607.87986</v>
      </c>
      <c r="K10" s="34">
        <v>6915.4248600000001</v>
      </c>
      <c r="L10" s="34">
        <v>6672.8730300000007</v>
      </c>
      <c r="M10" s="34">
        <v>8522.9281699999992</v>
      </c>
      <c r="N10" s="34">
        <v>11164.554810000001</v>
      </c>
      <c r="O10" s="34">
        <v>13507.93122</v>
      </c>
      <c r="P10" s="34">
        <v>11998.85313</v>
      </c>
      <c r="Q10" s="34">
        <v>12839.195589999999</v>
      </c>
      <c r="R10" s="34">
        <v>15244.2652</v>
      </c>
      <c r="S10" s="34">
        <v>20656.217550000001</v>
      </c>
      <c r="T10" s="34">
        <v>20899.2585</v>
      </c>
      <c r="U10" s="34">
        <v>25863.88913</v>
      </c>
      <c r="V10" s="34">
        <v>28115.434549999998</v>
      </c>
      <c r="W10" s="34">
        <v>30855.762119999999</v>
      </c>
      <c r="X10" s="34">
        <v>29186.831310000001</v>
      </c>
      <c r="Y10" s="34">
        <v>30854.652459999998</v>
      </c>
      <c r="Z10" s="34">
        <v>34094.258619999993</v>
      </c>
      <c r="AA10" s="34">
        <v>36574.098379999996</v>
      </c>
      <c r="AB10" s="34">
        <v>31168.796160381989</v>
      </c>
      <c r="AC10" s="34">
        <v>29195.149841542298</v>
      </c>
      <c r="AD10" s="34">
        <v>28359.380687780329</v>
      </c>
      <c r="AE10" s="34">
        <v>29123.65956718001</v>
      </c>
      <c r="AF10" s="34">
        <v>25387.485768374678</v>
      </c>
      <c r="AG10" s="34">
        <v>28466.090411429275</v>
      </c>
      <c r="AH10" s="34">
        <v>32993.873810717982</v>
      </c>
      <c r="AI10" s="34">
        <v>35624.735814653264</v>
      </c>
      <c r="AJ10" s="34">
        <v>36475.614310172707</v>
      </c>
      <c r="AK10" s="34">
        <v>41464.953669027316</v>
      </c>
      <c r="AL10" s="34">
        <v>47574.729761383926</v>
      </c>
      <c r="AM10" s="34">
        <v>53257.952472101315</v>
      </c>
      <c r="AN10" s="34">
        <v>52605.715391248363</v>
      </c>
      <c r="AO10" s="34">
        <v>61653.15049020759</v>
      </c>
      <c r="AP10" s="34">
        <v>67203.061871568832</v>
      </c>
      <c r="AQ10" s="34">
        <v>78354.262828751511</v>
      </c>
      <c r="AR10" s="34">
        <v>77892.579692018058</v>
      </c>
      <c r="AS10" s="34">
        <v>101750.49779592536</v>
      </c>
      <c r="AT10" s="34">
        <v>121471.25806149337</v>
      </c>
      <c r="AU10" s="34">
        <v>138215.25634977553</v>
      </c>
    </row>
    <row r="11" spans="2:47" outlineLevel="1">
      <c r="B11" t="s">
        <v>191</v>
      </c>
      <c r="C11" s="37" t="s">
        <v>192</v>
      </c>
      <c r="D11" s="34">
        <v>307.56900000000002</v>
      </c>
      <c r="E11" s="34">
        <v>0</v>
      </c>
      <c r="F11" s="34">
        <v>459.44849999999997</v>
      </c>
      <c r="G11" s="34">
        <v>667.88066000000003</v>
      </c>
      <c r="H11" s="34">
        <v>495.61080000000004</v>
      </c>
      <c r="I11" s="34">
        <v>203.71355000000003</v>
      </c>
      <c r="J11" s="34">
        <v>646.08274000000006</v>
      </c>
      <c r="K11" s="34">
        <v>646.22059000000002</v>
      </c>
      <c r="L11" s="34">
        <v>681.5358500000001</v>
      </c>
      <c r="M11" s="34">
        <v>0</v>
      </c>
      <c r="N11" s="34">
        <v>222.86660000000001</v>
      </c>
      <c r="O11" s="34">
        <v>706.48710000000005</v>
      </c>
      <c r="P11" s="34">
        <v>445.73320000000001</v>
      </c>
      <c r="Q11" s="34">
        <v>0</v>
      </c>
      <c r="R11" s="34">
        <v>0</v>
      </c>
      <c r="S11" s="34">
        <v>303.52375999999998</v>
      </c>
      <c r="T11" s="34">
        <v>39</v>
      </c>
      <c r="U11" s="34">
        <v>625.23754000000008</v>
      </c>
      <c r="V11" s="34">
        <v>1565.4096</v>
      </c>
      <c r="W11" s="34">
        <v>5814.9102899999998</v>
      </c>
      <c r="X11" s="34">
        <v>7849.5845799999997</v>
      </c>
      <c r="Y11" s="34">
        <v>13971.460709999999</v>
      </c>
      <c r="Z11" s="34">
        <v>4985.8558599999997</v>
      </c>
      <c r="AA11" s="38">
        <v>5142.1932200000001</v>
      </c>
      <c r="AB11" s="38">
        <v>0</v>
      </c>
      <c r="AC11" s="34">
        <v>0</v>
      </c>
      <c r="AD11" s="34">
        <v>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  <c r="AQ11" s="34">
        <v>0</v>
      </c>
      <c r="AR11" s="34">
        <v>0</v>
      </c>
      <c r="AS11" s="34">
        <v>0</v>
      </c>
      <c r="AT11" s="34">
        <v>0</v>
      </c>
      <c r="AU11" s="34">
        <v>0</v>
      </c>
    </row>
    <row r="12" spans="2:47" outlineLevel="1">
      <c r="B12" t="s">
        <v>193</v>
      </c>
      <c r="C12" s="37" t="s">
        <v>194</v>
      </c>
      <c r="D12" s="34">
        <v>0</v>
      </c>
      <c r="E12" s="34">
        <v>0</v>
      </c>
      <c r="F12" s="34">
        <v>0</v>
      </c>
      <c r="G12" s="34">
        <v>0</v>
      </c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  <c r="AQ12" s="34">
        <v>0</v>
      </c>
      <c r="AR12" s="34">
        <v>0</v>
      </c>
      <c r="AS12" s="34">
        <v>0</v>
      </c>
      <c r="AT12" s="34">
        <v>0</v>
      </c>
      <c r="AU12" s="34">
        <v>0</v>
      </c>
    </row>
    <row r="13" spans="2:47" outlineLevel="1">
      <c r="B13" t="s">
        <v>195</v>
      </c>
      <c r="C13" s="37" t="s">
        <v>196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2.0000000000000002E-5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4">
        <v>0</v>
      </c>
      <c r="AS13" s="34">
        <v>0</v>
      </c>
      <c r="AT13" s="34">
        <v>0</v>
      </c>
      <c r="AU13" s="34">
        <v>0</v>
      </c>
    </row>
    <row r="14" spans="2:47" outlineLevel="1">
      <c r="B14" t="s">
        <v>197</v>
      </c>
      <c r="C14" s="37" t="s">
        <v>198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>
        <v>0</v>
      </c>
      <c r="AQ14" s="34">
        <v>0</v>
      </c>
      <c r="AR14" s="34">
        <v>0</v>
      </c>
      <c r="AS14" s="34">
        <v>0</v>
      </c>
      <c r="AT14" s="34">
        <v>0</v>
      </c>
      <c r="AU14" s="34">
        <v>0</v>
      </c>
    </row>
    <row r="15" spans="2:47" outlineLevel="1">
      <c r="B15" t="s">
        <v>199</v>
      </c>
      <c r="C15" s="37" t="s">
        <v>200</v>
      </c>
      <c r="D15" s="34">
        <v>1642.5016900000001</v>
      </c>
      <c r="E15" s="34">
        <v>3247.2624299999998</v>
      </c>
      <c r="F15" s="34">
        <v>4760.6862500000007</v>
      </c>
      <c r="G15" s="34">
        <v>10514.58304</v>
      </c>
      <c r="H15" s="34">
        <v>9310.1406500000012</v>
      </c>
      <c r="I15" s="34">
        <v>12186.89039</v>
      </c>
      <c r="J15" s="34">
        <v>15162.40191</v>
      </c>
      <c r="K15" s="34">
        <v>19844.29664</v>
      </c>
      <c r="L15" s="34">
        <v>21907.197970000001</v>
      </c>
      <c r="M15" s="34">
        <v>24040.798199999997</v>
      </c>
      <c r="N15" s="34">
        <v>23815.60815</v>
      </c>
      <c r="O15" s="34">
        <v>32318.003059999999</v>
      </c>
      <c r="P15" s="34">
        <v>35409.863879999997</v>
      </c>
      <c r="Q15" s="34">
        <v>41871.355009999999</v>
      </c>
      <c r="R15" s="34">
        <v>40669.639199999998</v>
      </c>
      <c r="S15" s="34">
        <v>47830.098109999999</v>
      </c>
      <c r="T15" s="34">
        <v>48126.103439999999</v>
      </c>
      <c r="U15" s="34">
        <v>60138.42472000001</v>
      </c>
      <c r="V15" s="34">
        <v>61138.683579999997</v>
      </c>
      <c r="W15" s="34">
        <v>88273.576860000001</v>
      </c>
      <c r="X15" s="34">
        <v>95752.697320000007</v>
      </c>
      <c r="Y15" s="34">
        <v>91663.393100000001</v>
      </c>
      <c r="Z15" s="34">
        <v>112770.0674</v>
      </c>
      <c r="AA15" s="34">
        <v>145218.83961999998</v>
      </c>
      <c r="AB15" s="34">
        <v>115809.04933787967</v>
      </c>
      <c r="AC15" s="34">
        <v>142356.95357852976</v>
      </c>
      <c r="AD15" s="34">
        <v>129087.39300264907</v>
      </c>
      <c r="AE15" s="34">
        <v>145685.030094744</v>
      </c>
      <c r="AF15" s="34">
        <v>144902.2237724899</v>
      </c>
      <c r="AG15" s="34">
        <v>153092.99704413416</v>
      </c>
      <c r="AH15" s="34">
        <v>147881.33119488601</v>
      </c>
      <c r="AI15" s="34">
        <v>164459.63558082379</v>
      </c>
      <c r="AJ15" s="34">
        <v>152541.67435033136</v>
      </c>
      <c r="AK15" s="34">
        <v>148411.39232413034</v>
      </c>
      <c r="AL15" s="34">
        <v>172145.26379315948</v>
      </c>
      <c r="AM15" s="34">
        <v>186220.29258155433</v>
      </c>
      <c r="AN15" s="34">
        <v>162681.83436084999</v>
      </c>
      <c r="AO15" s="34">
        <v>134595.3922130439</v>
      </c>
      <c r="AP15" s="34">
        <v>143368.26730802641</v>
      </c>
      <c r="AQ15" s="34">
        <v>149183.49507162927</v>
      </c>
      <c r="AR15" s="34">
        <v>128050.49511593976</v>
      </c>
      <c r="AS15" s="34">
        <v>139860.78497156338</v>
      </c>
      <c r="AT15" s="34">
        <v>119243.14978024954</v>
      </c>
      <c r="AU15" s="34">
        <v>123816.87996219314</v>
      </c>
    </row>
    <row r="16" spans="2:47" ht="7.5" customHeight="1">
      <c r="C16" s="37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</row>
    <row r="17" spans="2:47">
      <c r="B17" t="s">
        <v>201</v>
      </c>
      <c r="C17" s="35" t="s">
        <v>202</v>
      </c>
      <c r="D17" s="36">
        <f>SUM(D18:D25)</f>
        <v>0</v>
      </c>
      <c r="E17" s="36">
        <v>0</v>
      </c>
      <c r="F17" s="36">
        <f t="shared" ref="F17:AT17" si="3">SUM(F18:F25)</f>
        <v>0</v>
      </c>
      <c r="G17" s="36">
        <f t="shared" si="3"/>
        <v>0</v>
      </c>
      <c r="H17" s="36">
        <f t="shared" si="3"/>
        <v>0</v>
      </c>
      <c r="I17" s="36">
        <f t="shared" si="3"/>
        <v>0</v>
      </c>
      <c r="J17" s="36">
        <f t="shared" si="3"/>
        <v>0</v>
      </c>
      <c r="K17" s="36">
        <f t="shared" si="3"/>
        <v>0</v>
      </c>
      <c r="L17" s="36">
        <f t="shared" si="3"/>
        <v>0</v>
      </c>
      <c r="M17" s="36">
        <f t="shared" si="3"/>
        <v>0</v>
      </c>
      <c r="N17" s="36">
        <f t="shared" si="3"/>
        <v>0</v>
      </c>
      <c r="O17" s="36">
        <f t="shared" si="3"/>
        <v>0</v>
      </c>
      <c r="P17" s="36">
        <f t="shared" si="3"/>
        <v>0</v>
      </c>
      <c r="Q17" s="36">
        <f t="shared" si="3"/>
        <v>0</v>
      </c>
      <c r="R17" s="36">
        <f t="shared" si="3"/>
        <v>0</v>
      </c>
      <c r="S17" s="36">
        <f t="shared" si="3"/>
        <v>0</v>
      </c>
      <c r="T17" s="36">
        <f t="shared" si="3"/>
        <v>0</v>
      </c>
      <c r="U17" s="36">
        <f t="shared" si="3"/>
        <v>0</v>
      </c>
      <c r="V17" s="36">
        <f t="shared" si="3"/>
        <v>0</v>
      </c>
      <c r="W17" s="36">
        <f t="shared" si="3"/>
        <v>0</v>
      </c>
      <c r="X17" s="36">
        <f t="shared" si="3"/>
        <v>0</v>
      </c>
      <c r="Y17" s="36">
        <f t="shared" si="3"/>
        <v>0</v>
      </c>
      <c r="Z17" s="36">
        <f t="shared" si="3"/>
        <v>0</v>
      </c>
      <c r="AA17" s="36">
        <f t="shared" si="3"/>
        <v>0</v>
      </c>
      <c r="AB17" s="36">
        <f t="shared" si="3"/>
        <v>104283.96261182806</v>
      </c>
      <c r="AC17" s="36">
        <f t="shared" si="3"/>
        <v>75474.965759815183</v>
      </c>
      <c r="AD17" s="36">
        <f t="shared" si="3"/>
        <v>98487.704514782439</v>
      </c>
      <c r="AE17" s="36">
        <f t="shared" si="3"/>
        <v>118755.94861898982</v>
      </c>
      <c r="AF17" s="36">
        <f t="shared" si="3"/>
        <v>164956.25397613074</v>
      </c>
      <c r="AG17" s="36">
        <f t="shared" si="3"/>
        <v>98198.448037593378</v>
      </c>
      <c r="AH17" s="36">
        <f t="shared" si="3"/>
        <v>181775.43910300499</v>
      </c>
      <c r="AI17" s="36">
        <f t="shared" si="3"/>
        <v>199319.87878107882</v>
      </c>
      <c r="AJ17" s="36">
        <f t="shared" si="3"/>
        <v>246620.7449363792</v>
      </c>
      <c r="AK17" s="36">
        <f t="shared" si="3"/>
        <v>273689.08066567965</v>
      </c>
      <c r="AL17" s="36">
        <f t="shared" si="3"/>
        <v>357093.62119992211</v>
      </c>
      <c r="AM17" s="36">
        <f t="shared" si="3"/>
        <v>362308.11094164173</v>
      </c>
      <c r="AN17" s="36">
        <f t="shared" si="3"/>
        <v>489601.04134238226</v>
      </c>
      <c r="AO17" s="36">
        <f t="shared" si="3"/>
        <v>396329.3377847902</v>
      </c>
      <c r="AP17" s="36">
        <f t="shared" si="3"/>
        <v>502911.1337158347</v>
      </c>
      <c r="AQ17" s="36">
        <f t="shared" si="3"/>
        <v>435686.34743446851</v>
      </c>
      <c r="AR17" s="36">
        <f t="shared" si="3"/>
        <v>520346.62312566891</v>
      </c>
      <c r="AS17" s="36">
        <f t="shared" si="3"/>
        <v>464045.627967418</v>
      </c>
      <c r="AT17" s="36">
        <f t="shared" si="3"/>
        <v>597984.70168501209</v>
      </c>
      <c r="AU17" s="36">
        <v>595528.21172657947</v>
      </c>
    </row>
    <row r="18" spans="2:47" outlineLevel="1">
      <c r="B18" t="s">
        <v>203</v>
      </c>
      <c r="C18" s="37" t="s">
        <v>204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99924.404857820846</v>
      </c>
      <c r="AC18" s="34">
        <v>68846.366916381783</v>
      </c>
      <c r="AD18" s="34">
        <v>86872.20317024627</v>
      </c>
      <c r="AE18" s="34">
        <v>102853.81315054846</v>
      </c>
      <c r="AF18" s="34">
        <v>145841.134216162</v>
      </c>
      <c r="AG18" s="34">
        <v>79062.548976042468</v>
      </c>
      <c r="AH18" s="34">
        <v>156439.28489659933</v>
      </c>
      <c r="AI18" s="34">
        <v>174311.06478039164</v>
      </c>
      <c r="AJ18" s="34">
        <v>225015.42631097761</v>
      </c>
      <c r="AK18" s="34">
        <v>248744.61572077122</v>
      </c>
      <c r="AL18" s="34">
        <v>326534.57522599841</v>
      </c>
      <c r="AM18" s="34">
        <v>337649.8433774265</v>
      </c>
      <c r="AN18" s="34">
        <v>444289.00692235277</v>
      </c>
      <c r="AO18" s="34">
        <v>349684.63418727292</v>
      </c>
      <c r="AP18" s="34">
        <v>445447.31944146723</v>
      </c>
      <c r="AQ18" s="34">
        <v>385142.10152277705</v>
      </c>
      <c r="AR18" s="34">
        <v>464870.83116476447</v>
      </c>
      <c r="AS18" s="34">
        <v>404902.2390409389</v>
      </c>
      <c r="AT18" s="34">
        <v>522361.38782281033</v>
      </c>
      <c r="AU18" s="34">
        <v>523105.18845324189</v>
      </c>
    </row>
    <row r="19" spans="2:47" outlineLevel="1">
      <c r="B19" t="s">
        <v>205</v>
      </c>
      <c r="C19" s="37" t="s">
        <v>206</v>
      </c>
      <c r="D19" s="34">
        <v>0</v>
      </c>
      <c r="E19" s="34">
        <v>0</v>
      </c>
      <c r="F19" s="34">
        <v>0</v>
      </c>
      <c r="G19" s="34">
        <v>0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191.9366298557934</v>
      </c>
      <c r="AC19" s="34">
        <v>226.14865872820195</v>
      </c>
      <c r="AD19" s="34">
        <v>231.26071822011372</v>
      </c>
      <c r="AE19" s="34">
        <v>318.74118508052021</v>
      </c>
      <c r="AF19" s="34">
        <v>292.83837928489743</v>
      </c>
      <c r="AG19" s="34">
        <v>212.56563505382769</v>
      </c>
      <c r="AH19" s="34">
        <v>240.88184831122942</v>
      </c>
      <c r="AI19" s="34">
        <v>350.74273850374209</v>
      </c>
      <c r="AJ19" s="34">
        <v>393.27028354568438</v>
      </c>
      <c r="AK19" s="34">
        <v>401.15585194267976</v>
      </c>
      <c r="AL19" s="34">
        <v>615.0140684853618</v>
      </c>
      <c r="AM19" s="34">
        <v>1457.5799291124997</v>
      </c>
      <c r="AN19" s="34">
        <v>1803.2244421815321</v>
      </c>
      <c r="AO19" s="34">
        <v>2433.3931588547603</v>
      </c>
      <c r="AP19" s="34">
        <v>3080.7535902791128</v>
      </c>
      <c r="AQ19" s="34">
        <v>3992.6433724430763</v>
      </c>
      <c r="AR19" s="34">
        <v>5330.3880425216321</v>
      </c>
      <c r="AS19" s="34">
        <v>3684.4671238062056</v>
      </c>
      <c r="AT19" s="34">
        <v>5917.1720537662932</v>
      </c>
      <c r="AU19" s="34">
        <v>8735.9342979850408</v>
      </c>
    </row>
    <row r="20" spans="2:47" outlineLevel="1">
      <c r="B20" t="s">
        <v>207</v>
      </c>
      <c r="C20" s="37" t="s">
        <v>208</v>
      </c>
      <c r="D20" s="34">
        <v>0</v>
      </c>
      <c r="E20" s="34">
        <v>0</v>
      </c>
      <c r="F20" s="34">
        <v>0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1822.9602636135082</v>
      </c>
      <c r="AC20" s="34">
        <v>2955.0190961265967</v>
      </c>
      <c r="AD20" s="34">
        <v>5481.5393882569842</v>
      </c>
      <c r="AE20" s="34">
        <v>6510.0368140809514</v>
      </c>
      <c r="AF20" s="34">
        <v>8384.8160878641502</v>
      </c>
      <c r="AG20" s="34">
        <v>6608.2861207100759</v>
      </c>
      <c r="AH20" s="34">
        <v>8405.4879139942477</v>
      </c>
      <c r="AI20" s="34">
        <v>9852.8481296147274</v>
      </c>
      <c r="AJ20" s="34">
        <v>9563.6752456866398</v>
      </c>
      <c r="AK20" s="34">
        <v>11164.323213353246</v>
      </c>
      <c r="AL20" s="34">
        <v>13806.315511392457</v>
      </c>
      <c r="AM20" s="34">
        <v>18381.097375460016</v>
      </c>
      <c r="AN20" s="34">
        <v>19717.481753635315</v>
      </c>
      <c r="AO20" s="34">
        <v>23109.143283343397</v>
      </c>
      <c r="AP20" s="34">
        <v>30364.449348237533</v>
      </c>
      <c r="AQ20" s="34">
        <v>24672.385661372737</v>
      </c>
      <c r="AR20" s="34">
        <v>24347.808144963252</v>
      </c>
      <c r="AS20" s="34">
        <v>25101.486805850793</v>
      </c>
      <c r="AT20" s="34">
        <v>20866.807066628258</v>
      </c>
      <c r="AU20" s="34">
        <v>25588.784627559256</v>
      </c>
    </row>
    <row r="21" spans="2:47" outlineLevel="1">
      <c r="B21" t="s">
        <v>209</v>
      </c>
      <c r="C21" s="37" t="s">
        <v>210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  <c r="AQ21" s="34">
        <v>0</v>
      </c>
      <c r="AR21" s="34">
        <v>0</v>
      </c>
      <c r="AS21" s="34">
        <v>0</v>
      </c>
      <c r="AT21" s="34">
        <v>0</v>
      </c>
      <c r="AU21" s="34">
        <v>0</v>
      </c>
    </row>
    <row r="22" spans="2:47" outlineLevel="1">
      <c r="B22" t="s">
        <v>211</v>
      </c>
      <c r="C22" s="37" t="s">
        <v>212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  <c r="AQ22" s="34">
        <v>0</v>
      </c>
      <c r="AR22" s="34">
        <v>0</v>
      </c>
      <c r="AS22" s="34">
        <v>0</v>
      </c>
      <c r="AT22" s="34">
        <v>0</v>
      </c>
      <c r="AU22" s="34">
        <v>0</v>
      </c>
    </row>
    <row r="23" spans="2:47" outlineLevel="1">
      <c r="B23" t="s">
        <v>213</v>
      </c>
      <c r="C23" s="37" t="s">
        <v>214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  <c r="AQ23" s="34">
        <v>0</v>
      </c>
      <c r="AR23" s="34">
        <v>0</v>
      </c>
      <c r="AS23" s="34">
        <v>0</v>
      </c>
      <c r="AT23" s="34">
        <v>0</v>
      </c>
      <c r="AU23" s="34">
        <v>0</v>
      </c>
    </row>
    <row r="24" spans="2:47" outlineLevel="1">
      <c r="B24" t="s">
        <v>215</v>
      </c>
      <c r="C24" s="37" t="s">
        <v>198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  <c r="AQ24" s="34">
        <v>0</v>
      </c>
      <c r="AR24" s="34">
        <v>0</v>
      </c>
      <c r="AS24" s="34">
        <v>0</v>
      </c>
      <c r="AT24" s="34">
        <v>0</v>
      </c>
      <c r="AU24" s="34">
        <v>0</v>
      </c>
    </row>
    <row r="25" spans="2:47" ht="14.25" customHeight="1" outlineLevel="1">
      <c r="B25" t="s">
        <v>216</v>
      </c>
      <c r="C25" s="37" t="s">
        <v>217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2344.6608605379142</v>
      </c>
      <c r="AC25" s="34">
        <v>3447.4310885786085</v>
      </c>
      <c r="AD25" s="34">
        <v>5902.7012380590613</v>
      </c>
      <c r="AE25" s="34">
        <v>9073.3574692798757</v>
      </c>
      <c r="AF25" s="34">
        <v>10437.465292819728</v>
      </c>
      <c r="AG25" s="34">
        <v>12315.047305786995</v>
      </c>
      <c r="AH25" s="34">
        <v>16689.784444100209</v>
      </c>
      <c r="AI25" s="34">
        <v>14805.223132568739</v>
      </c>
      <c r="AJ25" s="34">
        <v>11648.373096169249</v>
      </c>
      <c r="AK25" s="34">
        <v>13378.985879612497</v>
      </c>
      <c r="AL25" s="34">
        <v>16137.716394045932</v>
      </c>
      <c r="AM25" s="34">
        <v>4819.5902596426859</v>
      </c>
      <c r="AN25" s="34">
        <v>23791.328224212608</v>
      </c>
      <c r="AO25" s="34">
        <v>21102.167155319126</v>
      </c>
      <c r="AP25" s="34">
        <v>24018.611335850845</v>
      </c>
      <c r="AQ25" s="34">
        <v>21879.216877875624</v>
      </c>
      <c r="AR25" s="34">
        <v>25797.595773419613</v>
      </c>
      <c r="AS25" s="34">
        <v>30357.434996822085</v>
      </c>
      <c r="AT25" s="34">
        <v>48839.33474180715</v>
      </c>
      <c r="AU25" s="34">
        <v>38098.30434779331</v>
      </c>
    </row>
    <row r="26" spans="2:47" ht="7.5" customHeight="1"/>
    <row r="27" spans="2:47" ht="15" thickBot="1">
      <c r="B27">
        <v>1</v>
      </c>
      <c r="C27" s="39" t="s">
        <v>218</v>
      </c>
      <c r="D27" s="40">
        <v>38162.382880000005</v>
      </c>
      <c r="E27" s="40">
        <v>81611.968630000003</v>
      </c>
      <c r="F27" s="40">
        <v>118213.84991</v>
      </c>
      <c r="G27" s="40">
        <v>138601.98912000001</v>
      </c>
      <c r="H27" s="40">
        <v>168782.13124999998</v>
      </c>
      <c r="I27" s="40">
        <v>167226.96363999997</v>
      </c>
      <c r="J27" s="40">
        <v>231595.73834000004</v>
      </c>
      <c r="K27" s="40">
        <v>301253.70999000006</v>
      </c>
      <c r="L27" s="40">
        <v>361733.78275000001</v>
      </c>
      <c r="M27" s="40">
        <v>351227.88027000002</v>
      </c>
      <c r="N27" s="40">
        <v>459121.10266000003</v>
      </c>
      <c r="O27" s="40">
        <v>544946.0629100001</v>
      </c>
      <c r="P27" s="40">
        <v>605235.93199999991</v>
      </c>
      <c r="Q27" s="40">
        <v>570438.61410999997</v>
      </c>
      <c r="R27" s="40">
        <v>624127.89966999996</v>
      </c>
      <c r="S27" s="40">
        <v>750372.44477000006</v>
      </c>
      <c r="T27" s="40">
        <v>828684.13159999996</v>
      </c>
      <c r="U27" s="40">
        <v>866222.06227000011</v>
      </c>
      <c r="V27" s="40">
        <v>1024735.10491</v>
      </c>
      <c r="W27" s="40">
        <f>W7+W17</f>
        <v>1061866.7997300001</v>
      </c>
      <c r="X27" s="40">
        <f t="shared" ref="X27:AT27" si="4">X7+X17</f>
        <v>1070759.5981000001</v>
      </c>
      <c r="Y27" s="40">
        <f t="shared" si="4"/>
        <v>1266029.6409500001</v>
      </c>
      <c r="Z27" s="40">
        <f t="shared" si="4"/>
        <v>1469917.2606800001</v>
      </c>
      <c r="AA27" s="40">
        <f t="shared" si="4"/>
        <v>1559576.94334</v>
      </c>
      <c r="AB27" s="40">
        <f t="shared" si="4"/>
        <v>1556455.9007999999</v>
      </c>
      <c r="AC27" s="40">
        <f t="shared" si="4"/>
        <v>1401687.929511237</v>
      </c>
      <c r="AD27" s="40">
        <f t="shared" si="4"/>
        <v>1630436.427005036</v>
      </c>
      <c r="AE27" s="40">
        <f t="shared" si="4"/>
        <v>1672423.470043865</v>
      </c>
      <c r="AF27" s="40">
        <f t="shared" si="4"/>
        <v>1670343.0116539625</v>
      </c>
      <c r="AG27" s="40">
        <f t="shared" si="4"/>
        <v>1446189.2793867439</v>
      </c>
      <c r="AH27" s="40">
        <f t="shared" si="4"/>
        <v>1737109.6043032047</v>
      </c>
      <c r="AI27" s="40">
        <f t="shared" si="4"/>
        <v>1821901.156218969</v>
      </c>
      <c r="AJ27" s="40">
        <f t="shared" si="4"/>
        <v>1867465.1704589215</v>
      </c>
      <c r="AK27" s="40">
        <f t="shared" si="4"/>
        <v>1719659.1818297536</v>
      </c>
      <c r="AL27" s="40">
        <f t="shared" si="4"/>
        <v>1994034.6974184946</v>
      </c>
      <c r="AM27" s="40">
        <f t="shared" si="4"/>
        <v>2187531.3059400003</v>
      </c>
      <c r="AN27" s="40">
        <f t="shared" si="4"/>
        <v>2207613.7243400007</v>
      </c>
      <c r="AO27" s="40">
        <f t="shared" si="4"/>
        <v>2013015.92295</v>
      </c>
      <c r="AP27" s="40">
        <f t="shared" si="4"/>
        <v>2435148.7807399998</v>
      </c>
      <c r="AQ27" s="40">
        <f t="shared" si="4"/>
        <v>2467472.6934600002</v>
      </c>
      <c r="AR27" s="40">
        <f t="shared" si="4"/>
        <v>2537415.96734</v>
      </c>
      <c r="AS27" s="40">
        <f t="shared" si="4"/>
        <v>2613498.9624800002</v>
      </c>
      <c r="AT27" s="40">
        <f t="shared" si="4"/>
        <v>3018786.9622379756</v>
      </c>
      <c r="AU27" s="40">
        <v>3222831.8247722243</v>
      </c>
    </row>
    <row r="28" spans="2:47" ht="7.5" customHeight="1" thickTop="1">
      <c r="C28" s="5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</row>
    <row r="29" spans="2:47">
      <c r="B29" t="s">
        <v>219</v>
      </c>
      <c r="C29" s="35" t="s">
        <v>220</v>
      </c>
      <c r="D29" s="36">
        <f>D30+D32+D31+D33+D36+D37+D38</f>
        <v>46563.679270000008</v>
      </c>
      <c r="E29" s="36">
        <v>79422.358069999987</v>
      </c>
      <c r="F29" s="36">
        <f t="shared" ref="F29:AT29" si="5">F30+F32+F31+F33+F36+F37+F38</f>
        <v>103295.50286000001</v>
      </c>
      <c r="G29" s="36">
        <f t="shared" si="5"/>
        <v>121156.20264999999</v>
      </c>
      <c r="H29" s="36">
        <f t="shared" si="5"/>
        <v>126807.21849</v>
      </c>
      <c r="I29" s="36">
        <f t="shared" si="5"/>
        <v>134876.00133999999</v>
      </c>
      <c r="J29" s="36">
        <f t="shared" si="5"/>
        <v>174741.78836000001</v>
      </c>
      <c r="K29" s="36">
        <f t="shared" si="5"/>
        <v>209914.90096</v>
      </c>
      <c r="L29" s="36">
        <f t="shared" si="5"/>
        <v>252144.96658000001</v>
      </c>
      <c r="M29" s="36">
        <f t="shared" si="5"/>
        <v>280162.51286999998</v>
      </c>
      <c r="N29" s="36">
        <f t="shared" si="5"/>
        <v>336940.46882000007</v>
      </c>
      <c r="O29" s="36">
        <f t="shared" si="5"/>
        <v>373983.80493000004</v>
      </c>
      <c r="P29" s="36">
        <f t="shared" si="5"/>
        <v>416727.40916999994</v>
      </c>
      <c r="Q29" s="36">
        <f t="shared" si="5"/>
        <v>459618.08563999995</v>
      </c>
      <c r="R29" s="36">
        <f t="shared" si="5"/>
        <v>501797.39911</v>
      </c>
      <c r="S29" s="36">
        <f t="shared" si="5"/>
        <v>494808.88920000003</v>
      </c>
      <c r="T29" s="36">
        <f t="shared" si="5"/>
        <v>543705.47234999994</v>
      </c>
      <c r="U29" s="36">
        <f t="shared" si="5"/>
        <v>611574.75638000004</v>
      </c>
      <c r="V29" s="36">
        <f t="shared" si="5"/>
        <v>689360.12172000005</v>
      </c>
      <c r="W29" s="36">
        <f t="shared" si="5"/>
        <v>720062.70511999994</v>
      </c>
      <c r="X29" s="36">
        <f t="shared" si="5"/>
        <v>830372.23301000008</v>
      </c>
      <c r="Y29" s="36">
        <f t="shared" si="5"/>
        <v>880570.31088</v>
      </c>
      <c r="Z29" s="36">
        <f t="shared" si="5"/>
        <v>1024863.65702</v>
      </c>
      <c r="AA29" s="36">
        <f t="shared" si="5"/>
        <v>1090404.0618799999</v>
      </c>
      <c r="AB29" s="36">
        <f t="shared" si="5"/>
        <v>1103018.4396599999</v>
      </c>
      <c r="AC29" s="36">
        <f t="shared" si="5"/>
        <v>1110610.9793400001</v>
      </c>
      <c r="AD29" s="36">
        <f t="shared" si="5"/>
        <v>1218139.6813000001</v>
      </c>
      <c r="AE29" s="36">
        <f t="shared" si="5"/>
        <v>1261534.5322099999</v>
      </c>
      <c r="AF29" s="36">
        <f t="shared" si="5"/>
        <v>1236715.6887100001</v>
      </c>
      <c r="AG29" s="36">
        <f t="shared" si="5"/>
        <v>1012934.9909000001</v>
      </c>
      <c r="AH29" s="36">
        <f t="shared" si="5"/>
        <v>1126659.55553</v>
      </c>
      <c r="AI29" s="36">
        <f t="shared" si="5"/>
        <v>1141447.7997700002</v>
      </c>
      <c r="AJ29" s="36">
        <f t="shared" si="5"/>
        <v>1173033.4132300001</v>
      </c>
      <c r="AK29" s="36">
        <f t="shared" si="5"/>
        <v>1117248.5491200001</v>
      </c>
      <c r="AL29" s="36">
        <f t="shared" si="5"/>
        <v>1189381.1948500001</v>
      </c>
      <c r="AM29" s="36">
        <f t="shared" si="5"/>
        <v>1233266.6328100001</v>
      </c>
      <c r="AN29" s="36">
        <f t="shared" si="5"/>
        <v>1364203.89955</v>
      </c>
      <c r="AO29" s="36">
        <f t="shared" si="5"/>
        <v>1410953.2220099999</v>
      </c>
      <c r="AP29" s="36">
        <f t="shared" si="5"/>
        <v>1684390.0142700002</v>
      </c>
      <c r="AQ29" s="36">
        <f t="shared" si="5"/>
        <v>1581508.1544000001</v>
      </c>
      <c r="AR29" s="36">
        <f t="shared" si="5"/>
        <v>1453724.0444700001</v>
      </c>
      <c r="AS29" s="36">
        <f t="shared" si="5"/>
        <v>1524823.0564299999</v>
      </c>
      <c r="AT29" s="36">
        <f t="shared" si="5"/>
        <v>1614768.87289</v>
      </c>
      <c r="AU29" s="36">
        <v>3764100.9280400001</v>
      </c>
    </row>
    <row r="30" spans="2:47" outlineLevel="1">
      <c r="B30" t="s">
        <v>61</v>
      </c>
      <c r="C30" s="37" t="s">
        <v>221</v>
      </c>
      <c r="D30" s="34">
        <v>4236.2050200000003</v>
      </c>
      <c r="E30" s="34">
        <v>7036.7424599999995</v>
      </c>
      <c r="F30" s="34">
        <v>8608.6656899999998</v>
      </c>
      <c r="G30" s="34">
        <v>10089.83438</v>
      </c>
      <c r="H30" s="34">
        <v>11469.95854</v>
      </c>
      <c r="I30" s="34">
        <v>12806.6014</v>
      </c>
      <c r="J30" s="34">
        <v>14914.872859999999</v>
      </c>
      <c r="K30" s="34">
        <v>18083.691940000001</v>
      </c>
      <c r="L30" s="34">
        <v>24036.65468</v>
      </c>
      <c r="M30" s="34">
        <v>26362.374770000002</v>
      </c>
      <c r="N30" s="34">
        <v>33826.972709999995</v>
      </c>
      <c r="O30" s="34">
        <v>39063.432329999996</v>
      </c>
      <c r="P30" s="34">
        <v>36766.128960000002</v>
      </c>
      <c r="Q30" s="34">
        <v>39422.093840000001</v>
      </c>
      <c r="R30" s="34">
        <v>43875.091070000002</v>
      </c>
      <c r="S30" s="34">
        <v>39395.563419999999</v>
      </c>
      <c r="T30" s="34">
        <v>42084.871460000002</v>
      </c>
      <c r="U30" s="34">
        <v>50266.981279999993</v>
      </c>
      <c r="V30" s="34">
        <v>48335.159250000004</v>
      </c>
      <c r="W30" s="34">
        <v>50602.469510000003</v>
      </c>
      <c r="X30" s="34">
        <v>93930.896300000008</v>
      </c>
      <c r="Y30" s="34">
        <v>89894.546679999999</v>
      </c>
      <c r="Z30" s="34">
        <v>92706.862649999995</v>
      </c>
      <c r="AA30" s="34">
        <v>93228.063949999996</v>
      </c>
      <c r="AB30" s="34">
        <v>57318.063390000003</v>
      </c>
      <c r="AC30" s="34">
        <v>89293.056530000002</v>
      </c>
      <c r="AD30" s="34">
        <v>70701.94120999999</v>
      </c>
      <c r="AE30" s="34">
        <v>7346.6691500000006</v>
      </c>
      <c r="AF30" s="34">
        <v>74384.486579999997</v>
      </c>
      <c r="AG30" s="34">
        <v>58777.125950000001</v>
      </c>
      <c r="AH30" s="34">
        <v>61758.528479999994</v>
      </c>
      <c r="AI30" s="34">
        <v>63565.532780000001</v>
      </c>
      <c r="AJ30" s="34">
        <v>66214.329620000004</v>
      </c>
      <c r="AK30" s="34">
        <v>62868.265350000001</v>
      </c>
      <c r="AL30" s="34">
        <v>62244.425659999994</v>
      </c>
      <c r="AM30" s="38">
        <v>67772.46693000001</v>
      </c>
      <c r="AN30" s="38">
        <v>95201.392590000003</v>
      </c>
      <c r="AO30" s="34">
        <v>96482.135159999991</v>
      </c>
      <c r="AP30" s="34">
        <v>99333.666649999999</v>
      </c>
      <c r="AQ30" s="34">
        <v>98349.780069999993</v>
      </c>
      <c r="AR30" s="34">
        <v>107500.01376</v>
      </c>
      <c r="AS30" s="34">
        <v>106983.74051</v>
      </c>
      <c r="AT30" s="34">
        <v>114859.44764</v>
      </c>
      <c r="AU30" s="34">
        <v>116121.85024</v>
      </c>
    </row>
    <row r="31" spans="2:47" outlineLevel="1">
      <c r="B31" t="s">
        <v>62</v>
      </c>
      <c r="C31" s="37" t="s">
        <v>222</v>
      </c>
      <c r="D31" s="34">
        <v>2038.5299399999999</v>
      </c>
      <c r="E31" s="34">
        <v>4370.0219899999993</v>
      </c>
      <c r="F31" s="34">
        <v>5546.6360800000002</v>
      </c>
      <c r="G31" s="34">
        <v>17456.769030000003</v>
      </c>
      <c r="H31" s="34">
        <v>5290.1239500000001</v>
      </c>
      <c r="I31" s="34">
        <v>6303.4170699999995</v>
      </c>
      <c r="J31" s="34">
        <v>8134.4337400000004</v>
      </c>
      <c r="K31" s="34">
        <v>10386.227200000001</v>
      </c>
      <c r="L31" s="34">
        <v>12802.5962</v>
      </c>
      <c r="M31" s="34">
        <v>13024.48559</v>
      </c>
      <c r="N31" s="34">
        <v>15337.641959999999</v>
      </c>
      <c r="O31" s="34">
        <v>16137.316170000002</v>
      </c>
      <c r="P31" s="34">
        <v>13790.892939999998</v>
      </c>
      <c r="Q31" s="34">
        <v>14074.864310000001</v>
      </c>
      <c r="R31" s="34">
        <v>14072.97552</v>
      </c>
      <c r="S31" s="34">
        <v>13401.822560000001</v>
      </c>
      <c r="T31" s="34">
        <v>20678.032080000001</v>
      </c>
      <c r="U31" s="34">
        <v>29176.250329999999</v>
      </c>
      <c r="V31" s="34">
        <v>30761.820769999998</v>
      </c>
      <c r="W31" s="34">
        <v>28851.229930000001</v>
      </c>
      <c r="X31" s="34">
        <v>41906.989379999999</v>
      </c>
      <c r="Y31" s="34">
        <v>43391.488440000001</v>
      </c>
      <c r="Z31" s="34">
        <v>49349.842629999999</v>
      </c>
      <c r="AA31" s="34">
        <v>47021.665529999998</v>
      </c>
      <c r="AB31" s="34">
        <v>25893.750070000002</v>
      </c>
      <c r="AC31" s="34">
        <v>17386.61375</v>
      </c>
      <c r="AD31" s="34">
        <v>31985.817850000003</v>
      </c>
      <c r="AE31" s="34">
        <v>31840.00993</v>
      </c>
      <c r="AF31" s="34">
        <v>35153.357969999997</v>
      </c>
      <c r="AG31" s="34">
        <v>21876.70925</v>
      </c>
      <c r="AH31" s="34">
        <v>4249.5323899999994</v>
      </c>
      <c r="AI31" s="34">
        <v>25200.726719999999</v>
      </c>
      <c r="AJ31" s="34">
        <v>32218.93417</v>
      </c>
      <c r="AK31" s="34">
        <v>29624.977159999999</v>
      </c>
      <c r="AL31" s="34">
        <v>30028.879920000003</v>
      </c>
      <c r="AM31" s="34">
        <v>39308.254560000001</v>
      </c>
      <c r="AN31" s="34">
        <v>46211.770549999994</v>
      </c>
      <c r="AO31" s="34">
        <v>45744.939359999997</v>
      </c>
      <c r="AP31" s="34">
        <v>47213.916170000004</v>
      </c>
      <c r="AQ31" s="34">
        <v>47270.181039999996</v>
      </c>
      <c r="AR31" s="34">
        <v>53232.634060000004</v>
      </c>
      <c r="AS31" s="34">
        <v>52374.554229999994</v>
      </c>
      <c r="AT31" s="34">
        <v>58800.039229999995</v>
      </c>
      <c r="AU31" s="34">
        <v>60416.775379999999</v>
      </c>
    </row>
    <row r="32" spans="2:47" outlineLevel="1">
      <c r="B32" t="s">
        <v>63</v>
      </c>
      <c r="C32" s="37" t="s">
        <v>223</v>
      </c>
      <c r="D32" s="34">
        <v>17576.692299999999</v>
      </c>
      <c r="E32" s="34">
        <v>37693.405149999999</v>
      </c>
      <c r="F32" s="34">
        <v>55413.915089999995</v>
      </c>
      <c r="G32" s="34">
        <v>56528.14198</v>
      </c>
      <c r="H32" s="34">
        <v>67497.297430000006</v>
      </c>
      <c r="I32" s="34">
        <v>69611.27601999999</v>
      </c>
      <c r="J32" s="34">
        <v>91117.244820000007</v>
      </c>
      <c r="K32" s="34">
        <v>112780.28635000001</v>
      </c>
      <c r="L32" s="34">
        <v>137772.70468999998</v>
      </c>
      <c r="M32" s="34">
        <v>153031.39921999999</v>
      </c>
      <c r="N32" s="34">
        <v>187691.26909000002</v>
      </c>
      <c r="O32" s="34">
        <v>205827.62515000004</v>
      </c>
      <c r="P32" s="34">
        <v>237866.64308999997</v>
      </c>
      <c r="Q32" s="34">
        <v>256545.01929999999</v>
      </c>
      <c r="R32" s="34">
        <v>270828.17398999998</v>
      </c>
      <c r="S32" s="34">
        <v>260697.90707000002</v>
      </c>
      <c r="T32" s="34">
        <v>293995.75782</v>
      </c>
      <c r="U32" s="34">
        <v>308621.15447000001</v>
      </c>
      <c r="V32" s="34">
        <v>358234.36744</v>
      </c>
      <c r="W32" s="34">
        <v>368389.95455999998</v>
      </c>
      <c r="X32" s="34">
        <v>389017.70336000004</v>
      </c>
      <c r="Y32" s="34">
        <v>418455.92726000003</v>
      </c>
      <c r="Z32" s="34">
        <v>487048.95473</v>
      </c>
      <c r="AA32" s="34">
        <v>517604.66808999993</v>
      </c>
      <c r="AB32" s="34">
        <v>498905.69816000003</v>
      </c>
      <c r="AC32" s="34">
        <v>438871.85408999998</v>
      </c>
      <c r="AD32" s="34">
        <v>454831.10061000002</v>
      </c>
      <c r="AE32" s="34">
        <v>524997.69718999998</v>
      </c>
      <c r="AF32" s="34">
        <v>402434.39192999998</v>
      </c>
      <c r="AG32" s="34">
        <v>332941.54180000001</v>
      </c>
      <c r="AH32" s="34">
        <v>404630.63650999998</v>
      </c>
      <c r="AI32" s="34">
        <v>420216.22553</v>
      </c>
      <c r="AJ32" s="34">
        <v>465725.21588999999</v>
      </c>
      <c r="AK32" s="34">
        <v>415915.89410999999</v>
      </c>
      <c r="AL32" s="34">
        <v>442690.30060000002</v>
      </c>
      <c r="AM32" s="34">
        <v>523863.22521</v>
      </c>
      <c r="AN32" s="34">
        <v>577240.42686000001</v>
      </c>
      <c r="AO32" s="34">
        <v>562998.23470999999</v>
      </c>
      <c r="AP32" s="34">
        <v>737226.36658999999</v>
      </c>
      <c r="AQ32" s="34">
        <v>766791.51805999991</v>
      </c>
      <c r="AR32" s="34">
        <v>697444.18765999994</v>
      </c>
      <c r="AS32" s="34">
        <v>749838.66977000004</v>
      </c>
      <c r="AT32" s="34">
        <v>814784.41212999995</v>
      </c>
      <c r="AU32" s="34">
        <v>831488.06982000009</v>
      </c>
    </row>
    <row r="33" spans="2:47" outlineLevel="1">
      <c r="B33" t="s">
        <v>64</v>
      </c>
      <c r="C33" s="37" t="s">
        <v>224</v>
      </c>
      <c r="D33" s="34">
        <f>D34+D35</f>
        <v>13127.71602</v>
      </c>
      <c r="E33" s="34">
        <v>16160.250679999997</v>
      </c>
      <c r="F33" s="34">
        <f t="shared" ref="F33:AT33" si="6">F34+F35</f>
        <v>18842.24566</v>
      </c>
      <c r="G33" s="34">
        <f t="shared" si="6"/>
        <v>19230.061410000002</v>
      </c>
      <c r="H33" s="34">
        <f t="shared" si="6"/>
        <v>23614.709170000002</v>
      </c>
      <c r="I33" s="34">
        <f t="shared" si="6"/>
        <v>24660.618180000001</v>
      </c>
      <c r="J33" s="34">
        <f t="shared" si="6"/>
        <v>31566.285799999998</v>
      </c>
      <c r="K33" s="34">
        <f t="shared" si="6"/>
        <v>37389.692949999997</v>
      </c>
      <c r="L33" s="34">
        <f t="shared" si="6"/>
        <v>38032.299679999996</v>
      </c>
      <c r="M33" s="34">
        <f t="shared" si="6"/>
        <v>40877.835789999997</v>
      </c>
      <c r="N33" s="34">
        <f t="shared" si="6"/>
        <v>46435.448400000008</v>
      </c>
      <c r="O33" s="34">
        <f t="shared" si="6"/>
        <v>58679.271379999998</v>
      </c>
      <c r="P33" s="34">
        <f t="shared" si="6"/>
        <v>68655.008430000002</v>
      </c>
      <c r="Q33" s="34">
        <f t="shared" si="6"/>
        <v>81346.746159999995</v>
      </c>
      <c r="R33" s="34">
        <f t="shared" si="6"/>
        <v>89698.587780000002</v>
      </c>
      <c r="S33" s="34">
        <f t="shared" si="6"/>
        <v>92392.365980000002</v>
      </c>
      <c r="T33" s="34">
        <f t="shared" si="6"/>
        <v>94315.358420000004</v>
      </c>
      <c r="U33" s="34">
        <f t="shared" si="6"/>
        <v>113683.84791</v>
      </c>
      <c r="V33" s="34">
        <f t="shared" si="6"/>
        <v>134277.18145</v>
      </c>
      <c r="W33" s="34">
        <f t="shared" si="6"/>
        <v>145068.06915</v>
      </c>
      <c r="X33" s="34">
        <f t="shared" si="6"/>
        <v>167876.02082000001</v>
      </c>
      <c r="Y33" s="34">
        <f t="shared" si="6"/>
        <v>185933.00224</v>
      </c>
      <c r="Z33" s="34">
        <f t="shared" si="6"/>
        <v>210854.75837</v>
      </c>
      <c r="AA33" s="34">
        <f t="shared" si="6"/>
        <v>250849.96216999998</v>
      </c>
      <c r="AB33" s="34">
        <f t="shared" si="6"/>
        <v>294939.47288000002</v>
      </c>
      <c r="AC33" s="34">
        <f t="shared" si="6"/>
        <v>332969.89851000003</v>
      </c>
      <c r="AD33" s="34">
        <f t="shared" si="6"/>
        <v>369920.26989</v>
      </c>
      <c r="AE33" s="34">
        <f t="shared" si="6"/>
        <v>387535.54479999997</v>
      </c>
      <c r="AF33" s="34">
        <f t="shared" si="6"/>
        <v>407014.54612000001</v>
      </c>
      <c r="AG33" s="34">
        <f t="shared" si="6"/>
        <v>334439.91403000004</v>
      </c>
      <c r="AH33" s="34">
        <f t="shared" si="6"/>
        <v>355866.75984999997</v>
      </c>
      <c r="AI33" s="34">
        <f t="shared" si="6"/>
        <v>337071.60026000004</v>
      </c>
      <c r="AJ33" s="34">
        <f t="shared" si="6"/>
        <v>342271.81410000002</v>
      </c>
      <c r="AK33" s="34">
        <f t="shared" si="6"/>
        <v>357459.29214999999</v>
      </c>
      <c r="AL33" s="34">
        <f t="shared" si="6"/>
        <v>359238.26114000002</v>
      </c>
      <c r="AM33" s="34">
        <f t="shared" si="6"/>
        <v>332528.30619999999</v>
      </c>
      <c r="AN33" s="34">
        <f t="shared" si="6"/>
        <v>371291.91052999999</v>
      </c>
      <c r="AO33" s="34">
        <f t="shared" si="6"/>
        <v>411001.35062000004</v>
      </c>
      <c r="AP33" s="34">
        <f t="shared" si="6"/>
        <v>462890.53704999998</v>
      </c>
      <c r="AQ33" s="34">
        <f t="shared" si="6"/>
        <v>451331.22821999999</v>
      </c>
      <c r="AR33" s="34">
        <f t="shared" si="6"/>
        <v>367576.55914999999</v>
      </c>
      <c r="AS33" s="34">
        <f t="shared" si="6"/>
        <v>366010.44216999999</v>
      </c>
      <c r="AT33" s="34">
        <f t="shared" si="6"/>
        <v>347349.26676000009</v>
      </c>
      <c r="AU33" s="34">
        <v>2407288.8254200001</v>
      </c>
    </row>
    <row r="34" spans="2:47" s="42" customFormat="1" ht="12" outlineLevel="1">
      <c r="B34" s="42" t="s">
        <v>225</v>
      </c>
      <c r="C34" s="43" t="s">
        <v>226</v>
      </c>
      <c r="D34" s="44">
        <v>349.28039999999999</v>
      </c>
      <c r="E34" s="44">
        <v>2666.0520799999999</v>
      </c>
      <c r="F34" s="44">
        <v>4048.3169800000005</v>
      </c>
      <c r="G34" s="44">
        <v>4437.2530900000002</v>
      </c>
      <c r="H34" s="44">
        <v>5280.2802900000006</v>
      </c>
      <c r="I34" s="44">
        <v>5742.0789199999999</v>
      </c>
      <c r="J34" s="44">
        <v>6658.3131999999987</v>
      </c>
      <c r="K34" s="44">
        <v>8423.6958999999988</v>
      </c>
      <c r="L34" s="44">
        <v>9786.8559800000003</v>
      </c>
      <c r="M34" s="44">
        <v>12003.855019999999</v>
      </c>
      <c r="N34" s="44">
        <v>12679.799440000001</v>
      </c>
      <c r="O34" s="44">
        <v>13747.727469999998</v>
      </c>
      <c r="P34" s="44">
        <v>14146.87117</v>
      </c>
      <c r="Q34" s="44">
        <v>11601.976920000001</v>
      </c>
      <c r="R34" s="44">
        <v>14201.566220000001</v>
      </c>
      <c r="S34" s="44">
        <v>12286.410309999999</v>
      </c>
      <c r="T34" s="44">
        <v>12278.258119999999</v>
      </c>
      <c r="U34" s="44">
        <v>13108.525399999999</v>
      </c>
      <c r="V34" s="44">
        <v>14719.85845</v>
      </c>
      <c r="W34" s="44">
        <v>14050.01433</v>
      </c>
      <c r="X34" s="44">
        <v>13312.01592</v>
      </c>
      <c r="Y34" s="44">
        <v>15792.62254</v>
      </c>
      <c r="Z34" s="44">
        <v>23409.278130000002</v>
      </c>
      <c r="AA34" s="44">
        <v>22028.889380000001</v>
      </c>
      <c r="AB34" s="44">
        <v>25582.490109999999</v>
      </c>
      <c r="AC34" s="44">
        <v>27567.809010000001</v>
      </c>
      <c r="AD34" s="44">
        <v>35079.076140000005</v>
      </c>
      <c r="AE34" s="44">
        <v>37479.918160000001</v>
      </c>
      <c r="AF34" s="44">
        <v>45550.971680000002</v>
      </c>
      <c r="AG34" s="44">
        <v>54651.419050000004</v>
      </c>
      <c r="AH34" s="44">
        <v>53823.207709999995</v>
      </c>
      <c r="AI34" s="44">
        <v>53595.642339999999</v>
      </c>
      <c r="AJ34" s="44">
        <v>54014.352370000001</v>
      </c>
      <c r="AK34" s="44">
        <v>59089.538840000001</v>
      </c>
      <c r="AL34" s="44">
        <v>65953.343240000002</v>
      </c>
      <c r="AM34" s="44">
        <v>29799.621440000003</v>
      </c>
      <c r="AN34" s="44">
        <v>57617.871840000007</v>
      </c>
      <c r="AO34" s="44">
        <v>62381.664179999992</v>
      </c>
      <c r="AP34" s="44">
        <v>64172.195460000003</v>
      </c>
      <c r="AQ34" s="44">
        <v>58139.633860000002</v>
      </c>
      <c r="AR34" s="44">
        <v>360387.60602000001</v>
      </c>
      <c r="AS34" s="44">
        <v>356334.51762</v>
      </c>
      <c r="AT34" s="44">
        <v>334847.78641000006</v>
      </c>
      <c r="AU34" s="44">
        <v>2397206.65662</v>
      </c>
    </row>
    <row r="35" spans="2:47" s="42" customFormat="1" ht="12" outlineLevel="1">
      <c r="B35" s="42" t="s">
        <v>227</v>
      </c>
      <c r="C35" s="43" t="s">
        <v>228</v>
      </c>
      <c r="D35" s="44">
        <v>12778.43562</v>
      </c>
      <c r="E35" s="44">
        <v>13494.198599999998</v>
      </c>
      <c r="F35" s="44">
        <v>14793.928680000001</v>
      </c>
      <c r="G35" s="44">
        <v>14792.80832</v>
      </c>
      <c r="H35" s="44">
        <v>18334.428880000003</v>
      </c>
      <c r="I35" s="44">
        <v>18918.539260000001</v>
      </c>
      <c r="J35" s="44">
        <v>24907.972600000001</v>
      </c>
      <c r="K35" s="44">
        <v>28965.997049999998</v>
      </c>
      <c r="L35" s="44">
        <v>28245.4437</v>
      </c>
      <c r="M35" s="44">
        <v>28873.980770000002</v>
      </c>
      <c r="N35" s="44">
        <v>33755.648960000006</v>
      </c>
      <c r="O35" s="44">
        <v>44931.54391</v>
      </c>
      <c r="P35" s="44">
        <v>54508.137259999996</v>
      </c>
      <c r="Q35" s="44">
        <v>69744.769239999994</v>
      </c>
      <c r="R35" s="44">
        <v>75497.021560000008</v>
      </c>
      <c r="S35" s="44">
        <v>80105.955669999996</v>
      </c>
      <c r="T35" s="44">
        <v>82037.100300000006</v>
      </c>
      <c r="U35" s="44">
        <v>100575.32251</v>
      </c>
      <c r="V35" s="44">
        <v>119557.323</v>
      </c>
      <c r="W35" s="44">
        <v>131018.05481999999</v>
      </c>
      <c r="X35" s="44">
        <v>154564.0049</v>
      </c>
      <c r="Y35" s="44">
        <v>170140.37969999999</v>
      </c>
      <c r="Z35" s="44">
        <v>187445.48024</v>
      </c>
      <c r="AA35" s="44">
        <v>228821.07278999998</v>
      </c>
      <c r="AB35" s="44">
        <v>269356.98277</v>
      </c>
      <c r="AC35" s="44">
        <v>305402.0895</v>
      </c>
      <c r="AD35" s="44">
        <v>334841.19374999998</v>
      </c>
      <c r="AE35" s="44">
        <v>350055.62663999997</v>
      </c>
      <c r="AF35" s="44">
        <v>361463.57444</v>
      </c>
      <c r="AG35" s="44">
        <v>279788.49498000002</v>
      </c>
      <c r="AH35" s="44">
        <v>302043.55213999999</v>
      </c>
      <c r="AI35" s="44">
        <v>283475.95792000002</v>
      </c>
      <c r="AJ35" s="44">
        <v>288257.46173000004</v>
      </c>
      <c r="AK35" s="44">
        <v>298369.75331</v>
      </c>
      <c r="AL35" s="44">
        <v>293284.9179</v>
      </c>
      <c r="AM35" s="44">
        <v>302728.68475999997</v>
      </c>
      <c r="AN35" s="44">
        <v>313674.03869000002</v>
      </c>
      <c r="AO35" s="44">
        <v>348619.68644000002</v>
      </c>
      <c r="AP35" s="44">
        <v>398718.34158999997</v>
      </c>
      <c r="AQ35" s="44">
        <v>393191.59435999999</v>
      </c>
      <c r="AR35" s="44">
        <v>7188.9531299999999</v>
      </c>
      <c r="AS35" s="44">
        <v>9675.9245500000015</v>
      </c>
      <c r="AT35" s="44">
        <v>12501.48035</v>
      </c>
      <c r="AU35" s="44">
        <v>10082.168800000001</v>
      </c>
    </row>
    <row r="36" spans="2:47" outlineLevel="1">
      <c r="B36" t="s">
        <v>65</v>
      </c>
      <c r="C36" s="37" t="s">
        <v>229</v>
      </c>
      <c r="D36" s="34">
        <v>6078.8282600000002</v>
      </c>
      <c r="E36" s="34">
        <v>6658.8875200000002</v>
      </c>
      <c r="F36" s="34">
        <v>7554.687750000001</v>
      </c>
      <c r="G36" s="34">
        <v>9966.3397000000004</v>
      </c>
      <c r="H36" s="34">
        <v>9442.8766400000004</v>
      </c>
      <c r="I36" s="34">
        <v>12169.499690000001</v>
      </c>
      <c r="J36" s="34">
        <v>16162.200940000002</v>
      </c>
      <c r="K36" s="34">
        <v>16270.634979999999</v>
      </c>
      <c r="L36" s="34">
        <v>21759.57487</v>
      </c>
      <c r="M36" s="34">
        <v>25943.262589999998</v>
      </c>
      <c r="N36" s="34">
        <v>29367.218760000003</v>
      </c>
      <c r="O36" s="34">
        <v>28210.594649999999</v>
      </c>
      <c r="P36" s="34">
        <v>23187.141739999999</v>
      </c>
      <c r="Q36" s="34">
        <v>28991.9683</v>
      </c>
      <c r="R36" s="34">
        <v>38093.065000000002</v>
      </c>
      <c r="S36" s="34">
        <v>46489.359480000006</v>
      </c>
      <c r="T36" s="34">
        <v>45313.902999999991</v>
      </c>
      <c r="U36" s="34">
        <v>56783.068160000003</v>
      </c>
      <c r="V36" s="34">
        <v>57274.889489999994</v>
      </c>
      <c r="W36" s="34">
        <v>59991.536780000002</v>
      </c>
      <c r="X36" s="34">
        <v>75261.18879</v>
      </c>
      <c r="Y36" s="34">
        <v>73472.258530000006</v>
      </c>
      <c r="Z36" s="34">
        <v>99930.448770000003</v>
      </c>
      <c r="AA36" s="34">
        <v>91240.379879999993</v>
      </c>
      <c r="AB36" s="34">
        <v>123387.54345</v>
      </c>
      <c r="AC36" s="34">
        <v>131172.68744000001</v>
      </c>
      <c r="AD36" s="34">
        <v>194313.90850999998</v>
      </c>
      <c r="AE36" s="34">
        <v>195022.13746999999</v>
      </c>
      <c r="AF36" s="34">
        <v>189797.44931</v>
      </c>
      <c r="AG36" s="34">
        <v>155874.82892</v>
      </c>
      <c r="AH36" s="34">
        <v>181330.92599000002</v>
      </c>
      <c r="AI36" s="34">
        <v>181680.68163000001</v>
      </c>
      <c r="AJ36" s="34">
        <v>146027.78584999999</v>
      </c>
      <c r="AK36" s="34">
        <v>129186.98048</v>
      </c>
      <c r="AL36" s="34">
        <v>158801.08463999999</v>
      </c>
      <c r="AM36" s="34">
        <v>133874.88386</v>
      </c>
      <c r="AN36" s="34">
        <v>123302.77735999999</v>
      </c>
      <c r="AO36" s="34">
        <v>146499.31015999999</v>
      </c>
      <c r="AP36" s="34">
        <v>173152.59730000002</v>
      </c>
      <c r="AQ36" s="34">
        <v>61522.10572</v>
      </c>
      <c r="AR36" s="34">
        <v>51270.089740000003</v>
      </c>
      <c r="AS36" s="34">
        <v>71481.050409999996</v>
      </c>
      <c r="AT36" s="34">
        <v>76365.189620000005</v>
      </c>
      <c r="AU36" s="34">
        <v>142686.27731999999</v>
      </c>
    </row>
    <row r="37" spans="2:47" outlineLevel="1">
      <c r="B37" t="s">
        <v>66</v>
      </c>
      <c r="C37" s="37" t="s">
        <v>230</v>
      </c>
      <c r="D37" s="34">
        <v>1131.3237199999999</v>
      </c>
      <c r="E37" s="34">
        <v>1791.68362</v>
      </c>
      <c r="F37" s="34">
        <v>1100.65527</v>
      </c>
      <c r="G37" s="34">
        <v>1528.4279999999999</v>
      </c>
      <c r="H37" s="34">
        <v>1834.0008500000004</v>
      </c>
      <c r="I37" s="34">
        <v>1826.12905</v>
      </c>
      <c r="J37" s="34">
        <v>2304.5209999999997</v>
      </c>
      <c r="K37" s="34">
        <v>2054.2116699999997</v>
      </c>
      <c r="L37" s="34">
        <v>2338.2528199999997</v>
      </c>
      <c r="M37" s="34">
        <v>2461.8072100000004</v>
      </c>
      <c r="N37" s="34">
        <v>2874.1473100000003</v>
      </c>
      <c r="O37" s="34">
        <v>3321.8669300000001</v>
      </c>
      <c r="P37" s="34">
        <v>2963.0590000000002</v>
      </c>
      <c r="Q37" s="34">
        <v>3831.4659499999998</v>
      </c>
      <c r="R37" s="34">
        <v>3828.4521700000005</v>
      </c>
      <c r="S37" s="34">
        <v>3702.9918500000003</v>
      </c>
      <c r="T37" s="34">
        <v>3246.2587899999999</v>
      </c>
      <c r="U37" s="34">
        <v>3686.3267999999998</v>
      </c>
      <c r="V37" s="34">
        <v>3970.4705899999999</v>
      </c>
      <c r="W37" s="34">
        <v>4406.8483099999994</v>
      </c>
      <c r="X37" s="34">
        <v>4129.9964199999995</v>
      </c>
      <c r="Y37" s="34">
        <v>4737.2710500000003</v>
      </c>
      <c r="Z37" s="34">
        <v>4463.3498399999999</v>
      </c>
      <c r="AA37" s="34">
        <v>4264.2984500000002</v>
      </c>
      <c r="AB37" s="34">
        <v>7814.8790199999994</v>
      </c>
      <c r="AC37" s="34">
        <v>8066.4715900000001</v>
      </c>
      <c r="AD37" s="34">
        <v>8280.4299599999995</v>
      </c>
      <c r="AE37" s="34">
        <v>7897.9295199999997</v>
      </c>
      <c r="AF37" s="34">
        <v>7767.3820700000006</v>
      </c>
      <c r="AG37" s="34">
        <v>6723.4214199999997</v>
      </c>
      <c r="AH37" s="34">
        <v>6292.0150400000002</v>
      </c>
      <c r="AI37" s="34">
        <v>6017.5898699999998</v>
      </c>
      <c r="AJ37" s="34">
        <v>5600.3939700000001</v>
      </c>
      <c r="AK37" s="34">
        <v>5873.2899900000002</v>
      </c>
      <c r="AL37" s="34">
        <v>6378.5025099999993</v>
      </c>
      <c r="AM37" s="34">
        <v>6644.5354000000007</v>
      </c>
      <c r="AN37" s="34">
        <v>6041.5129000000006</v>
      </c>
      <c r="AO37" s="34">
        <v>7143.3558300000004</v>
      </c>
      <c r="AP37" s="34">
        <v>7371.49557</v>
      </c>
      <c r="AQ37" s="34">
        <v>7342.5985899999996</v>
      </c>
      <c r="AR37" s="34">
        <v>8608.4066500000008</v>
      </c>
      <c r="AS37" s="34">
        <v>8864.9698000000008</v>
      </c>
      <c r="AT37" s="34">
        <v>9403.0082200000015</v>
      </c>
      <c r="AU37" s="34">
        <v>11697.452029999999</v>
      </c>
    </row>
    <row r="38" spans="2:47" outlineLevel="1">
      <c r="B38" t="s">
        <v>67</v>
      </c>
      <c r="C38" s="37" t="s">
        <v>231</v>
      </c>
      <c r="D38" s="34">
        <f>SUM(D39:D40)</f>
        <v>2374.3840100000002</v>
      </c>
      <c r="E38" s="34">
        <v>5711.3666499999999</v>
      </c>
      <c r="F38" s="34">
        <f t="shared" ref="F38:AT38" si="7">SUM(F39:F40)</f>
        <v>6228.6973199999993</v>
      </c>
      <c r="G38" s="34">
        <f t="shared" si="7"/>
        <v>6356.6281499999996</v>
      </c>
      <c r="H38" s="34">
        <f t="shared" si="7"/>
        <v>7658.25191</v>
      </c>
      <c r="I38" s="34">
        <f t="shared" si="7"/>
        <v>7498.4599299999991</v>
      </c>
      <c r="J38" s="34">
        <f t="shared" si="7"/>
        <v>10542.2292</v>
      </c>
      <c r="K38" s="34">
        <f t="shared" si="7"/>
        <v>12950.155869999999</v>
      </c>
      <c r="L38" s="34">
        <f t="shared" si="7"/>
        <v>15402.88364</v>
      </c>
      <c r="M38" s="34">
        <f t="shared" si="7"/>
        <v>18461.347700000002</v>
      </c>
      <c r="N38" s="34">
        <f t="shared" si="7"/>
        <v>21407.77059</v>
      </c>
      <c r="O38" s="34">
        <f t="shared" si="7"/>
        <v>22743.69832</v>
      </c>
      <c r="P38" s="34">
        <f t="shared" si="7"/>
        <v>33498.53501</v>
      </c>
      <c r="Q38" s="34">
        <f t="shared" si="7"/>
        <v>35405.927779999998</v>
      </c>
      <c r="R38" s="34">
        <f t="shared" si="7"/>
        <v>41401.05358</v>
      </c>
      <c r="S38" s="34">
        <f t="shared" si="7"/>
        <v>38728.878839999998</v>
      </c>
      <c r="T38" s="34">
        <f t="shared" si="7"/>
        <v>44071.290779999996</v>
      </c>
      <c r="U38" s="34">
        <f t="shared" si="7"/>
        <v>49357.12743</v>
      </c>
      <c r="V38" s="34">
        <f t="shared" si="7"/>
        <v>56506.232730000003</v>
      </c>
      <c r="W38" s="34">
        <f t="shared" si="7"/>
        <v>62752.596879999997</v>
      </c>
      <c r="X38" s="34">
        <f t="shared" si="7"/>
        <v>58249.437940000003</v>
      </c>
      <c r="Y38" s="34">
        <f t="shared" si="7"/>
        <v>64685.816680000004</v>
      </c>
      <c r="Z38" s="34">
        <f t="shared" si="7"/>
        <v>80509.440029999998</v>
      </c>
      <c r="AA38" s="34">
        <f t="shared" si="7"/>
        <v>86195.023809999999</v>
      </c>
      <c r="AB38" s="34">
        <f t="shared" si="7"/>
        <v>94759.032689999993</v>
      </c>
      <c r="AC38" s="34">
        <f t="shared" si="7"/>
        <v>92850.397430000012</v>
      </c>
      <c r="AD38" s="34">
        <f t="shared" si="7"/>
        <v>88106.213269999993</v>
      </c>
      <c r="AE38" s="34">
        <f t="shared" si="7"/>
        <v>106894.54415</v>
      </c>
      <c r="AF38" s="34">
        <f t="shared" si="7"/>
        <v>120164.07472999999</v>
      </c>
      <c r="AG38" s="34">
        <f t="shared" si="7"/>
        <v>102301.44953000001</v>
      </c>
      <c r="AH38" s="34">
        <f t="shared" si="7"/>
        <v>112531.15727</v>
      </c>
      <c r="AI38" s="34">
        <f t="shared" si="7"/>
        <v>107695.44298000001</v>
      </c>
      <c r="AJ38" s="34">
        <f t="shared" si="7"/>
        <v>114974.93962999998</v>
      </c>
      <c r="AK38" s="34">
        <f t="shared" si="7"/>
        <v>116319.84987999999</v>
      </c>
      <c r="AL38" s="34">
        <f t="shared" si="7"/>
        <v>129999.74038</v>
      </c>
      <c r="AM38" s="34">
        <f t="shared" si="7"/>
        <v>129274.96064999999</v>
      </c>
      <c r="AN38" s="34">
        <f t="shared" si="7"/>
        <v>144914.10876</v>
      </c>
      <c r="AO38" s="34">
        <f t="shared" si="7"/>
        <v>141083.89616999999</v>
      </c>
      <c r="AP38" s="34">
        <f t="shared" si="7"/>
        <v>157201.43494000001</v>
      </c>
      <c r="AQ38" s="34">
        <f t="shared" si="7"/>
        <v>148900.7427</v>
      </c>
      <c r="AR38" s="34">
        <f t="shared" si="7"/>
        <v>168092.15344999998</v>
      </c>
      <c r="AS38" s="34">
        <f t="shared" si="7"/>
        <v>169269.62953999999</v>
      </c>
      <c r="AT38" s="34">
        <f t="shared" si="7"/>
        <v>193207.50929000002</v>
      </c>
      <c r="AU38" s="34">
        <v>194401.67783</v>
      </c>
    </row>
    <row r="39" spans="2:47" s="42" customFormat="1" ht="12" outlineLevel="1">
      <c r="B39" s="42" t="s">
        <v>232</v>
      </c>
      <c r="C39" s="43" t="s">
        <v>233</v>
      </c>
      <c r="D39" s="44">
        <v>1099.3447000000001</v>
      </c>
      <c r="E39" s="44">
        <v>1579.643</v>
      </c>
      <c r="F39" s="44">
        <v>952.08951000000002</v>
      </c>
      <c r="G39" s="44">
        <v>1025.9647600000001</v>
      </c>
      <c r="H39" s="44">
        <v>1155.3909100000001</v>
      </c>
      <c r="I39" s="44">
        <v>1228.95786</v>
      </c>
      <c r="J39" s="44">
        <v>1616.7954400000001</v>
      </c>
      <c r="K39" s="44">
        <v>2136.80375</v>
      </c>
      <c r="L39" s="44">
        <v>3226.5367699999997</v>
      </c>
      <c r="M39" s="44">
        <v>6052.6572800000004</v>
      </c>
      <c r="N39" s="44">
        <v>7060.8260399999999</v>
      </c>
      <c r="O39" s="44">
        <v>7198.3968999999997</v>
      </c>
      <c r="P39" s="44">
        <v>8095.1466499999997</v>
      </c>
      <c r="Q39" s="44">
        <v>8830.1898199999996</v>
      </c>
      <c r="R39" s="44">
        <v>12823.077470000002</v>
      </c>
      <c r="S39" s="44">
        <v>13387.331400000001</v>
      </c>
      <c r="T39" s="44">
        <v>15113.94569</v>
      </c>
      <c r="U39" s="44">
        <v>16804.118780000001</v>
      </c>
      <c r="V39" s="44">
        <v>20468.587520000001</v>
      </c>
      <c r="W39" s="44">
        <v>23618.67051</v>
      </c>
      <c r="X39" s="44">
        <v>21581.735940000002</v>
      </c>
      <c r="Y39" s="44">
        <v>24836.427729999999</v>
      </c>
      <c r="Z39" s="44">
        <v>31278.707119999999</v>
      </c>
      <c r="AA39" s="45">
        <v>34494.730559999996</v>
      </c>
      <c r="AB39" s="45">
        <v>94759.032689999993</v>
      </c>
      <c r="AC39" s="44">
        <v>92850.397430000012</v>
      </c>
      <c r="AD39" s="44">
        <v>88106.213269999993</v>
      </c>
      <c r="AE39" s="44">
        <v>106894.54415</v>
      </c>
      <c r="AF39" s="44">
        <v>77911.930299999993</v>
      </c>
      <c r="AG39" s="44">
        <v>66304.195030000003</v>
      </c>
      <c r="AH39" s="44">
        <v>71803.755219999992</v>
      </c>
      <c r="AI39" s="44">
        <v>70156.530140000003</v>
      </c>
      <c r="AJ39" s="44">
        <v>74378.287959999987</v>
      </c>
      <c r="AK39" s="44">
        <v>74692.554459999999</v>
      </c>
      <c r="AL39" s="44">
        <v>80052.010519999996</v>
      </c>
      <c r="AM39" s="44">
        <v>78878.214959999998</v>
      </c>
      <c r="AN39" s="44">
        <v>86970.111579999997</v>
      </c>
      <c r="AO39" s="44">
        <v>78879.919549999991</v>
      </c>
      <c r="AP39" s="44">
        <v>91157.120490000001</v>
      </c>
      <c r="AQ39" s="44">
        <v>88971.266180000006</v>
      </c>
      <c r="AR39" s="44">
        <v>98253.988230000003</v>
      </c>
      <c r="AS39" s="44">
        <v>102776.79708</v>
      </c>
      <c r="AT39" s="44">
        <v>72069.721870000008</v>
      </c>
      <c r="AU39" s="44">
        <v>74412.655129999999</v>
      </c>
    </row>
    <row r="40" spans="2:47" s="42" customFormat="1" ht="12" outlineLevel="1">
      <c r="B40" s="42" t="s">
        <v>234</v>
      </c>
      <c r="C40" s="43" t="s">
        <v>235</v>
      </c>
      <c r="D40" s="44">
        <v>1275.0393100000001</v>
      </c>
      <c r="E40" s="44">
        <v>4131.7236499999999</v>
      </c>
      <c r="F40" s="44">
        <v>5276.6078099999995</v>
      </c>
      <c r="G40" s="44">
        <v>5330.6633899999997</v>
      </c>
      <c r="H40" s="44">
        <v>6502.8609999999999</v>
      </c>
      <c r="I40" s="44">
        <v>6269.5020699999995</v>
      </c>
      <c r="J40" s="44">
        <v>8925.4337599999999</v>
      </c>
      <c r="K40" s="44">
        <v>10813.35212</v>
      </c>
      <c r="L40" s="44">
        <v>12176.346870000001</v>
      </c>
      <c r="M40" s="44">
        <v>12408.690420000001</v>
      </c>
      <c r="N40" s="44">
        <v>14346.94455</v>
      </c>
      <c r="O40" s="44">
        <v>15545.30142</v>
      </c>
      <c r="P40" s="44">
        <v>25403.388359999997</v>
      </c>
      <c r="Q40" s="44">
        <v>26575.737959999999</v>
      </c>
      <c r="R40" s="44">
        <v>28577.97611</v>
      </c>
      <c r="S40" s="44">
        <v>25341.547439999998</v>
      </c>
      <c r="T40" s="44">
        <v>28957.345089999999</v>
      </c>
      <c r="U40" s="44">
        <v>32553.00865</v>
      </c>
      <c r="V40" s="44">
        <v>36037.645210000002</v>
      </c>
      <c r="W40" s="44">
        <v>39133.926370000001</v>
      </c>
      <c r="X40" s="44">
        <v>36667.702000000005</v>
      </c>
      <c r="Y40" s="44">
        <v>39849.38895</v>
      </c>
      <c r="Z40" s="44">
        <v>49230.732909999999</v>
      </c>
      <c r="AA40" s="44">
        <v>51700.293250000002</v>
      </c>
      <c r="AB40" s="44">
        <v>0</v>
      </c>
      <c r="AC40" s="44">
        <v>0</v>
      </c>
      <c r="AD40" s="44">
        <v>0</v>
      </c>
      <c r="AE40" s="44">
        <v>0</v>
      </c>
      <c r="AF40" s="44">
        <v>42252.14443</v>
      </c>
      <c r="AG40" s="44">
        <v>35997.254500000003</v>
      </c>
      <c r="AH40" s="44">
        <v>40727.402049999997</v>
      </c>
      <c r="AI40" s="44">
        <v>37538.912840000005</v>
      </c>
      <c r="AJ40" s="44">
        <v>40596.651669999999</v>
      </c>
      <c r="AK40" s="44">
        <v>41627.295420000002</v>
      </c>
      <c r="AL40" s="44">
        <v>49947.729859999999</v>
      </c>
      <c r="AM40" s="44">
        <v>50396.745689999996</v>
      </c>
      <c r="AN40" s="44">
        <v>57943.997179999998</v>
      </c>
      <c r="AO40" s="44">
        <v>62203.976619999994</v>
      </c>
      <c r="AP40" s="44">
        <v>66044.314450000005</v>
      </c>
      <c r="AQ40" s="44">
        <v>59929.476520000004</v>
      </c>
      <c r="AR40" s="44">
        <v>69838.165219999995</v>
      </c>
      <c r="AS40" s="44">
        <v>66492.832460000005</v>
      </c>
      <c r="AT40" s="44">
        <v>121137.78742000001</v>
      </c>
      <c r="AU40" s="44">
        <v>119989.0227</v>
      </c>
    </row>
    <row r="41" spans="2:47" ht="7.5" customHeight="1"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</row>
    <row r="42" spans="2:47">
      <c r="B42" t="s">
        <v>236</v>
      </c>
      <c r="C42" s="35" t="s">
        <v>237</v>
      </c>
      <c r="D42" s="36">
        <f>D43+D46</f>
        <v>7524.1214599999994</v>
      </c>
      <c r="E42" s="36">
        <v>11746.027240000001</v>
      </c>
      <c r="F42" s="36">
        <f t="shared" ref="F42:AT42" si="8">F43+F46</f>
        <v>13606.631649999999</v>
      </c>
      <c r="G42" s="36">
        <f t="shared" si="8"/>
        <v>15063.674289999999</v>
      </c>
      <c r="H42" s="36">
        <f t="shared" si="8"/>
        <v>22868.37401</v>
      </c>
      <c r="I42" s="36">
        <f t="shared" si="8"/>
        <v>24332.304759999999</v>
      </c>
      <c r="J42" s="36">
        <f t="shared" si="8"/>
        <v>29037.78728</v>
      </c>
      <c r="K42" s="36">
        <f t="shared" si="8"/>
        <v>35530.573489999995</v>
      </c>
      <c r="L42" s="36">
        <f t="shared" si="8"/>
        <v>44223.811810000007</v>
      </c>
      <c r="M42" s="36">
        <f t="shared" si="8"/>
        <v>43838.247539999997</v>
      </c>
      <c r="N42" s="36">
        <f t="shared" si="8"/>
        <v>50842.4182</v>
      </c>
      <c r="O42" s="36">
        <f t="shared" si="8"/>
        <v>55590.290540000002</v>
      </c>
      <c r="P42" s="36">
        <f t="shared" si="8"/>
        <v>66845.666839999991</v>
      </c>
      <c r="Q42" s="36">
        <f t="shared" si="8"/>
        <v>72529.313370000003</v>
      </c>
      <c r="R42" s="36">
        <f t="shared" si="8"/>
        <v>79291.932140000004</v>
      </c>
      <c r="S42" s="36">
        <f t="shared" si="8"/>
        <v>80941.307159999997</v>
      </c>
      <c r="T42" s="36">
        <f t="shared" si="8"/>
        <v>63795.610130000001</v>
      </c>
      <c r="U42" s="36">
        <f t="shared" si="8"/>
        <v>84172.241349999997</v>
      </c>
      <c r="V42" s="36">
        <f t="shared" si="8"/>
        <v>85672.775330000004</v>
      </c>
      <c r="W42" s="36">
        <f t="shared" si="8"/>
        <v>98084.730060000002</v>
      </c>
      <c r="X42" s="36">
        <f t="shared" si="8"/>
        <v>93779.117070000008</v>
      </c>
      <c r="Y42" s="36">
        <f t="shared" si="8"/>
        <v>115359.59035</v>
      </c>
      <c r="Z42" s="36">
        <f t="shared" si="8"/>
        <v>123980.82239</v>
      </c>
      <c r="AA42" s="36">
        <f t="shared" si="8"/>
        <v>130982.04809000001</v>
      </c>
      <c r="AB42" s="36">
        <f t="shared" si="8"/>
        <v>137055.48316999999</v>
      </c>
      <c r="AC42" s="36">
        <f t="shared" si="8"/>
        <v>129439.22836000001</v>
      </c>
      <c r="AD42" s="36">
        <f t="shared" si="8"/>
        <v>90374.482770000002</v>
      </c>
      <c r="AE42" s="36">
        <f t="shared" si="8"/>
        <v>215123.58546</v>
      </c>
      <c r="AF42" s="36">
        <f t="shared" si="8"/>
        <v>167234.58679</v>
      </c>
      <c r="AG42" s="36">
        <f t="shared" si="8"/>
        <v>122444.61635999999</v>
      </c>
      <c r="AH42" s="36">
        <f t="shared" si="8"/>
        <v>154093.18979999999</v>
      </c>
      <c r="AI42" s="36">
        <f t="shared" si="8"/>
        <v>160739.64317</v>
      </c>
      <c r="AJ42" s="36">
        <f t="shared" si="8"/>
        <v>173499.14865000002</v>
      </c>
      <c r="AK42" s="36">
        <f t="shared" si="8"/>
        <v>159669.97979999997</v>
      </c>
      <c r="AL42" s="36">
        <f t="shared" si="8"/>
        <v>175701.08121999999</v>
      </c>
      <c r="AM42" s="36">
        <f t="shared" si="8"/>
        <v>160738.70956000002</v>
      </c>
      <c r="AN42" s="36">
        <f t="shared" si="8"/>
        <v>181736.97485999999</v>
      </c>
      <c r="AO42" s="36">
        <f t="shared" si="8"/>
        <v>406978.16222999996</v>
      </c>
      <c r="AP42" s="36">
        <f t="shared" si="8"/>
        <v>135325.01436999999</v>
      </c>
      <c r="AQ42" s="36">
        <f t="shared" si="8"/>
        <v>183881.61906</v>
      </c>
      <c r="AR42" s="36">
        <f t="shared" si="8"/>
        <v>217537.99498999998</v>
      </c>
      <c r="AS42" s="36">
        <f t="shared" si="8"/>
        <v>207221.27018000002</v>
      </c>
      <c r="AT42" s="36">
        <f t="shared" si="8"/>
        <v>262322.48739999998</v>
      </c>
      <c r="AU42" s="36">
        <v>381615.17359999998</v>
      </c>
    </row>
    <row r="43" spans="2:47">
      <c r="B43" t="s">
        <v>68</v>
      </c>
      <c r="C43" s="37" t="s">
        <v>238</v>
      </c>
      <c r="D43" s="34">
        <f>D44+D45</f>
        <v>5947.9850399999996</v>
      </c>
      <c r="E43" s="34">
        <v>8690.8398100000013</v>
      </c>
      <c r="F43" s="34">
        <f t="shared" ref="F43:AT43" si="9">F44+F45</f>
        <v>10586.69903</v>
      </c>
      <c r="G43" s="34">
        <f t="shared" si="9"/>
        <v>11207.5602</v>
      </c>
      <c r="H43" s="34">
        <f t="shared" si="9"/>
        <v>18905.676059999998</v>
      </c>
      <c r="I43" s="34">
        <f t="shared" si="9"/>
        <v>20060.88103</v>
      </c>
      <c r="J43" s="34">
        <f t="shared" si="9"/>
        <v>24220.249029999999</v>
      </c>
      <c r="K43" s="34">
        <f t="shared" si="9"/>
        <v>29335.653339999997</v>
      </c>
      <c r="L43" s="34">
        <f t="shared" si="9"/>
        <v>36962.103610000006</v>
      </c>
      <c r="M43" s="34">
        <f t="shared" si="9"/>
        <v>36348.42181</v>
      </c>
      <c r="N43" s="34">
        <f t="shared" si="9"/>
        <v>42432.578589999997</v>
      </c>
      <c r="O43" s="34">
        <f t="shared" si="9"/>
        <v>46700.961029999999</v>
      </c>
      <c r="P43" s="34">
        <f t="shared" si="9"/>
        <v>58301.132429999998</v>
      </c>
      <c r="Q43" s="34">
        <f t="shared" si="9"/>
        <v>64637.834990000003</v>
      </c>
      <c r="R43" s="34">
        <f t="shared" si="9"/>
        <v>69439.630780000007</v>
      </c>
      <c r="S43" s="34">
        <f t="shared" si="9"/>
        <v>71172.425529999993</v>
      </c>
      <c r="T43" s="34">
        <f t="shared" si="9"/>
        <v>57637.549339999998</v>
      </c>
      <c r="U43" s="34">
        <f t="shared" si="9"/>
        <v>76265.135419999991</v>
      </c>
      <c r="V43" s="34">
        <f t="shared" si="9"/>
        <v>74407.124830000001</v>
      </c>
      <c r="W43" s="34">
        <f t="shared" si="9"/>
        <v>85356.770539999998</v>
      </c>
      <c r="X43" s="34">
        <f t="shared" si="9"/>
        <v>82684.553620000006</v>
      </c>
      <c r="Y43" s="34">
        <f t="shared" si="9"/>
        <v>104754.73905999999</v>
      </c>
      <c r="Z43" s="34">
        <f t="shared" si="9"/>
        <v>112072.05928</v>
      </c>
      <c r="AA43" s="34">
        <f t="shared" si="9"/>
        <v>117235.85593000001</v>
      </c>
      <c r="AB43" s="34">
        <f t="shared" si="9"/>
        <v>114870.18113</v>
      </c>
      <c r="AC43" s="34">
        <f t="shared" si="9"/>
        <v>109742.88659000001</v>
      </c>
      <c r="AD43" s="34">
        <f t="shared" si="9"/>
        <v>68110.564880000005</v>
      </c>
      <c r="AE43" s="34">
        <f t="shared" si="9"/>
        <v>192518.46538000001</v>
      </c>
      <c r="AF43" s="34">
        <f t="shared" si="9"/>
        <v>143487.44790999999</v>
      </c>
      <c r="AG43" s="34">
        <f t="shared" si="9"/>
        <v>104095.89575999998</v>
      </c>
      <c r="AH43" s="34">
        <f t="shared" si="9"/>
        <v>132009.39799999999</v>
      </c>
      <c r="AI43" s="34">
        <f t="shared" si="9"/>
        <v>139915.46860999998</v>
      </c>
      <c r="AJ43" s="34">
        <f t="shared" si="9"/>
        <v>153100.76408000002</v>
      </c>
      <c r="AK43" s="34">
        <f t="shared" si="9"/>
        <v>139657.20049999998</v>
      </c>
      <c r="AL43" s="34">
        <f t="shared" si="9"/>
        <v>152557.93578</v>
      </c>
      <c r="AM43" s="34">
        <f t="shared" si="9"/>
        <v>131344.89652000001</v>
      </c>
      <c r="AN43" s="34">
        <f t="shared" si="9"/>
        <v>156482.43732999999</v>
      </c>
      <c r="AO43" s="34">
        <f t="shared" si="9"/>
        <v>381715.56909999996</v>
      </c>
      <c r="AP43" s="34">
        <f t="shared" si="9"/>
        <v>106667.62007999999</v>
      </c>
      <c r="AQ43" s="34">
        <f t="shared" si="9"/>
        <v>157768.85289000001</v>
      </c>
      <c r="AR43" s="34">
        <f t="shared" si="9"/>
        <v>188747.38496999998</v>
      </c>
      <c r="AS43" s="34">
        <f t="shared" si="9"/>
        <v>176579.11473000003</v>
      </c>
      <c r="AT43" s="34">
        <f t="shared" si="9"/>
        <v>224928.02492</v>
      </c>
      <c r="AU43" s="34">
        <v>339395.51199999999</v>
      </c>
    </row>
    <row r="44" spans="2:47" s="42" customFormat="1" ht="12" outlineLevel="1">
      <c r="B44" s="42" t="s">
        <v>239</v>
      </c>
      <c r="C44" s="43" t="s">
        <v>240</v>
      </c>
      <c r="D44" s="44">
        <v>5858.6725999999999</v>
      </c>
      <c r="E44" s="44">
        <v>8863.7313800000011</v>
      </c>
      <c r="F44" s="44">
        <v>10799.85514</v>
      </c>
      <c r="G44" s="44">
        <v>11319.46153</v>
      </c>
      <c r="H44" s="44">
        <v>17543.310409999998</v>
      </c>
      <c r="I44" s="44">
        <v>19340.370999999999</v>
      </c>
      <c r="J44" s="44">
        <v>23101.469779999999</v>
      </c>
      <c r="K44" s="44">
        <v>27736.755729999997</v>
      </c>
      <c r="L44" s="44">
        <v>34755.738980000002</v>
      </c>
      <c r="M44" s="44">
        <v>32745.294249999999</v>
      </c>
      <c r="N44" s="44">
        <v>39914.973859999998</v>
      </c>
      <c r="O44" s="44">
        <v>44203.672930000001</v>
      </c>
      <c r="P44" s="44">
        <v>57603.460599999999</v>
      </c>
      <c r="Q44" s="44">
        <v>63443.201570000005</v>
      </c>
      <c r="R44" s="44">
        <v>68325.53224</v>
      </c>
      <c r="S44" s="44">
        <v>69067.263269999996</v>
      </c>
      <c r="T44" s="44">
        <v>55901.221189999997</v>
      </c>
      <c r="U44" s="44">
        <v>74404.157899999991</v>
      </c>
      <c r="V44" s="44">
        <v>71738.20048</v>
      </c>
      <c r="W44" s="44">
        <v>82321.151700000002</v>
      </c>
      <c r="X44" s="44">
        <v>79760.124060000002</v>
      </c>
      <c r="Y44" s="44">
        <v>101386.38522</v>
      </c>
      <c r="Z44" s="44">
        <v>109920.54089</v>
      </c>
      <c r="AA44" s="45">
        <v>117488.21204</v>
      </c>
      <c r="AB44" s="45">
        <v>28239.74021</v>
      </c>
      <c r="AC44" s="44">
        <v>23730.029769999997</v>
      </c>
      <c r="AD44" s="44">
        <v>34730.331320000005</v>
      </c>
      <c r="AE44" s="44">
        <v>35589.842519999998</v>
      </c>
      <c r="AF44" s="44">
        <v>37306.354159999995</v>
      </c>
      <c r="AG44" s="44">
        <v>28523.654599999998</v>
      </c>
      <c r="AH44" s="44">
        <v>26450.875419999997</v>
      </c>
      <c r="AI44" s="44">
        <v>28477.57574</v>
      </c>
      <c r="AJ44" s="44">
        <v>35846.055640000006</v>
      </c>
      <c r="AK44" s="44">
        <v>35422.55459</v>
      </c>
      <c r="AL44" s="44">
        <v>37222.735649999995</v>
      </c>
      <c r="AM44" s="44">
        <v>37264.649339999996</v>
      </c>
      <c r="AN44" s="44">
        <v>45180.229650000001</v>
      </c>
      <c r="AO44" s="44">
        <v>48100.208910000008</v>
      </c>
      <c r="AP44" s="44">
        <v>48459.389449999995</v>
      </c>
      <c r="AQ44" s="44">
        <v>52169.032709999999</v>
      </c>
      <c r="AR44" s="44">
        <v>50364.233879999992</v>
      </c>
      <c r="AS44" s="44">
        <v>43248.599600000001</v>
      </c>
      <c r="AT44" s="44">
        <v>50769.581440000002</v>
      </c>
      <c r="AU44" s="44">
        <v>48774.968520000002</v>
      </c>
    </row>
    <row r="45" spans="2:47" s="42" customFormat="1" ht="12" outlineLevel="1">
      <c r="B45" s="42" t="s">
        <v>241</v>
      </c>
      <c r="C45" s="43" t="s">
        <v>242</v>
      </c>
      <c r="D45" s="44">
        <v>89.312440000000009</v>
      </c>
      <c r="E45" s="44">
        <v>-172.89157</v>
      </c>
      <c r="F45" s="44">
        <v>-213.15611000000001</v>
      </c>
      <c r="G45" s="44">
        <v>-111.90133</v>
      </c>
      <c r="H45" s="44">
        <v>1362.3656500000002</v>
      </c>
      <c r="I45" s="44">
        <v>720.51002999999992</v>
      </c>
      <c r="J45" s="44">
        <v>1118.77925</v>
      </c>
      <c r="K45" s="44">
        <v>1598.89761</v>
      </c>
      <c r="L45" s="44">
        <v>2206.36463</v>
      </c>
      <c r="M45" s="44">
        <v>3603.1275599999999</v>
      </c>
      <c r="N45" s="44">
        <v>2517.60473</v>
      </c>
      <c r="O45" s="44">
        <v>2497.2881000000002</v>
      </c>
      <c r="P45" s="44">
        <v>697.67183</v>
      </c>
      <c r="Q45" s="44">
        <v>1194.6334199999999</v>
      </c>
      <c r="R45" s="44">
        <v>1114.09854</v>
      </c>
      <c r="S45" s="44">
        <v>2105.1622600000001</v>
      </c>
      <c r="T45" s="44">
        <v>1736.3281500000001</v>
      </c>
      <c r="U45" s="44">
        <v>1860.9775199999999</v>
      </c>
      <c r="V45" s="44">
        <v>2668.9243499999998</v>
      </c>
      <c r="W45" s="44">
        <v>3035.6188400000001</v>
      </c>
      <c r="X45" s="44">
        <v>2924.42956</v>
      </c>
      <c r="Y45" s="44">
        <v>3368.3538399999998</v>
      </c>
      <c r="Z45" s="44">
        <v>2151.5183900000002</v>
      </c>
      <c r="AA45" s="45">
        <v>-252.35610999999994</v>
      </c>
      <c r="AB45" s="45">
        <v>86630.440919999994</v>
      </c>
      <c r="AC45" s="44">
        <v>86012.856820000015</v>
      </c>
      <c r="AD45" s="44">
        <v>33380.233560000001</v>
      </c>
      <c r="AE45" s="44">
        <v>156928.62286</v>
      </c>
      <c r="AF45" s="44">
        <v>106181.09375</v>
      </c>
      <c r="AG45" s="44">
        <v>75572.24115999999</v>
      </c>
      <c r="AH45" s="44">
        <v>105558.52257999999</v>
      </c>
      <c r="AI45" s="44">
        <v>111437.89287</v>
      </c>
      <c r="AJ45" s="44">
        <v>117254.70844000002</v>
      </c>
      <c r="AK45" s="44">
        <v>104234.64590999999</v>
      </c>
      <c r="AL45" s="44">
        <v>115335.20013</v>
      </c>
      <c r="AM45" s="44">
        <v>94080.247180000006</v>
      </c>
      <c r="AN45" s="44">
        <v>111302.20767999999</v>
      </c>
      <c r="AO45" s="44">
        <v>333615.36018999998</v>
      </c>
      <c r="AP45" s="44">
        <v>58208.230630000005</v>
      </c>
      <c r="AQ45" s="44">
        <v>105599.82018000001</v>
      </c>
      <c r="AR45" s="44">
        <v>138383.15109</v>
      </c>
      <c r="AS45" s="44">
        <v>133330.51513000001</v>
      </c>
      <c r="AT45" s="44">
        <v>174158.44347999999</v>
      </c>
      <c r="AU45" s="44">
        <v>290620.54347999999</v>
      </c>
    </row>
    <row r="46" spans="2:47" outlineLevel="1">
      <c r="B46" t="s">
        <v>69</v>
      </c>
      <c r="C46" s="37" t="s">
        <v>243</v>
      </c>
      <c r="D46" s="34">
        <v>1576.1364199999998</v>
      </c>
      <c r="E46" s="34">
        <v>3055.1874299999999</v>
      </c>
      <c r="F46" s="34">
        <v>3019.93262</v>
      </c>
      <c r="G46" s="34">
        <v>3856.11409</v>
      </c>
      <c r="H46" s="34">
        <v>3962.6979499999998</v>
      </c>
      <c r="I46" s="34">
        <v>4271.4237300000004</v>
      </c>
      <c r="J46" s="34">
        <v>4817.5382500000005</v>
      </c>
      <c r="K46" s="34">
        <v>6194.9201499999999</v>
      </c>
      <c r="L46" s="34">
        <v>7261.7082</v>
      </c>
      <c r="M46" s="34">
        <v>7489.8257300000005</v>
      </c>
      <c r="N46" s="34">
        <v>8409.8396099999991</v>
      </c>
      <c r="O46" s="34">
        <v>8889.3295099999996</v>
      </c>
      <c r="P46" s="34">
        <v>8544.5344100000002</v>
      </c>
      <c r="Q46" s="34">
        <v>7891.4783800000005</v>
      </c>
      <c r="R46" s="34">
        <v>9852.3013599999995</v>
      </c>
      <c r="S46" s="34">
        <v>9768.8816299999999</v>
      </c>
      <c r="T46" s="34">
        <v>6158.0607900000005</v>
      </c>
      <c r="U46" s="34">
        <v>7907.1059299999997</v>
      </c>
      <c r="V46" s="34">
        <v>11265.6505</v>
      </c>
      <c r="W46" s="34">
        <v>12727.95952</v>
      </c>
      <c r="X46" s="34">
        <v>11094.563450000001</v>
      </c>
      <c r="Y46" s="34">
        <v>10604.851290000001</v>
      </c>
      <c r="Z46" s="34">
        <v>11908.76311</v>
      </c>
      <c r="AA46" s="34">
        <v>13746.192160000001</v>
      </c>
      <c r="AB46" s="34">
        <v>22185.302039999999</v>
      </c>
      <c r="AC46" s="34">
        <v>19696.341769999999</v>
      </c>
      <c r="AD46" s="34">
        <v>22263.917889999997</v>
      </c>
      <c r="AE46" s="34">
        <v>22605.120080000001</v>
      </c>
      <c r="AF46" s="34">
        <v>23747.138880000002</v>
      </c>
      <c r="AG46" s="34">
        <v>18348.720600000001</v>
      </c>
      <c r="AH46" s="34">
        <v>22083.791799999999</v>
      </c>
      <c r="AI46" s="34">
        <v>20824.174559999999</v>
      </c>
      <c r="AJ46" s="34">
        <v>20398.384569999998</v>
      </c>
      <c r="AK46" s="34">
        <v>20012.779299999998</v>
      </c>
      <c r="AL46" s="34">
        <v>23143.145439999997</v>
      </c>
      <c r="AM46" s="34">
        <v>29393.813040000001</v>
      </c>
      <c r="AN46" s="34">
        <v>25254.537529999998</v>
      </c>
      <c r="AO46" s="34">
        <v>25262.593130000001</v>
      </c>
      <c r="AP46" s="34">
        <v>28657.39429</v>
      </c>
      <c r="AQ46" s="34">
        <v>26112.766169999999</v>
      </c>
      <c r="AR46" s="34">
        <v>28790.61002</v>
      </c>
      <c r="AS46" s="34">
        <v>30642.155449999998</v>
      </c>
      <c r="AT46" s="34">
        <v>37394.462480000002</v>
      </c>
      <c r="AU46" s="34">
        <v>42219.661599999999</v>
      </c>
    </row>
    <row r="47" spans="2:47" ht="7.5" customHeight="1"/>
    <row r="48" spans="2:47">
      <c r="B48">
        <v>2</v>
      </c>
      <c r="C48" s="35" t="s">
        <v>244</v>
      </c>
      <c r="D48" s="36">
        <f>D42+D29</f>
        <v>54087.80073000001</v>
      </c>
      <c r="E48" s="36">
        <v>91168.385309999983</v>
      </c>
      <c r="F48" s="36">
        <f t="shared" ref="F48:AT48" si="10">F42+F29</f>
        <v>116902.13451</v>
      </c>
      <c r="G48" s="36">
        <f t="shared" si="10"/>
        <v>136219.87693999999</v>
      </c>
      <c r="H48" s="36">
        <f t="shared" si="10"/>
        <v>149675.5925</v>
      </c>
      <c r="I48" s="36">
        <f t="shared" si="10"/>
        <v>159208.30609999999</v>
      </c>
      <c r="J48" s="36">
        <f t="shared" si="10"/>
        <v>203779.57564</v>
      </c>
      <c r="K48" s="36">
        <f t="shared" si="10"/>
        <v>245445.47444999998</v>
      </c>
      <c r="L48" s="36">
        <f t="shared" si="10"/>
        <v>296368.77838999999</v>
      </c>
      <c r="M48" s="36">
        <f t="shared" si="10"/>
        <v>324000.76040999999</v>
      </c>
      <c r="N48" s="36">
        <f t="shared" si="10"/>
        <v>387782.88702000008</v>
      </c>
      <c r="O48" s="36">
        <f t="shared" si="10"/>
        <v>429574.09547000006</v>
      </c>
      <c r="P48" s="36">
        <f t="shared" si="10"/>
        <v>483573.07600999996</v>
      </c>
      <c r="Q48" s="36">
        <f t="shared" si="10"/>
        <v>532147.39900999994</v>
      </c>
      <c r="R48" s="36">
        <f t="shared" si="10"/>
        <v>581089.33125000005</v>
      </c>
      <c r="S48" s="36">
        <f t="shared" si="10"/>
        <v>575750.19636000006</v>
      </c>
      <c r="T48" s="36">
        <f t="shared" si="10"/>
        <v>607501.08247999998</v>
      </c>
      <c r="U48" s="36">
        <f t="shared" si="10"/>
        <v>695746.99773000006</v>
      </c>
      <c r="V48" s="36">
        <f t="shared" si="10"/>
        <v>775032.89705000003</v>
      </c>
      <c r="W48" s="36">
        <f t="shared" si="10"/>
        <v>818147.43517999991</v>
      </c>
      <c r="X48" s="36">
        <f t="shared" si="10"/>
        <v>924151.35008000012</v>
      </c>
      <c r="Y48" s="36">
        <f t="shared" si="10"/>
        <v>995929.90122999996</v>
      </c>
      <c r="Z48" s="36">
        <f t="shared" si="10"/>
        <v>1148844.4794100001</v>
      </c>
      <c r="AA48" s="36">
        <f t="shared" si="10"/>
        <v>1221386.1099699999</v>
      </c>
      <c r="AB48" s="36">
        <f t="shared" si="10"/>
        <v>1240073.9228299998</v>
      </c>
      <c r="AC48" s="36">
        <f t="shared" si="10"/>
        <v>1240050.2077000001</v>
      </c>
      <c r="AD48" s="36">
        <f t="shared" si="10"/>
        <v>1308514.1640699999</v>
      </c>
      <c r="AE48" s="36">
        <f t="shared" si="10"/>
        <v>1476658.1176699998</v>
      </c>
      <c r="AF48" s="36">
        <f t="shared" si="10"/>
        <v>1403950.2755000002</v>
      </c>
      <c r="AG48" s="36">
        <f t="shared" si="10"/>
        <v>1135379.60726</v>
      </c>
      <c r="AH48" s="36">
        <f t="shared" si="10"/>
        <v>1280752.7453300001</v>
      </c>
      <c r="AI48" s="36">
        <f t="shared" si="10"/>
        <v>1302187.4429400002</v>
      </c>
      <c r="AJ48" s="36">
        <f t="shared" si="10"/>
        <v>1346532.5618800002</v>
      </c>
      <c r="AK48" s="36">
        <f t="shared" si="10"/>
        <v>1276918.52892</v>
      </c>
      <c r="AL48" s="36">
        <f t="shared" si="10"/>
        <v>1365082.2760700001</v>
      </c>
      <c r="AM48" s="36">
        <f t="shared" si="10"/>
        <v>1394005.3423700002</v>
      </c>
      <c r="AN48" s="36">
        <f t="shared" si="10"/>
        <v>1545940.8744099999</v>
      </c>
      <c r="AO48" s="36">
        <f t="shared" si="10"/>
        <v>1817931.3842399998</v>
      </c>
      <c r="AP48" s="36">
        <f t="shared" si="10"/>
        <v>1819715.0286400001</v>
      </c>
      <c r="AQ48" s="36">
        <f t="shared" si="10"/>
        <v>1765389.7734600001</v>
      </c>
      <c r="AR48" s="36">
        <f t="shared" si="10"/>
        <v>1671262.0394600001</v>
      </c>
      <c r="AS48" s="36">
        <f t="shared" si="10"/>
        <v>1732044.3266099999</v>
      </c>
      <c r="AT48" s="36">
        <f t="shared" si="10"/>
        <v>1877091.36029</v>
      </c>
      <c r="AU48" s="36">
        <v>4145716.10164</v>
      </c>
    </row>
    <row r="49" spans="2:47" ht="7.5" customHeight="1">
      <c r="C49" s="5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</row>
    <row r="50" spans="2:47" collapsed="1">
      <c r="B50">
        <v>3</v>
      </c>
      <c r="C50" s="35" t="s">
        <v>245</v>
      </c>
      <c r="D50" s="36">
        <v>10041.794600000001</v>
      </c>
      <c r="E50" s="36">
        <v>17271.407420000003</v>
      </c>
      <c r="F50" s="36">
        <v>23513.035130000004</v>
      </c>
      <c r="G50" s="36">
        <v>65578.220079999999</v>
      </c>
      <c r="H50" s="36">
        <v>35974.106459999995</v>
      </c>
      <c r="I50" s="36">
        <v>34179.543009999994</v>
      </c>
      <c r="J50" s="36">
        <v>42479.24381</v>
      </c>
      <c r="K50" s="36">
        <v>50005.155629999994</v>
      </c>
      <c r="L50" s="36">
        <v>57544.104429999999</v>
      </c>
      <c r="M50" s="36">
        <v>62529.080840000002</v>
      </c>
      <c r="N50" s="36">
        <v>68159.244159999987</v>
      </c>
      <c r="O50" s="36">
        <v>70892.186100000006</v>
      </c>
      <c r="P50" s="36">
        <v>87981.100079999989</v>
      </c>
      <c r="Q50" s="36">
        <v>99470.813000000009</v>
      </c>
      <c r="R50" s="36">
        <v>117920.73394000001</v>
      </c>
      <c r="S50" s="36">
        <v>120630.31625999999</v>
      </c>
      <c r="T50" s="36">
        <v>110070.76757</v>
      </c>
      <c r="U50" s="36">
        <v>117050.72357</v>
      </c>
      <c r="V50" s="36">
        <v>144735.16411999997</v>
      </c>
      <c r="W50" s="36">
        <v>162218.31474999999</v>
      </c>
      <c r="X50" s="36">
        <v>157458.28753</v>
      </c>
      <c r="Y50" s="36">
        <v>182905.13545</v>
      </c>
      <c r="Z50" s="36">
        <v>213538.62808999998</v>
      </c>
      <c r="AA50" s="36">
        <v>171571.03594</v>
      </c>
      <c r="AB50" s="36">
        <v>185943.23027999999</v>
      </c>
      <c r="AC50" s="36">
        <v>213360.47299000001</v>
      </c>
      <c r="AD50" s="36">
        <v>199444.54597000001</v>
      </c>
      <c r="AE50" s="36">
        <v>210838.32679000002</v>
      </c>
      <c r="AF50" s="36">
        <v>205249.79061</v>
      </c>
      <c r="AG50" s="36">
        <v>218202.94605</v>
      </c>
      <c r="AH50" s="36">
        <v>223342.92227999997</v>
      </c>
      <c r="AI50" s="36">
        <v>230543.82863999996</v>
      </c>
      <c r="AJ50" s="36">
        <v>202579.38427000001</v>
      </c>
      <c r="AK50" s="36">
        <v>202681.55080000003</v>
      </c>
      <c r="AL50" s="36">
        <v>249193.02260000003</v>
      </c>
      <c r="AM50" s="36">
        <v>282279.86848</v>
      </c>
      <c r="AN50" s="36">
        <v>247584.79650999999</v>
      </c>
      <c r="AO50" s="36">
        <v>259887.36974999998</v>
      </c>
      <c r="AP50" s="36">
        <v>291354.38842000003</v>
      </c>
      <c r="AQ50" s="36">
        <v>267032.11564000003</v>
      </c>
      <c r="AR50" s="36">
        <v>288036.70730999997</v>
      </c>
      <c r="AS50" s="36">
        <v>302725.27415000001</v>
      </c>
      <c r="AT50" s="36">
        <v>345170.5404</v>
      </c>
      <c r="AU50" s="36">
        <v>423186.34545000002</v>
      </c>
    </row>
    <row r="51" spans="2:47" hidden="1" outlineLevel="1">
      <c r="B51" t="s">
        <v>246</v>
      </c>
      <c r="C51" s="37" t="s">
        <v>247</v>
      </c>
      <c r="D51" s="34">
        <v>2887.5682900000002</v>
      </c>
      <c r="E51" s="34">
        <v>10449.053180000001</v>
      </c>
      <c r="F51" s="34">
        <v>14805.323920000001</v>
      </c>
      <c r="G51" s="34">
        <v>7259.7306500000013</v>
      </c>
      <c r="H51" s="34">
        <v>10141.997439999999</v>
      </c>
      <c r="I51" s="34">
        <v>11986.069389999999</v>
      </c>
      <c r="J51" s="34">
        <v>14019.92655</v>
      </c>
      <c r="K51" s="34">
        <v>16833.72696</v>
      </c>
      <c r="L51" s="34">
        <v>18188.006020000001</v>
      </c>
      <c r="M51" s="34">
        <v>20854.383590000001</v>
      </c>
      <c r="N51" s="34">
        <v>23571.236349999999</v>
      </c>
      <c r="O51" s="34">
        <v>25206.564770000001</v>
      </c>
      <c r="P51" s="34">
        <v>25029.40668</v>
      </c>
      <c r="Q51" s="34">
        <v>27022.08265</v>
      </c>
      <c r="R51" s="34">
        <v>27408.46084</v>
      </c>
      <c r="S51" s="34">
        <v>36436.532659999997</v>
      </c>
      <c r="T51" s="34">
        <v>34509.69354</v>
      </c>
      <c r="U51" s="34">
        <v>35561.714260000008</v>
      </c>
      <c r="V51" s="34">
        <v>42811.239880000001</v>
      </c>
      <c r="W51" s="34">
        <v>38019.45321</v>
      </c>
      <c r="X51" s="34">
        <v>38533.663860000001</v>
      </c>
      <c r="Y51" s="34">
        <v>47967.679130000004</v>
      </c>
      <c r="Z51" s="34">
        <v>53064.826069999996</v>
      </c>
      <c r="AA51" s="38">
        <v>56689.730470000002</v>
      </c>
      <c r="AB51" s="38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</row>
    <row r="52" spans="2:47" hidden="1" outlineLevel="1">
      <c r="B52" t="s">
        <v>248</v>
      </c>
      <c r="C52" s="37" t="s">
        <v>249</v>
      </c>
      <c r="D52" s="34">
        <v>0</v>
      </c>
      <c r="E52" s="34">
        <v>13.93117</v>
      </c>
      <c r="F52" s="34">
        <v>108.01473999999999</v>
      </c>
      <c r="G52" s="34">
        <v>282.15164000000004</v>
      </c>
      <c r="H52" s="34">
        <v>456.07646</v>
      </c>
      <c r="I52" s="34">
        <v>699.87729999999999</v>
      </c>
      <c r="J52" s="34">
        <v>1210.5824299999999</v>
      </c>
      <c r="K52" s="34">
        <v>1609.6211499999999</v>
      </c>
      <c r="L52" s="34">
        <v>1779.9897500000002</v>
      </c>
      <c r="M52" s="34">
        <v>2558.31495</v>
      </c>
      <c r="N52" s="34">
        <v>3280.7708499999999</v>
      </c>
      <c r="O52" s="34">
        <v>3929.2655099999993</v>
      </c>
      <c r="P52" s="34">
        <v>2622.1813000000002</v>
      </c>
      <c r="Q52" s="34">
        <v>2523.6837100000002</v>
      </c>
      <c r="R52" s="34">
        <v>2854.2972299999997</v>
      </c>
      <c r="S52" s="34">
        <v>3905.9308600000004</v>
      </c>
      <c r="T52" s="34">
        <v>3977.7215799999999</v>
      </c>
      <c r="U52" s="34">
        <v>4958.7832099999996</v>
      </c>
      <c r="V52" s="34">
        <v>6213.3197199999995</v>
      </c>
      <c r="W52" s="34">
        <v>8335.2003199999999</v>
      </c>
      <c r="X52" s="34">
        <v>6815.1295300000002</v>
      </c>
      <c r="Y52" s="34">
        <v>7612.056489999999</v>
      </c>
      <c r="Z52" s="34">
        <v>8230.6639199999991</v>
      </c>
      <c r="AA52" s="38">
        <v>8382.2235700000001</v>
      </c>
      <c r="AB52" s="38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</row>
    <row r="53" spans="2:47" hidden="1" outlineLevel="1">
      <c r="B53" t="s">
        <v>250</v>
      </c>
      <c r="C53" s="37" t="s">
        <v>251</v>
      </c>
      <c r="D53" s="34">
        <v>7085.5898800000004</v>
      </c>
      <c r="E53" s="34">
        <v>6593.4756900000011</v>
      </c>
      <c r="F53" s="34">
        <v>8598.7965800000002</v>
      </c>
      <c r="G53" s="34">
        <v>58009.532249999997</v>
      </c>
      <c r="H53" s="34">
        <v>25326.684669999999</v>
      </c>
      <c r="I53" s="34">
        <v>21422.11707</v>
      </c>
      <c r="J53" s="34">
        <v>26506.272689999998</v>
      </c>
      <c r="K53" s="34">
        <v>29429.381119999998</v>
      </c>
      <c r="L53" s="34">
        <v>36020.415249999998</v>
      </c>
      <c r="M53" s="34">
        <v>38232.59979</v>
      </c>
      <c r="N53" s="34">
        <v>40113.17499</v>
      </c>
      <c r="O53" s="34">
        <v>40082.743730000002</v>
      </c>
      <c r="P53" s="34">
        <v>57066.492199999993</v>
      </c>
      <c r="Q53" s="34">
        <v>68042.931479999999</v>
      </c>
      <c r="R53" s="34">
        <v>85451.519120000012</v>
      </c>
      <c r="S53" s="34">
        <v>75200.36778</v>
      </c>
      <c r="T53" s="34">
        <v>29559.859329999999</v>
      </c>
      <c r="U53" s="34">
        <v>30470.247920000002</v>
      </c>
      <c r="V53" s="34">
        <v>39812.923439999999</v>
      </c>
      <c r="W53" s="34">
        <v>45978.898399999998</v>
      </c>
      <c r="X53" s="34">
        <v>46963.299400000004</v>
      </c>
      <c r="Y53" s="34">
        <v>46323.402529999999</v>
      </c>
      <c r="Z53" s="34">
        <v>58237.58743</v>
      </c>
      <c r="AA53" s="38">
        <v>64619.632740000001</v>
      </c>
      <c r="AB53" s="38">
        <v>169782.61272999999</v>
      </c>
      <c r="AC53" s="34">
        <v>197238.43976000001</v>
      </c>
      <c r="AD53" s="34">
        <v>179902.05543000001</v>
      </c>
      <c r="AE53" s="34">
        <v>189100.04033000002</v>
      </c>
      <c r="AF53" s="34">
        <v>192519.51311</v>
      </c>
      <c r="AG53" s="34">
        <v>207107.84716</v>
      </c>
      <c r="AH53" s="34">
        <v>211417.94350999998</v>
      </c>
      <c r="AI53" s="34">
        <v>219075.46395999996</v>
      </c>
      <c r="AJ53" s="34">
        <v>188434.27156000002</v>
      </c>
      <c r="AK53" s="34">
        <v>187268.95925000001</v>
      </c>
      <c r="AL53" s="34">
        <v>230779.62108000001</v>
      </c>
      <c r="AM53" s="34">
        <v>262396.92521000002</v>
      </c>
      <c r="AN53" s="34">
        <v>227971.02031999998</v>
      </c>
      <c r="AO53" s="34">
        <v>240163.55211999998</v>
      </c>
      <c r="AP53" s="34">
        <v>270399.15123000002</v>
      </c>
      <c r="AQ53" s="34">
        <v>253781.79284000001</v>
      </c>
      <c r="AR53" s="34">
        <v>259915.11384999999</v>
      </c>
      <c r="AS53" s="34">
        <v>271111.97798999998</v>
      </c>
      <c r="AT53" s="34">
        <v>309298.46948999999</v>
      </c>
      <c r="AU53" s="34">
        <v>321530.58497000003</v>
      </c>
    </row>
    <row r="54" spans="2:47" hidden="1" outlineLevel="1">
      <c r="B54" t="s">
        <v>252</v>
      </c>
      <c r="C54" s="37" t="s">
        <v>253</v>
      </c>
      <c r="D54" s="34">
        <v>68.63642999999999</v>
      </c>
      <c r="E54" s="34">
        <v>214.94738000000001</v>
      </c>
      <c r="F54" s="34">
        <v>0.89988999999999919</v>
      </c>
      <c r="G54" s="34">
        <v>26.805539999999997</v>
      </c>
      <c r="H54" s="34">
        <v>49.347889999999865</v>
      </c>
      <c r="I54" s="34">
        <v>71.479250000000008</v>
      </c>
      <c r="J54" s="34">
        <v>742.46214000000009</v>
      </c>
      <c r="K54" s="34">
        <v>2132.4263999999998</v>
      </c>
      <c r="L54" s="34">
        <v>1555.6934100000003</v>
      </c>
      <c r="M54" s="34">
        <v>883.78251</v>
      </c>
      <c r="N54" s="34">
        <v>1194.06197</v>
      </c>
      <c r="O54" s="34">
        <v>1673.6120899999999</v>
      </c>
      <c r="P54" s="34">
        <v>3263.0199000000002</v>
      </c>
      <c r="Q54" s="34">
        <v>1882.1151600000001</v>
      </c>
      <c r="R54" s="34">
        <v>2206.4567500000003</v>
      </c>
      <c r="S54" s="34">
        <v>5087.4849599999998</v>
      </c>
      <c r="T54" s="34">
        <v>42023.493119999999</v>
      </c>
      <c r="U54" s="34">
        <v>46059.978179999998</v>
      </c>
      <c r="V54" s="34">
        <v>55897.681079999995</v>
      </c>
      <c r="W54" s="34">
        <v>69884.762820000004</v>
      </c>
      <c r="X54" s="34">
        <v>65146.194739999999</v>
      </c>
      <c r="Y54" s="34">
        <v>81001.997300000003</v>
      </c>
      <c r="Z54" s="34">
        <v>94005.550669999997</v>
      </c>
      <c r="AA54" s="38">
        <v>41879.449159999996</v>
      </c>
      <c r="AB54" s="38">
        <v>16160.617550000001</v>
      </c>
      <c r="AC54" s="34">
        <v>16122.033229999999</v>
      </c>
      <c r="AD54" s="34">
        <v>19542.490539999999</v>
      </c>
      <c r="AE54" s="34">
        <v>21738.286459999999</v>
      </c>
      <c r="AF54" s="34">
        <v>12730.2775</v>
      </c>
      <c r="AG54" s="34">
        <v>11095.098889999999</v>
      </c>
      <c r="AH54" s="34">
        <v>11924.978769999998</v>
      </c>
      <c r="AI54" s="34">
        <v>11468.364680000001</v>
      </c>
      <c r="AJ54" s="34">
        <v>14145.112709999999</v>
      </c>
      <c r="AK54" s="34">
        <v>15412.591549999999</v>
      </c>
      <c r="AL54" s="34">
        <v>18413.401519999999</v>
      </c>
      <c r="AM54" s="34">
        <v>19882.94327</v>
      </c>
      <c r="AN54" s="34">
        <v>19613.77619</v>
      </c>
      <c r="AO54" s="34">
        <v>19723.817629999998</v>
      </c>
      <c r="AP54" s="34">
        <v>20955.23719</v>
      </c>
      <c r="AQ54" s="34">
        <v>13250.3228</v>
      </c>
      <c r="AR54" s="34">
        <v>28121.59346</v>
      </c>
      <c r="AS54" s="34">
        <v>31613.296160000002</v>
      </c>
      <c r="AT54" s="34">
        <v>35872.070910000002</v>
      </c>
      <c r="AU54" s="34">
        <v>101655.76047999998</v>
      </c>
    </row>
    <row r="55" spans="2:47" ht="7.5" customHeight="1" collapsed="1"/>
    <row r="56" spans="2:47">
      <c r="B56" s="46" t="s">
        <v>254</v>
      </c>
      <c r="C56" s="35" t="s">
        <v>255</v>
      </c>
      <c r="D56" s="36">
        <v>64129.595330000004</v>
      </c>
      <c r="E56" s="36">
        <v>108439.79272999999</v>
      </c>
      <c r="F56" s="36">
        <v>140415.16964000001</v>
      </c>
      <c r="G56" s="36">
        <v>201798.09701999999</v>
      </c>
      <c r="H56" s="36">
        <v>185649.69896000001</v>
      </c>
      <c r="I56" s="36">
        <v>193387.84910999998</v>
      </c>
      <c r="J56" s="36">
        <v>246258.81945000001</v>
      </c>
      <c r="K56" s="36">
        <v>295450.63007999997</v>
      </c>
      <c r="L56" s="36">
        <v>353912.88282</v>
      </c>
      <c r="M56" s="36">
        <v>386529.84125</v>
      </c>
      <c r="N56" s="36">
        <v>455942.13118000003</v>
      </c>
      <c r="O56" s="36">
        <v>500466.28156999999</v>
      </c>
      <c r="P56" s="36">
        <v>571554.17608999996</v>
      </c>
      <c r="Q56" s="36">
        <v>631618.21201000002</v>
      </c>
      <c r="R56" s="36">
        <v>699010.06518999999</v>
      </c>
      <c r="S56" s="36">
        <v>696380.51262000005</v>
      </c>
      <c r="T56" s="36">
        <v>717571.85005000012</v>
      </c>
      <c r="U56" s="36">
        <v>812797.72129999998</v>
      </c>
      <c r="V56" s="36">
        <v>919768.06116999988</v>
      </c>
      <c r="W56" s="36">
        <v>980365.74992999993</v>
      </c>
      <c r="X56" s="36">
        <v>1081609.6376100001</v>
      </c>
      <c r="Y56" s="36">
        <v>1178835.0366800001</v>
      </c>
      <c r="Z56" s="36">
        <v>1362383.1075000002</v>
      </c>
      <c r="AA56" s="36">
        <v>1392957.14591</v>
      </c>
      <c r="AB56" s="36">
        <v>1426017.1531099998</v>
      </c>
      <c r="AC56" s="36">
        <v>1453410.6806900001</v>
      </c>
      <c r="AD56" s="36">
        <v>1507958.71004</v>
      </c>
      <c r="AE56" s="36">
        <v>1687496.4444599999</v>
      </c>
      <c r="AF56" s="36">
        <v>1609200.06611</v>
      </c>
      <c r="AG56" s="36">
        <v>1353582.5533099999</v>
      </c>
      <c r="AH56" s="36">
        <v>1504095.6676099999</v>
      </c>
      <c r="AI56" s="36">
        <v>1532731.2715799999</v>
      </c>
      <c r="AJ56" s="36">
        <v>1549111.9461500002</v>
      </c>
      <c r="AK56" s="36">
        <v>1479600.07972</v>
      </c>
      <c r="AL56" s="36">
        <v>1614275.2986700002</v>
      </c>
      <c r="AM56" s="36">
        <v>1676285.2108500001</v>
      </c>
      <c r="AN56" s="36">
        <v>1793525.6709199999</v>
      </c>
      <c r="AO56" s="36">
        <v>2077818.7539900001</v>
      </c>
      <c r="AP56" s="36">
        <v>2111069.4170600004</v>
      </c>
      <c r="AQ56" s="36">
        <v>2032421.8890999998</v>
      </c>
      <c r="AR56" s="36">
        <v>1959298.7467700001</v>
      </c>
      <c r="AS56" s="36">
        <v>2034769.6007600001</v>
      </c>
      <c r="AT56" s="36">
        <v>2222261.90069</v>
      </c>
      <c r="AU56" s="36">
        <v>4568902.4470899999</v>
      </c>
    </row>
    <row r="57" spans="2:47" ht="7.5" customHeight="1">
      <c r="C57" s="47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</row>
    <row r="58" spans="2:47" ht="15" thickBot="1">
      <c r="B58" s="46" t="s">
        <v>259</v>
      </c>
      <c r="C58" s="39" t="s">
        <v>256</v>
      </c>
      <c r="D58" s="40">
        <v>-25967.212449999999</v>
      </c>
      <c r="E58" s="40">
        <v>-26827.824099999983</v>
      </c>
      <c r="F58" s="40">
        <v>-22201.319730000003</v>
      </c>
      <c r="G58" s="40">
        <v>-63196.107899999974</v>
      </c>
      <c r="H58" s="40">
        <v>-16867.567710000032</v>
      </c>
      <c r="I58" s="40">
        <v>-26160.885470000008</v>
      </c>
      <c r="J58" s="40">
        <v>-14663.08110999997</v>
      </c>
      <c r="K58" s="40">
        <v>5803.0799100000877</v>
      </c>
      <c r="L58" s="40">
        <v>7820.8999300000141</v>
      </c>
      <c r="M58" s="40">
        <v>-35301.960979999974</v>
      </c>
      <c r="N58" s="40">
        <v>3178.9714800000074</v>
      </c>
      <c r="O58" s="40">
        <v>44479.781340000103</v>
      </c>
      <c r="P58" s="40">
        <v>33681.755909999949</v>
      </c>
      <c r="Q58" s="40">
        <v>-61179.597900000052</v>
      </c>
      <c r="R58" s="40">
        <v>-74882.165520000039</v>
      </c>
      <c r="S58" s="40">
        <v>53991.932150000008</v>
      </c>
      <c r="T58" s="40">
        <v>111112.28154999984</v>
      </c>
      <c r="U58" s="40">
        <v>53424.340970000136</v>
      </c>
      <c r="V58" s="40">
        <v>104967.04374000011</v>
      </c>
      <c r="W58" s="40">
        <v>81501.049800000153</v>
      </c>
      <c r="X58" s="40">
        <v>-10850.039510000031</v>
      </c>
      <c r="Y58" s="40">
        <v>87194.604270000011</v>
      </c>
      <c r="Z58" s="40">
        <v>107534.15317999991</v>
      </c>
      <c r="AA58" s="40">
        <v>166619.79743000004</v>
      </c>
      <c r="AB58" s="40">
        <v>130438.74769000011</v>
      </c>
      <c r="AC58" s="40">
        <v>-51722.751178763108</v>
      </c>
      <c r="AD58" s="40">
        <v>122477.716965036</v>
      </c>
      <c r="AE58" s="40">
        <v>-15072.974416134879</v>
      </c>
      <c r="AF58" s="40">
        <v>61142.945543962531</v>
      </c>
      <c r="AG58" s="40">
        <v>92606.726076744031</v>
      </c>
      <c r="AH58" s="40">
        <v>233013.9366932048</v>
      </c>
      <c r="AI58" s="40">
        <v>289169.88463896909</v>
      </c>
      <c r="AJ58" s="40">
        <v>318353.22430892126</v>
      </c>
      <c r="AK58" s="40">
        <v>240059.10210975353</v>
      </c>
      <c r="AL58" s="40">
        <v>379759.39874849445</v>
      </c>
      <c r="AM58" s="40">
        <v>511246.09509000019</v>
      </c>
      <c r="AN58" s="40">
        <v>414088.05342000071</v>
      </c>
      <c r="AO58" s="40">
        <v>-64802.831040000077</v>
      </c>
      <c r="AP58" s="40">
        <v>324079.36367999949</v>
      </c>
      <c r="AQ58" s="40">
        <v>435050.80436000042</v>
      </c>
      <c r="AR58" s="40">
        <v>578117.22056999989</v>
      </c>
      <c r="AS58" s="40">
        <v>578729.36172000016</v>
      </c>
      <c r="AT58" s="40">
        <v>796525.06154797552</v>
      </c>
      <c r="AU58" s="40">
        <v>-1346070.6223177756</v>
      </c>
    </row>
    <row r="59" spans="2:47" ht="15" thickTop="1">
      <c r="C59" s="7">
        <f>SUM(58:58)</f>
        <v>4510400.3934903871</v>
      </c>
    </row>
    <row r="60" spans="2:47">
      <c r="C60" s="4" t="s">
        <v>44</v>
      </c>
      <c r="D60" s="2" t="s">
        <v>0</v>
      </c>
      <c r="E60" s="2" t="s">
        <v>1</v>
      </c>
      <c r="F60" s="2" t="s">
        <v>2</v>
      </c>
      <c r="G60" s="2" t="s">
        <v>3</v>
      </c>
      <c r="H60" s="2" t="s">
        <v>4</v>
      </c>
      <c r="I60" s="2" t="s">
        <v>5</v>
      </c>
      <c r="J60" s="2" t="s">
        <v>6</v>
      </c>
      <c r="K60" s="2" t="s">
        <v>7</v>
      </c>
      <c r="L60" s="2" t="s">
        <v>8</v>
      </c>
      <c r="M60" s="2" t="s">
        <v>9</v>
      </c>
      <c r="N60" s="2" t="s">
        <v>10</v>
      </c>
      <c r="O60" s="2" t="s">
        <v>11</v>
      </c>
      <c r="P60" s="2" t="s">
        <v>12</v>
      </c>
      <c r="Q60" s="2" t="s">
        <v>13</v>
      </c>
      <c r="R60" s="2" t="s">
        <v>14</v>
      </c>
      <c r="S60" s="2" t="s">
        <v>15</v>
      </c>
      <c r="T60" s="2" t="s">
        <v>16</v>
      </c>
      <c r="U60" s="2" t="s">
        <v>17</v>
      </c>
      <c r="V60" s="2" t="s">
        <v>18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23</v>
      </c>
      <c r="AB60" s="2" t="s">
        <v>24</v>
      </c>
      <c r="AC60" s="2" t="s">
        <v>25</v>
      </c>
      <c r="AD60" s="2" t="s">
        <v>26</v>
      </c>
      <c r="AE60" s="2" t="s">
        <v>27</v>
      </c>
      <c r="AF60" s="2" t="s">
        <v>28</v>
      </c>
      <c r="AG60" s="2" t="s">
        <v>29</v>
      </c>
      <c r="AH60" s="2" t="s">
        <v>30</v>
      </c>
      <c r="AI60" s="2" t="s">
        <v>31</v>
      </c>
      <c r="AJ60" s="2" t="s">
        <v>32</v>
      </c>
      <c r="AK60" s="2" t="s">
        <v>33</v>
      </c>
      <c r="AL60" s="2" t="s">
        <v>34</v>
      </c>
      <c r="AM60" s="2" t="s">
        <v>35</v>
      </c>
      <c r="AN60" s="2" t="s">
        <v>36</v>
      </c>
      <c r="AO60" s="2" t="s">
        <v>37</v>
      </c>
      <c r="AP60" s="2" t="s">
        <v>38</v>
      </c>
      <c r="AQ60" s="2" t="s">
        <v>39</v>
      </c>
      <c r="AR60" s="2" t="s">
        <v>40</v>
      </c>
      <c r="AS60" s="2" t="s">
        <v>41</v>
      </c>
      <c r="AT60" s="2" t="s">
        <v>42</v>
      </c>
      <c r="AU60" s="2" t="s">
        <v>43</v>
      </c>
    </row>
    <row r="62" spans="2:47">
      <c r="B62" t="s">
        <v>183</v>
      </c>
      <c r="C62" s="35" t="s">
        <v>184</v>
      </c>
      <c r="D62" s="50">
        <f t="shared" ref="D62:AT62" si="11">SUM(D63:D70)</f>
        <v>0.99999999999999989</v>
      </c>
      <c r="E62" s="50">
        <v>1</v>
      </c>
      <c r="F62" s="50">
        <f t="shared" si="11"/>
        <v>1</v>
      </c>
      <c r="G62" s="50">
        <f t="shared" si="11"/>
        <v>0.99999999999999989</v>
      </c>
      <c r="H62" s="50">
        <f t="shared" si="11"/>
        <v>1</v>
      </c>
      <c r="I62" s="50">
        <f t="shared" si="11"/>
        <v>1.0000000000000002</v>
      </c>
      <c r="J62" s="50">
        <f t="shared" si="11"/>
        <v>0.99999999999999989</v>
      </c>
      <c r="K62" s="50">
        <f t="shared" si="11"/>
        <v>0.99999999999999978</v>
      </c>
      <c r="L62" s="50">
        <f t="shared" si="11"/>
        <v>1</v>
      </c>
      <c r="M62" s="50">
        <f t="shared" si="11"/>
        <v>0.99999999999999978</v>
      </c>
      <c r="N62" s="50">
        <f t="shared" si="11"/>
        <v>1</v>
      </c>
      <c r="O62" s="50">
        <f t="shared" si="11"/>
        <v>0.99999999999999989</v>
      </c>
      <c r="P62" s="50">
        <f t="shared" si="11"/>
        <v>1</v>
      </c>
      <c r="Q62" s="50">
        <f t="shared" si="11"/>
        <v>1.0000000000000002</v>
      </c>
      <c r="R62" s="50">
        <f t="shared" si="11"/>
        <v>1</v>
      </c>
      <c r="S62" s="50">
        <f t="shared" si="11"/>
        <v>1</v>
      </c>
      <c r="T62" s="50">
        <f t="shared" si="11"/>
        <v>1</v>
      </c>
      <c r="U62" s="50">
        <f t="shared" si="11"/>
        <v>0.99999999999999989</v>
      </c>
      <c r="V62" s="50">
        <f t="shared" si="11"/>
        <v>1</v>
      </c>
      <c r="W62" s="50">
        <f t="shared" si="11"/>
        <v>0.99999999999999989</v>
      </c>
      <c r="X62" s="50">
        <f t="shared" si="11"/>
        <v>0.99999999999999989</v>
      </c>
      <c r="Y62" s="50">
        <f t="shared" si="11"/>
        <v>1</v>
      </c>
      <c r="Z62" s="50">
        <f t="shared" si="11"/>
        <v>1</v>
      </c>
      <c r="AA62" s="50">
        <f t="shared" si="11"/>
        <v>0.99999999999999978</v>
      </c>
      <c r="AB62" s="50">
        <f t="shared" si="11"/>
        <v>1</v>
      </c>
      <c r="AC62" s="50">
        <f t="shared" si="11"/>
        <v>1</v>
      </c>
      <c r="AD62" s="50">
        <f t="shared" si="11"/>
        <v>1</v>
      </c>
      <c r="AE62" s="50">
        <f t="shared" si="11"/>
        <v>1</v>
      </c>
      <c r="AF62" s="50">
        <f t="shared" si="11"/>
        <v>1</v>
      </c>
      <c r="AG62" s="50">
        <f t="shared" si="11"/>
        <v>1</v>
      </c>
      <c r="AH62" s="50">
        <f t="shared" si="11"/>
        <v>0.99999999999999989</v>
      </c>
      <c r="AI62" s="50">
        <f t="shared" si="11"/>
        <v>1</v>
      </c>
      <c r="AJ62" s="50">
        <f t="shared" si="11"/>
        <v>1.0000000000000002</v>
      </c>
      <c r="AK62" s="50">
        <f t="shared" si="11"/>
        <v>0.99999999999999989</v>
      </c>
      <c r="AL62" s="50">
        <f t="shared" si="11"/>
        <v>1</v>
      </c>
      <c r="AM62" s="50">
        <f t="shared" si="11"/>
        <v>1</v>
      </c>
      <c r="AN62" s="50">
        <f t="shared" si="11"/>
        <v>0.99999999999999989</v>
      </c>
      <c r="AO62" s="50">
        <f t="shared" si="11"/>
        <v>1</v>
      </c>
      <c r="AP62" s="50">
        <f t="shared" si="11"/>
        <v>0.99999999999999989</v>
      </c>
      <c r="AQ62" s="50">
        <f t="shared" si="11"/>
        <v>1</v>
      </c>
      <c r="AR62" s="50">
        <f t="shared" si="11"/>
        <v>1</v>
      </c>
      <c r="AS62" s="50">
        <f t="shared" si="11"/>
        <v>1</v>
      </c>
      <c r="AT62" s="50">
        <f t="shared" si="11"/>
        <v>1</v>
      </c>
      <c r="AU62" s="50">
        <f t="shared" ref="AU62" si="12">SUM(AU63:AU70)</f>
        <v>1</v>
      </c>
    </row>
    <row r="63" spans="2:47">
      <c r="B63" t="s">
        <v>185</v>
      </c>
      <c r="C63" s="37" t="s">
        <v>186</v>
      </c>
      <c r="D63" s="51">
        <f t="shared" ref="D63:AT68" si="13">IFERROR(D8/D$7,0)</f>
        <v>0.94269318803082036</v>
      </c>
      <c r="E63" s="51">
        <v>0.95261682894169886</v>
      </c>
      <c r="F63" s="51">
        <f t="shared" si="13"/>
        <v>0.94667899391823473</v>
      </c>
      <c r="G63" s="51">
        <f t="shared" si="13"/>
        <v>0.90173542207819068</v>
      </c>
      <c r="H63" s="51">
        <f t="shared" si="13"/>
        <v>0.92244808782150045</v>
      </c>
      <c r="I63" s="51">
        <f t="shared" si="13"/>
        <v>0.89764339011232452</v>
      </c>
      <c r="J63" s="51">
        <f t="shared" si="13"/>
        <v>0.90307613956589339</v>
      </c>
      <c r="K63" s="51">
        <f t="shared" si="13"/>
        <v>0.90051155538965832</v>
      </c>
      <c r="L63" s="51">
        <f t="shared" si="13"/>
        <v>0.91081358792441958</v>
      </c>
      <c r="M63" s="51">
        <f t="shared" si="13"/>
        <v>0.89768103593492088</v>
      </c>
      <c r="N63" s="51">
        <f t="shared" si="13"/>
        <v>0.91282073627610849</v>
      </c>
      <c r="O63" s="51">
        <f t="shared" si="13"/>
        <v>0.90561235178885047</v>
      </c>
      <c r="P63" s="51">
        <f t="shared" si="13"/>
        <v>0.91245248067988149</v>
      </c>
      <c r="Q63" s="51">
        <f t="shared" si="13"/>
        <v>0.8939765368542576</v>
      </c>
      <c r="R63" s="51">
        <f t="shared" si="13"/>
        <v>0.90029567484020123</v>
      </c>
      <c r="S63" s="51">
        <f t="shared" si="13"/>
        <v>0.89901084309775325</v>
      </c>
      <c r="T63" s="51">
        <f t="shared" si="13"/>
        <v>0.90708294256662947</v>
      </c>
      <c r="U63" s="51">
        <f t="shared" si="13"/>
        <v>0.89031452119677712</v>
      </c>
      <c r="V63" s="51">
        <f t="shared" si="13"/>
        <v>0.90267213149806214</v>
      </c>
      <c r="W63" s="51">
        <f t="shared" si="13"/>
        <v>0.87396730956836688</v>
      </c>
      <c r="X63" s="51">
        <f t="shared" si="13"/>
        <v>0.86694974206834519</v>
      </c>
      <c r="Y63" s="51">
        <f t="shared" si="13"/>
        <v>0.88252435493658887</v>
      </c>
      <c r="Z63" s="51">
        <f t="shared" si="13"/>
        <v>0.88676866971886381</v>
      </c>
      <c r="AA63" s="51">
        <f t="shared" si="13"/>
        <v>0.87097219634508871</v>
      </c>
      <c r="AB63" s="51">
        <f t="shared" si="13"/>
        <v>0.88926391724892773</v>
      </c>
      <c r="AC63" s="51">
        <f t="shared" si="13"/>
        <v>0.86035574026897998</v>
      </c>
      <c r="AD63" s="51">
        <f t="shared" si="13"/>
        <v>0.88722260084964588</v>
      </c>
      <c r="AE63" s="51">
        <f t="shared" si="13"/>
        <v>0.87899773805395065</v>
      </c>
      <c r="AF63" s="51">
        <f t="shared" si="13"/>
        <v>0.87717862428379889</v>
      </c>
      <c r="AG63" s="51">
        <f t="shared" si="13"/>
        <v>0.85545456160289002</v>
      </c>
      <c r="AH63" s="51">
        <f t="shared" si="13"/>
        <v>0.87517910653669384</v>
      </c>
      <c r="AI63" s="51">
        <f t="shared" si="13"/>
        <v>0.86888751956890364</v>
      </c>
      <c r="AJ63" s="51">
        <f t="shared" si="13"/>
        <v>0.87614368633353501</v>
      </c>
      <c r="AK63" s="51">
        <f t="shared" si="13"/>
        <v>0.861617934321387</v>
      </c>
      <c r="AL63" s="51">
        <f t="shared" si="13"/>
        <v>0.85945376675986596</v>
      </c>
      <c r="AM63" s="51">
        <f t="shared" si="13"/>
        <v>0.8497148027021092</v>
      </c>
      <c r="AN63" s="51">
        <f t="shared" si="13"/>
        <v>0.85357414891493388</v>
      </c>
      <c r="AO63" s="51">
        <f t="shared" si="13"/>
        <v>0.8585866132188047</v>
      </c>
      <c r="AP63" s="51">
        <f t="shared" si="13"/>
        <v>0.86830495522288431</v>
      </c>
      <c r="AQ63" s="51">
        <f t="shared" si="13"/>
        <v>0.86494192835231776</v>
      </c>
      <c r="AR63" s="51">
        <f t="shared" si="13"/>
        <v>0.87345650784330997</v>
      </c>
      <c r="AS63" s="51">
        <f t="shared" si="13"/>
        <v>0.86313262642277566</v>
      </c>
      <c r="AT63" s="51">
        <f t="shared" si="13"/>
        <v>0.87584613783294407</v>
      </c>
      <c r="AU63" s="51">
        <f t="shared" ref="AU63" si="14">IFERROR(AU8/AU$7,0)</f>
        <v>0.87864381067725017</v>
      </c>
    </row>
    <row r="64" spans="2:47">
      <c r="B64" t="s">
        <v>187</v>
      </c>
      <c r="C64" s="37" t="s">
        <v>188</v>
      </c>
      <c r="D64" s="51">
        <f t="shared" si="13"/>
        <v>6.2075214418581401E-3</v>
      </c>
      <c r="E64" s="51">
        <v>7.5941243717551525E-3</v>
      </c>
      <c r="F64" s="51">
        <f t="shared" si="13"/>
        <v>8.1277171899189014E-3</v>
      </c>
      <c r="G64" s="51">
        <f t="shared" si="13"/>
        <v>1.0814760809112405E-2</v>
      </c>
      <c r="H64" s="51">
        <f t="shared" si="13"/>
        <v>8.0863217562907753E-3</v>
      </c>
      <c r="I64" s="51">
        <f t="shared" si="13"/>
        <v>8.9281654555071633E-3</v>
      </c>
      <c r="J64" s="51">
        <f t="shared" si="13"/>
        <v>8.7686782345651349E-3</v>
      </c>
      <c r="K64" s="51">
        <f t="shared" si="13"/>
        <v>8.5154833448695278E-3</v>
      </c>
      <c r="L64" s="51">
        <f t="shared" si="13"/>
        <v>8.2937549741474888E-3</v>
      </c>
      <c r="M64" s="51">
        <f t="shared" si="13"/>
        <v>9.6050076873357756E-3</v>
      </c>
      <c r="N64" s="51">
        <f t="shared" si="13"/>
        <v>1.050444011843104E-2</v>
      </c>
      <c r="O64" s="51">
        <f t="shared" si="13"/>
        <v>8.9986078141643059E-3</v>
      </c>
      <c r="P64" s="51">
        <f t="shared" si="13"/>
        <v>8.4800884558189141E-3</v>
      </c>
      <c r="Q64" s="51">
        <f t="shared" si="13"/>
        <v>1.0113843343163788E-2</v>
      </c>
      <c r="R64" s="51">
        <f t="shared" si="13"/>
        <v>1.0117071602372902E-2</v>
      </c>
      <c r="S64" s="51">
        <f t="shared" si="13"/>
        <v>9.3148958076977699E-3</v>
      </c>
      <c r="T64" s="51">
        <f t="shared" si="13"/>
        <v>9.5748534422642247E-3</v>
      </c>
      <c r="U64" s="51">
        <f t="shared" si="13"/>
        <v>9.6793081418729606E-3</v>
      </c>
      <c r="V64" s="51">
        <f t="shared" si="13"/>
        <v>8.7005468703866152E-3</v>
      </c>
      <c r="W64" s="51">
        <f t="shared" si="13"/>
        <v>8.3679802045410531E-3</v>
      </c>
      <c r="X64" s="51">
        <f t="shared" si="13"/>
        <v>9.0363210539219172E-3</v>
      </c>
      <c r="Y64" s="51">
        <f t="shared" si="13"/>
        <v>9.6665528785066773E-3</v>
      </c>
      <c r="Z64" s="51">
        <f t="shared" si="13"/>
        <v>9.9260722629042897E-3</v>
      </c>
      <c r="AA64" s="51">
        <f t="shared" si="13"/>
        <v>9.1650857439509285E-3</v>
      </c>
      <c r="AB64" s="51">
        <f t="shared" si="13"/>
        <v>9.5236562930585186E-3</v>
      </c>
      <c r="AC64" s="51">
        <f t="shared" si="13"/>
        <v>1.028939131320014E-2</v>
      </c>
      <c r="AD64" s="51">
        <f t="shared" si="13"/>
        <v>1.0001913666419431E-2</v>
      </c>
      <c r="AE64" s="51">
        <f t="shared" si="13"/>
        <v>8.4886853594665183E-3</v>
      </c>
      <c r="AF64" s="51">
        <f t="shared" si="13"/>
        <v>9.7011368989361035E-3</v>
      </c>
      <c r="AG64" s="51">
        <f t="shared" si="13"/>
        <v>9.8567719513240927E-3</v>
      </c>
      <c r="AH64" s="51">
        <f t="shared" si="13"/>
        <v>8.52742479747624E-3</v>
      </c>
      <c r="AI64" s="51">
        <f t="shared" si="13"/>
        <v>7.8000928313718982E-3</v>
      </c>
      <c r="AJ64" s="51">
        <f t="shared" si="13"/>
        <v>7.2397614026246133E-3</v>
      </c>
      <c r="AK64" s="51">
        <f t="shared" si="13"/>
        <v>7.067907909860777E-3</v>
      </c>
      <c r="AL64" s="51">
        <f t="shared" si="13"/>
        <v>6.3202694918791285E-3</v>
      </c>
      <c r="AM64" s="51">
        <f t="shared" si="13"/>
        <v>1.9080287284750641E-2</v>
      </c>
      <c r="AN64" s="51">
        <f t="shared" si="13"/>
        <v>2.1113883436223627E-2</v>
      </c>
      <c r="AO64" s="51">
        <f t="shared" si="13"/>
        <v>2.0024031228896372E-2</v>
      </c>
      <c r="AP64" s="51">
        <f t="shared" si="13"/>
        <v>2.2717078477837927E-2</v>
      </c>
      <c r="AQ64" s="51">
        <f t="shared" si="13"/>
        <v>2.3069053537841357E-2</v>
      </c>
      <c r="AR64" s="51">
        <f t="shared" si="13"/>
        <v>2.4443346022063914E-2</v>
      </c>
      <c r="AS64" s="51">
        <f t="shared" si="13"/>
        <v>2.4461452086364178E-2</v>
      </c>
      <c r="AT64" s="51">
        <f t="shared" si="13"/>
        <v>2.4718062818967674E-2</v>
      </c>
      <c r="AU64" s="51">
        <f t="shared" ref="AU64" si="15">IFERROR(AU9/AU$7,0)</f>
        <v>2.162194657635725E-2</v>
      </c>
    </row>
    <row r="65" spans="2:47">
      <c r="B65" t="s">
        <v>189</v>
      </c>
      <c r="C65" s="37" t="s">
        <v>190</v>
      </c>
      <c r="D65" s="51">
        <f t="shared" si="13"/>
        <v>0</v>
      </c>
      <c r="E65" s="51">
        <v>0</v>
      </c>
      <c r="F65" s="51">
        <f t="shared" si="13"/>
        <v>1.0348865221218985E-3</v>
      </c>
      <c r="G65" s="51">
        <f t="shared" si="13"/>
        <v>6.7694187216005234E-3</v>
      </c>
      <c r="H65" s="51">
        <f t="shared" si="13"/>
        <v>1.1368495798633306E-2</v>
      </c>
      <c r="I65" s="51">
        <f t="shared" si="13"/>
        <v>1.9333910450949815E-2</v>
      </c>
      <c r="J65" s="51">
        <f t="shared" si="13"/>
        <v>1.989622042714484E-2</v>
      </c>
      <c r="K65" s="51">
        <f t="shared" si="13"/>
        <v>2.2955484465998953E-2</v>
      </c>
      <c r="L65" s="51">
        <f t="shared" si="13"/>
        <v>1.8446916899137755E-2</v>
      </c>
      <c r="M65" s="51">
        <f t="shared" si="13"/>
        <v>2.4266092325723555E-2</v>
      </c>
      <c r="N65" s="51">
        <f t="shared" si="13"/>
        <v>2.4317232959487511E-2</v>
      </c>
      <c r="O65" s="51">
        <f t="shared" si="13"/>
        <v>2.4787648061659426E-2</v>
      </c>
      <c r="P65" s="51">
        <f t="shared" si="13"/>
        <v>1.982508389802607E-2</v>
      </c>
      <c r="Q65" s="51">
        <f t="shared" si="13"/>
        <v>2.2507584992351459E-2</v>
      </c>
      <c r="R65" s="51">
        <f t="shared" si="13"/>
        <v>2.4424905869550487E-2</v>
      </c>
      <c r="S65" s="51">
        <f t="shared" si="13"/>
        <v>2.7527953210397312E-2</v>
      </c>
      <c r="T65" s="51">
        <f t="shared" si="13"/>
        <v>2.5219812595721244E-2</v>
      </c>
      <c r="U65" s="51">
        <f t="shared" si="13"/>
        <v>2.9858266438309976E-2</v>
      </c>
      <c r="V65" s="51">
        <f t="shared" si="13"/>
        <v>2.7436782847865163E-2</v>
      </c>
      <c r="W65" s="51">
        <f t="shared" si="13"/>
        <v>2.9058034517931691E-2</v>
      </c>
      <c r="X65" s="51">
        <f t="shared" si="13"/>
        <v>2.7258061811250928E-2</v>
      </c>
      <c r="Y65" s="51">
        <f t="shared" si="13"/>
        <v>2.4371192792016591E-2</v>
      </c>
      <c r="Z65" s="51">
        <f t="shared" si="13"/>
        <v>2.3194678729214737E-2</v>
      </c>
      <c r="AA65" s="51">
        <f t="shared" si="13"/>
        <v>2.345129461947076E-2</v>
      </c>
      <c r="AB65" s="51">
        <f t="shared" si="13"/>
        <v>2.1463571455092496E-2</v>
      </c>
      <c r="AC65" s="51">
        <f t="shared" si="13"/>
        <v>2.2013922831035211E-2</v>
      </c>
      <c r="AD65" s="51">
        <f t="shared" si="13"/>
        <v>1.851196470968091E-2</v>
      </c>
      <c r="AE65" s="51">
        <f t="shared" si="13"/>
        <v>1.874510419093435E-2</v>
      </c>
      <c r="AF65" s="51">
        <f t="shared" si="13"/>
        <v>1.6864427456195187E-2</v>
      </c>
      <c r="AG65" s="51">
        <f t="shared" si="13"/>
        <v>2.1117421387012475E-2</v>
      </c>
      <c r="AH65" s="51">
        <f t="shared" si="13"/>
        <v>2.121336658638311E-2</v>
      </c>
      <c r="AI65" s="51">
        <f t="shared" si="13"/>
        <v>2.1955594034035637E-2</v>
      </c>
      <c r="AJ65" s="51">
        <f t="shared" si="13"/>
        <v>2.2504081043073193E-2</v>
      </c>
      <c r="AK65" s="51">
        <f t="shared" si="13"/>
        <v>2.8676217880055803E-2</v>
      </c>
      <c r="AL65" s="51">
        <f t="shared" si="13"/>
        <v>2.9063190149326738E-2</v>
      </c>
      <c r="AM65" s="51">
        <f t="shared" si="13"/>
        <v>2.9178871174793067E-2</v>
      </c>
      <c r="AN65" s="51">
        <f t="shared" si="13"/>
        <v>3.0620097227373782E-2</v>
      </c>
      <c r="AO65" s="51">
        <f t="shared" si="13"/>
        <v>3.8135499518545973E-2</v>
      </c>
      <c r="AP65" s="51">
        <f t="shared" si="13"/>
        <v>3.4779915387254834E-2</v>
      </c>
      <c r="AQ65" s="51">
        <f t="shared" si="13"/>
        <v>3.8564223537589863E-2</v>
      </c>
      <c r="AR65" s="51">
        <f t="shared" si="13"/>
        <v>3.8616708897709219E-2</v>
      </c>
      <c r="AS65" s="51">
        <f t="shared" si="13"/>
        <v>4.7337849192710516E-2</v>
      </c>
      <c r="AT65" s="51">
        <f t="shared" si="13"/>
        <v>5.0178100062475445E-2</v>
      </c>
      <c r="AU65" s="51">
        <f t="shared" ref="AU65" si="16">IFERROR(AU10/AU$7,0)</f>
        <v>5.26072645976201E-2</v>
      </c>
    </row>
    <row r="66" spans="2:47">
      <c r="B66" t="s">
        <v>191</v>
      </c>
      <c r="C66" s="37" t="s">
        <v>192</v>
      </c>
      <c r="D66" s="51">
        <f t="shared" si="13"/>
        <v>8.0594810069155726E-3</v>
      </c>
      <c r="E66" s="51">
        <v>0</v>
      </c>
      <c r="F66" s="51">
        <f t="shared" si="13"/>
        <v>3.8865877420437016E-3</v>
      </c>
      <c r="G66" s="51">
        <f t="shared" si="13"/>
        <v>4.8186946250948579E-3</v>
      </c>
      <c r="H66" s="51">
        <f t="shared" si="13"/>
        <v>2.9363937777625387E-3</v>
      </c>
      <c r="I66" s="51">
        <f t="shared" si="13"/>
        <v>1.2181860243456134E-3</v>
      </c>
      <c r="J66" s="51">
        <f t="shared" si="13"/>
        <v>2.7897004695807562E-3</v>
      </c>
      <c r="K66" s="51">
        <f t="shared" si="13"/>
        <v>2.1451041715683798E-3</v>
      </c>
      <c r="L66" s="51">
        <f t="shared" si="13"/>
        <v>1.8840812843599415E-3</v>
      </c>
      <c r="M66" s="51">
        <f t="shared" si="13"/>
        <v>0</v>
      </c>
      <c r="N66" s="51">
        <f t="shared" si="13"/>
        <v>4.854200748098543E-4</v>
      </c>
      <c r="O66" s="51">
        <f t="shared" si="13"/>
        <v>1.2964349099567293E-3</v>
      </c>
      <c r="P66" s="51">
        <f t="shared" si="13"/>
        <v>7.3646189268220788E-4</v>
      </c>
      <c r="Q66" s="51">
        <f t="shared" si="13"/>
        <v>0</v>
      </c>
      <c r="R66" s="51">
        <f t="shared" si="13"/>
        <v>0</v>
      </c>
      <c r="S66" s="51">
        <f t="shared" si="13"/>
        <v>4.0449747604076049E-4</v>
      </c>
      <c r="T66" s="51">
        <f t="shared" si="13"/>
        <v>4.7062564025088669E-5</v>
      </c>
      <c r="U66" s="51">
        <f t="shared" si="13"/>
        <v>7.2179821691624663E-4</v>
      </c>
      <c r="V66" s="51">
        <f t="shared" si="13"/>
        <v>1.5276236683015617E-3</v>
      </c>
      <c r="W66" s="51">
        <f t="shared" si="13"/>
        <v>5.4761202548931293E-3</v>
      </c>
      <c r="X66" s="51">
        <f t="shared" si="13"/>
        <v>7.3308561454210877E-3</v>
      </c>
      <c r="Y66" s="51">
        <f t="shared" si="13"/>
        <v>1.103565055516088E-2</v>
      </c>
      <c r="Z66" s="51">
        <f t="shared" si="13"/>
        <v>3.3919295958831637E-3</v>
      </c>
      <c r="AA66" s="51">
        <f t="shared" si="13"/>
        <v>3.2971718657159974E-3</v>
      </c>
      <c r="AB66" s="51">
        <f t="shared" si="13"/>
        <v>0</v>
      </c>
      <c r="AC66" s="51">
        <f t="shared" si="13"/>
        <v>0</v>
      </c>
      <c r="AD66" s="51">
        <f t="shared" si="13"/>
        <v>0</v>
      </c>
      <c r="AE66" s="51">
        <f t="shared" si="13"/>
        <v>0</v>
      </c>
      <c r="AF66" s="51">
        <f t="shared" si="13"/>
        <v>0</v>
      </c>
      <c r="AG66" s="51">
        <f t="shared" si="13"/>
        <v>0</v>
      </c>
      <c r="AH66" s="51">
        <f t="shared" si="13"/>
        <v>0</v>
      </c>
      <c r="AI66" s="51">
        <f t="shared" si="13"/>
        <v>0</v>
      </c>
      <c r="AJ66" s="51">
        <f t="shared" si="13"/>
        <v>0</v>
      </c>
      <c r="AK66" s="51">
        <f t="shared" si="13"/>
        <v>0</v>
      </c>
      <c r="AL66" s="51">
        <f t="shared" si="13"/>
        <v>0</v>
      </c>
      <c r="AM66" s="51">
        <f t="shared" si="13"/>
        <v>0</v>
      </c>
      <c r="AN66" s="51">
        <f t="shared" si="13"/>
        <v>0</v>
      </c>
      <c r="AO66" s="51">
        <f t="shared" si="13"/>
        <v>0</v>
      </c>
      <c r="AP66" s="51">
        <f t="shared" si="13"/>
        <v>0</v>
      </c>
      <c r="AQ66" s="51">
        <f t="shared" si="13"/>
        <v>0</v>
      </c>
      <c r="AR66" s="51">
        <f t="shared" si="13"/>
        <v>0</v>
      </c>
      <c r="AS66" s="51">
        <f t="shared" si="13"/>
        <v>0</v>
      </c>
      <c r="AT66" s="51">
        <f t="shared" si="13"/>
        <v>0</v>
      </c>
      <c r="AU66" s="51">
        <f t="shared" ref="AU66" si="17">IFERROR(AU11/AU$7,0)</f>
        <v>0</v>
      </c>
    </row>
    <row r="67" spans="2:47">
      <c r="B67" t="s">
        <v>193</v>
      </c>
      <c r="C67" s="37" t="s">
        <v>194</v>
      </c>
      <c r="D67" s="51">
        <f t="shared" si="13"/>
        <v>0</v>
      </c>
      <c r="E67" s="51">
        <v>0</v>
      </c>
      <c r="F67" s="51">
        <f t="shared" si="13"/>
        <v>0</v>
      </c>
      <c r="G67" s="51">
        <f t="shared" si="13"/>
        <v>0</v>
      </c>
      <c r="H67" s="51">
        <f t="shared" si="13"/>
        <v>0</v>
      </c>
      <c r="I67" s="51">
        <f t="shared" si="13"/>
        <v>0</v>
      </c>
      <c r="J67" s="51">
        <f t="shared" si="13"/>
        <v>0</v>
      </c>
      <c r="K67" s="51">
        <f t="shared" si="13"/>
        <v>0</v>
      </c>
      <c r="L67" s="51">
        <f t="shared" si="13"/>
        <v>0</v>
      </c>
      <c r="M67" s="51">
        <f t="shared" si="13"/>
        <v>0</v>
      </c>
      <c r="N67" s="51">
        <f t="shared" si="13"/>
        <v>0</v>
      </c>
      <c r="O67" s="51">
        <f t="shared" si="13"/>
        <v>0</v>
      </c>
      <c r="P67" s="51">
        <f t="shared" si="13"/>
        <v>0</v>
      </c>
      <c r="Q67" s="51">
        <f t="shared" si="13"/>
        <v>0</v>
      </c>
      <c r="R67" s="51">
        <f t="shared" si="13"/>
        <v>0</v>
      </c>
      <c r="S67" s="51">
        <f t="shared" si="13"/>
        <v>0</v>
      </c>
      <c r="T67" s="51">
        <f t="shared" si="13"/>
        <v>0</v>
      </c>
      <c r="U67" s="51">
        <f t="shared" si="13"/>
        <v>0</v>
      </c>
      <c r="V67" s="51">
        <f t="shared" si="13"/>
        <v>0</v>
      </c>
      <c r="W67" s="51">
        <f t="shared" si="13"/>
        <v>0</v>
      </c>
      <c r="X67" s="51">
        <f t="shared" si="13"/>
        <v>0</v>
      </c>
      <c r="Y67" s="51">
        <f t="shared" si="13"/>
        <v>0</v>
      </c>
      <c r="Z67" s="51">
        <f t="shared" si="13"/>
        <v>0</v>
      </c>
      <c r="AA67" s="51">
        <f t="shared" si="13"/>
        <v>0</v>
      </c>
      <c r="AB67" s="51">
        <f t="shared" si="13"/>
        <v>0</v>
      </c>
      <c r="AC67" s="51">
        <f t="shared" si="13"/>
        <v>0</v>
      </c>
      <c r="AD67" s="51">
        <f t="shared" si="13"/>
        <v>0</v>
      </c>
      <c r="AE67" s="51">
        <f t="shared" si="13"/>
        <v>0</v>
      </c>
      <c r="AF67" s="51">
        <f t="shared" si="13"/>
        <v>0</v>
      </c>
      <c r="AG67" s="51">
        <f t="shared" si="13"/>
        <v>0</v>
      </c>
      <c r="AH67" s="51">
        <f t="shared" si="13"/>
        <v>0</v>
      </c>
      <c r="AI67" s="51">
        <f t="shared" si="13"/>
        <v>0</v>
      </c>
      <c r="AJ67" s="51">
        <f t="shared" si="13"/>
        <v>0</v>
      </c>
      <c r="AK67" s="51">
        <f t="shared" si="13"/>
        <v>0</v>
      </c>
      <c r="AL67" s="51">
        <f t="shared" si="13"/>
        <v>0</v>
      </c>
      <c r="AM67" s="51">
        <f t="shared" si="13"/>
        <v>0</v>
      </c>
      <c r="AN67" s="51">
        <f t="shared" si="13"/>
        <v>0</v>
      </c>
      <c r="AO67" s="51">
        <f t="shared" si="13"/>
        <v>0</v>
      </c>
      <c r="AP67" s="51">
        <f t="shared" si="13"/>
        <v>0</v>
      </c>
      <c r="AQ67" s="51">
        <f t="shared" si="13"/>
        <v>0</v>
      </c>
      <c r="AR67" s="51">
        <f t="shared" si="13"/>
        <v>0</v>
      </c>
      <c r="AS67" s="51">
        <f t="shared" si="13"/>
        <v>0</v>
      </c>
      <c r="AT67" s="51">
        <f t="shared" si="13"/>
        <v>0</v>
      </c>
      <c r="AU67" s="51">
        <f t="shared" ref="AU67" si="18">IFERROR(AU12/AU$7,0)</f>
        <v>0</v>
      </c>
    </row>
    <row r="68" spans="2:47">
      <c r="B68" t="s">
        <v>195</v>
      </c>
      <c r="C68" s="37" t="s">
        <v>196</v>
      </c>
      <c r="D68" s="51">
        <f t="shared" si="13"/>
        <v>0</v>
      </c>
      <c r="E68" s="51">
        <v>0</v>
      </c>
      <c r="F68" s="51">
        <f t="shared" si="13"/>
        <v>0</v>
      </c>
      <c r="G68" s="51">
        <f t="shared" si="13"/>
        <v>0</v>
      </c>
      <c r="H68" s="51">
        <f t="shared" si="13"/>
        <v>0</v>
      </c>
      <c r="I68" s="51">
        <f t="shared" si="13"/>
        <v>0</v>
      </c>
      <c r="J68" s="51">
        <f t="shared" si="13"/>
        <v>0</v>
      </c>
      <c r="K68" s="51">
        <f t="shared" si="13"/>
        <v>0</v>
      </c>
      <c r="L68" s="51">
        <f t="shared" si="13"/>
        <v>0</v>
      </c>
      <c r="M68" s="51">
        <f t="shared" si="13"/>
        <v>0</v>
      </c>
      <c r="N68" s="51">
        <f t="shared" si="13"/>
        <v>0</v>
      </c>
      <c r="O68" s="51">
        <f t="shared" si="13"/>
        <v>0</v>
      </c>
      <c r="P68" s="51">
        <f t="shared" si="13"/>
        <v>0</v>
      </c>
      <c r="Q68" s="51">
        <f t="shared" si="13"/>
        <v>0</v>
      </c>
      <c r="R68" s="51">
        <f t="shared" si="13"/>
        <v>0</v>
      </c>
      <c r="S68" s="51">
        <f t="shared" si="13"/>
        <v>0</v>
      </c>
      <c r="T68" s="51">
        <f t="shared" si="13"/>
        <v>0</v>
      </c>
      <c r="U68" s="51">
        <f t="shared" si="13"/>
        <v>0</v>
      </c>
      <c r="V68" s="51">
        <f t="shared" si="13"/>
        <v>0</v>
      </c>
      <c r="W68" s="51">
        <f t="shared" si="13"/>
        <v>1.8834754043619579E-11</v>
      </c>
      <c r="X68" s="51">
        <f t="shared" si="13"/>
        <v>0</v>
      </c>
      <c r="Y68" s="51">
        <f t="shared" si="13"/>
        <v>0</v>
      </c>
      <c r="Z68" s="51">
        <f t="shared" si="13"/>
        <v>0</v>
      </c>
      <c r="AA68" s="51">
        <f t="shared" si="13"/>
        <v>0</v>
      </c>
      <c r="AB68" s="51">
        <f t="shared" si="13"/>
        <v>0</v>
      </c>
      <c r="AC68" s="51">
        <f t="shared" si="13"/>
        <v>0</v>
      </c>
      <c r="AD68" s="51">
        <f t="shared" si="13"/>
        <v>0</v>
      </c>
      <c r="AE68" s="51">
        <f t="shared" si="13"/>
        <v>0</v>
      </c>
      <c r="AF68" s="51">
        <f t="shared" si="13"/>
        <v>0</v>
      </c>
      <c r="AG68" s="51">
        <f t="shared" si="13"/>
        <v>0</v>
      </c>
      <c r="AH68" s="51">
        <f t="shared" si="13"/>
        <v>0</v>
      </c>
      <c r="AI68" s="51">
        <f t="shared" si="13"/>
        <v>0</v>
      </c>
      <c r="AJ68" s="51">
        <f t="shared" si="13"/>
        <v>0</v>
      </c>
      <c r="AK68" s="51">
        <f t="shared" si="13"/>
        <v>0</v>
      </c>
      <c r="AL68" s="51">
        <f t="shared" si="13"/>
        <v>0</v>
      </c>
      <c r="AM68" s="51">
        <f t="shared" si="13"/>
        <v>0</v>
      </c>
      <c r="AN68" s="51">
        <f t="shared" si="13"/>
        <v>0</v>
      </c>
      <c r="AO68" s="51">
        <f t="shared" si="13"/>
        <v>0</v>
      </c>
      <c r="AP68" s="51">
        <f t="shared" si="13"/>
        <v>0</v>
      </c>
      <c r="AQ68" s="51">
        <f t="shared" si="13"/>
        <v>0</v>
      </c>
      <c r="AR68" s="51">
        <f>IFERROR(AR13/AR$7,0)</f>
        <v>0</v>
      </c>
      <c r="AS68" s="51">
        <f>IFERROR(AS13/AS$7,0)</f>
        <v>0</v>
      </c>
      <c r="AT68" s="51">
        <f>IFERROR(AT13/AT$7,0)</f>
        <v>0</v>
      </c>
      <c r="AU68" s="51">
        <f>IFERROR(AU13/AU$7,0)</f>
        <v>0</v>
      </c>
    </row>
    <row r="69" spans="2:47">
      <c r="B69" t="s">
        <v>197</v>
      </c>
      <c r="C69" s="37" t="s">
        <v>198</v>
      </c>
      <c r="D69" s="51">
        <f t="shared" ref="D69:AT70" si="19">IFERROR(D14/D$7,0)</f>
        <v>0</v>
      </c>
      <c r="E69" s="51">
        <v>0</v>
      </c>
      <c r="F69" s="51">
        <f t="shared" si="19"/>
        <v>0</v>
      </c>
      <c r="G69" s="51">
        <f t="shared" si="19"/>
        <v>0</v>
      </c>
      <c r="H69" s="51">
        <f t="shared" si="19"/>
        <v>0</v>
      </c>
      <c r="I69" s="51">
        <f t="shared" si="19"/>
        <v>0</v>
      </c>
      <c r="J69" s="51">
        <f t="shared" si="19"/>
        <v>0</v>
      </c>
      <c r="K69" s="51">
        <f t="shared" si="19"/>
        <v>0</v>
      </c>
      <c r="L69" s="51">
        <f t="shared" si="19"/>
        <v>0</v>
      </c>
      <c r="M69" s="51">
        <f t="shared" si="19"/>
        <v>0</v>
      </c>
      <c r="N69" s="51">
        <f t="shared" si="19"/>
        <v>0</v>
      </c>
      <c r="O69" s="51">
        <f t="shared" si="19"/>
        <v>0</v>
      </c>
      <c r="P69" s="51">
        <f t="shared" si="19"/>
        <v>0</v>
      </c>
      <c r="Q69" s="51">
        <f t="shared" si="19"/>
        <v>0</v>
      </c>
      <c r="R69" s="51">
        <f t="shared" si="19"/>
        <v>0</v>
      </c>
      <c r="S69" s="51">
        <f t="shared" si="19"/>
        <v>0</v>
      </c>
      <c r="T69" s="51">
        <f t="shared" si="19"/>
        <v>0</v>
      </c>
      <c r="U69" s="51">
        <f t="shared" si="19"/>
        <v>0</v>
      </c>
      <c r="V69" s="51">
        <f t="shared" si="19"/>
        <v>0</v>
      </c>
      <c r="W69" s="51">
        <f t="shared" si="19"/>
        <v>0</v>
      </c>
      <c r="X69" s="51">
        <f t="shared" si="19"/>
        <v>0</v>
      </c>
      <c r="Y69" s="51">
        <f t="shared" si="19"/>
        <v>0</v>
      </c>
      <c r="Z69" s="51">
        <f t="shared" si="19"/>
        <v>0</v>
      </c>
      <c r="AA69" s="51">
        <f t="shared" si="19"/>
        <v>0</v>
      </c>
      <c r="AB69" s="51">
        <f t="shared" si="19"/>
        <v>0</v>
      </c>
      <c r="AC69" s="51">
        <f t="shared" si="19"/>
        <v>0</v>
      </c>
      <c r="AD69" s="51">
        <f t="shared" si="19"/>
        <v>0</v>
      </c>
      <c r="AE69" s="51">
        <f t="shared" si="19"/>
        <v>0</v>
      </c>
      <c r="AF69" s="51">
        <f t="shared" si="19"/>
        <v>0</v>
      </c>
      <c r="AG69" s="51">
        <f t="shared" si="19"/>
        <v>0</v>
      </c>
      <c r="AH69" s="51">
        <f t="shared" si="19"/>
        <v>0</v>
      </c>
      <c r="AI69" s="51">
        <f t="shared" si="19"/>
        <v>0</v>
      </c>
      <c r="AJ69" s="51">
        <f t="shared" si="19"/>
        <v>0</v>
      </c>
      <c r="AK69" s="51">
        <f t="shared" si="19"/>
        <v>0</v>
      </c>
      <c r="AL69" s="51">
        <f t="shared" si="19"/>
        <v>0</v>
      </c>
      <c r="AM69" s="51">
        <f t="shared" si="19"/>
        <v>0</v>
      </c>
      <c r="AN69" s="51">
        <f t="shared" si="19"/>
        <v>0</v>
      </c>
      <c r="AO69" s="51">
        <f t="shared" si="19"/>
        <v>0</v>
      </c>
      <c r="AP69" s="51">
        <f t="shared" si="19"/>
        <v>0</v>
      </c>
      <c r="AQ69" s="51">
        <f t="shared" si="19"/>
        <v>0</v>
      </c>
      <c r="AR69" s="51">
        <f t="shared" si="19"/>
        <v>0</v>
      </c>
      <c r="AS69" s="51">
        <f t="shared" si="19"/>
        <v>0</v>
      </c>
      <c r="AT69" s="51">
        <f t="shared" si="19"/>
        <v>0</v>
      </c>
      <c r="AU69" s="51">
        <f t="shared" ref="AU69" si="20">IFERROR(AU14/AU$7,0)</f>
        <v>0</v>
      </c>
    </row>
    <row r="70" spans="2:47">
      <c r="B70" t="s">
        <v>199</v>
      </c>
      <c r="C70" s="37" t="s">
        <v>200</v>
      </c>
      <c r="D70" s="51">
        <f t="shared" si="19"/>
        <v>4.3039809520405918E-2</v>
      </c>
      <c r="E70" s="51">
        <v>3.9789046686546023E-2</v>
      </c>
      <c r="F70" s="51">
        <f t="shared" si="19"/>
        <v>4.0271814627680799E-2</v>
      </c>
      <c r="G70" s="51">
        <f t="shared" si="19"/>
        <v>7.5861703766001473E-2</v>
      </c>
      <c r="H70" s="51">
        <f t="shared" si="19"/>
        <v>5.5160700845813038E-2</v>
      </c>
      <c r="I70" s="51">
        <f t="shared" si="19"/>
        <v>7.2876347956873075E-2</v>
      </c>
      <c r="J70" s="51">
        <f t="shared" si="19"/>
        <v>6.5469261302815718E-2</v>
      </c>
      <c r="K70" s="51">
        <f t="shared" si="19"/>
        <v>6.587237262790463E-2</v>
      </c>
      <c r="L70" s="51">
        <f t="shared" si="19"/>
        <v>6.0561658917935281E-2</v>
      </c>
      <c r="M70" s="51">
        <f t="shared" si="19"/>
        <v>6.844786405201965E-2</v>
      </c>
      <c r="N70" s="51">
        <f t="shared" si="19"/>
        <v>5.1872170571163084E-2</v>
      </c>
      <c r="O70" s="51">
        <f t="shared" si="19"/>
        <v>5.9304957425368975E-2</v>
      </c>
      <c r="P70" s="51">
        <f t="shared" si="19"/>
        <v>5.8505885073591439E-2</v>
      </c>
      <c r="Q70" s="51">
        <f t="shared" si="19"/>
        <v>7.3402034810227237E-2</v>
      </c>
      <c r="R70" s="51">
        <f t="shared" si="19"/>
        <v>6.5162347687875474E-2</v>
      </c>
      <c r="S70" s="51">
        <f t="shared" si="19"/>
        <v>6.3741810408110888E-2</v>
      </c>
      <c r="T70" s="51">
        <f t="shared" si="19"/>
        <v>5.8075328831359997E-2</v>
      </c>
      <c r="U70" s="51">
        <f t="shared" si="19"/>
        <v>6.9426106006123575E-2</v>
      </c>
      <c r="V70" s="51">
        <f t="shared" si="19"/>
        <v>5.9662915115384539E-2</v>
      </c>
      <c r="W70" s="51">
        <f t="shared" si="19"/>
        <v>8.3130555435432435E-2</v>
      </c>
      <c r="X70" s="51">
        <f t="shared" si="19"/>
        <v>8.9425018921060834E-2</v>
      </c>
      <c r="Y70" s="51">
        <f t="shared" si="19"/>
        <v>7.2402248837726932E-2</v>
      </c>
      <c r="Z70" s="51">
        <f t="shared" si="19"/>
        <v>7.6718649693133967E-2</v>
      </c>
      <c r="AA70" s="51">
        <f t="shared" si="19"/>
        <v>9.3114251425773439E-2</v>
      </c>
      <c r="AB70" s="51">
        <f t="shared" si="19"/>
        <v>7.9748855002921268E-2</v>
      </c>
      <c r="AC70" s="51">
        <f t="shared" si="19"/>
        <v>0.10734094558678464</v>
      </c>
      <c r="AD70" s="51">
        <f t="shared" si="19"/>
        <v>8.4263520774253808E-2</v>
      </c>
      <c r="AE70" s="51">
        <f t="shared" si="19"/>
        <v>9.3768472395648478E-2</v>
      </c>
      <c r="AF70" s="51">
        <f t="shared" si="19"/>
        <v>9.6255811361069823E-2</v>
      </c>
      <c r="AG70" s="51">
        <f t="shared" si="19"/>
        <v>0.11357124505877347</v>
      </c>
      <c r="AH70" s="51">
        <f t="shared" si="19"/>
        <v>9.5080102079446699E-2</v>
      </c>
      <c r="AI70" s="51">
        <f t="shared" si="19"/>
        <v>0.10135679356568876</v>
      </c>
      <c r="AJ70" s="51">
        <f t="shared" si="19"/>
        <v>9.4112471220767296E-2</v>
      </c>
      <c r="AK70" s="51">
        <f t="shared" si="19"/>
        <v>0.10263793988869631</v>
      </c>
      <c r="AL70" s="51">
        <f t="shared" si="19"/>
        <v>0.10516277359892813</v>
      </c>
      <c r="AM70" s="51">
        <f t="shared" si="19"/>
        <v>0.102026038838347</v>
      </c>
      <c r="AN70" s="51">
        <f t="shared" si="19"/>
        <v>9.4691870421468538E-2</v>
      </c>
      <c r="AO70" s="51">
        <f t="shared" si="19"/>
        <v>8.3253856033752849E-2</v>
      </c>
      <c r="AP70" s="51">
        <f t="shared" si="19"/>
        <v>7.4198050912022931E-2</v>
      </c>
      <c r="AQ70" s="51">
        <f t="shared" si="19"/>
        <v>7.3424794572251054E-2</v>
      </c>
      <c r="AR70" s="51">
        <f t="shared" si="19"/>
        <v>6.3483437236916976E-2</v>
      </c>
      <c r="AS70" s="51">
        <f t="shared" si="19"/>
        <v>6.5068072298149579E-2</v>
      </c>
      <c r="AT70" s="51">
        <f t="shared" si="19"/>
        <v>4.9257699285612785E-2</v>
      </c>
      <c r="AU70" s="51">
        <f t="shared" ref="AU70" si="21">IFERROR(AU15/AU$7,0)</f>
        <v>4.7126978148772494E-2</v>
      </c>
    </row>
    <row r="71" spans="2:47">
      <c r="C71" s="37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</row>
    <row r="72" spans="2:47">
      <c r="B72" t="s">
        <v>201</v>
      </c>
      <c r="C72" s="35" t="s">
        <v>202</v>
      </c>
      <c r="D72" s="36">
        <f t="shared" ref="D72:AT72" si="22">SUM(D73:D80)</f>
        <v>0</v>
      </c>
      <c r="E72" s="36">
        <v>0</v>
      </c>
      <c r="F72" s="36">
        <f t="shared" si="22"/>
        <v>0</v>
      </c>
      <c r="G72" s="36">
        <f t="shared" si="22"/>
        <v>0</v>
      </c>
      <c r="H72" s="36">
        <f t="shared" si="22"/>
        <v>0</v>
      </c>
      <c r="I72" s="36">
        <f t="shared" si="22"/>
        <v>0</v>
      </c>
      <c r="J72" s="36">
        <f t="shared" si="22"/>
        <v>0</v>
      </c>
      <c r="K72" s="36">
        <f t="shared" si="22"/>
        <v>0</v>
      </c>
      <c r="L72" s="36">
        <f t="shared" si="22"/>
        <v>0</v>
      </c>
      <c r="M72" s="36">
        <f t="shared" si="22"/>
        <v>0</v>
      </c>
      <c r="N72" s="36">
        <f t="shared" si="22"/>
        <v>0</v>
      </c>
      <c r="O72" s="36">
        <f t="shared" si="22"/>
        <v>0</v>
      </c>
      <c r="P72" s="36">
        <f t="shared" si="22"/>
        <v>0</v>
      </c>
      <c r="Q72" s="36">
        <f t="shared" si="22"/>
        <v>0</v>
      </c>
      <c r="R72" s="36">
        <f t="shared" si="22"/>
        <v>0</v>
      </c>
      <c r="S72" s="36">
        <f t="shared" si="22"/>
        <v>0</v>
      </c>
      <c r="T72" s="36">
        <f t="shared" si="22"/>
        <v>0</v>
      </c>
      <c r="U72" s="36">
        <f t="shared" si="22"/>
        <v>0</v>
      </c>
      <c r="V72" s="36">
        <f t="shared" si="22"/>
        <v>0</v>
      </c>
      <c r="W72" s="36">
        <f t="shared" si="22"/>
        <v>0</v>
      </c>
      <c r="X72" s="36">
        <f t="shared" si="22"/>
        <v>0</v>
      </c>
      <c r="Y72" s="36">
        <f t="shared" si="22"/>
        <v>0</v>
      </c>
      <c r="Z72" s="36">
        <f t="shared" si="22"/>
        <v>0</v>
      </c>
      <c r="AA72" s="36">
        <f t="shared" si="22"/>
        <v>0</v>
      </c>
      <c r="AB72" s="36">
        <f t="shared" si="22"/>
        <v>0.99999999999999989</v>
      </c>
      <c r="AC72" s="36">
        <f t="shared" si="22"/>
        <v>1.0000000000000002</v>
      </c>
      <c r="AD72" s="36">
        <f t="shared" si="22"/>
        <v>0.99999999999999989</v>
      </c>
      <c r="AE72" s="36">
        <f t="shared" si="22"/>
        <v>1</v>
      </c>
      <c r="AF72" s="36">
        <f t="shared" si="22"/>
        <v>1</v>
      </c>
      <c r="AG72" s="36">
        <f t="shared" si="22"/>
        <v>0.99999999999999989</v>
      </c>
      <c r="AH72" s="36">
        <f t="shared" si="22"/>
        <v>1.0000000000000002</v>
      </c>
      <c r="AI72" s="36">
        <f t="shared" si="22"/>
        <v>1.0000000000000002</v>
      </c>
      <c r="AJ72" s="36">
        <f t="shared" si="22"/>
        <v>0.99999999999999989</v>
      </c>
      <c r="AK72" s="36">
        <f t="shared" si="22"/>
        <v>1</v>
      </c>
      <c r="AL72" s="36">
        <f t="shared" si="22"/>
        <v>1</v>
      </c>
      <c r="AM72" s="36">
        <f t="shared" si="22"/>
        <v>1</v>
      </c>
      <c r="AN72" s="36">
        <f t="shared" si="22"/>
        <v>1</v>
      </c>
      <c r="AO72" s="36">
        <f t="shared" si="22"/>
        <v>1</v>
      </c>
      <c r="AP72" s="36">
        <f t="shared" si="22"/>
        <v>1</v>
      </c>
      <c r="AQ72" s="36">
        <f t="shared" si="22"/>
        <v>1</v>
      </c>
      <c r="AR72" s="36">
        <f t="shared" si="22"/>
        <v>1</v>
      </c>
      <c r="AS72" s="36">
        <f t="shared" si="22"/>
        <v>1</v>
      </c>
      <c r="AT72" s="36">
        <f t="shared" si="22"/>
        <v>0.99999999999999989</v>
      </c>
      <c r="AU72" s="36">
        <f t="shared" ref="AU72" si="23">SUM(AU73:AU80)</f>
        <v>1</v>
      </c>
    </row>
    <row r="73" spans="2:47">
      <c r="B73" t="s">
        <v>203</v>
      </c>
      <c r="C73" s="37" t="s">
        <v>204</v>
      </c>
      <c r="D73" s="51">
        <f t="shared" ref="D73:AT78" si="24">IFERROR(D18/D$17,0)</f>
        <v>0</v>
      </c>
      <c r="E73" s="51">
        <v>0</v>
      </c>
      <c r="F73" s="51">
        <f t="shared" si="24"/>
        <v>0</v>
      </c>
      <c r="G73" s="51">
        <f t="shared" si="24"/>
        <v>0</v>
      </c>
      <c r="H73" s="51">
        <f t="shared" si="24"/>
        <v>0</v>
      </c>
      <c r="I73" s="51">
        <f t="shared" si="24"/>
        <v>0</v>
      </c>
      <c r="J73" s="51">
        <f t="shared" si="24"/>
        <v>0</v>
      </c>
      <c r="K73" s="51">
        <f t="shared" si="24"/>
        <v>0</v>
      </c>
      <c r="L73" s="51">
        <f t="shared" si="24"/>
        <v>0</v>
      </c>
      <c r="M73" s="51">
        <f t="shared" si="24"/>
        <v>0</v>
      </c>
      <c r="N73" s="51">
        <f t="shared" si="24"/>
        <v>0</v>
      </c>
      <c r="O73" s="51">
        <f t="shared" si="24"/>
        <v>0</v>
      </c>
      <c r="P73" s="51">
        <f t="shared" si="24"/>
        <v>0</v>
      </c>
      <c r="Q73" s="51">
        <f t="shared" si="24"/>
        <v>0</v>
      </c>
      <c r="R73" s="51">
        <f t="shared" si="24"/>
        <v>0</v>
      </c>
      <c r="S73" s="51">
        <f t="shared" si="24"/>
        <v>0</v>
      </c>
      <c r="T73" s="51">
        <f t="shared" si="24"/>
        <v>0</v>
      </c>
      <c r="U73" s="51">
        <f t="shared" si="24"/>
        <v>0</v>
      </c>
      <c r="V73" s="51">
        <f t="shared" si="24"/>
        <v>0</v>
      </c>
      <c r="W73" s="51">
        <f t="shared" si="24"/>
        <v>0</v>
      </c>
      <c r="X73" s="51">
        <f t="shared" si="24"/>
        <v>0</v>
      </c>
      <c r="Y73" s="51">
        <f t="shared" si="24"/>
        <v>0</v>
      </c>
      <c r="Z73" s="51">
        <f t="shared" si="24"/>
        <v>0</v>
      </c>
      <c r="AA73" s="51">
        <f t="shared" si="24"/>
        <v>0</v>
      </c>
      <c r="AB73" s="51">
        <f t="shared" si="24"/>
        <v>0.95819531934901037</v>
      </c>
      <c r="AC73" s="51">
        <f t="shared" si="24"/>
        <v>0.91217486782931889</v>
      </c>
      <c r="AD73" s="51">
        <f t="shared" si="24"/>
        <v>0.88206140653026643</v>
      </c>
      <c r="AE73" s="51">
        <f t="shared" si="24"/>
        <v>0.86609398810445359</v>
      </c>
      <c r="AF73" s="51">
        <f t="shared" si="24"/>
        <v>0.88412006638599638</v>
      </c>
      <c r="AG73" s="51">
        <f t="shared" si="24"/>
        <v>0.80513033103919218</v>
      </c>
      <c r="AH73" s="51">
        <f t="shared" si="24"/>
        <v>0.86061838534716095</v>
      </c>
      <c r="AI73" s="51">
        <f t="shared" si="24"/>
        <v>0.87452925341101884</v>
      </c>
      <c r="AJ73" s="51">
        <f t="shared" si="24"/>
        <v>0.91239456100509664</v>
      </c>
      <c r="AK73" s="51">
        <f t="shared" si="24"/>
        <v>0.90885838454264489</v>
      </c>
      <c r="AL73" s="51">
        <f t="shared" si="24"/>
        <v>0.91442287355557395</v>
      </c>
      <c r="AM73" s="51">
        <f t="shared" si="24"/>
        <v>0.93194116604199617</v>
      </c>
      <c r="AN73" s="51">
        <f t="shared" si="24"/>
        <v>0.90745110693434494</v>
      </c>
      <c r="AO73" s="51">
        <f t="shared" si="24"/>
        <v>0.88230822411929122</v>
      </c>
      <c r="AP73" s="51">
        <f t="shared" si="24"/>
        <v>0.8857376374832121</v>
      </c>
      <c r="AQ73" s="51">
        <f t="shared" si="24"/>
        <v>0.88398937398584931</v>
      </c>
      <c r="AR73" s="51">
        <f t="shared" si="24"/>
        <v>0.89338685119609884</v>
      </c>
      <c r="AS73" s="51">
        <f t="shared" si="24"/>
        <v>0.87254833283197808</v>
      </c>
      <c r="AT73" s="51">
        <f t="shared" si="24"/>
        <v>0.87353637367459569</v>
      </c>
      <c r="AU73" s="51">
        <f t="shared" ref="AU73" si="25">IFERROR(AU18/AU$17,0)</f>
        <v>0.87838859377733625</v>
      </c>
    </row>
    <row r="74" spans="2:47">
      <c r="B74" t="s">
        <v>205</v>
      </c>
      <c r="C74" s="37" t="s">
        <v>206</v>
      </c>
      <c r="D74" s="51">
        <f t="shared" si="24"/>
        <v>0</v>
      </c>
      <c r="E74" s="51">
        <v>0</v>
      </c>
      <c r="F74" s="51">
        <f t="shared" si="24"/>
        <v>0</v>
      </c>
      <c r="G74" s="51">
        <f t="shared" si="24"/>
        <v>0</v>
      </c>
      <c r="H74" s="51">
        <f t="shared" si="24"/>
        <v>0</v>
      </c>
      <c r="I74" s="51">
        <f t="shared" si="24"/>
        <v>0</v>
      </c>
      <c r="J74" s="51">
        <f t="shared" si="24"/>
        <v>0</v>
      </c>
      <c r="K74" s="51">
        <f t="shared" si="24"/>
        <v>0</v>
      </c>
      <c r="L74" s="51">
        <f t="shared" si="24"/>
        <v>0</v>
      </c>
      <c r="M74" s="51">
        <f t="shared" si="24"/>
        <v>0</v>
      </c>
      <c r="N74" s="51">
        <f t="shared" si="24"/>
        <v>0</v>
      </c>
      <c r="O74" s="51">
        <f t="shared" si="24"/>
        <v>0</v>
      </c>
      <c r="P74" s="51">
        <f t="shared" si="24"/>
        <v>0</v>
      </c>
      <c r="Q74" s="51">
        <f t="shared" si="24"/>
        <v>0</v>
      </c>
      <c r="R74" s="51">
        <f t="shared" si="24"/>
        <v>0</v>
      </c>
      <c r="S74" s="51">
        <f t="shared" si="24"/>
        <v>0</v>
      </c>
      <c r="T74" s="51">
        <f t="shared" si="24"/>
        <v>0</v>
      </c>
      <c r="U74" s="51">
        <f t="shared" si="24"/>
        <v>0</v>
      </c>
      <c r="V74" s="51">
        <f t="shared" si="24"/>
        <v>0</v>
      </c>
      <c r="W74" s="51">
        <f t="shared" si="24"/>
        <v>0</v>
      </c>
      <c r="X74" s="51">
        <f t="shared" si="24"/>
        <v>0</v>
      </c>
      <c r="Y74" s="51">
        <f t="shared" si="24"/>
        <v>0</v>
      </c>
      <c r="Z74" s="51">
        <f t="shared" si="24"/>
        <v>0</v>
      </c>
      <c r="AA74" s="51">
        <f t="shared" si="24"/>
        <v>0</v>
      </c>
      <c r="AB74" s="51">
        <f t="shared" si="24"/>
        <v>1.8405191464600486E-3</v>
      </c>
      <c r="AC74" s="51">
        <f t="shared" si="24"/>
        <v>2.9963399976606457E-3</v>
      </c>
      <c r="AD74" s="51">
        <f t="shared" si="24"/>
        <v>2.3481176595541711E-3</v>
      </c>
      <c r="AE74" s="51">
        <f t="shared" si="24"/>
        <v>2.6840018440099558E-3</v>
      </c>
      <c r="AF74" s="51">
        <f t="shared" si="24"/>
        <v>1.7752487233813597E-3</v>
      </c>
      <c r="AG74" s="51">
        <f t="shared" si="24"/>
        <v>2.164653711965499E-3</v>
      </c>
      <c r="AH74" s="51">
        <f t="shared" si="24"/>
        <v>1.3251616912597921E-3</v>
      </c>
      <c r="AI74" s="51">
        <f t="shared" si="24"/>
        <v>1.7596977313485986E-3</v>
      </c>
      <c r="AJ74" s="51">
        <f t="shared" si="24"/>
        <v>1.5946358593926736E-3</v>
      </c>
      <c r="AK74" s="51">
        <f t="shared" si="24"/>
        <v>1.4657356843282507E-3</v>
      </c>
      <c r="AL74" s="51">
        <f t="shared" si="24"/>
        <v>1.7222768259448707E-3</v>
      </c>
      <c r="AM74" s="51">
        <f t="shared" si="24"/>
        <v>4.0230397418491064E-3</v>
      </c>
      <c r="AN74" s="51">
        <f t="shared" si="24"/>
        <v>3.6830486251366481E-3</v>
      </c>
      <c r="AO74" s="51">
        <f t="shared" si="24"/>
        <v>6.1398259650818762E-3</v>
      </c>
      <c r="AP74" s="51">
        <f t="shared" si="24"/>
        <v>6.1258408966142798E-3</v>
      </c>
      <c r="AQ74" s="51">
        <f t="shared" si="24"/>
        <v>9.1640314091861897E-3</v>
      </c>
      <c r="AR74" s="51">
        <f t="shared" si="24"/>
        <v>1.024391781482608E-2</v>
      </c>
      <c r="AS74" s="51">
        <f t="shared" si="24"/>
        <v>7.9398811275190016E-3</v>
      </c>
      <c r="AT74" s="51">
        <f t="shared" si="24"/>
        <v>9.8951896881187412E-3</v>
      </c>
      <c r="AU74" s="51">
        <f t="shared" ref="AU74" si="26">IFERROR(AU19/AU$17,0)</f>
        <v>1.4669219905900791E-2</v>
      </c>
    </row>
    <row r="75" spans="2:47">
      <c r="B75" t="s">
        <v>207</v>
      </c>
      <c r="C75" s="37" t="s">
        <v>208</v>
      </c>
      <c r="D75" s="51">
        <f t="shared" si="24"/>
        <v>0</v>
      </c>
      <c r="E75" s="51">
        <v>0</v>
      </c>
      <c r="F75" s="51">
        <f t="shared" si="24"/>
        <v>0</v>
      </c>
      <c r="G75" s="51">
        <f t="shared" si="24"/>
        <v>0</v>
      </c>
      <c r="H75" s="51">
        <f t="shared" si="24"/>
        <v>0</v>
      </c>
      <c r="I75" s="51">
        <f t="shared" si="24"/>
        <v>0</v>
      </c>
      <c r="J75" s="51">
        <f t="shared" si="24"/>
        <v>0</v>
      </c>
      <c r="K75" s="51">
        <f t="shared" si="24"/>
        <v>0</v>
      </c>
      <c r="L75" s="51">
        <f t="shared" si="24"/>
        <v>0</v>
      </c>
      <c r="M75" s="51">
        <f t="shared" si="24"/>
        <v>0</v>
      </c>
      <c r="N75" s="51">
        <f t="shared" si="24"/>
        <v>0</v>
      </c>
      <c r="O75" s="51">
        <f t="shared" si="24"/>
        <v>0</v>
      </c>
      <c r="P75" s="51">
        <f t="shared" si="24"/>
        <v>0</v>
      </c>
      <c r="Q75" s="51">
        <f t="shared" si="24"/>
        <v>0</v>
      </c>
      <c r="R75" s="51">
        <f t="shared" si="24"/>
        <v>0</v>
      </c>
      <c r="S75" s="51">
        <f t="shared" si="24"/>
        <v>0</v>
      </c>
      <c r="T75" s="51">
        <f t="shared" si="24"/>
        <v>0</v>
      </c>
      <c r="U75" s="51">
        <f t="shared" si="24"/>
        <v>0</v>
      </c>
      <c r="V75" s="51">
        <f t="shared" si="24"/>
        <v>0</v>
      </c>
      <c r="W75" s="51">
        <f t="shared" si="24"/>
        <v>0</v>
      </c>
      <c r="X75" s="51">
        <f t="shared" si="24"/>
        <v>0</v>
      </c>
      <c r="Y75" s="51">
        <f t="shared" si="24"/>
        <v>0</v>
      </c>
      <c r="Z75" s="51">
        <f t="shared" si="24"/>
        <v>0</v>
      </c>
      <c r="AA75" s="51">
        <f t="shared" si="24"/>
        <v>0</v>
      </c>
      <c r="AB75" s="51">
        <f t="shared" si="24"/>
        <v>1.7480734505640517E-2</v>
      </c>
      <c r="AC75" s="51">
        <f t="shared" si="24"/>
        <v>3.9152307872922877E-2</v>
      </c>
      <c r="AD75" s="51">
        <f t="shared" si="24"/>
        <v>5.5657093596228925E-2</v>
      </c>
      <c r="AE75" s="51">
        <f t="shared" si="24"/>
        <v>5.4818616581198833E-2</v>
      </c>
      <c r="AF75" s="51">
        <f t="shared" si="24"/>
        <v>5.0830543769970898E-2</v>
      </c>
      <c r="AG75" s="51">
        <f t="shared" si="24"/>
        <v>6.7295219555610714E-2</v>
      </c>
      <c r="AH75" s="51">
        <f t="shared" si="24"/>
        <v>4.6241054102095655E-2</v>
      </c>
      <c r="AI75" s="51">
        <f t="shared" si="24"/>
        <v>4.9432340566675309E-2</v>
      </c>
      <c r="AJ75" s="51">
        <f t="shared" si="24"/>
        <v>3.8778875832824945E-2</v>
      </c>
      <c r="AK75" s="51">
        <f t="shared" si="24"/>
        <v>4.079199355048746E-2</v>
      </c>
      <c r="AL75" s="51">
        <f t="shared" si="24"/>
        <v>3.866301353969822E-2</v>
      </c>
      <c r="AM75" s="51">
        <f t="shared" si="24"/>
        <v>5.0733331163046264E-2</v>
      </c>
      <c r="AN75" s="51">
        <f t="shared" si="24"/>
        <v>4.0272548644043241E-2</v>
      </c>
      <c r="AO75" s="51">
        <f t="shared" si="24"/>
        <v>5.8307929997076915E-2</v>
      </c>
      <c r="AP75" s="51">
        <f t="shared" si="24"/>
        <v>6.0377365527553989E-2</v>
      </c>
      <c r="AQ75" s="51">
        <f t="shared" si="24"/>
        <v>5.6628778493188162E-2</v>
      </c>
      <c r="AR75" s="51">
        <f t="shared" si="24"/>
        <v>4.6791517544033358E-2</v>
      </c>
      <c r="AS75" s="51">
        <f t="shared" si="24"/>
        <v>5.4092712640777731E-2</v>
      </c>
      <c r="AT75" s="51">
        <f t="shared" si="24"/>
        <v>3.4895218904144862E-2</v>
      </c>
      <c r="AU75" s="51">
        <f t="shared" ref="AU75" si="27">IFERROR(AU20/AU$17,0)</f>
        <v>4.2968215650726636E-2</v>
      </c>
    </row>
    <row r="76" spans="2:47">
      <c r="B76" t="s">
        <v>209</v>
      </c>
      <c r="C76" s="37" t="s">
        <v>210</v>
      </c>
      <c r="D76" s="51">
        <f t="shared" si="24"/>
        <v>0</v>
      </c>
      <c r="E76" s="51">
        <v>0</v>
      </c>
      <c r="F76" s="51">
        <f t="shared" si="24"/>
        <v>0</v>
      </c>
      <c r="G76" s="51">
        <f t="shared" si="24"/>
        <v>0</v>
      </c>
      <c r="H76" s="51">
        <f t="shared" si="24"/>
        <v>0</v>
      </c>
      <c r="I76" s="51">
        <f t="shared" si="24"/>
        <v>0</v>
      </c>
      <c r="J76" s="51">
        <f t="shared" si="24"/>
        <v>0</v>
      </c>
      <c r="K76" s="51">
        <f t="shared" si="24"/>
        <v>0</v>
      </c>
      <c r="L76" s="51">
        <f t="shared" si="24"/>
        <v>0</v>
      </c>
      <c r="M76" s="51">
        <f t="shared" si="24"/>
        <v>0</v>
      </c>
      <c r="N76" s="51">
        <f t="shared" si="24"/>
        <v>0</v>
      </c>
      <c r="O76" s="51">
        <f t="shared" si="24"/>
        <v>0</v>
      </c>
      <c r="P76" s="51">
        <f t="shared" si="24"/>
        <v>0</v>
      </c>
      <c r="Q76" s="51">
        <f t="shared" si="24"/>
        <v>0</v>
      </c>
      <c r="R76" s="51">
        <f t="shared" si="24"/>
        <v>0</v>
      </c>
      <c r="S76" s="51">
        <f t="shared" si="24"/>
        <v>0</v>
      </c>
      <c r="T76" s="51">
        <f t="shared" si="24"/>
        <v>0</v>
      </c>
      <c r="U76" s="51">
        <f t="shared" si="24"/>
        <v>0</v>
      </c>
      <c r="V76" s="51">
        <f t="shared" si="24"/>
        <v>0</v>
      </c>
      <c r="W76" s="51">
        <f t="shared" si="24"/>
        <v>0</v>
      </c>
      <c r="X76" s="51">
        <f t="shared" si="24"/>
        <v>0</v>
      </c>
      <c r="Y76" s="51">
        <f t="shared" si="24"/>
        <v>0</v>
      </c>
      <c r="Z76" s="51">
        <f t="shared" si="24"/>
        <v>0</v>
      </c>
      <c r="AA76" s="51">
        <f t="shared" si="24"/>
        <v>0</v>
      </c>
      <c r="AB76" s="51">
        <f t="shared" si="24"/>
        <v>0</v>
      </c>
      <c r="AC76" s="51">
        <f t="shared" si="24"/>
        <v>0</v>
      </c>
      <c r="AD76" s="51">
        <f t="shared" si="24"/>
        <v>0</v>
      </c>
      <c r="AE76" s="51">
        <f t="shared" si="24"/>
        <v>0</v>
      </c>
      <c r="AF76" s="51">
        <f t="shared" si="24"/>
        <v>0</v>
      </c>
      <c r="AG76" s="51">
        <f t="shared" si="24"/>
        <v>0</v>
      </c>
      <c r="AH76" s="51">
        <f t="shared" si="24"/>
        <v>0</v>
      </c>
      <c r="AI76" s="51">
        <f t="shared" si="24"/>
        <v>0</v>
      </c>
      <c r="AJ76" s="51">
        <f t="shared" si="24"/>
        <v>0</v>
      </c>
      <c r="AK76" s="51">
        <f t="shared" si="24"/>
        <v>0</v>
      </c>
      <c r="AL76" s="51">
        <f t="shared" si="24"/>
        <v>0</v>
      </c>
      <c r="AM76" s="51">
        <f t="shared" si="24"/>
        <v>0</v>
      </c>
      <c r="AN76" s="51">
        <f t="shared" si="24"/>
        <v>0</v>
      </c>
      <c r="AO76" s="51">
        <f t="shared" si="24"/>
        <v>0</v>
      </c>
      <c r="AP76" s="51">
        <f t="shared" si="24"/>
        <v>0</v>
      </c>
      <c r="AQ76" s="51">
        <f t="shared" si="24"/>
        <v>0</v>
      </c>
      <c r="AR76" s="51">
        <f t="shared" si="24"/>
        <v>0</v>
      </c>
      <c r="AS76" s="51">
        <f t="shared" si="24"/>
        <v>0</v>
      </c>
      <c r="AT76" s="51">
        <f t="shared" si="24"/>
        <v>0</v>
      </c>
      <c r="AU76" s="51">
        <f t="shared" ref="AU76" si="28">IFERROR(AU21/AU$17,0)</f>
        <v>0</v>
      </c>
    </row>
    <row r="77" spans="2:47">
      <c r="B77" t="s">
        <v>211</v>
      </c>
      <c r="C77" s="37" t="s">
        <v>212</v>
      </c>
      <c r="D77" s="51">
        <f t="shared" si="24"/>
        <v>0</v>
      </c>
      <c r="E77" s="51">
        <v>0</v>
      </c>
      <c r="F77" s="51">
        <f t="shared" si="24"/>
        <v>0</v>
      </c>
      <c r="G77" s="51">
        <f t="shared" si="24"/>
        <v>0</v>
      </c>
      <c r="H77" s="51">
        <f t="shared" si="24"/>
        <v>0</v>
      </c>
      <c r="I77" s="51">
        <f t="shared" si="24"/>
        <v>0</v>
      </c>
      <c r="J77" s="51">
        <f t="shared" si="24"/>
        <v>0</v>
      </c>
      <c r="K77" s="51">
        <f t="shared" si="24"/>
        <v>0</v>
      </c>
      <c r="L77" s="51">
        <f t="shared" si="24"/>
        <v>0</v>
      </c>
      <c r="M77" s="51">
        <f t="shared" si="24"/>
        <v>0</v>
      </c>
      <c r="N77" s="51">
        <f t="shared" si="24"/>
        <v>0</v>
      </c>
      <c r="O77" s="51">
        <f t="shared" si="24"/>
        <v>0</v>
      </c>
      <c r="P77" s="51">
        <f t="shared" si="24"/>
        <v>0</v>
      </c>
      <c r="Q77" s="51">
        <f t="shared" si="24"/>
        <v>0</v>
      </c>
      <c r="R77" s="51">
        <f t="shared" si="24"/>
        <v>0</v>
      </c>
      <c r="S77" s="51">
        <f t="shared" si="24"/>
        <v>0</v>
      </c>
      <c r="T77" s="51">
        <f t="shared" si="24"/>
        <v>0</v>
      </c>
      <c r="U77" s="51">
        <f t="shared" si="24"/>
        <v>0</v>
      </c>
      <c r="V77" s="51">
        <f t="shared" si="24"/>
        <v>0</v>
      </c>
      <c r="W77" s="51">
        <f t="shared" si="24"/>
        <v>0</v>
      </c>
      <c r="X77" s="51">
        <f t="shared" si="24"/>
        <v>0</v>
      </c>
      <c r="Y77" s="51">
        <f t="shared" si="24"/>
        <v>0</v>
      </c>
      <c r="Z77" s="51">
        <f t="shared" si="24"/>
        <v>0</v>
      </c>
      <c r="AA77" s="51">
        <f t="shared" si="24"/>
        <v>0</v>
      </c>
      <c r="AB77" s="51">
        <f t="shared" si="24"/>
        <v>0</v>
      </c>
      <c r="AC77" s="51">
        <f t="shared" si="24"/>
        <v>0</v>
      </c>
      <c r="AD77" s="51">
        <f t="shared" si="24"/>
        <v>0</v>
      </c>
      <c r="AE77" s="51">
        <f t="shared" si="24"/>
        <v>0</v>
      </c>
      <c r="AF77" s="51">
        <f t="shared" si="24"/>
        <v>0</v>
      </c>
      <c r="AG77" s="51">
        <f t="shared" si="24"/>
        <v>0</v>
      </c>
      <c r="AH77" s="51">
        <f t="shared" si="24"/>
        <v>0</v>
      </c>
      <c r="AI77" s="51">
        <f t="shared" si="24"/>
        <v>0</v>
      </c>
      <c r="AJ77" s="51">
        <f t="shared" si="24"/>
        <v>0</v>
      </c>
      <c r="AK77" s="51">
        <f t="shared" si="24"/>
        <v>0</v>
      </c>
      <c r="AL77" s="51">
        <f t="shared" si="24"/>
        <v>0</v>
      </c>
      <c r="AM77" s="51">
        <f t="shared" si="24"/>
        <v>0</v>
      </c>
      <c r="AN77" s="51">
        <f t="shared" si="24"/>
        <v>0</v>
      </c>
      <c r="AO77" s="51">
        <f t="shared" si="24"/>
        <v>0</v>
      </c>
      <c r="AP77" s="51">
        <f t="shared" si="24"/>
        <v>0</v>
      </c>
      <c r="AQ77" s="51">
        <f t="shared" si="24"/>
        <v>0</v>
      </c>
      <c r="AR77" s="51">
        <f t="shared" si="24"/>
        <v>0</v>
      </c>
      <c r="AS77" s="51">
        <f t="shared" si="24"/>
        <v>0</v>
      </c>
      <c r="AT77" s="51">
        <f t="shared" si="24"/>
        <v>0</v>
      </c>
      <c r="AU77" s="51">
        <f t="shared" ref="AU77" si="29">IFERROR(AU22/AU$17,0)</f>
        <v>0</v>
      </c>
    </row>
    <row r="78" spans="2:47">
      <c r="B78" t="s">
        <v>213</v>
      </c>
      <c r="C78" s="37" t="s">
        <v>214</v>
      </c>
      <c r="D78" s="51">
        <f t="shared" si="24"/>
        <v>0</v>
      </c>
      <c r="E78" s="51">
        <v>0</v>
      </c>
      <c r="F78" s="51">
        <f t="shared" si="24"/>
        <v>0</v>
      </c>
      <c r="G78" s="51">
        <f t="shared" si="24"/>
        <v>0</v>
      </c>
      <c r="H78" s="51">
        <f t="shared" si="24"/>
        <v>0</v>
      </c>
      <c r="I78" s="51">
        <f t="shared" si="24"/>
        <v>0</v>
      </c>
      <c r="J78" s="51">
        <f t="shared" si="24"/>
        <v>0</v>
      </c>
      <c r="K78" s="51">
        <f t="shared" si="24"/>
        <v>0</v>
      </c>
      <c r="L78" s="51">
        <f t="shared" si="24"/>
        <v>0</v>
      </c>
      <c r="M78" s="51">
        <f t="shared" si="24"/>
        <v>0</v>
      </c>
      <c r="N78" s="51">
        <f t="shared" si="24"/>
        <v>0</v>
      </c>
      <c r="O78" s="51">
        <f t="shared" si="24"/>
        <v>0</v>
      </c>
      <c r="P78" s="51">
        <f t="shared" si="24"/>
        <v>0</v>
      </c>
      <c r="Q78" s="51">
        <f t="shared" si="24"/>
        <v>0</v>
      </c>
      <c r="R78" s="51">
        <f t="shared" si="24"/>
        <v>0</v>
      </c>
      <c r="S78" s="51">
        <f t="shared" si="24"/>
        <v>0</v>
      </c>
      <c r="T78" s="51">
        <f t="shared" si="24"/>
        <v>0</v>
      </c>
      <c r="U78" s="51">
        <f t="shared" si="24"/>
        <v>0</v>
      </c>
      <c r="V78" s="51">
        <f t="shared" si="24"/>
        <v>0</v>
      </c>
      <c r="W78" s="51">
        <f t="shared" si="24"/>
        <v>0</v>
      </c>
      <c r="X78" s="51">
        <f t="shared" si="24"/>
        <v>0</v>
      </c>
      <c r="Y78" s="51">
        <f t="shared" si="24"/>
        <v>0</v>
      </c>
      <c r="Z78" s="51">
        <f t="shared" si="24"/>
        <v>0</v>
      </c>
      <c r="AA78" s="51">
        <f t="shared" si="24"/>
        <v>0</v>
      </c>
      <c r="AB78" s="51">
        <f t="shared" si="24"/>
        <v>0</v>
      </c>
      <c r="AC78" s="51">
        <f t="shared" si="24"/>
        <v>0</v>
      </c>
      <c r="AD78" s="51">
        <f t="shared" si="24"/>
        <v>0</v>
      </c>
      <c r="AE78" s="51">
        <f t="shared" si="24"/>
        <v>0</v>
      </c>
      <c r="AF78" s="51">
        <f t="shared" si="24"/>
        <v>0</v>
      </c>
      <c r="AG78" s="51">
        <f t="shared" si="24"/>
        <v>0</v>
      </c>
      <c r="AH78" s="51">
        <f t="shared" si="24"/>
        <v>0</v>
      </c>
      <c r="AI78" s="51">
        <f t="shared" si="24"/>
        <v>0</v>
      </c>
      <c r="AJ78" s="51">
        <f t="shared" si="24"/>
        <v>0</v>
      </c>
      <c r="AK78" s="51">
        <f t="shared" si="24"/>
        <v>0</v>
      </c>
      <c r="AL78" s="51">
        <f t="shared" si="24"/>
        <v>0</v>
      </c>
      <c r="AM78" s="51">
        <f t="shared" si="24"/>
        <v>0</v>
      </c>
      <c r="AN78" s="51">
        <f t="shared" si="24"/>
        <v>0</v>
      </c>
      <c r="AO78" s="51">
        <f t="shared" si="24"/>
        <v>0</v>
      </c>
      <c r="AP78" s="51">
        <f t="shared" si="24"/>
        <v>0</v>
      </c>
      <c r="AQ78" s="51">
        <f t="shared" si="24"/>
        <v>0</v>
      </c>
      <c r="AR78" s="51">
        <f>IFERROR(AR23/AR$17,0)</f>
        <v>0</v>
      </c>
      <c r="AS78" s="51">
        <f>IFERROR(AS23/AS$17,0)</f>
        <v>0</v>
      </c>
      <c r="AT78" s="51">
        <f>IFERROR(AT23/AT$17,0)</f>
        <v>0</v>
      </c>
      <c r="AU78" s="51">
        <f>IFERROR(AU23/AU$17,0)</f>
        <v>0</v>
      </c>
    </row>
    <row r="79" spans="2:47">
      <c r="B79" t="s">
        <v>215</v>
      </c>
      <c r="C79" s="37" t="s">
        <v>198</v>
      </c>
      <c r="D79" s="51">
        <f t="shared" ref="D79:AT80" si="30">IFERROR(D24/D$17,0)</f>
        <v>0</v>
      </c>
      <c r="E79" s="51">
        <v>0</v>
      </c>
      <c r="F79" s="51">
        <f t="shared" si="30"/>
        <v>0</v>
      </c>
      <c r="G79" s="51">
        <f t="shared" si="30"/>
        <v>0</v>
      </c>
      <c r="H79" s="51">
        <f t="shared" si="30"/>
        <v>0</v>
      </c>
      <c r="I79" s="51">
        <f t="shared" si="30"/>
        <v>0</v>
      </c>
      <c r="J79" s="51">
        <f t="shared" si="30"/>
        <v>0</v>
      </c>
      <c r="K79" s="51">
        <f t="shared" si="30"/>
        <v>0</v>
      </c>
      <c r="L79" s="51">
        <f t="shared" si="30"/>
        <v>0</v>
      </c>
      <c r="M79" s="51">
        <f t="shared" si="30"/>
        <v>0</v>
      </c>
      <c r="N79" s="51">
        <f t="shared" si="30"/>
        <v>0</v>
      </c>
      <c r="O79" s="51">
        <f t="shared" si="30"/>
        <v>0</v>
      </c>
      <c r="P79" s="51">
        <f t="shared" si="30"/>
        <v>0</v>
      </c>
      <c r="Q79" s="51">
        <f t="shared" si="30"/>
        <v>0</v>
      </c>
      <c r="R79" s="51">
        <f t="shared" si="30"/>
        <v>0</v>
      </c>
      <c r="S79" s="51">
        <f t="shared" si="30"/>
        <v>0</v>
      </c>
      <c r="T79" s="51">
        <f t="shared" si="30"/>
        <v>0</v>
      </c>
      <c r="U79" s="51">
        <f t="shared" si="30"/>
        <v>0</v>
      </c>
      <c r="V79" s="51">
        <f t="shared" si="30"/>
        <v>0</v>
      </c>
      <c r="W79" s="51">
        <f t="shared" si="30"/>
        <v>0</v>
      </c>
      <c r="X79" s="51">
        <f t="shared" si="30"/>
        <v>0</v>
      </c>
      <c r="Y79" s="51">
        <f t="shared" si="30"/>
        <v>0</v>
      </c>
      <c r="Z79" s="51">
        <f t="shared" si="30"/>
        <v>0</v>
      </c>
      <c r="AA79" s="51">
        <f t="shared" si="30"/>
        <v>0</v>
      </c>
      <c r="AB79" s="51">
        <f t="shared" si="30"/>
        <v>0</v>
      </c>
      <c r="AC79" s="51">
        <f t="shared" si="30"/>
        <v>0</v>
      </c>
      <c r="AD79" s="51">
        <f t="shared" si="30"/>
        <v>0</v>
      </c>
      <c r="AE79" s="51">
        <f t="shared" si="30"/>
        <v>0</v>
      </c>
      <c r="AF79" s="51">
        <f t="shared" si="30"/>
        <v>0</v>
      </c>
      <c r="AG79" s="51">
        <f t="shared" si="30"/>
        <v>0</v>
      </c>
      <c r="AH79" s="51">
        <f t="shared" si="30"/>
        <v>0</v>
      </c>
      <c r="AI79" s="51">
        <f t="shared" si="30"/>
        <v>0</v>
      </c>
      <c r="AJ79" s="51">
        <f t="shared" si="30"/>
        <v>0</v>
      </c>
      <c r="AK79" s="51">
        <f t="shared" si="30"/>
        <v>0</v>
      </c>
      <c r="AL79" s="51">
        <f t="shared" si="30"/>
        <v>0</v>
      </c>
      <c r="AM79" s="51">
        <f t="shared" si="30"/>
        <v>0</v>
      </c>
      <c r="AN79" s="51">
        <f t="shared" si="30"/>
        <v>0</v>
      </c>
      <c r="AO79" s="51">
        <f t="shared" si="30"/>
        <v>0</v>
      </c>
      <c r="AP79" s="51">
        <f t="shared" si="30"/>
        <v>0</v>
      </c>
      <c r="AQ79" s="51">
        <f t="shared" si="30"/>
        <v>0</v>
      </c>
      <c r="AR79" s="51">
        <f t="shared" si="30"/>
        <v>0</v>
      </c>
      <c r="AS79" s="51">
        <f t="shared" si="30"/>
        <v>0</v>
      </c>
      <c r="AT79" s="51">
        <f t="shared" si="30"/>
        <v>0</v>
      </c>
      <c r="AU79" s="51">
        <f t="shared" ref="AU79" si="31">IFERROR(AU24/AU$17,0)</f>
        <v>0</v>
      </c>
    </row>
    <row r="80" spans="2:47">
      <c r="B80" t="s">
        <v>216</v>
      </c>
      <c r="C80" s="37" t="s">
        <v>217</v>
      </c>
      <c r="D80" s="51">
        <f t="shared" si="30"/>
        <v>0</v>
      </c>
      <c r="E80" s="51">
        <v>0</v>
      </c>
      <c r="F80" s="51">
        <f t="shared" si="30"/>
        <v>0</v>
      </c>
      <c r="G80" s="51">
        <f t="shared" si="30"/>
        <v>0</v>
      </c>
      <c r="H80" s="51">
        <f t="shared" si="30"/>
        <v>0</v>
      </c>
      <c r="I80" s="51">
        <f t="shared" si="30"/>
        <v>0</v>
      </c>
      <c r="J80" s="51">
        <f t="shared" si="30"/>
        <v>0</v>
      </c>
      <c r="K80" s="51">
        <f t="shared" si="30"/>
        <v>0</v>
      </c>
      <c r="L80" s="51">
        <f t="shared" si="30"/>
        <v>0</v>
      </c>
      <c r="M80" s="51">
        <f t="shared" si="30"/>
        <v>0</v>
      </c>
      <c r="N80" s="51">
        <f t="shared" si="30"/>
        <v>0</v>
      </c>
      <c r="O80" s="51">
        <f t="shared" si="30"/>
        <v>0</v>
      </c>
      <c r="P80" s="51">
        <f t="shared" si="30"/>
        <v>0</v>
      </c>
      <c r="Q80" s="51">
        <f t="shared" si="30"/>
        <v>0</v>
      </c>
      <c r="R80" s="51">
        <f t="shared" si="30"/>
        <v>0</v>
      </c>
      <c r="S80" s="51">
        <f t="shared" si="30"/>
        <v>0</v>
      </c>
      <c r="T80" s="51">
        <f t="shared" si="30"/>
        <v>0</v>
      </c>
      <c r="U80" s="51">
        <f t="shared" si="30"/>
        <v>0</v>
      </c>
      <c r="V80" s="51">
        <f t="shared" si="30"/>
        <v>0</v>
      </c>
      <c r="W80" s="51">
        <f t="shared" si="30"/>
        <v>0</v>
      </c>
      <c r="X80" s="51">
        <f t="shared" si="30"/>
        <v>0</v>
      </c>
      <c r="Y80" s="51">
        <f t="shared" si="30"/>
        <v>0</v>
      </c>
      <c r="Z80" s="51">
        <f t="shared" si="30"/>
        <v>0</v>
      </c>
      <c r="AA80" s="51">
        <f t="shared" si="30"/>
        <v>0</v>
      </c>
      <c r="AB80" s="51">
        <f t="shared" si="30"/>
        <v>2.248342699888908E-2</v>
      </c>
      <c r="AC80" s="51">
        <f t="shared" si="30"/>
        <v>4.5676484300097686E-2</v>
      </c>
      <c r="AD80" s="51">
        <f t="shared" si="30"/>
        <v>5.9933382213950372E-2</v>
      </c>
      <c r="AE80" s="51">
        <f t="shared" si="30"/>
        <v>7.6403393470337616E-2</v>
      </c>
      <c r="AF80" s="51">
        <f t="shared" si="30"/>
        <v>6.3274141120651509E-2</v>
      </c>
      <c r="AG80" s="51">
        <f t="shared" si="30"/>
        <v>0.12540979569323149</v>
      </c>
      <c r="AH80" s="51">
        <f t="shared" si="30"/>
        <v>9.1815398859483782E-2</v>
      </c>
      <c r="AI80" s="51">
        <f t="shared" si="30"/>
        <v>7.4278708290957382E-2</v>
      </c>
      <c r="AJ80" s="51">
        <f t="shared" si="30"/>
        <v>4.7231927302685675E-2</v>
      </c>
      <c r="AK80" s="51">
        <f t="shared" si="30"/>
        <v>4.8883886222539419E-2</v>
      </c>
      <c r="AL80" s="51">
        <f t="shared" si="30"/>
        <v>4.5191836078783063E-2</v>
      </c>
      <c r="AM80" s="51">
        <f t="shared" si="30"/>
        <v>1.3302463053108393E-2</v>
      </c>
      <c r="AN80" s="51">
        <f t="shared" si="30"/>
        <v>4.8593295796475082E-2</v>
      </c>
      <c r="AO80" s="51">
        <f t="shared" si="30"/>
        <v>5.3244019918550066E-2</v>
      </c>
      <c r="AP80" s="51">
        <f t="shared" si="30"/>
        <v>4.7759156092619617E-2</v>
      </c>
      <c r="AQ80" s="51">
        <f t="shared" si="30"/>
        <v>5.0217816111776309E-2</v>
      </c>
      <c r="AR80" s="51">
        <f t="shared" si="30"/>
        <v>4.9577713445041874E-2</v>
      </c>
      <c r="AS80" s="51">
        <f t="shared" si="30"/>
        <v>6.5419073399725192E-2</v>
      </c>
      <c r="AT80" s="51">
        <f t="shared" si="30"/>
        <v>8.1673217733140652E-2</v>
      </c>
      <c r="AU80" s="51">
        <f t="shared" ref="AU80" si="32">IFERROR(AU25/AU$17,0)</f>
        <v>6.3973970666036398E-2</v>
      </c>
    </row>
    <row r="81" spans="2:47">
      <c r="AU81" s="56"/>
    </row>
    <row r="82" spans="2:47" ht="15" thickBot="1">
      <c r="B82">
        <v>1</v>
      </c>
      <c r="C82" s="39" t="s">
        <v>218</v>
      </c>
      <c r="D82" s="52">
        <f t="shared" ref="D82:AT82" si="33">D62+D72</f>
        <v>0.99999999999999989</v>
      </c>
      <c r="E82" s="52">
        <v>1</v>
      </c>
      <c r="F82" s="52">
        <f t="shared" si="33"/>
        <v>1</v>
      </c>
      <c r="G82" s="52">
        <f t="shared" si="33"/>
        <v>0.99999999999999989</v>
      </c>
      <c r="H82" s="52">
        <f t="shared" si="33"/>
        <v>1</v>
      </c>
      <c r="I82" s="52">
        <f t="shared" si="33"/>
        <v>1.0000000000000002</v>
      </c>
      <c r="J82" s="52">
        <f t="shared" si="33"/>
        <v>0.99999999999999989</v>
      </c>
      <c r="K82" s="52">
        <f t="shared" si="33"/>
        <v>0.99999999999999978</v>
      </c>
      <c r="L82" s="52">
        <f t="shared" si="33"/>
        <v>1</v>
      </c>
      <c r="M82" s="52">
        <f t="shared" si="33"/>
        <v>0.99999999999999978</v>
      </c>
      <c r="N82" s="52">
        <f t="shared" si="33"/>
        <v>1</v>
      </c>
      <c r="O82" s="52">
        <f t="shared" si="33"/>
        <v>0.99999999999999989</v>
      </c>
      <c r="P82" s="52">
        <f t="shared" si="33"/>
        <v>1</v>
      </c>
      <c r="Q82" s="52">
        <f t="shared" si="33"/>
        <v>1.0000000000000002</v>
      </c>
      <c r="R82" s="52">
        <f t="shared" si="33"/>
        <v>1</v>
      </c>
      <c r="S82" s="52">
        <f t="shared" si="33"/>
        <v>1</v>
      </c>
      <c r="T82" s="52">
        <f t="shared" si="33"/>
        <v>1</v>
      </c>
      <c r="U82" s="52">
        <f t="shared" si="33"/>
        <v>0.99999999999999989</v>
      </c>
      <c r="V82" s="52">
        <f t="shared" si="33"/>
        <v>1</v>
      </c>
      <c r="W82" s="52">
        <f t="shared" si="33"/>
        <v>0.99999999999999989</v>
      </c>
      <c r="X82" s="52">
        <f t="shared" si="33"/>
        <v>0.99999999999999989</v>
      </c>
      <c r="Y82" s="52">
        <f t="shared" si="33"/>
        <v>1</v>
      </c>
      <c r="Z82" s="52">
        <f t="shared" si="33"/>
        <v>1</v>
      </c>
      <c r="AA82" s="52">
        <f t="shared" si="33"/>
        <v>0.99999999999999978</v>
      </c>
      <c r="AB82" s="52">
        <f t="shared" si="33"/>
        <v>2</v>
      </c>
      <c r="AC82" s="52">
        <f t="shared" si="33"/>
        <v>2</v>
      </c>
      <c r="AD82" s="52">
        <f t="shared" si="33"/>
        <v>2</v>
      </c>
      <c r="AE82" s="52">
        <f t="shared" si="33"/>
        <v>2</v>
      </c>
      <c r="AF82" s="52">
        <f t="shared" si="33"/>
        <v>2</v>
      </c>
      <c r="AG82" s="52">
        <f t="shared" si="33"/>
        <v>2</v>
      </c>
      <c r="AH82" s="52">
        <f t="shared" si="33"/>
        <v>2</v>
      </c>
      <c r="AI82" s="52">
        <f t="shared" si="33"/>
        <v>2</v>
      </c>
      <c r="AJ82" s="52">
        <f t="shared" si="33"/>
        <v>2</v>
      </c>
      <c r="AK82" s="52">
        <f t="shared" si="33"/>
        <v>2</v>
      </c>
      <c r="AL82" s="52">
        <f t="shared" si="33"/>
        <v>2</v>
      </c>
      <c r="AM82" s="52">
        <f t="shared" si="33"/>
        <v>2</v>
      </c>
      <c r="AN82" s="52">
        <f t="shared" si="33"/>
        <v>2</v>
      </c>
      <c r="AO82" s="52">
        <f t="shared" si="33"/>
        <v>2</v>
      </c>
      <c r="AP82" s="52">
        <f t="shared" si="33"/>
        <v>2</v>
      </c>
      <c r="AQ82" s="52">
        <f t="shared" si="33"/>
        <v>2</v>
      </c>
      <c r="AR82" s="52">
        <f t="shared" si="33"/>
        <v>2</v>
      </c>
      <c r="AS82" s="52">
        <f t="shared" si="33"/>
        <v>2</v>
      </c>
      <c r="AT82" s="52">
        <f t="shared" si="33"/>
        <v>2</v>
      </c>
      <c r="AU82" s="52">
        <f t="shared" ref="AU82" si="34">AU62+AU72</f>
        <v>2</v>
      </c>
    </row>
    <row r="83" spans="2:47" ht="15" thickTop="1">
      <c r="C83" s="5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</row>
    <row r="84" spans="2:47">
      <c r="B84" t="s">
        <v>219</v>
      </c>
      <c r="C84" s="35" t="s">
        <v>220</v>
      </c>
      <c r="D84" s="50">
        <f>SUM(D85:D93)</f>
        <v>0.99999999999999989</v>
      </c>
      <c r="E84" s="50">
        <v>1.0000000000000002</v>
      </c>
      <c r="F84" s="50">
        <f t="shared" ref="F84:AT84" si="35">SUM(F85:F93)</f>
        <v>1</v>
      </c>
      <c r="G84" s="50">
        <f t="shared" si="35"/>
        <v>1</v>
      </c>
      <c r="H84" s="50">
        <f t="shared" si="35"/>
        <v>1</v>
      </c>
      <c r="I84" s="50">
        <f t="shared" si="35"/>
        <v>1.0000000000000002</v>
      </c>
      <c r="J84" s="50">
        <f t="shared" si="35"/>
        <v>1</v>
      </c>
      <c r="K84" s="50">
        <f t="shared" si="35"/>
        <v>1</v>
      </c>
      <c r="L84" s="50">
        <f t="shared" si="35"/>
        <v>1</v>
      </c>
      <c r="M84" s="50">
        <f t="shared" si="35"/>
        <v>1.0000000000000002</v>
      </c>
      <c r="N84" s="50">
        <f t="shared" si="35"/>
        <v>0.99999999999999989</v>
      </c>
      <c r="O84" s="50">
        <f t="shared" si="35"/>
        <v>1</v>
      </c>
      <c r="P84" s="50">
        <f t="shared" si="35"/>
        <v>0.99999999999999989</v>
      </c>
      <c r="Q84" s="50">
        <f t="shared" si="35"/>
        <v>1.0000000000000002</v>
      </c>
      <c r="R84" s="50">
        <f t="shared" si="35"/>
        <v>0.99999999999999989</v>
      </c>
      <c r="S84" s="50">
        <f t="shared" si="35"/>
        <v>0.99999999999999978</v>
      </c>
      <c r="T84" s="50">
        <f t="shared" si="35"/>
        <v>1.0000000000000002</v>
      </c>
      <c r="U84" s="50">
        <f t="shared" si="35"/>
        <v>1</v>
      </c>
      <c r="V84" s="50">
        <f t="shared" si="35"/>
        <v>0.99999999999999989</v>
      </c>
      <c r="W84" s="50">
        <f t="shared" si="35"/>
        <v>1</v>
      </c>
      <c r="X84" s="50">
        <f t="shared" si="35"/>
        <v>0.99999999999999989</v>
      </c>
      <c r="Y84" s="50">
        <f t="shared" si="35"/>
        <v>1</v>
      </c>
      <c r="Z84" s="50">
        <f t="shared" si="35"/>
        <v>1</v>
      </c>
      <c r="AA84" s="50">
        <f t="shared" si="35"/>
        <v>0.99999999999999989</v>
      </c>
      <c r="AB84" s="50">
        <f t="shared" si="35"/>
        <v>1</v>
      </c>
      <c r="AC84" s="50">
        <f t="shared" si="35"/>
        <v>0.99999999999999989</v>
      </c>
      <c r="AD84" s="50">
        <f t="shared" si="35"/>
        <v>0.99999999999999989</v>
      </c>
      <c r="AE84" s="50">
        <f t="shared" si="35"/>
        <v>1.0000000000000002</v>
      </c>
      <c r="AF84" s="50">
        <f t="shared" si="35"/>
        <v>0.99999999999999989</v>
      </c>
      <c r="AG84" s="50">
        <f t="shared" si="35"/>
        <v>1</v>
      </c>
      <c r="AH84" s="50">
        <f t="shared" si="35"/>
        <v>1</v>
      </c>
      <c r="AI84" s="50">
        <f t="shared" si="35"/>
        <v>1</v>
      </c>
      <c r="AJ84" s="50">
        <f t="shared" si="35"/>
        <v>0.99999999999999989</v>
      </c>
      <c r="AK84" s="50">
        <f t="shared" si="35"/>
        <v>1</v>
      </c>
      <c r="AL84" s="50">
        <f t="shared" si="35"/>
        <v>0.99999999999999989</v>
      </c>
      <c r="AM84" s="50">
        <f t="shared" si="35"/>
        <v>0.99999999999999989</v>
      </c>
      <c r="AN84" s="50">
        <f t="shared" si="35"/>
        <v>1</v>
      </c>
      <c r="AO84" s="50">
        <f t="shared" si="35"/>
        <v>1</v>
      </c>
      <c r="AP84" s="50">
        <f t="shared" si="35"/>
        <v>0.99999999999999989</v>
      </c>
      <c r="AQ84" s="50">
        <f t="shared" si="35"/>
        <v>0.99999999999999989</v>
      </c>
      <c r="AR84" s="50">
        <f t="shared" si="35"/>
        <v>1</v>
      </c>
      <c r="AS84" s="50">
        <f t="shared" si="35"/>
        <v>1.0000000000000002</v>
      </c>
      <c r="AT84" s="50">
        <f t="shared" si="35"/>
        <v>1.0000000000000002</v>
      </c>
      <c r="AU84" s="50">
        <f t="shared" ref="AU84" si="36">SUM(AU85:AU93)</f>
        <v>1</v>
      </c>
    </row>
    <row r="85" spans="2:47">
      <c r="B85" t="s">
        <v>61</v>
      </c>
      <c r="C85" s="37" t="s">
        <v>221</v>
      </c>
      <c r="D85" s="31">
        <f t="shared" ref="D85:AT87" si="37">D30/D$29</f>
        <v>9.0976595630176016E-2</v>
      </c>
      <c r="E85" s="31">
        <v>8.8599012053986986E-2</v>
      </c>
      <c r="F85" s="31">
        <f t="shared" si="37"/>
        <v>8.3340178920157104E-2</v>
      </c>
      <c r="G85" s="31">
        <f t="shared" si="37"/>
        <v>8.3279552836001677E-2</v>
      </c>
      <c r="H85" s="31">
        <f t="shared" si="37"/>
        <v>9.0451937015750564E-2</v>
      </c>
      <c r="I85" s="31">
        <f t="shared" si="37"/>
        <v>9.4950927316689096E-2</v>
      </c>
      <c r="J85" s="31">
        <f t="shared" si="37"/>
        <v>8.5353784003129443E-2</v>
      </c>
      <c r="K85" s="31">
        <f t="shared" si="37"/>
        <v>8.6147728709577931E-2</v>
      </c>
      <c r="L85" s="31">
        <f t="shared" si="37"/>
        <v>9.5328711122114357E-2</v>
      </c>
      <c r="M85" s="31">
        <f t="shared" si="37"/>
        <v>9.4096724433052822E-2</v>
      </c>
      <c r="N85" s="31">
        <f t="shared" si="37"/>
        <v>0.10039450834880567</v>
      </c>
      <c r="O85" s="31">
        <f t="shared" si="37"/>
        <v>0.10445220305010706</v>
      </c>
      <c r="P85" s="31">
        <f t="shared" si="37"/>
        <v>8.822584776275566E-2</v>
      </c>
      <c r="Q85" s="31">
        <f t="shared" si="37"/>
        <v>8.5771415598466502E-2</v>
      </c>
      <c r="R85" s="31">
        <f t="shared" si="37"/>
        <v>8.7435867837932058E-2</v>
      </c>
      <c r="S85" s="31">
        <f t="shared" si="37"/>
        <v>7.9617735816537541E-2</v>
      </c>
      <c r="T85" s="31">
        <f t="shared" si="37"/>
        <v>7.7403803346140818E-2</v>
      </c>
      <c r="U85" s="31">
        <f t="shared" si="37"/>
        <v>8.2192701310200525E-2</v>
      </c>
      <c r="V85" s="31">
        <f t="shared" si="37"/>
        <v>7.0115978176109928E-2</v>
      </c>
      <c r="W85" s="31">
        <f t="shared" si="37"/>
        <v>7.0275087364185862E-2</v>
      </c>
      <c r="X85" s="31">
        <f t="shared" si="37"/>
        <v>0.11311902369315956</v>
      </c>
      <c r="Y85" s="31">
        <f t="shared" si="37"/>
        <v>0.10208673352859657</v>
      </c>
      <c r="Z85" s="31">
        <f t="shared" si="37"/>
        <v>9.0457752126330726E-2</v>
      </c>
      <c r="AA85" s="31">
        <f t="shared" si="37"/>
        <v>8.5498639641219384E-2</v>
      </c>
      <c r="AB85" s="31">
        <f t="shared" si="37"/>
        <v>5.1964737241988461E-2</v>
      </c>
      <c r="AC85" s="31">
        <f t="shared" si="37"/>
        <v>8.0399940385123825E-2</v>
      </c>
      <c r="AD85" s="31">
        <f t="shared" si="37"/>
        <v>5.8040914597369327E-2</v>
      </c>
      <c r="AE85" s="31">
        <f t="shared" si="37"/>
        <v>5.8235973430944069E-3</v>
      </c>
      <c r="AF85" s="31">
        <f t="shared" si="37"/>
        <v>6.0146796275859782E-2</v>
      </c>
      <c r="AG85" s="31">
        <f t="shared" si="37"/>
        <v>5.802655301479525E-2</v>
      </c>
      <c r="AH85" s="31">
        <f t="shared" si="37"/>
        <v>5.4815607941964085E-2</v>
      </c>
      <c r="AI85" s="31">
        <f t="shared" si="37"/>
        <v>5.5688514878042036E-2</v>
      </c>
      <c r="AJ85" s="31">
        <f t="shared" si="37"/>
        <v>5.6447095942199876E-2</v>
      </c>
      <c r="AK85" s="31">
        <f t="shared" si="37"/>
        <v>5.6270617133061522E-2</v>
      </c>
      <c r="AL85" s="31">
        <f t="shared" si="37"/>
        <v>5.2333453672815139E-2</v>
      </c>
      <c r="AM85" s="31">
        <f t="shared" si="37"/>
        <v>5.4953620836704492E-2</v>
      </c>
      <c r="AN85" s="31">
        <f t="shared" si="37"/>
        <v>6.9785310408072718E-2</v>
      </c>
      <c r="AO85" s="31">
        <f t="shared" si="37"/>
        <v>6.8380817772650579E-2</v>
      </c>
      <c r="AP85" s="31">
        <f t="shared" si="37"/>
        <v>5.897307975495826E-2</v>
      </c>
      <c r="AQ85" s="31">
        <f t="shared" si="37"/>
        <v>6.2187336686425364E-2</v>
      </c>
      <c r="AR85" s="31">
        <f t="shared" si="37"/>
        <v>7.3948019343101981E-2</v>
      </c>
      <c r="AS85" s="31">
        <f t="shared" si="37"/>
        <v>7.0161413194050365E-2</v>
      </c>
      <c r="AT85" s="31">
        <f t="shared" si="37"/>
        <v>7.1130580709320101E-2</v>
      </c>
      <c r="AU85" s="31">
        <f t="shared" ref="AU85" si="38">AU30/AU$29</f>
        <v>3.0849823758701829E-2</v>
      </c>
    </row>
    <row r="86" spans="2:47">
      <c r="B86" t="s">
        <v>62</v>
      </c>
      <c r="C86" s="37" t="s">
        <v>222</v>
      </c>
      <c r="D86" s="31">
        <f t="shared" si="37"/>
        <v>4.3779399994995277E-2</v>
      </c>
      <c r="E86" s="31">
        <v>5.502256664487877E-2</v>
      </c>
      <c r="F86" s="31">
        <f t="shared" si="37"/>
        <v>5.3696781819413272E-2</v>
      </c>
      <c r="G86" s="31">
        <f t="shared" si="37"/>
        <v>0.14408481487678917</v>
      </c>
      <c r="H86" s="31">
        <f t="shared" si="37"/>
        <v>4.1717845505910046E-2</v>
      </c>
      <c r="I86" s="31">
        <f t="shared" si="37"/>
        <v>4.673490470784445E-2</v>
      </c>
      <c r="J86" s="31">
        <f t="shared" si="37"/>
        <v>4.6551164528782212E-2</v>
      </c>
      <c r="K86" s="31">
        <f t="shared" si="37"/>
        <v>4.9478275017642181E-2</v>
      </c>
      <c r="L86" s="31">
        <f t="shared" si="37"/>
        <v>5.0774744281631416E-2</v>
      </c>
      <c r="M86" s="31">
        <f t="shared" si="37"/>
        <v>4.64890375824248E-2</v>
      </c>
      <c r="N86" s="31">
        <f t="shared" si="37"/>
        <v>4.5520331866676589E-2</v>
      </c>
      <c r="O86" s="31">
        <f t="shared" si="37"/>
        <v>4.3149772683393296E-2</v>
      </c>
      <c r="P86" s="31">
        <f t="shared" si="37"/>
        <v>3.3093318645556466E-2</v>
      </c>
      <c r="Q86" s="31">
        <f t="shared" si="37"/>
        <v>3.0622955775122102E-2</v>
      </c>
      <c r="R86" s="31">
        <f t="shared" si="37"/>
        <v>2.8045134440633151E-2</v>
      </c>
      <c r="S86" s="31">
        <f t="shared" si="37"/>
        <v>2.708484599310226E-2</v>
      </c>
      <c r="T86" s="31">
        <f t="shared" si="37"/>
        <v>3.8031679156410834E-2</v>
      </c>
      <c r="U86" s="31">
        <f t="shared" si="37"/>
        <v>4.7706760335724893E-2</v>
      </c>
      <c r="V86" s="31">
        <f t="shared" si="37"/>
        <v>4.4623731197631765E-2</v>
      </c>
      <c r="W86" s="31">
        <f t="shared" si="37"/>
        <v>4.0067663169962235E-2</v>
      </c>
      <c r="X86" s="31">
        <f t="shared" si="37"/>
        <v>5.0467715217417823E-2</v>
      </c>
      <c r="Y86" s="31">
        <f t="shared" si="37"/>
        <v>4.927657440169271E-2</v>
      </c>
      <c r="Z86" s="31">
        <f t="shared" si="37"/>
        <v>4.815259307125274E-2</v>
      </c>
      <c r="AA86" s="31">
        <f t="shared" si="37"/>
        <v>4.3123156978091652E-2</v>
      </c>
      <c r="AB86" s="31">
        <f t="shared" si="37"/>
        <v>2.3475355568834937E-2</v>
      </c>
      <c r="AC86" s="31">
        <f t="shared" si="37"/>
        <v>1.5654998981130458E-2</v>
      </c>
      <c r="AD86" s="31">
        <f t="shared" si="37"/>
        <v>2.6257922913950807E-2</v>
      </c>
      <c r="AE86" s="31">
        <f t="shared" si="37"/>
        <v>2.5239110874136411E-2</v>
      </c>
      <c r="AF86" s="31">
        <f t="shared" si="37"/>
        <v>2.8424769161510311E-2</v>
      </c>
      <c r="AG86" s="31">
        <f t="shared" si="37"/>
        <v>2.1597347753346329E-2</v>
      </c>
      <c r="AH86" s="31">
        <f t="shared" si="37"/>
        <v>3.771798116957297E-3</v>
      </c>
      <c r="AI86" s="31">
        <f t="shared" si="37"/>
        <v>2.2077861751608707E-2</v>
      </c>
      <c r="AJ86" s="31">
        <f t="shared" si="37"/>
        <v>2.7466339668265477E-2</v>
      </c>
      <c r="AK86" s="31">
        <f t="shared" si="37"/>
        <v>2.6516013096042138E-2</v>
      </c>
      <c r="AL86" s="31">
        <f t="shared" si="37"/>
        <v>2.5247481673684208E-2</v>
      </c>
      <c r="AM86" s="31">
        <f t="shared" si="37"/>
        <v>3.1873281506397427E-2</v>
      </c>
      <c r="AN86" s="31">
        <f t="shared" si="37"/>
        <v>3.3874533392877368E-2</v>
      </c>
      <c r="AO86" s="31">
        <f t="shared" si="37"/>
        <v>3.2421301178811007E-2</v>
      </c>
      <c r="AP86" s="31">
        <f t="shared" si="37"/>
        <v>2.803027551220796E-2</v>
      </c>
      <c r="AQ86" s="31">
        <f t="shared" si="37"/>
        <v>2.9889305918838954E-2</v>
      </c>
      <c r="AR86" s="31">
        <f t="shared" si="37"/>
        <v>3.6618114877096639E-2</v>
      </c>
      <c r="AS86" s="31">
        <f t="shared" si="37"/>
        <v>3.4347955331041624E-2</v>
      </c>
      <c r="AT86" s="31">
        <f t="shared" si="37"/>
        <v>3.64139043160795E-2</v>
      </c>
      <c r="AU86" s="31">
        <f t="shared" ref="AU86" si="39">AU31/AU$29</f>
        <v>1.6050785176862814E-2</v>
      </c>
    </row>
    <row r="87" spans="2:47">
      <c r="B87" t="s">
        <v>63</v>
      </c>
      <c r="C87" s="37" t="s">
        <v>223</v>
      </c>
      <c r="D87" s="31">
        <f t="shared" si="37"/>
        <v>0.37747644893096516</v>
      </c>
      <c r="E87" s="31">
        <v>0.47459438457843822</v>
      </c>
      <c r="F87" s="31">
        <f t="shared" si="37"/>
        <v>0.53646009318628718</v>
      </c>
      <c r="G87" s="31">
        <f t="shared" si="37"/>
        <v>0.46657241431790619</v>
      </c>
      <c r="H87" s="31">
        <f t="shared" si="37"/>
        <v>0.53228276933874108</v>
      </c>
      <c r="I87" s="31">
        <f t="shared" si="37"/>
        <v>0.51611313597977693</v>
      </c>
      <c r="J87" s="31">
        <f t="shared" si="37"/>
        <v>0.52143935160078503</v>
      </c>
      <c r="K87" s="31">
        <f t="shared" si="37"/>
        <v>0.53726670109755892</v>
      </c>
      <c r="L87" s="31">
        <f t="shared" si="37"/>
        <v>0.54640275615530787</v>
      </c>
      <c r="M87" s="31">
        <f t="shared" si="37"/>
        <v>0.54622368157801715</v>
      </c>
      <c r="N87" s="31">
        <f t="shared" si="37"/>
        <v>0.55704578837713981</v>
      </c>
      <c r="O87" s="31">
        <f t="shared" si="37"/>
        <v>0.55036507580462091</v>
      </c>
      <c r="P87" s="31">
        <f t="shared" si="37"/>
        <v>0.5707967315223188</v>
      </c>
      <c r="Q87" s="31">
        <f t="shared" si="37"/>
        <v>0.55816998354790859</v>
      </c>
      <c r="R87" s="31">
        <f t="shared" si="37"/>
        <v>0.53971617722679988</v>
      </c>
      <c r="S87" s="31">
        <f t="shared" si="37"/>
        <v>0.52686585217070914</v>
      </c>
      <c r="T87" s="31">
        <f t="shared" si="37"/>
        <v>0.54072613348784893</v>
      </c>
      <c r="U87" s="31">
        <f t="shared" si="37"/>
        <v>0.50463357300221734</v>
      </c>
      <c r="V87" s="31">
        <f t="shared" si="37"/>
        <v>0.51966215647371805</v>
      </c>
      <c r="W87" s="31">
        <f t="shared" si="37"/>
        <v>0.51160815848476282</v>
      </c>
      <c r="X87" s="31">
        <f t="shared" si="37"/>
        <v>0.46848592461944127</v>
      </c>
      <c r="Y87" s="31">
        <f t="shared" si="37"/>
        <v>0.47521012472225543</v>
      </c>
      <c r="Z87" s="31">
        <f t="shared" si="37"/>
        <v>0.47523292624717917</v>
      </c>
      <c r="AA87" s="31">
        <f t="shared" si="37"/>
        <v>0.47469070061751373</v>
      </c>
      <c r="AB87" s="31">
        <f t="shared" si="37"/>
        <v>0.45230948116677477</v>
      </c>
      <c r="AC87" s="31">
        <f t="shared" si="37"/>
        <v>0.39516253868731538</v>
      </c>
      <c r="AD87" s="31">
        <f t="shared" si="37"/>
        <v>0.37338172919923579</v>
      </c>
      <c r="AE87" s="31">
        <f t="shared" si="37"/>
        <v>0.41615800739936215</v>
      </c>
      <c r="AF87" s="31">
        <f t="shared" si="37"/>
        <v>0.32540574652996707</v>
      </c>
      <c r="AG87" s="31">
        <f t="shared" si="37"/>
        <v>0.32868994041185112</v>
      </c>
      <c r="AH87" s="31">
        <f t="shared" si="37"/>
        <v>0.35914188498552679</v>
      </c>
      <c r="AI87" s="31">
        <f t="shared" si="37"/>
        <v>0.3681431823817724</v>
      </c>
      <c r="AJ87" s="31">
        <f t="shared" si="37"/>
        <v>0.39702638529929402</v>
      </c>
      <c r="AK87" s="31">
        <f t="shared" si="37"/>
        <v>0.37226801004807375</v>
      </c>
      <c r="AL87" s="31">
        <f t="shared" si="37"/>
        <v>0.37220220272259336</v>
      </c>
      <c r="AM87" s="31">
        <f t="shared" si="37"/>
        <v>0.42477693896280705</v>
      </c>
      <c r="AN87" s="31">
        <f t="shared" si="37"/>
        <v>0.42313354114469992</v>
      </c>
      <c r="AO87" s="31">
        <f t="shared" si="37"/>
        <v>0.39901977324802468</v>
      </c>
      <c r="AP87" s="31">
        <f t="shared" si="37"/>
        <v>0.43768151101840119</v>
      </c>
      <c r="AQ87" s="31">
        <f t="shared" si="37"/>
        <v>0.48484828606584635</v>
      </c>
      <c r="AR87" s="31">
        <f t="shared" si="37"/>
        <v>0.47976381096061099</v>
      </c>
      <c r="AS87" s="31">
        <f t="shared" si="37"/>
        <v>0.49175454595077006</v>
      </c>
      <c r="AT87" s="31">
        <f t="shared" si="37"/>
        <v>0.50458268412850693</v>
      </c>
      <c r="AU87" s="31">
        <f t="shared" ref="AU87" si="40">AU32/AU$29</f>
        <v>0.22089951510757261</v>
      </c>
    </row>
    <row r="88" spans="2:47">
      <c r="B88" t="s">
        <v>64</v>
      </c>
      <c r="C88" s="37" t="s">
        <v>226</v>
      </c>
      <c r="D88" s="31">
        <f t="shared" ref="D88:AT88" si="41">D34/D$29</f>
        <v>7.5011340485938351E-3</v>
      </c>
      <c r="E88" s="31">
        <v>3.3568029768774155E-2</v>
      </c>
      <c r="F88" s="31">
        <f t="shared" si="41"/>
        <v>3.919160919799989E-2</v>
      </c>
      <c r="G88" s="31">
        <f t="shared" si="41"/>
        <v>3.6624233782058042E-2</v>
      </c>
      <c r="H88" s="31">
        <f t="shared" si="41"/>
        <v>4.1640218537057516E-2</v>
      </c>
      <c r="I88" s="31">
        <f t="shared" si="41"/>
        <v>4.2573021612089264E-2</v>
      </c>
      <c r="J88" s="31">
        <f t="shared" si="41"/>
        <v>3.8103725860254199E-2</v>
      </c>
      <c r="K88" s="31">
        <f t="shared" si="41"/>
        <v>4.0129099275354269E-2</v>
      </c>
      <c r="L88" s="31">
        <f t="shared" si="41"/>
        <v>3.8814401543466256E-2</v>
      </c>
      <c r="M88" s="31">
        <f t="shared" si="41"/>
        <v>4.2846042809338972E-2</v>
      </c>
      <c r="N88" s="31">
        <f t="shared" si="41"/>
        <v>3.7632165362640926E-2</v>
      </c>
      <c r="O88" s="31">
        <f t="shared" si="41"/>
        <v>3.6760221402028927E-2</v>
      </c>
      <c r="P88" s="31">
        <f t="shared" si="41"/>
        <v>3.3947541867179944E-2</v>
      </c>
      <c r="Q88" s="31">
        <f t="shared" si="41"/>
        <v>2.5242646628765072E-2</v>
      </c>
      <c r="R88" s="31">
        <f t="shared" si="41"/>
        <v>2.8301394636935626E-2</v>
      </c>
      <c r="S88" s="31">
        <f t="shared" si="41"/>
        <v>2.4830617594329182E-2</v>
      </c>
      <c r="T88" s="31">
        <f t="shared" si="41"/>
        <v>2.258255387228493E-2</v>
      </c>
      <c r="U88" s="31">
        <f t="shared" si="41"/>
        <v>2.143405244126044E-2</v>
      </c>
      <c r="V88" s="31">
        <f t="shared" si="41"/>
        <v>2.1352930037892182E-2</v>
      </c>
      <c r="W88" s="31">
        <f t="shared" si="41"/>
        <v>1.9512209464672296E-2</v>
      </c>
      <c r="X88" s="31">
        <f t="shared" si="41"/>
        <v>1.6031383746715054E-2</v>
      </c>
      <c r="Y88" s="31">
        <f t="shared" si="41"/>
        <v>1.7934538951486573E-2</v>
      </c>
      <c r="Z88" s="31">
        <f t="shared" si="41"/>
        <v>2.2841358428171071E-2</v>
      </c>
      <c r="AA88" s="31">
        <f t="shared" si="41"/>
        <v>2.0202501210440559E-2</v>
      </c>
      <c r="AB88" s="31">
        <f t="shared" si="41"/>
        <v>2.3193166306345412E-2</v>
      </c>
      <c r="AC88" s="31">
        <f t="shared" si="41"/>
        <v>2.4822201043233565E-2</v>
      </c>
      <c r="AD88" s="31">
        <f t="shared" si="41"/>
        <v>2.879725262915955E-2</v>
      </c>
      <c r="AE88" s="31">
        <f t="shared" si="41"/>
        <v>2.970978376179793E-2</v>
      </c>
      <c r="AF88" s="31">
        <f t="shared" si="41"/>
        <v>3.6832209776131768E-2</v>
      </c>
      <c r="AG88" s="31">
        <f t="shared" si="41"/>
        <v>5.3953530622376684E-2</v>
      </c>
      <c r="AH88" s="31">
        <f t="shared" si="41"/>
        <v>4.7772379372117105E-2</v>
      </c>
      <c r="AI88" s="31">
        <f t="shared" si="41"/>
        <v>4.6954089666473957E-2</v>
      </c>
      <c r="AJ88" s="31">
        <f t="shared" si="41"/>
        <v>4.6046729582296435E-2</v>
      </c>
      <c r="AK88" s="31">
        <f t="shared" si="41"/>
        <v>5.2888445356712999E-2</v>
      </c>
      <c r="AL88" s="31">
        <f t="shared" si="41"/>
        <v>5.5451812695187071E-2</v>
      </c>
      <c r="AM88" s="31">
        <f t="shared" si="41"/>
        <v>2.4163162001798032E-2</v>
      </c>
      <c r="AN88" s="31">
        <f t="shared" si="41"/>
        <v>4.2235527884802261E-2</v>
      </c>
      <c r="AO88" s="31">
        <f t="shared" si="41"/>
        <v>4.4212425477247942E-2</v>
      </c>
      <c r="AP88" s="31">
        <f t="shared" si="41"/>
        <v>3.8098180894174716E-2</v>
      </c>
      <c r="AQ88" s="31">
        <f t="shared" si="41"/>
        <v>3.6762146118720002E-2</v>
      </c>
      <c r="AR88" s="31">
        <f t="shared" si="41"/>
        <v>0.24790647674221444</v>
      </c>
      <c r="AS88" s="31">
        <f t="shared" si="41"/>
        <v>0.23368909337865737</v>
      </c>
      <c r="AT88" s="31">
        <f t="shared" si="41"/>
        <v>0.20736576734397474</v>
      </c>
      <c r="AU88" s="31">
        <f t="shared" ref="AU88" si="42">AU34/AU$29</f>
        <v>0.63686035588536838</v>
      </c>
    </row>
    <row r="89" spans="2:47">
      <c r="B89" t="s">
        <v>65</v>
      </c>
      <c r="C89" s="37" t="s">
        <v>229</v>
      </c>
      <c r="D89" s="31">
        <f t="shared" ref="D89:AT90" si="43">D36/D$29</f>
        <v>0.13054870996666409</v>
      </c>
      <c r="E89" s="31">
        <v>8.384147338122469E-2</v>
      </c>
      <c r="F89" s="31">
        <f t="shared" si="43"/>
        <v>7.3136656880785342E-2</v>
      </c>
      <c r="G89" s="31">
        <f t="shared" si="43"/>
        <v>8.2260251493611838E-2</v>
      </c>
      <c r="H89" s="31">
        <f t="shared" si="43"/>
        <v>7.4466396727601622E-2</v>
      </c>
      <c r="I89" s="31">
        <f t="shared" si="43"/>
        <v>9.0227316713836395E-2</v>
      </c>
      <c r="J89" s="31">
        <f t="shared" si="43"/>
        <v>9.2491905294587673E-2</v>
      </c>
      <c r="K89" s="31">
        <f t="shared" si="43"/>
        <v>7.751062409381039E-2</v>
      </c>
      <c r="L89" s="31">
        <f t="shared" si="43"/>
        <v>8.629787524668342E-2</v>
      </c>
      <c r="M89" s="31">
        <f t="shared" si="43"/>
        <v>9.2600763479152901E-2</v>
      </c>
      <c r="N89" s="31">
        <f t="shared" si="43"/>
        <v>8.7158478952816212E-2</v>
      </c>
      <c r="O89" s="31">
        <f t="shared" si="43"/>
        <v>7.5432663869710301E-2</v>
      </c>
      <c r="P89" s="31">
        <f t="shared" si="43"/>
        <v>5.5641028715106733E-2</v>
      </c>
      <c r="Q89" s="31">
        <f t="shared" si="43"/>
        <v>6.3078388788008283E-2</v>
      </c>
      <c r="R89" s="31">
        <f t="shared" si="43"/>
        <v>7.5913237229931416E-2</v>
      </c>
      <c r="S89" s="31">
        <f t="shared" si="43"/>
        <v>9.3954171993885033E-2</v>
      </c>
      <c r="T89" s="31">
        <f t="shared" si="43"/>
        <v>8.3342738494325913E-2</v>
      </c>
      <c r="U89" s="31">
        <f t="shared" si="43"/>
        <v>9.2847305366407284E-2</v>
      </c>
      <c r="V89" s="31">
        <f t="shared" si="43"/>
        <v>8.3084135106474208E-2</v>
      </c>
      <c r="W89" s="31">
        <f t="shared" si="43"/>
        <v>8.3314322979694225E-2</v>
      </c>
      <c r="X89" s="31">
        <f t="shared" si="43"/>
        <v>9.0635483459251986E-2</v>
      </c>
      <c r="Y89" s="31">
        <f t="shared" si="43"/>
        <v>8.3437128894994578E-2</v>
      </c>
      <c r="Z89" s="31">
        <f t="shared" si="43"/>
        <v>9.7506090771691672E-2</v>
      </c>
      <c r="AA89" s="31">
        <f t="shared" si="43"/>
        <v>8.3675752016816207E-2</v>
      </c>
      <c r="AB89" s="31">
        <f t="shared" si="43"/>
        <v>0.11186353646819686</v>
      </c>
      <c r="AC89" s="31">
        <f t="shared" si="43"/>
        <v>0.11810858156467323</v>
      </c>
      <c r="AD89" s="31">
        <f t="shared" si="43"/>
        <v>0.15951693512079662</v>
      </c>
      <c r="AE89" s="31">
        <f t="shared" si="43"/>
        <v>0.15459120023322187</v>
      </c>
      <c r="AF89" s="31">
        <f t="shared" si="43"/>
        <v>0.1534689428157695</v>
      </c>
      <c r="AG89" s="31">
        <f t="shared" si="43"/>
        <v>0.15388433642864294</v>
      </c>
      <c r="AH89" s="31">
        <f t="shared" si="43"/>
        <v>0.16094562470088741</v>
      </c>
      <c r="AI89" s="31">
        <f t="shared" si="43"/>
        <v>0.15916687707191549</v>
      </c>
      <c r="AJ89" s="31">
        <f t="shared" si="43"/>
        <v>0.1244873199714797</v>
      </c>
      <c r="AK89" s="31">
        <f t="shared" si="43"/>
        <v>0.11562957999073172</v>
      </c>
      <c r="AL89" s="31">
        <f t="shared" si="43"/>
        <v>0.13351571836481518</v>
      </c>
      <c r="AM89" s="31">
        <f t="shared" si="43"/>
        <v>0.10855307384337956</v>
      </c>
      <c r="AN89" s="31">
        <f t="shared" si="43"/>
        <v>9.0384419367715477E-2</v>
      </c>
      <c r="AO89" s="31">
        <f t="shared" si="43"/>
        <v>0.10383002630753531</v>
      </c>
      <c r="AP89" s="31">
        <f t="shared" si="43"/>
        <v>0.10279839932145575</v>
      </c>
      <c r="AQ89" s="31">
        <f t="shared" si="43"/>
        <v>3.8900909583574381E-2</v>
      </c>
      <c r="AR89" s="31">
        <f t="shared" si="43"/>
        <v>3.5268103279320867E-2</v>
      </c>
      <c r="AS89" s="31">
        <f t="shared" si="43"/>
        <v>4.6878259158380897E-2</v>
      </c>
      <c r="AT89" s="31">
        <f t="shared" si="43"/>
        <v>4.7291715181087775E-2</v>
      </c>
      <c r="AU89" s="31">
        <f t="shared" ref="AU89" si="44">AU36/AU$29</f>
        <v>3.7907133747951328E-2</v>
      </c>
    </row>
    <row r="90" spans="2:47">
      <c r="B90" t="s">
        <v>66</v>
      </c>
      <c r="C90" s="37" t="s">
        <v>230</v>
      </c>
      <c r="D90" s="31">
        <f t="shared" si="43"/>
        <v>2.4296269919737372E-2</v>
      </c>
      <c r="E90" s="31">
        <v>2.255893256683307E-2</v>
      </c>
      <c r="F90" s="31">
        <f t="shared" si="43"/>
        <v>1.065540357058677E-2</v>
      </c>
      <c r="G90" s="31">
        <f t="shared" si="43"/>
        <v>1.261535081629599E-2</v>
      </c>
      <c r="H90" s="31">
        <f t="shared" si="43"/>
        <v>1.4462905754411996E-2</v>
      </c>
      <c r="I90" s="31">
        <f t="shared" si="43"/>
        <v>1.3539317831618037E-2</v>
      </c>
      <c r="J90" s="31">
        <f t="shared" si="43"/>
        <v>1.3188150479794023E-2</v>
      </c>
      <c r="K90" s="31">
        <f t="shared" si="43"/>
        <v>9.7859259185770556E-3</v>
      </c>
      <c r="L90" s="31">
        <f t="shared" si="43"/>
        <v>9.2734463499913808E-3</v>
      </c>
      <c r="M90" s="31">
        <f t="shared" si="43"/>
        <v>8.7870685652449137E-3</v>
      </c>
      <c r="N90" s="31">
        <f t="shared" si="43"/>
        <v>8.5301338840821275E-3</v>
      </c>
      <c r="O90" s="31">
        <f t="shared" si="43"/>
        <v>8.8823817668301618E-3</v>
      </c>
      <c r="P90" s="31">
        <f t="shared" si="43"/>
        <v>7.1103050454529824E-3</v>
      </c>
      <c r="Q90" s="31">
        <f t="shared" si="43"/>
        <v>8.3361949185807947E-3</v>
      </c>
      <c r="R90" s="31">
        <f t="shared" si="43"/>
        <v>7.6294779064025355E-3</v>
      </c>
      <c r="S90" s="31">
        <f t="shared" si="43"/>
        <v>7.4836809338388096E-3</v>
      </c>
      <c r="T90" s="31">
        <f t="shared" si="43"/>
        <v>5.9706200417094261E-3</v>
      </c>
      <c r="U90" s="31">
        <f t="shared" si="43"/>
        <v>6.0275980353079062E-3</v>
      </c>
      <c r="V90" s="31">
        <f t="shared" si="43"/>
        <v>5.7596464676451077E-3</v>
      </c>
      <c r="W90" s="31">
        <f t="shared" si="43"/>
        <v>6.1200896514499925E-3</v>
      </c>
      <c r="X90" s="31">
        <f t="shared" si="43"/>
        <v>4.973668742546046E-3</v>
      </c>
      <c r="Y90" s="31">
        <f t="shared" si="43"/>
        <v>5.3797760286351214E-3</v>
      </c>
      <c r="Z90" s="31">
        <f t="shared" si="43"/>
        <v>4.3550669490789624E-3</v>
      </c>
      <c r="AA90" s="31">
        <f t="shared" si="43"/>
        <v>3.9107507015773485E-3</v>
      </c>
      <c r="AB90" s="31">
        <f t="shared" si="43"/>
        <v>7.0849939937621511E-3</v>
      </c>
      <c r="AC90" s="31">
        <f t="shared" si="43"/>
        <v>7.2630936845173646E-3</v>
      </c>
      <c r="AD90" s="31">
        <f t="shared" si="43"/>
        <v>6.7976030065477512E-3</v>
      </c>
      <c r="AE90" s="31">
        <f t="shared" si="43"/>
        <v>6.2605733876853397E-3</v>
      </c>
      <c r="AF90" s="31">
        <f t="shared" si="43"/>
        <v>6.2806529753835676E-3</v>
      </c>
      <c r="AG90" s="31">
        <f t="shared" si="43"/>
        <v>6.6375645825268517E-3</v>
      </c>
      <c r="AH90" s="31">
        <f t="shared" si="43"/>
        <v>5.5846639822267593E-3</v>
      </c>
      <c r="AI90" s="31">
        <f t="shared" si="43"/>
        <v>5.2718923031018451E-3</v>
      </c>
      <c r="AJ90" s="31">
        <f t="shared" si="43"/>
        <v>4.7742834149788324E-3</v>
      </c>
      <c r="AK90" s="31">
        <f t="shared" si="43"/>
        <v>5.2569233539180625E-3</v>
      </c>
      <c r="AL90" s="31">
        <f t="shared" si="43"/>
        <v>5.3628748609939395E-3</v>
      </c>
      <c r="AM90" s="31">
        <f t="shared" si="43"/>
        <v>5.3877525129017844E-3</v>
      </c>
      <c r="AN90" s="31">
        <f t="shared" si="43"/>
        <v>4.4285996411481234E-3</v>
      </c>
      <c r="AO90" s="31">
        <f t="shared" si="43"/>
        <v>5.0627871417479016E-3</v>
      </c>
      <c r="AP90" s="31">
        <f t="shared" si="43"/>
        <v>4.3763591018406399E-3</v>
      </c>
      <c r="AQ90" s="31">
        <f t="shared" si="43"/>
        <v>4.6427826309790154E-3</v>
      </c>
      <c r="AR90" s="31">
        <f t="shared" si="43"/>
        <v>5.9216236277762476E-3</v>
      </c>
      <c r="AS90" s="31">
        <f t="shared" si="43"/>
        <v>5.8137695141855725E-3</v>
      </c>
      <c r="AT90" s="31">
        <f t="shared" si="43"/>
        <v>5.823129475595574E-3</v>
      </c>
      <c r="AU90" s="31">
        <f t="shared" ref="AU90" si="45">AU37/AU$29</f>
        <v>3.1076350644218681E-3</v>
      </c>
    </row>
    <row r="91" spans="2:47">
      <c r="B91" t="s">
        <v>67</v>
      </c>
      <c r="C91" s="37" t="s">
        <v>228</v>
      </c>
      <c r="D91" s="31">
        <f t="shared" ref="D91:AT91" si="46">D35/D$29</f>
        <v>0.274429250873929</v>
      </c>
      <c r="E91" s="31">
        <v>0.16990428045597311</v>
      </c>
      <c r="F91" s="31">
        <f t="shared" si="46"/>
        <v>0.14321948458928291</v>
      </c>
      <c r="G91" s="31">
        <f t="shared" si="46"/>
        <v>0.12209699541949123</v>
      </c>
      <c r="H91" s="31">
        <f t="shared" si="46"/>
        <v>0.14458505673670188</v>
      </c>
      <c r="I91" s="31">
        <f t="shared" si="46"/>
        <v>0.14026616352830262</v>
      </c>
      <c r="J91" s="31">
        <f t="shared" si="46"/>
        <v>0.14254159141764663</v>
      </c>
      <c r="K91" s="31">
        <f t="shared" si="46"/>
        <v>0.13798923715053257</v>
      </c>
      <c r="L91" s="31">
        <f t="shared" si="46"/>
        <v>0.11202065257582029</v>
      </c>
      <c r="M91" s="31">
        <f t="shared" si="46"/>
        <v>0.10306154265327426</v>
      </c>
      <c r="N91" s="31">
        <f t="shared" si="46"/>
        <v>0.10018282778027744</v>
      </c>
      <c r="O91" s="31">
        <f t="shared" si="46"/>
        <v>0.12014302041343744</v>
      </c>
      <c r="P91" s="31">
        <f t="shared" si="46"/>
        <v>0.13080046107013787</v>
      </c>
      <c r="Q91" s="31">
        <f t="shared" si="46"/>
        <v>0.151745049681592</v>
      </c>
      <c r="R91" s="31">
        <f t="shared" si="46"/>
        <v>0.15045319424513429</v>
      </c>
      <c r="S91" s="31">
        <f t="shared" si="46"/>
        <v>0.16189271740755135</v>
      </c>
      <c r="T91" s="31">
        <f t="shared" si="46"/>
        <v>0.1508851841152524</v>
      </c>
      <c r="U91" s="31">
        <f t="shared" si="46"/>
        <v>0.1644530312292809</v>
      </c>
      <c r="V91" s="31">
        <f t="shared" si="46"/>
        <v>0.173432316771815</v>
      </c>
      <c r="W91" s="31">
        <f t="shared" si="46"/>
        <v>0.18195367415698271</v>
      </c>
      <c r="X91" s="31">
        <f t="shared" si="46"/>
        <v>0.18613821459289884</v>
      </c>
      <c r="Y91" s="31">
        <f t="shared" si="46"/>
        <v>0.19321612095912</v>
      </c>
      <c r="Z91" s="31">
        <f t="shared" si="46"/>
        <v>0.18289796789656484</v>
      </c>
      <c r="AA91" s="31">
        <f t="shared" si="46"/>
        <v>0.20984979861087674</v>
      </c>
      <c r="AB91" s="31">
        <f t="shared" si="46"/>
        <v>0.2441998910308589</v>
      </c>
      <c r="AC91" s="31">
        <f t="shared" si="46"/>
        <v>0.27498565670716718</v>
      </c>
      <c r="AD91" s="31">
        <f t="shared" si="46"/>
        <v>0.27487914472390973</v>
      </c>
      <c r="AE91" s="31">
        <f t="shared" si="46"/>
        <v>0.27748398296062526</v>
      </c>
      <c r="AF91" s="31">
        <f t="shared" si="46"/>
        <v>0.29227701867115258</v>
      </c>
      <c r="AG91" s="31">
        <f t="shared" si="46"/>
        <v>0.27621564808557547</v>
      </c>
      <c r="AH91" s="31">
        <f t="shared" si="46"/>
        <v>0.26808768510192371</v>
      </c>
      <c r="AI91" s="31">
        <f t="shared" si="46"/>
        <v>0.24834771942888667</v>
      </c>
      <c r="AJ91" s="31">
        <f t="shared" si="46"/>
        <v>0.24573678676063473</v>
      </c>
      <c r="AK91" s="31">
        <f t="shared" si="46"/>
        <v>0.26705763327686638</v>
      </c>
      <c r="AL91" s="31">
        <f t="shared" si="46"/>
        <v>0.24658614006167123</v>
      </c>
      <c r="AM91" s="31">
        <f t="shared" si="46"/>
        <v>0.24546896567714002</v>
      </c>
      <c r="AN91" s="31">
        <f t="shared" si="46"/>
        <v>0.22993193231119585</v>
      </c>
      <c r="AO91" s="31">
        <f t="shared" si="46"/>
        <v>0.24708096696740045</v>
      </c>
      <c r="AP91" s="31">
        <f t="shared" si="46"/>
        <v>0.23671378850034383</v>
      </c>
      <c r="AQ91" s="31">
        <f t="shared" si="46"/>
        <v>0.24861812648014506</v>
      </c>
      <c r="AR91" s="31">
        <f t="shared" si="46"/>
        <v>4.9451979262136745E-3</v>
      </c>
      <c r="AS91" s="31">
        <f t="shared" si="46"/>
        <v>6.3456048288342464E-3</v>
      </c>
      <c r="AT91" s="31">
        <f t="shared" si="46"/>
        <v>7.7419626795417031E-3</v>
      </c>
      <c r="AU91" s="31">
        <f t="shared" ref="AU91" si="47">AU35/AU$29</f>
        <v>2.6785064993594299E-3</v>
      </c>
    </row>
    <row r="92" spans="2:47">
      <c r="B92" t="s">
        <v>257</v>
      </c>
      <c r="C92" s="37" t="s">
        <v>233</v>
      </c>
      <c r="D92" s="31">
        <f t="shared" ref="D92:AT93" si="48">D39/D$29</f>
        <v>2.3609489568584944E-2</v>
      </c>
      <c r="E92" s="31">
        <v>1.988914756985382E-2</v>
      </c>
      <c r="F92" s="31">
        <f t="shared" si="48"/>
        <v>9.2171438604679631E-3</v>
      </c>
      <c r="G92" s="31">
        <f t="shared" si="48"/>
        <v>8.468115850113268E-3</v>
      </c>
      <c r="H92" s="31">
        <f t="shared" si="48"/>
        <v>9.1113969989895655E-3</v>
      </c>
      <c r="I92" s="31">
        <f t="shared" si="48"/>
        <v>9.111760786131266E-3</v>
      </c>
      <c r="J92" s="31">
        <f t="shared" si="48"/>
        <v>9.2524830790280468E-3</v>
      </c>
      <c r="K92" s="31">
        <f t="shared" si="48"/>
        <v>1.0179380978805193E-2</v>
      </c>
      <c r="L92" s="31">
        <f t="shared" si="48"/>
        <v>1.2796356055659319E-2</v>
      </c>
      <c r="M92" s="31">
        <f t="shared" si="48"/>
        <v>2.1604094059537983E-2</v>
      </c>
      <c r="N92" s="31">
        <f t="shared" si="48"/>
        <v>2.0955707887294554E-2</v>
      </c>
      <c r="O92" s="31">
        <f t="shared" si="48"/>
        <v>1.9247884012911606E-2</v>
      </c>
      <c r="P92" s="31">
        <f t="shared" si="48"/>
        <v>1.9425520068677947E-2</v>
      </c>
      <c r="Q92" s="31">
        <f t="shared" si="48"/>
        <v>1.921201557528858E-2</v>
      </c>
      <c r="R92" s="31">
        <f t="shared" si="48"/>
        <v>2.5554292415112798E-2</v>
      </c>
      <c r="S92" s="31">
        <f t="shared" si="48"/>
        <v>2.7055559615439505E-2</v>
      </c>
      <c r="T92" s="31">
        <f t="shared" si="48"/>
        <v>2.7798038567966976E-2</v>
      </c>
      <c r="U92" s="31">
        <f t="shared" si="48"/>
        <v>2.7476802475409588E-2</v>
      </c>
      <c r="V92" s="31">
        <f t="shared" si="48"/>
        <v>2.96921549058125E-2</v>
      </c>
      <c r="W92" s="31">
        <f t="shared" si="48"/>
        <v>3.2800852400852926E-2</v>
      </c>
      <c r="X92" s="31">
        <f t="shared" si="48"/>
        <v>2.5990435472256566E-2</v>
      </c>
      <c r="Y92" s="31">
        <f t="shared" si="48"/>
        <v>2.8204934260365487E-2</v>
      </c>
      <c r="Z92" s="31">
        <f t="shared" si="48"/>
        <v>3.0519871502663304E-2</v>
      </c>
      <c r="AA92" s="31">
        <f t="shared" si="48"/>
        <v>3.1634814804822484E-2</v>
      </c>
      <c r="AB92" s="31">
        <f t="shared" si="48"/>
        <v>8.5908838223238596E-2</v>
      </c>
      <c r="AC92" s="31">
        <f t="shared" si="48"/>
        <v>8.3602988946838958E-2</v>
      </c>
      <c r="AD92" s="31">
        <f t="shared" si="48"/>
        <v>7.2328497809030362E-2</v>
      </c>
      <c r="AE92" s="31">
        <f t="shared" si="48"/>
        <v>8.4733744040076678E-2</v>
      </c>
      <c r="AF92" s="31">
        <f t="shared" si="48"/>
        <v>6.2999063577230729E-2</v>
      </c>
      <c r="AG92" s="31">
        <f t="shared" si="48"/>
        <v>6.5457502826601191E-2</v>
      </c>
      <c r="AH92" s="31">
        <f t="shared" si="48"/>
        <v>6.3731545938224679E-2</v>
      </c>
      <c r="AI92" s="31">
        <f t="shared" si="48"/>
        <v>6.1462758221739466E-2</v>
      </c>
      <c r="AJ92" s="31">
        <f t="shared" si="48"/>
        <v>6.340679397630801E-2</v>
      </c>
      <c r="AK92" s="31">
        <f t="shared" si="48"/>
        <v>6.6854017862749998E-2</v>
      </c>
      <c r="AL92" s="31">
        <f t="shared" si="48"/>
        <v>6.7305596276974786E-2</v>
      </c>
      <c r="AM92" s="31">
        <f t="shared" si="48"/>
        <v>6.39587684135067E-2</v>
      </c>
      <c r="AN92" s="31">
        <f t="shared" si="48"/>
        <v>6.3751548876739172E-2</v>
      </c>
      <c r="AO92" s="31">
        <f t="shared" si="48"/>
        <v>5.5905410838234679E-2</v>
      </c>
      <c r="AP92" s="31">
        <f t="shared" si="48"/>
        <v>5.4118772800672711E-2</v>
      </c>
      <c r="AQ92" s="31">
        <f t="shared" si="48"/>
        <v>5.6257228856182749E-2</v>
      </c>
      <c r="AR92" s="31">
        <f t="shared" si="48"/>
        <v>6.7587785043358439E-2</v>
      </c>
      <c r="AS92" s="31">
        <f t="shared" si="48"/>
        <v>6.7402441645017311E-2</v>
      </c>
      <c r="AT92" s="31">
        <f t="shared" si="48"/>
        <v>4.4631602132021955E-2</v>
      </c>
      <c r="AU92" s="31">
        <f t="shared" ref="AU92" si="49">AU39/AU$29</f>
        <v>1.9769038225217653E-2</v>
      </c>
    </row>
    <row r="93" spans="2:47">
      <c r="B93" t="s">
        <v>258</v>
      </c>
      <c r="C93" s="37" t="s">
        <v>235</v>
      </c>
      <c r="D93" s="31">
        <f t="shared" si="48"/>
        <v>2.7382701066354112E-2</v>
      </c>
      <c r="E93" s="31">
        <v>5.2022172980037286E-2</v>
      </c>
      <c r="F93" s="31">
        <f t="shared" si="48"/>
        <v>5.1082647975019491E-2</v>
      </c>
      <c r="G93" s="31">
        <f t="shared" si="48"/>
        <v>4.399827060773269E-2</v>
      </c>
      <c r="H93" s="31">
        <f t="shared" si="48"/>
        <v>5.1281473384835852E-2</v>
      </c>
      <c r="I93" s="31">
        <f t="shared" si="48"/>
        <v>4.6483451523711965E-2</v>
      </c>
      <c r="J93" s="31">
        <f t="shared" si="48"/>
        <v>5.1077843735992765E-2</v>
      </c>
      <c r="K93" s="31">
        <f t="shared" si="48"/>
        <v>5.1513027758141483E-2</v>
      </c>
      <c r="L93" s="31">
        <f t="shared" si="48"/>
        <v>4.8291056669325642E-2</v>
      </c>
      <c r="M93" s="31">
        <f t="shared" si="48"/>
        <v>4.4291044839956294E-2</v>
      </c>
      <c r="N93" s="31">
        <f t="shared" si="48"/>
        <v>4.2580057540266579E-2</v>
      </c>
      <c r="O93" s="31">
        <f t="shared" si="48"/>
        <v>4.1566776996960264E-2</v>
      </c>
      <c r="P93" s="31">
        <f t="shared" si="48"/>
        <v>6.0959245302813596E-2</v>
      </c>
      <c r="Q93" s="31">
        <f t="shared" si="48"/>
        <v>5.7821349486268228E-2</v>
      </c>
      <c r="R93" s="31">
        <f t="shared" si="48"/>
        <v>5.6951224061118272E-2</v>
      </c>
      <c r="S93" s="31">
        <f t="shared" si="48"/>
        <v>5.1214818474607141E-2</v>
      </c>
      <c r="T93" s="31">
        <f t="shared" si="48"/>
        <v>5.3259248918059936E-2</v>
      </c>
      <c r="U93" s="31">
        <f t="shared" si="48"/>
        <v>5.3228175804191126E-2</v>
      </c>
      <c r="V93" s="31">
        <f t="shared" si="48"/>
        <v>5.2276950862901156E-2</v>
      </c>
      <c r="W93" s="31">
        <f t="shared" si="48"/>
        <v>5.4347942327436956E-2</v>
      </c>
      <c r="X93" s="31">
        <f t="shared" si="48"/>
        <v>4.4158150456312786E-2</v>
      </c>
      <c r="Y93" s="31">
        <f t="shared" si="48"/>
        <v>4.5254068252853566E-2</v>
      </c>
      <c r="Z93" s="31">
        <f t="shared" si="48"/>
        <v>4.8036373007067486E-2</v>
      </c>
      <c r="AA93" s="31">
        <f t="shared" si="48"/>
        <v>4.7413885418641874E-2</v>
      </c>
      <c r="AB93" s="31">
        <f t="shared" si="48"/>
        <v>0</v>
      </c>
      <c r="AC93" s="31">
        <f t="shared" si="48"/>
        <v>0</v>
      </c>
      <c r="AD93" s="31">
        <f t="shared" si="48"/>
        <v>0</v>
      </c>
      <c r="AE93" s="31">
        <f t="shared" si="48"/>
        <v>0</v>
      </c>
      <c r="AF93" s="31">
        <f t="shared" si="48"/>
        <v>3.416480021699457E-2</v>
      </c>
      <c r="AG93" s="31">
        <f t="shared" si="48"/>
        <v>3.5537576274284076E-2</v>
      </c>
      <c r="AH93" s="31">
        <f t="shared" si="48"/>
        <v>3.6148809860172118E-2</v>
      </c>
      <c r="AI93" s="31">
        <f t="shared" si="48"/>
        <v>3.2887104296459316E-2</v>
      </c>
      <c r="AJ93" s="31">
        <f t="shared" si="48"/>
        <v>3.4608265384542883E-2</v>
      </c>
      <c r="AK93" s="31">
        <f t="shared" si="48"/>
        <v>3.7258759881843399E-2</v>
      </c>
      <c r="AL93" s="31">
        <f t="shared" si="48"/>
        <v>4.1994719671265023E-2</v>
      </c>
      <c r="AM93" s="31">
        <f t="shared" si="48"/>
        <v>4.0864436245364823E-2</v>
      </c>
      <c r="AN93" s="31">
        <f t="shared" si="48"/>
        <v>4.2474586972749133E-2</v>
      </c>
      <c r="AO93" s="31">
        <f t="shared" si="48"/>
        <v>4.4086491068347507E-2</v>
      </c>
      <c r="AP93" s="31">
        <f t="shared" si="48"/>
        <v>3.9209633095944843E-2</v>
      </c>
      <c r="AQ93" s="31">
        <f t="shared" si="48"/>
        <v>3.7893877659288026E-2</v>
      </c>
      <c r="AR93" s="31">
        <f t="shared" si="48"/>
        <v>4.8040868200306647E-2</v>
      </c>
      <c r="AS93" s="31">
        <f t="shared" si="48"/>
        <v>4.3606916999062634E-2</v>
      </c>
      <c r="AT93" s="31">
        <f t="shared" si="48"/>
        <v>7.5018654033871798E-2</v>
      </c>
      <c r="AU93" s="31">
        <f t="shared" ref="AU93" si="50">AU40/AU$29</f>
        <v>3.1877206534544046E-2</v>
      </c>
    </row>
    <row r="94" spans="2:47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</row>
    <row r="95" spans="2:47">
      <c r="B95" t="s">
        <v>236</v>
      </c>
      <c r="C95" s="35" t="s">
        <v>237</v>
      </c>
      <c r="D95" s="50">
        <f>SUM(D96:D98)</f>
        <v>1</v>
      </c>
      <c r="E95" s="50">
        <v>1</v>
      </c>
      <c r="F95" s="50">
        <f t="shared" ref="F95:AT95" si="51">SUM(F96:F98)</f>
        <v>0.99999999999999989</v>
      </c>
      <c r="G95" s="50">
        <f t="shared" si="51"/>
        <v>1</v>
      </c>
      <c r="H95" s="50">
        <f t="shared" si="51"/>
        <v>1</v>
      </c>
      <c r="I95" s="50">
        <f t="shared" si="51"/>
        <v>1</v>
      </c>
      <c r="J95" s="50">
        <f t="shared" si="51"/>
        <v>1</v>
      </c>
      <c r="K95" s="50">
        <f t="shared" si="51"/>
        <v>1.0000000000000002</v>
      </c>
      <c r="L95" s="50">
        <f t="shared" si="51"/>
        <v>1</v>
      </c>
      <c r="M95" s="50">
        <f t="shared" si="51"/>
        <v>1</v>
      </c>
      <c r="N95" s="50">
        <f t="shared" si="51"/>
        <v>0.99999999999999989</v>
      </c>
      <c r="O95" s="50">
        <f t="shared" si="51"/>
        <v>1</v>
      </c>
      <c r="P95" s="50">
        <f t="shared" si="51"/>
        <v>1</v>
      </c>
      <c r="Q95" s="50">
        <f t="shared" si="51"/>
        <v>1</v>
      </c>
      <c r="R95" s="50">
        <f t="shared" si="51"/>
        <v>1</v>
      </c>
      <c r="S95" s="50">
        <f t="shared" si="51"/>
        <v>1</v>
      </c>
      <c r="T95" s="50">
        <f t="shared" si="51"/>
        <v>1</v>
      </c>
      <c r="U95" s="50">
        <f t="shared" si="51"/>
        <v>1</v>
      </c>
      <c r="V95" s="50">
        <f t="shared" si="51"/>
        <v>0.99999999999999989</v>
      </c>
      <c r="W95" s="50">
        <f t="shared" si="51"/>
        <v>1</v>
      </c>
      <c r="X95" s="50">
        <f t="shared" si="51"/>
        <v>1</v>
      </c>
      <c r="Y95" s="50">
        <f t="shared" si="51"/>
        <v>1</v>
      </c>
      <c r="Z95" s="50">
        <f t="shared" si="51"/>
        <v>1</v>
      </c>
      <c r="AA95" s="50">
        <f t="shared" si="51"/>
        <v>0.99999999999999989</v>
      </c>
      <c r="AB95" s="50">
        <f t="shared" si="51"/>
        <v>1</v>
      </c>
      <c r="AC95" s="50">
        <f t="shared" si="51"/>
        <v>1</v>
      </c>
      <c r="AD95" s="50">
        <f t="shared" si="51"/>
        <v>1</v>
      </c>
      <c r="AE95" s="50">
        <f t="shared" si="51"/>
        <v>1</v>
      </c>
      <c r="AF95" s="50">
        <f t="shared" si="51"/>
        <v>1</v>
      </c>
      <c r="AG95" s="50">
        <f t="shared" si="51"/>
        <v>1</v>
      </c>
      <c r="AH95" s="50">
        <f t="shared" si="51"/>
        <v>1</v>
      </c>
      <c r="AI95" s="50">
        <f t="shared" si="51"/>
        <v>1</v>
      </c>
      <c r="AJ95" s="50">
        <f t="shared" si="51"/>
        <v>1</v>
      </c>
      <c r="AK95" s="50">
        <f t="shared" si="51"/>
        <v>1</v>
      </c>
      <c r="AL95" s="50">
        <f t="shared" si="51"/>
        <v>1</v>
      </c>
      <c r="AM95" s="50">
        <f t="shared" si="51"/>
        <v>1</v>
      </c>
      <c r="AN95" s="50">
        <f t="shared" si="51"/>
        <v>1</v>
      </c>
      <c r="AO95" s="50">
        <f t="shared" si="51"/>
        <v>1</v>
      </c>
      <c r="AP95" s="50">
        <f t="shared" si="51"/>
        <v>1</v>
      </c>
      <c r="AQ95" s="50">
        <f t="shared" si="51"/>
        <v>1</v>
      </c>
      <c r="AR95" s="50">
        <f t="shared" si="51"/>
        <v>1</v>
      </c>
      <c r="AS95" s="50">
        <f t="shared" si="51"/>
        <v>0.99999999999999989</v>
      </c>
      <c r="AT95" s="50">
        <f t="shared" si="51"/>
        <v>1</v>
      </c>
      <c r="AU95" s="50">
        <f t="shared" ref="AU95" si="52">SUM(AU96:AU98)</f>
        <v>1</v>
      </c>
    </row>
    <row r="96" spans="2:47">
      <c r="B96" t="s">
        <v>68</v>
      </c>
      <c r="C96" s="37" t="s">
        <v>240</v>
      </c>
      <c r="D96" s="31">
        <f t="shared" ref="D96:AT96" si="53">D44/D$42</f>
        <v>0.77865205009595906</v>
      </c>
      <c r="E96" s="31">
        <v>0.754615258324567</v>
      </c>
      <c r="F96" s="31">
        <f t="shared" si="53"/>
        <v>0.79371996081043317</v>
      </c>
      <c r="G96" s="31">
        <f t="shared" si="53"/>
        <v>0.7514409374553731</v>
      </c>
      <c r="H96" s="31">
        <f t="shared" si="53"/>
        <v>0.76714288485611482</v>
      </c>
      <c r="I96" s="31">
        <f t="shared" si="53"/>
        <v>0.7948433652612199</v>
      </c>
      <c r="J96" s="31">
        <f t="shared" si="53"/>
        <v>0.79556577631902814</v>
      </c>
      <c r="K96" s="31">
        <f t="shared" si="53"/>
        <v>0.78064475198539784</v>
      </c>
      <c r="L96" s="31">
        <f t="shared" si="53"/>
        <v>0.78590554629985432</v>
      </c>
      <c r="M96" s="31">
        <f t="shared" si="53"/>
        <v>0.74695719120892579</v>
      </c>
      <c r="N96" s="31">
        <f t="shared" si="53"/>
        <v>0.78507229343391061</v>
      </c>
      <c r="O96" s="31">
        <f t="shared" si="53"/>
        <v>0.79516894948036365</v>
      </c>
      <c r="P96" s="31">
        <f t="shared" si="53"/>
        <v>0.86173813985397296</v>
      </c>
      <c r="Q96" s="31">
        <f t="shared" si="53"/>
        <v>0.87472497149327422</v>
      </c>
      <c r="R96" s="31">
        <f t="shared" si="53"/>
        <v>0.86169589258289947</v>
      </c>
      <c r="S96" s="31">
        <f t="shared" si="53"/>
        <v>0.85330056671152976</v>
      </c>
      <c r="T96" s="31">
        <f t="shared" si="53"/>
        <v>0.87625498174697047</v>
      </c>
      <c r="U96" s="31">
        <f t="shared" si="53"/>
        <v>0.88395124932716307</v>
      </c>
      <c r="V96" s="31">
        <f t="shared" si="53"/>
        <v>0.83735119124685875</v>
      </c>
      <c r="W96" s="31">
        <f t="shared" si="53"/>
        <v>0.83928611160618816</v>
      </c>
      <c r="X96" s="31">
        <f t="shared" si="53"/>
        <v>0.85051050331881739</v>
      </c>
      <c r="Y96" s="31">
        <f t="shared" si="53"/>
        <v>0.87887261832669983</v>
      </c>
      <c r="Z96" s="31">
        <f t="shared" si="53"/>
        <v>0.88659309376274897</v>
      </c>
      <c r="AA96" s="31">
        <f t="shared" si="53"/>
        <v>0.8969795002691654</v>
      </c>
      <c r="AB96" s="31">
        <f t="shared" si="53"/>
        <v>0.20604604468813681</v>
      </c>
      <c r="AC96" s="31">
        <f t="shared" si="53"/>
        <v>0.18332950582802746</v>
      </c>
      <c r="AD96" s="31">
        <f t="shared" si="53"/>
        <v>0.38429355560891587</v>
      </c>
      <c r="AE96" s="31">
        <f t="shared" si="53"/>
        <v>0.16543905422503086</v>
      </c>
      <c r="AF96" s="31">
        <f t="shared" si="53"/>
        <v>0.22307798210932508</v>
      </c>
      <c r="AG96" s="31">
        <f t="shared" si="53"/>
        <v>0.23295148000739754</v>
      </c>
      <c r="AH96" s="31">
        <f t="shared" si="53"/>
        <v>0.17165505791872443</v>
      </c>
      <c r="AI96" s="31">
        <f t="shared" si="53"/>
        <v>0.17716585142522562</v>
      </c>
      <c r="AJ96" s="31">
        <f t="shared" si="53"/>
        <v>0.20660652181246308</v>
      </c>
      <c r="AK96" s="31">
        <f t="shared" si="53"/>
        <v>0.22184855684437185</v>
      </c>
      <c r="AL96" s="31">
        <f t="shared" si="53"/>
        <v>0.21185262715254677</v>
      </c>
      <c r="AM96" s="31">
        <f t="shared" si="53"/>
        <v>0.2318336973216148</v>
      </c>
      <c r="AN96" s="31">
        <f t="shared" si="53"/>
        <v>0.24860229837546446</v>
      </c>
      <c r="AO96" s="31">
        <f t="shared" si="53"/>
        <v>0.11818867294117029</v>
      </c>
      <c r="AP96" s="31">
        <f t="shared" si="53"/>
        <v>0.35809631852322854</v>
      </c>
      <c r="AQ96" s="31">
        <f t="shared" si="53"/>
        <v>0.28370988343852577</v>
      </c>
      <c r="AR96" s="31">
        <f t="shared" si="53"/>
        <v>0.23151925199234824</v>
      </c>
      <c r="AS96" s="31">
        <f t="shared" si="53"/>
        <v>0.20870733763205232</v>
      </c>
      <c r="AT96" s="31">
        <f t="shared" si="53"/>
        <v>0.19353880768362983</v>
      </c>
      <c r="AU96" s="31">
        <f t="shared" ref="AU96" si="54">AU44/AU$42</f>
        <v>0.1278119212605649</v>
      </c>
    </row>
    <row r="97" spans="2:47">
      <c r="B97" t="s">
        <v>69</v>
      </c>
      <c r="C97" s="37" t="s">
        <v>243</v>
      </c>
      <c r="D97" s="31">
        <f t="shared" ref="D97:AT97" si="55">D46/D$42</f>
        <v>0.20947780127940677</v>
      </c>
      <c r="E97" s="31">
        <v>0.260103894497694</v>
      </c>
      <c r="F97" s="31">
        <f t="shared" si="55"/>
        <v>0.22194564368911979</v>
      </c>
      <c r="G97" s="31">
        <f t="shared" si="55"/>
        <v>0.25598761734777259</v>
      </c>
      <c r="H97" s="31">
        <f t="shared" si="55"/>
        <v>0.17328289052239443</v>
      </c>
      <c r="I97" s="31">
        <f t="shared" si="55"/>
        <v>0.17554538183418678</v>
      </c>
      <c r="J97" s="31">
        <f t="shared" si="55"/>
        <v>0.16590583172010895</v>
      </c>
      <c r="K97" s="31">
        <f t="shared" si="55"/>
        <v>0.17435463437547799</v>
      </c>
      <c r="L97" s="31">
        <f t="shared" si="55"/>
        <v>0.1642035795376183</v>
      </c>
      <c r="M97" s="31">
        <f t="shared" si="55"/>
        <v>0.17085139462214918</v>
      </c>
      <c r="N97" s="31">
        <f t="shared" si="55"/>
        <v>0.16540990589625415</v>
      </c>
      <c r="O97" s="31">
        <f t="shared" si="55"/>
        <v>0.15990795197596028</v>
      </c>
      <c r="P97" s="31">
        <f t="shared" si="55"/>
        <v>0.12782480621297368</v>
      </c>
      <c r="Q97" s="31">
        <f t="shared" si="55"/>
        <v>0.10880398577251828</v>
      </c>
      <c r="R97" s="31">
        <f t="shared" si="55"/>
        <v>0.12425351601477572</v>
      </c>
      <c r="S97" s="31">
        <f t="shared" si="55"/>
        <v>0.12069092991900232</v>
      </c>
      <c r="T97" s="31">
        <f t="shared" si="55"/>
        <v>9.6527970771834684E-2</v>
      </c>
      <c r="U97" s="31">
        <f t="shared" si="55"/>
        <v>9.3939591047850837E-2</v>
      </c>
      <c r="V97" s="31">
        <f t="shared" si="55"/>
        <v>0.13149627120875015</v>
      </c>
      <c r="W97" s="31">
        <f t="shared" si="55"/>
        <v>0.1297649441683135</v>
      </c>
      <c r="X97" s="31">
        <f t="shared" si="55"/>
        <v>0.11830526663754609</v>
      </c>
      <c r="Y97" s="31">
        <f t="shared" si="55"/>
        <v>9.1928648999402424E-2</v>
      </c>
      <c r="Z97" s="31">
        <f t="shared" si="55"/>
        <v>9.6053267597622685E-2</v>
      </c>
      <c r="AA97" s="31">
        <f t="shared" si="55"/>
        <v>0.10494714627270721</v>
      </c>
      <c r="AB97" s="31">
        <f t="shared" si="55"/>
        <v>0.16187095566604903</v>
      </c>
      <c r="AC97" s="31">
        <f t="shared" si="55"/>
        <v>0.15216671189679826</v>
      </c>
      <c r="AD97" s="31">
        <f t="shared" si="55"/>
        <v>0.24635181533111414</v>
      </c>
      <c r="AE97" s="31">
        <f t="shared" si="55"/>
        <v>0.10507969189739629</v>
      </c>
      <c r="AF97" s="31">
        <f t="shared" si="55"/>
        <v>0.14199896884858984</v>
      </c>
      <c r="AG97" s="31">
        <f t="shared" si="55"/>
        <v>0.14985322462894443</v>
      </c>
      <c r="AH97" s="31">
        <f t="shared" si="55"/>
        <v>0.14331452174273832</v>
      </c>
      <c r="AI97" s="31">
        <f t="shared" si="55"/>
        <v>0.12955220099609233</v>
      </c>
      <c r="AJ97" s="31">
        <f t="shared" si="55"/>
        <v>0.11757051679342632</v>
      </c>
      <c r="AK97" s="31">
        <f t="shared" si="55"/>
        <v>0.12533839689256354</v>
      </c>
      <c r="AL97" s="31">
        <f t="shared" si="55"/>
        <v>0.13171885613510739</v>
      </c>
      <c r="AM97" s="31">
        <f t="shared" si="55"/>
        <v>0.18286704627940276</v>
      </c>
      <c r="AN97" s="31">
        <f t="shared" si="55"/>
        <v>0.13896202217217868</v>
      </c>
      <c r="AO97" s="31">
        <f t="shared" si="55"/>
        <v>6.2073583977026954E-2</v>
      </c>
      <c r="AP97" s="31">
        <f t="shared" si="55"/>
        <v>0.2117671623639821</v>
      </c>
      <c r="AQ97" s="31">
        <f t="shared" si="55"/>
        <v>0.14200857216446133</v>
      </c>
      <c r="AR97" s="31">
        <f t="shared" si="55"/>
        <v>0.13234750104837309</v>
      </c>
      <c r="AS97" s="31">
        <f t="shared" si="55"/>
        <v>0.14787167081537089</v>
      </c>
      <c r="AT97" s="31">
        <f t="shared" si="55"/>
        <v>0.14255149396696368</v>
      </c>
      <c r="AU97" s="31">
        <f t="shared" ref="AU97" si="56">AU46/AU$42</f>
        <v>0.11063412704929194</v>
      </c>
    </row>
    <row r="98" spans="2:47">
      <c r="B98" t="s">
        <v>260</v>
      </c>
      <c r="C98" s="37" t="s">
        <v>242</v>
      </c>
      <c r="D98" s="31">
        <f t="shared" ref="D98:AT98" si="57">D45/D$42</f>
        <v>1.1870148624634246E-2</v>
      </c>
      <c r="E98" s="31">
        <v>-1.471915282226095E-2</v>
      </c>
      <c r="F98" s="31">
        <f t="shared" si="57"/>
        <v>-1.5665604499552982E-2</v>
      </c>
      <c r="G98" s="31">
        <f t="shared" si="57"/>
        <v>-7.4285548031455748E-3</v>
      </c>
      <c r="H98" s="31">
        <f t="shared" si="57"/>
        <v>5.9574224621490708E-2</v>
      </c>
      <c r="I98" s="31">
        <f t="shared" si="57"/>
        <v>2.9611252904593321E-2</v>
      </c>
      <c r="J98" s="31">
        <f t="shared" si="57"/>
        <v>3.8528391960862933E-2</v>
      </c>
      <c r="K98" s="31">
        <f t="shared" si="57"/>
        <v>4.5000613639124241E-2</v>
      </c>
      <c r="L98" s="31">
        <f t="shared" si="57"/>
        <v>4.9890874162527327E-2</v>
      </c>
      <c r="M98" s="31">
        <f t="shared" si="57"/>
        <v>8.2191414168925059E-2</v>
      </c>
      <c r="N98" s="31">
        <f t="shared" si="57"/>
        <v>4.9517800669835174E-2</v>
      </c>
      <c r="O98" s="31">
        <f t="shared" si="57"/>
        <v>4.4923098543676009E-2</v>
      </c>
      <c r="P98" s="31">
        <f t="shared" si="57"/>
        <v>1.0437053933053412E-2</v>
      </c>
      <c r="Q98" s="31">
        <f t="shared" si="57"/>
        <v>1.6471042734207533E-2</v>
      </c>
      <c r="R98" s="31">
        <f t="shared" si="57"/>
        <v>1.405059140232473E-2</v>
      </c>
      <c r="S98" s="31">
        <f t="shared" si="57"/>
        <v>2.6008503369467948E-2</v>
      </c>
      <c r="T98" s="31">
        <f t="shared" si="57"/>
        <v>2.7217047481194769E-2</v>
      </c>
      <c r="U98" s="31">
        <f t="shared" si="57"/>
        <v>2.2109159624986035E-2</v>
      </c>
      <c r="V98" s="31">
        <f t="shared" si="57"/>
        <v>3.1152537544390995E-2</v>
      </c>
      <c r="W98" s="31">
        <f t="shared" si="57"/>
        <v>3.0948944225498334E-2</v>
      </c>
      <c r="X98" s="31">
        <f t="shared" si="57"/>
        <v>3.1184230043636515E-2</v>
      </c>
      <c r="Y98" s="31">
        <f t="shared" si="57"/>
        <v>2.919873267389771E-2</v>
      </c>
      <c r="Z98" s="31">
        <f t="shared" si="57"/>
        <v>1.735363863962832E-2</v>
      </c>
      <c r="AA98" s="31">
        <f t="shared" si="57"/>
        <v>-1.9266465418726827E-3</v>
      </c>
      <c r="AB98" s="31">
        <f t="shared" si="57"/>
        <v>0.63208299964581416</v>
      </c>
      <c r="AC98" s="31">
        <f t="shared" si="57"/>
        <v>0.66450378227517437</v>
      </c>
      <c r="AD98" s="31">
        <f t="shared" si="57"/>
        <v>0.36935462905997002</v>
      </c>
      <c r="AE98" s="31">
        <f t="shared" si="57"/>
        <v>0.7294812538775729</v>
      </c>
      <c r="AF98" s="31">
        <f t="shared" si="57"/>
        <v>0.63492304904208507</v>
      </c>
      <c r="AG98" s="31">
        <f t="shared" si="57"/>
        <v>0.61719529536365803</v>
      </c>
      <c r="AH98" s="31">
        <f t="shared" si="57"/>
        <v>0.68503042033853723</v>
      </c>
      <c r="AI98" s="31">
        <f t="shared" si="57"/>
        <v>0.693281947578682</v>
      </c>
      <c r="AJ98" s="31">
        <f t="shared" si="57"/>
        <v>0.67582296139411058</v>
      </c>
      <c r="AK98" s="31">
        <f t="shared" si="57"/>
        <v>0.65281304626306469</v>
      </c>
      <c r="AL98" s="31">
        <f t="shared" si="57"/>
        <v>0.65642851671234581</v>
      </c>
      <c r="AM98" s="31">
        <f t="shared" si="57"/>
        <v>0.58529925639898239</v>
      </c>
      <c r="AN98" s="31">
        <f t="shared" si="57"/>
        <v>0.61243567945235688</v>
      </c>
      <c r="AO98" s="31">
        <f t="shared" si="57"/>
        <v>0.81973774308180281</v>
      </c>
      <c r="AP98" s="31">
        <f t="shared" si="57"/>
        <v>0.43013651911278944</v>
      </c>
      <c r="AQ98" s="31">
        <f t="shared" si="57"/>
        <v>0.57428154439701296</v>
      </c>
      <c r="AR98" s="31">
        <f t="shared" si="57"/>
        <v>0.63613324695927875</v>
      </c>
      <c r="AS98" s="31">
        <f t="shared" si="57"/>
        <v>0.6434209915525767</v>
      </c>
      <c r="AT98" s="31">
        <f t="shared" si="57"/>
        <v>0.6639096983494065</v>
      </c>
      <c r="AU98" s="31">
        <f t="shared" ref="AU98" si="58">AU45/AU$42</f>
        <v>0.76155395169014317</v>
      </c>
    </row>
    <row r="99" spans="2:47">
      <c r="AU99" s="56"/>
    </row>
    <row r="100" spans="2:47">
      <c r="B100">
        <v>2</v>
      </c>
      <c r="C100" s="35" t="s">
        <v>244</v>
      </c>
      <c r="D100" s="36">
        <f>D95+D84</f>
        <v>2</v>
      </c>
      <c r="E100" s="36">
        <v>2</v>
      </c>
      <c r="F100" s="36">
        <f t="shared" ref="F100:AT100" si="59">F95+F84</f>
        <v>2</v>
      </c>
      <c r="G100" s="36">
        <f t="shared" si="59"/>
        <v>2</v>
      </c>
      <c r="H100" s="36">
        <f t="shared" si="59"/>
        <v>2</v>
      </c>
      <c r="I100" s="36">
        <f t="shared" si="59"/>
        <v>2</v>
      </c>
      <c r="J100" s="36">
        <f t="shared" si="59"/>
        <v>2</v>
      </c>
      <c r="K100" s="36">
        <f t="shared" si="59"/>
        <v>2</v>
      </c>
      <c r="L100" s="36">
        <f t="shared" si="59"/>
        <v>2</v>
      </c>
      <c r="M100" s="36">
        <f t="shared" si="59"/>
        <v>2</v>
      </c>
      <c r="N100" s="36">
        <f t="shared" si="59"/>
        <v>1.9999999999999998</v>
      </c>
      <c r="O100" s="36">
        <f t="shared" si="59"/>
        <v>2</v>
      </c>
      <c r="P100" s="36">
        <f t="shared" si="59"/>
        <v>2</v>
      </c>
      <c r="Q100" s="36">
        <f t="shared" si="59"/>
        <v>2</v>
      </c>
      <c r="R100" s="36">
        <f t="shared" si="59"/>
        <v>2</v>
      </c>
      <c r="S100" s="36">
        <f t="shared" si="59"/>
        <v>1.9999999999999998</v>
      </c>
      <c r="T100" s="36">
        <f t="shared" si="59"/>
        <v>2</v>
      </c>
      <c r="U100" s="36">
        <f t="shared" si="59"/>
        <v>2</v>
      </c>
      <c r="V100" s="36">
        <f t="shared" si="59"/>
        <v>1.9999999999999998</v>
      </c>
      <c r="W100" s="36">
        <f t="shared" si="59"/>
        <v>2</v>
      </c>
      <c r="X100" s="36">
        <f t="shared" si="59"/>
        <v>2</v>
      </c>
      <c r="Y100" s="36">
        <f t="shared" si="59"/>
        <v>2</v>
      </c>
      <c r="Z100" s="36">
        <f t="shared" si="59"/>
        <v>2</v>
      </c>
      <c r="AA100" s="36">
        <f t="shared" si="59"/>
        <v>1.9999999999999998</v>
      </c>
      <c r="AB100" s="36">
        <f t="shared" si="59"/>
        <v>2</v>
      </c>
      <c r="AC100" s="36">
        <f t="shared" si="59"/>
        <v>2</v>
      </c>
      <c r="AD100" s="36">
        <f t="shared" si="59"/>
        <v>2</v>
      </c>
      <c r="AE100" s="36">
        <f t="shared" si="59"/>
        <v>2</v>
      </c>
      <c r="AF100" s="36">
        <f t="shared" si="59"/>
        <v>2</v>
      </c>
      <c r="AG100" s="36">
        <f t="shared" si="59"/>
        <v>2</v>
      </c>
      <c r="AH100" s="36">
        <f t="shared" si="59"/>
        <v>2</v>
      </c>
      <c r="AI100" s="36">
        <f t="shared" si="59"/>
        <v>2</v>
      </c>
      <c r="AJ100" s="36">
        <f t="shared" si="59"/>
        <v>2</v>
      </c>
      <c r="AK100" s="36">
        <f t="shared" si="59"/>
        <v>2</v>
      </c>
      <c r="AL100" s="36">
        <f t="shared" si="59"/>
        <v>2</v>
      </c>
      <c r="AM100" s="36">
        <f t="shared" si="59"/>
        <v>2</v>
      </c>
      <c r="AN100" s="36">
        <f t="shared" si="59"/>
        <v>2</v>
      </c>
      <c r="AO100" s="36">
        <f t="shared" si="59"/>
        <v>2</v>
      </c>
      <c r="AP100" s="36">
        <f t="shared" si="59"/>
        <v>2</v>
      </c>
      <c r="AQ100" s="36">
        <f t="shared" si="59"/>
        <v>2</v>
      </c>
      <c r="AR100" s="36">
        <f t="shared" si="59"/>
        <v>2</v>
      </c>
      <c r="AS100" s="36">
        <f t="shared" si="59"/>
        <v>2</v>
      </c>
      <c r="AT100" s="36">
        <f t="shared" si="59"/>
        <v>2</v>
      </c>
      <c r="AU100" s="36">
        <f t="shared" ref="AU100" si="60">AU95+AU84</f>
        <v>2</v>
      </c>
    </row>
    <row r="101" spans="2:47">
      <c r="C101" s="5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</row>
    <row r="102" spans="2:47">
      <c r="B102">
        <v>3</v>
      </c>
      <c r="C102" s="35" t="s">
        <v>245</v>
      </c>
      <c r="D102" s="50">
        <f>SUM(D103:D106)</f>
        <v>0.99999999999999989</v>
      </c>
      <c r="E102" s="50">
        <v>1</v>
      </c>
      <c r="F102" s="50">
        <f t="shared" ref="F102:AT102" si="61">SUM(F103:F106)</f>
        <v>0.99999999999999978</v>
      </c>
      <c r="G102" s="50">
        <f t="shared" si="61"/>
        <v>1</v>
      </c>
      <c r="H102" s="50">
        <f t="shared" si="61"/>
        <v>1.0000000000000002</v>
      </c>
      <c r="I102" s="50">
        <f t="shared" si="61"/>
        <v>1.0000000000000002</v>
      </c>
      <c r="J102" s="50">
        <f t="shared" si="61"/>
        <v>1</v>
      </c>
      <c r="K102" s="50">
        <f t="shared" si="61"/>
        <v>1</v>
      </c>
      <c r="L102" s="50">
        <f t="shared" si="61"/>
        <v>1</v>
      </c>
      <c r="M102" s="50">
        <f t="shared" si="61"/>
        <v>0.99999999999999989</v>
      </c>
      <c r="N102" s="50">
        <f t="shared" si="61"/>
        <v>1</v>
      </c>
      <c r="O102" s="50">
        <f t="shared" si="61"/>
        <v>1</v>
      </c>
      <c r="P102" s="50">
        <f t="shared" si="61"/>
        <v>1</v>
      </c>
      <c r="Q102" s="50">
        <f t="shared" si="61"/>
        <v>0.99999999999999989</v>
      </c>
      <c r="R102" s="50">
        <f t="shared" si="61"/>
        <v>1</v>
      </c>
      <c r="S102" s="50">
        <f t="shared" si="61"/>
        <v>1</v>
      </c>
      <c r="T102" s="50">
        <f t="shared" si="61"/>
        <v>1</v>
      </c>
      <c r="U102" s="50">
        <f t="shared" si="61"/>
        <v>1</v>
      </c>
      <c r="V102" s="50">
        <f t="shared" si="61"/>
        <v>1.0000000000000002</v>
      </c>
      <c r="W102" s="50">
        <f t="shared" si="61"/>
        <v>1.0000000000000002</v>
      </c>
      <c r="X102" s="50">
        <f t="shared" si="61"/>
        <v>1</v>
      </c>
      <c r="Y102" s="50">
        <f t="shared" si="61"/>
        <v>1</v>
      </c>
      <c r="Z102" s="50">
        <f t="shared" si="61"/>
        <v>1</v>
      </c>
      <c r="AA102" s="50">
        <f t="shared" si="61"/>
        <v>1</v>
      </c>
      <c r="AB102" s="50">
        <f t="shared" si="61"/>
        <v>1</v>
      </c>
      <c r="AC102" s="50">
        <f t="shared" si="61"/>
        <v>1</v>
      </c>
      <c r="AD102" s="50">
        <f t="shared" si="61"/>
        <v>1</v>
      </c>
      <c r="AE102" s="50">
        <f t="shared" si="61"/>
        <v>1</v>
      </c>
      <c r="AF102" s="50">
        <f t="shared" si="61"/>
        <v>1</v>
      </c>
      <c r="AG102" s="50">
        <f t="shared" si="61"/>
        <v>1</v>
      </c>
      <c r="AH102" s="50">
        <f t="shared" si="61"/>
        <v>1</v>
      </c>
      <c r="AI102" s="50">
        <f t="shared" si="61"/>
        <v>1</v>
      </c>
      <c r="AJ102" s="50">
        <f t="shared" si="61"/>
        <v>1</v>
      </c>
      <c r="AK102" s="50">
        <f t="shared" si="61"/>
        <v>0.99999999999999989</v>
      </c>
      <c r="AL102" s="50">
        <f t="shared" si="61"/>
        <v>0.99999999999999989</v>
      </c>
      <c r="AM102" s="50">
        <f t="shared" si="61"/>
        <v>1</v>
      </c>
      <c r="AN102" s="50">
        <f t="shared" si="61"/>
        <v>1</v>
      </c>
      <c r="AO102" s="50">
        <f t="shared" si="61"/>
        <v>1</v>
      </c>
      <c r="AP102" s="50">
        <f t="shared" si="61"/>
        <v>0.99999999999999989</v>
      </c>
      <c r="AQ102" s="50">
        <f t="shared" si="61"/>
        <v>0.99999999999999989</v>
      </c>
      <c r="AR102" s="50">
        <f t="shared" si="61"/>
        <v>1.0000000000000002</v>
      </c>
      <c r="AS102" s="50">
        <f t="shared" si="61"/>
        <v>0.99999999999999989</v>
      </c>
      <c r="AT102" s="50">
        <f t="shared" si="61"/>
        <v>1</v>
      </c>
      <c r="AU102" s="50">
        <f t="shared" ref="AU102" si="62">SUM(AU103:AU106)</f>
        <v>1</v>
      </c>
    </row>
    <row r="103" spans="2:47">
      <c r="B103" t="s">
        <v>246</v>
      </c>
      <c r="C103" s="37" t="s">
        <v>247</v>
      </c>
      <c r="D103" s="31">
        <f>D51/D$50</f>
        <v>0.28755500436147141</v>
      </c>
      <c r="E103" s="31">
        <v>0.6049914130275319</v>
      </c>
      <c r="F103" s="31">
        <f t="shared" ref="F103:AT106" si="63">F51/F$50</f>
        <v>0.62966451749608721</v>
      </c>
      <c r="G103" s="31">
        <f t="shared" si="63"/>
        <v>0.11070338049955809</v>
      </c>
      <c r="H103" s="31">
        <f t="shared" si="63"/>
        <v>0.28192492984577666</v>
      </c>
      <c r="I103" s="31">
        <f t="shared" si="63"/>
        <v>0.35067962688948778</v>
      </c>
      <c r="J103" s="31">
        <f t="shared" si="63"/>
        <v>0.33004181083608608</v>
      </c>
      <c r="K103" s="31">
        <f t="shared" si="63"/>
        <v>0.33663982739213411</v>
      </c>
      <c r="L103" s="31">
        <f t="shared" si="63"/>
        <v>0.31607071132934134</v>
      </c>
      <c r="M103" s="31">
        <f t="shared" si="63"/>
        <v>0.33351495511924112</v>
      </c>
      <c r="N103" s="31">
        <f t="shared" si="63"/>
        <v>0.34582596448205688</v>
      </c>
      <c r="O103" s="31">
        <f t="shared" si="63"/>
        <v>0.35556196185632932</v>
      </c>
      <c r="P103" s="31">
        <f t="shared" si="63"/>
        <v>0.28448617552225547</v>
      </c>
      <c r="Q103" s="31">
        <f t="shared" si="63"/>
        <v>0.27165840747677411</v>
      </c>
      <c r="R103" s="31">
        <f t="shared" si="63"/>
        <v>0.23243122667423247</v>
      </c>
      <c r="S103" s="31">
        <f t="shared" si="63"/>
        <v>0.3020512072725291</v>
      </c>
      <c r="T103" s="31">
        <f t="shared" si="63"/>
        <v>0.31352278449456078</v>
      </c>
      <c r="U103" s="31">
        <f t="shared" si="63"/>
        <v>0.30381456154547382</v>
      </c>
      <c r="V103" s="31">
        <f t="shared" si="63"/>
        <v>0.29579017746167879</v>
      </c>
      <c r="W103" s="31">
        <f t="shared" si="63"/>
        <v>0.23437213774901458</v>
      </c>
      <c r="X103" s="31">
        <f t="shared" si="63"/>
        <v>0.24472299594048558</v>
      </c>
      <c r="Y103" s="31">
        <f t="shared" si="63"/>
        <v>0.26225441408184369</v>
      </c>
      <c r="Z103" s="31">
        <f t="shared" si="63"/>
        <v>0.24850223373934385</v>
      </c>
      <c r="AA103" s="31">
        <f t="shared" si="63"/>
        <v>0.33041550492138388</v>
      </c>
      <c r="AB103" s="31">
        <f t="shared" si="63"/>
        <v>0</v>
      </c>
      <c r="AC103" s="31">
        <f t="shared" si="63"/>
        <v>0</v>
      </c>
      <c r="AD103" s="31">
        <f t="shared" si="63"/>
        <v>0</v>
      </c>
      <c r="AE103" s="31">
        <f t="shared" si="63"/>
        <v>0</v>
      </c>
      <c r="AF103" s="31">
        <f t="shared" si="63"/>
        <v>0</v>
      </c>
      <c r="AG103" s="31">
        <f t="shared" si="63"/>
        <v>0</v>
      </c>
      <c r="AH103" s="31">
        <f t="shared" si="63"/>
        <v>0</v>
      </c>
      <c r="AI103" s="31">
        <f t="shared" si="63"/>
        <v>0</v>
      </c>
      <c r="AJ103" s="31">
        <f t="shared" si="63"/>
        <v>0</v>
      </c>
      <c r="AK103" s="31">
        <f t="shared" si="63"/>
        <v>0</v>
      </c>
      <c r="AL103" s="31">
        <f t="shared" si="63"/>
        <v>0</v>
      </c>
      <c r="AM103" s="31">
        <f t="shared" si="63"/>
        <v>0</v>
      </c>
      <c r="AN103" s="31">
        <f t="shared" si="63"/>
        <v>0</v>
      </c>
      <c r="AO103" s="31">
        <f t="shared" si="63"/>
        <v>0</v>
      </c>
      <c r="AP103" s="31">
        <f t="shared" si="63"/>
        <v>0</v>
      </c>
      <c r="AQ103" s="31">
        <f t="shared" si="63"/>
        <v>0</v>
      </c>
      <c r="AR103" s="31">
        <f t="shared" si="63"/>
        <v>0</v>
      </c>
      <c r="AS103" s="31">
        <f t="shared" si="63"/>
        <v>0</v>
      </c>
      <c r="AT103" s="31">
        <f t="shared" si="63"/>
        <v>0</v>
      </c>
      <c r="AU103" s="31">
        <f t="shared" ref="AU103" si="64">AU51/AU$50</f>
        <v>0</v>
      </c>
    </row>
    <row r="104" spans="2:47">
      <c r="B104" t="s">
        <v>248</v>
      </c>
      <c r="C104" s="37" t="s">
        <v>249</v>
      </c>
      <c r="D104" s="31">
        <f>D52/D$50</f>
        <v>0</v>
      </c>
      <c r="E104" s="31">
        <v>8.0660305562984614E-4</v>
      </c>
      <c r="F104" s="31">
        <f t="shared" ref="F104:S104" si="65">F52/F$50</f>
        <v>4.5938237833951625E-3</v>
      </c>
      <c r="G104" s="31">
        <f t="shared" si="65"/>
        <v>4.3025205572185159E-3</v>
      </c>
      <c r="H104" s="31">
        <f t="shared" si="65"/>
        <v>1.2677909332011246E-2</v>
      </c>
      <c r="I104" s="31">
        <f t="shared" si="65"/>
        <v>2.0476496710188172E-2</v>
      </c>
      <c r="J104" s="31">
        <f t="shared" si="65"/>
        <v>2.8498210453431327E-2</v>
      </c>
      <c r="K104" s="31">
        <f t="shared" si="65"/>
        <v>3.2189103897805431E-2</v>
      </c>
      <c r="L104" s="31">
        <f t="shared" si="65"/>
        <v>3.0932617122667767E-2</v>
      </c>
      <c r="M104" s="31">
        <f t="shared" si="65"/>
        <v>4.0914002183180018E-2</v>
      </c>
      <c r="N104" s="31">
        <f t="shared" si="65"/>
        <v>4.8133908913346735E-2</v>
      </c>
      <c r="O104" s="31">
        <f t="shared" si="65"/>
        <v>5.5425932336991356E-2</v>
      </c>
      <c r="P104" s="31">
        <f t="shared" si="65"/>
        <v>2.9803915813915571E-2</v>
      </c>
      <c r="Q104" s="31">
        <f t="shared" si="65"/>
        <v>2.5371097650523877E-2</v>
      </c>
      <c r="R104" s="31">
        <f t="shared" si="65"/>
        <v>2.4205219342107492E-2</v>
      </c>
      <c r="S104" s="31">
        <f t="shared" si="65"/>
        <v>3.2379346926201952E-2</v>
      </c>
      <c r="T104" s="31">
        <f t="shared" si="63"/>
        <v>3.6137856288413268E-2</v>
      </c>
      <c r="U104" s="31">
        <f t="shared" si="63"/>
        <v>4.2364396039247819E-2</v>
      </c>
      <c r="V104" s="31">
        <f t="shared" si="63"/>
        <v>4.2928888482473643E-2</v>
      </c>
      <c r="W104" s="31">
        <f t="shared" si="63"/>
        <v>5.138260949662591E-2</v>
      </c>
      <c r="X104" s="31">
        <f t="shared" si="63"/>
        <v>4.3282126567657078E-2</v>
      </c>
      <c r="Y104" s="31">
        <f t="shared" si="63"/>
        <v>4.1617511018879373E-2</v>
      </c>
      <c r="Z104" s="31">
        <f t="shared" si="63"/>
        <v>3.8544145354961382E-2</v>
      </c>
      <c r="AA104" s="31">
        <f t="shared" si="63"/>
        <v>4.8855702969184976E-2</v>
      </c>
      <c r="AB104" s="31">
        <f t="shared" si="63"/>
        <v>0</v>
      </c>
      <c r="AC104" s="31">
        <f t="shared" si="63"/>
        <v>0</v>
      </c>
      <c r="AD104" s="31">
        <f t="shared" si="63"/>
        <v>0</v>
      </c>
      <c r="AE104" s="31">
        <f t="shared" si="63"/>
        <v>0</v>
      </c>
      <c r="AF104" s="31">
        <f t="shared" si="63"/>
        <v>0</v>
      </c>
      <c r="AG104" s="31">
        <f t="shared" si="63"/>
        <v>0</v>
      </c>
      <c r="AH104" s="31">
        <f t="shared" si="63"/>
        <v>0</v>
      </c>
      <c r="AI104" s="31">
        <f t="shared" si="63"/>
        <v>0</v>
      </c>
      <c r="AJ104" s="31">
        <f t="shared" si="63"/>
        <v>0</v>
      </c>
      <c r="AK104" s="31">
        <f t="shared" si="63"/>
        <v>0</v>
      </c>
      <c r="AL104" s="31">
        <f t="shared" si="63"/>
        <v>0</v>
      </c>
      <c r="AM104" s="31">
        <f t="shared" si="63"/>
        <v>0</v>
      </c>
      <c r="AN104" s="31">
        <f t="shared" si="63"/>
        <v>0</v>
      </c>
      <c r="AO104" s="31">
        <f t="shared" si="63"/>
        <v>0</v>
      </c>
      <c r="AP104" s="31">
        <f t="shared" si="63"/>
        <v>0</v>
      </c>
      <c r="AQ104" s="31">
        <f t="shared" si="63"/>
        <v>0</v>
      </c>
      <c r="AR104" s="31">
        <f t="shared" si="63"/>
        <v>0</v>
      </c>
      <c r="AS104" s="31">
        <f t="shared" si="63"/>
        <v>0</v>
      </c>
      <c r="AT104" s="31">
        <f t="shared" si="63"/>
        <v>0</v>
      </c>
      <c r="AU104" s="31">
        <f t="shared" ref="AU104" si="66">AU52/AU$50</f>
        <v>0</v>
      </c>
    </row>
    <row r="105" spans="2:47">
      <c r="B105" t="s">
        <v>250</v>
      </c>
      <c r="C105" s="37" t="s">
        <v>251</v>
      </c>
      <c r="D105" s="31">
        <f>D53/D$50</f>
        <v>0.7056099195655724</v>
      </c>
      <c r="E105" s="31">
        <v>0.38175671094208952</v>
      </c>
      <c r="F105" s="31">
        <f t="shared" si="63"/>
        <v>0.3657033867579646</v>
      </c>
      <c r="G105" s="31">
        <f t="shared" si="63"/>
        <v>0.88458534219491125</v>
      </c>
      <c r="H105" s="31">
        <f t="shared" si="63"/>
        <v>0.70402539944003939</v>
      </c>
      <c r="I105" s="31">
        <f t="shared" si="63"/>
        <v>0.62675258893111818</v>
      </c>
      <c r="J105" s="31">
        <f t="shared" si="63"/>
        <v>0.62398174526261652</v>
      </c>
      <c r="K105" s="31">
        <f t="shared" si="63"/>
        <v>0.58852693785726751</v>
      </c>
      <c r="L105" s="31">
        <f t="shared" si="63"/>
        <v>0.62596187058254293</v>
      </c>
      <c r="M105" s="31">
        <f t="shared" si="63"/>
        <v>0.6114370989688771</v>
      </c>
      <c r="N105" s="31">
        <f t="shared" si="63"/>
        <v>0.58852141751801967</v>
      </c>
      <c r="O105" s="31">
        <f t="shared" si="63"/>
        <v>0.5654042558859671</v>
      </c>
      <c r="P105" s="31">
        <f t="shared" si="63"/>
        <v>0.64862217167221403</v>
      </c>
      <c r="Q105" s="31">
        <f t="shared" si="63"/>
        <v>0.68404921431576104</v>
      </c>
      <c r="R105" s="31">
        <f t="shared" si="63"/>
        <v>0.72465219868355923</v>
      </c>
      <c r="S105" s="31">
        <f t="shared" si="63"/>
        <v>0.62339526340888662</v>
      </c>
      <c r="T105" s="31">
        <f t="shared" si="63"/>
        <v>0.26855322246391417</v>
      </c>
      <c r="U105" s="31">
        <f t="shared" si="63"/>
        <v>0.26031661309447468</v>
      </c>
      <c r="V105" s="31">
        <f t="shared" si="63"/>
        <v>0.27507429643698122</v>
      </c>
      <c r="W105" s="31">
        <f t="shared" si="63"/>
        <v>0.28343839270466842</v>
      </c>
      <c r="X105" s="31">
        <f t="shared" si="63"/>
        <v>0.29825866987821931</v>
      </c>
      <c r="Y105" s="31">
        <f t="shared" si="63"/>
        <v>0.25326463587821585</v>
      </c>
      <c r="Z105" s="31">
        <f t="shared" si="63"/>
        <v>0.27272624138736457</v>
      </c>
      <c r="AA105" s="31">
        <f t="shared" si="63"/>
        <v>0.37663485789406836</v>
      </c>
      <c r="AB105" s="31">
        <f t="shared" si="63"/>
        <v>0.91308843282078755</v>
      </c>
      <c r="AC105" s="31">
        <f t="shared" si="63"/>
        <v>0.92443758206912285</v>
      </c>
      <c r="AD105" s="31">
        <f t="shared" si="63"/>
        <v>0.90201541764426318</v>
      </c>
      <c r="AE105" s="31">
        <f t="shared" si="63"/>
        <v>0.89689594491208491</v>
      </c>
      <c r="AF105" s="31">
        <f t="shared" si="63"/>
        <v>0.93797666023353421</v>
      </c>
      <c r="AG105" s="31">
        <f t="shared" si="63"/>
        <v>0.94915238730343443</v>
      </c>
      <c r="AH105" s="31">
        <f t="shared" si="63"/>
        <v>0.94660686513696679</v>
      </c>
      <c r="AI105" s="31">
        <f t="shared" si="63"/>
        <v>0.95025516515600106</v>
      </c>
      <c r="AJ105" s="31">
        <f t="shared" si="63"/>
        <v>0.93017496444185443</v>
      </c>
      <c r="AK105" s="31">
        <f t="shared" si="63"/>
        <v>0.92395661327256817</v>
      </c>
      <c r="AL105" s="31">
        <f t="shared" si="63"/>
        <v>0.92610787682624296</v>
      </c>
      <c r="AM105" s="31">
        <f t="shared" si="63"/>
        <v>0.92956301355436999</v>
      </c>
      <c r="AN105" s="31">
        <f t="shared" si="63"/>
        <v>0.92077956132008376</v>
      </c>
      <c r="AO105" s="31">
        <f t="shared" si="63"/>
        <v>0.92410628631559344</v>
      </c>
      <c r="AP105" s="31">
        <f t="shared" si="63"/>
        <v>0.9280764662456632</v>
      </c>
      <c r="AQ105" s="31">
        <f t="shared" si="63"/>
        <v>0.95037929138881749</v>
      </c>
      <c r="AR105" s="31">
        <f t="shared" si="63"/>
        <v>0.90236802203916999</v>
      </c>
      <c r="AS105" s="31">
        <f t="shared" si="63"/>
        <v>0.8955710049358625</v>
      </c>
      <c r="AT105" s="31">
        <f t="shared" si="63"/>
        <v>0.89607435539420677</v>
      </c>
      <c r="AU105" s="31">
        <f t="shared" ref="AU105" si="67">AU53/AU$50</f>
        <v>0.75978487592291477</v>
      </c>
    </row>
    <row r="106" spans="2:47">
      <c r="B106" t="s">
        <v>252</v>
      </c>
      <c r="C106" s="37" t="s">
        <v>253</v>
      </c>
      <c r="D106" s="31">
        <f>D54/D$50</f>
        <v>6.835076072956121E-3</v>
      </c>
      <c r="E106" s="31">
        <v>1.2445272974748688E-2</v>
      </c>
      <c r="F106" s="31">
        <f t="shared" si="63"/>
        <v>3.8271962552883705E-5</v>
      </c>
      <c r="G106" s="31">
        <f t="shared" si="63"/>
        <v>4.0875674831215999E-4</v>
      </c>
      <c r="H106" s="31">
        <f t="shared" si="63"/>
        <v>1.3717613821727672E-3</v>
      </c>
      <c r="I106" s="31">
        <f t="shared" si="63"/>
        <v>2.0912874692059851E-3</v>
      </c>
      <c r="J106" s="31">
        <f t="shared" si="63"/>
        <v>1.747823344786608E-2</v>
      </c>
      <c r="K106" s="31">
        <f t="shared" si="63"/>
        <v>4.2644130852793033E-2</v>
      </c>
      <c r="L106" s="31">
        <f t="shared" si="63"/>
        <v>2.7034800965447928E-2</v>
      </c>
      <c r="M106" s="31">
        <f t="shared" si="63"/>
        <v>1.4133943728701706E-2</v>
      </c>
      <c r="N106" s="31">
        <f t="shared" si="63"/>
        <v>1.7518709086576822E-2</v>
      </c>
      <c r="O106" s="31">
        <f t="shared" si="63"/>
        <v>2.3607849920712201E-2</v>
      </c>
      <c r="P106" s="31">
        <f t="shared" si="63"/>
        <v>3.7087736991615036E-2</v>
      </c>
      <c r="Q106" s="31">
        <f t="shared" si="63"/>
        <v>1.8921280556940857E-2</v>
      </c>
      <c r="R106" s="31">
        <f t="shared" si="63"/>
        <v>1.8711355300100842E-2</v>
      </c>
      <c r="S106" s="31">
        <f t="shared" si="63"/>
        <v>4.2174182392382298E-2</v>
      </c>
      <c r="T106" s="31">
        <f t="shared" si="63"/>
        <v>0.38178613675311179</v>
      </c>
      <c r="U106" s="31">
        <f t="shared" si="63"/>
        <v>0.39350442932080371</v>
      </c>
      <c r="V106" s="31">
        <f t="shared" si="63"/>
        <v>0.38620663761886648</v>
      </c>
      <c r="W106" s="31">
        <f t="shared" si="63"/>
        <v>0.43080686004969121</v>
      </c>
      <c r="X106" s="31">
        <f t="shared" si="63"/>
        <v>0.41373620761363805</v>
      </c>
      <c r="Y106" s="31">
        <f t="shared" si="63"/>
        <v>0.44286343902106112</v>
      </c>
      <c r="Z106" s="31">
        <f t="shared" si="63"/>
        <v>0.44022737951833024</v>
      </c>
      <c r="AA106" s="31">
        <f t="shared" si="63"/>
        <v>0.24409393421536274</v>
      </c>
      <c r="AB106" s="31">
        <f t="shared" si="63"/>
        <v>8.6911567179212515E-2</v>
      </c>
      <c r="AC106" s="31">
        <f t="shared" si="63"/>
        <v>7.5562417930877118E-2</v>
      </c>
      <c r="AD106" s="31">
        <f t="shared" si="63"/>
        <v>9.7984582355736802E-2</v>
      </c>
      <c r="AE106" s="31">
        <f t="shared" si="63"/>
        <v>0.10310405508791506</v>
      </c>
      <c r="AF106" s="31">
        <f t="shared" si="63"/>
        <v>6.2023339766465839E-2</v>
      </c>
      <c r="AG106" s="31">
        <f t="shared" si="63"/>
        <v>5.0847612696565604E-2</v>
      </c>
      <c r="AH106" s="31">
        <f t="shared" si="63"/>
        <v>5.3393134863033279E-2</v>
      </c>
      <c r="AI106" s="31">
        <f t="shared" si="63"/>
        <v>4.9744834843998983E-2</v>
      </c>
      <c r="AJ106" s="31">
        <f t="shared" si="63"/>
        <v>6.9825035558145634E-2</v>
      </c>
      <c r="AK106" s="31">
        <f t="shared" si="63"/>
        <v>7.6043386727431717E-2</v>
      </c>
      <c r="AL106" s="31">
        <f t="shared" si="63"/>
        <v>7.3892123173756943E-2</v>
      </c>
      <c r="AM106" s="31">
        <f t="shared" si="63"/>
        <v>7.0436986445630068E-2</v>
      </c>
      <c r="AN106" s="31">
        <f t="shared" si="63"/>
        <v>7.9220438679916266E-2</v>
      </c>
      <c r="AO106" s="31">
        <f t="shared" si="63"/>
        <v>7.5893713684406547E-2</v>
      </c>
      <c r="AP106" s="31">
        <f t="shared" si="63"/>
        <v>7.1923533754336702E-2</v>
      </c>
      <c r="AQ106" s="31">
        <f t="shared" si="63"/>
        <v>4.9620708611182382E-2</v>
      </c>
      <c r="AR106" s="31">
        <f t="shared" si="63"/>
        <v>9.7631977960830146E-2</v>
      </c>
      <c r="AS106" s="31">
        <f t="shared" si="63"/>
        <v>0.10442899506413743</v>
      </c>
      <c r="AT106" s="31">
        <f t="shared" si="63"/>
        <v>0.10392564460579326</v>
      </c>
      <c r="AU106" s="31">
        <f t="shared" ref="AU106" si="68">AU54/AU$50</f>
        <v>0.24021512407708517</v>
      </c>
    </row>
    <row r="107" spans="2:47">
      <c r="AU107" s="56"/>
    </row>
    <row r="108" spans="2:47">
      <c r="B108" s="46" t="s">
        <v>254</v>
      </c>
      <c r="C108" s="35" t="s">
        <v>255</v>
      </c>
      <c r="D108" s="36">
        <f>D102+D100</f>
        <v>3</v>
      </c>
      <c r="E108" s="36">
        <v>3</v>
      </c>
      <c r="F108" s="36">
        <f t="shared" ref="F108:AT108" si="69">F102+F100</f>
        <v>3</v>
      </c>
      <c r="G108" s="36">
        <f t="shared" si="69"/>
        <v>3</v>
      </c>
      <c r="H108" s="36">
        <f t="shared" si="69"/>
        <v>3</v>
      </c>
      <c r="I108" s="36">
        <f t="shared" si="69"/>
        <v>3</v>
      </c>
      <c r="J108" s="36">
        <f t="shared" si="69"/>
        <v>3</v>
      </c>
      <c r="K108" s="36">
        <f t="shared" si="69"/>
        <v>3</v>
      </c>
      <c r="L108" s="36">
        <f t="shared" si="69"/>
        <v>3</v>
      </c>
      <c r="M108" s="36">
        <f t="shared" si="69"/>
        <v>3</v>
      </c>
      <c r="N108" s="36">
        <f t="shared" si="69"/>
        <v>3</v>
      </c>
      <c r="O108" s="36">
        <f t="shared" si="69"/>
        <v>3</v>
      </c>
      <c r="P108" s="36">
        <f t="shared" si="69"/>
        <v>3</v>
      </c>
      <c r="Q108" s="36">
        <f t="shared" si="69"/>
        <v>3</v>
      </c>
      <c r="R108" s="36">
        <f t="shared" si="69"/>
        <v>3</v>
      </c>
      <c r="S108" s="36">
        <f t="shared" si="69"/>
        <v>3</v>
      </c>
      <c r="T108" s="36">
        <f t="shared" si="69"/>
        <v>3</v>
      </c>
      <c r="U108" s="36">
        <f t="shared" si="69"/>
        <v>3</v>
      </c>
      <c r="V108" s="36">
        <f t="shared" si="69"/>
        <v>3</v>
      </c>
      <c r="W108" s="36">
        <f t="shared" si="69"/>
        <v>3</v>
      </c>
      <c r="X108" s="36">
        <f t="shared" si="69"/>
        <v>3</v>
      </c>
      <c r="Y108" s="36">
        <f t="shared" si="69"/>
        <v>3</v>
      </c>
      <c r="Z108" s="36">
        <f t="shared" si="69"/>
        <v>3</v>
      </c>
      <c r="AA108" s="36">
        <f t="shared" si="69"/>
        <v>3</v>
      </c>
      <c r="AB108" s="36">
        <f t="shared" si="69"/>
        <v>3</v>
      </c>
      <c r="AC108" s="36">
        <f t="shared" si="69"/>
        <v>3</v>
      </c>
      <c r="AD108" s="36">
        <f t="shared" si="69"/>
        <v>3</v>
      </c>
      <c r="AE108" s="36">
        <f t="shared" si="69"/>
        <v>3</v>
      </c>
      <c r="AF108" s="36">
        <f t="shared" si="69"/>
        <v>3</v>
      </c>
      <c r="AG108" s="36">
        <f t="shared" si="69"/>
        <v>3</v>
      </c>
      <c r="AH108" s="36">
        <f t="shared" si="69"/>
        <v>3</v>
      </c>
      <c r="AI108" s="36">
        <f t="shared" si="69"/>
        <v>3</v>
      </c>
      <c r="AJ108" s="36">
        <f t="shared" si="69"/>
        <v>3</v>
      </c>
      <c r="AK108" s="36">
        <f t="shared" si="69"/>
        <v>3</v>
      </c>
      <c r="AL108" s="36">
        <f t="shared" si="69"/>
        <v>3</v>
      </c>
      <c r="AM108" s="36">
        <f t="shared" si="69"/>
        <v>3</v>
      </c>
      <c r="AN108" s="36">
        <f t="shared" si="69"/>
        <v>3</v>
      </c>
      <c r="AO108" s="36">
        <f t="shared" si="69"/>
        <v>3</v>
      </c>
      <c r="AP108" s="36">
        <f t="shared" si="69"/>
        <v>3</v>
      </c>
      <c r="AQ108" s="36">
        <f t="shared" si="69"/>
        <v>3</v>
      </c>
      <c r="AR108" s="36">
        <f t="shared" si="69"/>
        <v>3</v>
      </c>
      <c r="AS108" s="36">
        <f t="shared" si="69"/>
        <v>3</v>
      </c>
      <c r="AT108" s="36">
        <f t="shared" si="69"/>
        <v>3</v>
      </c>
      <c r="AU108" s="36">
        <f t="shared" ref="AU108" si="70">AU102+AU100</f>
        <v>3</v>
      </c>
    </row>
    <row r="109" spans="2:47">
      <c r="C109" s="47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</row>
    <row r="110" spans="2:47" ht="15" thickBot="1">
      <c r="B110" s="46" t="s">
        <v>259</v>
      </c>
      <c r="C110" s="39" t="s">
        <v>256</v>
      </c>
      <c r="D110" s="40">
        <f>D82-D108</f>
        <v>-2</v>
      </c>
      <c r="E110" s="40">
        <v>-2</v>
      </c>
      <c r="F110" s="40">
        <f t="shared" ref="F110:AT110" si="71">F82-F108</f>
        <v>-2</v>
      </c>
      <c r="G110" s="40">
        <f t="shared" si="71"/>
        <v>-2</v>
      </c>
      <c r="H110" s="40">
        <f t="shared" si="71"/>
        <v>-2</v>
      </c>
      <c r="I110" s="40">
        <f t="shared" si="71"/>
        <v>-1.9999999999999998</v>
      </c>
      <c r="J110" s="40">
        <f t="shared" si="71"/>
        <v>-2</v>
      </c>
      <c r="K110" s="40">
        <f t="shared" si="71"/>
        <v>-2</v>
      </c>
      <c r="L110" s="40">
        <f t="shared" si="71"/>
        <v>-2</v>
      </c>
      <c r="M110" s="40">
        <f t="shared" si="71"/>
        <v>-2</v>
      </c>
      <c r="N110" s="40">
        <f t="shared" si="71"/>
        <v>-2</v>
      </c>
      <c r="O110" s="40">
        <f t="shared" si="71"/>
        <v>-2</v>
      </c>
      <c r="P110" s="40">
        <f t="shared" si="71"/>
        <v>-2</v>
      </c>
      <c r="Q110" s="40">
        <f t="shared" si="71"/>
        <v>-1.9999999999999998</v>
      </c>
      <c r="R110" s="40">
        <f t="shared" si="71"/>
        <v>-2</v>
      </c>
      <c r="S110" s="40">
        <f t="shared" si="71"/>
        <v>-2</v>
      </c>
      <c r="T110" s="40">
        <f t="shared" si="71"/>
        <v>-2</v>
      </c>
      <c r="U110" s="40">
        <f t="shared" si="71"/>
        <v>-2</v>
      </c>
      <c r="V110" s="40">
        <f t="shared" si="71"/>
        <v>-2</v>
      </c>
      <c r="W110" s="40">
        <f t="shared" si="71"/>
        <v>-2</v>
      </c>
      <c r="X110" s="40">
        <f t="shared" si="71"/>
        <v>-2</v>
      </c>
      <c r="Y110" s="40">
        <f t="shared" si="71"/>
        <v>-2</v>
      </c>
      <c r="Z110" s="40">
        <f t="shared" si="71"/>
        <v>-2</v>
      </c>
      <c r="AA110" s="40">
        <f t="shared" si="71"/>
        <v>-2</v>
      </c>
      <c r="AB110" s="40">
        <f t="shared" si="71"/>
        <v>-1</v>
      </c>
      <c r="AC110" s="40">
        <f t="shared" si="71"/>
        <v>-1</v>
      </c>
      <c r="AD110" s="40">
        <f t="shared" si="71"/>
        <v>-1</v>
      </c>
      <c r="AE110" s="40">
        <f t="shared" si="71"/>
        <v>-1</v>
      </c>
      <c r="AF110" s="40">
        <f t="shared" si="71"/>
        <v>-1</v>
      </c>
      <c r="AG110" s="40">
        <f t="shared" si="71"/>
        <v>-1</v>
      </c>
      <c r="AH110" s="40">
        <f t="shared" si="71"/>
        <v>-1</v>
      </c>
      <c r="AI110" s="40">
        <f t="shared" si="71"/>
        <v>-1</v>
      </c>
      <c r="AJ110" s="40">
        <f t="shared" si="71"/>
        <v>-1</v>
      </c>
      <c r="AK110" s="40">
        <f t="shared" si="71"/>
        <v>-1</v>
      </c>
      <c r="AL110" s="40">
        <f t="shared" si="71"/>
        <v>-1</v>
      </c>
      <c r="AM110" s="40">
        <f t="shared" si="71"/>
        <v>-1</v>
      </c>
      <c r="AN110" s="40">
        <f t="shared" si="71"/>
        <v>-1</v>
      </c>
      <c r="AO110" s="40">
        <f t="shared" si="71"/>
        <v>-1</v>
      </c>
      <c r="AP110" s="40">
        <f t="shared" si="71"/>
        <v>-1</v>
      </c>
      <c r="AQ110" s="40">
        <f t="shared" si="71"/>
        <v>-1</v>
      </c>
      <c r="AR110" s="40">
        <f t="shared" si="71"/>
        <v>-1</v>
      </c>
      <c r="AS110" s="40">
        <f t="shared" si="71"/>
        <v>-1</v>
      </c>
      <c r="AT110" s="40">
        <f t="shared" si="71"/>
        <v>-1</v>
      </c>
      <c r="AU110" s="40">
        <f t="shared" ref="AU110" si="72">AU82-AU108</f>
        <v>-1</v>
      </c>
    </row>
    <row r="111" spans="2:47" ht="15" thickTop="1">
      <c r="AU111" s="56"/>
    </row>
    <row r="112" spans="2:47">
      <c r="AU112" s="56"/>
    </row>
    <row r="113" spans="47:47">
      <c r="AU113" s="56"/>
    </row>
    <row r="114" spans="47:47">
      <c r="AU114" s="56"/>
    </row>
    <row r="115" spans="47:47">
      <c r="AU115" s="56"/>
    </row>
    <row r="116" spans="47:47">
      <c r="AU116" s="56"/>
    </row>
    <row r="117" spans="47:47">
      <c r="AU117" s="56"/>
    </row>
    <row r="118" spans="47:47">
      <c r="AU118" s="56"/>
    </row>
    <row r="119" spans="47:47">
      <c r="AU119" s="56"/>
    </row>
    <row r="120" spans="47:47">
      <c r="AU120" s="56"/>
    </row>
    <row r="121" spans="47:47">
      <c r="AU121" s="56"/>
    </row>
    <row r="122" spans="47:47">
      <c r="AU122" s="56"/>
    </row>
    <row r="123" spans="47:47">
      <c r="AU123" s="56"/>
    </row>
    <row r="124" spans="47:47">
      <c r="AU124" s="56"/>
    </row>
    <row r="125" spans="47:47">
      <c r="AU125" s="56"/>
    </row>
    <row r="126" spans="47:47">
      <c r="AU126" s="56"/>
    </row>
    <row r="127" spans="47:47">
      <c r="AU127" s="56"/>
    </row>
    <row r="128" spans="47:47">
      <c r="AU128" s="56"/>
    </row>
    <row r="129" spans="47:47">
      <c r="AU129" s="56"/>
    </row>
    <row r="130" spans="47:47">
      <c r="AU130" s="56"/>
    </row>
    <row r="131" spans="47:47">
      <c r="AU131" s="56"/>
    </row>
    <row r="132" spans="47:47">
      <c r="AU132" s="56"/>
    </row>
    <row r="133" spans="47:47">
      <c r="AU133" s="56"/>
    </row>
    <row r="134" spans="47:47">
      <c r="AU134" s="56"/>
    </row>
    <row r="135" spans="47:47">
      <c r="AU135" s="56"/>
    </row>
    <row r="136" spans="47:47">
      <c r="AU136" s="56"/>
    </row>
    <row r="137" spans="47:47">
      <c r="AU137" s="56"/>
    </row>
    <row r="138" spans="47:47">
      <c r="AU138" s="56"/>
    </row>
    <row r="139" spans="47:47">
      <c r="AU139" s="56"/>
    </row>
    <row r="140" spans="47:47">
      <c r="AU140" s="56"/>
    </row>
    <row r="141" spans="47:47">
      <c r="AU141" s="56"/>
    </row>
  </sheetData>
  <conditionalFormatting sqref="D63:D7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3:AU7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:D8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3:AU8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5:D9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5:AU9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6:D9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6:AU9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:D10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3:AU10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63DE-CEDF-4C09-A127-44367639A49C}">
  <dimension ref="A1:Y793"/>
  <sheetViews>
    <sheetView workbookViewId="0">
      <selection activeCell="S20" sqref="S20"/>
    </sheetView>
  </sheetViews>
  <sheetFormatPr defaultRowHeight="14.4"/>
  <sheetData>
    <row r="1" spans="1:25">
      <c r="B1" t="s">
        <v>171</v>
      </c>
      <c r="C1" t="s">
        <v>179</v>
      </c>
      <c r="D1" t="s">
        <v>180</v>
      </c>
      <c r="E1" t="s">
        <v>181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  <c r="S1" t="s">
        <v>86</v>
      </c>
      <c r="T1" t="s">
        <v>87</v>
      </c>
      <c r="U1" t="s">
        <v>88</v>
      </c>
      <c r="V1" t="s">
        <v>159</v>
      </c>
      <c r="W1" t="s">
        <v>160</v>
      </c>
      <c r="X1" t="s">
        <v>161</v>
      </c>
      <c r="Y1" t="s">
        <v>162</v>
      </c>
    </row>
    <row r="2" spans="1:25">
      <c r="A2">
        <v>0</v>
      </c>
      <c r="B2">
        <v>2009</v>
      </c>
      <c r="C2">
        <v>1</v>
      </c>
      <c r="D2" t="s">
        <v>71</v>
      </c>
      <c r="E2" t="s">
        <v>261</v>
      </c>
      <c r="F2">
        <v>3473687888</v>
      </c>
      <c r="G2">
        <v>2007226195</v>
      </c>
      <c r="H2">
        <v>2501555869</v>
      </c>
      <c r="I2">
        <v>1569998825</v>
      </c>
      <c r="J2">
        <v>357586696</v>
      </c>
      <c r="K2">
        <v>325924209</v>
      </c>
      <c r="L2">
        <v>238934244</v>
      </c>
      <c r="M2">
        <v>160305207</v>
      </c>
      <c r="N2">
        <v>111577264</v>
      </c>
      <c r="O2">
        <v>73757749</v>
      </c>
      <c r="P2">
        <v>22680</v>
      </c>
      <c r="Q2">
        <v>1694</v>
      </c>
      <c r="R2">
        <v>36945.449999999997</v>
      </c>
      <c r="S2">
        <v>11449.08</v>
      </c>
      <c r="T2">
        <v>20350584</v>
      </c>
      <c r="U2">
        <v>8727662</v>
      </c>
      <c r="V2">
        <v>2140354</v>
      </c>
      <c r="W2">
        <v>269572</v>
      </c>
      <c r="X2">
        <v>50710</v>
      </c>
      <c r="Y2">
        <v>7209</v>
      </c>
    </row>
    <row r="3" spans="1:25">
      <c r="A3">
        <v>1</v>
      </c>
      <c r="B3">
        <v>2009</v>
      </c>
      <c r="C3">
        <v>1</v>
      </c>
      <c r="D3" t="s">
        <v>47</v>
      </c>
      <c r="E3" t="s">
        <v>261</v>
      </c>
      <c r="F3">
        <v>2587835818</v>
      </c>
      <c r="G3">
        <v>203129416</v>
      </c>
      <c r="H3">
        <v>1808879054</v>
      </c>
      <c r="I3">
        <v>112301066</v>
      </c>
      <c r="J3">
        <v>168685795</v>
      </c>
      <c r="K3">
        <v>11373524</v>
      </c>
      <c r="L3">
        <v>186961613</v>
      </c>
      <c r="M3">
        <v>11128244</v>
      </c>
      <c r="N3">
        <v>80534073</v>
      </c>
      <c r="O3">
        <v>4014206</v>
      </c>
      <c r="P3">
        <v>17873</v>
      </c>
      <c r="Q3">
        <v>884</v>
      </c>
      <c r="R3">
        <v>30227.8999999999</v>
      </c>
      <c r="S3">
        <v>1967.9399999999901</v>
      </c>
      <c r="T3">
        <v>15255288</v>
      </c>
      <c r="U3">
        <v>1120732</v>
      </c>
      <c r="V3">
        <v>1703414</v>
      </c>
      <c r="W3">
        <v>78415</v>
      </c>
      <c r="X3">
        <v>46998</v>
      </c>
      <c r="Y3">
        <v>3786</v>
      </c>
    </row>
    <row r="4" spans="1:25">
      <c r="A4">
        <v>2</v>
      </c>
      <c r="B4">
        <v>2009</v>
      </c>
      <c r="C4">
        <v>1</v>
      </c>
      <c r="D4" t="s">
        <v>45</v>
      </c>
      <c r="E4" t="s">
        <v>261</v>
      </c>
      <c r="F4">
        <v>81485380</v>
      </c>
      <c r="G4">
        <v>0</v>
      </c>
      <c r="H4">
        <v>58010527</v>
      </c>
      <c r="I4">
        <v>0</v>
      </c>
      <c r="J4">
        <v>9062050</v>
      </c>
      <c r="K4">
        <v>0</v>
      </c>
      <c r="L4">
        <v>5070145</v>
      </c>
      <c r="M4">
        <v>0</v>
      </c>
      <c r="N4">
        <v>2932500</v>
      </c>
      <c r="O4">
        <v>0</v>
      </c>
      <c r="P4">
        <v>690</v>
      </c>
      <c r="Q4">
        <v>0</v>
      </c>
      <c r="R4">
        <v>1252.58</v>
      </c>
      <c r="S4">
        <v>0</v>
      </c>
      <c r="T4">
        <v>717204</v>
      </c>
      <c r="U4">
        <v>0</v>
      </c>
      <c r="V4">
        <v>46284</v>
      </c>
      <c r="W4">
        <v>0</v>
      </c>
      <c r="X4">
        <v>468</v>
      </c>
      <c r="Y4">
        <v>0</v>
      </c>
    </row>
    <row r="5" spans="1:25">
      <c r="A5">
        <v>3</v>
      </c>
      <c r="B5">
        <v>2009</v>
      </c>
      <c r="C5">
        <v>1</v>
      </c>
      <c r="D5" t="s">
        <v>47</v>
      </c>
      <c r="E5" t="s">
        <v>261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>
        <v>4</v>
      </c>
      <c r="B6">
        <v>2009</v>
      </c>
      <c r="C6">
        <v>1</v>
      </c>
      <c r="D6" t="s">
        <v>47</v>
      </c>
      <c r="E6" t="s">
        <v>261</v>
      </c>
      <c r="F6">
        <v>328178964</v>
      </c>
      <c r="G6">
        <v>243869110</v>
      </c>
      <c r="H6">
        <v>203067586</v>
      </c>
      <c r="I6">
        <v>106960310</v>
      </c>
      <c r="J6">
        <v>27366510</v>
      </c>
      <c r="K6">
        <v>19209154</v>
      </c>
      <c r="L6">
        <v>19960208</v>
      </c>
      <c r="M6">
        <v>11189643</v>
      </c>
      <c r="N6">
        <v>12587126</v>
      </c>
      <c r="O6">
        <v>3511347</v>
      </c>
      <c r="P6">
        <v>3393</v>
      </c>
      <c r="Q6">
        <v>610</v>
      </c>
      <c r="R6">
        <v>4752.12</v>
      </c>
      <c r="S6">
        <v>2156.0299999999902</v>
      </c>
      <c r="T6">
        <v>2193925</v>
      </c>
      <c r="U6">
        <v>1407209</v>
      </c>
      <c r="V6">
        <v>267079</v>
      </c>
      <c r="W6">
        <v>49346</v>
      </c>
      <c r="X6">
        <v>12157</v>
      </c>
      <c r="Y6">
        <v>565</v>
      </c>
    </row>
    <row r="7" spans="1:25">
      <c r="A7">
        <v>5</v>
      </c>
      <c r="B7">
        <v>2009</v>
      </c>
      <c r="C7">
        <v>1</v>
      </c>
      <c r="D7" t="s">
        <v>182</v>
      </c>
      <c r="E7" t="s">
        <v>261</v>
      </c>
      <c r="F7">
        <v>0</v>
      </c>
      <c r="G7">
        <v>0</v>
      </c>
      <c r="H7">
        <v>0</v>
      </c>
      <c r="I7">
        <v>0</v>
      </c>
      <c r="J7">
        <v>16429959</v>
      </c>
      <c r="K7">
        <v>4318673</v>
      </c>
      <c r="L7">
        <v>7800928</v>
      </c>
      <c r="M7">
        <v>950994</v>
      </c>
      <c r="N7">
        <v>2169576</v>
      </c>
      <c r="O7">
        <v>438800</v>
      </c>
      <c r="P7">
        <v>274</v>
      </c>
      <c r="Q7">
        <v>51</v>
      </c>
      <c r="R7">
        <v>607.08000000000004</v>
      </c>
      <c r="S7">
        <v>139.01</v>
      </c>
      <c r="T7">
        <v>374634</v>
      </c>
      <c r="U7">
        <v>92412</v>
      </c>
      <c r="V7">
        <v>0</v>
      </c>
      <c r="W7">
        <v>0</v>
      </c>
      <c r="X7">
        <v>0</v>
      </c>
      <c r="Y7">
        <v>0</v>
      </c>
    </row>
    <row r="8" spans="1:25">
      <c r="A8">
        <v>6</v>
      </c>
      <c r="B8">
        <v>2009</v>
      </c>
      <c r="C8">
        <v>2</v>
      </c>
      <c r="D8" t="s">
        <v>71</v>
      </c>
      <c r="E8" t="s">
        <v>261</v>
      </c>
      <c r="F8">
        <v>3101494257</v>
      </c>
      <c r="G8">
        <v>1844228189</v>
      </c>
      <c r="H8">
        <v>1892600201</v>
      </c>
      <c r="I8">
        <v>1315983949</v>
      </c>
      <c r="J8">
        <v>319760390</v>
      </c>
      <c r="K8">
        <v>296240043</v>
      </c>
      <c r="L8">
        <v>181139668</v>
      </c>
      <c r="M8">
        <v>132877904</v>
      </c>
      <c r="N8">
        <v>100894045</v>
      </c>
      <c r="O8">
        <v>65493301</v>
      </c>
      <c r="P8">
        <v>20212</v>
      </c>
      <c r="Q8">
        <v>1532</v>
      </c>
      <c r="R8">
        <v>32560.55</v>
      </c>
      <c r="S8">
        <v>10310.0799999999</v>
      </c>
      <c r="T8">
        <v>18123698</v>
      </c>
      <c r="U8">
        <v>7908146</v>
      </c>
      <c r="V8">
        <v>1686568</v>
      </c>
      <c r="W8">
        <v>229149</v>
      </c>
      <c r="X8">
        <v>44072</v>
      </c>
      <c r="Y8">
        <v>6030</v>
      </c>
    </row>
    <row r="9" spans="1:25">
      <c r="A9">
        <v>7</v>
      </c>
      <c r="B9">
        <v>2009</v>
      </c>
      <c r="C9">
        <v>2</v>
      </c>
      <c r="D9" t="s">
        <v>47</v>
      </c>
      <c r="E9" t="s">
        <v>261</v>
      </c>
      <c r="F9">
        <v>2392463415</v>
      </c>
      <c r="G9">
        <v>180963974</v>
      </c>
      <c r="H9">
        <v>1388636974</v>
      </c>
      <c r="I9">
        <v>87946040</v>
      </c>
      <c r="J9">
        <v>130599989</v>
      </c>
      <c r="K9">
        <v>8803536</v>
      </c>
      <c r="L9">
        <v>141647042</v>
      </c>
      <c r="M9">
        <v>8842058</v>
      </c>
      <c r="N9">
        <v>74030790</v>
      </c>
      <c r="O9">
        <v>3581083</v>
      </c>
      <c r="P9">
        <v>16395</v>
      </c>
      <c r="Q9">
        <v>791</v>
      </c>
      <c r="R9">
        <v>26218.03</v>
      </c>
      <c r="S9">
        <v>1554.01</v>
      </c>
      <c r="T9">
        <v>14147969</v>
      </c>
      <c r="U9">
        <v>998891</v>
      </c>
      <c r="V9">
        <v>1355888</v>
      </c>
      <c r="W9">
        <v>61479</v>
      </c>
      <c r="X9">
        <v>39822</v>
      </c>
      <c r="Y9">
        <v>4426</v>
      </c>
    </row>
    <row r="10" spans="1:25">
      <c r="A10">
        <v>8</v>
      </c>
      <c r="B10">
        <v>2009</v>
      </c>
      <c r="C10">
        <v>2</v>
      </c>
      <c r="D10" t="s">
        <v>45</v>
      </c>
      <c r="E10" t="s">
        <v>261</v>
      </c>
      <c r="F10">
        <v>95917076</v>
      </c>
      <c r="G10">
        <v>0</v>
      </c>
      <c r="H10">
        <v>69684846</v>
      </c>
      <c r="I10">
        <v>0</v>
      </c>
      <c r="J10">
        <v>10658321</v>
      </c>
      <c r="K10">
        <v>0</v>
      </c>
      <c r="L10">
        <v>5792832</v>
      </c>
      <c r="M10">
        <v>0</v>
      </c>
      <c r="N10">
        <v>3672500</v>
      </c>
      <c r="O10">
        <v>0</v>
      </c>
      <c r="P10">
        <v>927</v>
      </c>
      <c r="Q10">
        <v>0</v>
      </c>
      <c r="R10">
        <v>1560.96</v>
      </c>
      <c r="S10">
        <v>0</v>
      </c>
      <c r="T10">
        <v>851874</v>
      </c>
      <c r="U10">
        <v>0</v>
      </c>
      <c r="V10">
        <v>62603</v>
      </c>
      <c r="W10">
        <v>0</v>
      </c>
      <c r="X10">
        <v>588</v>
      </c>
      <c r="Y10">
        <v>0</v>
      </c>
    </row>
    <row r="11" spans="1:25">
      <c r="A11">
        <v>9</v>
      </c>
      <c r="B11">
        <v>2009</v>
      </c>
      <c r="C11">
        <v>2</v>
      </c>
      <c r="D11" t="s">
        <v>47</v>
      </c>
      <c r="E11" t="s">
        <v>261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>
      <c r="A12">
        <v>10</v>
      </c>
      <c r="B12">
        <v>2009</v>
      </c>
      <c r="C12">
        <v>2</v>
      </c>
      <c r="D12" t="s">
        <v>47</v>
      </c>
      <c r="E12" t="s">
        <v>261</v>
      </c>
      <c r="F12">
        <v>245853475</v>
      </c>
      <c r="G12">
        <v>216011400</v>
      </c>
      <c r="H12">
        <v>136233066</v>
      </c>
      <c r="I12">
        <v>99498070</v>
      </c>
      <c r="J12">
        <v>28650174</v>
      </c>
      <c r="K12">
        <v>25458195</v>
      </c>
      <c r="L12">
        <v>11950179</v>
      </c>
      <c r="M12">
        <v>9053256</v>
      </c>
      <c r="N12">
        <v>9692944</v>
      </c>
      <c r="O12">
        <v>4712063</v>
      </c>
      <c r="P12">
        <v>2752</v>
      </c>
      <c r="Q12">
        <v>555</v>
      </c>
      <c r="R12">
        <v>3658.91</v>
      </c>
      <c r="S12">
        <v>1965.78</v>
      </c>
      <c r="T12">
        <v>1645690</v>
      </c>
      <c r="U12">
        <v>1285781</v>
      </c>
      <c r="V12">
        <v>197632</v>
      </c>
      <c r="W12">
        <v>45386</v>
      </c>
      <c r="X12">
        <v>11035</v>
      </c>
      <c r="Y12">
        <v>1286</v>
      </c>
    </row>
    <row r="13" spans="1:25">
      <c r="A13">
        <v>11</v>
      </c>
      <c r="B13">
        <v>2009</v>
      </c>
      <c r="C13">
        <v>2</v>
      </c>
      <c r="D13" t="s">
        <v>182</v>
      </c>
      <c r="E13" t="s">
        <v>261</v>
      </c>
      <c r="F13">
        <v>0</v>
      </c>
      <c r="G13">
        <v>0</v>
      </c>
      <c r="H13">
        <v>0</v>
      </c>
      <c r="I13">
        <v>0</v>
      </c>
      <c r="J13">
        <v>15332156</v>
      </c>
      <c r="K13">
        <v>3987496</v>
      </c>
      <c r="L13">
        <v>7764068</v>
      </c>
      <c r="M13">
        <v>948675</v>
      </c>
      <c r="N13">
        <v>1946679</v>
      </c>
      <c r="O13">
        <v>433484</v>
      </c>
      <c r="P13">
        <v>219</v>
      </c>
      <c r="Q13">
        <v>48</v>
      </c>
      <c r="R13">
        <v>519.5</v>
      </c>
      <c r="S13">
        <v>132.28</v>
      </c>
      <c r="T13">
        <v>336138</v>
      </c>
      <c r="U13">
        <v>86976</v>
      </c>
      <c r="V13">
        <v>0</v>
      </c>
      <c r="W13">
        <v>0</v>
      </c>
      <c r="X13">
        <v>0</v>
      </c>
      <c r="Y13">
        <v>0</v>
      </c>
    </row>
    <row r="14" spans="1:25">
      <c r="A14">
        <v>12</v>
      </c>
      <c r="B14">
        <v>2009</v>
      </c>
      <c r="C14">
        <v>3</v>
      </c>
      <c r="D14" t="s">
        <v>71</v>
      </c>
      <c r="E14" t="s">
        <v>261</v>
      </c>
      <c r="F14">
        <v>3410619226</v>
      </c>
      <c r="G14">
        <v>2023128858</v>
      </c>
      <c r="H14">
        <v>2022373617</v>
      </c>
      <c r="I14">
        <v>1340392152</v>
      </c>
      <c r="J14">
        <v>353224678</v>
      </c>
      <c r="K14">
        <v>324135457</v>
      </c>
      <c r="L14">
        <v>192888868</v>
      </c>
      <c r="M14">
        <v>135910163</v>
      </c>
      <c r="N14">
        <v>108098894</v>
      </c>
      <c r="O14">
        <v>71280618</v>
      </c>
      <c r="P14">
        <v>22400</v>
      </c>
      <c r="Q14">
        <v>1672</v>
      </c>
      <c r="R14">
        <v>35806.370000000003</v>
      </c>
      <c r="S14">
        <v>11261.5099999999</v>
      </c>
      <c r="T14">
        <v>19877990</v>
      </c>
      <c r="U14">
        <v>8641214</v>
      </c>
      <c r="V14">
        <v>1893478</v>
      </c>
      <c r="W14">
        <v>236426</v>
      </c>
      <c r="X14">
        <v>49202</v>
      </c>
      <c r="Y14">
        <v>7265</v>
      </c>
    </row>
    <row r="15" spans="1:25">
      <c r="A15">
        <v>13</v>
      </c>
      <c r="B15">
        <v>2009</v>
      </c>
      <c r="C15">
        <v>3</v>
      </c>
      <c r="D15" t="s">
        <v>47</v>
      </c>
      <c r="E15" t="s">
        <v>261</v>
      </c>
      <c r="F15">
        <v>2707051140</v>
      </c>
      <c r="G15">
        <v>168446963</v>
      </c>
      <c r="H15">
        <v>1498801171</v>
      </c>
      <c r="I15">
        <v>66124992</v>
      </c>
      <c r="J15">
        <v>140716874</v>
      </c>
      <c r="K15">
        <v>6694112</v>
      </c>
      <c r="L15">
        <v>150674413</v>
      </c>
      <c r="M15">
        <v>6883309</v>
      </c>
      <c r="N15">
        <v>85103221</v>
      </c>
      <c r="O15">
        <v>3271123</v>
      </c>
      <c r="P15">
        <v>19072</v>
      </c>
      <c r="Q15">
        <v>745</v>
      </c>
      <c r="R15">
        <v>30243.739000000001</v>
      </c>
      <c r="S15">
        <v>1435.66</v>
      </c>
      <c r="T15">
        <v>16196118</v>
      </c>
      <c r="U15">
        <v>914694</v>
      </c>
      <c r="V15">
        <v>1528889</v>
      </c>
      <c r="W15">
        <v>47561</v>
      </c>
      <c r="X15">
        <v>47185</v>
      </c>
      <c r="Y15">
        <v>2471</v>
      </c>
    </row>
    <row r="16" spans="1:25">
      <c r="A16">
        <v>14</v>
      </c>
      <c r="B16">
        <v>2009</v>
      </c>
      <c r="C16">
        <v>3</v>
      </c>
      <c r="D16" t="s">
        <v>45</v>
      </c>
      <c r="E16" t="s">
        <v>261</v>
      </c>
      <c r="F16">
        <v>129623890</v>
      </c>
      <c r="G16">
        <v>0</v>
      </c>
      <c r="H16">
        <v>102776710</v>
      </c>
      <c r="I16">
        <v>0</v>
      </c>
      <c r="J16">
        <v>14393142</v>
      </c>
      <c r="K16">
        <v>0</v>
      </c>
      <c r="L16">
        <v>8652417</v>
      </c>
      <c r="M16">
        <v>0</v>
      </c>
      <c r="N16">
        <v>3796541</v>
      </c>
      <c r="O16">
        <v>0</v>
      </c>
      <c r="P16">
        <v>1176</v>
      </c>
      <c r="Q16">
        <v>0</v>
      </c>
      <c r="R16">
        <v>2089.23</v>
      </c>
      <c r="S16">
        <v>0</v>
      </c>
      <c r="T16">
        <v>1169474</v>
      </c>
      <c r="U16">
        <v>0</v>
      </c>
      <c r="V16">
        <v>84614</v>
      </c>
      <c r="W16">
        <v>0</v>
      </c>
      <c r="X16">
        <v>1174</v>
      </c>
      <c r="Y16">
        <v>0</v>
      </c>
    </row>
    <row r="17" spans="1:25">
      <c r="A17">
        <v>15</v>
      </c>
      <c r="B17">
        <v>2009</v>
      </c>
      <c r="C17">
        <v>3</v>
      </c>
      <c r="D17" t="s">
        <v>47</v>
      </c>
      <c r="E17" t="s">
        <v>261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>
        <v>16</v>
      </c>
      <c r="B18">
        <v>2009</v>
      </c>
      <c r="C18">
        <v>3</v>
      </c>
      <c r="D18" t="s">
        <v>47</v>
      </c>
      <c r="E18" t="s">
        <v>261</v>
      </c>
      <c r="F18">
        <v>226188671</v>
      </c>
      <c r="G18">
        <v>236589040</v>
      </c>
      <c r="H18">
        <v>116467432</v>
      </c>
      <c r="I18">
        <v>99617910</v>
      </c>
      <c r="J18">
        <v>9890932</v>
      </c>
      <c r="K18">
        <v>8798816</v>
      </c>
      <c r="L18">
        <v>9963861</v>
      </c>
      <c r="M18">
        <v>9152311</v>
      </c>
      <c r="N18">
        <v>8865440</v>
      </c>
      <c r="O18">
        <v>3454823</v>
      </c>
      <c r="P18">
        <v>2538</v>
      </c>
      <c r="Q18">
        <v>607</v>
      </c>
      <c r="R18">
        <v>3309.66</v>
      </c>
      <c r="S18">
        <v>2157.13</v>
      </c>
      <c r="T18">
        <v>1467203</v>
      </c>
      <c r="U18">
        <v>1408268</v>
      </c>
      <c r="V18">
        <v>184889</v>
      </c>
      <c r="W18">
        <v>44197</v>
      </c>
      <c r="X18">
        <v>10198</v>
      </c>
      <c r="Y18">
        <v>1267</v>
      </c>
    </row>
    <row r="19" spans="1:25">
      <c r="A19">
        <v>17</v>
      </c>
      <c r="B19">
        <v>2009</v>
      </c>
      <c r="C19">
        <v>3</v>
      </c>
      <c r="D19" t="s">
        <v>182</v>
      </c>
      <c r="E19" t="s">
        <v>261</v>
      </c>
      <c r="F19">
        <v>0</v>
      </c>
      <c r="G19">
        <v>0</v>
      </c>
      <c r="H19">
        <v>0</v>
      </c>
      <c r="I19">
        <v>0</v>
      </c>
      <c r="J19">
        <v>15466475</v>
      </c>
      <c r="K19">
        <v>4096638</v>
      </c>
      <c r="L19">
        <v>6684244</v>
      </c>
      <c r="M19">
        <v>1258947</v>
      </c>
      <c r="N19">
        <v>2115720</v>
      </c>
      <c r="O19">
        <v>476249</v>
      </c>
      <c r="P19">
        <v>269</v>
      </c>
      <c r="Q19">
        <v>50</v>
      </c>
      <c r="R19">
        <v>568.9</v>
      </c>
      <c r="S19">
        <v>138.86000000000001</v>
      </c>
      <c r="T19">
        <v>349923</v>
      </c>
      <c r="U19">
        <v>89831</v>
      </c>
      <c r="V19">
        <v>0</v>
      </c>
      <c r="W19">
        <v>0</v>
      </c>
      <c r="X19">
        <v>0</v>
      </c>
      <c r="Y19">
        <v>0</v>
      </c>
    </row>
    <row r="20" spans="1:25">
      <c r="A20">
        <v>18</v>
      </c>
      <c r="B20">
        <v>2009</v>
      </c>
      <c r="C20">
        <v>4</v>
      </c>
      <c r="D20" t="s">
        <v>71</v>
      </c>
      <c r="E20" t="s">
        <v>262</v>
      </c>
      <c r="F20">
        <v>3212249982</v>
      </c>
      <c r="G20">
        <v>1951306798</v>
      </c>
      <c r="H20">
        <v>2062394878</v>
      </c>
      <c r="I20">
        <v>1420350450</v>
      </c>
      <c r="J20">
        <v>332879453</v>
      </c>
      <c r="K20">
        <v>312899920</v>
      </c>
      <c r="L20">
        <v>195371767</v>
      </c>
      <c r="M20">
        <v>142888245</v>
      </c>
      <c r="N20">
        <v>102939209</v>
      </c>
      <c r="O20">
        <v>70062546</v>
      </c>
      <c r="P20">
        <v>20988</v>
      </c>
      <c r="Q20">
        <v>1639</v>
      </c>
      <c r="R20">
        <v>33648.629999999997</v>
      </c>
      <c r="S20">
        <v>10898.46</v>
      </c>
      <c r="T20">
        <v>18694094</v>
      </c>
      <c r="U20">
        <v>8355292</v>
      </c>
      <c r="V20">
        <v>1929240</v>
      </c>
      <c r="W20">
        <v>251638</v>
      </c>
      <c r="X20">
        <v>47947</v>
      </c>
      <c r="Y20">
        <v>8047</v>
      </c>
    </row>
    <row r="21" spans="1:25">
      <c r="A21">
        <v>19</v>
      </c>
      <c r="B21">
        <v>2009</v>
      </c>
      <c r="C21">
        <v>4</v>
      </c>
      <c r="D21" t="s">
        <v>47</v>
      </c>
      <c r="E21" t="s">
        <v>262</v>
      </c>
      <c r="F21">
        <v>2553337027</v>
      </c>
      <c r="G21">
        <v>168875878</v>
      </c>
      <c r="H21">
        <v>1518392842</v>
      </c>
      <c r="I21">
        <v>74508109</v>
      </c>
      <c r="J21">
        <v>144330901</v>
      </c>
      <c r="K21">
        <v>8217050</v>
      </c>
      <c r="L21">
        <v>134558709</v>
      </c>
      <c r="M21">
        <v>6739564</v>
      </c>
      <c r="N21">
        <v>79846440</v>
      </c>
      <c r="O21">
        <v>3310196</v>
      </c>
      <c r="P21">
        <v>18209</v>
      </c>
      <c r="Q21">
        <v>742</v>
      </c>
      <c r="R21">
        <v>29358.58</v>
      </c>
      <c r="S21">
        <v>1556.1299999999901</v>
      </c>
      <c r="T21">
        <v>15439535</v>
      </c>
      <c r="U21">
        <v>930537</v>
      </c>
      <c r="V21">
        <v>1589909</v>
      </c>
      <c r="W21">
        <v>55249</v>
      </c>
      <c r="X21">
        <v>50733</v>
      </c>
      <c r="Y21">
        <v>1103</v>
      </c>
    </row>
    <row r="22" spans="1:25">
      <c r="A22">
        <v>20</v>
      </c>
      <c r="B22">
        <v>2009</v>
      </c>
      <c r="C22">
        <v>4</v>
      </c>
      <c r="D22" t="s">
        <v>45</v>
      </c>
      <c r="E22" t="s">
        <v>262</v>
      </c>
      <c r="F22">
        <v>186214384</v>
      </c>
      <c r="G22">
        <v>0</v>
      </c>
      <c r="H22">
        <v>130384702</v>
      </c>
      <c r="I22">
        <v>0</v>
      </c>
      <c r="J22">
        <v>20686786</v>
      </c>
      <c r="K22">
        <v>0</v>
      </c>
      <c r="L22">
        <v>10973154</v>
      </c>
      <c r="M22">
        <v>0</v>
      </c>
      <c r="N22">
        <v>5563642</v>
      </c>
      <c r="O22">
        <v>0</v>
      </c>
      <c r="P22">
        <v>1760</v>
      </c>
      <c r="Q22">
        <v>0</v>
      </c>
      <c r="R22">
        <v>2973.58</v>
      </c>
      <c r="S22">
        <v>0</v>
      </c>
      <c r="T22">
        <v>1652911</v>
      </c>
      <c r="U22">
        <v>0</v>
      </c>
      <c r="V22">
        <v>128865</v>
      </c>
      <c r="W22">
        <v>0</v>
      </c>
      <c r="X22">
        <v>1732</v>
      </c>
      <c r="Y22">
        <v>0</v>
      </c>
    </row>
    <row r="23" spans="1:25">
      <c r="A23">
        <v>21</v>
      </c>
      <c r="B23">
        <v>2009</v>
      </c>
      <c r="C23">
        <v>4</v>
      </c>
      <c r="D23" t="s">
        <v>47</v>
      </c>
      <c r="E23" t="s">
        <v>262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>
        <v>22</v>
      </c>
      <c r="B24">
        <v>2009</v>
      </c>
      <c r="C24">
        <v>4</v>
      </c>
      <c r="D24" t="s">
        <v>47</v>
      </c>
      <c r="E24" t="s">
        <v>262</v>
      </c>
      <c r="F24">
        <v>195128498</v>
      </c>
      <c r="G24">
        <v>221425716</v>
      </c>
      <c r="H24">
        <v>106104335</v>
      </c>
      <c r="I24">
        <v>110747427</v>
      </c>
      <c r="J24">
        <v>9686284</v>
      </c>
      <c r="K24">
        <v>10389966</v>
      </c>
      <c r="L24">
        <v>9089934</v>
      </c>
      <c r="M24">
        <v>10137351</v>
      </c>
      <c r="N24">
        <v>7257426</v>
      </c>
      <c r="O24">
        <v>3358573</v>
      </c>
      <c r="P24">
        <v>1981</v>
      </c>
      <c r="Q24">
        <v>585</v>
      </c>
      <c r="R24">
        <v>2685.94</v>
      </c>
      <c r="S24">
        <v>2016.52</v>
      </c>
      <c r="T24">
        <v>1225491</v>
      </c>
      <c r="U24">
        <v>1318010</v>
      </c>
      <c r="V24">
        <v>168712</v>
      </c>
      <c r="W24">
        <v>53511</v>
      </c>
      <c r="X24">
        <v>8617</v>
      </c>
      <c r="Y24">
        <v>1004</v>
      </c>
    </row>
    <row r="25" spans="1:25">
      <c r="A25">
        <v>23</v>
      </c>
      <c r="B25">
        <v>2009</v>
      </c>
      <c r="C25">
        <v>4</v>
      </c>
      <c r="D25" t="s">
        <v>182</v>
      </c>
      <c r="E25" t="s">
        <v>262</v>
      </c>
      <c r="F25">
        <v>0</v>
      </c>
      <c r="G25">
        <v>0</v>
      </c>
      <c r="H25">
        <v>0</v>
      </c>
      <c r="I25">
        <v>0</v>
      </c>
      <c r="J25">
        <v>11732287</v>
      </c>
      <c r="K25">
        <v>4069786</v>
      </c>
      <c r="L25">
        <v>5188543</v>
      </c>
      <c r="M25">
        <v>1384212</v>
      </c>
      <c r="N25">
        <v>1562555</v>
      </c>
      <c r="O25">
        <v>601726</v>
      </c>
      <c r="P25">
        <v>224</v>
      </c>
      <c r="Q25">
        <v>52</v>
      </c>
      <c r="R25">
        <v>440.9</v>
      </c>
      <c r="S25">
        <v>145.19999999999999</v>
      </c>
      <c r="T25">
        <v>265559</v>
      </c>
      <c r="U25">
        <v>92717</v>
      </c>
      <c r="V25">
        <v>0</v>
      </c>
      <c r="W25">
        <v>0</v>
      </c>
      <c r="X25">
        <v>0</v>
      </c>
      <c r="Y25">
        <v>0</v>
      </c>
    </row>
    <row r="26" spans="1:25">
      <c r="A26">
        <v>24</v>
      </c>
      <c r="B26">
        <v>2009</v>
      </c>
      <c r="C26">
        <v>5</v>
      </c>
      <c r="D26" t="s">
        <v>71</v>
      </c>
      <c r="E26" t="s">
        <v>262</v>
      </c>
      <c r="F26">
        <v>3295795010</v>
      </c>
      <c r="G26">
        <v>2017126254</v>
      </c>
      <c r="H26">
        <v>1871860393</v>
      </c>
      <c r="I26">
        <v>1327460294</v>
      </c>
      <c r="J26">
        <v>341651228</v>
      </c>
      <c r="K26">
        <v>323990658</v>
      </c>
      <c r="L26">
        <v>180451690</v>
      </c>
      <c r="M26">
        <v>134711177</v>
      </c>
      <c r="N26">
        <v>106755891</v>
      </c>
      <c r="O26">
        <v>73220179</v>
      </c>
      <c r="P26">
        <v>21664</v>
      </c>
      <c r="Q26">
        <v>1701</v>
      </c>
      <c r="R26">
        <v>34778.35</v>
      </c>
      <c r="S26">
        <v>11364.6899999999</v>
      </c>
      <c r="T26">
        <v>19176007</v>
      </c>
      <c r="U26">
        <v>8686603</v>
      </c>
      <c r="V26">
        <v>1801380</v>
      </c>
      <c r="W26">
        <v>230003</v>
      </c>
      <c r="X26">
        <v>48192</v>
      </c>
      <c r="Y26">
        <v>8531</v>
      </c>
    </row>
    <row r="27" spans="1:25">
      <c r="A27">
        <v>25</v>
      </c>
      <c r="B27">
        <v>2009</v>
      </c>
      <c r="C27">
        <v>5</v>
      </c>
      <c r="D27" t="s">
        <v>47</v>
      </c>
      <c r="E27" t="s">
        <v>262</v>
      </c>
      <c r="F27">
        <v>2771893171</v>
      </c>
      <c r="G27">
        <v>174640352</v>
      </c>
      <c r="H27">
        <v>1629157358</v>
      </c>
      <c r="I27">
        <v>75205814</v>
      </c>
      <c r="J27">
        <v>189355775</v>
      </c>
      <c r="K27">
        <v>9426311</v>
      </c>
      <c r="L27">
        <v>144236819</v>
      </c>
      <c r="M27">
        <v>6850883</v>
      </c>
      <c r="N27">
        <v>85518100</v>
      </c>
      <c r="O27">
        <v>3437782</v>
      </c>
      <c r="P27">
        <v>19636</v>
      </c>
      <c r="Q27">
        <v>764</v>
      </c>
      <c r="R27">
        <v>31891.73</v>
      </c>
      <c r="S27">
        <v>1638.71999999999</v>
      </c>
      <c r="T27">
        <v>16715362</v>
      </c>
      <c r="U27">
        <v>962939</v>
      </c>
      <c r="V27">
        <v>1705374</v>
      </c>
      <c r="W27">
        <v>51669</v>
      </c>
      <c r="X27">
        <v>48425</v>
      </c>
      <c r="Y27">
        <v>1073</v>
      </c>
    </row>
    <row r="28" spans="1:25">
      <c r="A28">
        <v>26</v>
      </c>
      <c r="B28">
        <v>2009</v>
      </c>
      <c r="C28">
        <v>5</v>
      </c>
      <c r="D28" t="s">
        <v>45</v>
      </c>
      <c r="E28" t="s">
        <v>262</v>
      </c>
      <c r="F28">
        <v>204685698</v>
      </c>
      <c r="G28">
        <v>0</v>
      </c>
      <c r="H28">
        <v>178253841</v>
      </c>
      <c r="I28">
        <v>0</v>
      </c>
      <c r="J28">
        <v>22713291</v>
      </c>
      <c r="K28">
        <v>0</v>
      </c>
      <c r="L28">
        <v>15083218</v>
      </c>
      <c r="M28">
        <v>0</v>
      </c>
      <c r="N28">
        <v>6118851</v>
      </c>
      <c r="O28">
        <v>0</v>
      </c>
      <c r="P28">
        <v>1859</v>
      </c>
      <c r="Q28">
        <v>0</v>
      </c>
      <c r="R28">
        <v>3248.6299999999901</v>
      </c>
      <c r="S28">
        <v>0</v>
      </c>
      <c r="T28">
        <v>1816762</v>
      </c>
      <c r="U28">
        <v>0</v>
      </c>
      <c r="V28">
        <v>156671</v>
      </c>
      <c r="W28">
        <v>0</v>
      </c>
      <c r="X28">
        <v>1824</v>
      </c>
      <c r="Y28">
        <v>0</v>
      </c>
    </row>
    <row r="29" spans="1:25">
      <c r="A29">
        <v>27</v>
      </c>
      <c r="B29">
        <v>2009</v>
      </c>
      <c r="C29">
        <v>5</v>
      </c>
      <c r="D29" t="s">
        <v>47</v>
      </c>
      <c r="E29" t="s">
        <v>262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>
      <c r="A30">
        <v>28</v>
      </c>
      <c r="B30">
        <v>2009</v>
      </c>
      <c r="C30">
        <v>5</v>
      </c>
      <c r="D30" t="s">
        <v>47</v>
      </c>
      <c r="E30" t="s">
        <v>262</v>
      </c>
      <c r="F30">
        <v>211224248</v>
      </c>
      <c r="G30">
        <v>210079060</v>
      </c>
      <c r="H30">
        <v>108870310</v>
      </c>
      <c r="I30">
        <v>82730232</v>
      </c>
      <c r="J30">
        <v>17003484</v>
      </c>
      <c r="K30">
        <v>22607219</v>
      </c>
      <c r="L30">
        <v>9302389</v>
      </c>
      <c r="M30">
        <v>7572818</v>
      </c>
      <c r="N30">
        <v>7659069</v>
      </c>
      <c r="O30">
        <v>4179148</v>
      </c>
      <c r="P30">
        <v>2058</v>
      </c>
      <c r="Q30">
        <v>526</v>
      </c>
      <c r="R30">
        <v>2838.51</v>
      </c>
      <c r="S30">
        <v>1769.35</v>
      </c>
      <c r="T30">
        <v>1308456</v>
      </c>
      <c r="U30">
        <v>1142299</v>
      </c>
      <c r="V30">
        <v>172190</v>
      </c>
      <c r="W30">
        <v>41813</v>
      </c>
      <c r="X30">
        <v>9082</v>
      </c>
      <c r="Y30">
        <v>695</v>
      </c>
    </row>
    <row r="31" spans="1:25">
      <c r="A31">
        <v>29</v>
      </c>
      <c r="B31">
        <v>2009</v>
      </c>
      <c r="C31">
        <v>5</v>
      </c>
      <c r="D31" t="s">
        <v>182</v>
      </c>
      <c r="E31" t="s">
        <v>262</v>
      </c>
      <c r="F31">
        <v>0</v>
      </c>
      <c r="G31">
        <v>0</v>
      </c>
      <c r="H31">
        <v>0</v>
      </c>
      <c r="I31">
        <v>0</v>
      </c>
      <c r="J31">
        <v>13957274</v>
      </c>
      <c r="K31">
        <v>4001391</v>
      </c>
      <c r="L31">
        <v>6264849</v>
      </c>
      <c r="M31">
        <v>1161356</v>
      </c>
      <c r="N31">
        <v>1910940</v>
      </c>
      <c r="O31">
        <v>466625</v>
      </c>
      <c r="P31">
        <v>299</v>
      </c>
      <c r="Q31">
        <v>49</v>
      </c>
      <c r="R31">
        <v>547.23</v>
      </c>
      <c r="S31">
        <v>137.72999999999999</v>
      </c>
      <c r="T31">
        <v>319213</v>
      </c>
      <c r="U31">
        <v>86976</v>
      </c>
      <c r="V31">
        <v>0</v>
      </c>
      <c r="W31">
        <v>0</v>
      </c>
      <c r="X31">
        <v>0</v>
      </c>
      <c r="Y31">
        <v>0</v>
      </c>
    </row>
    <row r="32" spans="1:25">
      <c r="A32">
        <v>30</v>
      </c>
      <c r="B32">
        <v>2009</v>
      </c>
      <c r="C32">
        <v>6</v>
      </c>
      <c r="D32" t="s">
        <v>71</v>
      </c>
      <c r="E32" t="s">
        <v>262</v>
      </c>
      <c r="F32">
        <v>3074135619</v>
      </c>
      <c r="G32">
        <v>1994141112</v>
      </c>
      <c r="H32">
        <v>1984990866</v>
      </c>
      <c r="I32">
        <v>1364609867</v>
      </c>
      <c r="J32">
        <v>319337380</v>
      </c>
      <c r="K32">
        <v>318615752</v>
      </c>
      <c r="L32">
        <v>190623966</v>
      </c>
      <c r="M32">
        <v>138366917</v>
      </c>
      <c r="N32">
        <v>98513711</v>
      </c>
      <c r="O32">
        <v>72741682</v>
      </c>
      <c r="P32">
        <v>20378</v>
      </c>
      <c r="Q32">
        <v>1729</v>
      </c>
      <c r="R32">
        <v>32631.46</v>
      </c>
      <c r="S32">
        <v>11327.63</v>
      </c>
      <c r="T32">
        <v>17826194</v>
      </c>
      <c r="U32">
        <v>8606851</v>
      </c>
      <c r="V32">
        <v>1853839</v>
      </c>
      <c r="W32">
        <v>243093</v>
      </c>
      <c r="X32">
        <v>47106</v>
      </c>
      <c r="Y32">
        <v>7894</v>
      </c>
    </row>
    <row r="33" spans="1:25">
      <c r="A33">
        <v>31</v>
      </c>
      <c r="B33">
        <v>2009</v>
      </c>
      <c r="C33">
        <v>6</v>
      </c>
      <c r="D33" t="s">
        <v>47</v>
      </c>
      <c r="E33" t="s">
        <v>262</v>
      </c>
      <c r="F33">
        <v>2990688214</v>
      </c>
      <c r="G33">
        <v>342067396</v>
      </c>
      <c r="H33">
        <v>2336377618</v>
      </c>
      <c r="I33">
        <v>175613159</v>
      </c>
      <c r="J33">
        <v>221350612</v>
      </c>
      <c r="K33">
        <v>29638411</v>
      </c>
      <c r="L33">
        <v>207630231</v>
      </c>
      <c r="M33">
        <v>15931461</v>
      </c>
      <c r="N33">
        <v>92552363</v>
      </c>
      <c r="O33">
        <v>6757997</v>
      </c>
      <c r="P33">
        <v>21548</v>
      </c>
      <c r="Q33">
        <v>1228</v>
      </c>
      <c r="R33">
        <v>34787.981</v>
      </c>
      <c r="S33">
        <v>3122.7799999999902</v>
      </c>
      <c r="T33">
        <v>18004611</v>
      </c>
      <c r="U33">
        <v>1888402</v>
      </c>
      <c r="V33">
        <v>1941884</v>
      </c>
      <c r="W33">
        <v>105294</v>
      </c>
      <c r="X33">
        <v>55384</v>
      </c>
      <c r="Y33">
        <v>2402</v>
      </c>
    </row>
    <row r="34" spans="1:25">
      <c r="A34">
        <v>32</v>
      </c>
      <c r="B34">
        <v>2009</v>
      </c>
      <c r="C34">
        <v>6</v>
      </c>
      <c r="D34" t="s">
        <v>45</v>
      </c>
      <c r="E34" t="s">
        <v>262</v>
      </c>
      <c r="F34">
        <v>244902132</v>
      </c>
      <c r="G34">
        <v>0</v>
      </c>
      <c r="H34">
        <v>186191974</v>
      </c>
      <c r="I34">
        <v>0</v>
      </c>
      <c r="J34">
        <v>27175394</v>
      </c>
      <c r="K34">
        <v>0</v>
      </c>
      <c r="L34">
        <v>15793830</v>
      </c>
      <c r="M34">
        <v>0</v>
      </c>
      <c r="N34">
        <v>7302803</v>
      </c>
      <c r="O34">
        <v>0</v>
      </c>
      <c r="P34">
        <v>2144</v>
      </c>
      <c r="Q34">
        <v>0</v>
      </c>
      <c r="R34">
        <v>3888.65</v>
      </c>
      <c r="S34">
        <v>0</v>
      </c>
      <c r="T34">
        <v>2188857</v>
      </c>
      <c r="U34">
        <v>0</v>
      </c>
      <c r="V34">
        <v>155532</v>
      </c>
      <c r="W34">
        <v>0</v>
      </c>
      <c r="X34">
        <v>2603</v>
      </c>
      <c r="Y34">
        <v>0</v>
      </c>
    </row>
    <row r="35" spans="1:25">
      <c r="A35">
        <v>33</v>
      </c>
      <c r="B35">
        <v>2009</v>
      </c>
      <c r="C35">
        <v>6</v>
      </c>
      <c r="D35" t="s">
        <v>47</v>
      </c>
      <c r="E35" t="s">
        <v>262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>
        <v>34</v>
      </c>
      <c r="B36">
        <v>2009</v>
      </c>
      <c r="C36">
        <v>6</v>
      </c>
      <c r="D36" t="s">
        <v>47</v>
      </c>
      <c r="E36" t="s">
        <v>262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>
        <v>35</v>
      </c>
      <c r="B37">
        <v>2009</v>
      </c>
      <c r="C37">
        <v>6</v>
      </c>
      <c r="D37" t="s">
        <v>182</v>
      </c>
      <c r="E37" t="s">
        <v>262</v>
      </c>
      <c r="F37">
        <v>0</v>
      </c>
      <c r="G37">
        <v>0</v>
      </c>
      <c r="H37">
        <v>0</v>
      </c>
      <c r="I37">
        <v>0</v>
      </c>
      <c r="J37">
        <v>10864572</v>
      </c>
      <c r="K37">
        <v>4649443</v>
      </c>
      <c r="L37">
        <v>4479080</v>
      </c>
      <c r="M37">
        <v>1088303</v>
      </c>
      <c r="N37">
        <v>1379537</v>
      </c>
      <c r="O37">
        <v>526731</v>
      </c>
      <c r="P37">
        <v>200</v>
      </c>
      <c r="Q37">
        <v>56</v>
      </c>
      <c r="R37">
        <v>402.23</v>
      </c>
      <c r="S37">
        <v>158.9</v>
      </c>
      <c r="T37">
        <v>244682</v>
      </c>
      <c r="U37">
        <v>102263</v>
      </c>
      <c r="V37">
        <v>0</v>
      </c>
      <c r="W37">
        <v>0</v>
      </c>
      <c r="X37">
        <v>0</v>
      </c>
      <c r="Y37">
        <v>0</v>
      </c>
    </row>
    <row r="38" spans="1:25">
      <c r="A38">
        <v>36</v>
      </c>
      <c r="B38">
        <v>2009</v>
      </c>
      <c r="C38">
        <v>7</v>
      </c>
      <c r="D38" t="s">
        <v>71</v>
      </c>
      <c r="E38" t="s">
        <v>263</v>
      </c>
      <c r="F38">
        <v>3290070383</v>
      </c>
      <c r="G38">
        <v>2088094998</v>
      </c>
      <c r="H38">
        <v>2358454325</v>
      </c>
      <c r="I38">
        <v>1554893369</v>
      </c>
      <c r="J38">
        <v>342929501</v>
      </c>
      <c r="K38">
        <v>331884846</v>
      </c>
      <c r="L38">
        <v>226022759</v>
      </c>
      <c r="M38">
        <v>155364688</v>
      </c>
      <c r="N38">
        <v>106465412</v>
      </c>
      <c r="O38">
        <v>75337161</v>
      </c>
      <c r="P38">
        <v>21795</v>
      </c>
      <c r="Q38">
        <v>1818</v>
      </c>
      <c r="R38">
        <v>35124.519999999997</v>
      </c>
      <c r="S38">
        <v>11819.34</v>
      </c>
      <c r="T38">
        <v>19135423</v>
      </c>
      <c r="U38">
        <v>8972174</v>
      </c>
      <c r="V38">
        <v>2130973</v>
      </c>
      <c r="W38">
        <v>256498</v>
      </c>
      <c r="X38">
        <v>49658</v>
      </c>
      <c r="Y38">
        <v>7184</v>
      </c>
    </row>
    <row r="39" spans="1:25">
      <c r="A39">
        <v>37</v>
      </c>
      <c r="B39">
        <v>2009</v>
      </c>
      <c r="C39">
        <v>7</v>
      </c>
      <c r="D39" t="s">
        <v>47</v>
      </c>
      <c r="E39" t="s">
        <v>263</v>
      </c>
      <c r="F39">
        <v>3233466240</v>
      </c>
      <c r="G39">
        <v>327584968</v>
      </c>
      <c r="H39">
        <v>2320752371</v>
      </c>
      <c r="I39">
        <v>105793172</v>
      </c>
      <c r="J39">
        <v>259172641</v>
      </c>
      <c r="K39">
        <v>29227905</v>
      </c>
      <c r="L39">
        <v>216206579</v>
      </c>
      <c r="M39">
        <v>10112212</v>
      </c>
      <c r="N39">
        <v>81782463</v>
      </c>
      <c r="O39">
        <v>6411251</v>
      </c>
      <c r="P39">
        <v>22958</v>
      </c>
      <c r="Q39">
        <v>1196</v>
      </c>
      <c r="R39">
        <v>37536.17</v>
      </c>
      <c r="S39">
        <v>3058.38</v>
      </c>
      <c r="T39">
        <v>19466584</v>
      </c>
      <c r="U39">
        <v>1855399</v>
      </c>
      <c r="V39">
        <v>2351626</v>
      </c>
      <c r="W39">
        <v>64171</v>
      </c>
      <c r="X39">
        <v>64525</v>
      </c>
      <c r="Y39">
        <v>2135</v>
      </c>
    </row>
    <row r="40" spans="1:25">
      <c r="A40">
        <v>38</v>
      </c>
      <c r="B40">
        <v>2009</v>
      </c>
      <c r="C40">
        <v>7</v>
      </c>
      <c r="D40" t="s">
        <v>45</v>
      </c>
      <c r="E40" t="s">
        <v>263</v>
      </c>
      <c r="F40">
        <v>286209660</v>
      </c>
      <c r="G40">
        <v>0</v>
      </c>
      <c r="H40">
        <v>213938129</v>
      </c>
      <c r="I40">
        <v>0</v>
      </c>
      <c r="J40">
        <v>31668849</v>
      </c>
      <c r="K40">
        <v>0</v>
      </c>
      <c r="L40">
        <v>18039218</v>
      </c>
      <c r="M40">
        <v>0</v>
      </c>
      <c r="N40">
        <v>8582146</v>
      </c>
      <c r="O40">
        <v>0</v>
      </c>
      <c r="P40">
        <v>2419</v>
      </c>
      <c r="Q40">
        <v>0</v>
      </c>
      <c r="R40">
        <v>4507.49</v>
      </c>
      <c r="S40">
        <v>0</v>
      </c>
      <c r="T40">
        <v>2572726</v>
      </c>
      <c r="U40">
        <v>0</v>
      </c>
      <c r="V40">
        <v>184396</v>
      </c>
      <c r="W40">
        <v>0</v>
      </c>
      <c r="X40">
        <v>2656</v>
      </c>
      <c r="Y40">
        <v>0</v>
      </c>
    </row>
    <row r="41" spans="1:25">
      <c r="A41">
        <v>39</v>
      </c>
      <c r="B41">
        <v>2009</v>
      </c>
      <c r="C41">
        <v>7</v>
      </c>
      <c r="D41" t="s">
        <v>47</v>
      </c>
      <c r="E41" t="s">
        <v>263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>
      <c r="A42">
        <v>40</v>
      </c>
      <c r="B42">
        <v>2009</v>
      </c>
      <c r="C42">
        <v>7</v>
      </c>
      <c r="D42" t="s">
        <v>47</v>
      </c>
      <c r="E42" t="s">
        <v>263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>
      <c r="A43">
        <v>41</v>
      </c>
      <c r="B43">
        <v>2009</v>
      </c>
      <c r="C43">
        <v>7</v>
      </c>
      <c r="D43" t="s">
        <v>182</v>
      </c>
      <c r="E43" t="s">
        <v>263</v>
      </c>
      <c r="F43">
        <v>0</v>
      </c>
      <c r="G43">
        <v>0</v>
      </c>
      <c r="H43">
        <v>0</v>
      </c>
      <c r="I43">
        <v>0</v>
      </c>
      <c r="J43">
        <v>15651998</v>
      </c>
      <c r="K43">
        <v>0</v>
      </c>
      <c r="L43">
        <v>6365710</v>
      </c>
      <c r="M43">
        <v>0</v>
      </c>
      <c r="N43">
        <v>2104216</v>
      </c>
      <c r="O43">
        <v>0</v>
      </c>
      <c r="P43">
        <v>310</v>
      </c>
      <c r="Q43">
        <v>0</v>
      </c>
      <c r="R43">
        <v>606</v>
      </c>
      <c r="S43">
        <v>0</v>
      </c>
      <c r="T43">
        <v>360349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>
      <c r="A44">
        <v>42</v>
      </c>
      <c r="B44">
        <v>2009</v>
      </c>
      <c r="C44">
        <v>8</v>
      </c>
      <c r="D44" t="s">
        <v>71</v>
      </c>
      <c r="E44" t="s">
        <v>263</v>
      </c>
      <c r="F44">
        <v>3215752999</v>
      </c>
      <c r="G44">
        <v>2046205730</v>
      </c>
      <c r="H44">
        <v>2024524848</v>
      </c>
      <c r="I44">
        <v>1511779703</v>
      </c>
      <c r="J44">
        <v>333890972</v>
      </c>
      <c r="K44">
        <v>325639134</v>
      </c>
      <c r="L44">
        <v>195320907</v>
      </c>
      <c r="M44">
        <v>153437971</v>
      </c>
      <c r="N44">
        <v>104256988</v>
      </c>
      <c r="O44">
        <v>75610620</v>
      </c>
      <c r="P44">
        <v>21275</v>
      </c>
      <c r="Q44">
        <v>1750</v>
      </c>
      <c r="R44">
        <v>34288.909999999902</v>
      </c>
      <c r="S44">
        <v>11436.24</v>
      </c>
      <c r="T44">
        <v>18701464</v>
      </c>
      <c r="U44">
        <v>8728144</v>
      </c>
      <c r="V44">
        <v>1902832</v>
      </c>
      <c r="W44">
        <v>254766</v>
      </c>
      <c r="X44">
        <v>48228</v>
      </c>
      <c r="Y44">
        <v>8043</v>
      </c>
    </row>
    <row r="45" spans="1:25">
      <c r="A45">
        <v>43</v>
      </c>
      <c r="B45">
        <v>2009</v>
      </c>
      <c r="C45">
        <v>8</v>
      </c>
      <c r="D45" t="s">
        <v>47</v>
      </c>
      <c r="E45" t="s">
        <v>263</v>
      </c>
      <c r="F45">
        <v>3145112238</v>
      </c>
      <c r="G45">
        <v>323822548</v>
      </c>
      <c r="H45">
        <v>1884791102</v>
      </c>
      <c r="I45">
        <v>101132525</v>
      </c>
      <c r="J45">
        <v>278165385</v>
      </c>
      <c r="K45">
        <v>23871903</v>
      </c>
      <c r="L45">
        <v>175981903</v>
      </c>
      <c r="M45">
        <v>9718608</v>
      </c>
      <c r="N45">
        <v>91729236</v>
      </c>
      <c r="O45">
        <v>7786568</v>
      </c>
      <c r="P45">
        <v>22535</v>
      </c>
      <c r="Q45">
        <v>1170</v>
      </c>
      <c r="R45">
        <v>36517.811000000002</v>
      </c>
      <c r="S45">
        <v>3002.1099999999901</v>
      </c>
      <c r="T45">
        <v>18961158</v>
      </c>
      <c r="U45">
        <v>1822821</v>
      </c>
      <c r="V45">
        <v>1938902</v>
      </c>
      <c r="W45">
        <v>61417</v>
      </c>
      <c r="X45">
        <v>62256</v>
      </c>
      <c r="Y45">
        <v>1840</v>
      </c>
    </row>
    <row r="46" spans="1:25">
      <c r="A46">
        <v>44</v>
      </c>
      <c r="B46">
        <v>2009</v>
      </c>
      <c r="C46">
        <v>8</v>
      </c>
      <c r="D46" t="s">
        <v>45</v>
      </c>
      <c r="E46" t="s">
        <v>263</v>
      </c>
      <c r="F46">
        <v>276529714</v>
      </c>
      <c r="G46">
        <v>0</v>
      </c>
      <c r="H46">
        <v>193145853</v>
      </c>
      <c r="I46">
        <v>0</v>
      </c>
      <c r="J46">
        <v>30599726</v>
      </c>
      <c r="K46">
        <v>0</v>
      </c>
      <c r="L46">
        <v>16260533</v>
      </c>
      <c r="M46">
        <v>0</v>
      </c>
      <c r="N46">
        <v>8415980</v>
      </c>
      <c r="O46">
        <v>0</v>
      </c>
      <c r="P46">
        <v>2504</v>
      </c>
      <c r="Q46">
        <v>0</v>
      </c>
      <c r="R46">
        <v>4450.62</v>
      </c>
      <c r="S46">
        <v>0</v>
      </c>
      <c r="T46">
        <v>2488505</v>
      </c>
      <c r="U46">
        <v>0</v>
      </c>
      <c r="V46">
        <v>179213</v>
      </c>
      <c r="W46">
        <v>0</v>
      </c>
      <c r="X46">
        <v>2838</v>
      </c>
      <c r="Y46">
        <v>0</v>
      </c>
    </row>
    <row r="47" spans="1:25">
      <c r="A47">
        <v>45</v>
      </c>
      <c r="B47">
        <v>2009</v>
      </c>
      <c r="C47">
        <v>8</v>
      </c>
      <c r="D47" t="s">
        <v>47</v>
      </c>
      <c r="E47" t="s">
        <v>263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>
        <v>46</v>
      </c>
      <c r="B48">
        <v>2009</v>
      </c>
      <c r="C48">
        <v>8</v>
      </c>
      <c r="D48" t="s">
        <v>47</v>
      </c>
      <c r="E48" t="s">
        <v>263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>
      <c r="A49">
        <v>47</v>
      </c>
      <c r="B49">
        <v>2009</v>
      </c>
      <c r="C49">
        <v>8</v>
      </c>
      <c r="D49" t="s">
        <v>182</v>
      </c>
      <c r="E49" t="s">
        <v>263</v>
      </c>
      <c r="F49">
        <v>0</v>
      </c>
      <c r="G49">
        <v>0</v>
      </c>
      <c r="H49">
        <v>0</v>
      </c>
      <c r="I49">
        <v>0</v>
      </c>
      <c r="J49">
        <v>14524303</v>
      </c>
      <c r="K49">
        <v>0</v>
      </c>
      <c r="L49">
        <v>6166833</v>
      </c>
      <c r="M49">
        <v>0</v>
      </c>
      <c r="N49">
        <v>1973077</v>
      </c>
      <c r="O49">
        <v>0</v>
      </c>
      <c r="P49">
        <v>280</v>
      </c>
      <c r="Q49">
        <v>0</v>
      </c>
      <c r="R49">
        <v>557.29999999999995</v>
      </c>
      <c r="S49">
        <v>0</v>
      </c>
      <c r="T49">
        <v>333273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>
      <c r="A50">
        <v>48</v>
      </c>
      <c r="B50">
        <v>2009</v>
      </c>
      <c r="C50">
        <v>9</v>
      </c>
      <c r="D50" t="s">
        <v>71</v>
      </c>
      <c r="E50" t="s">
        <v>263</v>
      </c>
      <c r="F50">
        <v>3227386384</v>
      </c>
      <c r="G50">
        <v>1958985956</v>
      </c>
      <c r="H50">
        <v>2111263654</v>
      </c>
      <c r="I50">
        <v>1493478114</v>
      </c>
      <c r="J50">
        <v>334290043</v>
      </c>
      <c r="K50">
        <v>312785360</v>
      </c>
      <c r="L50">
        <v>201164887</v>
      </c>
      <c r="M50">
        <v>151014528</v>
      </c>
      <c r="N50">
        <v>102653740</v>
      </c>
      <c r="O50">
        <v>71780940</v>
      </c>
      <c r="P50">
        <v>21044</v>
      </c>
      <c r="Q50">
        <v>1656</v>
      </c>
      <c r="R50">
        <v>34320.5</v>
      </c>
      <c r="S50">
        <v>10900.28</v>
      </c>
      <c r="T50">
        <v>18787074</v>
      </c>
      <c r="U50">
        <v>8337974</v>
      </c>
      <c r="V50">
        <v>2052715</v>
      </c>
      <c r="W50">
        <v>260194</v>
      </c>
      <c r="X50">
        <v>48949</v>
      </c>
      <c r="Y50">
        <v>8727</v>
      </c>
    </row>
    <row r="51" spans="1:25">
      <c r="A51">
        <v>49</v>
      </c>
      <c r="B51">
        <v>2009</v>
      </c>
      <c r="C51">
        <v>9</v>
      </c>
      <c r="D51" t="s">
        <v>47</v>
      </c>
      <c r="E51" t="s">
        <v>263</v>
      </c>
      <c r="F51">
        <v>3058366246</v>
      </c>
      <c r="G51">
        <v>286874262</v>
      </c>
      <c r="H51">
        <v>1991579885</v>
      </c>
      <c r="I51">
        <v>144373962</v>
      </c>
      <c r="J51">
        <v>274898421</v>
      </c>
      <c r="K51">
        <v>23098303</v>
      </c>
      <c r="L51">
        <v>185781813</v>
      </c>
      <c r="M51">
        <v>13591144</v>
      </c>
      <c r="N51">
        <v>92436995</v>
      </c>
      <c r="O51">
        <v>7158681</v>
      </c>
      <c r="P51">
        <v>21806</v>
      </c>
      <c r="Q51">
        <v>1025</v>
      </c>
      <c r="R51">
        <v>35400.729999999901</v>
      </c>
      <c r="S51">
        <v>2647.14</v>
      </c>
      <c r="T51">
        <v>18339434</v>
      </c>
      <c r="U51">
        <v>1627316</v>
      </c>
      <c r="V51">
        <v>2082809</v>
      </c>
      <c r="W51">
        <v>88303</v>
      </c>
      <c r="X51">
        <v>62015</v>
      </c>
      <c r="Y51">
        <v>1918</v>
      </c>
    </row>
    <row r="52" spans="1:25">
      <c r="A52">
        <v>50</v>
      </c>
      <c r="B52">
        <v>2009</v>
      </c>
      <c r="C52">
        <v>9</v>
      </c>
      <c r="D52" t="s">
        <v>45</v>
      </c>
      <c r="E52" t="s">
        <v>263</v>
      </c>
      <c r="F52">
        <v>266038998</v>
      </c>
      <c r="G52">
        <v>0</v>
      </c>
      <c r="H52">
        <v>188560701</v>
      </c>
      <c r="I52">
        <v>0</v>
      </c>
      <c r="J52">
        <v>29459863</v>
      </c>
      <c r="K52">
        <v>0</v>
      </c>
      <c r="L52">
        <v>15723247</v>
      </c>
      <c r="M52">
        <v>0</v>
      </c>
      <c r="N52">
        <v>8184959</v>
      </c>
      <c r="O52">
        <v>0</v>
      </c>
      <c r="P52">
        <v>2484</v>
      </c>
      <c r="Q52">
        <v>0</v>
      </c>
      <c r="R52">
        <v>4341.43</v>
      </c>
      <c r="S52">
        <v>0</v>
      </c>
      <c r="T52">
        <v>2397346</v>
      </c>
      <c r="U52">
        <v>0</v>
      </c>
      <c r="V52">
        <v>188911</v>
      </c>
      <c r="W52">
        <v>0</v>
      </c>
      <c r="X52">
        <v>2591</v>
      </c>
      <c r="Y52">
        <v>0</v>
      </c>
    </row>
    <row r="53" spans="1:25">
      <c r="A53">
        <v>51</v>
      </c>
      <c r="B53">
        <v>2009</v>
      </c>
      <c r="C53">
        <v>9</v>
      </c>
      <c r="D53" t="s">
        <v>47</v>
      </c>
      <c r="E53" t="s">
        <v>263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>
      <c r="A54">
        <v>52</v>
      </c>
      <c r="B54">
        <v>2009</v>
      </c>
      <c r="C54">
        <v>9</v>
      </c>
      <c r="D54" t="s">
        <v>47</v>
      </c>
      <c r="E54" t="s">
        <v>263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>
      <c r="A55">
        <v>53</v>
      </c>
      <c r="B55">
        <v>2009</v>
      </c>
      <c r="C55">
        <v>9</v>
      </c>
      <c r="D55" t="s">
        <v>182</v>
      </c>
      <c r="E55" t="s">
        <v>263</v>
      </c>
      <c r="F55">
        <v>0</v>
      </c>
      <c r="G55">
        <v>0</v>
      </c>
      <c r="H55">
        <v>0</v>
      </c>
      <c r="I55">
        <v>0</v>
      </c>
      <c r="J55">
        <v>15171327</v>
      </c>
      <c r="K55">
        <v>0</v>
      </c>
      <c r="L55">
        <v>6119547</v>
      </c>
      <c r="M55">
        <v>0</v>
      </c>
      <c r="N55">
        <v>1970111</v>
      </c>
      <c r="O55">
        <v>0</v>
      </c>
      <c r="P55">
        <v>238</v>
      </c>
      <c r="Q55">
        <v>0</v>
      </c>
      <c r="R55">
        <v>546.9</v>
      </c>
      <c r="S55">
        <v>0</v>
      </c>
      <c r="T55">
        <v>340269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>
      <c r="A56">
        <v>54</v>
      </c>
      <c r="B56">
        <v>2009</v>
      </c>
      <c r="C56">
        <v>10</v>
      </c>
      <c r="D56" t="s">
        <v>71</v>
      </c>
      <c r="E56" t="s">
        <v>264</v>
      </c>
      <c r="F56">
        <v>3370580766</v>
      </c>
      <c r="G56">
        <v>2042483510</v>
      </c>
      <c r="H56">
        <v>2433499834</v>
      </c>
      <c r="I56">
        <v>1596953213</v>
      </c>
      <c r="J56">
        <v>349592401</v>
      </c>
      <c r="K56">
        <v>327448490</v>
      </c>
      <c r="L56">
        <v>230255832</v>
      </c>
      <c r="M56">
        <v>160276698</v>
      </c>
      <c r="N56">
        <v>109604080</v>
      </c>
      <c r="O56">
        <v>76668609</v>
      </c>
      <c r="P56">
        <v>21754</v>
      </c>
      <c r="Q56">
        <v>1690</v>
      </c>
      <c r="R56">
        <v>35935.11</v>
      </c>
      <c r="S56">
        <v>11345.8299999999</v>
      </c>
      <c r="T56">
        <v>19610507</v>
      </c>
      <c r="U56">
        <v>8672345</v>
      </c>
      <c r="V56">
        <v>2336184</v>
      </c>
      <c r="W56">
        <v>283795</v>
      </c>
      <c r="X56">
        <v>51370</v>
      </c>
      <c r="Y56">
        <v>9148</v>
      </c>
    </row>
    <row r="57" spans="1:25">
      <c r="A57">
        <v>55</v>
      </c>
      <c r="B57">
        <v>2009</v>
      </c>
      <c r="C57">
        <v>10</v>
      </c>
      <c r="D57" t="s">
        <v>47</v>
      </c>
      <c r="E57" t="s">
        <v>264</v>
      </c>
      <c r="F57">
        <v>3156786704</v>
      </c>
      <c r="G57">
        <v>308709656</v>
      </c>
      <c r="H57">
        <v>2255013951</v>
      </c>
      <c r="I57">
        <v>178018278</v>
      </c>
      <c r="J57">
        <v>297912459</v>
      </c>
      <c r="K57">
        <v>25380152</v>
      </c>
      <c r="L57">
        <v>210779665</v>
      </c>
      <c r="M57">
        <v>16843759</v>
      </c>
      <c r="N57">
        <v>96489945</v>
      </c>
      <c r="O57">
        <v>7938880</v>
      </c>
      <c r="P57">
        <v>22700</v>
      </c>
      <c r="Q57">
        <v>1058</v>
      </c>
      <c r="R57">
        <v>37230.379999999997</v>
      </c>
      <c r="S57">
        <v>2864.08</v>
      </c>
      <c r="T57">
        <v>19197274</v>
      </c>
      <c r="U57">
        <v>1774921</v>
      </c>
      <c r="V57">
        <v>2334868</v>
      </c>
      <c r="W57">
        <v>103998</v>
      </c>
      <c r="X57">
        <v>65781</v>
      </c>
      <c r="Y57">
        <v>2687</v>
      </c>
    </row>
    <row r="58" spans="1:25">
      <c r="A58">
        <v>56</v>
      </c>
      <c r="B58">
        <v>2009</v>
      </c>
      <c r="C58">
        <v>10</v>
      </c>
      <c r="D58" t="s">
        <v>45</v>
      </c>
      <c r="E58" t="s">
        <v>264</v>
      </c>
      <c r="F58">
        <v>261306644</v>
      </c>
      <c r="G58">
        <v>0</v>
      </c>
      <c r="H58">
        <v>199310239</v>
      </c>
      <c r="I58">
        <v>0</v>
      </c>
      <c r="J58">
        <v>28931004</v>
      </c>
      <c r="K58">
        <v>0</v>
      </c>
      <c r="L58">
        <v>16561157</v>
      </c>
      <c r="M58">
        <v>0</v>
      </c>
      <c r="N58">
        <v>8141954</v>
      </c>
      <c r="O58">
        <v>0</v>
      </c>
      <c r="P58">
        <v>2476</v>
      </c>
      <c r="Q58">
        <v>0</v>
      </c>
      <c r="R58">
        <v>4280.6099999999997</v>
      </c>
      <c r="S58">
        <v>0</v>
      </c>
      <c r="T58">
        <v>2350835</v>
      </c>
      <c r="U58">
        <v>0</v>
      </c>
      <c r="V58">
        <v>199611</v>
      </c>
      <c r="W58">
        <v>0</v>
      </c>
      <c r="X58">
        <v>2888</v>
      </c>
      <c r="Y58">
        <v>0</v>
      </c>
    </row>
    <row r="59" spans="1:25">
      <c r="A59">
        <v>57</v>
      </c>
      <c r="B59">
        <v>2009</v>
      </c>
      <c r="C59">
        <v>10</v>
      </c>
      <c r="D59" t="s">
        <v>47</v>
      </c>
      <c r="E59" t="s">
        <v>264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>
      <c r="A60">
        <v>58</v>
      </c>
      <c r="B60">
        <v>2009</v>
      </c>
      <c r="C60">
        <v>10</v>
      </c>
      <c r="D60" t="s">
        <v>47</v>
      </c>
      <c r="E60" t="s">
        <v>264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>
      <c r="A61">
        <v>59</v>
      </c>
      <c r="B61">
        <v>2009</v>
      </c>
      <c r="C61">
        <v>10</v>
      </c>
      <c r="D61" t="s">
        <v>182</v>
      </c>
      <c r="E61" t="s">
        <v>264</v>
      </c>
      <c r="F61">
        <v>0</v>
      </c>
      <c r="G61">
        <v>0</v>
      </c>
      <c r="H61">
        <v>0</v>
      </c>
      <c r="I61">
        <v>0</v>
      </c>
      <c r="J61">
        <v>14878230</v>
      </c>
      <c r="K61">
        <v>0</v>
      </c>
      <c r="L61">
        <v>7260938</v>
      </c>
      <c r="M61">
        <v>0</v>
      </c>
      <c r="N61">
        <v>1832619</v>
      </c>
      <c r="O61">
        <v>0</v>
      </c>
      <c r="P61">
        <v>211</v>
      </c>
      <c r="Q61">
        <v>0</v>
      </c>
      <c r="R61">
        <v>509.67</v>
      </c>
      <c r="S61">
        <v>0</v>
      </c>
      <c r="T61">
        <v>325152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>
      <c r="A62">
        <v>60</v>
      </c>
      <c r="B62">
        <v>2009</v>
      </c>
      <c r="C62">
        <v>11</v>
      </c>
      <c r="D62" t="s">
        <v>71</v>
      </c>
      <c r="E62" t="s">
        <v>264</v>
      </c>
      <c r="F62">
        <v>3349393186</v>
      </c>
      <c r="G62">
        <v>1968060970</v>
      </c>
      <c r="H62">
        <v>2176130272</v>
      </c>
      <c r="I62">
        <v>1451608033</v>
      </c>
      <c r="J62">
        <v>348470594</v>
      </c>
      <c r="K62">
        <v>315152201</v>
      </c>
      <c r="L62">
        <v>207738439</v>
      </c>
      <c r="M62">
        <v>146805817</v>
      </c>
      <c r="N62">
        <v>108821796</v>
      </c>
      <c r="O62">
        <v>72227444</v>
      </c>
      <c r="P62">
        <v>21479</v>
      </c>
      <c r="Q62">
        <v>1623</v>
      </c>
      <c r="R62">
        <v>35275.17</v>
      </c>
      <c r="S62">
        <v>10911.1699999999</v>
      </c>
      <c r="T62">
        <v>19482583</v>
      </c>
      <c r="U62">
        <v>8353343</v>
      </c>
      <c r="V62">
        <v>2061583</v>
      </c>
      <c r="W62">
        <v>264114</v>
      </c>
      <c r="X62">
        <v>42767</v>
      </c>
      <c r="Y62">
        <v>7581</v>
      </c>
    </row>
    <row r="63" spans="1:25">
      <c r="A63">
        <v>61</v>
      </c>
      <c r="B63">
        <v>2009</v>
      </c>
      <c r="C63">
        <v>11</v>
      </c>
      <c r="D63" t="s">
        <v>47</v>
      </c>
      <c r="E63" t="s">
        <v>264</v>
      </c>
      <c r="F63">
        <v>3115555376</v>
      </c>
      <c r="G63">
        <v>323261767</v>
      </c>
      <c r="H63">
        <v>2228531184</v>
      </c>
      <c r="I63">
        <v>189263649</v>
      </c>
      <c r="J63">
        <v>294426178</v>
      </c>
      <c r="K63">
        <v>26595056</v>
      </c>
      <c r="L63">
        <v>207799421</v>
      </c>
      <c r="M63">
        <v>17899781</v>
      </c>
      <c r="N63">
        <v>94522210</v>
      </c>
      <c r="O63">
        <v>8333125</v>
      </c>
      <c r="P63">
        <v>22223</v>
      </c>
      <c r="Q63">
        <v>1118</v>
      </c>
      <c r="R63">
        <v>36147.03</v>
      </c>
      <c r="S63">
        <v>3007.61</v>
      </c>
      <c r="T63">
        <v>18834704</v>
      </c>
      <c r="U63">
        <v>1859766</v>
      </c>
      <c r="V63">
        <v>2260505</v>
      </c>
      <c r="W63">
        <v>110144</v>
      </c>
      <c r="X63">
        <v>62310</v>
      </c>
      <c r="Y63">
        <v>3079</v>
      </c>
    </row>
    <row r="64" spans="1:25">
      <c r="A64">
        <v>62</v>
      </c>
      <c r="B64">
        <v>2009</v>
      </c>
      <c r="C64">
        <v>11</v>
      </c>
      <c r="D64" t="s">
        <v>45</v>
      </c>
      <c r="E64" t="s">
        <v>264</v>
      </c>
      <c r="F64">
        <v>251883700</v>
      </c>
      <c r="G64">
        <v>0</v>
      </c>
      <c r="H64">
        <v>190197899</v>
      </c>
      <c r="I64">
        <v>0</v>
      </c>
      <c r="J64">
        <v>27906266</v>
      </c>
      <c r="K64">
        <v>0</v>
      </c>
      <c r="L64">
        <v>15749268</v>
      </c>
      <c r="M64">
        <v>0</v>
      </c>
      <c r="N64">
        <v>7847288</v>
      </c>
      <c r="O64">
        <v>0</v>
      </c>
      <c r="P64">
        <v>2418</v>
      </c>
      <c r="Q64">
        <v>0</v>
      </c>
      <c r="R64">
        <v>4127.1000000000004</v>
      </c>
      <c r="S64">
        <v>0</v>
      </c>
      <c r="T64">
        <v>2251814</v>
      </c>
      <c r="U64">
        <v>0</v>
      </c>
      <c r="V64">
        <v>191583</v>
      </c>
      <c r="W64">
        <v>0</v>
      </c>
      <c r="X64">
        <v>2700</v>
      </c>
      <c r="Y64">
        <v>0</v>
      </c>
    </row>
    <row r="65" spans="1:25">
      <c r="A65">
        <v>63</v>
      </c>
      <c r="B65">
        <v>2009</v>
      </c>
      <c r="C65">
        <v>11</v>
      </c>
      <c r="D65" t="s">
        <v>47</v>
      </c>
      <c r="E65" t="s">
        <v>264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>
      <c r="A66">
        <v>64</v>
      </c>
      <c r="B66">
        <v>2009</v>
      </c>
      <c r="C66">
        <v>11</v>
      </c>
      <c r="D66" t="s">
        <v>47</v>
      </c>
      <c r="E66" t="s">
        <v>264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>
      <c r="A67">
        <v>65</v>
      </c>
      <c r="B67">
        <v>2009</v>
      </c>
      <c r="C67">
        <v>11</v>
      </c>
      <c r="D67" t="s">
        <v>182</v>
      </c>
      <c r="E67" t="s">
        <v>264</v>
      </c>
      <c r="F67">
        <v>0</v>
      </c>
      <c r="G67">
        <v>0</v>
      </c>
      <c r="H67">
        <v>0</v>
      </c>
      <c r="I67">
        <v>0</v>
      </c>
      <c r="J67">
        <v>17243395</v>
      </c>
      <c r="K67">
        <v>0</v>
      </c>
      <c r="L67">
        <v>8114954</v>
      </c>
      <c r="M67">
        <v>0</v>
      </c>
      <c r="N67">
        <v>2031837</v>
      </c>
      <c r="O67">
        <v>0</v>
      </c>
      <c r="P67">
        <v>220</v>
      </c>
      <c r="Q67">
        <v>0</v>
      </c>
      <c r="R67">
        <v>570.12</v>
      </c>
      <c r="S67">
        <v>0</v>
      </c>
      <c r="T67">
        <v>368916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>
      <c r="A68">
        <v>66</v>
      </c>
      <c r="B68">
        <v>2009</v>
      </c>
      <c r="C68">
        <v>12</v>
      </c>
      <c r="D68" t="s">
        <v>71</v>
      </c>
      <c r="E68" t="s">
        <v>264</v>
      </c>
      <c r="F68">
        <v>3650321159</v>
      </c>
      <c r="G68">
        <v>2118135321</v>
      </c>
      <c r="H68">
        <v>2423873632</v>
      </c>
      <c r="I68">
        <v>1601137627</v>
      </c>
      <c r="J68">
        <v>379588650</v>
      </c>
      <c r="K68">
        <v>343407893</v>
      </c>
      <c r="L68">
        <v>234335988</v>
      </c>
      <c r="M68">
        <v>160456547</v>
      </c>
      <c r="N68">
        <v>119558133</v>
      </c>
      <c r="O68">
        <v>79892294</v>
      </c>
      <c r="P68">
        <v>23011</v>
      </c>
      <c r="Q68">
        <v>1741</v>
      </c>
      <c r="R68">
        <v>38513.54</v>
      </c>
      <c r="S68">
        <v>11810.05</v>
      </c>
      <c r="T68">
        <v>21261710</v>
      </c>
      <c r="U68">
        <v>8983937</v>
      </c>
      <c r="V68">
        <v>2187846</v>
      </c>
      <c r="W68">
        <v>282703</v>
      </c>
      <c r="X68">
        <v>73741</v>
      </c>
      <c r="Y68">
        <v>6999</v>
      </c>
    </row>
    <row r="69" spans="1:25">
      <c r="A69">
        <v>67</v>
      </c>
      <c r="B69">
        <v>2009</v>
      </c>
      <c r="C69">
        <v>12</v>
      </c>
      <c r="D69" t="s">
        <v>47</v>
      </c>
      <c r="E69" t="s">
        <v>264</v>
      </c>
      <c r="F69">
        <v>3365905594</v>
      </c>
      <c r="G69">
        <v>359848886</v>
      </c>
      <c r="H69">
        <v>2556496616</v>
      </c>
      <c r="I69">
        <v>218248068</v>
      </c>
      <c r="J69">
        <v>325805215</v>
      </c>
      <c r="K69">
        <v>31111326</v>
      </c>
      <c r="L69">
        <v>249302683</v>
      </c>
      <c r="M69">
        <v>21623884</v>
      </c>
      <c r="N69">
        <v>102404031</v>
      </c>
      <c r="O69">
        <v>9294433</v>
      </c>
      <c r="P69">
        <v>23629</v>
      </c>
      <c r="Q69">
        <v>1215</v>
      </c>
      <c r="R69">
        <v>39104.078999999998</v>
      </c>
      <c r="S69">
        <v>3293.52</v>
      </c>
      <c r="T69">
        <v>20332147</v>
      </c>
      <c r="U69">
        <v>2060463</v>
      </c>
      <c r="V69">
        <v>2510773</v>
      </c>
      <c r="W69">
        <v>125711</v>
      </c>
      <c r="X69">
        <v>64035</v>
      </c>
      <c r="Y69">
        <v>3030</v>
      </c>
    </row>
    <row r="70" spans="1:25">
      <c r="A70">
        <v>68</v>
      </c>
      <c r="B70">
        <v>2009</v>
      </c>
      <c r="C70">
        <v>12</v>
      </c>
      <c r="D70" t="s">
        <v>45</v>
      </c>
      <c r="E70" t="s">
        <v>264</v>
      </c>
      <c r="F70">
        <v>334780062</v>
      </c>
      <c r="G70">
        <v>0</v>
      </c>
      <c r="H70">
        <v>236439851</v>
      </c>
      <c r="I70">
        <v>0</v>
      </c>
      <c r="J70">
        <v>37012074</v>
      </c>
      <c r="K70">
        <v>0</v>
      </c>
      <c r="L70">
        <v>19625391</v>
      </c>
      <c r="M70">
        <v>0</v>
      </c>
      <c r="N70">
        <v>10340353</v>
      </c>
      <c r="O70">
        <v>0</v>
      </c>
      <c r="P70">
        <v>2962</v>
      </c>
      <c r="Q70">
        <v>0</v>
      </c>
      <c r="R70">
        <v>5407.75</v>
      </c>
      <c r="S70">
        <v>0</v>
      </c>
      <c r="T70">
        <v>3029788</v>
      </c>
      <c r="U70">
        <v>0</v>
      </c>
      <c r="V70">
        <v>218428</v>
      </c>
      <c r="W70">
        <v>0</v>
      </c>
      <c r="X70">
        <v>3385</v>
      </c>
      <c r="Y70">
        <v>0</v>
      </c>
    </row>
    <row r="71" spans="1:25">
      <c r="A71">
        <v>69</v>
      </c>
      <c r="B71">
        <v>2009</v>
      </c>
      <c r="C71">
        <v>12</v>
      </c>
      <c r="D71" t="s">
        <v>47</v>
      </c>
      <c r="E71" t="s">
        <v>264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>
      <c r="A72">
        <v>70</v>
      </c>
      <c r="B72">
        <v>2009</v>
      </c>
      <c r="C72">
        <v>12</v>
      </c>
      <c r="D72" t="s">
        <v>47</v>
      </c>
      <c r="E72" t="s">
        <v>264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>
      <c r="A73">
        <v>71</v>
      </c>
      <c r="B73">
        <v>2009</v>
      </c>
      <c r="C73">
        <v>12</v>
      </c>
      <c r="D73" t="s">
        <v>182</v>
      </c>
      <c r="E73" t="s">
        <v>264</v>
      </c>
      <c r="F73">
        <v>0</v>
      </c>
      <c r="G73">
        <v>0</v>
      </c>
      <c r="H73">
        <v>0</v>
      </c>
      <c r="I73">
        <v>0</v>
      </c>
      <c r="J73">
        <v>17815448</v>
      </c>
      <c r="K73">
        <v>92834</v>
      </c>
      <c r="L73">
        <v>8127293</v>
      </c>
      <c r="M73">
        <v>0</v>
      </c>
      <c r="N73">
        <v>2193636</v>
      </c>
      <c r="O73">
        <v>10025</v>
      </c>
      <c r="P73">
        <v>234</v>
      </c>
      <c r="Q73">
        <v>1</v>
      </c>
      <c r="R73">
        <v>604.11</v>
      </c>
      <c r="S73">
        <v>3.33</v>
      </c>
      <c r="T73">
        <v>385249</v>
      </c>
      <c r="U73">
        <v>2128</v>
      </c>
      <c r="V73">
        <v>0</v>
      </c>
      <c r="W73">
        <v>0</v>
      </c>
      <c r="X73">
        <v>0</v>
      </c>
      <c r="Y73">
        <v>0</v>
      </c>
    </row>
    <row r="74" spans="1:25">
      <c r="A74">
        <v>72</v>
      </c>
      <c r="B74">
        <v>2010</v>
      </c>
      <c r="C74">
        <v>1</v>
      </c>
      <c r="D74" t="s">
        <v>71</v>
      </c>
      <c r="E74" t="s">
        <v>261</v>
      </c>
      <c r="F74">
        <v>3730936761</v>
      </c>
      <c r="G74">
        <v>2129537502</v>
      </c>
      <c r="H74">
        <v>2825289745</v>
      </c>
      <c r="I74">
        <v>1744403831</v>
      </c>
      <c r="J74">
        <v>387847107</v>
      </c>
      <c r="K74">
        <v>344976976</v>
      </c>
      <c r="L74">
        <v>268262209</v>
      </c>
      <c r="M74">
        <v>176552237</v>
      </c>
      <c r="N74">
        <v>119715101</v>
      </c>
      <c r="O74">
        <v>76831430</v>
      </c>
      <c r="P74">
        <v>23233</v>
      </c>
      <c r="Q74">
        <v>1756</v>
      </c>
      <c r="R74">
        <v>39112.17</v>
      </c>
      <c r="S74">
        <v>11836.96</v>
      </c>
      <c r="T74">
        <v>21740737</v>
      </c>
      <c r="U74">
        <v>9026901</v>
      </c>
      <c r="V74">
        <v>2409653</v>
      </c>
      <c r="W74">
        <v>313165</v>
      </c>
      <c r="X74">
        <v>46676</v>
      </c>
      <c r="Y74">
        <v>9513</v>
      </c>
    </row>
    <row r="75" spans="1:25">
      <c r="A75">
        <v>73</v>
      </c>
      <c r="B75">
        <v>2010</v>
      </c>
      <c r="C75">
        <v>1</v>
      </c>
      <c r="D75" t="s">
        <v>47</v>
      </c>
      <c r="E75" t="s">
        <v>261</v>
      </c>
      <c r="F75">
        <v>3604365157</v>
      </c>
      <c r="G75">
        <v>445530989</v>
      </c>
      <c r="H75">
        <v>2670670522</v>
      </c>
      <c r="I75">
        <v>276185368</v>
      </c>
      <c r="J75">
        <v>342906738</v>
      </c>
      <c r="K75">
        <v>40970130</v>
      </c>
      <c r="L75">
        <v>248060034</v>
      </c>
      <c r="M75">
        <v>25710602</v>
      </c>
      <c r="N75">
        <v>105864640</v>
      </c>
      <c r="O75">
        <v>11300397</v>
      </c>
      <c r="P75">
        <v>24113</v>
      </c>
      <c r="Q75">
        <v>1347</v>
      </c>
      <c r="R75">
        <v>40668.82</v>
      </c>
      <c r="S75">
        <v>3790.15</v>
      </c>
      <c r="T75">
        <v>21297912</v>
      </c>
      <c r="U75">
        <v>2362022</v>
      </c>
      <c r="V75">
        <v>2494310</v>
      </c>
      <c r="W75">
        <v>159649</v>
      </c>
      <c r="X75">
        <v>70066</v>
      </c>
      <c r="Y75">
        <v>4653</v>
      </c>
    </row>
    <row r="76" spans="1:25">
      <c r="A76">
        <v>74</v>
      </c>
      <c r="B76">
        <v>2010</v>
      </c>
      <c r="C76">
        <v>1</v>
      </c>
      <c r="D76" t="s">
        <v>45</v>
      </c>
      <c r="E76" t="s">
        <v>261</v>
      </c>
      <c r="F76">
        <v>358071280</v>
      </c>
      <c r="G76">
        <v>0</v>
      </c>
      <c r="H76">
        <v>319768251</v>
      </c>
      <c r="I76">
        <v>0</v>
      </c>
      <c r="J76">
        <v>44952345</v>
      </c>
      <c r="K76">
        <v>0</v>
      </c>
      <c r="L76">
        <v>31751702</v>
      </c>
      <c r="M76">
        <v>0</v>
      </c>
      <c r="N76">
        <v>8780176</v>
      </c>
      <c r="O76">
        <v>0</v>
      </c>
      <c r="P76">
        <v>3210</v>
      </c>
      <c r="Q76">
        <v>0</v>
      </c>
      <c r="R76">
        <v>5758.42</v>
      </c>
      <c r="S76">
        <v>0</v>
      </c>
      <c r="T76">
        <v>3246854</v>
      </c>
      <c r="U76">
        <v>0</v>
      </c>
      <c r="V76">
        <v>290033</v>
      </c>
      <c r="W76">
        <v>0</v>
      </c>
      <c r="X76">
        <v>4239</v>
      </c>
      <c r="Y76">
        <v>0</v>
      </c>
    </row>
    <row r="77" spans="1:25">
      <c r="A77">
        <v>75</v>
      </c>
      <c r="B77">
        <v>2010</v>
      </c>
      <c r="C77">
        <v>1</v>
      </c>
      <c r="D77" t="s">
        <v>47</v>
      </c>
      <c r="E77" t="s">
        <v>261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>
      <c r="A78">
        <v>76</v>
      </c>
      <c r="B78">
        <v>2010</v>
      </c>
      <c r="C78">
        <v>1</v>
      </c>
      <c r="D78" t="s">
        <v>47</v>
      </c>
      <c r="E78" t="s">
        <v>261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>
      <c r="A79">
        <v>77</v>
      </c>
      <c r="B79">
        <v>2010</v>
      </c>
      <c r="C79">
        <v>1</v>
      </c>
      <c r="D79" t="s">
        <v>182</v>
      </c>
      <c r="E79" t="s">
        <v>261</v>
      </c>
      <c r="F79">
        <v>0</v>
      </c>
      <c r="G79">
        <v>0</v>
      </c>
      <c r="H79">
        <v>0</v>
      </c>
      <c r="I79">
        <v>0</v>
      </c>
      <c r="J79">
        <v>12033608</v>
      </c>
      <c r="K79">
        <v>186933</v>
      </c>
      <c r="L79">
        <v>5355695</v>
      </c>
      <c r="M79">
        <v>0</v>
      </c>
      <c r="N79">
        <v>1409209</v>
      </c>
      <c r="O79">
        <v>28980</v>
      </c>
      <c r="P79">
        <v>164</v>
      </c>
      <c r="Q79">
        <v>3</v>
      </c>
      <c r="R79">
        <v>401.31</v>
      </c>
      <c r="S79">
        <v>8.65</v>
      </c>
      <c r="T79">
        <v>258244</v>
      </c>
      <c r="U79">
        <v>4256</v>
      </c>
      <c r="V79">
        <v>0</v>
      </c>
      <c r="W79">
        <v>0</v>
      </c>
      <c r="X79">
        <v>0</v>
      </c>
      <c r="Y79">
        <v>0</v>
      </c>
    </row>
    <row r="80" spans="1:25">
      <c r="A80">
        <v>78</v>
      </c>
      <c r="B80">
        <v>2010</v>
      </c>
      <c r="C80">
        <v>2</v>
      </c>
      <c r="D80" t="s">
        <v>71</v>
      </c>
      <c r="E80" t="s">
        <v>261</v>
      </c>
      <c r="F80">
        <v>3287839733</v>
      </c>
      <c r="G80">
        <v>1902859830</v>
      </c>
      <c r="H80">
        <v>2267516372</v>
      </c>
      <c r="I80">
        <v>1475213771</v>
      </c>
      <c r="J80">
        <v>342177346</v>
      </c>
      <c r="K80">
        <v>307480758</v>
      </c>
      <c r="L80">
        <v>214661754</v>
      </c>
      <c r="M80">
        <v>148265297</v>
      </c>
      <c r="N80">
        <v>108436738</v>
      </c>
      <c r="O80">
        <v>70502716</v>
      </c>
      <c r="P80">
        <v>20704</v>
      </c>
      <c r="Q80">
        <v>1608</v>
      </c>
      <c r="R80">
        <v>34321.899899999997</v>
      </c>
      <c r="S80">
        <v>10671.64</v>
      </c>
      <c r="T80">
        <v>19152583</v>
      </c>
      <c r="U80">
        <v>8147294</v>
      </c>
      <c r="V80">
        <v>2044625</v>
      </c>
      <c r="W80">
        <v>266399</v>
      </c>
      <c r="X80">
        <v>25310</v>
      </c>
      <c r="Y80">
        <v>9049</v>
      </c>
    </row>
    <row r="81" spans="1:25">
      <c r="A81">
        <v>79</v>
      </c>
      <c r="B81">
        <v>2010</v>
      </c>
      <c r="C81">
        <v>2</v>
      </c>
      <c r="D81" t="s">
        <v>47</v>
      </c>
      <c r="E81" t="s">
        <v>261</v>
      </c>
      <c r="F81">
        <v>3179193318</v>
      </c>
      <c r="G81">
        <v>403970746</v>
      </c>
      <c r="H81">
        <v>2204091718</v>
      </c>
      <c r="I81">
        <v>229178823</v>
      </c>
      <c r="J81">
        <v>295926808</v>
      </c>
      <c r="K81">
        <v>33191915</v>
      </c>
      <c r="L81">
        <v>203525395</v>
      </c>
      <c r="M81">
        <v>21216133</v>
      </c>
      <c r="N81">
        <v>90979425</v>
      </c>
      <c r="O81">
        <v>10046930</v>
      </c>
      <c r="P81">
        <v>21333</v>
      </c>
      <c r="Q81">
        <v>1224</v>
      </c>
      <c r="R81">
        <v>35704.97</v>
      </c>
      <c r="S81">
        <v>3464.3299999999899</v>
      </c>
      <c r="T81">
        <v>18779673</v>
      </c>
      <c r="U81">
        <v>2151198</v>
      </c>
      <c r="V81">
        <v>2151727</v>
      </c>
      <c r="W81">
        <v>132291</v>
      </c>
      <c r="X81">
        <v>56811</v>
      </c>
      <c r="Y81">
        <v>2690</v>
      </c>
    </row>
    <row r="82" spans="1:25">
      <c r="A82">
        <v>80</v>
      </c>
      <c r="B82">
        <v>2010</v>
      </c>
      <c r="C82">
        <v>2</v>
      </c>
      <c r="D82" t="s">
        <v>45</v>
      </c>
      <c r="E82" t="s">
        <v>261</v>
      </c>
      <c r="F82">
        <v>316645720</v>
      </c>
      <c r="G82">
        <v>0</v>
      </c>
      <c r="H82">
        <v>269016721</v>
      </c>
      <c r="I82">
        <v>0</v>
      </c>
      <c r="J82">
        <v>39539115</v>
      </c>
      <c r="K82">
        <v>0</v>
      </c>
      <c r="L82">
        <v>26483966</v>
      </c>
      <c r="M82">
        <v>0</v>
      </c>
      <c r="N82">
        <v>7751550</v>
      </c>
      <c r="O82">
        <v>0</v>
      </c>
      <c r="P82">
        <v>2848</v>
      </c>
      <c r="Q82">
        <v>0</v>
      </c>
      <c r="R82">
        <v>5068.18</v>
      </c>
      <c r="S82">
        <v>0</v>
      </c>
      <c r="T82">
        <v>2880079</v>
      </c>
      <c r="U82">
        <v>0</v>
      </c>
      <c r="V82">
        <v>249442</v>
      </c>
      <c r="W82">
        <v>0</v>
      </c>
      <c r="X82">
        <v>3651</v>
      </c>
      <c r="Y82">
        <v>0</v>
      </c>
    </row>
    <row r="83" spans="1:25">
      <c r="A83">
        <v>81</v>
      </c>
      <c r="B83">
        <v>2010</v>
      </c>
      <c r="C83">
        <v>2</v>
      </c>
      <c r="D83" t="s">
        <v>47</v>
      </c>
      <c r="E83" t="s">
        <v>261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>
      <c r="A84">
        <v>82</v>
      </c>
      <c r="B84">
        <v>2010</v>
      </c>
      <c r="C84">
        <v>2</v>
      </c>
      <c r="D84" t="s">
        <v>47</v>
      </c>
      <c r="E84" t="s">
        <v>261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>
      <c r="A85">
        <v>83</v>
      </c>
      <c r="B85">
        <v>2010</v>
      </c>
      <c r="C85">
        <v>2</v>
      </c>
      <c r="D85" t="s">
        <v>182</v>
      </c>
      <c r="E85" t="s">
        <v>261</v>
      </c>
      <c r="F85">
        <v>0</v>
      </c>
      <c r="G85">
        <v>0</v>
      </c>
      <c r="H85">
        <v>0</v>
      </c>
      <c r="I85">
        <v>0</v>
      </c>
      <c r="J85">
        <v>8472693</v>
      </c>
      <c r="K85">
        <v>244450</v>
      </c>
      <c r="L85">
        <v>3384737</v>
      </c>
      <c r="M85">
        <v>0</v>
      </c>
      <c r="N85">
        <v>1287463</v>
      </c>
      <c r="O85">
        <v>23300</v>
      </c>
      <c r="P85">
        <v>123</v>
      </c>
      <c r="Q85">
        <v>2</v>
      </c>
      <c r="R85">
        <v>308.52999999999997</v>
      </c>
      <c r="S85">
        <v>7.42</v>
      </c>
      <c r="T85">
        <v>196159</v>
      </c>
      <c r="U85">
        <v>4415</v>
      </c>
      <c r="V85">
        <v>0</v>
      </c>
      <c r="W85">
        <v>0</v>
      </c>
      <c r="X85">
        <v>0</v>
      </c>
      <c r="Y85">
        <v>0</v>
      </c>
    </row>
    <row r="86" spans="1:25">
      <c r="A86">
        <v>84</v>
      </c>
      <c r="B86">
        <v>2010</v>
      </c>
      <c r="C86">
        <v>3</v>
      </c>
      <c r="D86" t="s">
        <v>71</v>
      </c>
      <c r="E86" t="s">
        <v>261</v>
      </c>
      <c r="F86">
        <v>3555902124</v>
      </c>
      <c r="G86">
        <v>2111701174</v>
      </c>
      <c r="H86">
        <v>2236663931</v>
      </c>
      <c r="I86">
        <v>1500754901</v>
      </c>
      <c r="J86">
        <v>369984700</v>
      </c>
      <c r="K86">
        <v>341208339</v>
      </c>
      <c r="L86">
        <v>212939363</v>
      </c>
      <c r="M86">
        <v>153273719</v>
      </c>
      <c r="N86">
        <v>115976336</v>
      </c>
      <c r="O86">
        <v>77192232</v>
      </c>
      <c r="P86">
        <v>22560</v>
      </c>
      <c r="Q86">
        <v>1791</v>
      </c>
      <c r="R86">
        <v>37443.050999999999</v>
      </c>
      <c r="S86">
        <v>11794.279999999901</v>
      </c>
      <c r="T86">
        <v>20722824</v>
      </c>
      <c r="U86">
        <v>9023750</v>
      </c>
      <c r="V86">
        <v>2298760</v>
      </c>
      <c r="W86">
        <v>275655</v>
      </c>
      <c r="X86">
        <v>49482</v>
      </c>
      <c r="Y86">
        <v>22311</v>
      </c>
    </row>
    <row r="87" spans="1:25">
      <c r="A87">
        <v>85</v>
      </c>
      <c r="B87">
        <v>2010</v>
      </c>
      <c r="C87">
        <v>3</v>
      </c>
      <c r="D87" t="s">
        <v>47</v>
      </c>
      <c r="E87" t="s">
        <v>261</v>
      </c>
      <c r="F87">
        <v>3496440767</v>
      </c>
      <c r="G87">
        <v>366503094</v>
      </c>
      <c r="H87">
        <v>2187083647</v>
      </c>
      <c r="I87">
        <v>197111056</v>
      </c>
      <c r="J87">
        <v>320549275</v>
      </c>
      <c r="K87">
        <v>29573117</v>
      </c>
      <c r="L87">
        <v>203295498</v>
      </c>
      <c r="M87">
        <v>18410704</v>
      </c>
      <c r="N87">
        <v>100182370</v>
      </c>
      <c r="O87">
        <v>9082915</v>
      </c>
      <c r="P87">
        <v>24019</v>
      </c>
      <c r="Q87">
        <v>1215</v>
      </c>
      <c r="R87">
        <v>39667.411</v>
      </c>
      <c r="S87">
        <v>3326.08</v>
      </c>
      <c r="T87">
        <v>20610206</v>
      </c>
      <c r="U87">
        <v>2034920</v>
      </c>
      <c r="V87">
        <v>2219416</v>
      </c>
      <c r="W87">
        <v>119655</v>
      </c>
      <c r="X87">
        <v>60931</v>
      </c>
      <c r="Y87">
        <v>2073</v>
      </c>
    </row>
    <row r="88" spans="1:25">
      <c r="A88">
        <v>86</v>
      </c>
      <c r="B88">
        <v>2010</v>
      </c>
      <c r="C88">
        <v>3</v>
      </c>
      <c r="D88" t="s">
        <v>45</v>
      </c>
      <c r="E88" t="s">
        <v>261</v>
      </c>
      <c r="F88">
        <v>329258302</v>
      </c>
      <c r="G88">
        <v>0</v>
      </c>
      <c r="H88">
        <v>276297100</v>
      </c>
      <c r="I88">
        <v>0</v>
      </c>
      <c r="J88">
        <v>41798481</v>
      </c>
      <c r="K88">
        <v>0</v>
      </c>
      <c r="L88">
        <v>27124759</v>
      </c>
      <c r="M88">
        <v>0</v>
      </c>
      <c r="N88">
        <v>8248626</v>
      </c>
      <c r="O88">
        <v>0</v>
      </c>
      <c r="P88">
        <v>3190</v>
      </c>
      <c r="Q88">
        <v>0</v>
      </c>
      <c r="R88">
        <v>5408.28</v>
      </c>
      <c r="S88">
        <v>0</v>
      </c>
      <c r="T88">
        <v>2998263</v>
      </c>
      <c r="U88">
        <v>0</v>
      </c>
      <c r="V88">
        <v>275813</v>
      </c>
      <c r="W88">
        <v>0</v>
      </c>
      <c r="X88">
        <v>4497</v>
      </c>
      <c r="Y88">
        <v>0</v>
      </c>
    </row>
    <row r="89" spans="1:25">
      <c r="A89">
        <v>87</v>
      </c>
      <c r="B89">
        <v>2010</v>
      </c>
      <c r="C89">
        <v>3</v>
      </c>
      <c r="D89" t="s">
        <v>47</v>
      </c>
      <c r="E89" t="s">
        <v>261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>
      <c r="A90">
        <v>88</v>
      </c>
      <c r="B90">
        <v>2010</v>
      </c>
      <c r="C90">
        <v>3</v>
      </c>
      <c r="D90" t="s">
        <v>47</v>
      </c>
      <c r="E90" t="s">
        <v>261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>
      <c r="A91">
        <v>89</v>
      </c>
      <c r="B91">
        <v>2010</v>
      </c>
      <c r="C91">
        <v>3</v>
      </c>
      <c r="D91" t="s">
        <v>182</v>
      </c>
      <c r="E91" t="s">
        <v>261</v>
      </c>
      <c r="F91">
        <v>0</v>
      </c>
      <c r="G91">
        <v>0</v>
      </c>
      <c r="H91">
        <v>0</v>
      </c>
      <c r="I91">
        <v>0</v>
      </c>
      <c r="J91">
        <v>6663198</v>
      </c>
      <c r="K91">
        <v>0</v>
      </c>
      <c r="L91">
        <v>2180891</v>
      </c>
      <c r="M91">
        <v>0</v>
      </c>
      <c r="N91">
        <v>1026552</v>
      </c>
      <c r="O91">
        <v>0</v>
      </c>
      <c r="P91">
        <v>98</v>
      </c>
      <c r="Q91">
        <v>0</v>
      </c>
      <c r="R91">
        <v>241.79999999999899</v>
      </c>
      <c r="S91">
        <v>0</v>
      </c>
      <c r="T91">
        <v>154719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>
      <c r="A92">
        <v>90</v>
      </c>
      <c r="B92">
        <v>2010</v>
      </c>
      <c r="C92">
        <v>4</v>
      </c>
      <c r="D92" t="s">
        <v>71</v>
      </c>
      <c r="E92" t="s">
        <v>262</v>
      </c>
      <c r="F92">
        <v>3429904976</v>
      </c>
      <c r="G92">
        <v>1923068600</v>
      </c>
      <c r="H92">
        <v>2148340918</v>
      </c>
      <c r="I92">
        <v>1429460265</v>
      </c>
      <c r="J92">
        <v>357391098</v>
      </c>
      <c r="K92">
        <v>311634756</v>
      </c>
      <c r="L92">
        <v>203914268</v>
      </c>
      <c r="M92">
        <v>144377250</v>
      </c>
      <c r="N92">
        <v>112147288</v>
      </c>
      <c r="O92">
        <v>69517219</v>
      </c>
      <c r="P92">
        <v>21726</v>
      </c>
      <c r="Q92">
        <v>1686</v>
      </c>
      <c r="R92">
        <v>36231.53</v>
      </c>
      <c r="S92">
        <v>10846.33</v>
      </c>
      <c r="T92">
        <v>20032405</v>
      </c>
      <c r="U92">
        <v>8255582</v>
      </c>
      <c r="V92">
        <v>2214382</v>
      </c>
      <c r="W92">
        <v>266757</v>
      </c>
      <c r="X92">
        <v>37553</v>
      </c>
      <c r="Y92">
        <v>12026</v>
      </c>
    </row>
    <row r="93" spans="1:25">
      <c r="A93">
        <v>91</v>
      </c>
      <c r="B93">
        <v>2010</v>
      </c>
      <c r="C93">
        <v>4</v>
      </c>
      <c r="D93" t="s">
        <v>47</v>
      </c>
      <c r="E93" t="s">
        <v>262</v>
      </c>
      <c r="F93">
        <v>3355566252</v>
      </c>
      <c r="G93">
        <v>371009839</v>
      </c>
      <c r="H93">
        <v>2066412831</v>
      </c>
      <c r="I93">
        <v>185995553</v>
      </c>
      <c r="J93">
        <v>305999619</v>
      </c>
      <c r="K93">
        <v>30363481</v>
      </c>
      <c r="L93">
        <v>191624888</v>
      </c>
      <c r="M93">
        <v>17362281</v>
      </c>
      <c r="N93">
        <v>95831315</v>
      </c>
      <c r="O93">
        <v>9050231</v>
      </c>
      <c r="P93">
        <v>22841</v>
      </c>
      <c r="Q93">
        <v>1206</v>
      </c>
      <c r="R93">
        <v>37988.099999999897</v>
      </c>
      <c r="S93">
        <v>3285.13</v>
      </c>
      <c r="T93">
        <v>19695559</v>
      </c>
      <c r="U93">
        <v>2027701</v>
      </c>
      <c r="V93">
        <v>2118183</v>
      </c>
      <c r="W93">
        <v>111603</v>
      </c>
      <c r="X93">
        <v>66934</v>
      </c>
      <c r="Y93">
        <v>2904</v>
      </c>
    </row>
    <row r="94" spans="1:25">
      <c r="A94">
        <v>92</v>
      </c>
      <c r="B94">
        <v>2010</v>
      </c>
      <c r="C94">
        <v>4</v>
      </c>
      <c r="D94" t="s">
        <v>45</v>
      </c>
      <c r="E94" t="s">
        <v>262</v>
      </c>
      <c r="F94">
        <v>319090320</v>
      </c>
      <c r="G94">
        <v>0</v>
      </c>
      <c r="H94">
        <v>275172580</v>
      </c>
      <c r="I94">
        <v>0</v>
      </c>
      <c r="J94">
        <v>40985879</v>
      </c>
      <c r="K94">
        <v>0</v>
      </c>
      <c r="L94">
        <v>27046746</v>
      </c>
      <c r="M94">
        <v>0</v>
      </c>
      <c r="N94">
        <v>8146592</v>
      </c>
      <c r="O94">
        <v>0</v>
      </c>
      <c r="P94">
        <v>3122</v>
      </c>
      <c r="Q94">
        <v>0</v>
      </c>
      <c r="R94">
        <v>5281.15</v>
      </c>
      <c r="S94">
        <v>0</v>
      </c>
      <c r="T94">
        <v>2917254</v>
      </c>
      <c r="U94">
        <v>0</v>
      </c>
      <c r="V94">
        <v>278462</v>
      </c>
      <c r="W94">
        <v>0</v>
      </c>
      <c r="X94">
        <v>4521</v>
      </c>
      <c r="Y94">
        <v>0</v>
      </c>
    </row>
    <row r="95" spans="1:25">
      <c r="A95">
        <v>93</v>
      </c>
      <c r="B95">
        <v>2010</v>
      </c>
      <c r="C95">
        <v>4</v>
      </c>
      <c r="D95" t="s">
        <v>47</v>
      </c>
      <c r="E95" t="s">
        <v>262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>
      <c r="A96">
        <v>94</v>
      </c>
      <c r="B96">
        <v>2010</v>
      </c>
      <c r="C96">
        <v>4</v>
      </c>
      <c r="D96" t="s">
        <v>47</v>
      </c>
      <c r="E96" t="s">
        <v>262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>
      <c r="A97">
        <v>95</v>
      </c>
      <c r="B97">
        <v>2010</v>
      </c>
      <c r="C97">
        <v>4</v>
      </c>
      <c r="D97" t="s">
        <v>182</v>
      </c>
      <c r="E97" t="s">
        <v>262</v>
      </c>
      <c r="F97">
        <v>0</v>
      </c>
      <c r="G97">
        <v>0</v>
      </c>
      <c r="H97">
        <v>0</v>
      </c>
      <c r="I97">
        <v>0</v>
      </c>
      <c r="J97">
        <v>6705975</v>
      </c>
      <c r="K97">
        <v>94100</v>
      </c>
      <c r="L97">
        <v>2334303</v>
      </c>
      <c r="M97">
        <v>0</v>
      </c>
      <c r="N97">
        <v>1072461</v>
      </c>
      <c r="O97">
        <v>31706</v>
      </c>
      <c r="P97">
        <v>106</v>
      </c>
      <c r="Q97">
        <v>4</v>
      </c>
      <c r="R97">
        <v>249.32</v>
      </c>
      <c r="S97">
        <v>8.65</v>
      </c>
      <c r="T97">
        <v>158191</v>
      </c>
      <c r="U97">
        <v>2128</v>
      </c>
      <c r="V97">
        <v>0</v>
      </c>
      <c r="W97">
        <v>0</v>
      </c>
      <c r="X97">
        <v>0</v>
      </c>
      <c r="Y97">
        <v>0</v>
      </c>
    </row>
    <row r="98" spans="1:25">
      <c r="A98">
        <v>96</v>
      </c>
      <c r="B98">
        <v>2010</v>
      </c>
      <c r="C98">
        <v>5</v>
      </c>
      <c r="D98" t="s">
        <v>71</v>
      </c>
      <c r="E98" t="s">
        <v>262</v>
      </c>
      <c r="F98">
        <v>3535795749</v>
      </c>
      <c r="G98">
        <v>2124682957</v>
      </c>
      <c r="H98">
        <v>2020020829</v>
      </c>
      <c r="I98">
        <v>1658325513</v>
      </c>
      <c r="J98">
        <v>367271613</v>
      </c>
      <c r="K98">
        <v>344590315</v>
      </c>
      <c r="L98">
        <v>194314482</v>
      </c>
      <c r="M98">
        <v>166972970</v>
      </c>
      <c r="N98">
        <v>116308987</v>
      </c>
      <c r="O98">
        <v>80675141</v>
      </c>
      <c r="P98">
        <v>22524</v>
      </c>
      <c r="Q98">
        <v>1775</v>
      </c>
      <c r="R98">
        <v>37543.47</v>
      </c>
      <c r="S98">
        <v>11841.52</v>
      </c>
      <c r="T98">
        <v>20681141</v>
      </c>
      <c r="U98">
        <v>9022147</v>
      </c>
      <c r="V98">
        <v>2125489</v>
      </c>
      <c r="W98">
        <v>290624</v>
      </c>
      <c r="X98">
        <v>30109</v>
      </c>
      <c r="Y98">
        <v>10542</v>
      </c>
    </row>
    <row r="99" spans="1:25">
      <c r="A99">
        <v>97</v>
      </c>
      <c r="B99">
        <v>2010</v>
      </c>
      <c r="C99">
        <v>5</v>
      </c>
      <c r="D99" t="s">
        <v>47</v>
      </c>
      <c r="E99" t="s">
        <v>262</v>
      </c>
      <c r="F99">
        <v>3466624590</v>
      </c>
      <c r="G99">
        <v>375999206</v>
      </c>
      <c r="H99">
        <v>1982084340</v>
      </c>
      <c r="I99">
        <v>173614481</v>
      </c>
      <c r="J99">
        <v>311469088</v>
      </c>
      <c r="K99">
        <v>31093317</v>
      </c>
      <c r="L99">
        <v>186669302</v>
      </c>
      <c r="M99">
        <v>16498755</v>
      </c>
      <c r="N99">
        <v>98632261</v>
      </c>
      <c r="O99">
        <v>9168101</v>
      </c>
      <c r="P99">
        <v>23659</v>
      </c>
      <c r="Q99">
        <v>1206</v>
      </c>
      <c r="R99">
        <v>39329.129999999997</v>
      </c>
      <c r="S99">
        <v>3281.9</v>
      </c>
      <c r="T99">
        <v>20325631</v>
      </c>
      <c r="U99">
        <v>2037793</v>
      </c>
      <c r="V99">
        <v>2053654</v>
      </c>
      <c r="W99">
        <v>99732</v>
      </c>
      <c r="X99">
        <v>67419</v>
      </c>
      <c r="Y99">
        <v>3441</v>
      </c>
    </row>
    <row r="100" spans="1:25">
      <c r="A100">
        <v>98</v>
      </c>
      <c r="B100">
        <v>2010</v>
      </c>
      <c r="C100">
        <v>5</v>
      </c>
      <c r="D100" t="s">
        <v>45</v>
      </c>
      <c r="E100" t="s">
        <v>262</v>
      </c>
      <c r="F100">
        <v>334685182</v>
      </c>
      <c r="G100">
        <v>0</v>
      </c>
      <c r="H100">
        <v>283469351</v>
      </c>
      <c r="I100">
        <v>0</v>
      </c>
      <c r="J100">
        <v>43662358</v>
      </c>
      <c r="K100">
        <v>0</v>
      </c>
      <c r="L100">
        <v>27757162</v>
      </c>
      <c r="M100">
        <v>0</v>
      </c>
      <c r="N100">
        <v>8401760</v>
      </c>
      <c r="O100">
        <v>0</v>
      </c>
      <c r="P100">
        <v>3274</v>
      </c>
      <c r="Q100">
        <v>0</v>
      </c>
      <c r="R100">
        <v>5542.75</v>
      </c>
      <c r="S100">
        <v>0</v>
      </c>
      <c r="T100">
        <v>3051676</v>
      </c>
      <c r="U100">
        <v>0</v>
      </c>
      <c r="V100">
        <v>288565</v>
      </c>
      <c r="W100">
        <v>0</v>
      </c>
      <c r="X100">
        <v>5254</v>
      </c>
      <c r="Y100">
        <v>0</v>
      </c>
    </row>
    <row r="101" spans="1:25">
      <c r="A101">
        <v>99</v>
      </c>
      <c r="B101">
        <v>2010</v>
      </c>
      <c r="C101">
        <v>5</v>
      </c>
      <c r="D101" t="s">
        <v>47</v>
      </c>
      <c r="E101" t="s">
        <v>262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>
      <c r="A102">
        <v>100</v>
      </c>
      <c r="B102">
        <v>2010</v>
      </c>
      <c r="C102">
        <v>5</v>
      </c>
      <c r="D102" t="s">
        <v>47</v>
      </c>
      <c r="E102" t="s">
        <v>262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>
      <c r="A103">
        <v>101</v>
      </c>
      <c r="B103">
        <v>2010</v>
      </c>
      <c r="C103">
        <v>5</v>
      </c>
      <c r="D103" t="s">
        <v>182</v>
      </c>
      <c r="E103" t="s">
        <v>262</v>
      </c>
      <c r="F103">
        <v>0</v>
      </c>
      <c r="G103">
        <v>0</v>
      </c>
      <c r="H103">
        <v>0</v>
      </c>
      <c r="I103">
        <v>0</v>
      </c>
      <c r="J103">
        <v>7087714</v>
      </c>
      <c r="K103">
        <v>585960</v>
      </c>
      <c r="L103">
        <v>2478468</v>
      </c>
      <c r="M103">
        <v>0</v>
      </c>
      <c r="N103">
        <v>1114018</v>
      </c>
      <c r="O103">
        <v>85119</v>
      </c>
      <c r="P103">
        <v>107</v>
      </c>
      <c r="Q103">
        <v>4</v>
      </c>
      <c r="R103">
        <v>260.18</v>
      </c>
      <c r="S103">
        <v>18.21</v>
      </c>
      <c r="T103">
        <v>167049</v>
      </c>
      <c r="U103">
        <v>12271</v>
      </c>
      <c r="V103">
        <v>0</v>
      </c>
      <c r="W103">
        <v>0</v>
      </c>
      <c r="X103">
        <v>0</v>
      </c>
      <c r="Y103">
        <v>0</v>
      </c>
    </row>
    <row r="104" spans="1:25">
      <c r="A104">
        <v>102</v>
      </c>
      <c r="B104">
        <v>2010</v>
      </c>
      <c r="C104">
        <v>6</v>
      </c>
      <c r="D104" t="s">
        <v>71</v>
      </c>
      <c r="E104" t="s">
        <v>262</v>
      </c>
      <c r="F104">
        <v>3512698676</v>
      </c>
      <c r="G104">
        <v>2145814316</v>
      </c>
      <c r="H104">
        <v>2242912278</v>
      </c>
      <c r="I104">
        <v>1697793954</v>
      </c>
      <c r="J104">
        <v>365519880</v>
      </c>
      <c r="K104">
        <v>349701258</v>
      </c>
      <c r="L104">
        <v>213412163</v>
      </c>
      <c r="M104">
        <v>170975565</v>
      </c>
      <c r="N104">
        <v>112698736</v>
      </c>
      <c r="O104">
        <v>82793033</v>
      </c>
      <c r="P104">
        <v>22155</v>
      </c>
      <c r="Q104">
        <v>1809</v>
      </c>
      <c r="R104">
        <v>36828.15</v>
      </c>
      <c r="S104">
        <v>11970.63</v>
      </c>
      <c r="T104">
        <v>20498041</v>
      </c>
      <c r="U104">
        <v>9114006</v>
      </c>
      <c r="V104">
        <v>2282138</v>
      </c>
      <c r="W104">
        <v>300217</v>
      </c>
      <c r="X104">
        <v>23565</v>
      </c>
      <c r="Y104">
        <v>6323</v>
      </c>
    </row>
    <row r="105" spans="1:25">
      <c r="A105">
        <v>103</v>
      </c>
      <c r="B105">
        <v>2010</v>
      </c>
      <c r="C105">
        <v>6</v>
      </c>
      <c r="D105" t="s">
        <v>47</v>
      </c>
      <c r="E105" t="s">
        <v>262</v>
      </c>
      <c r="F105">
        <v>3407917751</v>
      </c>
      <c r="G105">
        <v>387000593</v>
      </c>
      <c r="H105">
        <v>2021230848</v>
      </c>
      <c r="I105">
        <v>192666074</v>
      </c>
      <c r="J105">
        <v>311203337</v>
      </c>
      <c r="K105">
        <v>32714701</v>
      </c>
      <c r="L105">
        <v>190572691</v>
      </c>
      <c r="M105">
        <v>18472449</v>
      </c>
      <c r="N105">
        <v>97214043</v>
      </c>
      <c r="O105">
        <v>9350544</v>
      </c>
      <c r="P105">
        <v>23280</v>
      </c>
      <c r="Q105">
        <v>1226</v>
      </c>
      <c r="R105">
        <v>38517.120000000003</v>
      </c>
      <c r="S105">
        <v>3427.33</v>
      </c>
      <c r="T105">
        <v>20060978</v>
      </c>
      <c r="U105">
        <v>2114483</v>
      </c>
      <c r="V105">
        <v>2029245</v>
      </c>
      <c r="W105">
        <v>109482</v>
      </c>
      <c r="X105">
        <v>63273</v>
      </c>
      <c r="Y105">
        <v>3592</v>
      </c>
    </row>
    <row r="106" spans="1:25">
      <c r="A106">
        <v>104</v>
      </c>
      <c r="B106">
        <v>2010</v>
      </c>
      <c r="C106">
        <v>6</v>
      </c>
      <c r="D106" t="s">
        <v>45</v>
      </c>
      <c r="E106" t="s">
        <v>262</v>
      </c>
      <c r="F106">
        <v>344411674</v>
      </c>
      <c r="G106">
        <v>1068136</v>
      </c>
      <c r="H106">
        <v>286362677</v>
      </c>
      <c r="I106">
        <v>351736</v>
      </c>
      <c r="J106">
        <v>46442979</v>
      </c>
      <c r="K106">
        <v>122747</v>
      </c>
      <c r="L106">
        <v>28085754</v>
      </c>
      <c r="M106">
        <v>36642</v>
      </c>
      <c r="N106">
        <v>8507085</v>
      </c>
      <c r="O106">
        <v>32781</v>
      </c>
      <c r="P106">
        <v>3393</v>
      </c>
      <c r="Q106">
        <v>6</v>
      </c>
      <c r="R106">
        <v>5690.87</v>
      </c>
      <c r="S106">
        <v>18.57</v>
      </c>
      <c r="T106">
        <v>3138153</v>
      </c>
      <c r="U106">
        <v>12065</v>
      </c>
      <c r="V106">
        <v>289833</v>
      </c>
      <c r="W106">
        <v>185</v>
      </c>
      <c r="X106">
        <v>5712</v>
      </c>
      <c r="Y106">
        <v>0</v>
      </c>
    </row>
    <row r="107" spans="1:25">
      <c r="A107">
        <v>105</v>
      </c>
      <c r="B107">
        <v>2010</v>
      </c>
      <c r="C107">
        <v>6</v>
      </c>
      <c r="D107" t="s">
        <v>47</v>
      </c>
      <c r="E107" t="s">
        <v>262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>
      <c r="A108">
        <v>106</v>
      </c>
      <c r="B108">
        <v>2010</v>
      </c>
      <c r="C108">
        <v>6</v>
      </c>
      <c r="D108" t="s">
        <v>47</v>
      </c>
      <c r="E108" t="s">
        <v>262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>
      <c r="A109">
        <v>107</v>
      </c>
      <c r="B109">
        <v>2010</v>
      </c>
      <c r="C109">
        <v>6</v>
      </c>
      <c r="D109" t="s">
        <v>182</v>
      </c>
      <c r="E109" t="s">
        <v>262</v>
      </c>
      <c r="F109">
        <v>0</v>
      </c>
      <c r="G109">
        <v>0</v>
      </c>
      <c r="H109">
        <v>0</v>
      </c>
      <c r="I109">
        <v>0</v>
      </c>
      <c r="J109">
        <v>10041240</v>
      </c>
      <c r="K109">
        <v>0</v>
      </c>
      <c r="L109">
        <v>3100022</v>
      </c>
      <c r="M109">
        <v>0</v>
      </c>
      <c r="N109">
        <v>1424365</v>
      </c>
      <c r="O109">
        <v>0</v>
      </c>
      <c r="P109">
        <v>150</v>
      </c>
      <c r="Q109">
        <v>0</v>
      </c>
      <c r="R109">
        <v>360.23999999999899</v>
      </c>
      <c r="S109">
        <v>0</v>
      </c>
      <c r="T109">
        <v>227462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>
      <c r="A110">
        <v>108</v>
      </c>
      <c r="B110">
        <v>2010</v>
      </c>
      <c r="C110">
        <v>7</v>
      </c>
      <c r="D110" t="s">
        <v>71</v>
      </c>
      <c r="E110" t="s">
        <v>263</v>
      </c>
      <c r="F110">
        <v>3887737189</v>
      </c>
      <c r="G110">
        <v>2290913362</v>
      </c>
      <c r="H110">
        <v>2746941208</v>
      </c>
      <c r="I110">
        <v>1914247414</v>
      </c>
      <c r="J110">
        <v>406542021</v>
      </c>
      <c r="K110">
        <v>372834682</v>
      </c>
      <c r="L110">
        <v>259124510</v>
      </c>
      <c r="M110">
        <v>190194469</v>
      </c>
      <c r="N110">
        <v>124803127</v>
      </c>
      <c r="O110">
        <v>86578787</v>
      </c>
      <c r="P110">
        <v>23885</v>
      </c>
      <c r="Q110">
        <v>1941</v>
      </c>
      <c r="R110">
        <v>40271.300000000003</v>
      </c>
      <c r="S110">
        <v>12766.29</v>
      </c>
      <c r="T110">
        <v>22617785</v>
      </c>
      <c r="U110">
        <v>9759914</v>
      </c>
      <c r="V110">
        <v>2458644</v>
      </c>
      <c r="W110">
        <v>348965</v>
      </c>
      <c r="X110">
        <v>19373</v>
      </c>
      <c r="Y110">
        <v>5104</v>
      </c>
    </row>
    <row r="111" spans="1:25">
      <c r="A111">
        <v>109</v>
      </c>
      <c r="B111">
        <v>2010</v>
      </c>
      <c r="C111">
        <v>7</v>
      </c>
      <c r="D111" t="s">
        <v>47</v>
      </c>
      <c r="E111" t="s">
        <v>263</v>
      </c>
      <c r="F111">
        <v>3697648876</v>
      </c>
      <c r="G111">
        <v>583097884</v>
      </c>
      <c r="H111">
        <v>2426221501</v>
      </c>
      <c r="I111">
        <v>296372957</v>
      </c>
      <c r="J111">
        <v>344532427</v>
      </c>
      <c r="K111">
        <v>51049741</v>
      </c>
      <c r="L111">
        <v>228008461</v>
      </c>
      <c r="M111">
        <v>28241468</v>
      </c>
      <c r="N111">
        <v>105335845</v>
      </c>
      <c r="O111">
        <v>15089718</v>
      </c>
      <c r="P111">
        <v>24769</v>
      </c>
      <c r="Q111">
        <v>1493</v>
      </c>
      <c r="R111">
        <v>41568.479999999901</v>
      </c>
      <c r="S111">
        <v>4787.1199999999899</v>
      </c>
      <c r="T111">
        <v>21744825</v>
      </c>
      <c r="U111">
        <v>3093404</v>
      </c>
      <c r="V111">
        <v>2361115</v>
      </c>
      <c r="W111">
        <v>151532</v>
      </c>
      <c r="X111">
        <v>72515</v>
      </c>
      <c r="Y111">
        <v>8878</v>
      </c>
    </row>
    <row r="112" spans="1:25">
      <c r="A112">
        <v>110</v>
      </c>
      <c r="B112">
        <v>2010</v>
      </c>
      <c r="C112">
        <v>7</v>
      </c>
      <c r="D112" t="s">
        <v>45</v>
      </c>
      <c r="E112" t="s">
        <v>263</v>
      </c>
      <c r="F112">
        <v>476630914</v>
      </c>
      <c r="G112">
        <v>1546272</v>
      </c>
      <c r="H112">
        <v>391398141</v>
      </c>
      <c r="I112">
        <v>1118210</v>
      </c>
      <c r="J112">
        <v>62593559</v>
      </c>
      <c r="K112">
        <v>154414</v>
      </c>
      <c r="L112">
        <v>38868087</v>
      </c>
      <c r="M112">
        <v>115016</v>
      </c>
      <c r="N112">
        <v>11182110</v>
      </c>
      <c r="O112">
        <v>32678</v>
      </c>
      <c r="P112">
        <v>4153</v>
      </c>
      <c r="Q112">
        <v>6</v>
      </c>
      <c r="R112">
        <v>7449.21</v>
      </c>
      <c r="S112">
        <v>20.46</v>
      </c>
      <c r="T112">
        <v>4268179</v>
      </c>
      <c r="U112">
        <v>13104</v>
      </c>
      <c r="V112">
        <v>367343</v>
      </c>
      <c r="W112">
        <v>512</v>
      </c>
      <c r="X112">
        <v>6696</v>
      </c>
      <c r="Y112">
        <v>0</v>
      </c>
    </row>
    <row r="113" spans="1:25">
      <c r="A113">
        <v>111</v>
      </c>
      <c r="B113">
        <v>2010</v>
      </c>
      <c r="C113">
        <v>7</v>
      </c>
      <c r="D113" t="s">
        <v>47</v>
      </c>
      <c r="E113" t="s">
        <v>263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>
      <c r="A114">
        <v>112</v>
      </c>
      <c r="B114">
        <v>2010</v>
      </c>
      <c r="C114">
        <v>7</v>
      </c>
      <c r="D114" t="s">
        <v>47</v>
      </c>
      <c r="E114" t="s">
        <v>263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>
      <c r="A115">
        <v>113</v>
      </c>
      <c r="B115">
        <v>2010</v>
      </c>
      <c r="C115">
        <v>7</v>
      </c>
      <c r="D115" t="s">
        <v>182</v>
      </c>
      <c r="E115" t="s">
        <v>263</v>
      </c>
      <c r="F115">
        <v>0</v>
      </c>
      <c r="G115">
        <v>0</v>
      </c>
      <c r="H115">
        <v>0</v>
      </c>
      <c r="I115">
        <v>0</v>
      </c>
      <c r="J115">
        <v>16428690</v>
      </c>
      <c r="K115">
        <v>0</v>
      </c>
      <c r="L115">
        <v>6393333</v>
      </c>
      <c r="M115">
        <v>0</v>
      </c>
      <c r="N115">
        <v>2083017</v>
      </c>
      <c r="O115">
        <v>0</v>
      </c>
      <c r="P115">
        <v>208</v>
      </c>
      <c r="Q115">
        <v>0</v>
      </c>
      <c r="R115">
        <v>522.77999999999895</v>
      </c>
      <c r="S115">
        <v>0</v>
      </c>
      <c r="T115">
        <v>337949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>
      <c r="A116">
        <v>114</v>
      </c>
      <c r="B116">
        <v>2010</v>
      </c>
      <c r="C116">
        <v>8</v>
      </c>
      <c r="D116" t="s">
        <v>71</v>
      </c>
      <c r="E116" t="s">
        <v>263</v>
      </c>
      <c r="F116">
        <v>3794521556</v>
      </c>
      <c r="G116">
        <v>2271020606</v>
      </c>
      <c r="H116">
        <v>2603613671</v>
      </c>
      <c r="I116">
        <v>1849154730</v>
      </c>
      <c r="J116">
        <v>396085289</v>
      </c>
      <c r="K116">
        <v>370720955</v>
      </c>
      <c r="L116">
        <v>245656483</v>
      </c>
      <c r="M116">
        <v>188113044</v>
      </c>
      <c r="N116">
        <v>122161407</v>
      </c>
      <c r="O116">
        <v>85639735</v>
      </c>
      <c r="P116">
        <v>23672</v>
      </c>
      <c r="Q116">
        <v>1883</v>
      </c>
      <c r="R116">
        <v>39563.729999999901</v>
      </c>
      <c r="S116">
        <v>12588.76</v>
      </c>
      <c r="T116">
        <v>22104083</v>
      </c>
      <c r="U116">
        <v>9652382</v>
      </c>
      <c r="V116">
        <v>2430200</v>
      </c>
      <c r="W116">
        <v>330987</v>
      </c>
      <c r="X116">
        <v>26570</v>
      </c>
      <c r="Y116">
        <v>8373</v>
      </c>
    </row>
    <row r="117" spans="1:25">
      <c r="A117">
        <v>115</v>
      </c>
      <c r="B117">
        <v>2010</v>
      </c>
      <c r="C117">
        <v>8</v>
      </c>
      <c r="D117" t="s">
        <v>47</v>
      </c>
      <c r="E117" t="s">
        <v>263</v>
      </c>
      <c r="F117">
        <v>3522821701</v>
      </c>
      <c r="G117">
        <v>480482187</v>
      </c>
      <c r="H117">
        <v>2343416577</v>
      </c>
      <c r="I117">
        <v>271359948</v>
      </c>
      <c r="J117">
        <v>328614130</v>
      </c>
      <c r="K117">
        <v>45181918</v>
      </c>
      <c r="L117">
        <v>219216814</v>
      </c>
      <c r="M117">
        <v>25540051</v>
      </c>
      <c r="N117">
        <v>101244482</v>
      </c>
      <c r="O117">
        <v>12336791</v>
      </c>
      <c r="P117">
        <v>23873</v>
      </c>
      <c r="Q117">
        <v>1341</v>
      </c>
      <c r="R117">
        <v>39871.49</v>
      </c>
      <c r="S117">
        <v>3910.4</v>
      </c>
      <c r="T117">
        <v>20732315</v>
      </c>
      <c r="U117">
        <v>2478030</v>
      </c>
      <c r="V117">
        <v>2329241</v>
      </c>
      <c r="W117">
        <v>140667</v>
      </c>
      <c r="X117">
        <v>70273</v>
      </c>
      <c r="Y117">
        <v>5237</v>
      </c>
    </row>
    <row r="118" spans="1:25">
      <c r="A118">
        <v>116</v>
      </c>
      <c r="B118">
        <v>2010</v>
      </c>
      <c r="C118">
        <v>8</v>
      </c>
      <c r="D118" t="s">
        <v>45</v>
      </c>
      <c r="E118" t="s">
        <v>263</v>
      </c>
      <c r="F118">
        <v>453117480</v>
      </c>
      <c r="G118">
        <v>1318060</v>
      </c>
      <c r="H118">
        <v>363638397</v>
      </c>
      <c r="I118">
        <v>6552</v>
      </c>
      <c r="J118">
        <v>60042111</v>
      </c>
      <c r="K118">
        <v>126433</v>
      </c>
      <c r="L118">
        <v>35622823</v>
      </c>
      <c r="M118">
        <v>633</v>
      </c>
      <c r="N118">
        <v>10942877</v>
      </c>
      <c r="O118">
        <v>35778</v>
      </c>
      <c r="P118">
        <v>4217</v>
      </c>
      <c r="Q118">
        <v>6</v>
      </c>
      <c r="R118">
        <v>7300.36</v>
      </c>
      <c r="S118">
        <v>25.18</v>
      </c>
      <c r="T118">
        <v>4061663</v>
      </c>
      <c r="U118">
        <v>17723</v>
      </c>
      <c r="V118">
        <v>363511</v>
      </c>
      <c r="W118">
        <v>3</v>
      </c>
      <c r="X118">
        <v>6612</v>
      </c>
      <c r="Y118">
        <v>0</v>
      </c>
    </row>
    <row r="119" spans="1:25">
      <c r="A119">
        <v>117</v>
      </c>
      <c r="B119">
        <v>2010</v>
      </c>
      <c r="C119">
        <v>8</v>
      </c>
      <c r="D119" t="s">
        <v>47</v>
      </c>
      <c r="E119" t="s">
        <v>263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>
      <c r="A120">
        <v>118</v>
      </c>
      <c r="B120">
        <v>2010</v>
      </c>
      <c r="C120">
        <v>8</v>
      </c>
      <c r="D120" t="s">
        <v>47</v>
      </c>
      <c r="E120" t="s">
        <v>263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>
      <c r="A121">
        <v>119</v>
      </c>
      <c r="B121">
        <v>2010</v>
      </c>
      <c r="C121">
        <v>8</v>
      </c>
      <c r="D121" t="s">
        <v>182</v>
      </c>
      <c r="E121" t="s">
        <v>263</v>
      </c>
      <c r="F121">
        <v>0</v>
      </c>
      <c r="G121">
        <v>0</v>
      </c>
      <c r="H121">
        <v>0</v>
      </c>
      <c r="I121">
        <v>0</v>
      </c>
      <c r="J121">
        <v>16231047</v>
      </c>
      <c r="K121">
        <v>0</v>
      </c>
      <c r="L121">
        <v>6274211</v>
      </c>
      <c r="M121">
        <v>0</v>
      </c>
      <c r="N121">
        <v>1886741</v>
      </c>
      <c r="O121">
        <v>0</v>
      </c>
      <c r="P121">
        <v>188</v>
      </c>
      <c r="Q121">
        <v>0</v>
      </c>
      <c r="R121">
        <v>505.57999999999902</v>
      </c>
      <c r="S121">
        <v>0</v>
      </c>
      <c r="T121">
        <v>332533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>
      <c r="A122">
        <v>120</v>
      </c>
      <c r="B122">
        <v>2010</v>
      </c>
      <c r="C122">
        <v>9</v>
      </c>
      <c r="D122" t="s">
        <v>71</v>
      </c>
      <c r="E122" t="s">
        <v>263</v>
      </c>
      <c r="F122">
        <v>3676098910</v>
      </c>
      <c r="G122">
        <v>2195924374</v>
      </c>
      <c r="H122">
        <v>2586539318</v>
      </c>
      <c r="I122">
        <v>1839311963</v>
      </c>
      <c r="J122">
        <v>384329908</v>
      </c>
      <c r="K122">
        <v>358127162</v>
      </c>
      <c r="L122">
        <v>247301508</v>
      </c>
      <c r="M122">
        <v>219427432</v>
      </c>
      <c r="N122">
        <v>118763471</v>
      </c>
      <c r="O122">
        <v>83997107</v>
      </c>
      <c r="P122">
        <v>22893</v>
      </c>
      <c r="Q122">
        <v>1809</v>
      </c>
      <c r="R122">
        <v>38236.42</v>
      </c>
      <c r="S122">
        <v>12188.91</v>
      </c>
      <c r="T122">
        <v>21384527</v>
      </c>
      <c r="U122">
        <v>9301465</v>
      </c>
      <c r="V122">
        <v>2357982</v>
      </c>
      <c r="W122">
        <v>320615</v>
      </c>
      <c r="X122">
        <v>36477</v>
      </c>
      <c r="Y122">
        <v>10872</v>
      </c>
    </row>
    <row r="123" spans="1:25">
      <c r="A123">
        <v>121</v>
      </c>
      <c r="B123">
        <v>2010</v>
      </c>
      <c r="C123">
        <v>9</v>
      </c>
      <c r="D123" t="s">
        <v>47</v>
      </c>
      <c r="E123" t="s">
        <v>263</v>
      </c>
      <c r="F123">
        <v>3324124685</v>
      </c>
      <c r="G123">
        <v>437657775</v>
      </c>
      <c r="H123">
        <v>2424890699</v>
      </c>
      <c r="I123">
        <v>255546273</v>
      </c>
      <c r="J123">
        <v>317092402</v>
      </c>
      <c r="K123">
        <v>42313569</v>
      </c>
      <c r="L123">
        <v>225928661</v>
      </c>
      <c r="M123">
        <v>24333110</v>
      </c>
      <c r="N123">
        <v>96620889</v>
      </c>
      <c r="O123">
        <v>11275111</v>
      </c>
      <c r="P123">
        <v>22790</v>
      </c>
      <c r="Q123">
        <v>1265</v>
      </c>
      <c r="R123">
        <v>37670.690999999999</v>
      </c>
      <c r="S123">
        <v>3450.17</v>
      </c>
      <c r="T123">
        <v>19572160</v>
      </c>
      <c r="U123">
        <v>2154463</v>
      </c>
      <c r="V123">
        <v>2443105</v>
      </c>
      <c r="W123">
        <v>141368</v>
      </c>
      <c r="X123">
        <v>72703</v>
      </c>
      <c r="Y123">
        <v>4500</v>
      </c>
    </row>
    <row r="124" spans="1:25">
      <c r="A124">
        <v>122</v>
      </c>
      <c r="B124">
        <v>2010</v>
      </c>
      <c r="C124">
        <v>9</v>
      </c>
      <c r="D124" t="s">
        <v>45</v>
      </c>
      <c r="E124" t="s">
        <v>263</v>
      </c>
      <c r="F124">
        <v>478764678</v>
      </c>
      <c r="G124">
        <v>769242</v>
      </c>
      <c r="H124">
        <v>401385253</v>
      </c>
      <c r="I124">
        <v>115039</v>
      </c>
      <c r="J124">
        <v>62972956</v>
      </c>
      <c r="K124">
        <v>91464</v>
      </c>
      <c r="L124">
        <v>39205576</v>
      </c>
      <c r="M124">
        <v>11479</v>
      </c>
      <c r="N124">
        <v>11513731</v>
      </c>
      <c r="O124">
        <v>20558</v>
      </c>
      <c r="P124">
        <v>4418</v>
      </c>
      <c r="Q124">
        <v>4</v>
      </c>
      <c r="R124">
        <v>7688.4699999999903</v>
      </c>
      <c r="S124">
        <v>10.48</v>
      </c>
      <c r="T124">
        <v>4264339</v>
      </c>
      <c r="U124">
        <v>6519</v>
      </c>
      <c r="V124">
        <v>395692</v>
      </c>
      <c r="W124">
        <v>67</v>
      </c>
      <c r="X124">
        <v>6424</v>
      </c>
      <c r="Y124">
        <v>0</v>
      </c>
    </row>
    <row r="125" spans="1:25">
      <c r="A125">
        <v>123</v>
      </c>
      <c r="B125">
        <v>2010</v>
      </c>
      <c r="C125">
        <v>9</v>
      </c>
      <c r="D125" t="s">
        <v>47</v>
      </c>
      <c r="E125" t="s">
        <v>263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>
      <c r="A126">
        <v>124</v>
      </c>
      <c r="B126">
        <v>2010</v>
      </c>
      <c r="C126">
        <v>9</v>
      </c>
      <c r="D126" t="s">
        <v>47</v>
      </c>
      <c r="E126" t="s">
        <v>263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>
      <c r="A127">
        <v>125</v>
      </c>
      <c r="B127">
        <v>2010</v>
      </c>
      <c r="C127">
        <v>9</v>
      </c>
      <c r="D127" t="s">
        <v>182</v>
      </c>
      <c r="E127" t="s">
        <v>263</v>
      </c>
      <c r="F127">
        <v>0</v>
      </c>
      <c r="G127">
        <v>0</v>
      </c>
      <c r="H127">
        <v>0</v>
      </c>
      <c r="I127">
        <v>0</v>
      </c>
      <c r="J127">
        <v>19269933</v>
      </c>
      <c r="K127">
        <v>0</v>
      </c>
      <c r="L127">
        <v>8123309</v>
      </c>
      <c r="M127">
        <v>0</v>
      </c>
      <c r="N127">
        <v>2220643</v>
      </c>
      <c r="O127">
        <v>0</v>
      </c>
      <c r="P127">
        <v>219</v>
      </c>
      <c r="Q127">
        <v>0</v>
      </c>
      <c r="R127">
        <v>590.08000000000004</v>
      </c>
      <c r="S127">
        <v>0</v>
      </c>
      <c r="T127">
        <v>389320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>
      <c r="A128">
        <v>126</v>
      </c>
      <c r="B128">
        <v>2010</v>
      </c>
      <c r="C128">
        <v>10</v>
      </c>
      <c r="D128" t="s">
        <v>71</v>
      </c>
      <c r="E128" t="s">
        <v>264</v>
      </c>
      <c r="F128">
        <v>3921223888</v>
      </c>
      <c r="G128">
        <v>2276864260</v>
      </c>
      <c r="H128">
        <v>2668060069</v>
      </c>
      <c r="I128">
        <v>1912391047</v>
      </c>
      <c r="J128">
        <v>409254739</v>
      </c>
      <c r="K128">
        <v>372255430</v>
      </c>
      <c r="L128">
        <v>255444588</v>
      </c>
      <c r="M128">
        <v>232360921</v>
      </c>
      <c r="N128">
        <v>124469884</v>
      </c>
      <c r="O128">
        <v>87322376</v>
      </c>
      <c r="P128">
        <v>24089</v>
      </c>
      <c r="Q128">
        <v>1873</v>
      </c>
      <c r="R128">
        <v>40785.229999999901</v>
      </c>
      <c r="S128">
        <v>12655.29</v>
      </c>
      <c r="T128">
        <v>22838402</v>
      </c>
      <c r="U128">
        <v>9672829</v>
      </c>
      <c r="V128">
        <v>2404575</v>
      </c>
      <c r="W128">
        <v>333051</v>
      </c>
      <c r="X128">
        <v>37699</v>
      </c>
      <c r="Y128">
        <v>11807</v>
      </c>
    </row>
    <row r="129" spans="1:25">
      <c r="A129">
        <v>127</v>
      </c>
      <c r="B129">
        <v>2010</v>
      </c>
      <c r="C129">
        <v>10</v>
      </c>
      <c r="D129" t="s">
        <v>47</v>
      </c>
      <c r="E129" t="s">
        <v>264</v>
      </c>
      <c r="F129">
        <v>3441455450</v>
      </c>
      <c r="G129">
        <v>436287501</v>
      </c>
      <c r="H129">
        <v>2425135325</v>
      </c>
      <c r="I129">
        <v>250806726</v>
      </c>
      <c r="J129">
        <v>322474618</v>
      </c>
      <c r="K129">
        <v>40273369</v>
      </c>
      <c r="L129">
        <v>225743198</v>
      </c>
      <c r="M129">
        <v>23903695</v>
      </c>
      <c r="N129">
        <v>100049283</v>
      </c>
      <c r="O129">
        <v>11272902</v>
      </c>
      <c r="P129">
        <v>23407</v>
      </c>
      <c r="Q129">
        <v>1298</v>
      </c>
      <c r="R129">
        <v>39023.85</v>
      </c>
      <c r="S129">
        <v>3554.0299999999902</v>
      </c>
      <c r="T129">
        <v>20206288</v>
      </c>
      <c r="U129">
        <v>2216995</v>
      </c>
      <c r="V129">
        <v>2494044</v>
      </c>
      <c r="W129">
        <v>139784</v>
      </c>
      <c r="X129">
        <v>76861</v>
      </c>
      <c r="Y129">
        <v>4763</v>
      </c>
    </row>
    <row r="130" spans="1:25">
      <c r="A130">
        <v>128</v>
      </c>
      <c r="B130">
        <v>2010</v>
      </c>
      <c r="C130">
        <v>10</v>
      </c>
      <c r="D130" t="s">
        <v>45</v>
      </c>
      <c r="E130" t="s">
        <v>264</v>
      </c>
      <c r="F130">
        <v>515872100</v>
      </c>
      <c r="G130">
        <v>1215636</v>
      </c>
      <c r="H130">
        <v>419941862</v>
      </c>
      <c r="I130">
        <v>348551</v>
      </c>
      <c r="J130">
        <v>67429785</v>
      </c>
      <c r="K130">
        <v>127783</v>
      </c>
      <c r="L130">
        <v>41176069</v>
      </c>
      <c r="M130">
        <v>35502</v>
      </c>
      <c r="N130">
        <v>12300919</v>
      </c>
      <c r="O130">
        <v>24605</v>
      </c>
      <c r="P130">
        <v>4837</v>
      </c>
      <c r="Q130">
        <v>6</v>
      </c>
      <c r="R130">
        <v>8317.4699999999993</v>
      </c>
      <c r="S130">
        <v>16.57</v>
      </c>
      <c r="T130">
        <v>4575610</v>
      </c>
      <c r="U130">
        <v>10302</v>
      </c>
      <c r="V130">
        <v>423045</v>
      </c>
      <c r="W130">
        <v>203</v>
      </c>
      <c r="X130">
        <v>7916</v>
      </c>
      <c r="Y130">
        <v>0</v>
      </c>
    </row>
    <row r="131" spans="1:25">
      <c r="A131">
        <v>129</v>
      </c>
      <c r="B131">
        <v>2010</v>
      </c>
      <c r="C131">
        <v>10</v>
      </c>
      <c r="D131" t="s">
        <v>47</v>
      </c>
      <c r="E131" t="s">
        <v>264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>
      <c r="A132">
        <v>130</v>
      </c>
      <c r="B132">
        <v>2010</v>
      </c>
      <c r="C132">
        <v>10</v>
      </c>
      <c r="D132" t="s">
        <v>47</v>
      </c>
      <c r="E132" t="s">
        <v>264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>
      <c r="A133">
        <v>131</v>
      </c>
      <c r="B133">
        <v>2010</v>
      </c>
      <c r="C133">
        <v>10</v>
      </c>
      <c r="D133" t="s">
        <v>182</v>
      </c>
      <c r="E133" t="s">
        <v>264</v>
      </c>
      <c r="F133">
        <v>0</v>
      </c>
      <c r="G133">
        <v>0</v>
      </c>
      <c r="H133">
        <v>0</v>
      </c>
      <c r="I133">
        <v>0</v>
      </c>
      <c r="J133">
        <v>22728317</v>
      </c>
      <c r="K133">
        <v>0</v>
      </c>
      <c r="L133">
        <v>9780435</v>
      </c>
      <c r="M133">
        <v>0</v>
      </c>
      <c r="N133">
        <v>2676281</v>
      </c>
      <c r="O133">
        <v>0</v>
      </c>
      <c r="P133">
        <v>257</v>
      </c>
      <c r="Q133">
        <v>0</v>
      </c>
      <c r="R133">
        <v>690.07</v>
      </c>
      <c r="S133">
        <v>0</v>
      </c>
      <c r="T133">
        <v>459686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>
      <c r="A134">
        <v>132</v>
      </c>
      <c r="B134">
        <v>2010</v>
      </c>
      <c r="C134">
        <v>11</v>
      </c>
      <c r="D134" t="s">
        <v>71</v>
      </c>
      <c r="E134" t="s">
        <v>264</v>
      </c>
      <c r="F134">
        <v>3832432542</v>
      </c>
      <c r="G134">
        <v>2194014229</v>
      </c>
      <c r="H134">
        <v>2556506434</v>
      </c>
      <c r="I134">
        <v>1684329253</v>
      </c>
      <c r="J134">
        <v>399345916</v>
      </c>
      <c r="K134">
        <v>358972482</v>
      </c>
      <c r="L134">
        <v>246714561</v>
      </c>
      <c r="M134">
        <v>213516989</v>
      </c>
      <c r="N134">
        <v>123595347</v>
      </c>
      <c r="O134">
        <v>84455622</v>
      </c>
      <c r="P134">
        <v>23523</v>
      </c>
      <c r="Q134">
        <v>1798</v>
      </c>
      <c r="R134">
        <v>39915.789999999899</v>
      </c>
      <c r="S134">
        <v>12189.65</v>
      </c>
      <c r="T134">
        <v>22341321</v>
      </c>
      <c r="U134">
        <v>9299057</v>
      </c>
      <c r="V134">
        <v>2287286</v>
      </c>
      <c r="W134">
        <v>309072</v>
      </c>
      <c r="X134">
        <v>38626</v>
      </c>
      <c r="Y134">
        <v>12060</v>
      </c>
    </row>
    <row r="135" spans="1:25">
      <c r="A135">
        <v>133</v>
      </c>
      <c r="B135">
        <v>2010</v>
      </c>
      <c r="C135">
        <v>11</v>
      </c>
      <c r="D135" t="s">
        <v>47</v>
      </c>
      <c r="E135" t="s">
        <v>264</v>
      </c>
      <c r="F135">
        <v>3502947842</v>
      </c>
      <c r="G135">
        <v>432354246</v>
      </c>
      <c r="H135">
        <v>2208371098</v>
      </c>
      <c r="I135">
        <v>213943369</v>
      </c>
      <c r="J135">
        <v>320987582</v>
      </c>
      <c r="K135">
        <v>39114271</v>
      </c>
      <c r="L135">
        <v>208005981</v>
      </c>
      <c r="M135">
        <v>20877631</v>
      </c>
      <c r="N135">
        <v>100850333</v>
      </c>
      <c r="O135">
        <v>11121742</v>
      </c>
      <c r="P135">
        <v>23681</v>
      </c>
      <c r="Q135">
        <v>1270</v>
      </c>
      <c r="R135">
        <v>39882.800000000003</v>
      </c>
      <c r="S135">
        <v>3573.93</v>
      </c>
      <c r="T135">
        <v>20558066</v>
      </c>
      <c r="U135">
        <v>2232423</v>
      </c>
      <c r="V135">
        <v>2300368</v>
      </c>
      <c r="W135">
        <v>125146</v>
      </c>
      <c r="X135">
        <v>106693</v>
      </c>
      <c r="Y135">
        <v>8643</v>
      </c>
    </row>
    <row r="136" spans="1:25">
      <c r="A136">
        <v>134</v>
      </c>
      <c r="B136">
        <v>2010</v>
      </c>
      <c r="C136">
        <v>11</v>
      </c>
      <c r="D136" t="s">
        <v>45</v>
      </c>
      <c r="E136" t="s">
        <v>264</v>
      </c>
      <c r="F136">
        <v>542717056</v>
      </c>
      <c r="G136">
        <v>1215636</v>
      </c>
      <c r="H136">
        <v>432418755</v>
      </c>
      <c r="I136">
        <v>194021</v>
      </c>
      <c r="J136">
        <v>70858278</v>
      </c>
      <c r="K136">
        <v>135868</v>
      </c>
      <c r="L136">
        <v>42301386</v>
      </c>
      <c r="M136">
        <v>19484</v>
      </c>
      <c r="N136">
        <v>12939378</v>
      </c>
      <c r="O136">
        <v>24568</v>
      </c>
      <c r="P136">
        <v>5137</v>
      </c>
      <c r="Q136">
        <v>6</v>
      </c>
      <c r="R136">
        <v>8794.3499999999894</v>
      </c>
      <c r="S136">
        <v>17.37</v>
      </c>
      <c r="T136">
        <v>4809775</v>
      </c>
      <c r="U136">
        <v>10302</v>
      </c>
      <c r="V136">
        <v>438163</v>
      </c>
      <c r="W136">
        <v>113</v>
      </c>
      <c r="X136">
        <v>8183</v>
      </c>
      <c r="Y136">
        <v>0</v>
      </c>
    </row>
    <row r="137" spans="1:25">
      <c r="A137">
        <v>135</v>
      </c>
      <c r="B137">
        <v>2010</v>
      </c>
      <c r="C137">
        <v>11</v>
      </c>
      <c r="D137" t="s">
        <v>47</v>
      </c>
      <c r="E137" t="s">
        <v>264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>
      <c r="A138">
        <v>136</v>
      </c>
      <c r="B138">
        <v>2010</v>
      </c>
      <c r="C138">
        <v>11</v>
      </c>
      <c r="D138" t="s">
        <v>47</v>
      </c>
      <c r="E138" t="s">
        <v>264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>
      <c r="A139">
        <v>137</v>
      </c>
      <c r="B139">
        <v>2010</v>
      </c>
      <c r="C139">
        <v>11</v>
      </c>
      <c r="D139" t="s">
        <v>182</v>
      </c>
      <c r="E139" t="s">
        <v>264</v>
      </c>
      <c r="F139">
        <v>0</v>
      </c>
      <c r="G139">
        <v>0</v>
      </c>
      <c r="H139">
        <v>0</v>
      </c>
      <c r="I139">
        <v>0</v>
      </c>
      <c r="J139">
        <v>19454179</v>
      </c>
      <c r="K139">
        <v>286766</v>
      </c>
      <c r="L139">
        <v>7591004</v>
      </c>
      <c r="M139">
        <v>0</v>
      </c>
      <c r="N139">
        <v>1631166</v>
      </c>
      <c r="O139">
        <v>4300</v>
      </c>
      <c r="P139">
        <v>210</v>
      </c>
      <c r="Q139">
        <v>1</v>
      </c>
      <c r="R139">
        <v>559.41999999999905</v>
      </c>
      <c r="S139">
        <v>5.5</v>
      </c>
      <c r="T139">
        <v>358827</v>
      </c>
      <c r="U139">
        <v>3877</v>
      </c>
      <c r="V139">
        <v>0</v>
      </c>
      <c r="W139">
        <v>0</v>
      </c>
      <c r="X139">
        <v>0</v>
      </c>
      <c r="Y139">
        <v>0</v>
      </c>
    </row>
    <row r="140" spans="1:25">
      <c r="A140">
        <v>138</v>
      </c>
      <c r="B140">
        <v>2010</v>
      </c>
      <c r="C140">
        <v>12</v>
      </c>
      <c r="D140" t="s">
        <v>71</v>
      </c>
      <c r="E140" t="s">
        <v>264</v>
      </c>
      <c r="F140">
        <v>4040104641</v>
      </c>
      <c r="G140">
        <v>2307494962</v>
      </c>
      <c r="H140">
        <v>2968414181</v>
      </c>
      <c r="I140">
        <v>1809924709</v>
      </c>
      <c r="J140">
        <v>420199945</v>
      </c>
      <c r="K140">
        <v>375011229</v>
      </c>
      <c r="L140">
        <v>286308798</v>
      </c>
      <c r="M140">
        <v>223890882</v>
      </c>
      <c r="N140">
        <v>126778873</v>
      </c>
      <c r="O140">
        <v>86782802</v>
      </c>
      <c r="P140">
        <v>24448</v>
      </c>
      <c r="Q140">
        <v>1919</v>
      </c>
      <c r="R140">
        <v>41783.99</v>
      </c>
      <c r="S140">
        <v>13021.09</v>
      </c>
      <c r="T140">
        <v>23523836</v>
      </c>
      <c r="U140">
        <v>9869812</v>
      </c>
      <c r="V140">
        <v>2572731</v>
      </c>
      <c r="W140">
        <v>323723</v>
      </c>
      <c r="X140">
        <v>36598</v>
      </c>
      <c r="Y140">
        <v>11455</v>
      </c>
    </row>
    <row r="141" spans="1:25">
      <c r="A141">
        <v>139</v>
      </c>
      <c r="B141">
        <v>2010</v>
      </c>
      <c r="C141">
        <v>12</v>
      </c>
      <c r="D141" t="s">
        <v>47</v>
      </c>
      <c r="E141" t="s">
        <v>264</v>
      </c>
      <c r="F141">
        <v>3689744302</v>
      </c>
      <c r="G141">
        <v>471221303</v>
      </c>
      <c r="H141">
        <v>2493440611</v>
      </c>
      <c r="I141">
        <v>244212723</v>
      </c>
      <c r="J141">
        <v>346882658</v>
      </c>
      <c r="K141">
        <v>43077002</v>
      </c>
      <c r="L141">
        <v>235264369</v>
      </c>
      <c r="M141">
        <v>23215540</v>
      </c>
      <c r="N141">
        <v>106342935</v>
      </c>
      <c r="O141">
        <v>12143480</v>
      </c>
      <c r="P141">
        <v>24525</v>
      </c>
      <c r="Q141">
        <v>1326</v>
      </c>
      <c r="R141">
        <v>41655.119999999901</v>
      </c>
      <c r="S141">
        <v>3828.44</v>
      </c>
      <c r="T141">
        <v>21610619</v>
      </c>
      <c r="U141">
        <v>2426281</v>
      </c>
      <c r="V141">
        <v>2448539</v>
      </c>
      <c r="W141">
        <v>131100</v>
      </c>
      <c r="X141">
        <v>76675</v>
      </c>
      <c r="Y141">
        <v>5346</v>
      </c>
    </row>
    <row r="142" spans="1:25">
      <c r="A142">
        <v>140</v>
      </c>
      <c r="B142">
        <v>2010</v>
      </c>
      <c r="C142">
        <v>12</v>
      </c>
      <c r="D142" t="s">
        <v>45</v>
      </c>
      <c r="E142" t="s">
        <v>264</v>
      </c>
      <c r="F142">
        <v>615051266</v>
      </c>
      <c r="G142">
        <v>0</v>
      </c>
      <c r="H142">
        <v>484181321</v>
      </c>
      <c r="I142">
        <v>0</v>
      </c>
      <c r="J142">
        <v>80116389</v>
      </c>
      <c r="K142">
        <v>0</v>
      </c>
      <c r="L142">
        <v>47896691</v>
      </c>
      <c r="M142">
        <v>0</v>
      </c>
      <c r="N142">
        <v>14574120</v>
      </c>
      <c r="O142">
        <v>12068</v>
      </c>
      <c r="P142">
        <v>5724</v>
      </c>
      <c r="Q142">
        <v>3</v>
      </c>
      <c r="R142">
        <v>9810.1299999999992</v>
      </c>
      <c r="S142">
        <v>16.22</v>
      </c>
      <c r="T142">
        <v>5440100</v>
      </c>
      <c r="U142">
        <v>30097</v>
      </c>
      <c r="V142">
        <v>467003</v>
      </c>
      <c r="W142">
        <v>0</v>
      </c>
      <c r="X142">
        <v>8125</v>
      </c>
      <c r="Y142">
        <v>0</v>
      </c>
    </row>
    <row r="143" spans="1:25">
      <c r="A143">
        <v>141</v>
      </c>
      <c r="B143">
        <v>2010</v>
      </c>
      <c r="C143">
        <v>12</v>
      </c>
      <c r="D143" t="s">
        <v>47</v>
      </c>
      <c r="E143" t="s">
        <v>264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>
      <c r="A144">
        <v>142</v>
      </c>
      <c r="B144">
        <v>2010</v>
      </c>
      <c r="C144">
        <v>12</v>
      </c>
      <c r="D144" t="s">
        <v>47</v>
      </c>
      <c r="E144" t="s">
        <v>264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>
      <c r="A145">
        <v>143</v>
      </c>
      <c r="B145">
        <v>2010</v>
      </c>
      <c r="C145">
        <v>12</v>
      </c>
      <c r="D145" t="s">
        <v>182</v>
      </c>
      <c r="E145" t="s">
        <v>264</v>
      </c>
      <c r="F145">
        <v>0</v>
      </c>
      <c r="G145">
        <v>0</v>
      </c>
      <c r="H145">
        <v>0</v>
      </c>
      <c r="I145">
        <v>0</v>
      </c>
      <c r="J145">
        <v>20120871</v>
      </c>
      <c r="K145">
        <v>0</v>
      </c>
      <c r="L145">
        <v>7636930</v>
      </c>
      <c r="M145">
        <v>0</v>
      </c>
      <c r="N145">
        <v>1832771</v>
      </c>
      <c r="O145">
        <v>0</v>
      </c>
      <c r="P145">
        <v>232</v>
      </c>
      <c r="Q145">
        <v>0</v>
      </c>
      <c r="R145">
        <v>592.469999999999</v>
      </c>
      <c r="S145">
        <v>0</v>
      </c>
      <c r="T145">
        <v>376831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>
      <c r="A146">
        <v>144</v>
      </c>
      <c r="B146">
        <v>2011</v>
      </c>
      <c r="C146">
        <v>1</v>
      </c>
      <c r="D146" t="s">
        <v>71</v>
      </c>
      <c r="E146" t="s">
        <v>261</v>
      </c>
      <c r="F146">
        <v>4076857350</v>
      </c>
      <c r="G146">
        <v>2371177075</v>
      </c>
      <c r="H146">
        <v>3235060964</v>
      </c>
      <c r="I146">
        <v>1926598471</v>
      </c>
      <c r="J146">
        <v>424597406</v>
      </c>
      <c r="K146">
        <v>383994454</v>
      </c>
      <c r="L146">
        <v>307654163</v>
      </c>
      <c r="M146">
        <v>221984996</v>
      </c>
      <c r="N146">
        <v>128709974</v>
      </c>
      <c r="O146">
        <v>87043365</v>
      </c>
      <c r="P146">
        <v>24243</v>
      </c>
      <c r="Q146">
        <v>1965</v>
      </c>
      <c r="R146">
        <v>41773.7599999999</v>
      </c>
      <c r="S146">
        <v>13274.45</v>
      </c>
      <c r="T146">
        <v>23761913</v>
      </c>
      <c r="U146">
        <v>10143331</v>
      </c>
      <c r="V146">
        <v>2684795</v>
      </c>
      <c r="W146">
        <v>353532</v>
      </c>
      <c r="X146">
        <v>46466</v>
      </c>
      <c r="Y146">
        <v>13431</v>
      </c>
    </row>
    <row r="147" spans="1:25">
      <c r="A147">
        <v>145</v>
      </c>
      <c r="B147">
        <v>2011</v>
      </c>
      <c r="C147">
        <v>1</v>
      </c>
      <c r="D147" t="s">
        <v>47</v>
      </c>
      <c r="E147" t="s">
        <v>261</v>
      </c>
      <c r="F147">
        <v>3754625350</v>
      </c>
      <c r="G147">
        <v>546382913</v>
      </c>
      <c r="H147">
        <v>2832324831</v>
      </c>
      <c r="I147">
        <v>307187692</v>
      </c>
      <c r="J147">
        <v>362296843</v>
      </c>
      <c r="K147">
        <v>51708575</v>
      </c>
      <c r="L147">
        <v>263529310</v>
      </c>
      <c r="M147">
        <v>28679339</v>
      </c>
      <c r="N147">
        <v>108363080</v>
      </c>
      <c r="O147">
        <v>14026880</v>
      </c>
      <c r="P147">
        <v>24836</v>
      </c>
      <c r="Q147">
        <v>1387</v>
      </c>
      <c r="R147">
        <v>42203.11</v>
      </c>
      <c r="S147">
        <v>4218.78999999999</v>
      </c>
      <c r="T147">
        <v>21979862</v>
      </c>
      <c r="U147">
        <v>2726786</v>
      </c>
      <c r="V147">
        <v>2670466</v>
      </c>
      <c r="W147">
        <v>158747</v>
      </c>
      <c r="X147">
        <v>84282</v>
      </c>
      <c r="Y147">
        <v>8758</v>
      </c>
    </row>
    <row r="148" spans="1:25">
      <c r="A148">
        <v>146</v>
      </c>
      <c r="B148">
        <v>2011</v>
      </c>
      <c r="C148">
        <v>1</v>
      </c>
      <c r="D148" t="s">
        <v>45</v>
      </c>
      <c r="E148" t="s">
        <v>261</v>
      </c>
      <c r="F148">
        <v>713228420</v>
      </c>
      <c r="G148">
        <v>0</v>
      </c>
      <c r="H148">
        <v>578360861</v>
      </c>
      <c r="I148">
        <v>0</v>
      </c>
      <c r="J148">
        <v>90860406</v>
      </c>
      <c r="K148">
        <v>0</v>
      </c>
      <c r="L148">
        <v>57604444</v>
      </c>
      <c r="M148">
        <v>0</v>
      </c>
      <c r="N148">
        <v>16769039</v>
      </c>
      <c r="O148">
        <v>0</v>
      </c>
      <c r="P148">
        <v>6405</v>
      </c>
      <c r="Q148">
        <v>0</v>
      </c>
      <c r="R148">
        <v>11302.8399999999</v>
      </c>
      <c r="S148">
        <v>0</v>
      </c>
      <c r="T148">
        <v>6277624</v>
      </c>
      <c r="U148">
        <v>0</v>
      </c>
      <c r="V148">
        <v>540224</v>
      </c>
      <c r="W148">
        <v>0</v>
      </c>
      <c r="X148">
        <v>10139</v>
      </c>
      <c r="Y148">
        <v>0</v>
      </c>
    </row>
    <row r="149" spans="1:25">
      <c r="A149">
        <v>147</v>
      </c>
      <c r="B149">
        <v>2011</v>
      </c>
      <c r="C149">
        <v>1</v>
      </c>
      <c r="D149" t="s">
        <v>47</v>
      </c>
      <c r="E149" t="s">
        <v>261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>
      <c r="A150">
        <v>148</v>
      </c>
      <c r="B150">
        <v>2011</v>
      </c>
      <c r="C150">
        <v>1</v>
      </c>
      <c r="D150" t="s">
        <v>47</v>
      </c>
      <c r="E150" t="s">
        <v>261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>
      <c r="A151">
        <v>149</v>
      </c>
      <c r="B151">
        <v>2011</v>
      </c>
      <c r="C151">
        <v>1</v>
      </c>
      <c r="D151" t="s">
        <v>182</v>
      </c>
      <c r="E151" t="s">
        <v>261</v>
      </c>
      <c r="F151">
        <v>0</v>
      </c>
      <c r="G151">
        <v>0</v>
      </c>
      <c r="H151">
        <v>0</v>
      </c>
      <c r="I151">
        <v>0</v>
      </c>
      <c r="J151">
        <v>8477812</v>
      </c>
      <c r="K151">
        <v>0</v>
      </c>
      <c r="L151">
        <v>5648688</v>
      </c>
      <c r="M151">
        <v>0</v>
      </c>
      <c r="N151">
        <v>2057134</v>
      </c>
      <c r="O151">
        <v>0</v>
      </c>
      <c r="P151">
        <v>176</v>
      </c>
      <c r="Q151">
        <v>0</v>
      </c>
      <c r="R151">
        <v>461.01</v>
      </c>
      <c r="S151">
        <v>0</v>
      </c>
      <c r="T151">
        <v>301148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>
      <c r="A152">
        <v>150</v>
      </c>
      <c r="B152">
        <v>2011</v>
      </c>
      <c r="C152">
        <v>2</v>
      </c>
      <c r="D152" t="s">
        <v>71</v>
      </c>
      <c r="E152" t="s">
        <v>261</v>
      </c>
      <c r="F152">
        <v>3519583362</v>
      </c>
      <c r="G152">
        <v>2134266400</v>
      </c>
      <c r="H152">
        <v>2229919678</v>
      </c>
      <c r="I152">
        <v>1648573947</v>
      </c>
      <c r="J152">
        <v>365841936</v>
      </c>
      <c r="K152">
        <v>348234574</v>
      </c>
      <c r="L152">
        <v>213965656</v>
      </c>
      <c r="M152">
        <v>200656986</v>
      </c>
      <c r="N152">
        <v>112485100</v>
      </c>
      <c r="O152">
        <v>79078214</v>
      </c>
      <c r="P152">
        <v>21698</v>
      </c>
      <c r="Q152">
        <v>1768</v>
      </c>
      <c r="R152">
        <v>36554.25</v>
      </c>
      <c r="S152">
        <v>11954.31</v>
      </c>
      <c r="T152">
        <v>20482629</v>
      </c>
      <c r="U152">
        <v>9183565</v>
      </c>
      <c r="V152">
        <v>1964948</v>
      </c>
      <c r="W152">
        <v>302826</v>
      </c>
      <c r="X152">
        <v>35786</v>
      </c>
      <c r="Y152">
        <v>11684</v>
      </c>
    </row>
    <row r="153" spans="1:25">
      <c r="A153">
        <v>151</v>
      </c>
      <c r="B153">
        <v>2011</v>
      </c>
      <c r="C153">
        <v>2</v>
      </c>
      <c r="D153" t="s">
        <v>47</v>
      </c>
      <c r="E153" t="s">
        <v>261</v>
      </c>
      <c r="F153">
        <v>3305429414</v>
      </c>
      <c r="G153">
        <v>441697719</v>
      </c>
      <c r="H153">
        <v>2285817628</v>
      </c>
      <c r="I153">
        <v>239122399</v>
      </c>
      <c r="J153">
        <v>308623774</v>
      </c>
      <c r="K153">
        <v>37975699</v>
      </c>
      <c r="L153">
        <v>213241037</v>
      </c>
      <c r="M153">
        <v>22062376</v>
      </c>
      <c r="N153">
        <v>95508179</v>
      </c>
      <c r="O153">
        <v>11068460</v>
      </c>
      <c r="P153">
        <v>22387</v>
      </c>
      <c r="Q153">
        <v>1208</v>
      </c>
      <c r="R153">
        <v>37578.449999999997</v>
      </c>
      <c r="S153">
        <v>3540.4899999999898</v>
      </c>
      <c r="T153">
        <v>19368709</v>
      </c>
      <c r="U153">
        <v>2258661</v>
      </c>
      <c r="V153">
        <v>2276954</v>
      </c>
      <c r="W153">
        <v>124663</v>
      </c>
      <c r="X153">
        <v>65320</v>
      </c>
      <c r="Y153">
        <v>3903</v>
      </c>
    </row>
    <row r="154" spans="1:25">
      <c r="A154">
        <v>152</v>
      </c>
      <c r="B154">
        <v>2011</v>
      </c>
      <c r="C154">
        <v>2</v>
      </c>
      <c r="D154" t="s">
        <v>45</v>
      </c>
      <c r="E154" t="s">
        <v>261</v>
      </c>
      <c r="F154">
        <v>586448608</v>
      </c>
      <c r="G154">
        <v>0</v>
      </c>
      <c r="H154">
        <v>464594693</v>
      </c>
      <c r="I154">
        <v>0</v>
      </c>
      <c r="J154">
        <v>75715874</v>
      </c>
      <c r="K154">
        <v>0</v>
      </c>
      <c r="L154">
        <v>45784276</v>
      </c>
      <c r="M154">
        <v>0</v>
      </c>
      <c r="N154">
        <v>14132526</v>
      </c>
      <c r="O154">
        <v>0</v>
      </c>
      <c r="P154">
        <v>5813</v>
      </c>
      <c r="Q154">
        <v>0</v>
      </c>
      <c r="R154">
        <v>9604.7099999999991</v>
      </c>
      <c r="S154">
        <v>0</v>
      </c>
      <c r="T154">
        <v>5152598</v>
      </c>
      <c r="U154">
        <v>0</v>
      </c>
      <c r="V154">
        <v>484669</v>
      </c>
      <c r="W154">
        <v>0</v>
      </c>
      <c r="X154">
        <v>9177</v>
      </c>
      <c r="Y154">
        <v>0</v>
      </c>
    </row>
    <row r="155" spans="1:25">
      <c r="A155">
        <v>153</v>
      </c>
      <c r="B155">
        <v>2011</v>
      </c>
      <c r="C155">
        <v>2</v>
      </c>
      <c r="D155" t="s">
        <v>47</v>
      </c>
      <c r="E155" t="s">
        <v>261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>
      <c r="A156">
        <v>154</v>
      </c>
      <c r="B156">
        <v>2011</v>
      </c>
      <c r="C156">
        <v>2</v>
      </c>
      <c r="D156" t="s">
        <v>47</v>
      </c>
      <c r="E156" t="s">
        <v>261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>
      <c r="A157">
        <v>155</v>
      </c>
      <c r="B157">
        <v>2011</v>
      </c>
      <c r="C157">
        <v>2</v>
      </c>
      <c r="D157" t="s">
        <v>182</v>
      </c>
      <c r="E157" t="s">
        <v>261</v>
      </c>
      <c r="F157">
        <v>0</v>
      </c>
      <c r="G157">
        <v>0</v>
      </c>
      <c r="H157">
        <v>0</v>
      </c>
      <c r="I157">
        <v>0</v>
      </c>
      <c r="J157">
        <v>8290072</v>
      </c>
      <c r="K157">
        <v>0</v>
      </c>
      <c r="L157">
        <v>5813017</v>
      </c>
      <c r="M157">
        <v>0</v>
      </c>
      <c r="N157">
        <v>1982036</v>
      </c>
      <c r="O157">
        <v>0</v>
      </c>
      <c r="P157">
        <v>185</v>
      </c>
      <c r="Q157">
        <v>0</v>
      </c>
      <c r="R157">
        <v>474.75</v>
      </c>
      <c r="S157">
        <v>0</v>
      </c>
      <c r="T157">
        <v>301285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>
      <c r="A158">
        <v>156</v>
      </c>
      <c r="B158">
        <v>2011</v>
      </c>
      <c r="C158">
        <v>3</v>
      </c>
      <c r="D158" t="s">
        <v>71</v>
      </c>
      <c r="E158" t="s">
        <v>261</v>
      </c>
      <c r="F158">
        <v>3911234119</v>
      </c>
      <c r="G158">
        <v>2367367516</v>
      </c>
      <c r="H158">
        <v>2700328952</v>
      </c>
      <c r="I158">
        <v>1901095078</v>
      </c>
      <c r="J158">
        <v>408028793</v>
      </c>
      <c r="K158">
        <v>383890449</v>
      </c>
      <c r="L158">
        <v>256224961</v>
      </c>
      <c r="M158">
        <v>226825277</v>
      </c>
      <c r="N158">
        <v>120070230</v>
      </c>
      <c r="O158">
        <v>87523969</v>
      </c>
      <c r="P158">
        <v>23949</v>
      </c>
      <c r="Q158">
        <v>1967</v>
      </c>
      <c r="R158">
        <v>40376.21</v>
      </c>
      <c r="S158">
        <v>13254.41</v>
      </c>
      <c r="T158">
        <v>22677931</v>
      </c>
      <c r="U158">
        <v>10167816</v>
      </c>
      <c r="V158">
        <v>2447537</v>
      </c>
      <c r="W158">
        <v>343110</v>
      </c>
      <c r="X158">
        <v>35700</v>
      </c>
      <c r="Y158">
        <v>11522</v>
      </c>
    </row>
    <row r="159" spans="1:25">
      <c r="A159">
        <v>157</v>
      </c>
      <c r="B159">
        <v>2011</v>
      </c>
      <c r="C159">
        <v>3</v>
      </c>
      <c r="D159" t="s">
        <v>47</v>
      </c>
      <c r="E159" t="s">
        <v>261</v>
      </c>
      <c r="F159">
        <v>3701361531</v>
      </c>
      <c r="G159">
        <v>441835447</v>
      </c>
      <c r="H159">
        <v>2553142174</v>
      </c>
      <c r="I159">
        <v>237369397</v>
      </c>
      <c r="J159">
        <v>342740526</v>
      </c>
      <c r="K159">
        <v>36791877</v>
      </c>
      <c r="L159">
        <v>236734922</v>
      </c>
      <c r="M159">
        <v>22243298</v>
      </c>
      <c r="N159">
        <v>106785228</v>
      </c>
      <c r="O159">
        <v>11086952</v>
      </c>
      <c r="P159">
        <v>24909</v>
      </c>
      <c r="Q159">
        <v>1287</v>
      </c>
      <c r="R159">
        <v>41917.839999999997</v>
      </c>
      <c r="S159">
        <v>3667.32</v>
      </c>
      <c r="T159">
        <v>21690982</v>
      </c>
      <c r="U159">
        <v>2326446</v>
      </c>
      <c r="V159">
        <v>2586085</v>
      </c>
      <c r="W159">
        <v>130681</v>
      </c>
      <c r="X159">
        <v>69974</v>
      </c>
      <c r="Y159">
        <v>4673</v>
      </c>
    </row>
    <row r="160" spans="1:25">
      <c r="A160">
        <v>158</v>
      </c>
      <c r="B160">
        <v>2011</v>
      </c>
      <c r="C160">
        <v>3</v>
      </c>
      <c r="D160" t="s">
        <v>45</v>
      </c>
      <c r="E160" t="s">
        <v>261</v>
      </c>
      <c r="F160">
        <v>633518648</v>
      </c>
      <c r="G160">
        <v>0</v>
      </c>
      <c r="H160">
        <v>503557437</v>
      </c>
      <c r="I160">
        <v>0</v>
      </c>
      <c r="J160">
        <v>82220229</v>
      </c>
      <c r="K160">
        <v>0</v>
      </c>
      <c r="L160">
        <v>49491706</v>
      </c>
      <c r="M160">
        <v>0</v>
      </c>
      <c r="N160">
        <v>15437230</v>
      </c>
      <c r="O160">
        <v>0</v>
      </c>
      <c r="P160">
        <v>6705</v>
      </c>
      <c r="Q160">
        <v>0</v>
      </c>
      <c r="R160">
        <v>10761.29</v>
      </c>
      <c r="S160">
        <v>0</v>
      </c>
      <c r="T160">
        <v>5616139</v>
      </c>
      <c r="U160">
        <v>0</v>
      </c>
      <c r="V160">
        <v>551968</v>
      </c>
      <c r="W160">
        <v>0</v>
      </c>
      <c r="X160">
        <v>10128</v>
      </c>
      <c r="Y160">
        <v>0</v>
      </c>
    </row>
    <row r="161" spans="1:25">
      <c r="A161">
        <v>159</v>
      </c>
      <c r="B161">
        <v>2011</v>
      </c>
      <c r="C161">
        <v>3</v>
      </c>
      <c r="D161" t="s">
        <v>47</v>
      </c>
      <c r="E161" t="s">
        <v>261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>
      <c r="A162">
        <v>160</v>
      </c>
      <c r="B162">
        <v>2011</v>
      </c>
      <c r="C162">
        <v>3</v>
      </c>
      <c r="D162" t="s">
        <v>47</v>
      </c>
      <c r="E162" t="s">
        <v>261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>
        <v>161</v>
      </c>
      <c r="B163">
        <v>2011</v>
      </c>
      <c r="C163">
        <v>3</v>
      </c>
      <c r="D163" t="s">
        <v>182</v>
      </c>
      <c r="E163" t="s">
        <v>261</v>
      </c>
      <c r="F163">
        <v>0</v>
      </c>
      <c r="G163">
        <v>0</v>
      </c>
      <c r="H163">
        <v>0</v>
      </c>
      <c r="I163">
        <v>0</v>
      </c>
      <c r="J163">
        <v>8212755</v>
      </c>
      <c r="K163">
        <v>0</v>
      </c>
      <c r="L163">
        <v>5205402</v>
      </c>
      <c r="M163">
        <v>0</v>
      </c>
      <c r="N163">
        <v>2024946</v>
      </c>
      <c r="O163">
        <v>0</v>
      </c>
      <c r="P163">
        <v>206</v>
      </c>
      <c r="Q163">
        <v>0</v>
      </c>
      <c r="R163">
        <v>494.03</v>
      </c>
      <c r="S163">
        <v>0</v>
      </c>
      <c r="T163">
        <v>307267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>
      <c r="A164">
        <v>162</v>
      </c>
      <c r="B164">
        <v>2011</v>
      </c>
      <c r="C164">
        <v>4</v>
      </c>
      <c r="D164" t="s">
        <v>71</v>
      </c>
      <c r="E164" t="s">
        <v>262</v>
      </c>
      <c r="F164">
        <v>3901635408</v>
      </c>
      <c r="G164">
        <v>2312381992</v>
      </c>
      <c r="H164">
        <v>2866663589</v>
      </c>
      <c r="I164">
        <v>1944670925</v>
      </c>
      <c r="J164">
        <v>406941475</v>
      </c>
      <c r="K164">
        <v>379667040</v>
      </c>
      <c r="L164">
        <v>268906128</v>
      </c>
      <c r="M164">
        <v>234650265</v>
      </c>
      <c r="N164">
        <v>126117395</v>
      </c>
      <c r="O164">
        <v>86753508</v>
      </c>
      <c r="P164">
        <v>23873</v>
      </c>
      <c r="Q164">
        <v>1942</v>
      </c>
      <c r="R164">
        <v>40188.83</v>
      </c>
      <c r="S164">
        <v>13007.91</v>
      </c>
      <c r="T164">
        <v>22535976</v>
      </c>
      <c r="U164">
        <v>9960078</v>
      </c>
      <c r="V164">
        <v>2669599</v>
      </c>
      <c r="W164">
        <v>344670</v>
      </c>
      <c r="X164">
        <v>38146</v>
      </c>
      <c r="Y164">
        <v>10669</v>
      </c>
    </row>
    <row r="165" spans="1:25">
      <c r="A165">
        <v>163</v>
      </c>
      <c r="B165">
        <v>2011</v>
      </c>
      <c r="C165">
        <v>4</v>
      </c>
      <c r="D165" t="s">
        <v>47</v>
      </c>
      <c r="E165" t="s">
        <v>262</v>
      </c>
      <c r="F165">
        <v>3377776969</v>
      </c>
      <c r="G165">
        <v>353000018</v>
      </c>
      <c r="H165">
        <v>2390941155</v>
      </c>
      <c r="I165">
        <v>195748212</v>
      </c>
      <c r="J165">
        <v>315749558</v>
      </c>
      <c r="K165">
        <v>28981922</v>
      </c>
      <c r="L165">
        <v>220539290</v>
      </c>
      <c r="M165">
        <v>18444223</v>
      </c>
      <c r="N165">
        <v>98358421</v>
      </c>
      <c r="O165">
        <v>8686346</v>
      </c>
      <c r="P165">
        <v>23015</v>
      </c>
      <c r="Q165">
        <v>1183</v>
      </c>
      <c r="R165">
        <v>38699.379999999997</v>
      </c>
      <c r="S165">
        <v>3190.57</v>
      </c>
      <c r="T165">
        <v>19808371</v>
      </c>
      <c r="U165">
        <v>1947130</v>
      </c>
      <c r="V165">
        <v>2462050</v>
      </c>
      <c r="W165">
        <v>114959</v>
      </c>
      <c r="X165">
        <v>74247</v>
      </c>
      <c r="Y165">
        <v>2784</v>
      </c>
    </row>
    <row r="166" spans="1:25">
      <c r="A166">
        <v>164</v>
      </c>
      <c r="B166">
        <v>2011</v>
      </c>
      <c r="C166">
        <v>4</v>
      </c>
      <c r="D166" t="s">
        <v>45</v>
      </c>
      <c r="E166" t="s">
        <v>262</v>
      </c>
      <c r="F166">
        <v>622358778</v>
      </c>
      <c r="G166">
        <v>1138228</v>
      </c>
      <c r="H166">
        <v>493448048</v>
      </c>
      <c r="I166">
        <v>463008</v>
      </c>
      <c r="J166">
        <v>80999451</v>
      </c>
      <c r="K166">
        <v>163166</v>
      </c>
      <c r="L166">
        <v>48308651</v>
      </c>
      <c r="M166">
        <v>45210</v>
      </c>
      <c r="N166">
        <v>15064550</v>
      </c>
      <c r="O166">
        <v>3642</v>
      </c>
      <c r="P166">
        <v>6696</v>
      </c>
      <c r="Q166">
        <v>2</v>
      </c>
      <c r="R166">
        <v>10690.5</v>
      </c>
      <c r="S166">
        <v>2.5499999999999998</v>
      </c>
      <c r="T166">
        <v>5513440</v>
      </c>
      <c r="U166">
        <v>9646</v>
      </c>
      <c r="V166">
        <v>547951</v>
      </c>
      <c r="W166">
        <v>96</v>
      </c>
      <c r="X166">
        <v>11002</v>
      </c>
      <c r="Y166">
        <v>0</v>
      </c>
    </row>
    <row r="167" spans="1:25">
      <c r="A167">
        <v>165</v>
      </c>
      <c r="B167">
        <v>2011</v>
      </c>
      <c r="C167">
        <v>4</v>
      </c>
      <c r="D167" t="s">
        <v>47</v>
      </c>
      <c r="E167" t="s">
        <v>262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>
      <c r="A168">
        <v>166</v>
      </c>
      <c r="B168">
        <v>2011</v>
      </c>
      <c r="C168">
        <v>4</v>
      </c>
      <c r="D168" t="s">
        <v>47</v>
      </c>
      <c r="E168" t="s">
        <v>262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>
      <c r="A169">
        <v>167</v>
      </c>
      <c r="B169">
        <v>2011</v>
      </c>
      <c r="C169">
        <v>4</v>
      </c>
      <c r="D169" t="s">
        <v>182</v>
      </c>
      <c r="E169" t="s">
        <v>262</v>
      </c>
      <c r="F169">
        <v>0</v>
      </c>
      <c r="G169">
        <v>0</v>
      </c>
      <c r="H169">
        <v>0</v>
      </c>
      <c r="I169">
        <v>0</v>
      </c>
      <c r="J169">
        <v>8339561</v>
      </c>
      <c r="K169">
        <v>0</v>
      </c>
      <c r="L169">
        <v>5464271</v>
      </c>
      <c r="M169">
        <v>0</v>
      </c>
      <c r="N169">
        <v>1927860</v>
      </c>
      <c r="O169">
        <v>0</v>
      </c>
      <c r="P169">
        <v>184</v>
      </c>
      <c r="Q169">
        <v>0</v>
      </c>
      <c r="R169">
        <v>468.88</v>
      </c>
      <c r="S169">
        <v>0</v>
      </c>
      <c r="T169">
        <v>300552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>
      <c r="A170">
        <v>168</v>
      </c>
      <c r="B170">
        <v>2011</v>
      </c>
      <c r="C170">
        <v>5</v>
      </c>
      <c r="D170" t="s">
        <v>71</v>
      </c>
      <c r="E170" t="s">
        <v>262</v>
      </c>
      <c r="F170">
        <v>3990039411</v>
      </c>
      <c r="G170">
        <v>2437805316</v>
      </c>
      <c r="H170">
        <v>2714969699</v>
      </c>
      <c r="I170">
        <v>2000759526</v>
      </c>
      <c r="J170">
        <v>415857090</v>
      </c>
      <c r="K170">
        <v>404706197</v>
      </c>
      <c r="L170">
        <v>255801873</v>
      </c>
      <c r="M170">
        <v>245090499</v>
      </c>
      <c r="N170">
        <v>129011362</v>
      </c>
      <c r="O170">
        <v>90933180</v>
      </c>
      <c r="P170">
        <v>24367</v>
      </c>
      <c r="Q170">
        <v>1987</v>
      </c>
      <c r="R170">
        <v>41214.46</v>
      </c>
      <c r="S170">
        <v>13691.5199999999</v>
      </c>
      <c r="T170">
        <v>22993180</v>
      </c>
      <c r="U170">
        <v>10478787</v>
      </c>
      <c r="V170">
        <v>2527786</v>
      </c>
      <c r="W170">
        <v>345820</v>
      </c>
      <c r="X170">
        <v>39758</v>
      </c>
      <c r="Y170">
        <v>12018</v>
      </c>
    </row>
    <row r="171" spans="1:25">
      <c r="A171">
        <v>169</v>
      </c>
      <c r="B171">
        <v>2011</v>
      </c>
      <c r="C171">
        <v>5</v>
      </c>
      <c r="D171" t="s">
        <v>47</v>
      </c>
      <c r="E171" t="s">
        <v>262</v>
      </c>
      <c r="F171">
        <v>3546425875</v>
      </c>
      <c r="G171">
        <v>347300828</v>
      </c>
      <c r="H171">
        <v>2220733976</v>
      </c>
      <c r="I171">
        <v>196614909</v>
      </c>
      <c r="J171">
        <v>318974246</v>
      </c>
      <c r="K171">
        <v>28579281</v>
      </c>
      <c r="L171">
        <v>206111203</v>
      </c>
      <c r="M171">
        <v>18761607</v>
      </c>
      <c r="N171">
        <v>103369643</v>
      </c>
      <c r="O171">
        <v>8376484</v>
      </c>
      <c r="P171">
        <v>24578</v>
      </c>
      <c r="Q171">
        <v>1184</v>
      </c>
      <c r="R171">
        <v>41065.929999999898</v>
      </c>
      <c r="S171">
        <v>3179.76999999999</v>
      </c>
      <c r="T171">
        <v>20896017</v>
      </c>
      <c r="U171">
        <v>1928185</v>
      </c>
      <c r="V171">
        <v>2351529</v>
      </c>
      <c r="W171">
        <v>113501</v>
      </c>
      <c r="X171">
        <v>72274</v>
      </c>
      <c r="Y171">
        <v>3036</v>
      </c>
    </row>
    <row r="172" spans="1:25">
      <c r="A172">
        <v>170</v>
      </c>
      <c r="B172">
        <v>2011</v>
      </c>
      <c r="C172">
        <v>5</v>
      </c>
      <c r="D172" t="s">
        <v>45</v>
      </c>
      <c r="E172" t="s">
        <v>262</v>
      </c>
      <c r="F172">
        <v>648828942</v>
      </c>
      <c r="G172">
        <v>0</v>
      </c>
      <c r="H172">
        <v>509511675</v>
      </c>
      <c r="I172">
        <v>0</v>
      </c>
      <c r="J172">
        <v>88540888</v>
      </c>
      <c r="K172">
        <v>0</v>
      </c>
      <c r="L172">
        <v>49905059</v>
      </c>
      <c r="M172">
        <v>0</v>
      </c>
      <c r="N172">
        <v>15736533</v>
      </c>
      <c r="O172">
        <v>17349</v>
      </c>
      <c r="P172">
        <v>7153</v>
      </c>
      <c r="Q172">
        <v>6</v>
      </c>
      <c r="R172">
        <v>11403.04</v>
      </c>
      <c r="S172">
        <v>30.9499999999999</v>
      </c>
      <c r="T172">
        <v>5798660</v>
      </c>
      <c r="U172">
        <v>60194</v>
      </c>
      <c r="V172">
        <v>572584</v>
      </c>
      <c r="W172">
        <v>0</v>
      </c>
      <c r="X172">
        <v>11949</v>
      </c>
      <c r="Y172">
        <v>0</v>
      </c>
    </row>
    <row r="173" spans="1:25">
      <c r="A173">
        <v>171</v>
      </c>
      <c r="B173">
        <v>2011</v>
      </c>
      <c r="C173">
        <v>5</v>
      </c>
      <c r="D173" t="s">
        <v>47</v>
      </c>
      <c r="E173" t="s">
        <v>262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>
      <c r="A174">
        <v>172</v>
      </c>
      <c r="B174">
        <v>2011</v>
      </c>
      <c r="C174">
        <v>5</v>
      </c>
      <c r="D174" t="s">
        <v>47</v>
      </c>
      <c r="E174" t="s">
        <v>262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>
      <c r="A175">
        <v>173</v>
      </c>
      <c r="B175">
        <v>2011</v>
      </c>
      <c r="C175">
        <v>5</v>
      </c>
      <c r="D175" t="s">
        <v>182</v>
      </c>
      <c r="E175" t="s">
        <v>262</v>
      </c>
      <c r="F175">
        <v>0</v>
      </c>
      <c r="G175">
        <v>0</v>
      </c>
      <c r="H175">
        <v>0</v>
      </c>
      <c r="I175">
        <v>0</v>
      </c>
      <c r="J175">
        <v>9054271</v>
      </c>
      <c r="K175">
        <v>0</v>
      </c>
      <c r="L175">
        <v>6241181</v>
      </c>
      <c r="M175">
        <v>0</v>
      </c>
      <c r="N175">
        <v>2169547</v>
      </c>
      <c r="O175">
        <v>0</v>
      </c>
      <c r="P175">
        <v>186</v>
      </c>
      <c r="Q175">
        <v>0</v>
      </c>
      <c r="R175">
        <v>481.71</v>
      </c>
      <c r="S175">
        <v>0</v>
      </c>
      <c r="T175">
        <v>312291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>
      <c r="A176">
        <v>174</v>
      </c>
      <c r="B176">
        <v>2011</v>
      </c>
      <c r="C176">
        <v>6</v>
      </c>
      <c r="D176" t="s">
        <v>71</v>
      </c>
      <c r="E176" t="s">
        <v>262</v>
      </c>
      <c r="F176">
        <v>3705320658</v>
      </c>
      <c r="G176">
        <v>2327618730</v>
      </c>
      <c r="H176">
        <v>2482701529</v>
      </c>
      <c r="I176">
        <v>1853142522</v>
      </c>
      <c r="J176">
        <v>386811820</v>
      </c>
      <c r="K176">
        <v>385983876</v>
      </c>
      <c r="L176">
        <v>235261306</v>
      </c>
      <c r="M176">
        <v>231925857</v>
      </c>
      <c r="N176">
        <v>119171030</v>
      </c>
      <c r="O176">
        <v>88492233</v>
      </c>
      <c r="P176">
        <v>22399</v>
      </c>
      <c r="Q176">
        <v>1846</v>
      </c>
      <c r="R176">
        <v>38354.71</v>
      </c>
      <c r="S176">
        <v>13050.8</v>
      </c>
      <c r="T176">
        <v>21334590</v>
      </c>
      <c r="U176">
        <v>9981713</v>
      </c>
      <c r="V176">
        <v>2264168</v>
      </c>
      <c r="W176">
        <v>313124</v>
      </c>
      <c r="X176">
        <v>40135</v>
      </c>
      <c r="Y176">
        <v>10664</v>
      </c>
    </row>
    <row r="177" spans="1:25">
      <c r="A177">
        <v>175</v>
      </c>
      <c r="B177">
        <v>2011</v>
      </c>
      <c r="C177">
        <v>6</v>
      </c>
      <c r="D177" t="s">
        <v>47</v>
      </c>
      <c r="E177" t="s">
        <v>262</v>
      </c>
      <c r="F177">
        <v>3510394219</v>
      </c>
      <c r="G177">
        <v>275243026</v>
      </c>
      <c r="H177">
        <v>2268202855</v>
      </c>
      <c r="I177">
        <v>152185764</v>
      </c>
      <c r="J177">
        <v>320707169</v>
      </c>
      <c r="K177">
        <v>23118802</v>
      </c>
      <c r="L177">
        <v>210899088</v>
      </c>
      <c r="M177">
        <v>14528142</v>
      </c>
      <c r="N177">
        <v>101360710</v>
      </c>
      <c r="O177">
        <v>6823002</v>
      </c>
      <c r="P177">
        <v>23930</v>
      </c>
      <c r="Q177">
        <v>995</v>
      </c>
      <c r="R177">
        <v>40669.5099999999</v>
      </c>
      <c r="S177">
        <v>2563.6799999999998</v>
      </c>
      <c r="T177">
        <v>20660797</v>
      </c>
      <c r="U177">
        <v>1518694</v>
      </c>
      <c r="V177">
        <v>2342755</v>
      </c>
      <c r="W177">
        <v>91918</v>
      </c>
      <c r="X177">
        <v>81439</v>
      </c>
      <c r="Y177">
        <v>4458</v>
      </c>
    </row>
    <row r="178" spans="1:25">
      <c r="A178">
        <v>176</v>
      </c>
      <c r="B178">
        <v>2011</v>
      </c>
      <c r="C178">
        <v>6</v>
      </c>
      <c r="D178" t="s">
        <v>45</v>
      </c>
      <c r="E178" t="s">
        <v>262</v>
      </c>
      <c r="F178">
        <v>665996024</v>
      </c>
      <c r="G178">
        <v>0</v>
      </c>
      <c r="H178">
        <v>528767865</v>
      </c>
      <c r="I178">
        <v>0</v>
      </c>
      <c r="J178">
        <v>86691463</v>
      </c>
      <c r="K178">
        <v>0</v>
      </c>
      <c r="L178">
        <v>51906127</v>
      </c>
      <c r="M178">
        <v>0</v>
      </c>
      <c r="N178">
        <v>16571940</v>
      </c>
      <c r="O178">
        <v>0</v>
      </c>
      <c r="P178">
        <v>7226</v>
      </c>
      <c r="Q178">
        <v>0</v>
      </c>
      <c r="R178">
        <v>11753.56</v>
      </c>
      <c r="S178">
        <v>0</v>
      </c>
      <c r="T178">
        <v>5976835</v>
      </c>
      <c r="U178">
        <v>0</v>
      </c>
      <c r="V178">
        <v>579335</v>
      </c>
      <c r="W178">
        <v>0</v>
      </c>
      <c r="X178">
        <v>13048</v>
      </c>
      <c r="Y178">
        <v>0</v>
      </c>
    </row>
    <row r="179" spans="1:25">
      <c r="A179">
        <v>177</v>
      </c>
      <c r="B179">
        <v>2011</v>
      </c>
      <c r="C179">
        <v>6</v>
      </c>
      <c r="D179" t="s">
        <v>47</v>
      </c>
      <c r="E179" t="s">
        <v>262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>
      <c r="A180">
        <v>178</v>
      </c>
      <c r="B180">
        <v>2011</v>
      </c>
      <c r="C180">
        <v>6</v>
      </c>
      <c r="D180" t="s">
        <v>47</v>
      </c>
      <c r="E180" t="s">
        <v>262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>
      <c r="A181">
        <v>179</v>
      </c>
      <c r="B181">
        <v>2011</v>
      </c>
      <c r="C181">
        <v>6</v>
      </c>
      <c r="D181" t="s">
        <v>182</v>
      </c>
      <c r="E181" t="s">
        <v>262</v>
      </c>
      <c r="F181">
        <v>0</v>
      </c>
      <c r="G181">
        <v>0</v>
      </c>
      <c r="H181">
        <v>0</v>
      </c>
      <c r="I181">
        <v>0</v>
      </c>
      <c r="J181">
        <v>7624600</v>
      </c>
      <c r="K181">
        <v>0</v>
      </c>
      <c r="L181">
        <v>5347392</v>
      </c>
      <c r="M181">
        <v>0</v>
      </c>
      <c r="N181">
        <v>1763881</v>
      </c>
      <c r="O181">
        <v>0</v>
      </c>
      <c r="P181">
        <v>166</v>
      </c>
      <c r="Q181">
        <v>0</v>
      </c>
      <c r="R181">
        <v>425.31999999999903</v>
      </c>
      <c r="S181">
        <v>0</v>
      </c>
      <c r="T181">
        <v>274641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>
      <c r="A182">
        <v>180</v>
      </c>
      <c r="B182">
        <v>2011</v>
      </c>
      <c r="C182">
        <v>7</v>
      </c>
      <c r="D182" t="s">
        <v>71</v>
      </c>
      <c r="E182" t="s">
        <v>263</v>
      </c>
      <c r="F182">
        <v>4082716479</v>
      </c>
      <c r="G182">
        <v>2514121308</v>
      </c>
      <c r="H182">
        <v>2989522609</v>
      </c>
      <c r="I182">
        <v>2167587541</v>
      </c>
      <c r="J182">
        <v>428027482</v>
      </c>
      <c r="K182">
        <v>415228991</v>
      </c>
      <c r="L182">
        <v>284297252</v>
      </c>
      <c r="M182">
        <v>260793605</v>
      </c>
      <c r="N182">
        <v>130283649</v>
      </c>
      <c r="O182">
        <v>95859105</v>
      </c>
      <c r="P182">
        <v>24595</v>
      </c>
      <c r="Q182">
        <v>2032</v>
      </c>
      <c r="R182">
        <v>42064.82</v>
      </c>
      <c r="S182">
        <v>14130.21</v>
      </c>
      <c r="T182">
        <v>23660923</v>
      </c>
      <c r="U182">
        <v>10831974</v>
      </c>
      <c r="V182">
        <v>2652013</v>
      </c>
      <c r="W182">
        <v>379441</v>
      </c>
      <c r="X182">
        <v>45467</v>
      </c>
      <c r="Y182">
        <v>10358</v>
      </c>
    </row>
    <row r="183" spans="1:25">
      <c r="A183">
        <v>181</v>
      </c>
      <c r="B183">
        <v>2011</v>
      </c>
      <c r="C183">
        <v>7</v>
      </c>
      <c r="D183" t="s">
        <v>47</v>
      </c>
      <c r="E183" t="s">
        <v>263</v>
      </c>
      <c r="F183">
        <v>3863804698</v>
      </c>
      <c r="G183">
        <v>342215611</v>
      </c>
      <c r="H183">
        <v>2908631229</v>
      </c>
      <c r="I183">
        <v>243314432</v>
      </c>
      <c r="J183">
        <v>367441763</v>
      </c>
      <c r="K183">
        <v>31826651</v>
      </c>
      <c r="L183">
        <v>270674166</v>
      </c>
      <c r="M183">
        <v>23154642</v>
      </c>
      <c r="N183">
        <v>112239957</v>
      </c>
      <c r="O183">
        <v>8565173</v>
      </c>
      <c r="P183">
        <v>26078</v>
      </c>
      <c r="Q183">
        <v>1225</v>
      </c>
      <c r="R183">
        <v>44450.81</v>
      </c>
      <c r="S183">
        <v>3171.24</v>
      </c>
      <c r="T183">
        <v>22777812</v>
      </c>
      <c r="U183">
        <v>1880883</v>
      </c>
      <c r="V183">
        <v>2988878</v>
      </c>
      <c r="W183">
        <v>143475</v>
      </c>
      <c r="X183">
        <v>76002</v>
      </c>
      <c r="Y183">
        <v>2674</v>
      </c>
    </row>
    <row r="184" spans="1:25">
      <c r="A184">
        <v>182</v>
      </c>
      <c r="B184">
        <v>2011</v>
      </c>
      <c r="C184">
        <v>7</v>
      </c>
      <c r="D184" t="s">
        <v>45</v>
      </c>
      <c r="E184" t="s">
        <v>263</v>
      </c>
      <c r="F184">
        <v>811343152</v>
      </c>
      <c r="G184">
        <v>0</v>
      </c>
      <c r="H184">
        <v>677143216</v>
      </c>
      <c r="I184">
        <v>0</v>
      </c>
      <c r="J184">
        <v>104529866</v>
      </c>
      <c r="K184">
        <v>0</v>
      </c>
      <c r="L184">
        <v>66994684</v>
      </c>
      <c r="M184">
        <v>0</v>
      </c>
      <c r="N184">
        <v>19920135</v>
      </c>
      <c r="O184">
        <v>0</v>
      </c>
      <c r="P184">
        <v>8509</v>
      </c>
      <c r="Q184">
        <v>0</v>
      </c>
      <c r="R184">
        <v>14027.55</v>
      </c>
      <c r="S184">
        <v>0</v>
      </c>
      <c r="T184">
        <v>7266229</v>
      </c>
      <c r="U184">
        <v>0</v>
      </c>
      <c r="V184">
        <v>707125</v>
      </c>
      <c r="W184">
        <v>0</v>
      </c>
      <c r="X184">
        <v>16204</v>
      </c>
      <c r="Y184">
        <v>0</v>
      </c>
    </row>
    <row r="185" spans="1:25">
      <c r="A185">
        <v>183</v>
      </c>
      <c r="B185">
        <v>2011</v>
      </c>
      <c r="C185">
        <v>7</v>
      </c>
      <c r="D185" t="s">
        <v>47</v>
      </c>
      <c r="E185" t="s">
        <v>263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>
      <c r="A186">
        <v>184</v>
      </c>
      <c r="B186">
        <v>2011</v>
      </c>
      <c r="C186">
        <v>7</v>
      </c>
      <c r="D186" t="s">
        <v>47</v>
      </c>
      <c r="E186" t="s">
        <v>263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>
      <c r="A187">
        <v>185</v>
      </c>
      <c r="B187">
        <v>2011</v>
      </c>
      <c r="C187">
        <v>7</v>
      </c>
      <c r="D187" t="s">
        <v>182</v>
      </c>
      <c r="E187" t="s">
        <v>263</v>
      </c>
      <c r="F187">
        <v>0</v>
      </c>
      <c r="G187">
        <v>0</v>
      </c>
      <c r="H187">
        <v>0</v>
      </c>
      <c r="I187">
        <v>0</v>
      </c>
      <c r="J187">
        <v>6886440</v>
      </c>
      <c r="K187">
        <v>0</v>
      </c>
      <c r="L187">
        <v>4962309</v>
      </c>
      <c r="M187">
        <v>0</v>
      </c>
      <c r="N187">
        <v>1691774</v>
      </c>
      <c r="O187">
        <v>0</v>
      </c>
      <c r="P187">
        <v>161</v>
      </c>
      <c r="Q187">
        <v>0</v>
      </c>
      <c r="R187">
        <v>418.45</v>
      </c>
      <c r="S187">
        <v>0</v>
      </c>
      <c r="T187">
        <v>262960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>
      <c r="A188">
        <v>186</v>
      </c>
      <c r="B188">
        <v>2011</v>
      </c>
      <c r="C188">
        <v>8</v>
      </c>
      <c r="D188" t="s">
        <v>71</v>
      </c>
      <c r="E188" t="s">
        <v>263</v>
      </c>
      <c r="F188">
        <v>3989190419</v>
      </c>
      <c r="G188">
        <v>2504342330</v>
      </c>
      <c r="H188">
        <v>2574476015</v>
      </c>
      <c r="I188">
        <v>2016069968</v>
      </c>
      <c r="J188">
        <v>419218468</v>
      </c>
      <c r="K188">
        <v>408965728</v>
      </c>
      <c r="L188">
        <v>243126821</v>
      </c>
      <c r="M188">
        <v>236023068</v>
      </c>
      <c r="N188">
        <v>128084076</v>
      </c>
      <c r="O188">
        <v>94944995</v>
      </c>
      <c r="P188">
        <v>23793</v>
      </c>
      <c r="Q188">
        <v>2045</v>
      </c>
      <c r="R188">
        <v>41269.29</v>
      </c>
      <c r="S188">
        <v>14203.64</v>
      </c>
      <c r="T188">
        <v>23178443</v>
      </c>
      <c r="U188">
        <v>10842167</v>
      </c>
      <c r="V188">
        <v>2365798</v>
      </c>
      <c r="W188">
        <v>349182</v>
      </c>
      <c r="X188">
        <v>47869</v>
      </c>
      <c r="Y188">
        <v>13714</v>
      </c>
    </row>
    <row r="189" spans="1:25">
      <c r="A189">
        <v>187</v>
      </c>
      <c r="B189">
        <v>2011</v>
      </c>
      <c r="C189">
        <v>8</v>
      </c>
      <c r="D189" t="s">
        <v>47</v>
      </c>
      <c r="E189" t="s">
        <v>263</v>
      </c>
      <c r="F189">
        <v>3829170910</v>
      </c>
      <c r="G189">
        <v>352366270</v>
      </c>
      <c r="H189">
        <v>2634051037</v>
      </c>
      <c r="I189">
        <v>205897661</v>
      </c>
      <c r="J189">
        <v>355568440</v>
      </c>
      <c r="K189">
        <v>29877310</v>
      </c>
      <c r="L189">
        <v>245290599</v>
      </c>
      <c r="M189">
        <v>19620824</v>
      </c>
      <c r="N189">
        <v>108351925</v>
      </c>
      <c r="O189">
        <v>8709936</v>
      </c>
      <c r="P189">
        <v>25906</v>
      </c>
      <c r="Q189">
        <v>1249</v>
      </c>
      <c r="R189">
        <v>44078.358999999997</v>
      </c>
      <c r="S189">
        <v>3292.05</v>
      </c>
      <c r="T189">
        <v>22541333</v>
      </c>
      <c r="U189">
        <v>1944086</v>
      </c>
      <c r="V189">
        <v>2696811</v>
      </c>
      <c r="W189">
        <v>124786</v>
      </c>
      <c r="X189">
        <v>82468</v>
      </c>
      <c r="Y189">
        <v>3363</v>
      </c>
    </row>
    <row r="190" spans="1:25">
      <c r="A190">
        <v>188</v>
      </c>
      <c r="B190">
        <v>2011</v>
      </c>
      <c r="C190">
        <v>8</v>
      </c>
      <c r="D190" t="s">
        <v>45</v>
      </c>
      <c r="E190" t="s">
        <v>263</v>
      </c>
      <c r="F190">
        <v>755837068</v>
      </c>
      <c r="G190">
        <v>0</v>
      </c>
      <c r="H190">
        <v>614602010</v>
      </c>
      <c r="I190">
        <v>0</v>
      </c>
      <c r="J190">
        <v>99062874</v>
      </c>
      <c r="K190">
        <v>0</v>
      </c>
      <c r="L190">
        <v>60317512</v>
      </c>
      <c r="M190">
        <v>0</v>
      </c>
      <c r="N190">
        <v>18279348</v>
      </c>
      <c r="O190">
        <v>0</v>
      </c>
      <c r="P190">
        <v>8454</v>
      </c>
      <c r="Q190">
        <v>0</v>
      </c>
      <c r="R190">
        <v>13500.89</v>
      </c>
      <c r="S190">
        <v>0</v>
      </c>
      <c r="T190">
        <v>6810544</v>
      </c>
      <c r="U190">
        <v>0</v>
      </c>
      <c r="V190">
        <v>679398</v>
      </c>
      <c r="W190">
        <v>0</v>
      </c>
      <c r="X190">
        <v>16060</v>
      </c>
      <c r="Y190">
        <v>0</v>
      </c>
    </row>
    <row r="191" spans="1:25">
      <c r="A191">
        <v>189</v>
      </c>
      <c r="B191">
        <v>2011</v>
      </c>
      <c r="C191">
        <v>8</v>
      </c>
      <c r="D191" t="s">
        <v>47</v>
      </c>
      <c r="E191" t="s">
        <v>263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>
      <c r="A192">
        <v>190</v>
      </c>
      <c r="B192">
        <v>2011</v>
      </c>
      <c r="C192">
        <v>8</v>
      </c>
      <c r="D192" t="s">
        <v>47</v>
      </c>
      <c r="E192" t="s">
        <v>263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>
      <c r="A193">
        <v>191</v>
      </c>
      <c r="B193">
        <v>2011</v>
      </c>
      <c r="C193">
        <v>8</v>
      </c>
      <c r="D193" t="s">
        <v>182</v>
      </c>
      <c r="E193" t="s">
        <v>263</v>
      </c>
      <c r="F193">
        <v>0</v>
      </c>
      <c r="G193">
        <v>0</v>
      </c>
      <c r="H193">
        <v>0</v>
      </c>
      <c r="I193">
        <v>0</v>
      </c>
      <c r="J193">
        <v>6553560</v>
      </c>
      <c r="K193">
        <v>0</v>
      </c>
      <c r="L193">
        <v>4721002</v>
      </c>
      <c r="M193">
        <v>0</v>
      </c>
      <c r="N193">
        <v>1490131</v>
      </c>
      <c r="O193">
        <v>0</v>
      </c>
      <c r="P193">
        <v>136</v>
      </c>
      <c r="Q193">
        <v>0</v>
      </c>
      <c r="R193">
        <v>376.11999999999898</v>
      </c>
      <c r="S193">
        <v>0</v>
      </c>
      <c r="T193">
        <v>237536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>
      <c r="A194">
        <v>192</v>
      </c>
      <c r="B194">
        <v>2011</v>
      </c>
      <c r="C194">
        <v>9</v>
      </c>
      <c r="D194" t="s">
        <v>71</v>
      </c>
      <c r="E194" t="s">
        <v>263</v>
      </c>
      <c r="F194">
        <v>3933009652</v>
      </c>
      <c r="G194">
        <v>2349035306</v>
      </c>
      <c r="H194">
        <v>2532940793</v>
      </c>
      <c r="I194">
        <v>2002230905</v>
      </c>
      <c r="J194">
        <v>412278621</v>
      </c>
      <c r="K194">
        <v>389661687</v>
      </c>
      <c r="L194">
        <v>241646705</v>
      </c>
      <c r="M194">
        <v>247865586</v>
      </c>
      <c r="N194">
        <v>124364989</v>
      </c>
      <c r="O194">
        <v>89459599</v>
      </c>
      <c r="P194">
        <v>23306</v>
      </c>
      <c r="Q194">
        <v>1971</v>
      </c>
      <c r="R194">
        <v>40358.11</v>
      </c>
      <c r="S194">
        <v>13489.52</v>
      </c>
      <c r="T194">
        <v>22916872</v>
      </c>
      <c r="U194">
        <v>10310290</v>
      </c>
      <c r="V194">
        <v>2317018</v>
      </c>
      <c r="W194">
        <v>350282</v>
      </c>
      <c r="X194">
        <v>51701</v>
      </c>
      <c r="Y194">
        <v>13866</v>
      </c>
    </row>
    <row r="195" spans="1:25">
      <c r="A195">
        <v>193</v>
      </c>
      <c r="B195">
        <v>2011</v>
      </c>
      <c r="C195">
        <v>9</v>
      </c>
      <c r="D195" t="s">
        <v>47</v>
      </c>
      <c r="E195" t="s">
        <v>263</v>
      </c>
      <c r="F195">
        <v>3747547094</v>
      </c>
      <c r="G195">
        <v>352136209</v>
      </c>
      <c r="H195">
        <v>2595845050</v>
      </c>
      <c r="I195">
        <v>219234682</v>
      </c>
      <c r="J195">
        <v>348342223</v>
      </c>
      <c r="K195">
        <v>29761238</v>
      </c>
      <c r="L195">
        <v>241286023</v>
      </c>
      <c r="M195">
        <v>20504289</v>
      </c>
      <c r="N195">
        <v>105394295</v>
      </c>
      <c r="O195">
        <v>8708560</v>
      </c>
      <c r="P195">
        <v>25157</v>
      </c>
      <c r="Q195">
        <v>1235</v>
      </c>
      <c r="R195">
        <v>42479.89</v>
      </c>
      <c r="S195">
        <v>3213.6899999999901</v>
      </c>
      <c r="T195">
        <v>21978976</v>
      </c>
      <c r="U195">
        <v>1929128</v>
      </c>
      <c r="V195">
        <v>2655795</v>
      </c>
      <c r="W195">
        <v>130693</v>
      </c>
      <c r="X195">
        <v>78877</v>
      </c>
      <c r="Y195">
        <v>3014</v>
      </c>
    </row>
    <row r="196" spans="1:25">
      <c r="A196">
        <v>194</v>
      </c>
      <c r="B196">
        <v>2011</v>
      </c>
      <c r="C196">
        <v>9</v>
      </c>
      <c r="D196" t="s">
        <v>45</v>
      </c>
      <c r="E196" t="s">
        <v>263</v>
      </c>
      <c r="F196">
        <v>737470916</v>
      </c>
      <c r="G196">
        <v>0</v>
      </c>
      <c r="H196">
        <v>595950008</v>
      </c>
      <c r="I196">
        <v>0</v>
      </c>
      <c r="J196">
        <v>98635670</v>
      </c>
      <c r="K196">
        <v>0</v>
      </c>
      <c r="L196">
        <v>58456387</v>
      </c>
      <c r="M196">
        <v>0</v>
      </c>
      <c r="N196">
        <v>17812058</v>
      </c>
      <c r="O196">
        <v>0</v>
      </c>
      <c r="P196">
        <v>8300</v>
      </c>
      <c r="Q196">
        <v>0</v>
      </c>
      <c r="R196">
        <v>13055.44</v>
      </c>
      <c r="S196">
        <v>0</v>
      </c>
      <c r="T196">
        <v>6607828</v>
      </c>
      <c r="U196">
        <v>0</v>
      </c>
      <c r="V196">
        <v>666043</v>
      </c>
      <c r="W196">
        <v>0</v>
      </c>
      <c r="X196">
        <v>15551</v>
      </c>
      <c r="Y196">
        <v>0</v>
      </c>
    </row>
    <row r="197" spans="1:25">
      <c r="A197">
        <v>195</v>
      </c>
      <c r="B197">
        <v>2011</v>
      </c>
      <c r="C197">
        <v>9</v>
      </c>
      <c r="D197" t="s">
        <v>47</v>
      </c>
      <c r="E197" t="s">
        <v>263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>
      <c r="A198">
        <v>196</v>
      </c>
      <c r="B198">
        <v>2011</v>
      </c>
      <c r="C198">
        <v>9</v>
      </c>
      <c r="D198" t="s">
        <v>47</v>
      </c>
      <c r="E198" t="s">
        <v>263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>
      <c r="A199">
        <v>197</v>
      </c>
      <c r="B199">
        <v>2011</v>
      </c>
      <c r="C199">
        <v>9</v>
      </c>
      <c r="D199" t="s">
        <v>182</v>
      </c>
      <c r="E199" t="s">
        <v>263</v>
      </c>
      <c r="F199">
        <v>0</v>
      </c>
      <c r="G199">
        <v>0</v>
      </c>
      <c r="H199">
        <v>0</v>
      </c>
      <c r="I199">
        <v>0</v>
      </c>
      <c r="J199">
        <v>5599405</v>
      </c>
      <c r="K199">
        <v>0</v>
      </c>
      <c r="L199">
        <v>4528649</v>
      </c>
      <c r="M199">
        <v>0</v>
      </c>
      <c r="N199">
        <v>1286653</v>
      </c>
      <c r="O199">
        <v>0</v>
      </c>
      <c r="P199">
        <v>98</v>
      </c>
      <c r="Q199">
        <v>0</v>
      </c>
      <c r="R199">
        <v>286.13999999999902</v>
      </c>
      <c r="S199">
        <v>0</v>
      </c>
      <c r="T199">
        <v>185485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>
      <c r="A200">
        <v>198</v>
      </c>
      <c r="B200">
        <v>2011</v>
      </c>
      <c r="C200">
        <v>10</v>
      </c>
      <c r="D200" t="s">
        <v>71</v>
      </c>
      <c r="E200" t="s">
        <v>264</v>
      </c>
      <c r="F200">
        <v>4031674950</v>
      </c>
      <c r="G200">
        <v>2421225360</v>
      </c>
      <c r="H200">
        <v>2670713846</v>
      </c>
      <c r="I200">
        <v>2012298875</v>
      </c>
      <c r="J200">
        <v>422202461</v>
      </c>
      <c r="K200">
        <v>397732473</v>
      </c>
      <c r="L200">
        <v>255022241</v>
      </c>
      <c r="M200">
        <v>256318279</v>
      </c>
      <c r="N200">
        <v>128379540</v>
      </c>
      <c r="O200">
        <v>92952116</v>
      </c>
      <c r="P200">
        <v>23802</v>
      </c>
      <c r="Q200">
        <v>2003</v>
      </c>
      <c r="R200">
        <v>41638.21</v>
      </c>
      <c r="S200">
        <v>13907.66</v>
      </c>
      <c r="T200">
        <v>23496252</v>
      </c>
      <c r="U200">
        <v>10610695</v>
      </c>
      <c r="V200">
        <v>2429036</v>
      </c>
      <c r="W200">
        <v>348270</v>
      </c>
      <c r="X200">
        <v>55373</v>
      </c>
      <c r="Y200">
        <v>13104</v>
      </c>
    </row>
    <row r="201" spans="1:25">
      <c r="A201">
        <v>199</v>
      </c>
      <c r="B201">
        <v>2011</v>
      </c>
      <c r="C201">
        <v>10</v>
      </c>
      <c r="D201" t="s">
        <v>47</v>
      </c>
      <c r="E201" t="s">
        <v>264</v>
      </c>
      <c r="F201">
        <v>3890337527</v>
      </c>
      <c r="G201">
        <v>352802741</v>
      </c>
      <c r="H201">
        <v>2499605801</v>
      </c>
      <c r="I201">
        <v>216432139</v>
      </c>
      <c r="J201">
        <v>357668458</v>
      </c>
      <c r="K201">
        <v>29860745</v>
      </c>
      <c r="L201">
        <v>232677581</v>
      </c>
      <c r="M201">
        <v>20240308</v>
      </c>
      <c r="N201">
        <v>110054939</v>
      </c>
      <c r="O201">
        <v>8687819</v>
      </c>
      <c r="P201">
        <v>26207</v>
      </c>
      <c r="Q201">
        <v>1220</v>
      </c>
      <c r="R201">
        <v>44410.45</v>
      </c>
      <c r="S201">
        <v>3216.05</v>
      </c>
      <c r="T201">
        <v>22819177</v>
      </c>
      <c r="U201">
        <v>1935394</v>
      </c>
      <c r="V201">
        <v>2559321</v>
      </c>
      <c r="W201">
        <v>125470</v>
      </c>
      <c r="X201">
        <v>81963</v>
      </c>
      <c r="Y201">
        <v>2744</v>
      </c>
    </row>
    <row r="202" spans="1:25">
      <c r="A202">
        <v>200</v>
      </c>
      <c r="B202">
        <v>2011</v>
      </c>
      <c r="C202">
        <v>10</v>
      </c>
      <c r="D202" t="s">
        <v>45</v>
      </c>
      <c r="E202" t="s">
        <v>264</v>
      </c>
      <c r="F202">
        <v>765795046</v>
      </c>
      <c r="G202">
        <v>0</v>
      </c>
      <c r="H202">
        <v>624175869</v>
      </c>
      <c r="I202">
        <v>0</v>
      </c>
      <c r="J202">
        <v>129320152</v>
      </c>
      <c r="K202">
        <v>0</v>
      </c>
      <c r="L202">
        <v>61203605</v>
      </c>
      <c r="M202">
        <v>0</v>
      </c>
      <c r="N202">
        <v>20861198</v>
      </c>
      <c r="O202">
        <v>9193</v>
      </c>
      <c r="P202">
        <v>8751</v>
      </c>
      <c r="Q202">
        <v>3</v>
      </c>
      <c r="R202">
        <v>13896.2599999999</v>
      </c>
      <c r="S202">
        <v>12.95</v>
      </c>
      <c r="T202">
        <v>6908760</v>
      </c>
      <c r="U202">
        <v>30097</v>
      </c>
      <c r="V202">
        <v>699177</v>
      </c>
      <c r="W202">
        <v>0</v>
      </c>
      <c r="X202">
        <v>13723</v>
      </c>
      <c r="Y202">
        <v>0</v>
      </c>
    </row>
    <row r="203" spans="1:25">
      <c r="A203">
        <v>201</v>
      </c>
      <c r="B203">
        <v>2011</v>
      </c>
      <c r="C203">
        <v>10</v>
      </c>
      <c r="D203" t="s">
        <v>47</v>
      </c>
      <c r="E203" t="s">
        <v>264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>
      <c r="A204">
        <v>202</v>
      </c>
      <c r="B204">
        <v>2011</v>
      </c>
      <c r="C204">
        <v>10</v>
      </c>
      <c r="D204" t="s">
        <v>47</v>
      </c>
      <c r="E204" t="s">
        <v>264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>
      <c r="A205">
        <v>203</v>
      </c>
      <c r="B205">
        <v>2011</v>
      </c>
      <c r="C205">
        <v>10</v>
      </c>
      <c r="D205" t="s">
        <v>182</v>
      </c>
      <c r="E205" t="s">
        <v>264</v>
      </c>
      <c r="F205">
        <v>0</v>
      </c>
      <c r="G205">
        <v>0</v>
      </c>
      <c r="H205">
        <v>0</v>
      </c>
      <c r="I205">
        <v>0</v>
      </c>
      <c r="J205">
        <v>5577208</v>
      </c>
      <c r="K205">
        <v>0</v>
      </c>
      <c r="L205">
        <v>4431725</v>
      </c>
      <c r="M205">
        <v>0</v>
      </c>
      <c r="N205">
        <v>1245428</v>
      </c>
      <c r="O205">
        <v>0</v>
      </c>
      <c r="P205">
        <v>97</v>
      </c>
      <c r="Q205">
        <v>0</v>
      </c>
      <c r="R205">
        <v>281.17</v>
      </c>
      <c r="S205">
        <v>0</v>
      </c>
      <c r="T205">
        <v>184252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>
      <c r="A206">
        <v>204</v>
      </c>
      <c r="B206">
        <v>2011</v>
      </c>
      <c r="C206">
        <v>11</v>
      </c>
      <c r="D206" t="s">
        <v>71</v>
      </c>
      <c r="E206" t="s">
        <v>264</v>
      </c>
      <c r="F206">
        <v>3951192868</v>
      </c>
      <c r="G206">
        <v>2342090194</v>
      </c>
      <c r="H206">
        <v>2633938997</v>
      </c>
      <c r="I206">
        <v>1807374743</v>
      </c>
      <c r="J206">
        <v>412809987</v>
      </c>
      <c r="K206">
        <v>380565279</v>
      </c>
      <c r="L206">
        <v>252851415</v>
      </c>
      <c r="M206">
        <v>242449981</v>
      </c>
      <c r="N206">
        <v>126312217</v>
      </c>
      <c r="O206">
        <v>87831356</v>
      </c>
      <c r="P206">
        <v>23285</v>
      </c>
      <c r="Q206">
        <v>1968</v>
      </c>
      <c r="R206">
        <v>40593.411</v>
      </c>
      <c r="S206">
        <v>13370.65</v>
      </c>
      <c r="T206">
        <v>23035341</v>
      </c>
      <c r="U206">
        <v>10220341</v>
      </c>
      <c r="V206">
        <v>2400765</v>
      </c>
      <c r="W206">
        <v>327812</v>
      </c>
      <c r="X206">
        <v>60834</v>
      </c>
      <c r="Y206">
        <v>13294</v>
      </c>
    </row>
    <row r="207" spans="1:25">
      <c r="A207">
        <v>205</v>
      </c>
      <c r="B207">
        <v>2011</v>
      </c>
      <c r="C207">
        <v>11</v>
      </c>
      <c r="D207" t="s">
        <v>47</v>
      </c>
      <c r="E207" t="s">
        <v>264</v>
      </c>
      <c r="F207">
        <v>3815557966</v>
      </c>
      <c r="G207">
        <v>353683033</v>
      </c>
      <c r="H207">
        <v>2385197696</v>
      </c>
      <c r="I207">
        <v>194516668</v>
      </c>
      <c r="J207">
        <v>350139007</v>
      </c>
      <c r="K207">
        <v>29351520</v>
      </c>
      <c r="L207">
        <v>223149150</v>
      </c>
      <c r="M207">
        <v>18127462</v>
      </c>
      <c r="N207">
        <v>107884656</v>
      </c>
      <c r="O207">
        <v>8759604</v>
      </c>
      <c r="P207">
        <v>25603</v>
      </c>
      <c r="Q207">
        <v>1226</v>
      </c>
      <c r="R207">
        <v>43014.709999999897</v>
      </c>
      <c r="S207">
        <v>3186.2599999999902</v>
      </c>
      <c r="T207">
        <v>22372233</v>
      </c>
      <c r="U207">
        <v>1934737</v>
      </c>
      <c r="V207">
        <v>2448576</v>
      </c>
      <c r="W207">
        <v>114427</v>
      </c>
      <c r="X207">
        <v>82382</v>
      </c>
      <c r="Y207">
        <v>2998</v>
      </c>
    </row>
    <row r="208" spans="1:25">
      <c r="A208">
        <v>206</v>
      </c>
      <c r="B208">
        <v>2011</v>
      </c>
      <c r="C208">
        <v>11</v>
      </c>
      <c r="D208" t="s">
        <v>45</v>
      </c>
      <c r="E208" t="s">
        <v>264</v>
      </c>
      <c r="F208">
        <v>765472020</v>
      </c>
      <c r="G208">
        <v>0</v>
      </c>
      <c r="H208">
        <v>613756302</v>
      </c>
      <c r="I208">
        <v>0</v>
      </c>
      <c r="J208">
        <v>128445599</v>
      </c>
      <c r="K208">
        <v>0</v>
      </c>
      <c r="L208">
        <v>60213991</v>
      </c>
      <c r="M208">
        <v>0</v>
      </c>
      <c r="N208">
        <v>21411621</v>
      </c>
      <c r="O208">
        <v>0</v>
      </c>
      <c r="P208">
        <v>8736</v>
      </c>
      <c r="Q208">
        <v>0</v>
      </c>
      <c r="R208">
        <v>13887.46</v>
      </c>
      <c r="S208">
        <v>0</v>
      </c>
      <c r="T208">
        <v>6884893</v>
      </c>
      <c r="U208">
        <v>0</v>
      </c>
      <c r="V208">
        <v>697079</v>
      </c>
      <c r="W208">
        <v>0</v>
      </c>
      <c r="X208">
        <v>14045</v>
      </c>
      <c r="Y208">
        <v>0</v>
      </c>
    </row>
    <row r="209" spans="1:25">
      <c r="A209">
        <v>207</v>
      </c>
      <c r="B209">
        <v>2011</v>
      </c>
      <c r="C209">
        <v>11</v>
      </c>
      <c r="D209" t="s">
        <v>47</v>
      </c>
      <c r="E209" t="s">
        <v>264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>
      <c r="A210">
        <v>208</v>
      </c>
      <c r="B210">
        <v>2011</v>
      </c>
      <c r="C210">
        <v>11</v>
      </c>
      <c r="D210" t="s">
        <v>47</v>
      </c>
      <c r="E210" t="s">
        <v>264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>
      <c r="A211">
        <v>209</v>
      </c>
      <c r="B211">
        <v>2011</v>
      </c>
      <c r="C211">
        <v>11</v>
      </c>
      <c r="D211" t="s">
        <v>182</v>
      </c>
      <c r="E211" t="s">
        <v>264</v>
      </c>
      <c r="F211">
        <v>0</v>
      </c>
      <c r="G211">
        <v>0</v>
      </c>
      <c r="H211">
        <v>0</v>
      </c>
      <c r="I211">
        <v>0</v>
      </c>
      <c r="J211">
        <v>8029218</v>
      </c>
      <c r="K211">
        <v>90415</v>
      </c>
      <c r="L211">
        <v>6424485</v>
      </c>
      <c r="M211">
        <v>0</v>
      </c>
      <c r="N211">
        <v>1773972</v>
      </c>
      <c r="O211">
        <v>19241</v>
      </c>
      <c r="P211">
        <v>148</v>
      </c>
      <c r="Q211">
        <v>2</v>
      </c>
      <c r="R211">
        <v>430.03</v>
      </c>
      <c r="S211">
        <v>7.45</v>
      </c>
      <c r="T211">
        <v>277134</v>
      </c>
      <c r="U211">
        <v>4417</v>
      </c>
      <c r="V211">
        <v>0</v>
      </c>
      <c r="W211">
        <v>0</v>
      </c>
      <c r="X211">
        <v>0</v>
      </c>
      <c r="Y211">
        <v>0</v>
      </c>
    </row>
    <row r="212" spans="1:25">
      <c r="A212">
        <v>210</v>
      </c>
      <c r="B212">
        <v>2011</v>
      </c>
      <c r="C212">
        <v>12</v>
      </c>
      <c r="D212" t="s">
        <v>71</v>
      </c>
      <c r="E212" t="s">
        <v>264</v>
      </c>
      <c r="F212">
        <v>4162064361</v>
      </c>
      <c r="G212">
        <v>2408884437</v>
      </c>
      <c r="H212">
        <v>2976478683</v>
      </c>
      <c r="I212">
        <v>1920182316</v>
      </c>
      <c r="J212">
        <v>434918286</v>
      </c>
      <c r="K212">
        <v>390117503</v>
      </c>
      <c r="L212">
        <v>283781758</v>
      </c>
      <c r="M212">
        <v>241233159</v>
      </c>
      <c r="N212">
        <v>133026164</v>
      </c>
      <c r="O212">
        <v>90422940</v>
      </c>
      <c r="P212">
        <v>24089</v>
      </c>
      <c r="Q212">
        <v>2031</v>
      </c>
      <c r="R212">
        <v>42513.34</v>
      </c>
      <c r="S212">
        <v>13784.97</v>
      </c>
      <c r="T212">
        <v>24223704</v>
      </c>
      <c r="U212">
        <v>10536961</v>
      </c>
      <c r="V212">
        <v>2602777</v>
      </c>
      <c r="W212">
        <v>338104</v>
      </c>
      <c r="X212">
        <v>44529</v>
      </c>
      <c r="Y212">
        <v>10015</v>
      </c>
    </row>
    <row r="213" spans="1:25">
      <c r="A213">
        <v>211</v>
      </c>
      <c r="B213">
        <v>2011</v>
      </c>
      <c r="C213">
        <v>12</v>
      </c>
      <c r="D213" t="s">
        <v>47</v>
      </c>
      <c r="E213" t="s">
        <v>264</v>
      </c>
      <c r="F213">
        <v>3995431625</v>
      </c>
      <c r="G213">
        <v>371603861</v>
      </c>
      <c r="H213">
        <v>2575564170</v>
      </c>
      <c r="I213">
        <v>199974016</v>
      </c>
      <c r="J213">
        <v>371970722</v>
      </c>
      <c r="K213">
        <v>30945272</v>
      </c>
      <c r="L213">
        <v>241330797</v>
      </c>
      <c r="M213">
        <v>18721196</v>
      </c>
      <c r="N213">
        <v>112833333</v>
      </c>
      <c r="O213">
        <v>9249279</v>
      </c>
      <c r="P213">
        <v>26704</v>
      </c>
      <c r="Q213">
        <v>1332</v>
      </c>
      <c r="R213">
        <v>44825.858999999997</v>
      </c>
      <c r="S213">
        <v>3339.1499999999901</v>
      </c>
      <c r="T213">
        <v>23406839</v>
      </c>
      <c r="U213">
        <v>2032206</v>
      </c>
      <c r="V213">
        <v>2564827</v>
      </c>
      <c r="W213">
        <v>119882</v>
      </c>
      <c r="X213">
        <v>84132</v>
      </c>
      <c r="Y213">
        <v>2516</v>
      </c>
    </row>
    <row r="214" spans="1:25">
      <c r="A214">
        <v>212</v>
      </c>
      <c r="B214">
        <v>2011</v>
      </c>
      <c r="C214">
        <v>12</v>
      </c>
      <c r="D214" t="s">
        <v>45</v>
      </c>
      <c r="E214" t="s">
        <v>264</v>
      </c>
      <c r="F214">
        <v>897465558</v>
      </c>
      <c r="G214">
        <v>0</v>
      </c>
      <c r="H214">
        <v>726510972</v>
      </c>
      <c r="I214">
        <v>0</v>
      </c>
      <c r="J214">
        <v>114774310</v>
      </c>
      <c r="K214">
        <v>0</v>
      </c>
      <c r="L214">
        <v>72036156</v>
      </c>
      <c r="M214">
        <v>0</v>
      </c>
      <c r="N214">
        <v>21869549</v>
      </c>
      <c r="O214">
        <v>43975</v>
      </c>
      <c r="P214">
        <v>9935</v>
      </c>
      <c r="Q214">
        <v>11</v>
      </c>
      <c r="R214">
        <v>16103</v>
      </c>
      <c r="S214">
        <v>47.64</v>
      </c>
      <c r="T214">
        <v>8069211</v>
      </c>
      <c r="U214">
        <v>27311</v>
      </c>
      <c r="V214">
        <v>800847</v>
      </c>
      <c r="W214">
        <v>0</v>
      </c>
      <c r="X214">
        <v>15356</v>
      </c>
      <c r="Y214">
        <v>0</v>
      </c>
    </row>
    <row r="215" spans="1:25">
      <c r="A215">
        <v>213</v>
      </c>
      <c r="B215">
        <v>2011</v>
      </c>
      <c r="C215">
        <v>12</v>
      </c>
      <c r="D215" t="s">
        <v>47</v>
      </c>
      <c r="E215" t="s">
        <v>264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>
      <c r="A216">
        <v>214</v>
      </c>
      <c r="B216">
        <v>2011</v>
      </c>
      <c r="C216">
        <v>12</v>
      </c>
      <c r="D216" t="s">
        <v>47</v>
      </c>
      <c r="E216" t="s">
        <v>264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>
      <c r="A217">
        <v>215</v>
      </c>
      <c r="B217">
        <v>2011</v>
      </c>
      <c r="C217">
        <v>12</v>
      </c>
      <c r="D217" t="s">
        <v>182</v>
      </c>
      <c r="E217" t="s">
        <v>264</v>
      </c>
      <c r="F217">
        <v>0</v>
      </c>
      <c r="G217">
        <v>0</v>
      </c>
      <c r="H217">
        <v>0</v>
      </c>
      <c r="I217">
        <v>0</v>
      </c>
      <c r="J217">
        <v>6637151</v>
      </c>
      <c r="K217">
        <v>98690</v>
      </c>
      <c r="L217">
        <v>4865888</v>
      </c>
      <c r="M217">
        <v>0</v>
      </c>
      <c r="N217">
        <v>1685022</v>
      </c>
      <c r="O217">
        <v>17053</v>
      </c>
      <c r="P217">
        <v>156</v>
      </c>
      <c r="Q217">
        <v>1</v>
      </c>
      <c r="R217">
        <v>418.28</v>
      </c>
      <c r="S217">
        <v>4.2</v>
      </c>
      <c r="T217">
        <v>265040</v>
      </c>
      <c r="U217">
        <v>3043</v>
      </c>
      <c r="V217">
        <v>0</v>
      </c>
      <c r="W217">
        <v>0</v>
      </c>
      <c r="X217">
        <v>0</v>
      </c>
      <c r="Y217">
        <v>0</v>
      </c>
    </row>
    <row r="218" spans="1:25">
      <c r="A218">
        <v>216</v>
      </c>
      <c r="B218">
        <v>2012</v>
      </c>
      <c r="C218">
        <v>1</v>
      </c>
      <c r="D218" t="s">
        <v>71</v>
      </c>
      <c r="E218" t="s">
        <v>261</v>
      </c>
      <c r="F218">
        <v>4317689836</v>
      </c>
      <c r="G218">
        <v>2403815314</v>
      </c>
      <c r="H218">
        <v>3309002740</v>
      </c>
      <c r="I218">
        <v>2068509303</v>
      </c>
      <c r="J218">
        <v>451000017</v>
      </c>
      <c r="K218">
        <v>388984800</v>
      </c>
      <c r="L218">
        <v>310226674</v>
      </c>
      <c r="M218">
        <v>239774512</v>
      </c>
      <c r="N218">
        <v>135779572</v>
      </c>
      <c r="O218">
        <v>87628628</v>
      </c>
      <c r="P218">
        <v>24533</v>
      </c>
      <c r="Q218">
        <v>2028</v>
      </c>
      <c r="R218">
        <v>43871.91</v>
      </c>
      <c r="S218">
        <v>13785.54</v>
      </c>
      <c r="T218">
        <v>25173155</v>
      </c>
      <c r="U218">
        <v>10525039</v>
      </c>
      <c r="V218">
        <v>2758362</v>
      </c>
      <c r="W218">
        <v>369676</v>
      </c>
      <c r="X218">
        <v>66107</v>
      </c>
      <c r="Y218">
        <v>9677</v>
      </c>
    </row>
    <row r="219" spans="1:25">
      <c r="A219">
        <v>217</v>
      </c>
      <c r="B219">
        <v>2012</v>
      </c>
      <c r="C219">
        <v>1</v>
      </c>
      <c r="D219" t="s">
        <v>47</v>
      </c>
      <c r="E219" t="s">
        <v>261</v>
      </c>
      <c r="F219">
        <v>4011219363</v>
      </c>
      <c r="G219">
        <v>378246093</v>
      </c>
      <c r="H219">
        <v>2778151611</v>
      </c>
      <c r="I219">
        <v>270231275</v>
      </c>
      <c r="J219">
        <v>383502440</v>
      </c>
      <c r="K219">
        <v>34412912</v>
      </c>
      <c r="L219">
        <v>259920217</v>
      </c>
      <c r="M219">
        <v>25039925</v>
      </c>
      <c r="N219">
        <v>113322503</v>
      </c>
      <c r="O219">
        <v>9510542</v>
      </c>
      <c r="P219">
        <v>26891</v>
      </c>
      <c r="Q219">
        <v>1353</v>
      </c>
      <c r="R219">
        <v>45094.06</v>
      </c>
      <c r="S219">
        <v>3385.56</v>
      </c>
      <c r="T219">
        <v>23515789</v>
      </c>
      <c r="U219">
        <v>2069105</v>
      </c>
      <c r="V219">
        <v>2670749</v>
      </c>
      <c r="W219">
        <v>164076</v>
      </c>
      <c r="X219">
        <v>87590</v>
      </c>
      <c r="Y219">
        <v>2331</v>
      </c>
    </row>
    <row r="220" spans="1:25">
      <c r="A220">
        <v>218</v>
      </c>
      <c r="B220">
        <v>2012</v>
      </c>
      <c r="C220">
        <v>1</v>
      </c>
      <c r="D220" t="s">
        <v>45</v>
      </c>
      <c r="E220" t="s">
        <v>261</v>
      </c>
      <c r="F220">
        <v>987233446</v>
      </c>
      <c r="G220">
        <v>0</v>
      </c>
      <c r="H220">
        <v>801899554</v>
      </c>
      <c r="I220">
        <v>0</v>
      </c>
      <c r="J220">
        <v>124774013</v>
      </c>
      <c r="K220">
        <v>0</v>
      </c>
      <c r="L220">
        <v>79724513</v>
      </c>
      <c r="M220">
        <v>0</v>
      </c>
      <c r="N220">
        <v>29680250</v>
      </c>
      <c r="O220">
        <v>18888</v>
      </c>
      <c r="P220">
        <v>10502</v>
      </c>
      <c r="Q220">
        <v>4</v>
      </c>
      <c r="R220">
        <v>17476.650000000001</v>
      </c>
      <c r="S220">
        <v>12.309999999999899</v>
      </c>
      <c r="T220">
        <v>8854828</v>
      </c>
      <c r="U220">
        <v>8264</v>
      </c>
      <c r="V220">
        <v>851966</v>
      </c>
      <c r="W220">
        <v>0</v>
      </c>
      <c r="X220">
        <v>17640</v>
      </c>
      <c r="Y220">
        <v>0</v>
      </c>
    </row>
    <row r="221" spans="1:25">
      <c r="A221">
        <v>219</v>
      </c>
      <c r="B221">
        <v>2012</v>
      </c>
      <c r="C221">
        <v>1</v>
      </c>
      <c r="D221" t="s">
        <v>47</v>
      </c>
      <c r="E221" t="s">
        <v>261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>
      <c r="A222">
        <v>220</v>
      </c>
      <c r="B222">
        <v>2012</v>
      </c>
      <c r="C222">
        <v>1</v>
      </c>
      <c r="D222" t="s">
        <v>47</v>
      </c>
      <c r="E222" t="s">
        <v>261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>
      <c r="A223">
        <v>221</v>
      </c>
      <c r="B223">
        <v>2012</v>
      </c>
      <c r="C223">
        <v>1</v>
      </c>
      <c r="D223" t="s">
        <v>182</v>
      </c>
      <c r="E223" t="s">
        <v>261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>
      <c r="A224">
        <v>222</v>
      </c>
      <c r="B224">
        <v>2012</v>
      </c>
      <c r="C224">
        <v>2</v>
      </c>
      <c r="D224" t="s">
        <v>71</v>
      </c>
      <c r="E224" t="s">
        <v>261</v>
      </c>
      <c r="F224">
        <v>3930761612</v>
      </c>
      <c r="G224">
        <v>2247860220</v>
      </c>
      <c r="H224">
        <v>2544858971</v>
      </c>
      <c r="I224">
        <v>1838724485</v>
      </c>
      <c r="J224">
        <v>410828654</v>
      </c>
      <c r="K224">
        <v>364270335</v>
      </c>
      <c r="L224">
        <v>243068015</v>
      </c>
      <c r="M224">
        <v>221181709</v>
      </c>
      <c r="N224">
        <v>125318891</v>
      </c>
      <c r="O224">
        <v>83768868</v>
      </c>
      <c r="P224">
        <v>22429</v>
      </c>
      <c r="Q224">
        <v>1901</v>
      </c>
      <c r="R224">
        <v>39760.25</v>
      </c>
      <c r="S224">
        <v>12874.01</v>
      </c>
      <c r="T224">
        <v>22955360</v>
      </c>
      <c r="U224">
        <v>9855702</v>
      </c>
      <c r="V224">
        <v>2206522</v>
      </c>
      <c r="W224">
        <v>328101</v>
      </c>
      <c r="X224">
        <v>45830</v>
      </c>
      <c r="Y224">
        <v>8637</v>
      </c>
    </row>
    <row r="225" spans="1:25">
      <c r="A225">
        <v>223</v>
      </c>
      <c r="B225">
        <v>2012</v>
      </c>
      <c r="C225">
        <v>2</v>
      </c>
      <c r="D225" t="s">
        <v>47</v>
      </c>
      <c r="E225" t="s">
        <v>261</v>
      </c>
      <c r="F225">
        <v>3533602232</v>
      </c>
      <c r="G225">
        <v>354076067</v>
      </c>
      <c r="H225">
        <v>2257879814</v>
      </c>
      <c r="I225">
        <v>228452219</v>
      </c>
      <c r="J225">
        <v>329885835</v>
      </c>
      <c r="K225">
        <v>30657483</v>
      </c>
      <c r="L225">
        <v>210009716</v>
      </c>
      <c r="M225">
        <v>20858371</v>
      </c>
      <c r="N225">
        <v>100749958</v>
      </c>
      <c r="O225">
        <v>8867905</v>
      </c>
      <c r="P225">
        <v>23939</v>
      </c>
      <c r="Q225">
        <v>1268</v>
      </c>
      <c r="R225">
        <v>39403.089999999997</v>
      </c>
      <c r="S225">
        <v>3182.0299999999902</v>
      </c>
      <c r="T225">
        <v>20740188</v>
      </c>
      <c r="U225">
        <v>1937567</v>
      </c>
      <c r="V225">
        <v>2251885</v>
      </c>
      <c r="W225">
        <v>138437</v>
      </c>
      <c r="X225">
        <v>72119</v>
      </c>
      <c r="Y225">
        <v>1948</v>
      </c>
    </row>
    <row r="226" spans="1:25">
      <c r="A226">
        <v>224</v>
      </c>
      <c r="B226">
        <v>2012</v>
      </c>
      <c r="C226">
        <v>2</v>
      </c>
      <c r="D226" t="s">
        <v>45</v>
      </c>
      <c r="E226" t="s">
        <v>261</v>
      </c>
      <c r="F226">
        <v>849101892</v>
      </c>
      <c r="G226">
        <v>0</v>
      </c>
      <c r="H226">
        <v>665432251</v>
      </c>
      <c r="I226">
        <v>0</v>
      </c>
      <c r="J226">
        <v>109445247</v>
      </c>
      <c r="K226">
        <v>0</v>
      </c>
      <c r="L226">
        <v>65564213</v>
      </c>
      <c r="M226">
        <v>0</v>
      </c>
      <c r="N226">
        <v>20858524</v>
      </c>
      <c r="O226">
        <v>2966</v>
      </c>
      <c r="P226">
        <v>9845</v>
      </c>
      <c r="Q226">
        <v>1</v>
      </c>
      <c r="R226">
        <v>15562.2</v>
      </c>
      <c r="S226">
        <v>5.08</v>
      </c>
      <c r="T226">
        <v>7706923</v>
      </c>
      <c r="U226">
        <v>2858</v>
      </c>
      <c r="V226">
        <v>769363</v>
      </c>
      <c r="W226">
        <v>0</v>
      </c>
      <c r="X226">
        <v>14487</v>
      </c>
      <c r="Y226">
        <v>0</v>
      </c>
    </row>
    <row r="227" spans="1:25">
      <c r="A227">
        <v>225</v>
      </c>
      <c r="B227">
        <v>2012</v>
      </c>
      <c r="C227">
        <v>2</v>
      </c>
      <c r="D227" t="s">
        <v>47</v>
      </c>
      <c r="E227" t="s">
        <v>261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>
      <c r="A228">
        <v>226</v>
      </c>
      <c r="B228">
        <v>2012</v>
      </c>
      <c r="C228">
        <v>2</v>
      </c>
      <c r="D228" t="s">
        <v>47</v>
      </c>
      <c r="E228" t="s">
        <v>261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>
      <c r="A229">
        <v>227</v>
      </c>
      <c r="B229">
        <v>2012</v>
      </c>
      <c r="C229">
        <v>2</v>
      </c>
      <c r="D229" t="s">
        <v>182</v>
      </c>
      <c r="E229" t="s">
        <v>261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>
        <v>228</v>
      </c>
      <c r="B230">
        <v>2012</v>
      </c>
      <c r="C230">
        <v>3</v>
      </c>
      <c r="D230" t="s">
        <v>71</v>
      </c>
      <c r="E230" t="s">
        <v>261</v>
      </c>
      <c r="F230">
        <v>4058189465</v>
      </c>
      <c r="G230">
        <v>2413803220</v>
      </c>
      <c r="H230">
        <v>2550167498</v>
      </c>
      <c r="I230">
        <v>1918077712</v>
      </c>
      <c r="J230">
        <v>425426606</v>
      </c>
      <c r="K230">
        <v>390191004</v>
      </c>
      <c r="L230">
        <v>238839485</v>
      </c>
      <c r="M230">
        <v>226624215</v>
      </c>
      <c r="N230">
        <v>133094901</v>
      </c>
      <c r="O230">
        <v>89527089</v>
      </c>
      <c r="P230">
        <v>23262</v>
      </c>
      <c r="Q230">
        <v>2045</v>
      </c>
      <c r="R230">
        <v>41635.360999999997</v>
      </c>
      <c r="S230">
        <v>13904.32</v>
      </c>
      <c r="T230">
        <v>23630616</v>
      </c>
      <c r="U230">
        <v>10582605</v>
      </c>
      <c r="V230">
        <v>2271659</v>
      </c>
      <c r="W230">
        <v>348411</v>
      </c>
      <c r="X230">
        <v>58083</v>
      </c>
      <c r="Y230">
        <v>11264</v>
      </c>
    </row>
    <row r="231" spans="1:25">
      <c r="A231">
        <v>229</v>
      </c>
      <c r="B231">
        <v>2012</v>
      </c>
      <c r="C231">
        <v>3</v>
      </c>
      <c r="D231" t="s">
        <v>47</v>
      </c>
      <c r="E231" t="s">
        <v>261</v>
      </c>
      <c r="F231">
        <v>3595246573</v>
      </c>
      <c r="G231">
        <v>342577456</v>
      </c>
      <c r="H231">
        <v>2310929408</v>
      </c>
      <c r="I231">
        <v>199011419</v>
      </c>
      <c r="J231">
        <v>335771401</v>
      </c>
      <c r="K231">
        <v>28389169</v>
      </c>
      <c r="L231">
        <v>214526351</v>
      </c>
      <c r="M231">
        <v>18457765</v>
      </c>
      <c r="N231">
        <v>103542943</v>
      </c>
      <c r="O231">
        <v>8570025</v>
      </c>
      <c r="P231">
        <v>24936</v>
      </c>
      <c r="Q231">
        <v>1257</v>
      </c>
      <c r="R231">
        <v>40396.800000000003</v>
      </c>
      <c r="S231">
        <v>3082.58</v>
      </c>
      <c r="T231">
        <v>21145313</v>
      </c>
      <c r="U231">
        <v>1889576</v>
      </c>
      <c r="V231">
        <v>2422514</v>
      </c>
      <c r="W231">
        <v>123232</v>
      </c>
      <c r="X231">
        <v>75055</v>
      </c>
      <c r="Y231">
        <v>2275</v>
      </c>
    </row>
    <row r="232" spans="1:25">
      <c r="A232">
        <v>230</v>
      </c>
      <c r="B232">
        <v>2012</v>
      </c>
      <c r="C232">
        <v>3</v>
      </c>
      <c r="D232" t="s">
        <v>45</v>
      </c>
      <c r="E232" t="s">
        <v>261</v>
      </c>
      <c r="F232">
        <v>853466056</v>
      </c>
      <c r="G232">
        <v>0</v>
      </c>
      <c r="H232">
        <v>663961678</v>
      </c>
      <c r="I232">
        <v>0</v>
      </c>
      <c r="J232">
        <v>111104645</v>
      </c>
      <c r="K232">
        <v>0</v>
      </c>
      <c r="L232">
        <v>65011425</v>
      </c>
      <c r="M232">
        <v>0</v>
      </c>
      <c r="N232">
        <v>20930802</v>
      </c>
      <c r="O232">
        <v>0</v>
      </c>
      <c r="P232">
        <v>10374</v>
      </c>
      <c r="Q232">
        <v>0</v>
      </c>
      <c r="R232">
        <v>16193.88</v>
      </c>
      <c r="S232">
        <v>0</v>
      </c>
      <c r="T232">
        <v>7653176</v>
      </c>
      <c r="U232">
        <v>0</v>
      </c>
      <c r="V232">
        <v>808447</v>
      </c>
      <c r="W232">
        <v>0</v>
      </c>
      <c r="X232">
        <v>15880</v>
      </c>
      <c r="Y232">
        <v>0</v>
      </c>
    </row>
    <row r="233" spans="1:25">
      <c r="A233">
        <v>231</v>
      </c>
      <c r="B233">
        <v>2012</v>
      </c>
      <c r="C233">
        <v>3</v>
      </c>
      <c r="D233" t="s">
        <v>47</v>
      </c>
      <c r="E233" t="s">
        <v>261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>
      <c r="A234">
        <v>232</v>
      </c>
      <c r="B234">
        <v>2012</v>
      </c>
      <c r="C234">
        <v>3</v>
      </c>
      <c r="D234" t="s">
        <v>47</v>
      </c>
      <c r="E234" t="s">
        <v>261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>
      <c r="A235">
        <v>233</v>
      </c>
      <c r="B235">
        <v>2012</v>
      </c>
      <c r="C235">
        <v>3</v>
      </c>
      <c r="D235" t="s">
        <v>182</v>
      </c>
      <c r="E235" t="s">
        <v>261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>
      <c r="A236">
        <v>234</v>
      </c>
      <c r="B236">
        <v>2012</v>
      </c>
      <c r="C236">
        <v>4</v>
      </c>
      <c r="D236" t="s">
        <v>71</v>
      </c>
      <c r="E236" t="s">
        <v>262</v>
      </c>
      <c r="F236">
        <v>3980855040</v>
      </c>
      <c r="G236">
        <v>2329843594</v>
      </c>
      <c r="H236">
        <v>2767941793</v>
      </c>
      <c r="I236">
        <v>1941269558</v>
      </c>
      <c r="J236">
        <v>417567326</v>
      </c>
      <c r="K236">
        <v>377417989</v>
      </c>
      <c r="L236">
        <v>259656404</v>
      </c>
      <c r="M236">
        <v>226164918</v>
      </c>
      <c r="N236">
        <v>125079746</v>
      </c>
      <c r="O236">
        <v>89564642</v>
      </c>
      <c r="P236">
        <v>22913</v>
      </c>
      <c r="Q236">
        <v>1973</v>
      </c>
      <c r="R236">
        <v>40827.050000000003</v>
      </c>
      <c r="S236">
        <v>13413.63</v>
      </c>
      <c r="T236">
        <v>23216519</v>
      </c>
      <c r="U236">
        <v>10231417</v>
      </c>
      <c r="V236">
        <v>2484837</v>
      </c>
      <c r="W236">
        <v>349486</v>
      </c>
      <c r="X236">
        <v>54176</v>
      </c>
      <c r="Y236">
        <v>11503</v>
      </c>
    </row>
    <row r="237" spans="1:25">
      <c r="A237">
        <v>235</v>
      </c>
      <c r="B237">
        <v>2012</v>
      </c>
      <c r="C237">
        <v>4</v>
      </c>
      <c r="D237" t="s">
        <v>47</v>
      </c>
      <c r="E237" t="s">
        <v>262</v>
      </c>
      <c r="F237">
        <v>3404316627</v>
      </c>
      <c r="G237">
        <v>331162814</v>
      </c>
      <c r="H237">
        <v>2423016696</v>
      </c>
      <c r="I237">
        <v>202094602</v>
      </c>
      <c r="J237">
        <v>320649215</v>
      </c>
      <c r="K237">
        <v>27641550</v>
      </c>
      <c r="L237">
        <v>222290577</v>
      </c>
      <c r="M237">
        <v>18568848</v>
      </c>
      <c r="N237">
        <v>99630424</v>
      </c>
      <c r="O237">
        <v>7986788</v>
      </c>
      <c r="P237">
        <v>23731</v>
      </c>
      <c r="Q237">
        <v>1185</v>
      </c>
      <c r="R237">
        <v>38122.870000000003</v>
      </c>
      <c r="S237">
        <v>2964.78</v>
      </c>
      <c r="T237">
        <v>20017962</v>
      </c>
      <c r="U237">
        <v>1822017</v>
      </c>
      <c r="V237">
        <v>2564481</v>
      </c>
      <c r="W237">
        <v>121066</v>
      </c>
      <c r="X237">
        <v>75066</v>
      </c>
      <c r="Y237">
        <v>2899</v>
      </c>
    </row>
    <row r="238" spans="1:25">
      <c r="A238">
        <v>236</v>
      </c>
      <c r="B238">
        <v>2012</v>
      </c>
      <c r="C238">
        <v>4</v>
      </c>
      <c r="D238" t="s">
        <v>45</v>
      </c>
      <c r="E238" t="s">
        <v>262</v>
      </c>
      <c r="F238">
        <v>897848722</v>
      </c>
      <c r="G238">
        <v>0</v>
      </c>
      <c r="H238">
        <v>694613582</v>
      </c>
      <c r="I238">
        <v>0</v>
      </c>
      <c r="J238">
        <v>115760526</v>
      </c>
      <c r="K238">
        <v>0</v>
      </c>
      <c r="L238">
        <v>67810695</v>
      </c>
      <c r="M238">
        <v>0</v>
      </c>
      <c r="N238">
        <v>22395408</v>
      </c>
      <c r="O238">
        <v>0</v>
      </c>
      <c r="P238">
        <v>10948</v>
      </c>
      <c r="Q238">
        <v>0</v>
      </c>
      <c r="R238">
        <v>17035.8</v>
      </c>
      <c r="S238">
        <v>0</v>
      </c>
      <c r="T238">
        <v>8117308</v>
      </c>
      <c r="U238">
        <v>0</v>
      </c>
      <c r="V238">
        <v>838215</v>
      </c>
      <c r="W238">
        <v>0</v>
      </c>
      <c r="X238">
        <v>17127</v>
      </c>
      <c r="Y238">
        <v>0</v>
      </c>
    </row>
    <row r="239" spans="1:25">
      <c r="A239">
        <v>237</v>
      </c>
      <c r="B239">
        <v>2012</v>
      </c>
      <c r="C239">
        <v>4</v>
      </c>
      <c r="D239" t="s">
        <v>47</v>
      </c>
      <c r="E239" t="s">
        <v>262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>
      <c r="A240">
        <v>238</v>
      </c>
      <c r="B240">
        <v>2012</v>
      </c>
      <c r="C240">
        <v>4</v>
      </c>
      <c r="D240" t="s">
        <v>47</v>
      </c>
      <c r="E240" t="s">
        <v>262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>
      <c r="A241">
        <v>239</v>
      </c>
      <c r="B241">
        <v>2012</v>
      </c>
      <c r="C241">
        <v>4</v>
      </c>
      <c r="D241" t="s">
        <v>182</v>
      </c>
      <c r="E241" t="s">
        <v>262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>
      <c r="A242">
        <v>240</v>
      </c>
      <c r="B242">
        <v>2012</v>
      </c>
      <c r="C242">
        <v>5</v>
      </c>
      <c r="D242" t="s">
        <v>71</v>
      </c>
      <c r="E242" t="s">
        <v>262</v>
      </c>
      <c r="F242">
        <v>3939399850</v>
      </c>
      <c r="G242">
        <v>2407401519</v>
      </c>
      <c r="H242">
        <v>2557643547</v>
      </c>
      <c r="I242">
        <v>1995238913</v>
      </c>
      <c r="J242">
        <v>412208695</v>
      </c>
      <c r="K242">
        <v>389336539</v>
      </c>
      <c r="L242">
        <v>238707992</v>
      </c>
      <c r="M242">
        <v>227129067</v>
      </c>
      <c r="N242">
        <v>127183074</v>
      </c>
      <c r="O242">
        <v>89039232</v>
      </c>
      <c r="P242">
        <v>23061</v>
      </c>
      <c r="Q242">
        <v>2027</v>
      </c>
      <c r="R242">
        <v>41107.822</v>
      </c>
      <c r="S242">
        <v>13837.7699999999</v>
      </c>
      <c r="T242">
        <v>22887887</v>
      </c>
      <c r="U242">
        <v>10516415</v>
      </c>
      <c r="V242">
        <v>2353395</v>
      </c>
      <c r="W242">
        <v>351961</v>
      </c>
      <c r="X242">
        <v>53631</v>
      </c>
      <c r="Y242">
        <v>12455</v>
      </c>
    </row>
    <row r="243" spans="1:25">
      <c r="A243">
        <v>241</v>
      </c>
      <c r="B243">
        <v>2012</v>
      </c>
      <c r="C243">
        <v>5</v>
      </c>
      <c r="D243" t="s">
        <v>47</v>
      </c>
      <c r="E243" t="s">
        <v>262</v>
      </c>
      <c r="F243">
        <v>3421922103</v>
      </c>
      <c r="G243">
        <v>321177714</v>
      </c>
      <c r="H243">
        <v>2242896935</v>
      </c>
      <c r="I243">
        <v>165045863</v>
      </c>
      <c r="J243">
        <v>318829125</v>
      </c>
      <c r="K243">
        <v>25896388</v>
      </c>
      <c r="L243">
        <v>203214988</v>
      </c>
      <c r="M243">
        <v>15177293</v>
      </c>
      <c r="N243">
        <v>100453512</v>
      </c>
      <c r="O243">
        <v>7757471</v>
      </c>
      <c r="P243">
        <v>24081</v>
      </c>
      <c r="Q243">
        <v>1156</v>
      </c>
      <c r="R243">
        <v>38602.03</v>
      </c>
      <c r="S243">
        <v>2890.73</v>
      </c>
      <c r="T243">
        <v>20142265</v>
      </c>
      <c r="U243">
        <v>1771232</v>
      </c>
      <c r="V243">
        <v>2382345</v>
      </c>
      <c r="W243">
        <v>96178</v>
      </c>
      <c r="X243">
        <v>72095</v>
      </c>
      <c r="Y243">
        <v>2689</v>
      </c>
    </row>
    <row r="244" spans="1:25">
      <c r="A244">
        <v>242</v>
      </c>
      <c r="B244">
        <v>2012</v>
      </c>
      <c r="C244">
        <v>5</v>
      </c>
      <c r="D244" t="s">
        <v>45</v>
      </c>
      <c r="E244" t="s">
        <v>262</v>
      </c>
      <c r="F244">
        <v>960274568</v>
      </c>
      <c r="G244">
        <v>0</v>
      </c>
      <c r="H244">
        <v>741081466</v>
      </c>
      <c r="I244">
        <v>0</v>
      </c>
      <c r="J244">
        <v>123706773</v>
      </c>
      <c r="K244">
        <v>0</v>
      </c>
      <c r="L244">
        <v>64475142</v>
      </c>
      <c r="M244">
        <v>0</v>
      </c>
      <c r="N244">
        <v>38133707</v>
      </c>
      <c r="O244">
        <v>11214</v>
      </c>
      <c r="P244">
        <v>11805</v>
      </c>
      <c r="Q244">
        <v>3</v>
      </c>
      <c r="R244">
        <v>17959.57</v>
      </c>
      <c r="S244">
        <v>12.8</v>
      </c>
      <c r="T244">
        <v>8622847</v>
      </c>
      <c r="U244">
        <v>6824</v>
      </c>
      <c r="V244">
        <v>899014</v>
      </c>
      <c r="W244">
        <v>0</v>
      </c>
      <c r="X244">
        <v>17836</v>
      </c>
      <c r="Y244">
        <v>0</v>
      </c>
    </row>
    <row r="245" spans="1:25">
      <c r="A245">
        <v>243</v>
      </c>
      <c r="B245">
        <v>2012</v>
      </c>
      <c r="C245">
        <v>5</v>
      </c>
      <c r="D245" t="s">
        <v>47</v>
      </c>
      <c r="E245" t="s">
        <v>262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>
      <c r="A246">
        <v>244</v>
      </c>
      <c r="B246">
        <v>2012</v>
      </c>
      <c r="C246">
        <v>5</v>
      </c>
      <c r="D246" t="s">
        <v>47</v>
      </c>
      <c r="E246" t="s">
        <v>262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>
      <c r="A247">
        <v>245</v>
      </c>
      <c r="B247">
        <v>2012</v>
      </c>
      <c r="C247">
        <v>5</v>
      </c>
      <c r="D247" t="s">
        <v>182</v>
      </c>
      <c r="E247" t="s">
        <v>262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>
        <v>246</v>
      </c>
      <c r="B248">
        <v>2012</v>
      </c>
      <c r="C248">
        <v>6</v>
      </c>
      <c r="D248" t="s">
        <v>71</v>
      </c>
      <c r="E248" t="s">
        <v>262</v>
      </c>
      <c r="F248">
        <v>3890111878</v>
      </c>
      <c r="G248">
        <v>2330013096</v>
      </c>
      <c r="H248">
        <v>2805113208</v>
      </c>
      <c r="I248">
        <v>1906497382</v>
      </c>
      <c r="J248">
        <v>407255473</v>
      </c>
      <c r="K248">
        <v>376841502</v>
      </c>
      <c r="L248">
        <v>264534556</v>
      </c>
      <c r="M248">
        <v>218087168</v>
      </c>
      <c r="N248">
        <v>122772531</v>
      </c>
      <c r="O248">
        <v>86646324</v>
      </c>
      <c r="P248">
        <v>22314</v>
      </c>
      <c r="Q248">
        <v>1968</v>
      </c>
      <c r="R248">
        <v>40217.1</v>
      </c>
      <c r="S248">
        <v>13424.68</v>
      </c>
      <c r="T248">
        <v>22638086</v>
      </c>
      <c r="U248">
        <v>10191411</v>
      </c>
      <c r="V248">
        <v>2476308</v>
      </c>
      <c r="W248">
        <v>331163</v>
      </c>
      <c r="X248">
        <v>52988</v>
      </c>
      <c r="Y248">
        <v>9463</v>
      </c>
    </row>
    <row r="249" spans="1:25">
      <c r="A249">
        <v>247</v>
      </c>
      <c r="B249">
        <v>2012</v>
      </c>
      <c r="C249">
        <v>6</v>
      </c>
      <c r="D249" t="s">
        <v>47</v>
      </c>
      <c r="E249" t="s">
        <v>262</v>
      </c>
      <c r="F249">
        <v>3206539032</v>
      </c>
      <c r="G249">
        <v>336160758</v>
      </c>
      <c r="H249">
        <v>2252495529</v>
      </c>
      <c r="I249">
        <v>186623516</v>
      </c>
      <c r="J249">
        <v>303285654</v>
      </c>
      <c r="K249">
        <v>28670065</v>
      </c>
      <c r="L249">
        <v>207600359</v>
      </c>
      <c r="M249">
        <v>17273160</v>
      </c>
      <c r="N249">
        <v>93850244</v>
      </c>
      <c r="O249">
        <v>8089394</v>
      </c>
      <c r="P249">
        <v>22376</v>
      </c>
      <c r="Q249">
        <v>1188</v>
      </c>
      <c r="R249">
        <v>36421.589999999997</v>
      </c>
      <c r="S249">
        <v>3065.5</v>
      </c>
      <c r="T249">
        <v>18871370</v>
      </c>
      <c r="U249">
        <v>1848392</v>
      </c>
      <c r="V249">
        <v>2362953</v>
      </c>
      <c r="W249">
        <v>106649</v>
      </c>
      <c r="X249">
        <v>68293</v>
      </c>
      <c r="Y249">
        <v>2224</v>
      </c>
    </row>
    <row r="250" spans="1:25">
      <c r="A250">
        <v>248</v>
      </c>
      <c r="B250">
        <v>2012</v>
      </c>
      <c r="C250">
        <v>6</v>
      </c>
      <c r="D250" t="s">
        <v>45</v>
      </c>
      <c r="E250" t="s">
        <v>262</v>
      </c>
      <c r="F250">
        <v>891421320</v>
      </c>
      <c r="G250">
        <v>0</v>
      </c>
      <c r="H250">
        <v>695825466</v>
      </c>
      <c r="I250">
        <v>0</v>
      </c>
      <c r="J250">
        <v>113459318</v>
      </c>
      <c r="K250">
        <v>0</v>
      </c>
      <c r="L250">
        <v>68146245</v>
      </c>
      <c r="M250">
        <v>0</v>
      </c>
      <c r="N250">
        <v>21993117</v>
      </c>
      <c r="O250">
        <v>7675</v>
      </c>
      <c r="P250">
        <v>10472</v>
      </c>
      <c r="Q250">
        <v>3</v>
      </c>
      <c r="R250">
        <v>16435.47</v>
      </c>
      <c r="S250">
        <v>18.97</v>
      </c>
      <c r="T250">
        <v>8056572</v>
      </c>
      <c r="U250">
        <v>30097</v>
      </c>
      <c r="V250">
        <v>794304</v>
      </c>
      <c r="W250">
        <v>0</v>
      </c>
      <c r="X250">
        <v>17518</v>
      </c>
      <c r="Y250">
        <v>0</v>
      </c>
    </row>
    <row r="251" spans="1:25">
      <c r="A251">
        <v>249</v>
      </c>
      <c r="B251">
        <v>2012</v>
      </c>
      <c r="C251">
        <v>6</v>
      </c>
      <c r="D251" t="s">
        <v>47</v>
      </c>
      <c r="E251" t="s">
        <v>262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>
      <c r="A252">
        <v>250</v>
      </c>
      <c r="B252">
        <v>2012</v>
      </c>
      <c r="C252">
        <v>6</v>
      </c>
      <c r="D252" t="s">
        <v>47</v>
      </c>
      <c r="E252" t="s">
        <v>262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>
      <c r="A253">
        <v>251</v>
      </c>
      <c r="B253">
        <v>2012</v>
      </c>
      <c r="C253">
        <v>6</v>
      </c>
      <c r="D253" t="s">
        <v>182</v>
      </c>
      <c r="E253" t="s">
        <v>262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>
        <v>252</v>
      </c>
      <c r="B254">
        <v>2012</v>
      </c>
      <c r="C254">
        <v>7</v>
      </c>
      <c r="D254" t="s">
        <v>71</v>
      </c>
      <c r="E254" t="s">
        <v>263</v>
      </c>
      <c r="F254">
        <v>4188592848</v>
      </c>
      <c r="G254">
        <v>2435635571</v>
      </c>
      <c r="H254">
        <v>3415999286</v>
      </c>
      <c r="I254">
        <v>2096247568</v>
      </c>
      <c r="J254">
        <v>439368481</v>
      </c>
      <c r="K254">
        <v>432413741</v>
      </c>
      <c r="L254">
        <v>321096863</v>
      </c>
      <c r="M254">
        <v>251367382</v>
      </c>
      <c r="N254">
        <v>133243797</v>
      </c>
      <c r="O254">
        <v>89655525</v>
      </c>
      <c r="P254">
        <v>24085</v>
      </c>
      <c r="Q254">
        <v>2079</v>
      </c>
      <c r="R254">
        <v>42889.601000000002</v>
      </c>
      <c r="S254">
        <v>14072.7399999999</v>
      </c>
      <c r="T254">
        <v>24314908</v>
      </c>
      <c r="U254">
        <v>10718206</v>
      </c>
      <c r="V254">
        <v>2984580</v>
      </c>
      <c r="W254">
        <v>373118</v>
      </c>
      <c r="X254">
        <v>70866</v>
      </c>
      <c r="Y254">
        <v>10453</v>
      </c>
    </row>
    <row r="255" spans="1:25">
      <c r="A255">
        <v>253</v>
      </c>
      <c r="B255">
        <v>2012</v>
      </c>
      <c r="C255">
        <v>7</v>
      </c>
      <c r="D255" t="s">
        <v>47</v>
      </c>
      <c r="E255" t="s">
        <v>263</v>
      </c>
      <c r="F255">
        <v>3512260556</v>
      </c>
      <c r="G255">
        <v>428001662</v>
      </c>
      <c r="H255">
        <v>2698772692</v>
      </c>
      <c r="I255">
        <v>289195194</v>
      </c>
      <c r="J255">
        <v>338136200</v>
      </c>
      <c r="K255">
        <v>38351031</v>
      </c>
      <c r="L255">
        <v>248175413</v>
      </c>
      <c r="M255">
        <v>26514762</v>
      </c>
      <c r="N255">
        <v>103100870</v>
      </c>
      <c r="O255">
        <v>10172599</v>
      </c>
      <c r="P255">
        <v>24696</v>
      </c>
      <c r="Q255">
        <v>1393</v>
      </c>
      <c r="R255">
        <v>39640.729999999901</v>
      </c>
      <c r="S255">
        <v>3810.2599999999902</v>
      </c>
      <c r="T255">
        <v>20694426</v>
      </c>
      <c r="U255">
        <v>2352871</v>
      </c>
      <c r="V255">
        <v>2847759</v>
      </c>
      <c r="W255">
        <v>156095</v>
      </c>
      <c r="X255">
        <v>73350</v>
      </c>
      <c r="Y255">
        <v>2160</v>
      </c>
    </row>
    <row r="256" spans="1:25">
      <c r="A256">
        <v>254</v>
      </c>
      <c r="B256">
        <v>2012</v>
      </c>
      <c r="C256">
        <v>7</v>
      </c>
      <c r="D256" t="s">
        <v>45</v>
      </c>
      <c r="E256" t="s">
        <v>263</v>
      </c>
      <c r="F256">
        <v>1041732420</v>
      </c>
      <c r="G256">
        <v>0</v>
      </c>
      <c r="H256">
        <v>847027000</v>
      </c>
      <c r="I256">
        <v>0</v>
      </c>
      <c r="J256">
        <v>132651643</v>
      </c>
      <c r="K256">
        <v>0</v>
      </c>
      <c r="L256">
        <v>74683884</v>
      </c>
      <c r="M256">
        <v>0</v>
      </c>
      <c r="N256">
        <v>40997992</v>
      </c>
      <c r="O256">
        <v>7349</v>
      </c>
      <c r="P256">
        <v>12274</v>
      </c>
      <c r="Q256">
        <v>3</v>
      </c>
      <c r="R256">
        <v>19160.580000000002</v>
      </c>
      <c r="S256">
        <v>12.469999999999899</v>
      </c>
      <c r="T256">
        <v>9404000</v>
      </c>
      <c r="U256">
        <v>6829</v>
      </c>
      <c r="V256">
        <v>970985</v>
      </c>
      <c r="W256">
        <v>0</v>
      </c>
      <c r="X256">
        <v>20498</v>
      </c>
      <c r="Y256">
        <v>0</v>
      </c>
    </row>
    <row r="257" spans="1:25">
      <c r="A257">
        <v>255</v>
      </c>
      <c r="B257">
        <v>2012</v>
      </c>
      <c r="C257">
        <v>7</v>
      </c>
      <c r="D257" t="s">
        <v>47</v>
      </c>
      <c r="E257" t="s">
        <v>263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>
        <v>256</v>
      </c>
      <c r="B258">
        <v>2012</v>
      </c>
      <c r="C258">
        <v>7</v>
      </c>
      <c r="D258" t="s">
        <v>47</v>
      </c>
      <c r="E258" t="s">
        <v>263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>
        <v>257</v>
      </c>
      <c r="B259">
        <v>2012</v>
      </c>
      <c r="C259">
        <v>7</v>
      </c>
      <c r="D259" t="s">
        <v>182</v>
      </c>
      <c r="E259" t="s">
        <v>263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>
        <v>258</v>
      </c>
      <c r="B260">
        <v>2012</v>
      </c>
      <c r="C260">
        <v>8</v>
      </c>
      <c r="D260" t="s">
        <v>71</v>
      </c>
      <c r="E260" t="s">
        <v>263</v>
      </c>
      <c r="F260">
        <v>3933441758</v>
      </c>
      <c r="G260">
        <v>2426856493</v>
      </c>
      <c r="H260">
        <v>2936411587</v>
      </c>
      <c r="I260">
        <v>1974321426</v>
      </c>
      <c r="J260">
        <v>413004752</v>
      </c>
      <c r="K260">
        <v>453442278</v>
      </c>
      <c r="L260">
        <v>273871711</v>
      </c>
      <c r="M260">
        <v>243838883</v>
      </c>
      <c r="N260">
        <v>126504594</v>
      </c>
      <c r="O260">
        <v>89429678</v>
      </c>
      <c r="P260">
        <v>23086</v>
      </c>
      <c r="Q260">
        <v>2048</v>
      </c>
      <c r="R260">
        <v>40207.019</v>
      </c>
      <c r="S260">
        <v>13948.98</v>
      </c>
      <c r="T260">
        <v>22849596</v>
      </c>
      <c r="U260">
        <v>10638097</v>
      </c>
      <c r="V260">
        <v>2659012</v>
      </c>
      <c r="W260">
        <v>349070</v>
      </c>
      <c r="X260">
        <v>66268</v>
      </c>
      <c r="Y260">
        <v>11498</v>
      </c>
    </row>
    <row r="261" spans="1:25">
      <c r="A261">
        <v>259</v>
      </c>
      <c r="B261">
        <v>2012</v>
      </c>
      <c r="C261">
        <v>8</v>
      </c>
      <c r="D261" t="s">
        <v>47</v>
      </c>
      <c r="E261" t="s">
        <v>263</v>
      </c>
      <c r="F261">
        <v>3459742209</v>
      </c>
      <c r="G261">
        <v>362557018</v>
      </c>
      <c r="H261">
        <v>2480646667</v>
      </c>
      <c r="I261">
        <v>207960193</v>
      </c>
      <c r="J261">
        <v>328471815</v>
      </c>
      <c r="K261">
        <v>29810382</v>
      </c>
      <c r="L261">
        <v>226855571</v>
      </c>
      <c r="M261">
        <v>19320252</v>
      </c>
      <c r="N261">
        <v>101639877</v>
      </c>
      <c r="O261">
        <v>8691039</v>
      </c>
      <c r="P261">
        <v>24382</v>
      </c>
      <c r="Q261">
        <v>1262</v>
      </c>
      <c r="R261">
        <v>38734.629000000001</v>
      </c>
      <c r="S261">
        <v>3248.83</v>
      </c>
      <c r="T261">
        <v>20384938</v>
      </c>
      <c r="U261">
        <v>1994737</v>
      </c>
      <c r="V261">
        <v>2631745</v>
      </c>
      <c r="W261">
        <v>128094</v>
      </c>
      <c r="X261">
        <v>69835</v>
      </c>
      <c r="Y261">
        <v>2542</v>
      </c>
    </row>
    <row r="262" spans="1:25">
      <c r="A262">
        <v>260</v>
      </c>
      <c r="B262">
        <v>2012</v>
      </c>
      <c r="C262">
        <v>8</v>
      </c>
      <c r="D262" t="s">
        <v>45</v>
      </c>
      <c r="E262" t="s">
        <v>263</v>
      </c>
      <c r="F262">
        <v>958567846</v>
      </c>
      <c r="G262">
        <v>0</v>
      </c>
      <c r="H262">
        <v>712007616</v>
      </c>
      <c r="I262">
        <v>0</v>
      </c>
      <c r="J262">
        <v>122934482</v>
      </c>
      <c r="K262">
        <v>0</v>
      </c>
      <c r="L262">
        <v>69561285</v>
      </c>
      <c r="M262">
        <v>0</v>
      </c>
      <c r="N262">
        <v>23529659</v>
      </c>
      <c r="O262">
        <v>7376</v>
      </c>
      <c r="P262">
        <v>11841</v>
      </c>
      <c r="Q262">
        <v>3</v>
      </c>
      <c r="R262">
        <v>18021.11</v>
      </c>
      <c r="S262">
        <v>18.479999999999901</v>
      </c>
      <c r="T262">
        <v>8716303</v>
      </c>
      <c r="U262">
        <v>6829</v>
      </c>
      <c r="V262">
        <v>864392</v>
      </c>
      <c r="W262">
        <v>0</v>
      </c>
      <c r="X262">
        <v>19089</v>
      </c>
      <c r="Y262">
        <v>0</v>
      </c>
    </row>
    <row r="263" spans="1:25">
      <c r="A263">
        <v>261</v>
      </c>
      <c r="B263">
        <v>2012</v>
      </c>
      <c r="C263">
        <v>8</v>
      </c>
      <c r="D263" t="s">
        <v>47</v>
      </c>
      <c r="E263" t="s">
        <v>263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>
        <v>262</v>
      </c>
      <c r="B264">
        <v>2012</v>
      </c>
      <c r="C264">
        <v>8</v>
      </c>
      <c r="D264" t="s">
        <v>47</v>
      </c>
      <c r="E264" t="s">
        <v>263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>
        <v>263</v>
      </c>
      <c r="B265">
        <v>2012</v>
      </c>
      <c r="C265">
        <v>8</v>
      </c>
      <c r="D265" t="s">
        <v>182</v>
      </c>
      <c r="E265" t="s">
        <v>263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>
        <v>264</v>
      </c>
      <c r="B266">
        <v>2012</v>
      </c>
      <c r="C266">
        <v>9</v>
      </c>
      <c r="D266" t="s">
        <v>71</v>
      </c>
      <c r="E266" t="s">
        <v>263</v>
      </c>
      <c r="F266">
        <v>3739882930</v>
      </c>
      <c r="G266">
        <v>2332374866</v>
      </c>
      <c r="H266">
        <v>2923211088</v>
      </c>
      <c r="I266">
        <v>1978922856</v>
      </c>
      <c r="J266">
        <v>392472231</v>
      </c>
      <c r="K266">
        <v>437110810</v>
      </c>
      <c r="L266">
        <v>275640530</v>
      </c>
      <c r="M266">
        <v>254991697</v>
      </c>
      <c r="N266">
        <v>124804284</v>
      </c>
      <c r="O266">
        <v>86124105</v>
      </c>
      <c r="P266">
        <v>22028</v>
      </c>
      <c r="Q266">
        <v>1924</v>
      </c>
      <c r="R266">
        <v>38459.960999999901</v>
      </c>
      <c r="S266">
        <v>13145.72</v>
      </c>
      <c r="T266">
        <v>21677632</v>
      </c>
      <c r="U266">
        <v>10058614</v>
      </c>
      <c r="V266">
        <v>2654253</v>
      </c>
      <c r="W266">
        <v>341251</v>
      </c>
      <c r="X266">
        <v>73792</v>
      </c>
      <c r="Y266">
        <v>11726</v>
      </c>
    </row>
    <row r="267" spans="1:25">
      <c r="A267">
        <v>265</v>
      </c>
      <c r="B267">
        <v>2012</v>
      </c>
      <c r="C267">
        <v>9</v>
      </c>
      <c r="D267" t="s">
        <v>47</v>
      </c>
      <c r="E267" t="s">
        <v>263</v>
      </c>
      <c r="F267">
        <v>3319225212</v>
      </c>
      <c r="G267">
        <v>333279828</v>
      </c>
      <c r="H267">
        <v>2408511615</v>
      </c>
      <c r="I267">
        <v>208757194</v>
      </c>
      <c r="J267">
        <v>315858383</v>
      </c>
      <c r="K267">
        <v>29263239</v>
      </c>
      <c r="L267">
        <v>219242708</v>
      </c>
      <c r="M267">
        <v>19387259</v>
      </c>
      <c r="N267">
        <v>97268622</v>
      </c>
      <c r="O267">
        <v>7989426</v>
      </c>
      <c r="P267">
        <v>23244</v>
      </c>
      <c r="Q267">
        <v>1166</v>
      </c>
      <c r="R267">
        <v>37284.839999999997</v>
      </c>
      <c r="S267">
        <v>3010.79</v>
      </c>
      <c r="T267">
        <v>19529231</v>
      </c>
      <c r="U267">
        <v>1836470</v>
      </c>
      <c r="V267">
        <v>2561483</v>
      </c>
      <c r="W267">
        <v>127030</v>
      </c>
      <c r="X267">
        <v>67666</v>
      </c>
      <c r="Y267">
        <v>2139</v>
      </c>
    </row>
    <row r="268" spans="1:25">
      <c r="A268">
        <v>266</v>
      </c>
      <c r="B268">
        <v>2012</v>
      </c>
      <c r="C268">
        <v>9</v>
      </c>
      <c r="D268" t="s">
        <v>45</v>
      </c>
      <c r="E268" t="s">
        <v>263</v>
      </c>
      <c r="F268">
        <v>900974240</v>
      </c>
      <c r="G268">
        <v>0</v>
      </c>
      <c r="H268">
        <v>696211424</v>
      </c>
      <c r="I268">
        <v>0</v>
      </c>
      <c r="J268">
        <v>115746070</v>
      </c>
      <c r="K268">
        <v>0</v>
      </c>
      <c r="L268">
        <v>61185904</v>
      </c>
      <c r="M268">
        <v>0</v>
      </c>
      <c r="N268">
        <v>35347184</v>
      </c>
      <c r="O268">
        <v>21746</v>
      </c>
      <c r="P268">
        <v>10841</v>
      </c>
      <c r="Q268">
        <v>6</v>
      </c>
      <c r="R268">
        <v>16845.509999999998</v>
      </c>
      <c r="S268">
        <v>31.96</v>
      </c>
      <c r="T268">
        <v>8112282</v>
      </c>
      <c r="U268">
        <v>13658</v>
      </c>
      <c r="V268">
        <v>829612</v>
      </c>
      <c r="W268">
        <v>0</v>
      </c>
      <c r="X268">
        <v>18980</v>
      </c>
      <c r="Y268">
        <v>0</v>
      </c>
    </row>
    <row r="269" spans="1:25">
      <c r="A269">
        <v>267</v>
      </c>
      <c r="B269">
        <v>2012</v>
      </c>
      <c r="C269">
        <v>9</v>
      </c>
      <c r="D269" t="s">
        <v>47</v>
      </c>
      <c r="E269" t="s">
        <v>263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>
        <v>268</v>
      </c>
      <c r="B270">
        <v>2012</v>
      </c>
      <c r="C270">
        <v>9</v>
      </c>
      <c r="D270" t="s">
        <v>47</v>
      </c>
      <c r="E270" t="s">
        <v>263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>
        <v>269</v>
      </c>
      <c r="B271">
        <v>2012</v>
      </c>
      <c r="C271">
        <v>9</v>
      </c>
      <c r="D271" t="s">
        <v>182</v>
      </c>
      <c r="E271" t="s">
        <v>263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>
        <v>270</v>
      </c>
      <c r="B272">
        <v>2012</v>
      </c>
      <c r="C272">
        <v>10</v>
      </c>
      <c r="D272" t="s">
        <v>71</v>
      </c>
      <c r="E272" t="s">
        <v>264</v>
      </c>
      <c r="F272">
        <v>3874248288</v>
      </c>
      <c r="G272">
        <v>2454195889</v>
      </c>
      <c r="H272">
        <v>2956168806</v>
      </c>
      <c r="I272">
        <v>1983628673</v>
      </c>
      <c r="J272">
        <v>405908825</v>
      </c>
      <c r="K272">
        <v>457350014</v>
      </c>
      <c r="L272">
        <v>279247252</v>
      </c>
      <c r="M272">
        <v>264231581</v>
      </c>
      <c r="N272">
        <v>126216163</v>
      </c>
      <c r="O272">
        <v>89100820</v>
      </c>
      <c r="P272">
        <v>22822</v>
      </c>
      <c r="Q272">
        <v>1979</v>
      </c>
      <c r="R272">
        <v>39834.080000000002</v>
      </c>
      <c r="S272">
        <v>13513.59</v>
      </c>
      <c r="T272">
        <v>22452657</v>
      </c>
      <c r="U272">
        <v>10306961</v>
      </c>
      <c r="V272">
        <v>2698522</v>
      </c>
      <c r="W272">
        <v>343969</v>
      </c>
      <c r="X272">
        <v>88728</v>
      </c>
      <c r="Y272">
        <v>11316</v>
      </c>
    </row>
    <row r="273" spans="1:25">
      <c r="A273">
        <v>271</v>
      </c>
      <c r="B273">
        <v>2012</v>
      </c>
      <c r="C273">
        <v>10</v>
      </c>
      <c r="D273" t="s">
        <v>47</v>
      </c>
      <c r="E273" t="s">
        <v>264</v>
      </c>
      <c r="F273">
        <v>3523146505</v>
      </c>
      <c r="G273">
        <v>346294496</v>
      </c>
      <c r="H273">
        <v>2452807981</v>
      </c>
      <c r="I273">
        <v>200950743</v>
      </c>
      <c r="J273">
        <v>334006671</v>
      </c>
      <c r="K273">
        <v>29394254</v>
      </c>
      <c r="L273">
        <v>223644694</v>
      </c>
      <c r="M273">
        <v>18642648</v>
      </c>
      <c r="N273">
        <v>102980675</v>
      </c>
      <c r="O273">
        <v>8286745</v>
      </c>
      <c r="P273">
        <v>24623</v>
      </c>
      <c r="Q273">
        <v>1166</v>
      </c>
      <c r="R273">
        <v>39143.06</v>
      </c>
      <c r="S273">
        <v>3077.49</v>
      </c>
      <c r="T273">
        <v>20608583</v>
      </c>
      <c r="U273">
        <v>1909535</v>
      </c>
      <c r="V273">
        <v>2609636</v>
      </c>
      <c r="W273">
        <v>117795</v>
      </c>
      <c r="X273">
        <v>69763</v>
      </c>
      <c r="Y273">
        <v>2061</v>
      </c>
    </row>
    <row r="274" spans="1:25">
      <c r="A274">
        <v>272</v>
      </c>
      <c r="B274">
        <v>2012</v>
      </c>
      <c r="C274">
        <v>10</v>
      </c>
      <c r="D274" t="s">
        <v>45</v>
      </c>
      <c r="E274" t="s">
        <v>264</v>
      </c>
      <c r="F274">
        <v>856329094</v>
      </c>
      <c r="G274">
        <v>0</v>
      </c>
      <c r="H274">
        <v>677632834</v>
      </c>
      <c r="I274">
        <v>0</v>
      </c>
      <c r="J274">
        <v>110097591</v>
      </c>
      <c r="K274">
        <v>0</v>
      </c>
      <c r="L274">
        <v>66216985</v>
      </c>
      <c r="M274">
        <v>0</v>
      </c>
      <c r="N274">
        <v>21087027</v>
      </c>
      <c r="O274">
        <v>28796</v>
      </c>
      <c r="P274">
        <v>10484</v>
      </c>
      <c r="Q274">
        <v>13</v>
      </c>
      <c r="R274">
        <v>16154.43</v>
      </c>
      <c r="S274">
        <v>60.22</v>
      </c>
      <c r="T274">
        <v>7733016</v>
      </c>
      <c r="U274">
        <v>27316</v>
      </c>
      <c r="V274">
        <v>811250</v>
      </c>
      <c r="W274">
        <v>0</v>
      </c>
      <c r="X274">
        <v>17396</v>
      </c>
      <c r="Y274">
        <v>0</v>
      </c>
    </row>
    <row r="275" spans="1:25">
      <c r="A275">
        <v>273</v>
      </c>
      <c r="B275">
        <v>2012</v>
      </c>
      <c r="C275">
        <v>10</v>
      </c>
      <c r="D275" t="s">
        <v>47</v>
      </c>
      <c r="E275" t="s">
        <v>264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>
        <v>274</v>
      </c>
      <c r="B276">
        <v>2012</v>
      </c>
      <c r="C276">
        <v>10</v>
      </c>
      <c r="D276" t="s">
        <v>47</v>
      </c>
      <c r="E276" t="s">
        <v>264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>
        <v>275</v>
      </c>
      <c r="B277">
        <v>2012</v>
      </c>
      <c r="C277">
        <v>10</v>
      </c>
      <c r="D277" t="s">
        <v>182</v>
      </c>
      <c r="E277" t="s">
        <v>264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>
        <v>276</v>
      </c>
      <c r="B278">
        <v>2012</v>
      </c>
      <c r="C278">
        <v>11</v>
      </c>
      <c r="D278" t="s">
        <v>71</v>
      </c>
      <c r="E278" t="s">
        <v>264</v>
      </c>
      <c r="F278">
        <v>3755662200</v>
      </c>
      <c r="G278">
        <v>2561566248</v>
      </c>
      <c r="H278">
        <v>3030941212</v>
      </c>
      <c r="I278">
        <v>1893209983</v>
      </c>
      <c r="J278">
        <v>393852679</v>
      </c>
      <c r="K278">
        <v>477939923</v>
      </c>
      <c r="L278">
        <v>286867873</v>
      </c>
      <c r="M278">
        <v>262480334</v>
      </c>
      <c r="N278">
        <v>121479436</v>
      </c>
      <c r="O278">
        <v>93212645</v>
      </c>
      <c r="P278">
        <v>22076</v>
      </c>
      <c r="Q278">
        <v>2066</v>
      </c>
      <c r="R278">
        <v>38578.89</v>
      </c>
      <c r="S278">
        <v>13859.6</v>
      </c>
      <c r="T278">
        <v>21759163</v>
      </c>
      <c r="U278">
        <v>10610569</v>
      </c>
      <c r="V278">
        <v>2734432</v>
      </c>
      <c r="W278">
        <v>341159</v>
      </c>
      <c r="X278">
        <v>57228</v>
      </c>
      <c r="Y278">
        <v>15402</v>
      </c>
    </row>
    <row r="279" spans="1:25">
      <c r="A279">
        <v>277</v>
      </c>
      <c r="B279">
        <v>2012</v>
      </c>
      <c r="C279">
        <v>11</v>
      </c>
      <c r="D279" t="s">
        <v>47</v>
      </c>
      <c r="E279" t="s">
        <v>264</v>
      </c>
      <c r="F279">
        <v>3424971433</v>
      </c>
      <c r="G279">
        <v>344851906</v>
      </c>
      <c r="H279">
        <v>2364135532</v>
      </c>
      <c r="I279">
        <v>186124208</v>
      </c>
      <c r="J279">
        <v>324819198</v>
      </c>
      <c r="K279">
        <v>27708081</v>
      </c>
      <c r="L279">
        <v>217999859</v>
      </c>
      <c r="M279">
        <v>17404752</v>
      </c>
      <c r="N279">
        <v>99606734</v>
      </c>
      <c r="O279">
        <v>8226934</v>
      </c>
      <c r="P279">
        <v>23784</v>
      </c>
      <c r="Q279">
        <v>1130</v>
      </c>
      <c r="R279">
        <v>37913.498999999902</v>
      </c>
      <c r="S279">
        <v>3029.03</v>
      </c>
      <c r="T279">
        <v>19881811</v>
      </c>
      <c r="U279">
        <v>1908187</v>
      </c>
      <c r="V279">
        <v>2543942</v>
      </c>
      <c r="W279">
        <v>107633</v>
      </c>
      <c r="X279">
        <v>73819</v>
      </c>
      <c r="Y279">
        <v>1935</v>
      </c>
    </row>
    <row r="280" spans="1:25">
      <c r="A280">
        <v>278</v>
      </c>
      <c r="B280">
        <v>2012</v>
      </c>
      <c r="C280">
        <v>11</v>
      </c>
      <c r="D280" t="s">
        <v>45</v>
      </c>
      <c r="E280" t="s">
        <v>264</v>
      </c>
      <c r="F280">
        <v>857003214</v>
      </c>
      <c r="G280">
        <v>0</v>
      </c>
      <c r="H280">
        <v>695914925</v>
      </c>
      <c r="I280">
        <v>0</v>
      </c>
      <c r="J280">
        <v>109790846</v>
      </c>
      <c r="K280">
        <v>0</v>
      </c>
      <c r="L280">
        <v>61224508</v>
      </c>
      <c r="M280">
        <v>0</v>
      </c>
      <c r="N280">
        <v>33562880</v>
      </c>
      <c r="O280">
        <v>20885</v>
      </c>
      <c r="P280">
        <v>10334</v>
      </c>
      <c r="Q280">
        <v>6</v>
      </c>
      <c r="R280">
        <v>16194.35</v>
      </c>
      <c r="S280">
        <v>31.32</v>
      </c>
      <c r="T280">
        <v>7742101</v>
      </c>
      <c r="U280">
        <v>13658</v>
      </c>
      <c r="V280">
        <v>822680</v>
      </c>
      <c r="W280">
        <v>0</v>
      </c>
      <c r="X280">
        <v>18562</v>
      </c>
      <c r="Y280">
        <v>0</v>
      </c>
    </row>
    <row r="281" spans="1:25">
      <c r="A281">
        <v>279</v>
      </c>
      <c r="B281">
        <v>2012</v>
      </c>
      <c r="C281">
        <v>11</v>
      </c>
      <c r="D281" t="s">
        <v>47</v>
      </c>
      <c r="E281" t="s">
        <v>264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>
      <c r="A282">
        <v>280</v>
      </c>
      <c r="B282">
        <v>2012</v>
      </c>
      <c r="C282">
        <v>11</v>
      </c>
      <c r="D282" t="s">
        <v>47</v>
      </c>
      <c r="E282" t="s">
        <v>264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>
      <c r="A283">
        <v>281</v>
      </c>
      <c r="B283">
        <v>2012</v>
      </c>
      <c r="C283">
        <v>11</v>
      </c>
      <c r="D283" t="s">
        <v>182</v>
      </c>
      <c r="E283" t="s">
        <v>264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>
      <c r="A284">
        <v>282</v>
      </c>
      <c r="B284">
        <v>2012</v>
      </c>
      <c r="C284">
        <v>12</v>
      </c>
      <c r="D284" t="s">
        <v>71</v>
      </c>
      <c r="E284" t="s">
        <v>264</v>
      </c>
      <c r="F284">
        <v>4006473780</v>
      </c>
      <c r="G284">
        <v>2768582040</v>
      </c>
      <c r="H284">
        <v>3285540631</v>
      </c>
      <c r="I284">
        <v>2053707420</v>
      </c>
      <c r="J284">
        <v>419329786</v>
      </c>
      <c r="K284">
        <v>512656914</v>
      </c>
      <c r="L284">
        <v>312855800</v>
      </c>
      <c r="M284">
        <v>287244737</v>
      </c>
      <c r="N284">
        <v>128554635</v>
      </c>
      <c r="O284">
        <v>99947073</v>
      </c>
      <c r="P284">
        <v>23128</v>
      </c>
      <c r="Q284">
        <v>2245</v>
      </c>
      <c r="R284">
        <v>40666.03</v>
      </c>
      <c r="S284">
        <v>14870.96</v>
      </c>
      <c r="T284">
        <v>23216130</v>
      </c>
      <c r="U284">
        <v>11345587</v>
      </c>
      <c r="V284">
        <v>2894649</v>
      </c>
      <c r="W284">
        <v>370086</v>
      </c>
      <c r="X284">
        <v>45036</v>
      </c>
      <c r="Y284">
        <v>11131</v>
      </c>
    </row>
    <row r="285" spans="1:25">
      <c r="A285">
        <v>283</v>
      </c>
      <c r="B285">
        <v>2012</v>
      </c>
      <c r="C285">
        <v>12</v>
      </c>
      <c r="D285" t="s">
        <v>47</v>
      </c>
      <c r="E285" t="s">
        <v>264</v>
      </c>
      <c r="F285">
        <v>3615353921</v>
      </c>
      <c r="G285">
        <v>424621115</v>
      </c>
      <c r="H285">
        <v>2596046522</v>
      </c>
      <c r="I285">
        <v>216330891</v>
      </c>
      <c r="J285">
        <v>347975093</v>
      </c>
      <c r="K285">
        <v>35021018</v>
      </c>
      <c r="L285">
        <v>241227785</v>
      </c>
      <c r="M285">
        <v>20294227</v>
      </c>
      <c r="N285">
        <v>104358379</v>
      </c>
      <c r="O285">
        <v>9921898</v>
      </c>
      <c r="P285">
        <v>24672</v>
      </c>
      <c r="Q285">
        <v>1267</v>
      </c>
      <c r="R285">
        <v>39322.789999999899</v>
      </c>
      <c r="S285">
        <v>3663.2</v>
      </c>
      <c r="T285">
        <v>20881335</v>
      </c>
      <c r="U285">
        <v>2341601</v>
      </c>
      <c r="V285">
        <v>2667833</v>
      </c>
      <c r="W285">
        <v>111944</v>
      </c>
      <c r="X285">
        <v>69167</v>
      </c>
      <c r="Y285">
        <v>1708</v>
      </c>
    </row>
    <row r="286" spans="1:25">
      <c r="A286">
        <v>284</v>
      </c>
      <c r="B286">
        <v>2012</v>
      </c>
      <c r="C286">
        <v>12</v>
      </c>
      <c r="D286" t="s">
        <v>45</v>
      </c>
      <c r="E286" t="s">
        <v>264</v>
      </c>
      <c r="F286">
        <v>999562718</v>
      </c>
      <c r="G286">
        <v>0</v>
      </c>
      <c r="H286">
        <v>793321607</v>
      </c>
      <c r="I286">
        <v>0</v>
      </c>
      <c r="J286">
        <v>127124247</v>
      </c>
      <c r="K286">
        <v>0</v>
      </c>
      <c r="L286">
        <v>71028208</v>
      </c>
      <c r="M286">
        <v>0</v>
      </c>
      <c r="N286">
        <v>38283456</v>
      </c>
      <c r="O286">
        <v>10527</v>
      </c>
      <c r="P286">
        <v>11555</v>
      </c>
      <c r="Q286">
        <v>3</v>
      </c>
      <c r="R286">
        <v>18561.64</v>
      </c>
      <c r="S286">
        <v>13.52</v>
      </c>
      <c r="T286">
        <v>9021721</v>
      </c>
      <c r="U286">
        <v>6829</v>
      </c>
      <c r="V286">
        <v>882323</v>
      </c>
      <c r="W286">
        <v>0</v>
      </c>
      <c r="X286">
        <v>19747</v>
      </c>
      <c r="Y286">
        <v>0</v>
      </c>
    </row>
    <row r="287" spans="1:25">
      <c r="A287">
        <v>285</v>
      </c>
      <c r="B287">
        <v>2012</v>
      </c>
      <c r="C287">
        <v>12</v>
      </c>
      <c r="D287" t="s">
        <v>47</v>
      </c>
      <c r="E287" t="s">
        <v>264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>
      <c r="A288">
        <v>286</v>
      </c>
      <c r="B288">
        <v>2012</v>
      </c>
      <c r="C288">
        <v>12</v>
      </c>
      <c r="D288" t="s">
        <v>47</v>
      </c>
      <c r="E288" t="s">
        <v>264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>
      <c r="A289">
        <v>287</v>
      </c>
      <c r="B289">
        <v>2012</v>
      </c>
      <c r="C289">
        <v>12</v>
      </c>
      <c r="D289" t="s">
        <v>182</v>
      </c>
      <c r="E289" t="s">
        <v>264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>
      <c r="A290">
        <v>288</v>
      </c>
      <c r="B290">
        <v>2013</v>
      </c>
      <c r="C290">
        <v>1</v>
      </c>
      <c r="D290" t="s">
        <v>71</v>
      </c>
      <c r="E290" t="s">
        <v>261</v>
      </c>
      <c r="F290">
        <v>4085073360</v>
      </c>
      <c r="G290">
        <v>2889854626</v>
      </c>
      <c r="H290">
        <v>3432007806</v>
      </c>
      <c r="I290">
        <v>2280040968</v>
      </c>
      <c r="J290">
        <v>426958994</v>
      </c>
      <c r="K290">
        <v>532963682</v>
      </c>
      <c r="L290">
        <v>325607404</v>
      </c>
      <c r="M290">
        <v>297728214</v>
      </c>
      <c r="N290">
        <v>129871921</v>
      </c>
      <c r="O290">
        <v>102779855</v>
      </c>
      <c r="P290">
        <v>23118</v>
      </c>
      <c r="Q290">
        <v>2350</v>
      </c>
      <c r="R290">
        <v>41040.61</v>
      </c>
      <c r="S290">
        <v>15437.289999999901</v>
      </c>
      <c r="T290">
        <v>23685167</v>
      </c>
      <c r="U290">
        <v>11786405</v>
      </c>
      <c r="V290">
        <v>2933132</v>
      </c>
      <c r="W290">
        <v>415076</v>
      </c>
      <c r="X290">
        <v>44668</v>
      </c>
      <c r="Y290">
        <v>10887</v>
      </c>
    </row>
    <row r="291" spans="1:25">
      <c r="A291">
        <v>289</v>
      </c>
      <c r="B291">
        <v>2013</v>
      </c>
      <c r="C291">
        <v>1</v>
      </c>
      <c r="D291" t="s">
        <v>47</v>
      </c>
      <c r="E291" t="s">
        <v>261</v>
      </c>
      <c r="F291">
        <v>3798811511</v>
      </c>
      <c r="G291">
        <v>509936009</v>
      </c>
      <c r="H291">
        <v>2770066231</v>
      </c>
      <c r="I291">
        <v>323898190</v>
      </c>
      <c r="J291">
        <v>366939272</v>
      </c>
      <c r="K291">
        <v>44815084</v>
      </c>
      <c r="L291">
        <v>255032796</v>
      </c>
      <c r="M291">
        <v>30530454</v>
      </c>
      <c r="N291">
        <v>109530490</v>
      </c>
      <c r="O291">
        <v>11737323</v>
      </c>
      <c r="P291">
        <v>25810</v>
      </c>
      <c r="Q291">
        <v>1419</v>
      </c>
      <c r="R291">
        <v>40669.841</v>
      </c>
      <c r="S291">
        <v>4241.3799999999901</v>
      </c>
      <c r="T291">
        <v>21958516</v>
      </c>
      <c r="U291">
        <v>2800792</v>
      </c>
      <c r="V291">
        <v>2775288</v>
      </c>
      <c r="W291">
        <v>156696</v>
      </c>
      <c r="X291">
        <v>74670</v>
      </c>
      <c r="Y291">
        <v>2149</v>
      </c>
    </row>
    <row r="292" spans="1:25">
      <c r="A292">
        <v>290</v>
      </c>
      <c r="B292">
        <v>2013</v>
      </c>
      <c r="C292">
        <v>1</v>
      </c>
      <c r="D292" t="s">
        <v>45</v>
      </c>
      <c r="E292" t="s">
        <v>261</v>
      </c>
      <c r="F292">
        <v>1103022820</v>
      </c>
      <c r="G292">
        <v>0</v>
      </c>
      <c r="H292">
        <v>897806905</v>
      </c>
      <c r="I292">
        <v>0</v>
      </c>
      <c r="J292">
        <v>139345716</v>
      </c>
      <c r="K292">
        <v>0</v>
      </c>
      <c r="L292">
        <v>80059249</v>
      </c>
      <c r="M292">
        <v>0</v>
      </c>
      <c r="N292">
        <v>42119917</v>
      </c>
      <c r="O292">
        <v>11064</v>
      </c>
      <c r="P292">
        <v>12401</v>
      </c>
      <c r="Q292">
        <v>3</v>
      </c>
      <c r="R292">
        <v>20110.900000000001</v>
      </c>
      <c r="S292">
        <v>12.58</v>
      </c>
      <c r="T292">
        <v>9906166</v>
      </c>
      <c r="U292">
        <v>6829</v>
      </c>
      <c r="V292">
        <v>963181</v>
      </c>
      <c r="W292">
        <v>0</v>
      </c>
      <c r="X292">
        <v>23191</v>
      </c>
      <c r="Y292">
        <v>0</v>
      </c>
    </row>
    <row r="293" spans="1:25">
      <c r="A293">
        <v>291</v>
      </c>
      <c r="B293">
        <v>2013</v>
      </c>
      <c r="C293">
        <v>1</v>
      </c>
      <c r="D293" t="s">
        <v>47</v>
      </c>
      <c r="E293" t="s">
        <v>261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>
      <c r="A294">
        <v>292</v>
      </c>
      <c r="B294">
        <v>2013</v>
      </c>
      <c r="C294">
        <v>1</v>
      </c>
      <c r="D294" t="s">
        <v>47</v>
      </c>
      <c r="E294" t="s">
        <v>261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>
      <c r="A295">
        <v>293</v>
      </c>
      <c r="B295">
        <v>2013</v>
      </c>
      <c r="C295">
        <v>1</v>
      </c>
      <c r="D295" t="s">
        <v>182</v>
      </c>
      <c r="E295" t="s">
        <v>261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>
      <c r="A296">
        <v>294</v>
      </c>
      <c r="B296">
        <v>2013</v>
      </c>
      <c r="C296">
        <v>2</v>
      </c>
      <c r="D296" t="s">
        <v>71</v>
      </c>
      <c r="E296" t="s">
        <v>261</v>
      </c>
      <c r="F296">
        <v>3453675523</v>
      </c>
      <c r="G296">
        <v>2551165776</v>
      </c>
      <c r="H296">
        <v>2605503465</v>
      </c>
      <c r="I296">
        <v>1858720776</v>
      </c>
      <c r="J296">
        <v>360792394</v>
      </c>
      <c r="K296">
        <v>470062082</v>
      </c>
      <c r="L296">
        <v>248284243</v>
      </c>
      <c r="M296">
        <v>259726409</v>
      </c>
      <c r="N296">
        <v>110556042</v>
      </c>
      <c r="O296">
        <v>91914170</v>
      </c>
      <c r="P296">
        <v>19728</v>
      </c>
      <c r="Q296">
        <v>2117</v>
      </c>
      <c r="R296">
        <v>34785.040000000001</v>
      </c>
      <c r="S296">
        <v>13628.4199999999</v>
      </c>
      <c r="T296">
        <v>20012561</v>
      </c>
      <c r="U296">
        <v>10394305</v>
      </c>
      <c r="V296">
        <v>2270351</v>
      </c>
      <c r="W296">
        <v>352738</v>
      </c>
      <c r="X296">
        <v>40843</v>
      </c>
      <c r="Y296">
        <v>8746</v>
      </c>
    </row>
    <row r="297" spans="1:25">
      <c r="A297">
        <v>295</v>
      </c>
      <c r="B297">
        <v>2013</v>
      </c>
      <c r="C297">
        <v>2</v>
      </c>
      <c r="D297" t="s">
        <v>47</v>
      </c>
      <c r="E297" t="s">
        <v>261</v>
      </c>
      <c r="F297">
        <v>3330403676</v>
      </c>
      <c r="G297">
        <v>461537666</v>
      </c>
      <c r="H297">
        <v>2130112619</v>
      </c>
      <c r="I297">
        <v>254479634</v>
      </c>
      <c r="J297">
        <v>314617273</v>
      </c>
      <c r="K297">
        <v>39262540</v>
      </c>
      <c r="L297">
        <v>195533123</v>
      </c>
      <c r="M297">
        <v>23849141</v>
      </c>
      <c r="N297">
        <v>93591446</v>
      </c>
      <c r="O297">
        <v>10983641</v>
      </c>
      <c r="P297">
        <v>22635</v>
      </c>
      <c r="Q297">
        <v>1281</v>
      </c>
      <c r="R297">
        <v>35463.96</v>
      </c>
      <c r="S297">
        <v>3828.87</v>
      </c>
      <c r="T297">
        <v>19232014</v>
      </c>
      <c r="U297">
        <v>2540975</v>
      </c>
      <c r="V297">
        <v>2208740</v>
      </c>
      <c r="W297">
        <v>124176</v>
      </c>
      <c r="X297">
        <v>58165</v>
      </c>
      <c r="Y297">
        <v>1688</v>
      </c>
    </row>
    <row r="298" spans="1:25">
      <c r="A298">
        <v>296</v>
      </c>
      <c r="B298">
        <v>2013</v>
      </c>
      <c r="C298">
        <v>2</v>
      </c>
      <c r="D298" t="s">
        <v>45</v>
      </c>
      <c r="E298" t="s">
        <v>261</v>
      </c>
      <c r="F298">
        <v>934699366</v>
      </c>
      <c r="G298">
        <v>0</v>
      </c>
      <c r="H298">
        <v>734370061</v>
      </c>
      <c r="I298">
        <v>0</v>
      </c>
      <c r="J298">
        <v>118775061</v>
      </c>
      <c r="K298">
        <v>0</v>
      </c>
      <c r="L298">
        <v>65130019</v>
      </c>
      <c r="M298">
        <v>0</v>
      </c>
      <c r="N298">
        <v>35660245</v>
      </c>
      <c r="O298">
        <v>10924</v>
      </c>
      <c r="P298">
        <v>10745</v>
      </c>
      <c r="Q298">
        <v>3</v>
      </c>
      <c r="R298">
        <v>17252.439999999999</v>
      </c>
      <c r="S298">
        <v>12.7</v>
      </c>
      <c r="T298">
        <v>8425353</v>
      </c>
      <c r="U298">
        <v>6829</v>
      </c>
      <c r="V298">
        <v>837697</v>
      </c>
      <c r="W298">
        <v>0</v>
      </c>
      <c r="X298">
        <v>19262</v>
      </c>
      <c r="Y298">
        <v>0</v>
      </c>
    </row>
    <row r="299" spans="1:25">
      <c r="A299">
        <v>297</v>
      </c>
      <c r="B299">
        <v>2013</v>
      </c>
      <c r="C299">
        <v>2</v>
      </c>
      <c r="D299" t="s">
        <v>47</v>
      </c>
      <c r="E299" t="s">
        <v>261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>
      <c r="A300">
        <v>298</v>
      </c>
      <c r="B300">
        <v>2013</v>
      </c>
      <c r="C300">
        <v>2</v>
      </c>
      <c r="D300" t="s">
        <v>47</v>
      </c>
      <c r="E300" t="s">
        <v>261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>
      <c r="A301">
        <v>299</v>
      </c>
      <c r="B301">
        <v>2013</v>
      </c>
      <c r="C301">
        <v>2</v>
      </c>
      <c r="D301" t="s">
        <v>182</v>
      </c>
      <c r="E301" t="s">
        <v>261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>
      <c r="A302">
        <v>300</v>
      </c>
      <c r="B302">
        <v>2013</v>
      </c>
      <c r="C302">
        <v>3</v>
      </c>
      <c r="D302" t="s">
        <v>71</v>
      </c>
      <c r="E302" t="s">
        <v>261</v>
      </c>
      <c r="F302">
        <v>3607420686</v>
      </c>
      <c r="G302">
        <v>2780706422</v>
      </c>
      <c r="H302">
        <v>2649409664</v>
      </c>
      <c r="I302">
        <v>2045502318</v>
      </c>
      <c r="J302">
        <v>375573240</v>
      </c>
      <c r="K302">
        <v>514300815</v>
      </c>
      <c r="L302">
        <v>252649577</v>
      </c>
      <c r="M302">
        <v>293254005</v>
      </c>
      <c r="N302">
        <v>114647805</v>
      </c>
      <c r="O302">
        <v>100013141</v>
      </c>
      <c r="P302">
        <v>21327</v>
      </c>
      <c r="Q302">
        <v>2265</v>
      </c>
      <c r="R302">
        <v>36733.879999999997</v>
      </c>
      <c r="S302">
        <v>14791.56</v>
      </c>
      <c r="T302">
        <v>20851346</v>
      </c>
      <c r="U302">
        <v>11269908</v>
      </c>
      <c r="V302">
        <v>2399509</v>
      </c>
      <c r="W302">
        <v>381181</v>
      </c>
      <c r="X302">
        <v>56483</v>
      </c>
      <c r="Y302">
        <v>9655</v>
      </c>
    </row>
    <row r="303" spans="1:25">
      <c r="A303">
        <v>301</v>
      </c>
      <c r="B303">
        <v>2013</v>
      </c>
      <c r="C303">
        <v>3</v>
      </c>
      <c r="D303" t="s">
        <v>47</v>
      </c>
      <c r="E303" t="s">
        <v>261</v>
      </c>
      <c r="F303">
        <v>3790334866</v>
      </c>
      <c r="G303">
        <v>479890174</v>
      </c>
      <c r="H303">
        <v>2428704939</v>
      </c>
      <c r="I303">
        <v>276242077</v>
      </c>
      <c r="J303">
        <v>356157524</v>
      </c>
      <c r="K303">
        <v>40567470</v>
      </c>
      <c r="L303">
        <v>220131487</v>
      </c>
      <c r="M303">
        <v>25476633</v>
      </c>
      <c r="N303">
        <v>109344213</v>
      </c>
      <c r="O303">
        <v>11209991</v>
      </c>
      <c r="P303">
        <v>25986</v>
      </c>
      <c r="Q303">
        <v>1430</v>
      </c>
      <c r="R303">
        <v>40459.81</v>
      </c>
      <c r="S303">
        <v>4055.49</v>
      </c>
      <c r="T303">
        <v>21809929</v>
      </c>
      <c r="U303">
        <v>2665226</v>
      </c>
      <c r="V303">
        <v>2579491</v>
      </c>
      <c r="W303">
        <v>146866</v>
      </c>
      <c r="X303">
        <v>63884</v>
      </c>
      <c r="Y303">
        <v>2091</v>
      </c>
    </row>
    <row r="304" spans="1:25">
      <c r="A304">
        <v>302</v>
      </c>
      <c r="B304">
        <v>2013</v>
      </c>
      <c r="C304">
        <v>3</v>
      </c>
      <c r="D304" t="s">
        <v>45</v>
      </c>
      <c r="E304" t="s">
        <v>261</v>
      </c>
      <c r="F304">
        <v>1091160744</v>
      </c>
      <c r="G304">
        <v>0</v>
      </c>
      <c r="H304">
        <v>854065010</v>
      </c>
      <c r="I304">
        <v>0</v>
      </c>
      <c r="J304">
        <v>139156969</v>
      </c>
      <c r="K304">
        <v>0</v>
      </c>
      <c r="L304">
        <v>75331092</v>
      </c>
      <c r="M304">
        <v>0</v>
      </c>
      <c r="N304">
        <v>42316508</v>
      </c>
      <c r="O304">
        <v>10591</v>
      </c>
      <c r="P304">
        <v>13090</v>
      </c>
      <c r="Q304">
        <v>3</v>
      </c>
      <c r="R304">
        <v>20550.879999999899</v>
      </c>
      <c r="S304">
        <v>13.6</v>
      </c>
      <c r="T304">
        <v>9896568</v>
      </c>
      <c r="U304">
        <v>6829</v>
      </c>
      <c r="V304">
        <v>1003774</v>
      </c>
      <c r="W304">
        <v>0</v>
      </c>
      <c r="X304">
        <v>22785</v>
      </c>
      <c r="Y304">
        <v>0</v>
      </c>
    </row>
    <row r="305" spans="1:25">
      <c r="A305">
        <v>303</v>
      </c>
      <c r="B305">
        <v>2013</v>
      </c>
      <c r="C305">
        <v>3</v>
      </c>
      <c r="D305" t="s">
        <v>47</v>
      </c>
      <c r="E305" t="s">
        <v>261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>
      <c r="A306">
        <v>304</v>
      </c>
      <c r="B306">
        <v>2013</v>
      </c>
      <c r="C306">
        <v>3</v>
      </c>
      <c r="D306" t="s">
        <v>47</v>
      </c>
      <c r="E306" t="s">
        <v>261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>
      <c r="A307">
        <v>305</v>
      </c>
      <c r="B307">
        <v>2013</v>
      </c>
      <c r="C307">
        <v>3</v>
      </c>
      <c r="D307" t="s">
        <v>182</v>
      </c>
      <c r="E307" t="s">
        <v>261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>
      <c r="A308">
        <v>306</v>
      </c>
      <c r="B308">
        <v>2013</v>
      </c>
      <c r="C308">
        <v>4</v>
      </c>
      <c r="D308" t="s">
        <v>71</v>
      </c>
      <c r="E308" t="s">
        <v>262</v>
      </c>
      <c r="F308">
        <v>3507802280</v>
      </c>
      <c r="G308">
        <v>2477611356</v>
      </c>
      <c r="H308">
        <v>2576597633</v>
      </c>
      <c r="I308">
        <v>1937860578</v>
      </c>
      <c r="J308">
        <v>366176657</v>
      </c>
      <c r="K308">
        <v>452486206</v>
      </c>
      <c r="L308">
        <v>245192092</v>
      </c>
      <c r="M308">
        <v>271735372</v>
      </c>
      <c r="N308">
        <v>111152693</v>
      </c>
      <c r="O308">
        <v>86761070</v>
      </c>
      <c r="P308">
        <v>20689</v>
      </c>
      <c r="Q308">
        <v>2076</v>
      </c>
      <c r="R308">
        <v>35526.080000000002</v>
      </c>
      <c r="S308">
        <v>13193.85</v>
      </c>
      <c r="T308">
        <v>20227462</v>
      </c>
      <c r="U308">
        <v>10074106</v>
      </c>
      <c r="V308">
        <v>2350966</v>
      </c>
      <c r="W308">
        <v>359459</v>
      </c>
      <c r="X308">
        <v>55277</v>
      </c>
      <c r="Y308">
        <v>14387</v>
      </c>
    </row>
    <row r="309" spans="1:25">
      <c r="A309">
        <v>307</v>
      </c>
      <c r="B309">
        <v>2013</v>
      </c>
      <c r="C309">
        <v>4</v>
      </c>
      <c r="D309" t="s">
        <v>47</v>
      </c>
      <c r="E309" t="s">
        <v>262</v>
      </c>
      <c r="F309">
        <v>3632744401</v>
      </c>
      <c r="G309">
        <v>435921173</v>
      </c>
      <c r="H309">
        <v>2430660451</v>
      </c>
      <c r="I309">
        <v>242372763</v>
      </c>
      <c r="J309">
        <v>345830736</v>
      </c>
      <c r="K309">
        <v>35978924</v>
      </c>
      <c r="L309">
        <v>220282548</v>
      </c>
      <c r="M309">
        <v>22535611</v>
      </c>
      <c r="N309">
        <v>102444193</v>
      </c>
      <c r="O309">
        <v>10676387</v>
      </c>
      <c r="P309">
        <v>25095</v>
      </c>
      <c r="Q309">
        <v>1302</v>
      </c>
      <c r="R309">
        <v>38642.89</v>
      </c>
      <c r="S309">
        <v>3686.83</v>
      </c>
      <c r="T309">
        <v>20914953</v>
      </c>
      <c r="U309">
        <v>2421997</v>
      </c>
      <c r="V309">
        <v>2608905</v>
      </c>
      <c r="W309">
        <v>121387</v>
      </c>
      <c r="X309">
        <v>67330</v>
      </c>
      <c r="Y309">
        <v>3298</v>
      </c>
    </row>
    <row r="310" spans="1:25">
      <c r="A310">
        <v>308</v>
      </c>
      <c r="B310">
        <v>2013</v>
      </c>
      <c r="C310">
        <v>4</v>
      </c>
      <c r="D310" t="s">
        <v>45</v>
      </c>
      <c r="E310" t="s">
        <v>262</v>
      </c>
      <c r="F310">
        <v>1145463808</v>
      </c>
      <c r="G310">
        <v>0</v>
      </c>
      <c r="H310">
        <v>905356122</v>
      </c>
      <c r="I310">
        <v>0</v>
      </c>
      <c r="J310">
        <v>146829166</v>
      </c>
      <c r="K310">
        <v>0</v>
      </c>
      <c r="L310">
        <v>79746031</v>
      </c>
      <c r="M310">
        <v>0</v>
      </c>
      <c r="N310">
        <v>44262718</v>
      </c>
      <c r="O310">
        <v>16698</v>
      </c>
      <c r="P310">
        <v>13777</v>
      </c>
      <c r="Q310">
        <v>3</v>
      </c>
      <c r="R310">
        <v>21447.75</v>
      </c>
      <c r="S310">
        <v>12.649999999999901</v>
      </c>
      <c r="T310">
        <v>10341483</v>
      </c>
      <c r="U310">
        <v>6829</v>
      </c>
      <c r="V310">
        <v>1071404</v>
      </c>
      <c r="W310">
        <v>0</v>
      </c>
      <c r="X310">
        <v>19639</v>
      </c>
      <c r="Y310">
        <v>0</v>
      </c>
    </row>
    <row r="311" spans="1:25">
      <c r="A311">
        <v>309</v>
      </c>
      <c r="B311">
        <v>2013</v>
      </c>
      <c r="C311">
        <v>4</v>
      </c>
      <c r="D311" t="s">
        <v>47</v>
      </c>
      <c r="E311" t="s">
        <v>262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>
      <c r="A312">
        <v>310</v>
      </c>
      <c r="B312">
        <v>2013</v>
      </c>
      <c r="C312">
        <v>4</v>
      </c>
      <c r="D312" t="s">
        <v>47</v>
      </c>
      <c r="E312" t="s">
        <v>262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>
      <c r="A313">
        <v>311</v>
      </c>
      <c r="B313">
        <v>2013</v>
      </c>
      <c r="C313">
        <v>4</v>
      </c>
      <c r="D313" t="s">
        <v>182</v>
      </c>
      <c r="E313" t="s">
        <v>262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>
      <c r="A314">
        <v>312</v>
      </c>
      <c r="B314">
        <v>2013</v>
      </c>
      <c r="C314">
        <v>5</v>
      </c>
      <c r="D314" t="s">
        <v>71</v>
      </c>
      <c r="E314" t="s">
        <v>262</v>
      </c>
      <c r="F314">
        <v>3500414106</v>
      </c>
      <c r="G314">
        <v>2501805846</v>
      </c>
      <c r="H314">
        <v>2752198588</v>
      </c>
      <c r="I314">
        <v>2032970695</v>
      </c>
      <c r="J314">
        <v>364884650</v>
      </c>
      <c r="K314">
        <v>458772711</v>
      </c>
      <c r="L314">
        <v>260780054</v>
      </c>
      <c r="M314">
        <v>281651802</v>
      </c>
      <c r="N314">
        <v>131280823</v>
      </c>
      <c r="O314">
        <v>90313897</v>
      </c>
      <c r="P314">
        <v>20579</v>
      </c>
      <c r="Q314">
        <v>2038</v>
      </c>
      <c r="R314">
        <v>35513.370999999999</v>
      </c>
      <c r="S314">
        <v>13289.17</v>
      </c>
      <c r="T314">
        <v>20110835</v>
      </c>
      <c r="U314">
        <v>10125222</v>
      </c>
      <c r="V314">
        <v>2512126</v>
      </c>
      <c r="W314">
        <v>359219</v>
      </c>
      <c r="X314">
        <v>59416</v>
      </c>
      <c r="Y314">
        <v>14678</v>
      </c>
    </row>
    <row r="315" spans="1:25">
      <c r="A315">
        <v>313</v>
      </c>
      <c r="B315">
        <v>2013</v>
      </c>
      <c r="C315">
        <v>5</v>
      </c>
      <c r="D315" t="s">
        <v>47</v>
      </c>
      <c r="E315" t="s">
        <v>262</v>
      </c>
      <c r="F315">
        <v>3702935799</v>
      </c>
      <c r="G315">
        <v>452284961</v>
      </c>
      <c r="H315">
        <v>2476987938</v>
      </c>
      <c r="I315">
        <v>248504969</v>
      </c>
      <c r="J315">
        <v>352029873</v>
      </c>
      <c r="K315">
        <v>36484673</v>
      </c>
      <c r="L315">
        <v>225246345</v>
      </c>
      <c r="M315">
        <v>23332588</v>
      </c>
      <c r="N315">
        <v>104178456</v>
      </c>
      <c r="O315">
        <v>10800462</v>
      </c>
      <c r="P315">
        <v>25391</v>
      </c>
      <c r="Q315">
        <v>1365</v>
      </c>
      <c r="R315">
        <v>39478.119999999901</v>
      </c>
      <c r="S315">
        <v>3868.84</v>
      </c>
      <c r="T315">
        <v>21327998</v>
      </c>
      <c r="U315">
        <v>2511334</v>
      </c>
      <c r="V315">
        <v>2626232</v>
      </c>
      <c r="W315">
        <v>117205</v>
      </c>
      <c r="X315">
        <v>68616</v>
      </c>
      <c r="Y315">
        <v>3293</v>
      </c>
    </row>
    <row r="316" spans="1:25">
      <c r="A316">
        <v>314</v>
      </c>
      <c r="B316">
        <v>2013</v>
      </c>
      <c r="C316">
        <v>5</v>
      </c>
      <c r="D316" t="s">
        <v>45</v>
      </c>
      <c r="E316" t="s">
        <v>262</v>
      </c>
      <c r="F316">
        <v>1187684352</v>
      </c>
      <c r="G316">
        <v>0</v>
      </c>
      <c r="H316">
        <v>918212256</v>
      </c>
      <c r="I316">
        <v>0</v>
      </c>
      <c r="J316">
        <v>151517725</v>
      </c>
      <c r="K316">
        <v>0</v>
      </c>
      <c r="L316">
        <v>80890575</v>
      </c>
      <c r="M316">
        <v>0</v>
      </c>
      <c r="N316">
        <v>45798013</v>
      </c>
      <c r="O316">
        <v>0</v>
      </c>
      <c r="P316">
        <v>14310</v>
      </c>
      <c r="Q316">
        <v>0</v>
      </c>
      <c r="R316">
        <v>22446.13</v>
      </c>
      <c r="S316">
        <v>0</v>
      </c>
      <c r="T316">
        <v>10783958</v>
      </c>
      <c r="U316">
        <v>0</v>
      </c>
      <c r="V316">
        <v>1078517</v>
      </c>
      <c r="W316">
        <v>0</v>
      </c>
      <c r="X316">
        <v>19551</v>
      </c>
      <c r="Y316">
        <v>0</v>
      </c>
    </row>
    <row r="317" spans="1:25">
      <c r="A317">
        <v>315</v>
      </c>
      <c r="B317">
        <v>2013</v>
      </c>
      <c r="C317">
        <v>5</v>
      </c>
      <c r="D317" t="s">
        <v>47</v>
      </c>
      <c r="E317" t="s">
        <v>262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>
      <c r="A318">
        <v>316</v>
      </c>
      <c r="B318">
        <v>2013</v>
      </c>
      <c r="C318">
        <v>5</v>
      </c>
      <c r="D318" t="s">
        <v>47</v>
      </c>
      <c r="E318" t="s">
        <v>262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>
      <c r="A319">
        <v>317</v>
      </c>
      <c r="B319">
        <v>2013</v>
      </c>
      <c r="C319">
        <v>5</v>
      </c>
      <c r="D319" t="s">
        <v>182</v>
      </c>
      <c r="E319" t="s">
        <v>262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>
      <c r="A320">
        <v>318</v>
      </c>
      <c r="B320">
        <v>2013</v>
      </c>
      <c r="C320">
        <v>6</v>
      </c>
      <c r="D320" t="s">
        <v>71</v>
      </c>
      <c r="E320" t="s">
        <v>262</v>
      </c>
      <c r="F320">
        <v>3466649456</v>
      </c>
      <c r="G320">
        <v>2415989573</v>
      </c>
      <c r="H320">
        <v>2793342555</v>
      </c>
      <c r="I320">
        <v>1913479650</v>
      </c>
      <c r="J320">
        <v>362492894</v>
      </c>
      <c r="K320">
        <v>442918845</v>
      </c>
      <c r="L320">
        <v>263293033</v>
      </c>
      <c r="M320">
        <v>262435326</v>
      </c>
      <c r="N320">
        <v>109576082</v>
      </c>
      <c r="O320">
        <v>87180787</v>
      </c>
      <c r="P320">
        <v>20028</v>
      </c>
      <c r="Q320">
        <v>1974</v>
      </c>
      <c r="R320">
        <v>34883.779000000002</v>
      </c>
      <c r="S320">
        <v>12888.699999999901</v>
      </c>
      <c r="T320">
        <v>19831000</v>
      </c>
      <c r="U320">
        <v>9801152</v>
      </c>
      <c r="V320">
        <v>2494298</v>
      </c>
      <c r="W320">
        <v>340804</v>
      </c>
      <c r="X320">
        <v>41979</v>
      </c>
      <c r="Y320">
        <v>8532</v>
      </c>
    </row>
    <row r="321" spans="1:25">
      <c r="A321">
        <v>319</v>
      </c>
      <c r="B321">
        <v>2013</v>
      </c>
      <c r="C321">
        <v>6</v>
      </c>
      <c r="D321" t="s">
        <v>47</v>
      </c>
      <c r="E321" t="s">
        <v>262</v>
      </c>
      <c r="F321">
        <v>3566149032</v>
      </c>
      <c r="G321">
        <v>443633797</v>
      </c>
      <c r="H321">
        <v>2524826610</v>
      </c>
      <c r="I321">
        <v>243138477</v>
      </c>
      <c r="J321">
        <v>341081570</v>
      </c>
      <c r="K321">
        <v>37034526</v>
      </c>
      <c r="L321">
        <v>228468136</v>
      </c>
      <c r="M321">
        <v>22931969</v>
      </c>
      <c r="N321">
        <v>102652777</v>
      </c>
      <c r="O321">
        <v>10422470</v>
      </c>
      <c r="P321">
        <v>24309</v>
      </c>
      <c r="Q321">
        <v>1310</v>
      </c>
      <c r="R321">
        <v>37924.99</v>
      </c>
      <c r="S321">
        <v>3804.56</v>
      </c>
      <c r="T321">
        <v>20535886</v>
      </c>
      <c r="U321">
        <v>2486917</v>
      </c>
      <c r="V321">
        <v>2620811</v>
      </c>
      <c r="W321">
        <v>115613</v>
      </c>
      <c r="X321">
        <v>65233</v>
      </c>
      <c r="Y321">
        <v>3045</v>
      </c>
    </row>
    <row r="322" spans="1:25">
      <c r="A322">
        <v>320</v>
      </c>
      <c r="B322">
        <v>2013</v>
      </c>
      <c r="C322">
        <v>6</v>
      </c>
      <c r="D322" t="s">
        <v>45</v>
      </c>
      <c r="E322" t="s">
        <v>262</v>
      </c>
      <c r="F322">
        <v>1147257734</v>
      </c>
      <c r="G322">
        <v>0</v>
      </c>
      <c r="H322">
        <v>889123897</v>
      </c>
      <c r="I322">
        <v>0</v>
      </c>
      <c r="J322">
        <v>145005480</v>
      </c>
      <c r="K322">
        <v>0</v>
      </c>
      <c r="L322">
        <v>78538580</v>
      </c>
      <c r="M322">
        <v>0</v>
      </c>
      <c r="N322">
        <v>44302849</v>
      </c>
      <c r="O322">
        <v>9644</v>
      </c>
      <c r="P322">
        <v>13675</v>
      </c>
      <c r="Q322">
        <v>3</v>
      </c>
      <c r="R322">
        <v>21708.080000000002</v>
      </c>
      <c r="S322">
        <v>12.38</v>
      </c>
      <c r="T322">
        <v>10438981</v>
      </c>
      <c r="U322">
        <v>6829</v>
      </c>
      <c r="V322">
        <v>1009131</v>
      </c>
      <c r="W322">
        <v>0</v>
      </c>
      <c r="X322">
        <v>20076</v>
      </c>
      <c r="Y322">
        <v>0</v>
      </c>
    </row>
    <row r="323" spans="1:25">
      <c r="A323">
        <v>321</v>
      </c>
      <c r="B323">
        <v>2013</v>
      </c>
      <c r="C323">
        <v>6</v>
      </c>
      <c r="D323" t="s">
        <v>47</v>
      </c>
      <c r="E323" t="s">
        <v>262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>
      <c r="A324">
        <v>322</v>
      </c>
      <c r="B324">
        <v>2013</v>
      </c>
      <c r="C324">
        <v>6</v>
      </c>
      <c r="D324" t="s">
        <v>47</v>
      </c>
      <c r="E324" t="s">
        <v>262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>
      <c r="A325">
        <v>323</v>
      </c>
      <c r="B325">
        <v>2013</v>
      </c>
      <c r="C325">
        <v>6</v>
      </c>
      <c r="D325" t="s">
        <v>182</v>
      </c>
      <c r="E325" t="s">
        <v>262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>
      <c r="A326">
        <v>324</v>
      </c>
      <c r="B326">
        <v>2013</v>
      </c>
      <c r="C326">
        <v>7</v>
      </c>
      <c r="D326" t="s">
        <v>71</v>
      </c>
      <c r="E326" t="s">
        <v>263</v>
      </c>
      <c r="F326">
        <v>3994119143</v>
      </c>
      <c r="G326">
        <v>2573353717</v>
      </c>
      <c r="H326">
        <v>3375968645</v>
      </c>
      <c r="I326">
        <v>2117349289</v>
      </c>
      <c r="J326">
        <v>416239340</v>
      </c>
      <c r="K326">
        <v>466547971</v>
      </c>
      <c r="L326">
        <v>318926798</v>
      </c>
      <c r="M326">
        <v>278649454</v>
      </c>
      <c r="N326">
        <v>125439939</v>
      </c>
      <c r="O326">
        <v>94748084</v>
      </c>
      <c r="P326">
        <v>22510</v>
      </c>
      <c r="Q326">
        <v>2227</v>
      </c>
      <c r="R326">
        <v>39991.74</v>
      </c>
      <c r="S326">
        <v>14054.29</v>
      </c>
      <c r="T326">
        <v>22893898</v>
      </c>
      <c r="U326">
        <v>10610693</v>
      </c>
      <c r="V326">
        <v>2973319</v>
      </c>
      <c r="W326">
        <v>391424</v>
      </c>
      <c r="X326">
        <v>52998</v>
      </c>
      <c r="Y326">
        <v>9499</v>
      </c>
    </row>
    <row r="327" spans="1:25">
      <c r="A327">
        <v>325</v>
      </c>
      <c r="B327">
        <v>2013</v>
      </c>
      <c r="C327">
        <v>7</v>
      </c>
      <c r="D327" t="s">
        <v>47</v>
      </c>
      <c r="E327" t="s">
        <v>263</v>
      </c>
      <c r="F327">
        <v>3867029655</v>
      </c>
      <c r="G327">
        <v>550927449</v>
      </c>
      <c r="H327">
        <v>2691546727</v>
      </c>
      <c r="I327">
        <v>358599181</v>
      </c>
      <c r="J327">
        <v>370619436</v>
      </c>
      <c r="K327">
        <v>48651142</v>
      </c>
      <c r="L327">
        <v>245793214</v>
      </c>
      <c r="M327">
        <v>33380076</v>
      </c>
      <c r="N327">
        <v>111187739</v>
      </c>
      <c r="O327">
        <v>12781288</v>
      </c>
      <c r="P327">
        <v>26375</v>
      </c>
      <c r="Q327">
        <v>1525</v>
      </c>
      <c r="R327">
        <v>41222.771000000001</v>
      </c>
      <c r="S327">
        <v>4671.43</v>
      </c>
      <c r="T327">
        <v>22201939</v>
      </c>
      <c r="U327">
        <v>3067129</v>
      </c>
      <c r="V327">
        <v>2821947</v>
      </c>
      <c r="W327">
        <v>160602</v>
      </c>
      <c r="X327">
        <v>75458</v>
      </c>
      <c r="Y327">
        <v>2431</v>
      </c>
    </row>
    <row r="328" spans="1:25">
      <c r="A328">
        <v>326</v>
      </c>
      <c r="B328">
        <v>2013</v>
      </c>
      <c r="C328">
        <v>7</v>
      </c>
      <c r="D328" t="s">
        <v>45</v>
      </c>
      <c r="E328" t="s">
        <v>263</v>
      </c>
      <c r="F328">
        <v>1337063778</v>
      </c>
      <c r="G328">
        <v>179950</v>
      </c>
      <c r="H328">
        <v>1054074322</v>
      </c>
      <c r="I328">
        <v>179950</v>
      </c>
      <c r="J328">
        <v>169208681</v>
      </c>
      <c r="K328">
        <v>30856</v>
      </c>
      <c r="L328">
        <v>93527630</v>
      </c>
      <c r="M328">
        <v>13671</v>
      </c>
      <c r="N328">
        <v>50872595</v>
      </c>
      <c r="O328">
        <v>16132</v>
      </c>
      <c r="P328">
        <v>15587</v>
      </c>
      <c r="Q328">
        <v>4</v>
      </c>
      <c r="R328">
        <v>24832.71</v>
      </c>
      <c r="S328">
        <v>9.76</v>
      </c>
      <c r="T328">
        <v>12116062</v>
      </c>
      <c r="U328">
        <v>6100</v>
      </c>
      <c r="V328">
        <v>1170250</v>
      </c>
      <c r="W328">
        <v>118</v>
      </c>
      <c r="X328">
        <v>26101</v>
      </c>
      <c r="Y328">
        <v>0</v>
      </c>
    </row>
    <row r="329" spans="1:25">
      <c r="A329">
        <v>327</v>
      </c>
      <c r="B329">
        <v>2013</v>
      </c>
      <c r="C329">
        <v>7</v>
      </c>
      <c r="D329" t="s">
        <v>47</v>
      </c>
      <c r="E329" t="s">
        <v>263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>
      <c r="A330">
        <v>328</v>
      </c>
      <c r="B330">
        <v>2013</v>
      </c>
      <c r="C330">
        <v>7</v>
      </c>
      <c r="D330" t="s">
        <v>47</v>
      </c>
      <c r="E330" t="s">
        <v>263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>
      <c r="A331">
        <v>329</v>
      </c>
      <c r="B331">
        <v>2013</v>
      </c>
      <c r="C331">
        <v>7</v>
      </c>
      <c r="D331" t="s">
        <v>182</v>
      </c>
      <c r="E331" t="s">
        <v>263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>
      <c r="A332">
        <v>330</v>
      </c>
      <c r="B332">
        <v>2013</v>
      </c>
      <c r="C332">
        <v>8</v>
      </c>
      <c r="D332" t="s">
        <v>71</v>
      </c>
      <c r="E332" t="s">
        <v>263</v>
      </c>
      <c r="F332">
        <v>3670385356</v>
      </c>
      <c r="G332">
        <v>2452558132</v>
      </c>
      <c r="H332">
        <v>2888103218</v>
      </c>
      <c r="I332">
        <v>1997228563</v>
      </c>
      <c r="J332">
        <v>383791026</v>
      </c>
      <c r="K332">
        <v>440085089</v>
      </c>
      <c r="L332">
        <v>273720290</v>
      </c>
      <c r="M332">
        <v>270252358</v>
      </c>
      <c r="N332">
        <v>115038374</v>
      </c>
      <c r="O332">
        <v>85538271</v>
      </c>
      <c r="P332">
        <v>21303</v>
      </c>
      <c r="Q332">
        <v>2116</v>
      </c>
      <c r="R332">
        <v>36875.5</v>
      </c>
      <c r="S332">
        <v>13110.02</v>
      </c>
      <c r="T332">
        <v>20947700</v>
      </c>
      <c r="U332">
        <v>9937173</v>
      </c>
      <c r="V332">
        <v>2625575</v>
      </c>
      <c r="W332">
        <v>377508</v>
      </c>
      <c r="X332">
        <v>50324</v>
      </c>
      <c r="Y332">
        <v>10222</v>
      </c>
    </row>
    <row r="333" spans="1:25">
      <c r="A333">
        <v>331</v>
      </c>
      <c r="B333">
        <v>2013</v>
      </c>
      <c r="C333">
        <v>8</v>
      </c>
      <c r="D333" t="s">
        <v>47</v>
      </c>
      <c r="E333" t="s">
        <v>263</v>
      </c>
      <c r="F333">
        <v>3689249103</v>
      </c>
      <c r="G333">
        <v>442368769</v>
      </c>
      <c r="H333">
        <v>2436558744</v>
      </c>
      <c r="I333">
        <v>257556933</v>
      </c>
      <c r="J333">
        <v>353283621</v>
      </c>
      <c r="K333">
        <v>36604875</v>
      </c>
      <c r="L333">
        <v>222998329</v>
      </c>
      <c r="M333">
        <v>24362891</v>
      </c>
      <c r="N333">
        <v>106149688</v>
      </c>
      <c r="O333">
        <v>10343277</v>
      </c>
      <c r="P333">
        <v>25263</v>
      </c>
      <c r="Q333">
        <v>1282</v>
      </c>
      <c r="R333">
        <v>39156.629999999997</v>
      </c>
      <c r="S333">
        <v>3760.69</v>
      </c>
      <c r="T333">
        <v>21163895</v>
      </c>
      <c r="U333">
        <v>2469851</v>
      </c>
      <c r="V333">
        <v>2543165</v>
      </c>
      <c r="W333">
        <v>124680</v>
      </c>
      <c r="X333">
        <v>73746</v>
      </c>
      <c r="Y333">
        <v>2801</v>
      </c>
    </row>
    <row r="334" spans="1:25">
      <c r="A334">
        <v>332</v>
      </c>
      <c r="B334">
        <v>2013</v>
      </c>
      <c r="C334">
        <v>8</v>
      </c>
      <c r="D334" t="s">
        <v>45</v>
      </c>
      <c r="E334" t="s">
        <v>263</v>
      </c>
      <c r="F334">
        <v>1281107350</v>
      </c>
      <c r="G334">
        <v>0</v>
      </c>
      <c r="H334">
        <v>981504357</v>
      </c>
      <c r="I334">
        <v>0</v>
      </c>
      <c r="J334">
        <v>165810985</v>
      </c>
      <c r="K334">
        <v>0</v>
      </c>
      <c r="L334">
        <v>86611973</v>
      </c>
      <c r="M334">
        <v>0</v>
      </c>
      <c r="N334">
        <v>48966528</v>
      </c>
      <c r="O334">
        <v>11368</v>
      </c>
      <c r="P334">
        <v>15491</v>
      </c>
      <c r="Q334">
        <v>3</v>
      </c>
      <c r="R334">
        <v>24112.74</v>
      </c>
      <c r="S334">
        <v>14.799999999999899</v>
      </c>
      <c r="T334">
        <v>11653535</v>
      </c>
      <c r="U334">
        <v>6829</v>
      </c>
      <c r="V334">
        <v>1147480</v>
      </c>
      <c r="W334">
        <v>0</v>
      </c>
      <c r="X334">
        <v>24827</v>
      </c>
      <c r="Y334">
        <v>0</v>
      </c>
    </row>
    <row r="335" spans="1:25">
      <c r="A335">
        <v>333</v>
      </c>
      <c r="B335">
        <v>2013</v>
      </c>
      <c r="C335">
        <v>8</v>
      </c>
      <c r="D335" t="s">
        <v>47</v>
      </c>
      <c r="E335" t="s">
        <v>263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>
        <v>334</v>
      </c>
      <c r="B336">
        <v>2013</v>
      </c>
      <c r="C336">
        <v>8</v>
      </c>
      <c r="D336" t="s">
        <v>47</v>
      </c>
      <c r="E336" t="s">
        <v>263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>
      <c r="A337">
        <v>335</v>
      </c>
      <c r="B337">
        <v>2013</v>
      </c>
      <c r="C337">
        <v>8</v>
      </c>
      <c r="D337" t="s">
        <v>182</v>
      </c>
      <c r="E337" t="s">
        <v>263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>
      <c r="A338">
        <v>336</v>
      </c>
      <c r="B338">
        <v>2013</v>
      </c>
      <c r="C338">
        <v>9</v>
      </c>
      <c r="D338" t="s">
        <v>71</v>
      </c>
      <c r="E338" t="s">
        <v>263</v>
      </c>
      <c r="F338">
        <v>3543486705</v>
      </c>
      <c r="G338">
        <v>2373591788</v>
      </c>
      <c r="H338">
        <v>2871677629</v>
      </c>
      <c r="I338">
        <v>2004061534</v>
      </c>
      <c r="J338">
        <v>370758523</v>
      </c>
      <c r="K338">
        <v>421784229</v>
      </c>
      <c r="L338">
        <v>271127185</v>
      </c>
      <c r="M338">
        <v>268734413</v>
      </c>
      <c r="N338">
        <v>112355266</v>
      </c>
      <c r="O338">
        <v>82262797</v>
      </c>
      <c r="P338">
        <v>20835</v>
      </c>
      <c r="Q338">
        <v>1980</v>
      </c>
      <c r="R338">
        <v>35791.981</v>
      </c>
      <c r="S338">
        <v>12320.1</v>
      </c>
      <c r="T338">
        <v>20207857</v>
      </c>
      <c r="U338">
        <v>9329851</v>
      </c>
      <c r="V338">
        <v>2647398</v>
      </c>
      <c r="W338">
        <v>372783</v>
      </c>
      <c r="X338">
        <v>61931</v>
      </c>
      <c r="Y338">
        <v>10806</v>
      </c>
    </row>
    <row r="339" spans="1:25">
      <c r="A339">
        <v>337</v>
      </c>
      <c r="B339">
        <v>2013</v>
      </c>
      <c r="C339">
        <v>9</v>
      </c>
      <c r="D339" t="s">
        <v>47</v>
      </c>
      <c r="E339" t="s">
        <v>263</v>
      </c>
      <c r="F339">
        <v>3519745787</v>
      </c>
      <c r="G339">
        <v>430102590</v>
      </c>
      <c r="H339">
        <v>2524252921</v>
      </c>
      <c r="I339">
        <v>264507221</v>
      </c>
      <c r="J339">
        <v>341457931</v>
      </c>
      <c r="K339">
        <v>36866066</v>
      </c>
      <c r="L339">
        <v>228677508</v>
      </c>
      <c r="M339">
        <v>24898955</v>
      </c>
      <c r="N339">
        <v>101236404</v>
      </c>
      <c r="O339">
        <v>9982682</v>
      </c>
      <c r="P339">
        <v>24220</v>
      </c>
      <c r="Q339">
        <v>1208</v>
      </c>
      <c r="R339">
        <v>37405.21</v>
      </c>
      <c r="S339">
        <v>3622.48</v>
      </c>
      <c r="T339">
        <v>20128520</v>
      </c>
      <c r="U339">
        <v>2390467</v>
      </c>
      <c r="V339">
        <v>2711575</v>
      </c>
      <c r="W339">
        <v>125098</v>
      </c>
      <c r="X339">
        <v>73710</v>
      </c>
      <c r="Y339">
        <v>3347</v>
      </c>
    </row>
    <row r="340" spans="1:25">
      <c r="A340">
        <v>338</v>
      </c>
      <c r="B340">
        <v>2013</v>
      </c>
      <c r="C340">
        <v>9</v>
      </c>
      <c r="D340" t="s">
        <v>45</v>
      </c>
      <c r="E340" t="s">
        <v>263</v>
      </c>
      <c r="F340">
        <v>1195508824</v>
      </c>
      <c r="G340">
        <v>0</v>
      </c>
      <c r="H340">
        <v>926998883</v>
      </c>
      <c r="I340">
        <v>0</v>
      </c>
      <c r="J340">
        <v>153826502</v>
      </c>
      <c r="K340">
        <v>0</v>
      </c>
      <c r="L340">
        <v>81572380</v>
      </c>
      <c r="M340">
        <v>0</v>
      </c>
      <c r="N340">
        <v>50298058</v>
      </c>
      <c r="O340">
        <v>0</v>
      </c>
      <c r="P340">
        <v>14772</v>
      </c>
      <c r="Q340">
        <v>0</v>
      </c>
      <c r="R340">
        <v>22833.08</v>
      </c>
      <c r="S340">
        <v>0</v>
      </c>
      <c r="T340">
        <v>10893314</v>
      </c>
      <c r="U340">
        <v>0</v>
      </c>
      <c r="V340">
        <v>1109428</v>
      </c>
      <c r="W340">
        <v>0</v>
      </c>
      <c r="X340">
        <v>25597</v>
      </c>
      <c r="Y340">
        <v>0</v>
      </c>
    </row>
    <row r="341" spans="1:25">
      <c r="A341">
        <v>339</v>
      </c>
      <c r="B341">
        <v>2013</v>
      </c>
      <c r="C341">
        <v>9</v>
      </c>
      <c r="D341" t="s">
        <v>47</v>
      </c>
      <c r="E341" t="s">
        <v>263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>
      <c r="A342">
        <v>340</v>
      </c>
      <c r="B342">
        <v>2013</v>
      </c>
      <c r="C342">
        <v>9</v>
      </c>
      <c r="D342" t="s">
        <v>47</v>
      </c>
      <c r="E342" t="s">
        <v>263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>
      <c r="A343">
        <v>341</v>
      </c>
      <c r="B343">
        <v>2013</v>
      </c>
      <c r="C343">
        <v>9</v>
      </c>
      <c r="D343" t="s">
        <v>182</v>
      </c>
      <c r="E343" t="s">
        <v>263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>
      <c r="A344">
        <v>342</v>
      </c>
      <c r="B344">
        <v>2013</v>
      </c>
      <c r="C344">
        <v>10</v>
      </c>
      <c r="D344" t="s">
        <v>71</v>
      </c>
      <c r="E344" t="s">
        <v>264</v>
      </c>
      <c r="F344">
        <v>3722645052</v>
      </c>
      <c r="G344">
        <v>2485393156</v>
      </c>
      <c r="H344">
        <v>2983456279</v>
      </c>
      <c r="I344">
        <v>2122845336</v>
      </c>
      <c r="J344">
        <v>388300493</v>
      </c>
      <c r="K344">
        <v>439749776</v>
      </c>
      <c r="L344">
        <v>281674981</v>
      </c>
      <c r="M344">
        <v>289562391</v>
      </c>
      <c r="N344">
        <v>117947195</v>
      </c>
      <c r="O344">
        <v>85370091</v>
      </c>
      <c r="P344">
        <v>21802</v>
      </c>
      <c r="Q344">
        <v>1975</v>
      </c>
      <c r="R344">
        <v>37838.949999999997</v>
      </c>
      <c r="S344">
        <v>12568.81</v>
      </c>
      <c r="T344">
        <v>21224237</v>
      </c>
      <c r="U344">
        <v>9540665</v>
      </c>
      <c r="V344">
        <v>2768575</v>
      </c>
      <c r="W344">
        <v>383337</v>
      </c>
      <c r="X344">
        <v>63783</v>
      </c>
      <c r="Y344">
        <v>14204</v>
      </c>
    </row>
    <row r="345" spans="1:25">
      <c r="A345">
        <v>343</v>
      </c>
      <c r="B345">
        <v>2013</v>
      </c>
      <c r="C345">
        <v>10</v>
      </c>
      <c r="D345" t="s">
        <v>47</v>
      </c>
      <c r="E345" t="s">
        <v>264</v>
      </c>
      <c r="F345">
        <v>3706030449</v>
      </c>
      <c r="G345">
        <v>444970583</v>
      </c>
      <c r="H345">
        <v>2739177291</v>
      </c>
      <c r="I345">
        <v>292186529</v>
      </c>
      <c r="J345">
        <v>361988999</v>
      </c>
      <c r="K345">
        <v>39205804</v>
      </c>
      <c r="L345">
        <v>248354775</v>
      </c>
      <c r="M345">
        <v>27738092</v>
      </c>
      <c r="N345">
        <v>106565138</v>
      </c>
      <c r="O345">
        <v>10368250</v>
      </c>
      <c r="P345">
        <v>25557</v>
      </c>
      <c r="Q345">
        <v>1247</v>
      </c>
      <c r="R345">
        <v>39589.25</v>
      </c>
      <c r="S345">
        <v>3758.45</v>
      </c>
      <c r="T345">
        <v>21141823</v>
      </c>
      <c r="U345">
        <v>2492624</v>
      </c>
      <c r="V345">
        <v>2950583</v>
      </c>
      <c r="W345">
        <v>133143</v>
      </c>
      <c r="X345">
        <v>78240</v>
      </c>
      <c r="Y345">
        <v>3086</v>
      </c>
    </row>
    <row r="346" spans="1:25">
      <c r="A346">
        <v>344</v>
      </c>
      <c r="B346">
        <v>2013</v>
      </c>
      <c r="C346">
        <v>10</v>
      </c>
      <c r="D346" t="s">
        <v>45</v>
      </c>
      <c r="E346" t="s">
        <v>264</v>
      </c>
      <c r="F346">
        <v>1233871174</v>
      </c>
      <c r="G346">
        <v>0</v>
      </c>
      <c r="H346">
        <v>965199420</v>
      </c>
      <c r="I346">
        <v>0</v>
      </c>
      <c r="J346">
        <v>159635017</v>
      </c>
      <c r="K346">
        <v>0</v>
      </c>
      <c r="L346">
        <v>85128628</v>
      </c>
      <c r="M346">
        <v>0</v>
      </c>
      <c r="N346">
        <v>47991032</v>
      </c>
      <c r="O346">
        <v>18603</v>
      </c>
      <c r="P346">
        <v>15285</v>
      </c>
      <c r="Q346">
        <v>5</v>
      </c>
      <c r="R346">
        <v>23612.73</v>
      </c>
      <c r="S346">
        <v>22.18</v>
      </c>
      <c r="T346">
        <v>11239831</v>
      </c>
      <c r="U346">
        <v>10595</v>
      </c>
      <c r="V346">
        <v>1156018</v>
      </c>
      <c r="W346">
        <v>0</v>
      </c>
      <c r="X346">
        <v>29343</v>
      </c>
      <c r="Y346">
        <v>0</v>
      </c>
    </row>
    <row r="347" spans="1:25">
      <c r="A347">
        <v>345</v>
      </c>
      <c r="B347">
        <v>2013</v>
      </c>
      <c r="C347">
        <v>10</v>
      </c>
      <c r="D347" t="s">
        <v>47</v>
      </c>
      <c r="E347" t="s">
        <v>264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>
      <c r="A348">
        <v>346</v>
      </c>
      <c r="B348">
        <v>2013</v>
      </c>
      <c r="C348">
        <v>10</v>
      </c>
      <c r="D348" t="s">
        <v>47</v>
      </c>
      <c r="E348" t="s">
        <v>264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>
      <c r="A349">
        <v>347</v>
      </c>
      <c r="B349">
        <v>2013</v>
      </c>
      <c r="C349">
        <v>10</v>
      </c>
      <c r="D349" t="s">
        <v>182</v>
      </c>
      <c r="E349" t="s">
        <v>264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>
      <c r="A350">
        <v>348</v>
      </c>
      <c r="B350">
        <v>2013</v>
      </c>
      <c r="C350">
        <v>11</v>
      </c>
      <c r="D350" t="s">
        <v>71</v>
      </c>
      <c r="E350" t="s">
        <v>264</v>
      </c>
      <c r="F350">
        <v>3561665056</v>
      </c>
      <c r="G350">
        <v>2377771582</v>
      </c>
      <c r="H350">
        <v>2891003706</v>
      </c>
      <c r="I350">
        <v>1949276587</v>
      </c>
      <c r="J350">
        <v>374323512</v>
      </c>
      <c r="K350">
        <v>420751622</v>
      </c>
      <c r="L350">
        <v>274329363</v>
      </c>
      <c r="M350">
        <v>273500673</v>
      </c>
      <c r="N350">
        <v>113002919</v>
      </c>
      <c r="O350">
        <v>83574600</v>
      </c>
      <c r="P350">
        <v>20619</v>
      </c>
      <c r="Q350">
        <v>1853</v>
      </c>
      <c r="R350">
        <v>35811.729999999901</v>
      </c>
      <c r="S350">
        <v>11935.56</v>
      </c>
      <c r="T350">
        <v>20236829</v>
      </c>
      <c r="U350">
        <v>9105588</v>
      </c>
      <c r="V350">
        <v>2663951</v>
      </c>
      <c r="W350">
        <v>350030</v>
      </c>
      <c r="X350">
        <v>70816</v>
      </c>
      <c r="Y350">
        <v>16475</v>
      </c>
    </row>
    <row r="351" spans="1:25">
      <c r="A351">
        <v>349</v>
      </c>
      <c r="B351">
        <v>2013</v>
      </c>
      <c r="C351">
        <v>11</v>
      </c>
      <c r="D351" t="s">
        <v>47</v>
      </c>
      <c r="E351" t="s">
        <v>264</v>
      </c>
      <c r="F351">
        <v>3561017873</v>
      </c>
      <c r="G351">
        <v>440503376</v>
      </c>
      <c r="H351">
        <v>2705351770</v>
      </c>
      <c r="I351">
        <v>292704306</v>
      </c>
      <c r="J351">
        <v>347266835</v>
      </c>
      <c r="K351">
        <v>39743449</v>
      </c>
      <c r="L351">
        <v>245314756</v>
      </c>
      <c r="M351">
        <v>27733515</v>
      </c>
      <c r="N351">
        <v>102551796</v>
      </c>
      <c r="O351">
        <v>10265199</v>
      </c>
      <c r="P351">
        <v>24509</v>
      </c>
      <c r="Q351">
        <v>1243</v>
      </c>
      <c r="R351">
        <v>37820.019999999997</v>
      </c>
      <c r="S351">
        <v>3700.55</v>
      </c>
      <c r="T351">
        <v>20343552</v>
      </c>
      <c r="U351">
        <v>2461657</v>
      </c>
      <c r="V351">
        <v>2926525</v>
      </c>
      <c r="W351">
        <v>135374</v>
      </c>
      <c r="X351">
        <v>78938</v>
      </c>
      <c r="Y351">
        <v>3160</v>
      </c>
    </row>
    <row r="352" spans="1:25">
      <c r="A352">
        <v>350</v>
      </c>
      <c r="B352">
        <v>2013</v>
      </c>
      <c r="C352">
        <v>11</v>
      </c>
      <c r="D352" t="s">
        <v>45</v>
      </c>
      <c r="E352" t="s">
        <v>264</v>
      </c>
      <c r="F352">
        <v>1182967068</v>
      </c>
      <c r="G352">
        <v>0</v>
      </c>
      <c r="H352">
        <v>947500790</v>
      </c>
      <c r="I352">
        <v>0</v>
      </c>
      <c r="J352">
        <v>155815756</v>
      </c>
      <c r="K352">
        <v>0</v>
      </c>
      <c r="L352">
        <v>83451376</v>
      </c>
      <c r="M352">
        <v>0</v>
      </c>
      <c r="N352">
        <v>46388130</v>
      </c>
      <c r="O352">
        <v>0</v>
      </c>
      <c r="P352">
        <v>14683</v>
      </c>
      <c r="Q352">
        <v>0</v>
      </c>
      <c r="R352">
        <v>22843.449999999899</v>
      </c>
      <c r="S352">
        <v>0</v>
      </c>
      <c r="T352">
        <v>10782617</v>
      </c>
      <c r="U352">
        <v>0</v>
      </c>
      <c r="V352">
        <v>1150946</v>
      </c>
      <c r="W352">
        <v>0</v>
      </c>
      <c r="X352">
        <v>28479</v>
      </c>
      <c r="Y352">
        <v>0</v>
      </c>
    </row>
    <row r="353" spans="1:25">
      <c r="A353">
        <v>351</v>
      </c>
      <c r="B353">
        <v>2013</v>
      </c>
      <c r="C353">
        <v>11</v>
      </c>
      <c r="D353" t="s">
        <v>47</v>
      </c>
      <c r="E353" t="s">
        <v>264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>
        <v>352</v>
      </c>
      <c r="B354">
        <v>2013</v>
      </c>
      <c r="C354">
        <v>11</v>
      </c>
      <c r="D354" t="s">
        <v>47</v>
      </c>
      <c r="E354" t="s">
        <v>264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>
      <c r="A355">
        <v>353</v>
      </c>
      <c r="B355">
        <v>2013</v>
      </c>
      <c r="C355">
        <v>11</v>
      </c>
      <c r="D355" t="s">
        <v>182</v>
      </c>
      <c r="E355" t="s">
        <v>264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>
      <c r="A356">
        <v>354</v>
      </c>
      <c r="B356">
        <v>2013</v>
      </c>
      <c r="C356">
        <v>12</v>
      </c>
      <c r="D356" t="s">
        <v>71</v>
      </c>
      <c r="E356" t="s">
        <v>264</v>
      </c>
      <c r="F356">
        <v>3842735744</v>
      </c>
      <c r="G356">
        <v>2516059976</v>
      </c>
      <c r="H356">
        <v>3119282124</v>
      </c>
      <c r="I356">
        <v>2060287935</v>
      </c>
      <c r="J356">
        <v>401781894</v>
      </c>
      <c r="K356">
        <v>445519045</v>
      </c>
      <c r="L356">
        <v>297936219</v>
      </c>
      <c r="M356">
        <v>287386880</v>
      </c>
      <c r="N356">
        <v>120679601</v>
      </c>
      <c r="O356">
        <v>84424709</v>
      </c>
      <c r="P356">
        <v>21886</v>
      </c>
      <c r="Q356">
        <v>1957</v>
      </c>
      <c r="R356">
        <v>39054.120999999999</v>
      </c>
      <c r="S356">
        <v>12742.96</v>
      </c>
      <c r="T356">
        <v>21920814</v>
      </c>
      <c r="U356">
        <v>9676273</v>
      </c>
      <c r="V356">
        <v>2815213</v>
      </c>
      <c r="W356">
        <v>364858</v>
      </c>
      <c r="X356">
        <v>59365</v>
      </c>
      <c r="Y356">
        <v>12541</v>
      </c>
    </row>
    <row r="357" spans="1:25">
      <c r="A357">
        <v>355</v>
      </c>
      <c r="B357">
        <v>2013</v>
      </c>
      <c r="C357">
        <v>12</v>
      </c>
      <c r="D357" t="s">
        <v>47</v>
      </c>
      <c r="E357" t="s">
        <v>264</v>
      </c>
      <c r="F357">
        <v>4056360482</v>
      </c>
      <c r="G357">
        <v>506339130</v>
      </c>
      <c r="H357">
        <v>3064242238</v>
      </c>
      <c r="I357">
        <v>342699362</v>
      </c>
      <c r="J357">
        <v>392476659</v>
      </c>
      <c r="K357">
        <v>45613908</v>
      </c>
      <c r="L357">
        <v>280517467</v>
      </c>
      <c r="M357">
        <v>32269336</v>
      </c>
      <c r="N357">
        <v>115202929</v>
      </c>
      <c r="O357">
        <v>11782748</v>
      </c>
      <c r="P357">
        <v>26693</v>
      </c>
      <c r="Q357">
        <v>1405</v>
      </c>
      <c r="R357">
        <v>43078.8299999999</v>
      </c>
      <c r="S357">
        <v>4283.6899999999996</v>
      </c>
      <c r="T357">
        <v>23145242</v>
      </c>
      <c r="U357">
        <v>2826369</v>
      </c>
      <c r="V357">
        <v>3171866</v>
      </c>
      <c r="W357">
        <v>151084</v>
      </c>
      <c r="X357">
        <v>80776</v>
      </c>
      <c r="Y357">
        <v>2368</v>
      </c>
    </row>
    <row r="358" spans="1:25">
      <c r="A358">
        <v>356</v>
      </c>
      <c r="B358">
        <v>2013</v>
      </c>
      <c r="C358">
        <v>12</v>
      </c>
      <c r="D358" t="s">
        <v>45</v>
      </c>
      <c r="E358" t="s">
        <v>264</v>
      </c>
      <c r="F358">
        <v>1666973865</v>
      </c>
      <c r="G358">
        <v>0</v>
      </c>
      <c r="H358">
        <v>1346149753</v>
      </c>
      <c r="I358">
        <v>0</v>
      </c>
      <c r="J358">
        <v>189325838</v>
      </c>
      <c r="K358">
        <v>0</v>
      </c>
      <c r="L358">
        <v>119452889</v>
      </c>
      <c r="M358">
        <v>0</v>
      </c>
      <c r="N358">
        <v>64796610</v>
      </c>
      <c r="O358">
        <v>3231</v>
      </c>
      <c r="P358">
        <v>22665</v>
      </c>
      <c r="Q358">
        <v>1</v>
      </c>
      <c r="R358">
        <v>35477.39</v>
      </c>
      <c r="S358">
        <v>5</v>
      </c>
      <c r="T358">
        <v>16014870</v>
      </c>
      <c r="U358">
        <v>2049</v>
      </c>
      <c r="V358">
        <v>1643743</v>
      </c>
      <c r="W358">
        <v>0</v>
      </c>
      <c r="X358">
        <v>34850</v>
      </c>
      <c r="Y358">
        <v>0</v>
      </c>
    </row>
    <row r="359" spans="1:25">
      <c r="A359">
        <v>357</v>
      </c>
      <c r="B359">
        <v>2013</v>
      </c>
      <c r="C359">
        <v>12</v>
      </c>
      <c r="D359" t="s">
        <v>47</v>
      </c>
      <c r="E359" t="s">
        <v>264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>
      <c r="A360">
        <v>358</v>
      </c>
      <c r="B360">
        <v>2013</v>
      </c>
      <c r="C360">
        <v>12</v>
      </c>
      <c r="D360" t="s">
        <v>47</v>
      </c>
      <c r="E360" t="s">
        <v>264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>
      <c r="A361">
        <v>359</v>
      </c>
      <c r="B361">
        <v>2013</v>
      </c>
      <c r="C361">
        <v>12</v>
      </c>
      <c r="D361" t="s">
        <v>182</v>
      </c>
      <c r="E361" t="s">
        <v>264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>
      <c r="A362">
        <v>360</v>
      </c>
      <c r="B362">
        <v>2014</v>
      </c>
      <c r="C362">
        <v>1</v>
      </c>
      <c r="D362" t="s">
        <v>71</v>
      </c>
      <c r="E362" t="s">
        <v>261</v>
      </c>
      <c r="F362">
        <v>4002604284</v>
      </c>
      <c r="G362">
        <v>2638177432</v>
      </c>
      <c r="H362">
        <v>3348022542</v>
      </c>
      <c r="I362">
        <v>2160533368</v>
      </c>
      <c r="J362">
        <v>414645442</v>
      </c>
      <c r="K362">
        <v>466771265</v>
      </c>
      <c r="L362">
        <v>316682371</v>
      </c>
      <c r="M362">
        <v>284149108</v>
      </c>
      <c r="N362">
        <v>124971055</v>
      </c>
      <c r="O362">
        <v>88027663</v>
      </c>
      <c r="P362">
        <v>22415</v>
      </c>
      <c r="Q362">
        <v>2013</v>
      </c>
      <c r="R362">
        <v>40511.9</v>
      </c>
      <c r="S362">
        <v>13267.21</v>
      </c>
      <c r="T362">
        <v>22983405</v>
      </c>
      <c r="U362">
        <v>10038071</v>
      </c>
      <c r="V362">
        <v>2968705</v>
      </c>
      <c r="W362">
        <v>382480</v>
      </c>
      <c r="X362">
        <v>55183</v>
      </c>
      <c r="Y362">
        <v>10554</v>
      </c>
    </row>
    <row r="363" spans="1:25">
      <c r="A363">
        <v>361</v>
      </c>
      <c r="B363">
        <v>2014</v>
      </c>
      <c r="C363">
        <v>1</v>
      </c>
      <c r="D363" t="s">
        <v>47</v>
      </c>
      <c r="E363" t="s">
        <v>261</v>
      </c>
      <c r="F363">
        <v>4193624134</v>
      </c>
      <c r="G363">
        <v>513601282</v>
      </c>
      <c r="H363">
        <v>3264686286</v>
      </c>
      <c r="I363">
        <v>370678805</v>
      </c>
      <c r="J363">
        <v>408856828</v>
      </c>
      <c r="K363">
        <v>48023341</v>
      </c>
      <c r="L363">
        <v>297195345</v>
      </c>
      <c r="M363">
        <v>34837000</v>
      </c>
      <c r="N363">
        <v>118769345</v>
      </c>
      <c r="O363">
        <v>12477846</v>
      </c>
      <c r="P363">
        <v>27568</v>
      </c>
      <c r="Q363">
        <v>1438</v>
      </c>
      <c r="R363">
        <v>44274.67</v>
      </c>
      <c r="S363">
        <v>4363.51</v>
      </c>
      <c r="T363">
        <v>23983146</v>
      </c>
      <c r="U363">
        <v>2867351</v>
      </c>
      <c r="V363">
        <v>3301127</v>
      </c>
      <c r="W363">
        <v>166950</v>
      </c>
      <c r="X363">
        <v>78035</v>
      </c>
      <c r="Y363">
        <v>2004</v>
      </c>
    </row>
    <row r="364" spans="1:25">
      <c r="A364">
        <v>362</v>
      </c>
      <c r="B364">
        <v>2014</v>
      </c>
      <c r="C364">
        <v>1</v>
      </c>
      <c r="D364" t="s">
        <v>45</v>
      </c>
      <c r="E364" t="s">
        <v>261</v>
      </c>
      <c r="F364">
        <v>1888390328</v>
      </c>
      <c r="G364">
        <v>0</v>
      </c>
      <c r="H364">
        <v>1467185026</v>
      </c>
      <c r="I364">
        <v>0</v>
      </c>
      <c r="J364">
        <v>223924880</v>
      </c>
      <c r="K364">
        <v>0</v>
      </c>
      <c r="L364">
        <v>131127480</v>
      </c>
      <c r="M364">
        <v>0</v>
      </c>
      <c r="N364">
        <v>74216497</v>
      </c>
      <c r="O364">
        <v>0</v>
      </c>
      <c r="P364">
        <v>25636</v>
      </c>
      <c r="Q364">
        <v>0</v>
      </c>
      <c r="R364">
        <v>39563.919999999998</v>
      </c>
      <c r="S364">
        <v>0</v>
      </c>
      <c r="T364">
        <v>18349714</v>
      </c>
      <c r="U364">
        <v>0</v>
      </c>
      <c r="V364">
        <v>1761741</v>
      </c>
      <c r="W364">
        <v>0</v>
      </c>
      <c r="X364">
        <v>62035</v>
      </c>
      <c r="Y364">
        <v>0</v>
      </c>
    </row>
    <row r="365" spans="1:25">
      <c r="A365">
        <v>363</v>
      </c>
      <c r="B365">
        <v>2014</v>
      </c>
      <c r="C365">
        <v>1</v>
      </c>
      <c r="D365" t="s">
        <v>47</v>
      </c>
      <c r="E365" t="s">
        <v>261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>
      <c r="A366">
        <v>364</v>
      </c>
      <c r="B366">
        <v>2014</v>
      </c>
      <c r="C366">
        <v>1</v>
      </c>
      <c r="D366" t="s">
        <v>47</v>
      </c>
      <c r="E366" t="s">
        <v>261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>
      <c r="A367">
        <v>365</v>
      </c>
      <c r="B367">
        <v>2014</v>
      </c>
      <c r="C367">
        <v>1</v>
      </c>
      <c r="D367" t="s">
        <v>182</v>
      </c>
      <c r="E367" t="s">
        <v>261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>
      <c r="A368">
        <v>366</v>
      </c>
      <c r="B368">
        <v>2014</v>
      </c>
      <c r="C368">
        <v>2</v>
      </c>
      <c r="D368" t="s">
        <v>71</v>
      </c>
      <c r="E368" t="s">
        <v>261</v>
      </c>
      <c r="F368">
        <v>3239396643</v>
      </c>
      <c r="G368">
        <v>2255853110</v>
      </c>
      <c r="H368">
        <v>2650284537</v>
      </c>
      <c r="I368">
        <v>1779167926</v>
      </c>
      <c r="J368">
        <v>338414676</v>
      </c>
      <c r="K368">
        <v>397441864</v>
      </c>
      <c r="L368">
        <v>249428665</v>
      </c>
      <c r="M368">
        <v>241151118</v>
      </c>
      <c r="N368">
        <v>101835679</v>
      </c>
      <c r="O368">
        <v>75529018</v>
      </c>
      <c r="P368">
        <v>18827</v>
      </c>
      <c r="Q368">
        <v>1804</v>
      </c>
      <c r="R368">
        <v>32985.429999999898</v>
      </c>
      <c r="S368">
        <v>11455.119999999901</v>
      </c>
      <c r="T368">
        <v>18409648</v>
      </c>
      <c r="U368">
        <v>8665399</v>
      </c>
      <c r="V368">
        <v>2389625</v>
      </c>
      <c r="W368">
        <v>324168</v>
      </c>
      <c r="X368">
        <v>65311</v>
      </c>
      <c r="Y368">
        <v>9226</v>
      </c>
    </row>
    <row r="369" spans="1:25">
      <c r="A369">
        <v>367</v>
      </c>
      <c r="B369">
        <v>2014</v>
      </c>
      <c r="C369">
        <v>2</v>
      </c>
      <c r="D369" t="s">
        <v>47</v>
      </c>
      <c r="E369" t="s">
        <v>261</v>
      </c>
      <c r="F369">
        <v>3334939434</v>
      </c>
      <c r="G369">
        <v>467838546</v>
      </c>
      <c r="H369">
        <v>2575064278</v>
      </c>
      <c r="I369">
        <v>323103778</v>
      </c>
      <c r="J369">
        <v>325889331</v>
      </c>
      <c r="K369">
        <v>42842115</v>
      </c>
      <c r="L369">
        <v>233151547</v>
      </c>
      <c r="M369">
        <v>30153731</v>
      </c>
      <c r="N369">
        <v>95465550</v>
      </c>
      <c r="O369">
        <v>11176013</v>
      </c>
      <c r="P369">
        <v>23146</v>
      </c>
      <c r="Q369">
        <v>1294</v>
      </c>
      <c r="R369">
        <v>36265.508999999998</v>
      </c>
      <c r="S369">
        <v>3920.16</v>
      </c>
      <c r="T369">
        <v>19266600</v>
      </c>
      <c r="U369">
        <v>2610461</v>
      </c>
      <c r="V369">
        <v>2694360</v>
      </c>
      <c r="W369">
        <v>148459</v>
      </c>
      <c r="X369">
        <v>63620</v>
      </c>
      <c r="Y369">
        <v>2344</v>
      </c>
    </row>
    <row r="370" spans="1:25">
      <c r="A370">
        <v>368</v>
      </c>
      <c r="B370">
        <v>2014</v>
      </c>
      <c r="C370">
        <v>2</v>
      </c>
      <c r="D370" t="s">
        <v>45</v>
      </c>
      <c r="E370" t="s">
        <v>261</v>
      </c>
      <c r="F370">
        <v>1454884098</v>
      </c>
      <c r="G370">
        <v>0</v>
      </c>
      <c r="H370">
        <v>1173023867</v>
      </c>
      <c r="I370">
        <v>0</v>
      </c>
      <c r="J370">
        <v>172388597</v>
      </c>
      <c r="K370">
        <v>0</v>
      </c>
      <c r="L370">
        <v>103774327</v>
      </c>
      <c r="M370">
        <v>0</v>
      </c>
      <c r="N370">
        <v>58003666</v>
      </c>
      <c r="O370">
        <v>0</v>
      </c>
      <c r="P370">
        <v>21806</v>
      </c>
      <c r="Q370">
        <v>0</v>
      </c>
      <c r="R370">
        <v>32257.219999999899</v>
      </c>
      <c r="S370">
        <v>0</v>
      </c>
      <c r="T370">
        <v>14288384</v>
      </c>
      <c r="U370">
        <v>0</v>
      </c>
      <c r="V370">
        <v>1554186</v>
      </c>
      <c r="W370">
        <v>0</v>
      </c>
      <c r="X370">
        <v>50362</v>
      </c>
      <c r="Y370">
        <v>0</v>
      </c>
    </row>
    <row r="371" spans="1:25">
      <c r="A371">
        <v>369</v>
      </c>
      <c r="B371">
        <v>2014</v>
      </c>
      <c r="C371">
        <v>2</v>
      </c>
      <c r="D371" t="s">
        <v>47</v>
      </c>
      <c r="E371" t="s">
        <v>261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>
      <c r="A372">
        <v>370</v>
      </c>
      <c r="B372">
        <v>2014</v>
      </c>
      <c r="C372">
        <v>2</v>
      </c>
      <c r="D372" t="s">
        <v>47</v>
      </c>
      <c r="E372" t="s">
        <v>261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>
      <c r="A373">
        <v>371</v>
      </c>
      <c r="B373">
        <v>2014</v>
      </c>
      <c r="C373">
        <v>2</v>
      </c>
      <c r="D373" t="s">
        <v>182</v>
      </c>
      <c r="E373" t="s">
        <v>261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>
      <c r="A374">
        <v>372</v>
      </c>
      <c r="B374">
        <v>2014</v>
      </c>
      <c r="C374">
        <v>3</v>
      </c>
      <c r="D374" t="s">
        <v>71</v>
      </c>
      <c r="E374" t="s">
        <v>261</v>
      </c>
      <c r="F374">
        <v>3631891728</v>
      </c>
      <c r="G374">
        <v>2482178876</v>
      </c>
      <c r="H374">
        <v>2854098573</v>
      </c>
      <c r="I374">
        <v>2043914718</v>
      </c>
      <c r="J374">
        <v>381424230</v>
      </c>
      <c r="K374">
        <v>436132263</v>
      </c>
      <c r="L374">
        <v>268510299</v>
      </c>
      <c r="M374">
        <v>284244169</v>
      </c>
      <c r="N374">
        <v>113533480</v>
      </c>
      <c r="O374">
        <v>84586076</v>
      </c>
      <c r="P374">
        <v>20886</v>
      </c>
      <c r="Q374">
        <v>2018</v>
      </c>
      <c r="R374">
        <v>36609.94</v>
      </c>
      <c r="S374">
        <v>12646.61</v>
      </c>
      <c r="T374">
        <v>20604044</v>
      </c>
      <c r="U374">
        <v>9572888</v>
      </c>
      <c r="V374">
        <v>2584218</v>
      </c>
      <c r="W374">
        <v>369604</v>
      </c>
      <c r="X374">
        <v>34231</v>
      </c>
      <c r="Y374">
        <v>1875</v>
      </c>
    </row>
    <row r="375" spans="1:25">
      <c r="A375">
        <v>373</v>
      </c>
      <c r="B375">
        <v>2014</v>
      </c>
      <c r="C375">
        <v>3</v>
      </c>
      <c r="D375" t="s">
        <v>47</v>
      </c>
      <c r="E375" t="s">
        <v>261</v>
      </c>
      <c r="F375">
        <v>3569838931</v>
      </c>
      <c r="G375">
        <v>490539077</v>
      </c>
      <c r="H375">
        <v>2646816732</v>
      </c>
      <c r="I375">
        <v>329601181</v>
      </c>
      <c r="J375">
        <v>338049551</v>
      </c>
      <c r="K375">
        <v>44364686</v>
      </c>
      <c r="L375">
        <v>239238694</v>
      </c>
      <c r="M375">
        <v>30839865</v>
      </c>
      <c r="N375">
        <v>102119299</v>
      </c>
      <c r="O375">
        <v>11689459</v>
      </c>
      <c r="P375">
        <v>24587</v>
      </c>
      <c r="Q375">
        <v>1371</v>
      </c>
      <c r="R375">
        <v>38440.078999999998</v>
      </c>
      <c r="S375">
        <v>4122.79</v>
      </c>
      <c r="T375">
        <v>20677546</v>
      </c>
      <c r="U375">
        <v>2737536</v>
      </c>
      <c r="V375">
        <v>2807686</v>
      </c>
      <c r="W375">
        <v>153513</v>
      </c>
      <c r="X375">
        <v>69189</v>
      </c>
      <c r="Y375">
        <v>2796</v>
      </c>
    </row>
    <row r="376" spans="1:25">
      <c r="A376">
        <v>374</v>
      </c>
      <c r="B376">
        <v>2014</v>
      </c>
      <c r="C376">
        <v>3</v>
      </c>
      <c r="D376" t="s">
        <v>45</v>
      </c>
      <c r="E376" t="s">
        <v>261</v>
      </c>
      <c r="F376">
        <v>1523600244</v>
      </c>
      <c r="G376">
        <v>0</v>
      </c>
      <c r="H376">
        <v>1200874380</v>
      </c>
      <c r="I376">
        <v>0</v>
      </c>
      <c r="J376">
        <v>180302588</v>
      </c>
      <c r="K376">
        <v>0</v>
      </c>
      <c r="L376">
        <v>106475845</v>
      </c>
      <c r="M376">
        <v>0</v>
      </c>
      <c r="N376">
        <v>60466723</v>
      </c>
      <c r="O376">
        <v>13203</v>
      </c>
      <c r="P376">
        <v>22414</v>
      </c>
      <c r="Q376">
        <v>3</v>
      </c>
      <c r="R376">
        <v>33376.35</v>
      </c>
      <c r="S376">
        <v>16.329999999999998</v>
      </c>
      <c r="T376">
        <v>14884308</v>
      </c>
      <c r="U376">
        <v>6829</v>
      </c>
      <c r="V376">
        <v>1576130</v>
      </c>
      <c r="W376">
        <v>0</v>
      </c>
      <c r="X376">
        <v>54452</v>
      </c>
      <c r="Y376">
        <v>0</v>
      </c>
    </row>
    <row r="377" spans="1:25">
      <c r="A377">
        <v>375</v>
      </c>
      <c r="B377">
        <v>2014</v>
      </c>
      <c r="C377">
        <v>3</v>
      </c>
      <c r="D377" t="s">
        <v>47</v>
      </c>
      <c r="E377" t="s">
        <v>261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>
      <c r="A378">
        <v>376</v>
      </c>
      <c r="B378">
        <v>2014</v>
      </c>
      <c r="C378">
        <v>3</v>
      </c>
      <c r="D378" t="s">
        <v>47</v>
      </c>
      <c r="E378" t="s">
        <v>261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>
      <c r="A379">
        <v>377</v>
      </c>
      <c r="B379">
        <v>2014</v>
      </c>
      <c r="C379">
        <v>3</v>
      </c>
      <c r="D379" t="s">
        <v>182</v>
      </c>
      <c r="E379" t="s">
        <v>261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>
      <c r="A380">
        <v>378</v>
      </c>
      <c r="B380">
        <v>2014</v>
      </c>
      <c r="C380">
        <v>4</v>
      </c>
      <c r="D380" t="s">
        <v>71</v>
      </c>
      <c r="E380" t="s">
        <v>262</v>
      </c>
      <c r="F380">
        <v>3493821624</v>
      </c>
      <c r="G380">
        <v>2314712514</v>
      </c>
      <c r="H380">
        <v>2819482600</v>
      </c>
      <c r="I380">
        <v>1974709592</v>
      </c>
      <c r="J380">
        <v>367494082</v>
      </c>
      <c r="K380">
        <v>408312293</v>
      </c>
      <c r="L380">
        <v>264980577</v>
      </c>
      <c r="M380">
        <v>270775838</v>
      </c>
      <c r="N380">
        <v>112226569</v>
      </c>
      <c r="O380">
        <v>80063883</v>
      </c>
      <c r="P380">
        <v>20448</v>
      </c>
      <c r="Q380">
        <v>1867</v>
      </c>
      <c r="R380">
        <v>35445.96</v>
      </c>
      <c r="S380">
        <v>11675.43</v>
      </c>
      <c r="T380">
        <v>19814860</v>
      </c>
      <c r="U380">
        <v>8809015</v>
      </c>
      <c r="V380">
        <v>2610446</v>
      </c>
      <c r="W380">
        <v>353466</v>
      </c>
      <c r="X380">
        <v>26970</v>
      </c>
      <c r="Y380">
        <v>1787</v>
      </c>
    </row>
    <row r="381" spans="1:25">
      <c r="A381">
        <v>379</v>
      </c>
      <c r="B381">
        <v>2014</v>
      </c>
      <c r="C381">
        <v>4</v>
      </c>
      <c r="D381" t="s">
        <v>47</v>
      </c>
      <c r="E381" t="s">
        <v>262</v>
      </c>
      <c r="F381">
        <v>3456036758</v>
      </c>
      <c r="G381">
        <v>495551020</v>
      </c>
      <c r="H381">
        <v>2642508988</v>
      </c>
      <c r="I381">
        <v>329962159</v>
      </c>
      <c r="J381">
        <v>321981087</v>
      </c>
      <c r="K381">
        <v>44708202</v>
      </c>
      <c r="L381">
        <v>238538528</v>
      </c>
      <c r="M381">
        <v>30716539</v>
      </c>
      <c r="N381">
        <v>98980251</v>
      </c>
      <c r="O381">
        <v>11771200</v>
      </c>
      <c r="P381">
        <v>23945</v>
      </c>
      <c r="Q381">
        <v>1370</v>
      </c>
      <c r="R381">
        <v>37320.94</v>
      </c>
      <c r="S381">
        <v>4170.6000000000004</v>
      </c>
      <c r="T381">
        <v>19972310</v>
      </c>
      <c r="U381">
        <v>2757343</v>
      </c>
      <c r="V381">
        <v>2852187</v>
      </c>
      <c r="W381">
        <v>152855</v>
      </c>
      <c r="X381">
        <v>72723</v>
      </c>
      <c r="Y381">
        <v>2916</v>
      </c>
    </row>
    <row r="382" spans="1:25">
      <c r="A382">
        <v>380</v>
      </c>
      <c r="B382">
        <v>2014</v>
      </c>
      <c r="C382">
        <v>4</v>
      </c>
      <c r="D382" t="s">
        <v>45</v>
      </c>
      <c r="E382" t="s">
        <v>262</v>
      </c>
      <c r="F382">
        <v>1507853467</v>
      </c>
      <c r="G382">
        <v>0</v>
      </c>
      <c r="H382">
        <v>1223394668</v>
      </c>
      <c r="I382">
        <v>0</v>
      </c>
      <c r="J382">
        <v>178988992</v>
      </c>
      <c r="K382">
        <v>0</v>
      </c>
      <c r="L382">
        <v>108110540</v>
      </c>
      <c r="M382">
        <v>0</v>
      </c>
      <c r="N382">
        <v>59804966</v>
      </c>
      <c r="O382">
        <v>13753</v>
      </c>
      <c r="P382">
        <v>22328</v>
      </c>
      <c r="Q382">
        <v>3</v>
      </c>
      <c r="R382">
        <v>33317.229999999901</v>
      </c>
      <c r="S382">
        <v>17.809999999999999</v>
      </c>
      <c r="T382">
        <v>14740016</v>
      </c>
      <c r="U382">
        <v>6829</v>
      </c>
      <c r="V382">
        <v>1609551</v>
      </c>
      <c r="W382">
        <v>0</v>
      </c>
      <c r="X382">
        <v>54048</v>
      </c>
      <c r="Y382">
        <v>0</v>
      </c>
    </row>
    <row r="383" spans="1:25">
      <c r="A383">
        <v>381</v>
      </c>
      <c r="B383">
        <v>2014</v>
      </c>
      <c r="C383">
        <v>4</v>
      </c>
      <c r="D383" t="s">
        <v>47</v>
      </c>
      <c r="E383" t="s">
        <v>262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>
      <c r="A384">
        <v>382</v>
      </c>
      <c r="B384">
        <v>2014</v>
      </c>
      <c r="C384">
        <v>4</v>
      </c>
      <c r="D384" t="s">
        <v>47</v>
      </c>
      <c r="E384" t="s">
        <v>262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>
      <c r="A385">
        <v>383</v>
      </c>
      <c r="B385">
        <v>2014</v>
      </c>
      <c r="C385">
        <v>4</v>
      </c>
      <c r="D385" t="s">
        <v>182</v>
      </c>
      <c r="E385" t="s">
        <v>262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>
      <c r="A386">
        <v>384</v>
      </c>
      <c r="B386">
        <v>2014</v>
      </c>
      <c r="C386">
        <v>5</v>
      </c>
      <c r="D386" t="s">
        <v>71</v>
      </c>
      <c r="E386" t="s">
        <v>262</v>
      </c>
      <c r="F386">
        <v>3493990930</v>
      </c>
      <c r="G386">
        <v>2358251168</v>
      </c>
      <c r="H386">
        <v>2796866944</v>
      </c>
      <c r="I386">
        <v>2026557817</v>
      </c>
      <c r="J386">
        <v>369302952</v>
      </c>
      <c r="K386">
        <v>416426073</v>
      </c>
      <c r="L386">
        <v>264030623</v>
      </c>
      <c r="M386">
        <v>280813562</v>
      </c>
      <c r="N386">
        <v>111759996</v>
      </c>
      <c r="O386">
        <v>82098033</v>
      </c>
      <c r="P386">
        <v>20521</v>
      </c>
      <c r="Q386">
        <v>1873</v>
      </c>
      <c r="R386">
        <v>35259.750999999997</v>
      </c>
      <c r="S386">
        <v>11852.69</v>
      </c>
      <c r="T386">
        <v>19782833</v>
      </c>
      <c r="U386">
        <v>8969242</v>
      </c>
      <c r="V386">
        <v>2613244</v>
      </c>
      <c r="W386">
        <v>354945</v>
      </c>
      <c r="X386">
        <v>32359</v>
      </c>
      <c r="Y386">
        <v>2467</v>
      </c>
    </row>
    <row r="387" spans="1:25">
      <c r="A387">
        <v>385</v>
      </c>
      <c r="B387">
        <v>2014</v>
      </c>
      <c r="C387">
        <v>5</v>
      </c>
      <c r="D387" t="s">
        <v>47</v>
      </c>
      <c r="E387" t="s">
        <v>262</v>
      </c>
      <c r="F387">
        <v>3456374673</v>
      </c>
      <c r="G387">
        <v>461736911</v>
      </c>
      <c r="H387">
        <v>2594621393</v>
      </c>
      <c r="I387">
        <v>308861662</v>
      </c>
      <c r="J387">
        <v>345426063</v>
      </c>
      <c r="K387">
        <v>42312848</v>
      </c>
      <c r="L387">
        <v>232615912</v>
      </c>
      <c r="M387">
        <v>28965155</v>
      </c>
      <c r="N387">
        <v>100514104</v>
      </c>
      <c r="O387">
        <v>11248444</v>
      </c>
      <c r="P387">
        <v>24452</v>
      </c>
      <c r="Q387">
        <v>1324</v>
      </c>
      <c r="R387">
        <v>38011.11</v>
      </c>
      <c r="S387">
        <v>4014.6899999999901</v>
      </c>
      <c r="T387">
        <v>20416444</v>
      </c>
      <c r="U387">
        <v>2630940</v>
      </c>
      <c r="V387">
        <v>2796264</v>
      </c>
      <c r="W387">
        <v>139431</v>
      </c>
      <c r="X387">
        <v>69492</v>
      </c>
      <c r="Y387">
        <v>3055</v>
      </c>
    </row>
    <row r="388" spans="1:25">
      <c r="A388">
        <v>386</v>
      </c>
      <c r="B388">
        <v>2014</v>
      </c>
      <c r="C388">
        <v>5</v>
      </c>
      <c r="D388" t="s">
        <v>45</v>
      </c>
      <c r="E388" t="s">
        <v>262</v>
      </c>
      <c r="F388">
        <v>1561891999</v>
      </c>
      <c r="G388">
        <v>0</v>
      </c>
      <c r="H388">
        <v>1247740779</v>
      </c>
      <c r="I388">
        <v>0</v>
      </c>
      <c r="J388">
        <v>186035697</v>
      </c>
      <c r="K388">
        <v>0</v>
      </c>
      <c r="L388">
        <v>110483980</v>
      </c>
      <c r="M388">
        <v>0</v>
      </c>
      <c r="N388">
        <v>62093089</v>
      </c>
      <c r="O388">
        <v>0</v>
      </c>
      <c r="P388">
        <v>22789</v>
      </c>
      <c r="Q388">
        <v>0</v>
      </c>
      <c r="R388">
        <v>33898.449999999997</v>
      </c>
      <c r="S388">
        <v>0</v>
      </c>
      <c r="T388">
        <v>15154788</v>
      </c>
      <c r="U388">
        <v>0</v>
      </c>
      <c r="V388">
        <v>1644191</v>
      </c>
      <c r="W388">
        <v>0</v>
      </c>
      <c r="X388">
        <v>54962</v>
      </c>
      <c r="Y388">
        <v>0</v>
      </c>
    </row>
    <row r="389" spans="1:25">
      <c r="A389">
        <v>387</v>
      </c>
      <c r="B389">
        <v>2014</v>
      </c>
      <c r="C389">
        <v>5</v>
      </c>
      <c r="D389" t="s">
        <v>47</v>
      </c>
      <c r="E389" t="s">
        <v>262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>
      <c r="A390">
        <v>388</v>
      </c>
      <c r="B390">
        <v>2014</v>
      </c>
      <c r="C390">
        <v>5</v>
      </c>
      <c r="D390" t="s">
        <v>47</v>
      </c>
      <c r="E390" t="s">
        <v>262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>
      <c r="A391">
        <v>389</v>
      </c>
      <c r="B391">
        <v>2014</v>
      </c>
      <c r="C391">
        <v>5</v>
      </c>
      <c r="D391" t="s">
        <v>182</v>
      </c>
      <c r="E391" t="s">
        <v>262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>
      <c r="A392">
        <v>390</v>
      </c>
      <c r="B392">
        <v>2014</v>
      </c>
      <c r="C392">
        <v>6</v>
      </c>
      <c r="D392" t="s">
        <v>71</v>
      </c>
      <c r="E392" t="s">
        <v>262</v>
      </c>
      <c r="F392">
        <v>3323142428</v>
      </c>
      <c r="G392">
        <v>2380474905</v>
      </c>
      <c r="H392">
        <v>2676079892</v>
      </c>
      <c r="I392">
        <v>1995244711</v>
      </c>
      <c r="J392">
        <v>351976847</v>
      </c>
      <c r="K392">
        <v>421056267</v>
      </c>
      <c r="L392">
        <v>250181068</v>
      </c>
      <c r="M392">
        <v>258028224</v>
      </c>
      <c r="N392">
        <v>101407723</v>
      </c>
      <c r="O392">
        <v>80603424</v>
      </c>
      <c r="P392">
        <v>18243</v>
      </c>
      <c r="Q392">
        <v>1905</v>
      </c>
      <c r="R392">
        <v>32519.29</v>
      </c>
      <c r="S392">
        <v>12208.57</v>
      </c>
      <c r="T392">
        <v>18753225</v>
      </c>
      <c r="U392">
        <v>9214130</v>
      </c>
      <c r="V392">
        <v>2366167</v>
      </c>
      <c r="W392">
        <v>341870</v>
      </c>
      <c r="X392">
        <v>19443</v>
      </c>
      <c r="Y392">
        <v>1086</v>
      </c>
    </row>
    <row r="393" spans="1:25">
      <c r="A393">
        <v>391</v>
      </c>
      <c r="B393">
        <v>2014</v>
      </c>
      <c r="C393">
        <v>6</v>
      </c>
      <c r="D393" t="s">
        <v>47</v>
      </c>
      <c r="E393" t="s">
        <v>262</v>
      </c>
      <c r="F393">
        <v>3398903393</v>
      </c>
      <c r="G393">
        <v>486598924</v>
      </c>
      <c r="H393">
        <v>2502888168</v>
      </c>
      <c r="I393">
        <v>327961607</v>
      </c>
      <c r="J393">
        <v>338577875</v>
      </c>
      <c r="K393">
        <v>43220980</v>
      </c>
      <c r="L393">
        <v>224266921</v>
      </c>
      <c r="M393">
        <v>30550413</v>
      </c>
      <c r="N393">
        <v>98099485</v>
      </c>
      <c r="O393">
        <v>11818175</v>
      </c>
      <c r="P393">
        <v>23603</v>
      </c>
      <c r="Q393">
        <v>1345</v>
      </c>
      <c r="R393">
        <v>36917.25</v>
      </c>
      <c r="S393">
        <v>4175.25</v>
      </c>
      <c r="T393">
        <v>20192056</v>
      </c>
      <c r="U393">
        <v>2775292</v>
      </c>
      <c r="V393">
        <v>2649081</v>
      </c>
      <c r="W393">
        <v>149198</v>
      </c>
      <c r="X393">
        <v>55250</v>
      </c>
      <c r="Y393">
        <v>1508</v>
      </c>
    </row>
    <row r="394" spans="1:25">
      <c r="A394">
        <v>392</v>
      </c>
      <c r="B394">
        <v>2014</v>
      </c>
      <c r="C394">
        <v>6</v>
      </c>
      <c r="D394" t="s">
        <v>45</v>
      </c>
      <c r="E394" t="s">
        <v>262</v>
      </c>
      <c r="F394">
        <v>1593217438</v>
      </c>
      <c r="G394">
        <v>0</v>
      </c>
      <c r="H394">
        <v>1249524134</v>
      </c>
      <c r="I394">
        <v>0</v>
      </c>
      <c r="J394">
        <v>189357174</v>
      </c>
      <c r="K394">
        <v>0</v>
      </c>
      <c r="L394">
        <v>110449037</v>
      </c>
      <c r="M394">
        <v>0</v>
      </c>
      <c r="N394">
        <v>63529997</v>
      </c>
      <c r="O394">
        <v>9765</v>
      </c>
      <c r="P394">
        <v>22505</v>
      </c>
      <c r="Q394">
        <v>2</v>
      </c>
      <c r="R394">
        <v>33836.980000000003</v>
      </c>
      <c r="S394">
        <v>12.8799999999999</v>
      </c>
      <c r="T394">
        <v>15467183</v>
      </c>
      <c r="U394">
        <v>3945</v>
      </c>
      <c r="V394">
        <v>1587280</v>
      </c>
      <c r="W394">
        <v>0</v>
      </c>
      <c r="X394">
        <v>50525</v>
      </c>
      <c r="Y394">
        <v>0</v>
      </c>
    </row>
    <row r="395" spans="1:25">
      <c r="A395">
        <v>393</v>
      </c>
      <c r="B395">
        <v>2014</v>
      </c>
      <c r="C395">
        <v>6</v>
      </c>
      <c r="D395" t="s">
        <v>47</v>
      </c>
      <c r="E395" t="s">
        <v>262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>
      <c r="A396">
        <v>394</v>
      </c>
      <c r="B396">
        <v>2014</v>
      </c>
      <c r="C396">
        <v>6</v>
      </c>
      <c r="D396" t="s">
        <v>47</v>
      </c>
      <c r="E396" t="s">
        <v>262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>
      <c r="A397">
        <v>395</v>
      </c>
      <c r="B397">
        <v>2014</v>
      </c>
      <c r="C397">
        <v>6</v>
      </c>
      <c r="D397" t="s">
        <v>182</v>
      </c>
      <c r="E397" t="s">
        <v>262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>
      <c r="A398">
        <v>396</v>
      </c>
      <c r="B398">
        <v>2014</v>
      </c>
      <c r="C398">
        <v>7</v>
      </c>
      <c r="D398" t="s">
        <v>71</v>
      </c>
      <c r="E398" t="s">
        <v>263</v>
      </c>
      <c r="F398">
        <v>3769589680</v>
      </c>
      <c r="G398">
        <v>2456446246</v>
      </c>
      <c r="H398">
        <v>3152827657</v>
      </c>
      <c r="I398">
        <v>2152970397</v>
      </c>
      <c r="J398">
        <v>399721671</v>
      </c>
      <c r="K398">
        <v>431940820</v>
      </c>
      <c r="L398">
        <v>295006913</v>
      </c>
      <c r="M398">
        <v>277710934</v>
      </c>
      <c r="N398">
        <v>115777944</v>
      </c>
      <c r="O398">
        <v>83887503</v>
      </c>
      <c r="P398">
        <v>20823</v>
      </c>
      <c r="Q398">
        <v>2098</v>
      </c>
      <c r="R398">
        <v>36901.589999999997</v>
      </c>
      <c r="S398">
        <v>12912.02</v>
      </c>
      <c r="T398">
        <v>21147494</v>
      </c>
      <c r="U398">
        <v>9684568</v>
      </c>
      <c r="V398">
        <v>2781574</v>
      </c>
      <c r="W398">
        <v>387959</v>
      </c>
      <c r="X398">
        <v>16964</v>
      </c>
      <c r="Y398">
        <v>1081</v>
      </c>
    </row>
    <row r="399" spans="1:25">
      <c r="A399">
        <v>397</v>
      </c>
      <c r="B399">
        <v>2014</v>
      </c>
      <c r="C399">
        <v>7</v>
      </c>
      <c r="D399" t="s">
        <v>47</v>
      </c>
      <c r="E399" t="s">
        <v>263</v>
      </c>
      <c r="F399">
        <v>3736221399</v>
      </c>
      <c r="G399">
        <v>555446101</v>
      </c>
      <c r="H399">
        <v>2955834709</v>
      </c>
      <c r="I399">
        <v>404788233</v>
      </c>
      <c r="J399">
        <v>383933616</v>
      </c>
      <c r="K399">
        <v>51344410</v>
      </c>
      <c r="L399">
        <v>267319864</v>
      </c>
      <c r="M399">
        <v>37921035</v>
      </c>
      <c r="N399">
        <v>108593915</v>
      </c>
      <c r="O399">
        <v>13506091</v>
      </c>
      <c r="P399">
        <v>26172</v>
      </c>
      <c r="Q399">
        <v>1504</v>
      </c>
      <c r="R399">
        <v>40826.94</v>
      </c>
      <c r="S399">
        <v>4783.87</v>
      </c>
      <c r="T399">
        <v>22193190</v>
      </c>
      <c r="U399">
        <v>3168042</v>
      </c>
      <c r="V399">
        <v>3108641</v>
      </c>
      <c r="W399">
        <v>182221</v>
      </c>
      <c r="X399">
        <v>60423</v>
      </c>
      <c r="Y399">
        <v>1821</v>
      </c>
    </row>
    <row r="400" spans="1:25">
      <c r="A400">
        <v>398</v>
      </c>
      <c r="B400">
        <v>2014</v>
      </c>
      <c r="C400">
        <v>7</v>
      </c>
      <c r="D400" t="s">
        <v>45</v>
      </c>
      <c r="E400" t="s">
        <v>263</v>
      </c>
      <c r="F400">
        <v>1697134502</v>
      </c>
      <c r="G400">
        <v>0</v>
      </c>
      <c r="H400">
        <v>1344796049</v>
      </c>
      <c r="I400">
        <v>0</v>
      </c>
      <c r="J400">
        <v>201295596</v>
      </c>
      <c r="K400">
        <v>0</v>
      </c>
      <c r="L400">
        <v>119710723</v>
      </c>
      <c r="M400">
        <v>0</v>
      </c>
      <c r="N400">
        <v>66417376</v>
      </c>
      <c r="O400">
        <v>0</v>
      </c>
      <c r="P400">
        <v>24234</v>
      </c>
      <c r="Q400">
        <v>0</v>
      </c>
      <c r="R400">
        <v>36150.660000000003</v>
      </c>
      <c r="S400">
        <v>0</v>
      </c>
      <c r="T400">
        <v>16379780</v>
      </c>
      <c r="U400">
        <v>0</v>
      </c>
      <c r="V400">
        <v>1716374</v>
      </c>
      <c r="W400">
        <v>0</v>
      </c>
      <c r="X400">
        <v>57625</v>
      </c>
      <c r="Y400">
        <v>0</v>
      </c>
    </row>
    <row r="401" spans="1:25">
      <c r="A401">
        <v>399</v>
      </c>
      <c r="B401">
        <v>2014</v>
      </c>
      <c r="C401">
        <v>7</v>
      </c>
      <c r="D401" t="s">
        <v>47</v>
      </c>
      <c r="E401" t="s">
        <v>263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>
      <c r="A402">
        <v>400</v>
      </c>
      <c r="B402">
        <v>2014</v>
      </c>
      <c r="C402">
        <v>7</v>
      </c>
      <c r="D402" t="s">
        <v>47</v>
      </c>
      <c r="E402" t="s">
        <v>263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>
      <c r="A403">
        <v>401</v>
      </c>
      <c r="B403">
        <v>2014</v>
      </c>
      <c r="C403">
        <v>7</v>
      </c>
      <c r="D403" t="s">
        <v>182</v>
      </c>
      <c r="E403" t="s">
        <v>263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>
      <c r="A404">
        <v>402</v>
      </c>
      <c r="B404">
        <v>2014</v>
      </c>
      <c r="C404">
        <v>8</v>
      </c>
      <c r="D404" t="s">
        <v>71</v>
      </c>
      <c r="E404" t="s">
        <v>263</v>
      </c>
      <c r="F404">
        <v>3725349292</v>
      </c>
      <c r="G404">
        <v>2485546479</v>
      </c>
      <c r="H404">
        <v>2999714129</v>
      </c>
      <c r="I404">
        <v>2194452644</v>
      </c>
      <c r="J404">
        <v>398418577</v>
      </c>
      <c r="K404">
        <v>437123013</v>
      </c>
      <c r="L404">
        <v>281418950</v>
      </c>
      <c r="M404">
        <v>289900348</v>
      </c>
      <c r="N404">
        <v>116117434</v>
      </c>
      <c r="O404">
        <v>86693356</v>
      </c>
      <c r="P404">
        <v>21146</v>
      </c>
      <c r="Q404">
        <v>2090</v>
      </c>
      <c r="R404">
        <v>36544.31</v>
      </c>
      <c r="S404">
        <v>12897.92</v>
      </c>
      <c r="T404">
        <v>20790815</v>
      </c>
      <c r="U404">
        <v>9717190</v>
      </c>
      <c r="V404">
        <v>2740250</v>
      </c>
      <c r="W404">
        <v>397362</v>
      </c>
      <c r="X404">
        <v>29709</v>
      </c>
      <c r="Y404">
        <v>2484</v>
      </c>
    </row>
    <row r="405" spans="1:25">
      <c r="A405">
        <v>403</v>
      </c>
      <c r="B405">
        <v>2014</v>
      </c>
      <c r="C405">
        <v>8</v>
      </c>
      <c r="D405" t="s">
        <v>47</v>
      </c>
      <c r="E405" t="s">
        <v>263</v>
      </c>
      <c r="F405">
        <v>3506218761</v>
      </c>
      <c r="G405">
        <v>555356730</v>
      </c>
      <c r="H405">
        <v>2721040832</v>
      </c>
      <c r="I405">
        <v>392939512</v>
      </c>
      <c r="J405">
        <v>344358530</v>
      </c>
      <c r="K405">
        <v>52684718</v>
      </c>
      <c r="L405">
        <v>248007049</v>
      </c>
      <c r="M405">
        <v>37252853</v>
      </c>
      <c r="N405">
        <v>102229310</v>
      </c>
      <c r="O405">
        <v>13542143</v>
      </c>
      <c r="P405">
        <v>25145</v>
      </c>
      <c r="Q405">
        <v>1502</v>
      </c>
      <c r="R405">
        <v>38470.28</v>
      </c>
      <c r="S405">
        <v>4759.09</v>
      </c>
      <c r="T405">
        <v>20807791</v>
      </c>
      <c r="U405">
        <v>3163060</v>
      </c>
      <c r="V405">
        <v>2949823</v>
      </c>
      <c r="W405">
        <v>174626</v>
      </c>
      <c r="X405">
        <v>65746</v>
      </c>
      <c r="Y405">
        <v>2618</v>
      </c>
    </row>
    <row r="406" spans="1:25">
      <c r="A406">
        <v>404</v>
      </c>
      <c r="B406">
        <v>2014</v>
      </c>
      <c r="C406">
        <v>8</v>
      </c>
      <c r="D406" t="s">
        <v>45</v>
      </c>
      <c r="E406" t="s">
        <v>263</v>
      </c>
      <c r="F406">
        <v>1602537204</v>
      </c>
      <c r="G406">
        <v>0</v>
      </c>
      <c r="H406">
        <v>1243999407</v>
      </c>
      <c r="I406">
        <v>0</v>
      </c>
      <c r="J406">
        <v>189787068</v>
      </c>
      <c r="K406">
        <v>0</v>
      </c>
      <c r="L406">
        <v>110474504</v>
      </c>
      <c r="M406">
        <v>0</v>
      </c>
      <c r="N406">
        <v>63538077</v>
      </c>
      <c r="O406">
        <v>12844</v>
      </c>
      <c r="P406">
        <v>23573</v>
      </c>
      <c r="Q406">
        <v>3</v>
      </c>
      <c r="R406">
        <v>34840.53</v>
      </c>
      <c r="S406">
        <v>15.9599999999999</v>
      </c>
      <c r="T406">
        <v>15622096</v>
      </c>
      <c r="U406">
        <v>6829</v>
      </c>
      <c r="V406">
        <v>1633831</v>
      </c>
      <c r="W406">
        <v>0</v>
      </c>
      <c r="X406">
        <v>59403</v>
      </c>
      <c r="Y406">
        <v>0</v>
      </c>
    </row>
    <row r="407" spans="1:25">
      <c r="A407">
        <v>405</v>
      </c>
      <c r="B407">
        <v>2014</v>
      </c>
      <c r="C407">
        <v>8</v>
      </c>
      <c r="D407" t="s">
        <v>47</v>
      </c>
      <c r="E407" t="s">
        <v>263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>
        <v>406</v>
      </c>
      <c r="B408">
        <v>2014</v>
      </c>
      <c r="C408">
        <v>8</v>
      </c>
      <c r="D408" t="s">
        <v>47</v>
      </c>
      <c r="E408" t="s">
        <v>263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>
      <c r="A409">
        <v>407</v>
      </c>
      <c r="B409">
        <v>2014</v>
      </c>
      <c r="C409">
        <v>8</v>
      </c>
      <c r="D409" t="s">
        <v>182</v>
      </c>
      <c r="E409" t="s">
        <v>263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>
      <c r="A410">
        <v>408</v>
      </c>
      <c r="B410">
        <v>2014</v>
      </c>
      <c r="C410">
        <v>9</v>
      </c>
      <c r="D410" t="s">
        <v>71</v>
      </c>
      <c r="E410" t="s">
        <v>263</v>
      </c>
      <c r="F410">
        <v>3566378810</v>
      </c>
      <c r="G410">
        <v>2344363650</v>
      </c>
      <c r="H410">
        <v>2831387683</v>
      </c>
      <c r="I410">
        <v>2110869988</v>
      </c>
      <c r="J410">
        <v>380726010</v>
      </c>
      <c r="K410">
        <v>413446565</v>
      </c>
      <c r="L410">
        <v>265541389</v>
      </c>
      <c r="M410">
        <v>275215333</v>
      </c>
      <c r="N410">
        <v>112086512</v>
      </c>
      <c r="O410">
        <v>81812946</v>
      </c>
      <c r="P410">
        <v>20398</v>
      </c>
      <c r="Q410">
        <v>2024</v>
      </c>
      <c r="R410">
        <v>35205.379999999997</v>
      </c>
      <c r="S410">
        <v>12424.42</v>
      </c>
      <c r="T410">
        <v>19965427</v>
      </c>
      <c r="U410">
        <v>9381022</v>
      </c>
      <c r="V410">
        <v>2583181</v>
      </c>
      <c r="W410">
        <v>384211</v>
      </c>
      <c r="X410">
        <v>23952</v>
      </c>
      <c r="Y410">
        <v>2191</v>
      </c>
    </row>
    <row r="411" spans="1:25">
      <c r="A411">
        <v>409</v>
      </c>
      <c r="B411">
        <v>2014</v>
      </c>
      <c r="C411">
        <v>9</v>
      </c>
      <c r="D411" t="s">
        <v>47</v>
      </c>
      <c r="E411" t="s">
        <v>263</v>
      </c>
      <c r="F411">
        <v>3382016599</v>
      </c>
      <c r="G411">
        <v>505890037</v>
      </c>
      <c r="H411">
        <v>2597603316</v>
      </c>
      <c r="I411">
        <v>357084104</v>
      </c>
      <c r="J411">
        <v>331253191</v>
      </c>
      <c r="K411">
        <v>47721756</v>
      </c>
      <c r="L411">
        <v>236270854</v>
      </c>
      <c r="M411">
        <v>33895573</v>
      </c>
      <c r="N411">
        <v>99049963</v>
      </c>
      <c r="O411">
        <v>12370350</v>
      </c>
      <c r="P411">
        <v>24476</v>
      </c>
      <c r="Q411">
        <v>1397</v>
      </c>
      <c r="R411">
        <v>37369.620000000003</v>
      </c>
      <c r="S411">
        <v>4357.5899999999901</v>
      </c>
      <c r="T411">
        <v>20106008</v>
      </c>
      <c r="U411">
        <v>2887946</v>
      </c>
      <c r="V411">
        <v>2852590</v>
      </c>
      <c r="W411">
        <v>156883</v>
      </c>
      <c r="X411">
        <v>66048</v>
      </c>
      <c r="Y411">
        <v>2674</v>
      </c>
    </row>
    <row r="412" spans="1:25">
      <c r="A412">
        <v>410</v>
      </c>
      <c r="B412">
        <v>2014</v>
      </c>
      <c r="C412">
        <v>9</v>
      </c>
      <c r="D412" t="s">
        <v>45</v>
      </c>
      <c r="E412" t="s">
        <v>263</v>
      </c>
      <c r="F412">
        <v>1602705262</v>
      </c>
      <c r="G412">
        <v>0</v>
      </c>
      <c r="H412">
        <v>1261932548</v>
      </c>
      <c r="I412">
        <v>0</v>
      </c>
      <c r="J412">
        <v>189557857</v>
      </c>
      <c r="K412">
        <v>0</v>
      </c>
      <c r="L412">
        <v>111655379</v>
      </c>
      <c r="M412">
        <v>0</v>
      </c>
      <c r="N412">
        <v>63039609</v>
      </c>
      <c r="O412">
        <v>27803</v>
      </c>
      <c r="P412">
        <v>23711</v>
      </c>
      <c r="Q412">
        <v>7</v>
      </c>
      <c r="R412">
        <v>35170.269999999997</v>
      </c>
      <c r="S412">
        <v>36.169999999999902</v>
      </c>
      <c r="T412">
        <v>15563137</v>
      </c>
      <c r="U412">
        <v>14719</v>
      </c>
      <c r="V412">
        <v>1669376</v>
      </c>
      <c r="W412">
        <v>0</v>
      </c>
      <c r="X412">
        <v>57341</v>
      </c>
      <c r="Y412">
        <v>0</v>
      </c>
    </row>
    <row r="413" spans="1:25">
      <c r="A413">
        <v>411</v>
      </c>
      <c r="B413">
        <v>2014</v>
      </c>
      <c r="C413">
        <v>9</v>
      </c>
      <c r="D413" t="s">
        <v>47</v>
      </c>
      <c r="E413" t="s">
        <v>263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>
      <c r="A414">
        <v>412</v>
      </c>
      <c r="B414">
        <v>2014</v>
      </c>
      <c r="C414">
        <v>9</v>
      </c>
      <c r="D414" t="s">
        <v>47</v>
      </c>
      <c r="E414" t="s">
        <v>263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>
      <c r="A415">
        <v>413</v>
      </c>
      <c r="B415">
        <v>2014</v>
      </c>
      <c r="C415">
        <v>9</v>
      </c>
      <c r="D415" t="s">
        <v>182</v>
      </c>
      <c r="E415" t="s">
        <v>263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>
      <c r="A416">
        <v>414</v>
      </c>
      <c r="B416">
        <v>2014</v>
      </c>
      <c r="C416">
        <v>10</v>
      </c>
      <c r="D416" t="s">
        <v>71</v>
      </c>
      <c r="E416" t="s">
        <v>264</v>
      </c>
      <c r="F416">
        <v>3782339402</v>
      </c>
      <c r="G416">
        <v>2425793176</v>
      </c>
      <c r="H416">
        <v>3145801222</v>
      </c>
      <c r="I416">
        <v>2126392380</v>
      </c>
      <c r="J416">
        <v>402095696</v>
      </c>
      <c r="K416">
        <v>426821139</v>
      </c>
      <c r="L416">
        <v>293351488</v>
      </c>
      <c r="M416">
        <v>291040049</v>
      </c>
      <c r="N416">
        <v>117341709</v>
      </c>
      <c r="O416">
        <v>84918744</v>
      </c>
      <c r="P416">
        <v>21473</v>
      </c>
      <c r="Q416">
        <v>2142</v>
      </c>
      <c r="R416">
        <v>37091.0099999999</v>
      </c>
      <c r="S416">
        <v>12988.35</v>
      </c>
      <c r="T416">
        <v>21190956</v>
      </c>
      <c r="U416">
        <v>9776726</v>
      </c>
      <c r="V416">
        <v>2858638</v>
      </c>
      <c r="W416">
        <v>392842</v>
      </c>
      <c r="X416">
        <v>23251</v>
      </c>
      <c r="Y416">
        <v>2303</v>
      </c>
    </row>
    <row r="417" spans="1:25">
      <c r="A417">
        <v>415</v>
      </c>
      <c r="B417">
        <v>2014</v>
      </c>
      <c r="C417">
        <v>10</v>
      </c>
      <c r="D417" t="s">
        <v>47</v>
      </c>
      <c r="E417" t="s">
        <v>264</v>
      </c>
      <c r="F417">
        <v>3690807345</v>
      </c>
      <c r="G417">
        <v>516417188</v>
      </c>
      <c r="H417">
        <v>2920413067</v>
      </c>
      <c r="I417">
        <v>373021924</v>
      </c>
      <c r="J417">
        <v>364320724</v>
      </c>
      <c r="K417">
        <v>48869116</v>
      </c>
      <c r="L417">
        <v>264525327</v>
      </c>
      <c r="M417">
        <v>35133010</v>
      </c>
      <c r="N417">
        <v>107560390</v>
      </c>
      <c r="O417">
        <v>12655257</v>
      </c>
      <c r="P417">
        <v>26306</v>
      </c>
      <c r="Q417">
        <v>1430</v>
      </c>
      <c r="R417">
        <v>40491.929999999898</v>
      </c>
      <c r="S417">
        <v>4454.92</v>
      </c>
      <c r="T417">
        <v>21961575</v>
      </c>
      <c r="U417">
        <v>2943371</v>
      </c>
      <c r="V417">
        <v>3163464</v>
      </c>
      <c r="W417">
        <v>165062</v>
      </c>
      <c r="X417">
        <v>68563</v>
      </c>
      <c r="Y417">
        <v>2480</v>
      </c>
    </row>
    <row r="418" spans="1:25">
      <c r="A418">
        <v>416</v>
      </c>
      <c r="B418">
        <v>2014</v>
      </c>
      <c r="C418">
        <v>10</v>
      </c>
      <c r="D418" t="s">
        <v>45</v>
      </c>
      <c r="E418" t="s">
        <v>264</v>
      </c>
      <c r="F418">
        <v>1630826191</v>
      </c>
      <c r="G418">
        <v>0</v>
      </c>
      <c r="H418">
        <v>1276237150</v>
      </c>
      <c r="I418">
        <v>0</v>
      </c>
      <c r="J418">
        <v>194732861</v>
      </c>
      <c r="K418">
        <v>0</v>
      </c>
      <c r="L418">
        <v>112650179</v>
      </c>
      <c r="M418">
        <v>0</v>
      </c>
      <c r="N418">
        <v>65207070</v>
      </c>
      <c r="O418">
        <v>14056</v>
      </c>
      <c r="P418">
        <v>24711</v>
      </c>
      <c r="Q418">
        <v>3</v>
      </c>
      <c r="R418">
        <v>36146.61</v>
      </c>
      <c r="S418">
        <v>17.97</v>
      </c>
      <c r="T418">
        <v>15916637</v>
      </c>
      <c r="U418">
        <v>6829</v>
      </c>
      <c r="V418">
        <v>1725840</v>
      </c>
      <c r="W418">
        <v>0</v>
      </c>
      <c r="X418">
        <v>62943</v>
      </c>
      <c r="Y418">
        <v>0</v>
      </c>
    </row>
    <row r="419" spans="1:25">
      <c r="A419">
        <v>417</v>
      </c>
      <c r="B419">
        <v>2014</v>
      </c>
      <c r="C419">
        <v>10</v>
      </c>
      <c r="D419" t="s">
        <v>47</v>
      </c>
      <c r="E419" t="s">
        <v>264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>
      <c r="A420">
        <v>418</v>
      </c>
      <c r="B420">
        <v>2014</v>
      </c>
      <c r="C420">
        <v>10</v>
      </c>
      <c r="D420" t="s">
        <v>47</v>
      </c>
      <c r="E420" t="s">
        <v>264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>
      <c r="A421">
        <v>419</v>
      </c>
      <c r="B421">
        <v>2014</v>
      </c>
      <c r="C421">
        <v>10</v>
      </c>
      <c r="D421" t="s">
        <v>182</v>
      </c>
      <c r="E421" t="s">
        <v>264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>
      <c r="A422">
        <v>420</v>
      </c>
      <c r="B422">
        <v>2014</v>
      </c>
      <c r="C422">
        <v>11</v>
      </c>
      <c r="D422" t="s">
        <v>71</v>
      </c>
      <c r="E422" t="s">
        <v>264</v>
      </c>
      <c r="F422">
        <v>3679670732</v>
      </c>
      <c r="G422">
        <v>2368482937</v>
      </c>
      <c r="H422">
        <v>3063805546</v>
      </c>
      <c r="I422">
        <v>1973581777</v>
      </c>
      <c r="J422">
        <v>391558297</v>
      </c>
      <c r="K422">
        <v>417237979</v>
      </c>
      <c r="L422">
        <v>287717089</v>
      </c>
      <c r="M422">
        <v>275863166</v>
      </c>
      <c r="N422">
        <v>114906477</v>
      </c>
      <c r="O422">
        <v>82258307</v>
      </c>
      <c r="P422">
        <v>20722</v>
      </c>
      <c r="Q422">
        <v>2006</v>
      </c>
      <c r="R422">
        <v>36232.9</v>
      </c>
      <c r="S422">
        <v>12530.36</v>
      </c>
      <c r="T422">
        <v>20627385</v>
      </c>
      <c r="U422">
        <v>9468448</v>
      </c>
      <c r="V422">
        <v>2775282</v>
      </c>
      <c r="W422">
        <v>363782</v>
      </c>
      <c r="X422">
        <v>23442</v>
      </c>
      <c r="Y422">
        <v>2932</v>
      </c>
    </row>
    <row r="423" spans="1:25">
      <c r="A423">
        <v>421</v>
      </c>
      <c r="B423">
        <v>2014</v>
      </c>
      <c r="C423">
        <v>11</v>
      </c>
      <c r="D423" t="s">
        <v>47</v>
      </c>
      <c r="E423" t="s">
        <v>264</v>
      </c>
      <c r="F423">
        <v>3604544757</v>
      </c>
      <c r="G423">
        <v>539166315</v>
      </c>
      <c r="H423">
        <v>2868357158</v>
      </c>
      <c r="I423">
        <v>369582276</v>
      </c>
      <c r="J423">
        <v>353981439</v>
      </c>
      <c r="K423">
        <v>50591148</v>
      </c>
      <c r="L423">
        <v>260010896</v>
      </c>
      <c r="M423">
        <v>34096582</v>
      </c>
      <c r="N423">
        <v>105679955</v>
      </c>
      <c r="O423">
        <v>13186584</v>
      </c>
      <c r="P423">
        <v>25165</v>
      </c>
      <c r="Q423">
        <v>1457</v>
      </c>
      <c r="R423">
        <v>39566.75</v>
      </c>
      <c r="S423">
        <v>4608.6499999999996</v>
      </c>
      <c r="T423">
        <v>21448646</v>
      </c>
      <c r="U423">
        <v>3067393</v>
      </c>
      <c r="V423">
        <v>3068711</v>
      </c>
      <c r="W423">
        <v>159483</v>
      </c>
      <c r="X423">
        <v>68500</v>
      </c>
      <c r="Y423">
        <v>2933</v>
      </c>
    </row>
    <row r="424" spans="1:25">
      <c r="A424">
        <v>422</v>
      </c>
      <c r="B424">
        <v>2014</v>
      </c>
      <c r="C424">
        <v>11</v>
      </c>
      <c r="D424" t="s">
        <v>45</v>
      </c>
      <c r="E424" t="s">
        <v>264</v>
      </c>
      <c r="F424">
        <v>1625450526</v>
      </c>
      <c r="G424">
        <v>0</v>
      </c>
      <c r="H424">
        <v>1297602701</v>
      </c>
      <c r="I424">
        <v>0</v>
      </c>
      <c r="J424">
        <v>197975649</v>
      </c>
      <c r="K424">
        <v>578460</v>
      </c>
      <c r="L424">
        <v>114433401</v>
      </c>
      <c r="M424">
        <v>1914</v>
      </c>
      <c r="N424">
        <v>65117686</v>
      </c>
      <c r="O424">
        <v>132525</v>
      </c>
      <c r="P424">
        <v>23626</v>
      </c>
      <c r="Q424">
        <v>5</v>
      </c>
      <c r="R424">
        <v>35037.65</v>
      </c>
      <c r="S424">
        <v>33.64</v>
      </c>
      <c r="T424">
        <v>15596972</v>
      </c>
      <c r="U424">
        <v>20413</v>
      </c>
      <c r="V424">
        <v>1696223</v>
      </c>
      <c r="W424">
        <v>0</v>
      </c>
      <c r="X424">
        <v>60900</v>
      </c>
      <c r="Y424">
        <v>0</v>
      </c>
    </row>
    <row r="425" spans="1:25">
      <c r="A425">
        <v>423</v>
      </c>
      <c r="B425">
        <v>2014</v>
      </c>
      <c r="C425">
        <v>11</v>
      </c>
      <c r="D425" t="s">
        <v>47</v>
      </c>
      <c r="E425" t="s">
        <v>264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>
      <c r="A426">
        <v>424</v>
      </c>
      <c r="B426">
        <v>2014</v>
      </c>
      <c r="C426">
        <v>11</v>
      </c>
      <c r="D426" t="s">
        <v>47</v>
      </c>
      <c r="E426" t="s">
        <v>264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>
      <c r="A427">
        <v>425</v>
      </c>
      <c r="B427">
        <v>2014</v>
      </c>
      <c r="C427">
        <v>11</v>
      </c>
      <c r="D427" t="s">
        <v>182</v>
      </c>
      <c r="E427" t="s">
        <v>264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>
      <c r="A428">
        <v>426</v>
      </c>
      <c r="B428">
        <v>2014</v>
      </c>
      <c r="C428">
        <v>12</v>
      </c>
      <c r="D428" t="s">
        <v>71</v>
      </c>
      <c r="E428" t="s">
        <v>264</v>
      </c>
      <c r="F428">
        <v>3966085756</v>
      </c>
      <c r="G428">
        <v>2528328709</v>
      </c>
      <c r="H428">
        <v>3254442408</v>
      </c>
      <c r="I428">
        <v>2111780694</v>
      </c>
      <c r="J428">
        <v>422419188</v>
      </c>
      <c r="K428">
        <v>445090848</v>
      </c>
      <c r="L428">
        <v>307874255</v>
      </c>
      <c r="M428">
        <v>285503464</v>
      </c>
      <c r="N428">
        <v>129539686</v>
      </c>
      <c r="O428">
        <v>87699916</v>
      </c>
      <c r="P428">
        <v>21872</v>
      </c>
      <c r="Q428">
        <v>2156</v>
      </c>
      <c r="R428">
        <v>38765.15</v>
      </c>
      <c r="S428">
        <v>13539.23</v>
      </c>
      <c r="T428">
        <v>22161334</v>
      </c>
      <c r="U428">
        <v>10194161</v>
      </c>
      <c r="V428">
        <v>2909643</v>
      </c>
      <c r="W428">
        <v>387524</v>
      </c>
      <c r="X428">
        <v>20042</v>
      </c>
      <c r="Y428">
        <v>1308</v>
      </c>
    </row>
    <row r="429" spans="1:25">
      <c r="A429">
        <v>427</v>
      </c>
      <c r="B429">
        <v>2014</v>
      </c>
      <c r="C429">
        <v>12</v>
      </c>
      <c r="D429" t="s">
        <v>47</v>
      </c>
      <c r="E429" t="s">
        <v>264</v>
      </c>
      <c r="F429">
        <v>4226832572</v>
      </c>
      <c r="G429">
        <v>603332922</v>
      </c>
      <c r="H429">
        <v>3372018937</v>
      </c>
      <c r="I429">
        <v>415942408</v>
      </c>
      <c r="J429">
        <v>410781436</v>
      </c>
      <c r="K429">
        <v>56448747</v>
      </c>
      <c r="L429">
        <v>307838849</v>
      </c>
      <c r="M429">
        <v>38470779</v>
      </c>
      <c r="N429">
        <v>121300303</v>
      </c>
      <c r="O429">
        <v>14628643</v>
      </c>
      <c r="P429">
        <v>27677</v>
      </c>
      <c r="Q429">
        <v>1560</v>
      </c>
      <c r="R429">
        <v>45351.510999999999</v>
      </c>
      <c r="S429">
        <v>5105.4799999999996</v>
      </c>
      <c r="T429">
        <v>25030742</v>
      </c>
      <c r="U429">
        <v>3422193</v>
      </c>
      <c r="V429">
        <v>3420186</v>
      </c>
      <c r="W429">
        <v>174226</v>
      </c>
      <c r="X429">
        <v>68825</v>
      </c>
      <c r="Y429">
        <v>2475</v>
      </c>
    </row>
    <row r="430" spans="1:25">
      <c r="A430">
        <v>428</v>
      </c>
      <c r="B430">
        <v>2014</v>
      </c>
      <c r="C430">
        <v>12</v>
      </c>
      <c r="D430" t="s">
        <v>45</v>
      </c>
      <c r="E430" t="s">
        <v>264</v>
      </c>
      <c r="F430">
        <v>1812262966</v>
      </c>
      <c r="G430">
        <v>165937800</v>
      </c>
      <c r="H430">
        <v>1452189914</v>
      </c>
      <c r="I430">
        <v>139983790</v>
      </c>
      <c r="J430">
        <v>219062696</v>
      </c>
      <c r="K430">
        <v>27452593</v>
      </c>
      <c r="L430">
        <v>130003598</v>
      </c>
      <c r="M430">
        <v>15221372</v>
      </c>
      <c r="N430">
        <v>70796401</v>
      </c>
      <c r="O430">
        <v>5518148</v>
      </c>
      <c r="P430">
        <v>24620</v>
      </c>
      <c r="Q430">
        <v>99</v>
      </c>
      <c r="R430">
        <v>37269.33</v>
      </c>
      <c r="S430">
        <v>829.82999999999902</v>
      </c>
      <c r="T430">
        <v>17124026</v>
      </c>
      <c r="U430">
        <v>634989</v>
      </c>
      <c r="V430">
        <v>1789582</v>
      </c>
      <c r="W430">
        <v>21183</v>
      </c>
      <c r="X430">
        <v>63225</v>
      </c>
      <c r="Y430">
        <v>448</v>
      </c>
    </row>
    <row r="431" spans="1:25">
      <c r="A431">
        <v>429</v>
      </c>
      <c r="B431">
        <v>2014</v>
      </c>
      <c r="C431">
        <v>12</v>
      </c>
      <c r="D431" t="s">
        <v>47</v>
      </c>
      <c r="E431" t="s">
        <v>264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>
      <c r="A432">
        <v>430</v>
      </c>
      <c r="B432">
        <v>2014</v>
      </c>
      <c r="C432">
        <v>12</v>
      </c>
      <c r="D432" t="s">
        <v>47</v>
      </c>
      <c r="E432" t="s">
        <v>264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>
      <c r="A433">
        <v>431</v>
      </c>
      <c r="B433">
        <v>2014</v>
      </c>
      <c r="C433">
        <v>12</v>
      </c>
      <c r="D433" t="s">
        <v>182</v>
      </c>
      <c r="E433" t="s">
        <v>264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>
      <c r="A434">
        <v>432</v>
      </c>
      <c r="B434">
        <v>2015</v>
      </c>
      <c r="C434">
        <v>1</v>
      </c>
      <c r="D434" t="s">
        <v>71</v>
      </c>
      <c r="E434" t="s">
        <v>261</v>
      </c>
      <c r="F434">
        <v>4082741486</v>
      </c>
      <c r="G434">
        <v>2740190818</v>
      </c>
      <c r="H434">
        <v>3524272250</v>
      </c>
      <c r="I434">
        <v>2348109390</v>
      </c>
      <c r="J434">
        <v>434785245</v>
      </c>
      <c r="K434">
        <v>479523299</v>
      </c>
      <c r="L434">
        <v>327915317</v>
      </c>
      <c r="M434">
        <v>301176179</v>
      </c>
      <c r="N434">
        <v>122796310</v>
      </c>
      <c r="O434">
        <v>91324179</v>
      </c>
      <c r="P434">
        <v>22048</v>
      </c>
      <c r="Q434">
        <v>2368</v>
      </c>
      <c r="R434">
        <v>39216.99</v>
      </c>
      <c r="S434">
        <v>14505.29</v>
      </c>
      <c r="T434">
        <v>22744275</v>
      </c>
      <c r="U434">
        <v>10919590</v>
      </c>
      <c r="V434">
        <v>3100438</v>
      </c>
      <c r="W434">
        <v>445719</v>
      </c>
      <c r="X434">
        <v>15683</v>
      </c>
      <c r="Y434">
        <v>642</v>
      </c>
    </row>
    <row r="435" spans="1:25">
      <c r="A435">
        <v>433</v>
      </c>
      <c r="B435">
        <v>2015</v>
      </c>
      <c r="C435">
        <v>1</v>
      </c>
      <c r="D435" t="s">
        <v>47</v>
      </c>
      <c r="E435" t="s">
        <v>261</v>
      </c>
      <c r="F435">
        <v>4368320322</v>
      </c>
      <c r="G435">
        <v>645425373</v>
      </c>
      <c r="H435">
        <v>3648356457</v>
      </c>
      <c r="I435">
        <v>482567041</v>
      </c>
      <c r="J435">
        <v>432004325</v>
      </c>
      <c r="K435">
        <v>61971533</v>
      </c>
      <c r="L435">
        <v>331819780</v>
      </c>
      <c r="M435">
        <v>44557701</v>
      </c>
      <c r="N435">
        <v>124741497</v>
      </c>
      <c r="O435">
        <v>15701768</v>
      </c>
      <c r="P435">
        <v>28136</v>
      </c>
      <c r="Q435">
        <v>1639</v>
      </c>
      <c r="R435">
        <v>46207.39</v>
      </c>
      <c r="S435">
        <v>5419.35</v>
      </c>
      <c r="T435">
        <v>25837039</v>
      </c>
      <c r="U435">
        <v>3650649</v>
      </c>
      <c r="V435">
        <v>3582886</v>
      </c>
      <c r="W435">
        <v>201431</v>
      </c>
      <c r="X435">
        <v>70237</v>
      </c>
      <c r="Y435">
        <v>2221</v>
      </c>
    </row>
    <row r="436" spans="1:25">
      <c r="A436">
        <v>434</v>
      </c>
      <c r="B436">
        <v>2015</v>
      </c>
      <c r="C436">
        <v>1</v>
      </c>
      <c r="D436" t="s">
        <v>45</v>
      </c>
      <c r="E436" t="s">
        <v>261</v>
      </c>
      <c r="F436">
        <v>1909529502</v>
      </c>
      <c r="G436">
        <v>260224700</v>
      </c>
      <c r="H436">
        <v>1558178574</v>
      </c>
      <c r="I436">
        <v>239315020</v>
      </c>
      <c r="J436">
        <v>192094636</v>
      </c>
      <c r="K436">
        <v>40323020</v>
      </c>
      <c r="L436">
        <v>139146428</v>
      </c>
      <c r="M436">
        <v>25855719</v>
      </c>
      <c r="N436">
        <v>73881741</v>
      </c>
      <c r="O436">
        <v>8503849</v>
      </c>
      <c r="P436">
        <v>24934</v>
      </c>
      <c r="Q436">
        <v>147</v>
      </c>
      <c r="R436">
        <v>38212.819999999898</v>
      </c>
      <c r="S436">
        <v>1258.04</v>
      </c>
      <c r="T436">
        <v>17938767</v>
      </c>
      <c r="U436">
        <v>974624</v>
      </c>
      <c r="V436">
        <v>1866998</v>
      </c>
      <c r="W436">
        <v>36083</v>
      </c>
      <c r="X436">
        <v>64122</v>
      </c>
      <c r="Y436">
        <v>661</v>
      </c>
    </row>
    <row r="437" spans="1:25">
      <c r="A437">
        <v>435</v>
      </c>
      <c r="B437">
        <v>2015</v>
      </c>
      <c r="C437">
        <v>1</v>
      </c>
      <c r="D437" t="s">
        <v>47</v>
      </c>
      <c r="E437" t="s">
        <v>261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>
      <c r="A438">
        <v>436</v>
      </c>
      <c r="B438">
        <v>2015</v>
      </c>
      <c r="C438">
        <v>1</v>
      </c>
      <c r="D438" t="s">
        <v>47</v>
      </c>
      <c r="E438" t="s">
        <v>261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>
      <c r="A439">
        <v>437</v>
      </c>
      <c r="B439">
        <v>2015</v>
      </c>
      <c r="C439">
        <v>1</v>
      </c>
      <c r="D439" t="s">
        <v>182</v>
      </c>
      <c r="E439" t="s">
        <v>261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>
      <c r="A440">
        <v>438</v>
      </c>
      <c r="B440">
        <v>2015</v>
      </c>
      <c r="C440">
        <v>2</v>
      </c>
      <c r="D440" t="s">
        <v>71</v>
      </c>
      <c r="E440" t="s">
        <v>261</v>
      </c>
      <c r="F440">
        <v>3249463983</v>
      </c>
      <c r="G440">
        <v>2374851880</v>
      </c>
      <c r="H440">
        <v>2683720584</v>
      </c>
      <c r="I440">
        <v>1933875242</v>
      </c>
      <c r="J440">
        <v>346784671</v>
      </c>
      <c r="K440">
        <v>412076953</v>
      </c>
      <c r="L440">
        <v>249311395</v>
      </c>
      <c r="M440">
        <v>240149132</v>
      </c>
      <c r="N440">
        <v>101980282</v>
      </c>
      <c r="O440">
        <v>78676372</v>
      </c>
      <c r="P440">
        <v>18352</v>
      </c>
      <c r="Q440">
        <v>2093</v>
      </c>
      <c r="R440">
        <v>31699.18</v>
      </c>
      <c r="S440">
        <v>12641.17</v>
      </c>
      <c r="T440">
        <v>18096255</v>
      </c>
      <c r="U440">
        <v>9560291</v>
      </c>
      <c r="V440">
        <v>2405765</v>
      </c>
      <c r="W440">
        <v>373283</v>
      </c>
      <c r="X440">
        <v>18266</v>
      </c>
      <c r="Y440">
        <v>970</v>
      </c>
    </row>
    <row r="441" spans="1:25">
      <c r="A441">
        <v>439</v>
      </c>
      <c r="B441">
        <v>2015</v>
      </c>
      <c r="C441">
        <v>2</v>
      </c>
      <c r="D441" t="s">
        <v>47</v>
      </c>
      <c r="E441" t="s">
        <v>261</v>
      </c>
      <c r="F441">
        <v>3446021490</v>
      </c>
      <c r="G441">
        <v>561060183</v>
      </c>
      <c r="H441">
        <v>2646667173</v>
      </c>
      <c r="I441">
        <v>387364735</v>
      </c>
      <c r="J441">
        <v>351487679</v>
      </c>
      <c r="K441">
        <v>55387535</v>
      </c>
      <c r="L441">
        <v>239844841</v>
      </c>
      <c r="M441">
        <v>35683788</v>
      </c>
      <c r="N441">
        <v>99610060</v>
      </c>
      <c r="O441">
        <v>13644722</v>
      </c>
      <c r="P441">
        <v>23286</v>
      </c>
      <c r="Q441">
        <v>1436</v>
      </c>
      <c r="R441">
        <v>37237.94</v>
      </c>
      <c r="S441">
        <v>4683.9699999999903</v>
      </c>
      <c r="T441">
        <v>20461118</v>
      </c>
      <c r="U441">
        <v>3176544</v>
      </c>
      <c r="V441">
        <v>2661170</v>
      </c>
      <c r="W441">
        <v>165950</v>
      </c>
      <c r="X441">
        <v>59384</v>
      </c>
      <c r="Y441">
        <v>2234</v>
      </c>
    </row>
    <row r="442" spans="1:25">
      <c r="A442">
        <v>440</v>
      </c>
      <c r="B442">
        <v>2015</v>
      </c>
      <c r="C442">
        <v>2</v>
      </c>
      <c r="D442" t="s">
        <v>45</v>
      </c>
      <c r="E442" t="s">
        <v>261</v>
      </c>
      <c r="F442">
        <v>1627134302</v>
      </c>
      <c r="G442">
        <v>222837700</v>
      </c>
      <c r="H442">
        <v>1280888828</v>
      </c>
      <c r="I442">
        <v>197735240</v>
      </c>
      <c r="J442">
        <v>162004426</v>
      </c>
      <c r="K442">
        <v>35762918</v>
      </c>
      <c r="L442">
        <v>113604058</v>
      </c>
      <c r="M442">
        <v>22172141</v>
      </c>
      <c r="N442">
        <v>63858921</v>
      </c>
      <c r="O442">
        <v>7193475</v>
      </c>
      <c r="P442">
        <v>22343</v>
      </c>
      <c r="Q442">
        <v>126</v>
      </c>
      <c r="R442">
        <v>34218.3999999999</v>
      </c>
      <c r="S442">
        <v>1085.46</v>
      </c>
      <c r="T442">
        <v>15427047</v>
      </c>
      <c r="U442">
        <v>836192</v>
      </c>
      <c r="V442">
        <v>1590435</v>
      </c>
      <c r="W442">
        <v>29791</v>
      </c>
      <c r="X442">
        <v>51513</v>
      </c>
      <c r="Y442">
        <v>842</v>
      </c>
    </row>
    <row r="443" spans="1:25">
      <c r="A443">
        <v>441</v>
      </c>
      <c r="B443">
        <v>2015</v>
      </c>
      <c r="C443">
        <v>2</v>
      </c>
      <c r="D443" t="s">
        <v>47</v>
      </c>
      <c r="E443" t="s">
        <v>261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>
      <c r="A444">
        <v>442</v>
      </c>
      <c r="B444">
        <v>2015</v>
      </c>
      <c r="C444">
        <v>2</v>
      </c>
      <c r="D444" t="s">
        <v>47</v>
      </c>
      <c r="E444" t="s">
        <v>261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>
      <c r="A445">
        <v>443</v>
      </c>
      <c r="B445">
        <v>2015</v>
      </c>
      <c r="C445">
        <v>2</v>
      </c>
      <c r="D445" t="s">
        <v>182</v>
      </c>
      <c r="E445" t="s">
        <v>261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>
      <c r="A446">
        <v>444</v>
      </c>
      <c r="B446">
        <v>2015</v>
      </c>
      <c r="C446">
        <v>3</v>
      </c>
      <c r="D446" t="s">
        <v>71</v>
      </c>
      <c r="E446" t="s">
        <v>261</v>
      </c>
      <c r="F446">
        <v>3634508688</v>
      </c>
      <c r="G446">
        <v>2500953683</v>
      </c>
      <c r="H446">
        <v>2859813491</v>
      </c>
      <c r="I446">
        <v>1925296674</v>
      </c>
      <c r="J446">
        <v>387166875</v>
      </c>
      <c r="K446">
        <v>432996211</v>
      </c>
      <c r="L446">
        <v>265732319</v>
      </c>
      <c r="M446">
        <v>265166504</v>
      </c>
      <c r="N446">
        <v>114525481</v>
      </c>
      <c r="O446">
        <v>83138850</v>
      </c>
      <c r="P446">
        <v>20613</v>
      </c>
      <c r="Q446">
        <v>2198</v>
      </c>
      <c r="R446">
        <v>35495.51</v>
      </c>
      <c r="S446">
        <v>13237.56</v>
      </c>
      <c r="T446">
        <v>20310915</v>
      </c>
      <c r="U446">
        <v>10010059</v>
      </c>
      <c r="V446">
        <v>2593309</v>
      </c>
      <c r="W446">
        <v>373857</v>
      </c>
      <c r="X446">
        <v>24765</v>
      </c>
      <c r="Y446">
        <v>1698</v>
      </c>
    </row>
    <row r="447" spans="1:25">
      <c r="A447">
        <v>445</v>
      </c>
      <c r="B447">
        <v>2015</v>
      </c>
      <c r="C447">
        <v>3</v>
      </c>
      <c r="D447" t="s">
        <v>47</v>
      </c>
      <c r="E447" t="s">
        <v>261</v>
      </c>
      <c r="F447">
        <v>3517379060</v>
      </c>
      <c r="G447">
        <v>539044910</v>
      </c>
      <c r="H447">
        <v>2600494156</v>
      </c>
      <c r="I447">
        <v>360445341</v>
      </c>
      <c r="J447">
        <v>396004314</v>
      </c>
      <c r="K447">
        <v>60323841</v>
      </c>
      <c r="L447">
        <v>234446968</v>
      </c>
      <c r="M447">
        <v>33283438</v>
      </c>
      <c r="N447">
        <v>103126283</v>
      </c>
      <c r="O447">
        <v>12943872</v>
      </c>
      <c r="P447">
        <v>25195</v>
      </c>
      <c r="Q447">
        <v>1437</v>
      </c>
      <c r="R447">
        <v>38730.108999999997</v>
      </c>
      <c r="S447">
        <v>4538.3599999999997</v>
      </c>
      <c r="T447">
        <v>20970046</v>
      </c>
      <c r="U447">
        <v>3055990</v>
      </c>
      <c r="V447">
        <v>2770252</v>
      </c>
      <c r="W447">
        <v>162160</v>
      </c>
      <c r="X447">
        <v>68188</v>
      </c>
      <c r="Y447">
        <v>3538</v>
      </c>
    </row>
    <row r="448" spans="1:25">
      <c r="A448">
        <v>446</v>
      </c>
      <c r="B448">
        <v>2015</v>
      </c>
      <c r="C448">
        <v>3</v>
      </c>
      <c r="D448" t="s">
        <v>45</v>
      </c>
      <c r="E448" t="s">
        <v>261</v>
      </c>
      <c r="F448">
        <v>1731780562</v>
      </c>
      <c r="G448">
        <v>219409600</v>
      </c>
      <c r="H448">
        <v>1351347924</v>
      </c>
      <c r="I448">
        <v>183488000</v>
      </c>
      <c r="J448">
        <v>172328108</v>
      </c>
      <c r="K448">
        <v>36950420</v>
      </c>
      <c r="L448">
        <v>118940478</v>
      </c>
      <c r="M448">
        <v>20670000</v>
      </c>
      <c r="N448">
        <v>68324358</v>
      </c>
      <c r="O448">
        <v>7101563</v>
      </c>
      <c r="P448">
        <v>24162</v>
      </c>
      <c r="Q448">
        <v>126</v>
      </c>
      <c r="R448">
        <v>36472.82</v>
      </c>
      <c r="S448">
        <v>1093.72</v>
      </c>
      <c r="T448">
        <v>16432393</v>
      </c>
      <c r="U448">
        <v>829062</v>
      </c>
      <c r="V448">
        <v>1724080</v>
      </c>
      <c r="W448">
        <v>27604</v>
      </c>
      <c r="X448">
        <v>56459</v>
      </c>
      <c r="Y448">
        <v>838</v>
      </c>
    </row>
    <row r="449" spans="1:25">
      <c r="A449">
        <v>447</v>
      </c>
      <c r="B449">
        <v>2015</v>
      </c>
      <c r="C449">
        <v>3</v>
      </c>
      <c r="D449" t="s">
        <v>47</v>
      </c>
      <c r="E449" t="s">
        <v>261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>
      <c r="A450">
        <v>448</v>
      </c>
      <c r="B450">
        <v>2015</v>
      </c>
      <c r="C450">
        <v>3</v>
      </c>
      <c r="D450" t="s">
        <v>47</v>
      </c>
      <c r="E450" t="s">
        <v>261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>
      <c r="A451">
        <v>449</v>
      </c>
      <c r="B451">
        <v>2015</v>
      </c>
      <c r="C451">
        <v>3</v>
      </c>
      <c r="D451" t="s">
        <v>182</v>
      </c>
      <c r="E451" t="s">
        <v>261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>
      <c r="A452">
        <v>450</v>
      </c>
      <c r="B452">
        <v>2015</v>
      </c>
      <c r="C452">
        <v>4</v>
      </c>
      <c r="D452" t="s">
        <v>71</v>
      </c>
      <c r="E452" t="s">
        <v>262</v>
      </c>
      <c r="F452">
        <v>3390804989</v>
      </c>
      <c r="G452">
        <v>2416616108</v>
      </c>
      <c r="H452">
        <v>2765388269</v>
      </c>
      <c r="I452">
        <v>1948963859</v>
      </c>
      <c r="J452">
        <v>362549774</v>
      </c>
      <c r="K452">
        <v>417711554</v>
      </c>
      <c r="L452">
        <v>255408714</v>
      </c>
      <c r="M452">
        <v>254694877</v>
      </c>
      <c r="N452">
        <v>119943179</v>
      </c>
      <c r="O452">
        <v>80644215</v>
      </c>
      <c r="P452">
        <v>19275</v>
      </c>
      <c r="Q452">
        <v>2071</v>
      </c>
      <c r="R452">
        <v>32952.069999999898</v>
      </c>
      <c r="S452">
        <v>12688.119999999901</v>
      </c>
      <c r="T452">
        <v>18900615</v>
      </c>
      <c r="U452">
        <v>9579097</v>
      </c>
      <c r="V452">
        <v>2572584</v>
      </c>
      <c r="W452">
        <v>367590</v>
      </c>
      <c r="X452">
        <v>22587</v>
      </c>
      <c r="Y452">
        <v>1382</v>
      </c>
    </row>
    <row r="453" spans="1:25">
      <c r="A453">
        <v>451</v>
      </c>
      <c r="B453">
        <v>2015</v>
      </c>
      <c r="C453">
        <v>4</v>
      </c>
      <c r="D453" t="s">
        <v>47</v>
      </c>
      <c r="E453" t="s">
        <v>262</v>
      </c>
      <c r="F453">
        <v>3468500048</v>
      </c>
      <c r="G453">
        <v>510724933</v>
      </c>
      <c r="H453">
        <v>2761458408</v>
      </c>
      <c r="I453">
        <v>335478076</v>
      </c>
      <c r="J453">
        <v>390548861</v>
      </c>
      <c r="K453">
        <v>57175885</v>
      </c>
      <c r="L453">
        <v>246852818</v>
      </c>
      <c r="M453">
        <v>30882883</v>
      </c>
      <c r="N453">
        <v>102261333</v>
      </c>
      <c r="O453">
        <v>12371976</v>
      </c>
      <c r="P453">
        <v>24591</v>
      </c>
      <c r="Q453">
        <v>1381</v>
      </c>
      <c r="R453">
        <v>38102.04</v>
      </c>
      <c r="S453">
        <v>4357.07</v>
      </c>
      <c r="T453">
        <v>20689952</v>
      </c>
      <c r="U453">
        <v>2904643</v>
      </c>
      <c r="V453">
        <v>2946904</v>
      </c>
      <c r="W453">
        <v>151632</v>
      </c>
      <c r="X453">
        <v>62335</v>
      </c>
      <c r="Y453">
        <v>2943</v>
      </c>
    </row>
    <row r="454" spans="1:25">
      <c r="A454">
        <v>452</v>
      </c>
      <c r="B454">
        <v>2015</v>
      </c>
      <c r="C454">
        <v>4</v>
      </c>
      <c r="D454" t="s">
        <v>45</v>
      </c>
      <c r="E454" t="s">
        <v>262</v>
      </c>
      <c r="F454">
        <v>1573164400</v>
      </c>
      <c r="G454">
        <v>249296900</v>
      </c>
      <c r="H454">
        <v>1272031232</v>
      </c>
      <c r="I454">
        <v>201784400</v>
      </c>
      <c r="J454">
        <v>155949666</v>
      </c>
      <c r="K454">
        <v>36920790</v>
      </c>
      <c r="L454">
        <v>111527076</v>
      </c>
      <c r="M454">
        <v>22487340</v>
      </c>
      <c r="N454">
        <v>62100800</v>
      </c>
      <c r="O454">
        <v>8350747</v>
      </c>
      <c r="P454">
        <v>22358</v>
      </c>
      <c r="Q454">
        <v>149</v>
      </c>
      <c r="R454">
        <v>33675.86</v>
      </c>
      <c r="S454">
        <v>1272.58</v>
      </c>
      <c r="T454">
        <v>15141445</v>
      </c>
      <c r="U454">
        <v>951471</v>
      </c>
      <c r="V454">
        <v>1656654</v>
      </c>
      <c r="W454">
        <v>30441</v>
      </c>
      <c r="X454">
        <v>54922</v>
      </c>
      <c r="Y454">
        <v>810</v>
      </c>
    </row>
    <row r="455" spans="1:25">
      <c r="A455">
        <v>453</v>
      </c>
      <c r="B455">
        <v>2015</v>
      </c>
      <c r="C455">
        <v>4</v>
      </c>
      <c r="D455" t="s">
        <v>47</v>
      </c>
      <c r="E455" t="s">
        <v>262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>
      <c r="A456">
        <v>454</v>
      </c>
      <c r="B456">
        <v>2015</v>
      </c>
      <c r="C456">
        <v>4</v>
      </c>
      <c r="D456" t="s">
        <v>47</v>
      </c>
      <c r="E456" t="s">
        <v>262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>
      <c r="A457">
        <v>455</v>
      </c>
      <c r="B457">
        <v>2015</v>
      </c>
      <c r="C457">
        <v>4</v>
      </c>
      <c r="D457" t="s">
        <v>182</v>
      </c>
      <c r="E457" t="s">
        <v>262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>
      <c r="A458">
        <v>456</v>
      </c>
      <c r="B458">
        <v>2015</v>
      </c>
      <c r="C458">
        <v>5</v>
      </c>
      <c r="D458" t="s">
        <v>71</v>
      </c>
      <c r="E458" t="s">
        <v>262</v>
      </c>
      <c r="F458">
        <v>3418218366</v>
      </c>
      <c r="G458">
        <v>2521015620</v>
      </c>
      <c r="H458">
        <v>2683658141</v>
      </c>
      <c r="I458">
        <v>2138575485</v>
      </c>
      <c r="J458">
        <v>365709583</v>
      </c>
      <c r="K458">
        <v>434256888</v>
      </c>
      <c r="L458">
        <v>249630647</v>
      </c>
      <c r="M458">
        <v>272251996</v>
      </c>
      <c r="N458">
        <v>108351321</v>
      </c>
      <c r="O458">
        <v>83690312</v>
      </c>
      <c r="P458">
        <v>19501</v>
      </c>
      <c r="Q458">
        <v>2137</v>
      </c>
      <c r="R458">
        <v>33546.93</v>
      </c>
      <c r="S458">
        <v>13103.81</v>
      </c>
      <c r="T458">
        <v>19086840</v>
      </c>
      <c r="U458">
        <v>9872409</v>
      </c>
      <c r="V458">
        <v>2494305</v>
      </c>
      <c r="W458">
        <v>391606</v>
      </c>
      <c r="X458">
        <v>26701</v>
      </c>
      <c r="Y458">
        <v>1730</v>
      </c>
    </row>
    <row r="459" spans="1:25">
      <c r="A459">
        <v>457</v>
      </c>
      <c r="B459">
        <v>2015</v>
      </c>
      <c r="C459">
        <v>5</v>
      </c>
      <c r="D459" t="s">
        <v>47</v>
      </c>
      <c r="E459" t="s">
        <v>262</v>
      </c>
      <c r="F459">
        <v>3530312742</v>
      </c>
      <c r="G459">
        <v>482895526</v>
      </c>
      <c r="H459">
        <v>2709309679</v>
      </c>
      <c r="I459">
        <v>320154796</v>
      </c>
      <c r="J459">
        <v>397374861</v>
      </c>
      <c r="K459">
        <v>54105376</v>
      </c>
      <c r="L459">
        <v>243779726</v>
      </c>
      <c r="M459">
        <v>29911893</v>
      </c>
      <c r="N459">
        <v>103631437</v>
      </c>
      <c r="O459">
        <v>11842137</v>
      </c>
      <c r="P459">
        <v>24925</v>
      </c>
      <c r="Q459">
        <v>1330</v>
      </c>
      <c r="R459">
        <v>38848.620000000003</v>
      </c>
      <c r="S459">
        <v>4169.1099999999997</v>
      </c>
      <c r="T459">
        <v>21009992</v>
      </c>
      <c r="U459">
        <v>2755588</v>
      </c>
      <c r="V459">
        <v>2839574</v>
      </c>
      <c r="W459">
        <v>139868</v>
      </c>
      <c r="X459">
        <v>65562</v>
      </c>
      <c r="Y459">
        <v>3014</v>
      </c>
    </row>
    <row r="460" spans="1:25">
      <c r="A460">
        <v>458</v>
      </c>
      <c r="B460">
        <v>2015</v>
      </c>
      <c r="C460">
        <v>5</v>
      </c>
      <c r="D460" t="s">
        <v>45</v>
      </c>
      <c r="E460" t="s">
        <v>262</v>
      </c>
      <c r="F460">
        <v>1609744642</v>
      </c>
      <c r="G460">
        <v>227189220</v>
      </c>
      <c r="H460">
        <v>1258708646</v>
      </c>
      <c r="I460">
        <v>201045570</v>
      </c>
      <c r="J460">
        <v>162928189</v>
      </c>
      <c r="K460">
        <v>38738931</v>
      </c>
      <c r="L460">
        <v>110558401</v>
      </c>
      <c r="M460">
        <v>22292856</v>
      </c>
      <c r="N460">
        <v>63509914</v>
      </c>
      <c r="O460">
        <v>7414828</v>
      </c>
      <c r="P460">
        <v>22699</v>
      </c>
      <c r="Q460">
        <v>134</v>
      </c>
      <c r="R460">
        <v>34279</v>
      </c>
      <c r="S460">
        <v>1146.3599999999999</v>
      </c>
      <c r="T460">
        <v>15451077</v>
      </c>
      <c r="U460">
        <v>863385</v>
      </c>
      <c r="V460">
        <v>1619331</v>
      </c>
      <c r="W460">
        <v>30239</v>
      </c>
      <c r="X460">
        <v>53943</v>
      </c>
      <c r="Y460">
        <v>797</v>
      </c>
    </row>
    <row r="461" spans="1:25">
      <c r="A461">
        <v>459</v>
      </c>
      <c r="B461">
        <v>2015</v>
      </c>
      <c r="C461">
        <v>5</v>
      </c>
      <c r="D461" t="s">
        <v>47</v>
      </c>
      <c r="E461" t="s">
        <v>262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>
      <c r="A462">
        <v>460</v>
      </c>
      <c r="B462">
        <v>2015</v>
      </c>
      <c r="C462">
        <v>5</v>
      </c>
      <c r="D462" t="s">
        <v>47</v>
      </c>
      <c r="E462" t="s">
        <v>262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>
      <c r="A463">
        <v>461</v>
      </c>
      <c r="B463">
        <v>2015</v>
      </c>
      <c r="C463">
        <v>5</v>
      </c>
      <c r="D463" t="s">
        <v>182</v>
      </c>
      <c r="E463" t="s">
        <v>262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>
      <c r="A464">
        <v>462</v>
      </c>
      <c r="B464">
        <v>2015</v>
      </c>
      <c r="C464">
        <v>6</v>
      </c>
      <c r="D464" t="s">
        <v>71</v>
      </c>
      <c r="E464" t="s">
        <v>262</v>
      </c>
      <c r="F464">
        <v>3429153320</v>
      </c>
      <c r="G464">
        <v>2508831825</v>
      </c>
      <c r="H464">
        <v>2672127116</v>
      </c>
      <c r="I464">
        <v>2106253455</v>
      </c>
      <c r="J464">
        <v>367619069</v>
      </c>
      <c r="K464">
        <v>432557966</v>
      </c>
      <c r="L464">
        <v>247785508</v>
      </c>
      <c r="M464">
        <v>269385082</v>
      </c>
      <c r="N464">
        <v>107245445</v>
      </c>
      <c r="O464">
        <v>83607707</v>
      </c>
      <c r="P464">
        <v>19364</v>
      </c>
      <c r="Q464">
        <v>2075</v>
      </c>
      <c r="R464">
        <v>33497.300999999999</v>
      </c>
      <c r="S464">
        <v>12865.449999999901</v>
      </c>
      <c r="T464">
        <v>19090489</v>
      </c>
      <c r="U464">
        <v>9711751</v>
      </c>
      <c r="V464">
        <v>2431362</v>
      </c>
      <c r="W464">
        <v>381113</v>
      </c>
      <c r="X464">
        <v>33167</v>
      </c>
      <c r="Y464">
        <v>1583</v>
      </c>
    </row>
    <row r="465" spans="1:25">
      <c r="A465">
        <v>463</v>
      </c>
      <c r="B465">
        <v>2015</v>
      </c>
      <c r="C465">
        <v>6</v>
      </c>
      <c r="D465" t="s">
        <v>47</v>
      </c>
      <c r="E465" t="s">
        <v>262</v>
      </c>
      <c r="F465">
        <v>3442258888</v>
      </c>
      <c r="G465">
        <v>484466134</v>
      </c>
      <c r="H465">
        <v>2642370095</v>
      </c>
      <c r="I465">
        <v>319399099</v>
      </c>
      <c r="J465">
        <v>387465855</v>
      </c>
      <c r="K465">
        <v>54257245</v>
      </c>
      <c r="L465">
        <v>237929820</v>
      </c>
      <c r="M465">
        <v>29881341</v>
      </c>
      <c r="N465">
        <v>100081143</v>
      </c>
      <c r="O465">
        <v>11816873</v>
      </c>
      <c r="P465">
        <v>23902</v>
      </c>
      <c r="Q465">
        <v>1326</v>
      </c>
      <c r="R465">
        <v>37738.269999999997</v>
      </c>
      <c r="S465">
        <v>4203.8900000000003</v>
      </c>
      <c r="T465">
        <v>20489714</v>
      </c>
      <c r="U465">
        <v>2764401</v>
      </c>
      <c r="V465">
        <v>2720183</v>
      </c>
      <c r="W465">
        <v>139423</v>
      </c>
      <c r="X465">
        <v>65806</v>
      </c>
      <c r="Y465">
        <v>2957</v>
      </c>
    </row>
    <row r="466" spans="1:25">
      <c r="A466">
        <v>464</v>
      </c>
      <c r="B466">
        <v>2015</v>
      </c>
      <c r="C466">
        <v>6</v>
      </c>
      <c r="D466" t="s">
        <v>45</v>
      </c>
      <c r="E466" t="s">
        <v>262</v>
      </c>
      <c r="F466">
        <v>1561438529</v>
      </c>
      <c r="G466">
        <v>213130000</v>
      </c>
      <c r="H466">
        <v>1232656550</v>
      </c>
      <c r="I466">
        <v>166178100</v>
      </c>
      <c r="J466">
        <v>186883609</v>
      </c>
      <c r="K466">
        <v>40045430</v>
      </c>
      <c r="L466">
        <v>108922946</v>
      </c>
      <c r="M466">
        <v>18620720</v>
      </c>
      <c r="N466">
        <v>61491973</v>
      </c>
      <c r="O466">
        <v>7078321</v>
      </c>
      <c r="P466">
        <v>21567</v>
      </c>
      <c r="Q466">
        <v>124</v>
      </c>
      <c r="R466">
        <v>32372.54</v>
      </c>
      <c r="S466">
        <v>1088.28</v>
      </c>
      <c r="T466">
        <v>14769981</v>
      </c>
      <c r="U466">
        <v>812721</v>
      </c>
      <c r="V466">
        <v>1566476</v>
      </c>
      <c r="W466">
        <v>25003</v>
      </c>
      <c r="X466">
        <v>51511</v>
      </c>
      <c r="Y466">
        <v>771</v>
      </c>
    </row>
    <row r="467" spans="1:25">
      <c r="A467">
        <v>465</v>
      </c>
      <c r="B467">
        <v>2015</v>
      </c>
      <c r="C467">
        <v>6</v>
      </c>
      <c r="D467" t="s">
        <v>47</v>
      </c>
      <c r="E467" t="s">
        <v>262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>
      <c r="A468">
        <v>466</v>
      </c>
      <c r="B468">
        <v>2015</v>
      </c>
      <c r="C468">
        <v>6</v>
      </c>
      <c r="D468" t="s">
        <v>47</v>
      </c>
      <c r="E468" t="s">
        <v>262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>
      <c r="A469">
        <v>467</v>
      </c>
      <c r="B469">
        <v>2015</v>
      </c>
      <c r="C469">
        <v>6</v>
      </c>
      <c r="D469" t="s">
        <v>182</v>
      </c>
      <c r="E469" t="s">
        <v>262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>
      <c r="A470">
        <v>468</v>
      </c>
      <c r="B470">
        <v>2015</v>
      </c>
      <c r="C470">
        <v>7</v>
      </c>
      <c r="D470" t="s">
        <v>71</v>
      </c>
      <c r="E470" t="s">
        <v>263</v>
      </c>
      <c r="F470">
        <v>4046776834</v>
      </c>
      <c r="G470">
        <v>2854176843</v>
      </c>
      <c r="H470">
        <v>3339339928</v>
      </c>
      <c r="I470">
        <v>2409402223</v>
      </c>
      <c r="J470">
        <v>433912757</v>
      </c>
      <c r="K470">
        <v>487863907</v>
      </c>
      <c r="L470">
        <v>308380614</v>
      </c>
      <c r="M470">
        <v>300715527</v>
      </c>
      <c r="N470">
        <v>124497867</v>
      </c>
      <c r="O470">
        <v>94774252</v>
      </c>
      <c r="P470">
        <v>22037</v>
      </c>
      <c r="Q470">
        <v>2508</v>
      </c>
      <c r="R470">
        <v>39123.769999999997</v>
      </c>
      <c r="S470">
        <v>15204.3299999999</v>
      </c>
      <c r="T470">
        <v>22401153</v>
      </c>
      <c r="U470">
        <v>11347297</v>
      </c>
      <c r="V470">
        <v>2979326</v>
      </c>
      <c r="W470">
        <v>457582</v>
      </c>
      <c r="X470">
        <v>21764</v>
      </c>
      <c r="Y470">
        <v>782</v>
      </c>
    </row>
    <row r="471" spans="1:25">
      <c r="A471">
        <v>469</v>
      </c>
      <c r="B471">
        <v>2015</v>
      </c>
      <c r="C471">
        <v>7</v>
      </c>
      <c r="D471" t="s">
        <v>47</v>
      </c>
      <c r="E471" t="s">
        <v>263</v>
      </c>
      <c r="F471">
        <v>3905700688</v>
      </c>
      <c r="G471">
        <v>602479276</v>
      </c>
      <c r="H471">
        <v>3272739504</v>
      </c>
      <c r="I471">
        <v>459175426</v>
      </c>
      <c r="J471">
        <v>439660327</v>
      </c>
      <c r="K471">
        <v>67473622</v>
      </c>
      <c r="L471">
        <v>296393149</v>
      </c>
      <c r="M471">
        <v>42594427</v>
      </c>
      <c r="N471">
        <v>114331471</v>
      </c>
      <c r="O471">
        <v>14841569</v>
      </c>
      <c r="P471">
        <v>26612</v>
      </c>
      <c r="Q471">
        <v>1565</v>
      </c>
      <c r="R471">
        <v>42834.27</v>
      </c>
      <c r="S471">
        <v>5225.26</v>
      </c>
      <c r="T471">
        <v>23262099</v>
      </c>
      <c r="U471">
        <v>3437644</v>
      </c>
      <c r="V471">
        <v>3353550</v>
      </c>
      <c r="W471">
        <v>195427</v>
      </c>
      <c r="X471">
        <v>66923</v>
      </c>
      <c r="Y471">
        <v>3012</v>
      </c>
    </row>
    <row r="472" spans="1:25">
      <c r="A472">
        <v>470</v>
      </c>
      <c r="B472">
        <v>2015</v>
      </c>
      <c r="C472">
        <v>7</v>
      </c>
      <c r="D472" t="s">
        <v>45</v>
      </c>
      <c r="E472" t="s">
        <v>263</v>
      </c>
      <c r="F472">
        <v>1760885132</v>
      </c>
      <c r="G472">
        <v>317901200</v>
      </c>
      <c r="H472">
        <v>1483522308</v>
      </c>
      <c r="I472">
        <v>262535800</v>
      </c>
      <c r="J472">
        <v>211522412</v>
      </c>
      <c r="K472">
        <v>61836100</v>
      </c>
      <c r="L472">
        <v>131606408</v>
      </c>
      <c r="M472">
        <v>29484340</v>
      </c>
      <c r="N472">
        <v>69310490</v>
      </c>
      <c r="O472">
        <v>10276249</v>
      </c>
      <c r="P472">
        <v>23129</v>
      </c>
      <c r="Q472">
        <v>183</v>
      </c>
      <c r="R472">
        <v>35552.449999999997</v>
      </c>
      <c r="S472">
        <v>1572.6</v>
      </c>
      <c r="T472">
        <v>16489802</v>
      </c>
      <c r="U472">
        <v>1198853</v>
      </c>
      <c r="V472">
        <v>1820056</v>
      </c>
      <c r="W472">
        <v>39470</v>
      </c>
      <c r="X472">
        <v>57730</v>
      </c>
      <c r="Y472">
        <v>918</v>
      </c>
    </row>
    <row r="473" spans="1:25">
      <c r="A473">
        <v>471</v>
      </c>
      <c r="B473">
        <v>2015</v>
      </c>
      <c r="C473">
        <v>7</v>
      </c>
      <c r="D473" t="s">
        <v>47</v>
      </c>
      <c r="E473" t="s">
        <v>263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>
      <c r="A474">
        <v>472</v>
      </c>
      <c r="B474">
        <v>2015</v>
      </c>
      <c r="C474">
        <v>7</v>
      </c>
      <c r="D474" t="s">
        <v>47</v>
      </c>
      <c r="E474" t="s">
        <v>263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>
      <c r="A475">
        <v>473</v>
      </c>
      <c r="B475">
        <v>2015</v>
      </c>
      <c r="C475">
        <v>7</v>
      </c>
      <c r="D475" t="s">
        <v>182</v>
      </c>
      <c r="E475" t="s">
        <v>263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>
      <c r="A476">
        <v>474</v>
      </c>
      <c r="B476">
        <v>2015</v>
      </c>
      <c r="C476">
        <v>8</v>
      </c>
      <c r="D476" t="s">
        <v>71</v>
      </c>
      <c r="E476" t="s">
        <v>263</v>
      </c>
      <c r="F476">
        <v>3596739142</v>
      </c>
      <c r="G476">
        <v>2777294470</v>
      </c>
      <c r="H476">
        <v>2916261761</v>
      </c>
      <c r="I476">
        <v>2378212418</v>
      </c>
      <c r="J476">
        <v>388803559</v>
      </c>
      <c r="K476">
        <v>474261542</v>
      </c>
      <c r="L476">
        <v>269988974</v>
      </c>
      <c r="M476">
        <v>292253748</v>
      </c>
      <c r="N476">
        <v>107255931</v>
      </c>
      <c r="O476">
        <v>93261708</v>
      </c>
      <c r="P476">
        <v>20154</v>
      </c>
      <c r="Q476">
        <v>2423</v>
      </c>
      <c r="R476">
        <v>34546.99</v>
      </c>
      <c r="S476">
        <v>14625.1</v>
      </c>
      <c r="T476">
        <v>19830392</v>
      </c>
      <c r="U476">
        <v>10994903</v>
      </c>
      <c r="V476">
        <v>2648170</v>
      </c>
      <c r="W476">
        <v>446275</v>
      </c>
      <c r="X476">
        <v>19583</v>
      </c>
      <c r="Y476">
        <v>1158</v>
      </c>
    </row>
    <row r="477" spans="1:25">
      <c r="A477">
        <v>475</v>
      </c>
      <c r="B477">
        <v>2015</v>
      </c>
      <c r="C477">
        <v>8</v>
      </c>
      <c r="D477" t="s">
        <v>47</v>
      </c>
      <c r="E477" t="s">
        <v>263</v>
      </c>
      <c r="F477">
        <v>3487501315</v>
      </c>
      <c r="G477">
        <v>564254668</v>
      </c>
      <c r="H477">
        <v>2644538355</v>
      </c>
      <c r="I477">
        <v>410602537</v>
      </c>
      <c r="J477">
        <v>392659322</v>
      </c>
      <c r="K477">
        <v>63199979</v>
      </c>
      <c r="L477">
        <v>239370830</v>
      </c>
      <c r="M477">
        <v>38330329</v>
      </c>
      <c r="N477">
        <v>101072080</v>
      </c>
      <c r="O477">
        <v>13908498</v>
      </c>
      <c r="P477">
        <v>24371</v>
      </c>
      <c r="Q477">
        <v>1485</v>
      </c>
      <c r="R477">
        <v>38042.641000000003</v>
      </c>
      <c r="S477">
        <v>4841.38</v>
      </c>
      <c r="T477">
        <v>20800569</v>
      </c>
      <c r="U477">
        <v>3222681</v>
      </c>
      <c r="V477">
        <v>2738801</v>
      </c>
      <c r="W477">
        <v>176857</v>
      </c>
      <c r="X477">
        <v>67100</v>
      </c>
      <c r="Y477">
        <v>3378</v>
      </c>
    </row>
    <row r="478" spans="1:25">
      <c r="A478">
        <v>476</v>
      </c>
      <c r="B478">
        <v>2015</v>
      </c>
      <c r="C478">
        <v>8</v>
      </c>
      <c r="D478" t="s">
        <v>45</v>
      </c>
      <c r="E478" t="s">
        <v>263</v>
      </c>
      <c r="F478">
        <v>1672367308</v>
      </c>
      <c r="G478">
        <v>261353340</v>
      </c>
      <c r="H478">
        <v>1302381042</v>
      </c>
      <c r="I478">
        <v>221300366</v>
      </c>
      <c r="J478">
        <v>203323822</v>
      </c>
      <c r="K478">
        <v>50045253</v>
      </c>
      <c r="L478">
        <v>114710836</v>
      </c>
      <c r="M478">
        <v>26105964</v>
      </c>
      <c r="N478">
        <v>65703693</v>
      </c>
      <c r="O478">
        <v>8636024</v>
      </c>
      <c r="P478">
        <v>22631</v>
      </c>
      <c r="Q478">
        <v>161</v>
      </c>
      <c r="R478">
        <v>33713.18</v>
      </c>
      <c r="S478">
        <v>1315.32</v>
      </c>
      <c r="T478">
        <v>15615557</v>
      </c>
      <c r="U478">
        <v>998688</v>
      </c>
      <c r="V478">
        <v>1639074</v>
      </c>
      <c r="W478">
        <v>33584</v>
      </c>
      <c r="X478">
        <v>54898</v>
      </c>
      <c r="Y478">
        <v>984</v>
      </c>
    </row>
    <row r="479" spans="1:25">
      <c r="A479">
        <v>477</v>
      </c>
      <c r="B479">
        <v>2015</v>
      </c>
      <c r="C479">
        <v>8</v>
      </c>
      <c r="D479" t="s">
        <v>47</v>
      </c>
      <c r="E479" t="s">
        <v>263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>
      <c r="A480">
        <v>478</v>
      </c>
      <c r="B480">
        <v>2015</v>
      </c>
      <c r="C480">
        <v>8</v>
      </c>
      <c r="D480" t="s">
        <v>47</v>
      </c>
      <c r="E480" t="s">
        <v>263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>
        <v>479</v>
      </c>
      <c r="B481">
        <v>2015</v>
      </c>
      <c r="C481">
        <v>8</v>
      </c>
      <c r="D481" t="s">
        <v>182</v>
      </c>
      <c r="E481" t="s">
        <v>263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>
      <c r="A482">
        <v>480</v>
      </c>
      <c r="B482">
        <v>2015</v>
      </c>
      <c r="C482">
        <v>9</v>
      </c>
      <c r="D482" t="s">
        <v>71</v>
      </c>
      <c r="E482" t="s">
        <v>263</v>
      </c>
      <c r="F482">
        <v>3355614694</v>
      </c>
      <c r="G482">
        <v>2681495908</v>
      </c>
      <c r="H482">
        <v>2736304029</v>
      </c>
      <c r="I482">
        <v>2258987997</v>
      </c>
      <c r="J482">
        <v>364508085</v>
      </c>
      <c r="K482">
        <v>457638772</v>
      </c>
      <c r="L482">
        <v>252401488</v>
      </c>
      <c r="M482">
        <v>275736108</v>
      </c>
      <c r="N482">
        <v>104118455</v>
      </c>
      <c r="O482">
        <v>88798465</v>
      </c>
      <c r="P482">
        <v>18884</v>
      </c>
      <c r="Q482">
        <v>2308</v>
      </c>
      <c r="R482">
        <v>32424.03</v>
      </c>
      <c r="S482">
        <v>13998.68</v>
      </c>
      <c r="T482">
        <v>18354356</v>
      </c>
      <c r="U482">
        <v>10520668</v>
      </c>
      <c r="V482">
        <v>2506554</v>
      </c>
      <c r="W482">
        <v>429216</v>
      </c>
      <c r="X482">
        <v>20058</v>
      </c>
      <c r="Y482">
        <v>2057</v>
      </c>
    </row>
    <row r="483" spans="1:25">
      <c r="A483">
        <v>481</v>
      </c>
      <c r="B483">
        <v>2015</v>
      </c>
      <c r="C483">
        <v>9</v>
      </c>
      <c r="D483" t="s">
        <v>47</v>
      </c>
      <c r="E483" t="s">
        <v>263</v>
      </c>
      <c r="F483">
        <v>3294067789</v>
      </c>
      <c r="G483">
        <v>507915833</v>
      </c>
      <c r="H483">
        <v>2509574867</v>
      </c>
      <c r="I483">
        <v>370324187</v>
      </c>
      <c r="J483">
        <v>325336478</v>
      </c>
      <c r="K483">
        <v>47939025</v>
      </c>
      <c r="L483">
        <v>226883246</v>
      </c>
      <c r="M483">
        <v>34400868</v>
      </c>
      <c r="N483">
        <v>97050147</v>
      </c>
      <c r="O483">
        <v>12502507</v>
      </c>
      <c r="P483">
        <v>23527</v>
      </c>
      <c r="Q483">
        <v>1372</v>
      </c>
      <c r="R483">
        <v>36690.638999999901</v>
      </c>
      <c r="S483">
        <v>4393.3599999999997</v>
      </c>
      <c r="T483">
        <v>19672076</v>
      </c>
      <c r="U483">
        <v>2902358</v>
      </c>
      <c r="V483">
        <v>2671430</v>
      </c>
      <c r="W483">
        <v>162115</v>
      </c>
      <c r="X483">
        <v>67718</v>
      </c>
      <c r="Y483">
        <v>2966</v>
      </c>
    </row>
    <row r="484" spans="1:25">
      <c r="A484">
        <v>482</v>
      </c>
      <c r="B484">
        <v>2015</v>
      </c>
      <c r="C484">
        <v>9</v>
      </c>
      <c r="D484" t="s">
        <v>45</v>
      </c>
      <c r="E484" t="s">
        <v>263</v>
      </c>
      <c r="F484">
        <v>1670218280</v>
      </c>
      <c r="G484">
        <v>246022240</v>
      </c>
      <c r="H484">
        <v>1301086381</v>
      </c>
      <c r="I484">
        <v>195348224</v>
      </c>
      <c r="J484">
        <v>200233658</v>
      </c>
      <c r="K484">
        <v>45710028</v>
      </c>
      <c r="L484">
        <v>113917443</v>
      </c>
      <c r="M484">
        <v>22889827</v>
      </c>
      <c r="N484">
        <v>66697089</v>
      </c>
      <c r="O484">
        <v>8198170</v>
      </c>
      <c r="P484">
        <v>23072</v>
      </c>
      <c r="Q484">
        <v>174</v>
      </c>
      <c r="R484">
        <v>34607.82</v>
      </c>
      <c r="S484">
        <v>1297.5</v>
      </c>
      <c r="T484">
        <v>15695726</v>
      </c>
      <c r="U484">
        <v>960318</v>
      </c>
      <c r="V484">
        <v>1673692</v>
      </c>
      <c r="W484">
        <v>30191</v>
      </c>
      <c r="X484">
        <v>54470</v>
      </c>
      <c r="Y484">
        <v>951</v>
      </c>
    </row>
    <row r="485" spans="1:25">
      <c r="A485">
        <v>483</v>
      </c>
      <c r="B485">
        <v>2015</v>
      </c>
      <c r="C485">
        <v>9</v>
      </c>
      <c r="D485" t="s">
        <v>47</v>
      </c>
      <c r="E485" t="s">
        <v>263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>
      <c r="A486">
        <v>484</v>
      </c>
      <c r="B486">
        <v>2015</v>
      </c>
      <c r="C486">
        <v>9</v>
      </c>
      <c r="D486" t="s">
        <v>47</v>
      </c>
      <c r="E486" t="s">
        <v>263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>
      <c r="A487">
        <v>485</v>
      </c>
      <c r="B487">
        <v>2015</v>
      </c>
      <c r="C487">
        <v>9</v>
      </c>
      <c r="D487" t="s">
        <v>182</v>
      </c>
      <c r="E487" t="s">
        <v>263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>
      <c r="A488">
        <v>486</v>
      </c>
      <c r="B488">
        <v>2015</v>
      </c>
      <c r="C488">
        <v>10</v>
      </c>
      <c r="D488" t="s">
        <v>71</v>
      </c>
      <c r="E488" t="s">
        <v>264</v>
      </c>
      <c r="F488">
        <v>3455795938</v>
      </c>
      <c r="G488">
        <v>2721603796</v>
      </c>
      <c r="H488">
        <v>2834061331</v>
      </c>
      <c r="I488">
        <v>2289647840</v>
      </c>
      <c r="J488">
        <v>375893954</v>
      </c>
      <c r="K488">
        <v>464795852</v>
      </c>
      <c r="L488">
        <v>261949991</v>
      </c>
      <c r="M488">
        <v>289455520</v>
      </c>
      <c r="N488">
        <v>107211712</v>
      </c>
      <c r="O488">
        <v>91232750</v>
      </c>
      <c r="P488">
        <v>19300</v>
      </c>
      <c r="Q488">
        <v>2353</v>
      </c>
      <c r="R488">
        <v>33385.288999999997</v>
      </c>
      <c r="S488">
        <v>14290.72</v>
      </c>
      <c r="T488">
        <v>18900569</v>
      </c>
      <c r="U488">
        <v>10732051</v>
      </c>
      <c r="V488">
        <v>2593842</v>
      </c>
      <c r="W488">
        <v>425033</v>
      </c>
      <c r="X488">
        <v>20483</v>
      </c>
      <c r="Y488">
        <v>2686</v>
      </c>
    </row>
    <row r="489" spans="1:25">
      <c r="A489">
        <v>487</v>
      </c>
      <c r="B489">
        <v>2015</v>
      </c>
      <c r="C489">
        <v>10</v>
      </c>
      <c r="D489" t="s">
        <v>47</v>
      </c>
      <c r="E489" t="s">
        <v>264</v>
      </c>
      <c r="F489">
        <v>3508142184</v>
      </c>
      <c r="G489">
        <v>515965234</v>
      </c>
      <c r="H489">
        <v>2653969568</v>
      </c>
      <c r="I489">
        <v>359405240</v>
      </c>
      <c r="J489">
        <v>395062696</v>
      </c>
      <c r="K489">
        <v>57805310</v>
      </c>
      <c r="L489">
        <v>239585011</v>
      </c>
      <c r="M489">
        <v>33233050</v>
      </c>
      <c r="N489">
        <v>102426689</v>
      </c>
      <c r="O489">
        <v>12653674</v>
      </c>
      <c r="P489">
        <v>24805</v>
      </c>
      <c r="Q489">
        <v>1409</v>
      </c>
      <c r="R489">
        <v>38849.370000000003</v>
      </c>
      <c r="S489">
        <v>4482.76</v>
      </c>
      <c r="T489">
        <v>20958327</v>
      </c>
      <c r="U489">
        <v>2952966</v>
      </c>
      <c r="V489">
        <v>2827949</v>
      </c>
      <c r="W489">
        <v>159010</v>
      </c>
      <c r="X489">
        <v>68814</v>
      </c>
      <c r="Y489">
        <v>3291</v>
      </c>
    </row>
    <row r="490" spans="1:25">
      <c r="A490">
        <v>488</v>
      </c>
      <c r="B490">
        <v>2015</v>
      </c>
      <c r="C490">
        <v>10</v>
      </c>
      <c r="D490" t="s">
        <v>45</v>
      </c>
      <c r="E490" t="s">
        <v>264</v>
      </c>
      <c r="F490">
        <v>1696964860</v>
      </c>
      <c r="G490">
        <v>242312140</v>
      </c>
      <c r="H490">
        <v>1303136944</v>
      </c>
      <c r="I490">
        <v>197170290</v>
      </c>
      <c r="J490">
        <v>204159394</v>
      </c>
      <c r="K490">
        <v>41770169</v>
      </c>
      <c r="L490">
        <v>114312340</v>
      </c>
      <c r="M490">
        <v>21146769</v>
      </c>
      <c r="N490">
        <v>67270635</v>
      </c>
      <c r="O490">
        <v>8018364</v>
      </c>
      <c r="P490">
        <v>23502</v>
      </c>
      <c r="Q490">
        <v>175</v>
      </c>
      <c r="R490">
        <v>35133.479999999901</v>
      </c>
      <c r="S490">
        <v>1295.6599999999901</v>
      </c>
      <c r="T490">
        <v>15954326</v>
      </c>
      <c r="U490">
        <v>954395</v>
      </c>
      <c r="V490">
        <v>1676318</v>
      </c>
      <c r="W490">
        <v>30978</v>
      </c>
      <c r="X490">
        <v>64214</v>
      </c>
      <c r="Y490">
        <v>759</v>
      </c>
    </row>
    <row r="491" spans="1:25">
      <c r="A491">
        <v>489</v>
      </c>
      <c r="B491">
        <v>2015</v>
      </c>
      <c r="C491">
        <v>10</v>
      </c>
      <c r="D491" t="s">
        <v>47</v>
      </c>
      <c r="E491" t="s">
        <v>264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>
      <c r="A492">
        <v>490</v>
      </c>
      <c r="B492">
        <v>2015</v>
      </c>
      <c r="C492">
        <v>10</v>
      </c>
      <c r="D492" t="s">
        <v>47</v>
      </c>
      <c r="E492" t="s">
        <v>264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>
      <c r="A493">
        <v>491</v>
      </c>
      <c r="B493">
        <v>2015</v>
      </c>
      <c r="C493">
        <v>10</v>
      </c>
      <c r="D493" t="s">
        <v>182</v>
      </c>
      <c r="E493" t="s">
        <v>264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>
      <c r="A494">
        <v>492</v>
      </c>
      <c r="B494">
        <v>2015</v>
      </c>
      <c r="C494">
        <v>11</v>
      </c>
      <c r="D494" t="s">
        <v>71</v>
      </c>
      <c r="E494" t="s">
        <v>264</v>
      </c>
      <c r="F494">
        <v>3322875078</v>
      </c>
      <c r="G494">
        <v>2531059306</v>
      </c>
      <c r="H494">
        <v>2699390114</v>
      </c>
      <c r="I494">
        <v>2046306172</v>
      </c>
      <c r="J494">
        <v>362446243</v>
      </c>
      <c r="K494">
        <v>428135127</v>
      </c>
      <c r="L494">
        <v>251643754</v>
      </c>
      <c r="M494">
        <v>267188631</v>
      </c>
      <c r="N494">
        <v>102205700</v>
      </c>
      <c r="O494">
        <v>80638323</v>
      </c>
      <c r="P494">
        <v>18460</v>
      </c>
      <c r="Q494">
        <v>2193</v>
      </c>
      <c r="R494">
        <v>32339.629999999899</v>
      </c>
      <c r="S494">
        <v>13086.78</v>
      </c>
      <c r="T494">
        <v>18132284</v>
      </c>
      <c r="U494">
        <v>9783869</v>
      </c>
      <c r="V494">
        <v>2465432</v>
      </c>
      <c r="W494">
        <v>385479</v>
      </c>
      <c r="X494">
        <v>31163</v>
      </c>
      <c r="Y494">
        <v>2777</v>
      </c>
    </row>
    <row r="495" spans="1:25">
      <c r="A495">
        <v>493</v>
      </c>
      <c r="B495">
        <v>2015</v>
      </c>
      <c r="C495">
        <v>11</v>
      </c>
      <c r="D495" t="s">
        <v>47</v>
      </c>
      <c r="E495" t="s">
        <v>264</v>
      </c>
      <c r="F495">
        <v>3491705984</v>
      </c>
      <c r="G495">
        <v>477175231</v>
      </c>
      <c r="H495">
        <v>2559781280</v>
      </c>
      <c r="I495">
        <v>325537484</v>
      </c>
      <c r="J495">
        <v>392950976</v>
      </c>
      <c r="K495">
        <v>53441603</v>
      </c>
      <c r="L495">
        <v>231173370</v>
      </c>
      <c r="M495">
        <v>29831899</v>
      </c>
      <c r="N495">
        <v>101454866</v>
      </c>
      <c r="O495">
        <v>11825005</v>
      </c>
      <c r="P495">
        <v>24066</v>
      </c>
      <c r="Q495">
        <v>1337</v>
      </c>
      <c r="R495">
        <v>38486.429999999898</v>
      </c>
      <c r="S495">
        <v>4159.2199999999903</v>
      </c>
      <c r="T495">
        <v>20741031</v>
      </c>
      <c r="U495">
        <v>2723197</v>
      </c>
      <c r="V495">
        <v>2693194</v>
      </c>
      <c r="W495">
        <v>155973</v>
      </c>
      <c r="X495">
        <v>65046</v>
      </c>
      <c r="Y495">
        <v>2708</v>
      </c>
    </row>
    <row r="496" spans="1:25">
      <c r="A496">
        <v>494</v>
      </c>
      <c r="B496">
        <v>2015</v>
      </c>
      <c r="C496">
        <v>11</v>
      </c>
      <c r="D496" t="s">
        <v>45</v>
      </c>
      <c r="E496" t="s">
        <v>264</v>
      </c>
      <c r="F496">
        <v>1623478310</v>
      </c>
      <c r="G496">
        <v>239072280</v>
      </c>
      <c r="H496">
        <v>1238269980</v>
      </c>
      <c r="I496">
        <v>187476614</v>
      </c>
      <c r="J496">
        <v>195826832</v>
      </c>
      <c r="K496">
        <v>44593134</v>
      </c>
      <c r="L496">
        <v>108926514</v>
      </c>
      <c r="M496">
        <v>20977955</v>
      </c>
      <c r="N496">
        <v>65216507</v>
      </c>
      <c r="O496">
        <v>7903436</v>
      </c>
      <c r="P496">
        <v>22540</v>
      </c>
      <c r="Q496">
        <v>168</v>
      </c>
      <c r="R496">
        <v>33621.019999999997</v>
      </c>
      <c r="S496">
        <v>1259.3699999999999</v>
      </c>
      <c r="T496">
        <v>15224684</v>
      </c>
      <c r="U496">
        <v>932761</v>
      </c>
      <c r="V496">
        <v>1602333</v>
      </c>
      <c r="W496">
        <v>29424</v>
      </c>
      <c r="X496">
        <v>59934</v>
      </c>
      <c r="Y496">
        <v>692</v>
      </c>
    </row>
    <row r="497" spans="1:25">
      <c r="A497">
        <v>495</v>
      </c>
      <c r="B497">
        <v>2015</v>
      </c>
      <c r="C497">
        <v>11</v>
      </c>
      <c r="D497" t="s">
        <v>47</v>
      </c>
      <c r="E497" t="s">
        <v>264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>
      <c r="A498">
        <v>496</v>
      </c>
      <c r="B498">
        <v>2015</v>
      </c>
      <c r="C498">
        <v>11</v>
      </c>
      <c r="D498" t="s">
        <v>47</v>
      </c>
      <c r="E498" t="s">
        <v>264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>
      <c r="A499">
        <v>497</v>
      </c>
      <c r="B499">
        <v>2015</v>
      </c>
      <c r="C499">
        <v>11</v>
      </c>
      <c r="D499" t="s">
        <v>182</v>
      </c>
      <c r="E499" t="s">
        <v>264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>
      <c r="A500">
        <v>498</v>
      </c>
      <c r="B500">
        <v>2015</v>
      </c>
      <c r="C500">
        <v>12</v>
      </c>
      <c r="D500" t="s">
        <v>71</v>
      </c>
      <c r="E500" t="s">
        <v>264</v>
      </c>
      <c r="F500">
        <v>3557907407</v>
      </c>
      <c r="G500">
        <v>2677013443</v>
      </c>
      <c r="H500">
        <v>2909677256</v>
      </c>
      <c r="I500">
        <v>2220932190</v>
      </c>
      <c r="J500">
        <v>388222044</v>
      </c>
      <c r="K500">
        <v>453019561</v>
      </c>
      <c r="L500">
        <v>270569541</v>
      </c>
      <c r="M500">
        <v>281076207</v>
      </c>
      <c r="N500">
        <v>110472730</v>
      </c>
      <c r="O500">
        <v>88580718</v>
      </c>
      <c r="P500">
        <v>19319</v>
      </c>
      <c r="Q500">
        <v>2359</v>
      </c>
      <c r="R500">
        <v>34133.750999999997</v>
      </c>
      <c r="S500">
        <v>14123.24</v>
      </c>
      <c r="T500">
        <v>19376958</v>
      </c>
      <c r="U500">
        <v>10549423</v>
      </c>
      <c r="V500">
        <v>2625590</v>
      </c>
      <c r="W500">
        <v>420251</v>
      </c>
      <c r="X500">
        <v>22368</v>
      </c>
      <c r="Y500">
        <v>1855</v>
      </c>
    </row>
    <row r="501" spans="1:25">
      <c r="A501">
        <v>499</v>
      </c>
      <c r="B501">
        <v>2015</v>
      </c>
      <c r="C501">
        <v>12</v>
      </c>
      <c r="D501" t="s">
        <v>47</v>
      </c>
      <c r="E501" t="s">
        <v>264</v>
      </c>
      <c r="F501">
        <v>4111874384</v>
      </c>
      <c r="G501">
        <v>480812592</v>
      </c>
      <c r="H501">
        <v>3183646838</v>
      </c>
      <c r="I501">
        <v>337428585</v>
      </c>
      <c r="J501">
        <v>462491203</v>
      </c>
      <c r="K501">
        <v>53863709</v>
      </c>
      <c r="L501">
        <v>289726133</v>
      </c>
      <c r="M501">
        <v>31073012</v>
      </c>
      <c r="N501">
        <v>117806859</v>
      </c>
      <c r="O501">
        <v>11890537</v>
      </c>
      <c r="P501">
        <v>26816</v>
      </c>
      <c r="Q501">
        <v>1331</v>
      </c>
      <c r="R501">
        <v>44162.32</v>
      </c>
      <c r="S501">
        <v>4188.12</v>
      </c>
      <c r="T501">
        <v>24324942</v>
      </c>
      <c r="U501">
        <v>2750326</v>
      </c>
      <c r="V501">
        <v>3179942</v>
      </c>
      <c r="W501">
        <v>158998</v>
      </c>
      <c r="X501">
        <v>67087</v>
      </c>
      <c r="Y501">
        <v>2456</v>
      </c>
    </row>
    <row r="502" spans="1:25">
      <c r="A502">
        <v>500</v>
      </c>
      <c r="B502">
        <v>2015</v>
      </c>
      <c r="C502">
        <v>12</v>
      </c>
      <c r="D502" t="s">
        <v>45</v>
      </c>
      <c r="E502" t="s">
        <v>264</v>
      </c>
      <c r="F502">
        <v>1850330014</v>
      </c>
      <c r="G502">
        <v>392258020</v>
      </c>
      <c r="H502">
        <v>1411014811</v>
      </c>
      <c r="I502">
        <v>343798308</v>
      </c>
      <c r="J502">
        <v>221536490</v>
      </c>
      <c r="K502">
        <v>72014358</v>
      </c>
      <c r="L502">
        <v>126133745</v>
      </c>
      <c r="M502">
        <v>38776704</v>
      </c>
      <c r="N502">
        <v>72469077</v>
      </c>
      <c r="O502">
        <v>12947401</v>
      </c>
      <c r="P502">
        <v>24139</v>
      </c>
      <c r="Q502">
        <v>289</v>
      </c>
      <c r="R502">
        <v>36869.08</v>
      </c>
      <c r="S502">
        <v>2065.31</v>
      </c>
      <c r="T502">
        <v>17177283</v>
      </c>
      <c r="U502">
        <v>1532332</v>
      </c>
      <c r="V502">
        <v>1728930</v>
      </c>
      <c r="W502">
        <v>54354</v>
      </c>
      <c r="X502">
        <v>62451</v>
      </c>
      <c r="Y502">
        <v>820</v>
      </c>
    </row>
    <row r="503" spans="1:25">
      <c r="A503">
        <v>501</v>
      </c>
      <c r="B503">
        <v>2015</v>
      </c>
      <c r="C503">
        <v>12</v>
      </c>
      <c r="D503" t="s">
        <v>47</v>
      </c>
      <c r="E503" t="s">
        <v>264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>
      <c r="A504">
        <v>502</v>
      </c>
      <c r="B504">
        <v>2015</v>
      </c>
      <c r="C504">
        <v>12</v>
      </c>
      <c r="D504" t="s">
        <v>47</v>
      </c>
      <c r="E504" t="s">
        <v>264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>
      <c r="A505">
        <v>503</v>
      </c>
      <c r="B505">
        <v>2015</v>
      </c>
      <c r="C505">
        <v>12</v>
      </c>
      <c r="D505" t="s">
        <v>182</v>
      </c>
      <c r="E505" t="s">
        <v>264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>
      <c r="A506">
        <v>504</v>
      </c>
      <c r="B506">
        <v>2016</v>
      </c>
      <c r="C506">
        <v>1</v>
      </c>
      <c r="D506" t="s">
        <v>71</v>
      </c>
      <c r="E506" t="s">
        <v>261</v>
      </c>
      <c r="F506">
        <v>3727184266</v>
      </c>
      <c r="G506">
        <v>2853025549</v>
      </c>
      <c r="H506">
        <v>3140728863</v>
      </c>
      <c r="I506">
        <v>2420650499</v>
      </c>
      <c r="J506">
        <v>406098352</v>
      </c>
      <c r="K506">
        <v>480214503</v>
      </c>
      <c r="L506">
        <v>290112851</v>
      </c>
      <c r="M506">
        <v>297797724</v>
      </c>
      <c r="N506">
        <v>110556514</v>
      </c>
      <c r="O506">
        <v>87834124</v>
      </c>
      <c r="P506">
        <v>19865</v>
      </c>
      <c r="Q506">
        <v>2638</v>
      </c>
      <c r="R506">
        <v>35207.31</v>
      </c>
      <c r="S506">
        <v>15408.21</v>
      </c>
      <c r="T506">
        <v>20331166</v>
      </c>
      <c r="U506">
        <v>11528855</v>
      </c>
      <c r="V506">
        <v>2761027</v>
      </c>
      <c r="W506">
        <v>473409</v>
      </c>
      <c r="X506">
        <v>16071</v>
      </c>
      <c r="Y506">
        <v>1346</v>
      </c>
    </row>
    <row r="507" spans="1:25">
      <c r="A507">
        <v>505</v>
      </c>
      <c r="B507">
        <v>2016</v>
      </c>
      <c r="C507">
        <v>1</v>
      </c>
      <c r="D507" t="s">
        <v>47</v>
      </c>
      <c r="E507" t="s">
        <v>261</v>
      </c>
      <c r="F507">
        <v>4300731772</v>
      </c>
      <c r="G507">
        <v>537461941</v>
      </c>
      <c r="H507">
        <v>3521861606</v>
      </c>
      <c r="I507">
        <v>432842915</v>
      </c>
      <c r="J507">
        <v>483789698</v>
      </c>
      <c r="K507">
        <v>60182318</v>
      </c>
      <c r="L507">
        <v>319946074</v>
      </c>
      <c r="M507">
        <v>39804079</v>
      </c>
      <c r="N507">
        <v>122830144</v>
      </c>
      <c r="O507">
        <v>13312705</v>
      </c>
      <c r="P507">
        <v>27382</v>
      </c>
      <c r="Q507">
        <v>1467</v>
      </c>
      <c r="R507">
        <v>45417.33</v>
      </c>
      <c r="S507">
        <v>4595.2699999999904</v>
      </c>
      <c r="T507">
        <v>25459581</v>
      </c>
      <c r="U507">
        <v>3062440</v>
      </c>
      <c r="V507">
        <v>3388082</v>
      </c>
      <c r="W507">
        <v>200636</v>
      </c>
      <c r="X507">
        <v>68975</v>
      </c>
      <c r="Y507">
        <v>2391</v>
      </c>
    </row>
    <row r="508" spans="1:25">
      <c r="A508">
        <v>506</v>
      </c>
      <c r="B508">
        <v>2016</v>
      </c>
      <c r="C508">
        <v>1</v>
      </c>
      <c r="D508" t="s">
        <v>45</v>
      </c>
      <c r="E508" t="s">
        <v>261</v>
      </c>
      <c r="F508">
        <v>1950262795</v>
      </c>
      <c r="G508">
        <v>479282304</v>
      </c>
      <c r="H508">
        <v>1567518669</v>
      </c>
      <c r="I508">
        <v>429743506</v>
      </c>
      <c r="J508">
        <v>224450306</v>
      </c>
      <c r="K508">
        <v>86031640</v>
      </c>
      <c r="L508">
        <v>140267785</v>
      </c>
      <c r="M508">
        <v>48288431</v>
      </c>
      <c r="N508">
        <v>75479132</v>
      </c>
      <c r="O508">
        <v>15870639</v>
      </c>
      <c r="P508">
        <v>23735</v>
      </c>
      <c r="Q508">
        <v>342</v>
      </c>
      <c r="R508">
        <v>37466.2599999999</v>
      </c>
      <c r="S508">
        <v>2466.66</v>
      </c>
      <c r="T508">
        <v>17932903</v>
      </c>
      <c r="U508">
        <v>1845065</v>
      </c>
      <c r="V508">
        <v>1808804</v>
      </c>
      <c r="W508">
        <v>68510</v>
      </c>
      <c r="X508">
        <v>60740</v>
      </c>
      <c r="Y508">
        <v>886</v>
      </c>
    </row>
    <row r="509" spans="1:25">
      <c r="A509">
        <v>507</v>
      </c>
      <c r="B509">
        <v>2016</v>
      </c>
      <c r="C509">
        <v>1</v>
      </c>
      <c r="D509" t="s">
        <v>47</v>
      </c>
      <c r="E509" t="s">
        <v>261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>
      <c r="A510">
        <v>508</v>
      </c>
      <c r="B510">
        <v>2016</v>
      </c>
      <c r="C510">
        <v>1</v>
      </c>
      <c r="D510" t="s">
        <v>47</v>
      </c>
      <c r="E510" t="s">
        <v>261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>
      <c r="A511">
        <v>509</v>
      </c>
      <c r="B511">
        <v>2016</v>
      </c>
      <c r="C511">
        <v>1</v>
      </c>
      <c r="D511" t="s">
        <v>182</v>
      </c>
      <c r="E511" t="s">
        <v>261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>
      <c r="A512">
        <v>510</v>
      </c>
      <c r="B512">
        <v>2016</v>
      </c>
      <c r="C512">
        <v>2</v>
      </c>
      <c r="D512" t="s">
        <v>71</v>
      </c>
      <c r="E512" t="s">
        <v>261</v>
      </c>
      <c r="F512">
        <v>3090449081</v>
      </c>
      <c r="G512">
        <v>2505817635</v>
      </c>
      <c r="H512">
        <v>2523902672</v>
      </c>
      <c r="I512">
        <v>2060833736</v>
      </c>
      <c r="J512">
        <v>338023922</v>
      </c>
      <c r="K512">
        <v>412251219</v>
      </c>
      <c r="L512">
        <v>233393697</v>
      </c>
      <c r="M512">
        <v>256227217</v>
      </c>
      <c r="N512">
        <v>93512510</v>
      </c>
      <c r="O512">
        <v>76023944</v>
      </c>
      <c r="P512">
        <v>17049</v>
      </c>
      <c r="Q512">
        <v>2347</v>
      </c>
      <c r="R512">
        <v>29312.839999999898</v>
      </c>
      <c r="S512">
        <v>13361.84</v>
      </c>
      <c r="T512">
        <v>16727021</v>
      </c>
      <c r="U512">
        <v>10019779</v>
      </c>
      <c r="V512">
        <v>2286109</v>
      </c>
      <c r="W512">
        <v>405929</v>
      </c>
      <c r="X512">
        <v>18075</v>
      </c>
      <c r="Y512">
        <v>1243</v>
      </c>
    </row>
    <row r="513" spans="1:25">
      <c r="A513">
        <v>511</v>
      </c>
      <c r="B513">
        <v>2016</v>
      </c>
      <c r="C513">
        <v>2</v>
      </c>
      <c r="D513" t="s">
        <v>47</v>
      </c>
      <c r="E513" t="s">
        <v>261</v>
      </c>
      <c r="F513">
        <v>3405791918</v>
      </c>
      <c r="G513">
        <v>447055916</v>
      </c>
      <c r="H513">
        <v>2555068417</v>
      </c>
      <c r="I513">
        <v>333928417</v>
      </c>
      <c r="J513">
        <v>383244892</v>
      </c>
      <c r="K513">
        <v>50076194</v>
      </c>
      <c r="L513">
        <v>231437631</v>
      </c>
      <c r="M513">
        <v>30561019</v>
      </c>
      <c r="N513">
        <v>96723061</v>
      </c>
      <c r="O513">
        <v>11040028</v>
      </c>
      <c r="P513">
        <v>22236</v>
      </c>
      <c r="Q513">
        <v>1251</v>
      </c>
      <c r="R513">
        <v>36340.481</v>
      </c>
      <c r="S513">
        <v>3858.15</v>
      </c>
      <c r="T513">
        <v>20222391</v>
      </c>
      <c r="U513">
        <v>2554675</v>
      </c>
      <c r="V513">
        <v>2506542</v>
      </c>
      <c r="W513">
        <v>164160</v>
      </c>
      <c r="X513">
        <v>57889</v>
      </c>
      <c r="Y513">
        <v>2308</v>
      </c>
    </row>
    <row r="514" spans="1:25">
      <c r="A514">
        <v>512</v>
      </c>
      <c r="B514">
        <v>2016</v>
      </c>
      <c r="C514">
        <v>2</v>
      </c>
      <c r="D514" t="s">
        <v>45</v>
      </c>
      <c r="E514" t="s">
        <v>261</v>
      </c>
      <c r="F514">
        <v>1577865317</v>
      </c>
      <c r="G514">
        <v>350664906</v>
      </c>
      <c r="H514">
        <v>1171813757</v>
      </c>
      <c r="I514">
        <v>256906919</v>
      </c>
      <c r="J514">
        <v>192217498</v>
      </c>
      <c r="K514">
        <v>61957445</v>
      </c>
      <c r="L514">
        <v>103718921</v>
      </c>
      <c r="M514">
        <v>30325233</v>
      </c>
      <c r="N514">
        <v>61926034</v>
      </c>
      <c r="O514">
        <v>11664049</v>
      </c>
      <c r="P514">
        <v>21014</v>
      </c>
      <c r="Q514">
        <v>266</v>
      </c>
      <c r="R514">
        <v>31580.34</v>
      </c>
      <c r="S514">
        <v>1842.3</v>
      </c>
      <c r="T514">
        <v>14646737</v>
      </c>
      <c r="U514">
        <v>1372896</v>
      </c>
      <c r="V514">
        <v>1467840</v>
      </c>
      <c r="W514">
        <v>41722</v>
      </c>
      <c r="X514">
        <v>52076</v>
      </c>
      <c r="Y514">
        <v>698</v>
      </c>
    </row>
    <row r="515" spans="1:25">
      <c r="A515">
        <v>513</v>
      </c>
      <c r="B515">
        <v>2016</v>
      </c>
      <c r="C515">
        <v>2</v>
      </c>
      <c r="D515" t="s">
        <v>47</v>
      </c>
      <c r="E515" t="s">
        <v>261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>
      <c r="A516">
        <v>514</v>
      </c>
      <c r="B516">
        <v>2016</v>
      </c>
      <c r="C516">
        <v>2</v>
      </c>
      <c r="D516" t="s">
        <v>47</v>
      </c>
      <c r="E516" t="s">
        <v>261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>
      <c r="A517">
        <v>515</v>
      </c>
      <c r="B517">
        <v>2016</v>
      </c>
      <c r="C517">
        <v>2</v>
      </c>
      <c r="D517" t="s">
        <v>182</v>
      </c>
      <c r="E517" t="s">
        <v>261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>
      <c r="A518">
        <v>516</v>
      </c>
      <c r="B518">
        <v>2016</v>
      </c>
      <c r="C518">
        <v>3</v>
      </c>
      <c r="D518" t="s">
        <v>71</v>
      </c>
      <c r="E518" t="s">
        <v>261</v>
      </c>
      <c r="F518">
        <v>3213684609</v>
      </c>
      <c r="G518">
        <v>2487889178</v>
      </c>
      <c r="H518">
        <v>2602820786</v>
      </c>
      <c r="I518">
        <v>1946776901</v>
      </c>
      <c r="J518">
        <v>352725215</v>
      </c>
      <c r="K518">
        <v>409573071</v>
      </c>
      <c r="L518">
        <v>237622876</v>
      </c>
      <c r="M518">
        <v>243447995</v>
      </c>
      <c r="N518">
        <v>96826272</v>
      </c>
      <c r="O518">
        <v>77499685</v>
      </c>
      <c r="P518">
        <v>17937</v>
      </c>
      <c r="Q518">
        <v>2269</v>
      </c>
      <c r="R518">
        <v>30636.69</v>
      </c>
      <c r="S518">
        <v>12992.85</v>
      </c>
      <c r="T518">
        <v>17385045</v>
      </c>
      <c r="U518">
        <v>9738534</v>
      </c>
      <c r="V518">
        <v>2388011</v>
      </c>
      <c r="W518">
        <v>384526</v>
      </c>
      <c r="X518">
        <v>23250</v>
      </c>
      <c r="Y518">
        <v>1385</v>
      </c>
    </row>
    <row r="519" spans="1:25">
      <c r="A519">
        <v>517</v>
      </c>
      <c r="B519">
        <v>2016</v>
      </c>
      <c r="C519">
        <v>3</v>
      </c>
      <c r="D519" t="s">
        <v>47</v>
      </c>
      <c r="E519" t="s">
        <v>261</v>
      </c>
      <c r="F519">
        <v>3190363902</v>
      </c>
      <c r="G519">
        <v>460413056</v>
      </c>
      <c r="H519">
        <v>2302704005</v>
      </c>
      <c r="I519">
        <v>332005846</v>
      </c>
      <c r="J519">
        <v>358928294</v>
      </c>
      <c r="K519">
        <v>51566193</v>
      </c>
      <c r="L519">
        <v>208818119</v>
      </c>
      <c r="M519">
        <v>30438891</v>
      </c>
      <c r="N519">
        <v>90720888</v>
      </c>
      <c r="O519">
        <v>11305055</v>
      </c>
      <c r="P519">
        <v>21015</v>
      </c>
      <c r="Q519">
        <v>1288</v>
      </c>
      <c r="R519">
        <v>34159.830999999998</v>
      </c>
      <c r="S519">
        <v>3958.67</v>
      </c>
      <c r="T519">
        <v>18911434</v>
      </c>
      <c r="U519">
        <v>2628354</v>
      </c>
      <c r="V519">
        <v>2299639</v>
      </c>
      <c r="W519">
        <v>166963</v>
      </c>
      <c r="X519">
        <v>60175</v>
      </c>
      <c r="Y519">
        <v>2336</v>
      </c>
    </row>
    <row r="520" spans="1:25">
      <c r="A520">
        <v>518</v>
      </c>
      <c r="B520">
        <v>2016</v>
      </c>
      <c r="C520">
        <v>3</v>
      </c>
      <c r="D520" t="s">
        <v>45</v>
      </c>
      <c r="E520" t="s">
        <v>261</v>
      </c>
      <c r="F520">
        <v>1634974813</v>
      </c>
      <c r="G520">
        <v>223019840</v>
      </c>
      <c r="H520">
        <v>1254419344</v>
      </c>
      <c r="I520">
        <v>168888428</v>
      </c>
      <c r="J520">
        <v>202812725</v>
      </c>
      <c r="K520">
        <v>38306696</v>
      </c>
      <c r="L520">
        <v>110395277</v>
      </c>
      <c r="M520">
        <v>21701234</v>
      </c>
      <c r="N520">
        <v>64150424</v>
      </c>
      <c r="O520">
        <v>7385211</v>
      </c>
      <c r="P520">
        <v>22111</v>
      </c>
      <c r="Q520">
        <v>162</v>
      </c>
      <c r="R520">
        <v>32750.76</v>
      </c>
      <c r="S520">
        <v>1176.58</v>
      </c>
      <c r="T520">
        <v>15078291</v>
      </c>
      <c r="U520">
        <v>872158</v>
      </c>
      <c r="V520">
        <v>1610811</v>
      </c>
      <c r="W520">
        <v>26529</v>
      </c>
      <c r="X520">
        <v>53354</v>
      </c>
      <c r="Y520">
        <v>539</v>
      </c>
    </row>
    <row r="521" spans="1:25">
      <c r="A521">
        <v>519</v>
      </c>
      <c r="B521">
        <v>2016</v>
      </c>
      <c r="C521">
        <v>3</v>
      </c>
      <c r="D521" t="s">
        <v>47</v>
      </c>
      <c r="E521" t="s">
        <v>261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>
      <c r="A522">
        <v>520</v>
      </c>
      <c r="B522">
        <v>2016</v>
      </c>
      <c r="C522">
        <v>3</v>
      </c>
      <c r="D522" t="s">
        <v>47</v>
      </c>
      <c r="E522" t="s">
        <v>261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>
      <c r="A523">
        <v>521</v>
      </c>
      <c r="B523">
        <v>2016</v>
      </c>
      <c r="C523">
        <v>3</v>
      </c>
      <c r="D523" t="s">
        <v>182</v>
      </c>
      <c r="E523" t="s">
        <v>261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>
      <c r="A524">
        <v>522</v>
      </c>
      <c r="B524">
        <v>2016</v>
      </c>
      <c r="C524">
        <v>4</v>
      </c>
      <c r="D524" t="s">
        <v>71</v>
      </c>
      <c r="E524" t="s">
        <v>262</v>
      </c>
      <c r="F524">
        <v>2963217002</v>
      </c>
      <c r="G524">
        <v>2326753074</v>
      </c>
      <c r="H524">
        <v>2427049053</v>
      </c>
      <c r="I524">
        <v>1922964385</v>
      </c>
      <c r="J524">
        <v>323833535</v>
      </c>
      <c r="K524">
        <v>376322090</v>
      </c>
      <c r="L524">
        <v>222344392</v>
      </c>
      <c r="M524">
        <v>241362677</v>
      </c>
      <c r="N524">
        <v>88499806</v>
      </c>
      <c r="O524">
        <v>55232210</v>
      </c>
      <c r="P524">
        <v>16722</v>
      </c>
      <c r="Q524">
        <v>2059</v>
      </c>
      <c r="R524">
        <v>28202.27</v>
      </c>
      <c r="S524">
        <v>11915.61</v>
      </c>
      <c r="T524">
        <v>16113282</v>
      </c>
      <c r="U524">
        <v>8951426</v>
      </c>
      <c r="V524">
        <v>2268017</v>
      </c>
      <c r="W524">
        <v>367258</v>
      </c>
      <c r="X524">
        <v>17235</v>
      </c>
      <c r="Y524">
        <v>1409</v>
      </c>
    </row>
    <row r="525" spans="1:25">
      <c r="A525">
        <v>523</v>
      </c>
      <c r="B525">
        <v>2016</v>
      </c>
      <c r="C525">
        <v>4</v>
      </c>
      <c r="D525" t="s">
        <v>47</v>
      </c>
      <c r="E525" t="s">
        <v>262</v>
      </c>
      <c r="F525">
        <v>2944115344</v>
      </c>
      <c r="G525">
        <v>425783833</v>
      </c>
      <c r="H525">
        <v>2231768459</v>
      </c>
      <c r="I525">
        <v>303928670</v>
      </c>
      <c r="J525">
        <v>331321258</v>
      </c>
      <c r="K525">
        <v>47691516</v>
      </c>
      <c r="L525">
        <v>201882721</v>
      </c>
      <c r="M525">
        <v>27980615</v>
      </c>
      <c r="N525">
        <v>82694389</v>
      </c>
      <c r="O525">
        <v>10453126</v>
      </c>
      <c r="P525">
        <v>19144</v>
      </c>
      <c r="Q525">
        <v>1176</v>
      </c>
      <c r="R525">
        <v>31205.47</v>
      </c>
      <c r="S525">
        <v>3662.3999999999901</v>
      </c>
      <c r="T525">
        <v>17492769</v>
      </c>
      <c r="U525">
        <v>2432281</v>
      </c>
      <c r="V525">
        <v>2246173</v>
      </c>
      <c r="W525">
        <v>145663</v>
      </c>
      <c r="X525">
        <v>55075</v>
      </c>
      <c r="Y525">
        <v>2835</v>
      </c>
    </row>
    <row r="526" spans="1:25">
      <c r="A526">
        <v>524</v>
      </c>
      <c r="B526">
        <v>2016</v>
      </c>
      <c r="C526">
        <v>4</v>
      </c>
      <c r="D526" t="s">
        <v>45</v>
      </c>
      <c r="E526" t="s">
        <v>262</v>
      </c>
      <c r="F526">
        <v>1463656370</v>
      </c>
      <c r="G526">
        <v>204330310</v>
      </c>
      <c r="H526">
        <v>1151439326</v>
      </c>
      <c r="I526">
        <v>166178370</v>
      </c>
      <c r="J526">
        <v>179918757</v>
      </c>
      <c r="K526">
        <v>36223096</v>
      </c>
      <c r="L526">
        <v>101514788</v>
      </c>
      <c r="M526">
        <v>20519211</v>
      </c>
      <c r="N526">
        <v>57140439</v>
      </c>
      <c r="O526">
        <v>6982627</v>
      </c>
      <c r="P526">
        <v>19880</v>
      </c>
      <c r="Q526">
        <v>156</v>
      </c>
      <c r="R526">
        <v>29114.29</v>
      </c>
      <c r="S526">
        <v>1107.28</v>
      </c>
      <c r="T526">
        <v>13488720</v>
      </c>
      <c r="U526">
        <v>821940</v>
      </c>
      <c r="V526">
        <v>1490136</v>
      </c>
      <c r="W526">
        <v>26243</v>
      </c>
      <c r="X526">
        <v>55150</v>
      </c>
      <c r="Y526">
        <v>756</v>
      </c>
    </row>
    <row r="527" spans="1:25">
      <c r="A527">
        <v>525</v>
      </c>
      <c r="B527">
        <v>2016</v>
      </c>
      <c r="C527">
        <v>4</v>
      </c>
      <c r="D527" t="s">
        <v>47</v>
      </c>
      <c r="E527" t="s">
        <v>262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>
      <c r="A528">
        <v>526</v>
      </c>
      <c r="B528">
        <v>2016</v>
      </c>
      <c r="C528">
        <v>4</v>
      </c>
      <c r="D528" t="s">
        <v>47</v>
      </c>
      <c r="E528" t="s">
        <v>262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>
      <c r="A529">
        <v>527</v>
      </c>
      <c r="B529">
        <v>2016</v>
      </c>
      <c r="C529">
        <v>4</v>
      </c>
      <c r="D529" t="s">
        <v>182</v>
      </c>
      <c r="E529" t="s">
        <v>262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>
      <c r="A530">
        <v>528</v>
      </c>
      <c r="B530">
        <v>2016</v>
      </c>
      <c r="C530">
        <v>5</v>
      </c>
      <c r="D530" t="s">
        <v>71</v>
      </c>
      <c r="E530" t="s">
        <v>262</v>
      </c>
      <c r="F530">
        <v>2912055742</v>
      </c>
      <c r="G530">
        <v>2424364242</v>
      </c>
      <c r="H530">
        <v>2363797363</v>
      </c>
      <c r="I530">
        <v>2050404260</v>
      </c>
      <c r="J530">
        <v>318544700</v>
      </c>
      <c r="K530">
        <v>390164007</v>
      </c>
      <c r="L530">
        <v>217654013</v>
      </c>
      <c r="M530">
        <v>255003842</v>
      </c>
      <c r="N530">
        <v>88439817</v>
      </c>
      <c r="O530">
        <v>58055737</v>
      </c>
      <c r="P530">
        <v>16670</v>
      </c>
      <c r="Q530">
        <v>2204</v>
      </c>
      <c r="R530">
        <v>28177.62</v>
      </c>
      <c r="S530">
        <v>12631.73</v>
      </c>
      <c r="T530">
        <v>15855434</v>
      </c>
      <c r="U530">
        <v>9389397</v>
      </c>
      <c r="V530">
        <v>2275760</v>
      </c>
      <c r="W530">
        <v>396740</v>
      </c>
      <c r="X530">
        <v>18743</v>
      </c>
      <c r="Y530">
        <v>1545</v>
      </c>
    </row>
    <row r="531" spans="1:25">
      <c r="A531">
        <v>529</v>
      </c>
      <c r="B531">
        <v>2016</v>
      </c>
      <c r="C531">
        <v>5</v>
      </c>
      <c r="D531" t="s">
        <v>47</v>
      </c>
      <c r="E531" t="s">
        <v>262</v>
      </c>
      <c r="F531">
        <v>3313486547</v>
      </c>
      <c r="G531">
        <v>440326607</v>
      </c>
      <c r="H531">
        <v>2505087349</v>
      </c>
      <c r="I531">
        <v>292749371</v>
      </c>
      <c r="J531">
        <v>321209158</v>
      </c>
      <c r="K531">
        <v>38131474</v>
      </c>
      <c r="L531">
        <v>226840069</v>
      </c>
      <c r="M531">
        <v>26961081</v>
      </c>
      <c r="N531">
        <v>91738438</v>
      </c>
      <c r="O531">
        <v>10639403</v>
      </c>
      <c r="P531">
        <v>19479</v>
      </c>
      <c r="Q531">
        <v>1228</v>
      </c>
      <c r="R531">
        <v>34587.049999999901</v>
      </c>
      <c r="S531">
        <v>3824.75</v>
      </c>
      <c r="T531">
        <v>19637359</v>
      </c>
      <c r="U531">
        <v>2488787</v>
      </c>
      <c r="V531">
        <v>2337460</v>
      </c>
      <c r="W531">
        <v>139496</v>
      </c>
      <c r="X531">
        <v>56769</v>
      </c>
      <c r="Y531">
        <v>3150</v>
      </c>
    </row>
    <row r="532" spans="1:25">
      <c r="A532">
        <v>530</v>
      </c>
      <c r="B532">
        <v>2016</v>
      </c>
      <c r="C532">
        <v>5</v>
      </c>
      <c r="D532" t="s">
        <v>45</v>
      </c>
      <c r="E532" t="s">
        <v>262</v>
      </c>
      <c r="F532">
        <v>1476974730</v>
      </c>
      <c r="G532">
        <v>210317360</v>
      </c>
      <c r="H532">
        <v>1158967170</v>
      </c>
      <c r="I532">
        <v>182835256</v>
      </c>
      <c r="J532">
        <v>182762524</v>
      </c>
      <c r="K532">
        <v>40679490</v>
      </c>
      <c r="L532">
        <v>102766825</v>
      </c>
      <c r="M532">
        <v>22498471</v>
      </c>
      <c r="N532">
        <v>58210537</v>
      </c>
      <c r="O532">
        <v>7038174</v>
      </c>
      <c r="P532">
        <v>20150</v>
      </c>
      <c r="Q532">
        <v>151</v>
      </c>
      <c r="R532">
        <v>29778.719999999899</v>
      </c>
      <c r="S532">
        <v>1091.51</v>
      </c>
      <c r="T532">
        <v>13592981</v>
      </c>
      <c r="U532">
        <v>832791</v>
      </c>
      <c r="V532">
        <v>1516976</v>
      </c>
      <c r="W532">
        <v>28769</v>
      </c>
      <c r="X532">
        <v>55415</v>
      </c>
      <c r="Y532">
        <v>745</v>
      </c>
    </row>
    <row r="533" spans="1:25">
      <c r="A533">
        <v>531</v>
      </c>
      <c r="B533">
        <v>2016</v>
      </c>
      <c r="C533">
        <v>5</v>
      </c>
      <c r="D533" t="s">
        <v>47</v>
      </c>
      <c r="E533" t="s">
        <v>262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>
      <c r="A534">
        <v>532</v>
      </c>
      <c r="B534">
        <v>2016</v>
      </c>
      <c r="C534">
        <v>5</v>
      </c>
      <c r="D534" t="s">
        <v>47</v>
      </c>
      <c r="E534" t="s">
        <v>262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>
      <c r="A535">
        <v>533</v>
      </c>
      <c r="B535">
        <v>2016</v>
      </c>
      <c r="C535">
        <v>5</v>
      </c>
      <c r="D535" t="s">
        <v>182</v>
      </c>
      <c r="E535" t="s">
        <v>262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>
      <c r="A536">
        <v>534</v>
      </c>
      <c r="B536">
        <v>2016</v>
      </c>
      <c r="C536">
        <v>6</v>
      </c>
      <c r="D536" t="s">
        <v>71</v>
      </c>
      <c r="E536" t="s">
        <v>262</v>
      </c>
      <c r="F536">
        <v>2965504393</v>
      </c>
      <c r="G536">
        <v>2330312696</v>
      </c>
      <c r="H536">
        <v>2375623393</v>
      </c>
      <c r="I536">
        <v>2005478592</v>
      </c>
      <c r="J536">
        <v>326494560</v>
      </c>
      <c r="K536">
        <v>370573005</v>
      </c>
      <c r="L536">
        <v>219329484</v>
      </c>
      <c r="M536">
        <v>248610377</v>
      </c>
      <c r="N536">
        <v>87694235</v>
      </c>
      <c r="O536">
        <v>42934343</v>
      </c>
      <c r="P536">
        <v>16498</v>
      </c>
      <c r="Q536">
        <v>2134</v>
      </c>
      <c r="R536">
        <v>28540.77</v>
      </c>
      <c r="S536">
        <v>12173.48</v>
      </c>
      <c r="T536">
        <v>16054238</v>
      </c>
      <c r="U536">
        <v>8982945</v>
      </c>
      <c r="V536">
        <v>2204519</v>
      </c>
      <c r="W536">
        <v>392538</v>
      </c>
      <c r="X536">
        <v>21696</v>
      </c>
      <c r="Y536">
        <v>1670</v>
      </c>
    </row>
    <row r="537" spans="1:25">
      <c r="A537">
        <v>535</v>
      </c>
      <c r="B537">
        <v>2016</v>
      </c>
      <c r="C537">
        <v>6</v>
      </c>
      <c r="D537" t="s">
        <v>47</v>
      </c>
      <c r="E537" t="s">
        <v>262</v>
      </c>
      <c r="F537">
        <v>3264722542</v>
      </c>
      <c r="G537">
        <v>435019507</v>
      </c>
      <c r="H537">
        <v>2473487325</v>
      </c>
      <c r="I537">
        <v>282336997</v>
      </c>
      <c r="J537">
        <v>367151028</v>
      </c>
      <c r="K537">
        <v>48671466</v>
      </c>
      <c r="L537">
        <v>225293175</v>
      </c>
      <c r="M537">
        <v>26146670</v>
      </c>
      <c r="N537">
        <v>90297991</v>
      </c>
      <c r="O537">
        <v>10556379</v>
      </c>
      <c r="P537">
        <v>19115</v>
      </c>
      <c r="Q537">
        <v>1201</v>
      </c>
      <c r="R537">
        <v>34298.17</v>
      </c>
      <c r="S537">
        <v>3822.9</v>
      </c>
      <c r="T537">
        <v>19289184</v>
      </c>
      <c r="U537">
        <v>2461476</v>
      </c>
      <c r="V537">
        <v>2271011</v>
      </c>
      <c r="W537">
        <v>133445</v>
      </c>
      <c r="X537">
        <v>55291</v>
      </c>
      <c r="Y537">
        <v>3016</v>
      </c>
    </row>
    <row r="538" spans="1:25">
      <c r="A538">
        <v>536</v>
      </c>
      <c r="B538">
        <v>2016</v>
      </c>
      <c r="C538">
        <v>6</v>
      </c>
      <c r="D538" t="s">
        <v>45</v>
      </c>
      <c r="E538" t="s">
        <v>262</v>
      </c>
      <c r="F538">
        <v>1488346108</v>
      </c>
      <c r="G538">
        <v>207511808</v>
      </c>
      <c r="H538">
        <v>1148954186</v>
      </c>
      <c r="I538">
        <v>179323290</v>
      </c>
      <c r="J538">
        <v>183501400</v>
      </c>
      <c r="K538">
        <v>37641156</v>
      </c>
      <c r="L538">
        <v>102032880</v>
      </c>
      <c r="M538">
        <v>23357979</v>
      </c>
      <c r="N538">
        <v>58987058</v>
      </c>
      <c r="O538">
        <v>7151274</v>
      </c>
      <c r="P538">
        <v>20455</v>
      </c>
      <c r="Q538">
        <v>153</v>
      </c>
      <c r="R538">
        <v>30099.66</v>
      </c>
      <c r="S538">
        <v>1121.53</v>
      </c>
      <c r="T538">
        <v>13688487</v>
      </c>
      <c r="U538">
        <v>845492</v>
      </c>
      <c r="V538">
        <v>1508585</v>
      </c>
      <c r="W538">
        <v>27672</v>
      </c>
      <c r="X538">
        <v>51671</v>
      </c>
      <c r="Y538">
        <v>894</v>
      </c>
    </row>
    <row r="539" spans="1:25">
      <c r="A539">
        <v>537</v>
      </c>
      <c r="B539">
        <v>2016</v>
      </c>
      <c r="C539">
        <v>6</v>
      </c>
      <c r="D539" t="s">
        <v>47</v>
      </c>
      <c r="E539" t="s">
        <v>262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>
      <c r="A540">
        <v>538</v>
      </c>
      <c r="B540">
        <v>2016</v>
      </c>
      <c r="C540">
        <v>6</v>
      </c>
      <c r="D540" t="s">
        <v>47</v>
      </c>
      <c r="E540" t="s">
        <v>262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>
      <c r="A541">
        <v>539</v>
      </c>
      <c r="B541">
        <v>2016</v>
      </c>
      <c r="C541">
        <v>6</v>
      </c>
      <c r="D541" t="s">
        <v>182</v>
      </c>
      <c r="E541" t="s">
        <v>262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>
      <c r="A542">
        <v>540</v>
      </c>
      <c r="B542">
        <v>2016</v>
      </c>
      <c r="C542">
        <v>7</v>
      </c>
      <c r="D542" t="s">
        <v>71</v>
      </c>
      <c r="E542" t="s">
        <v>263</v>
      </c>
      <c r="F542">
        <v>3432073762</v>
      </c>
      <c r="G542">
        <v>2674000768</v>
      </c>
      <c r="H542">
        <v>2952604018</v>
      </c>
      <c r="I542">
        <v>2319787809</v>
      </c>
      <c r="J542">
        <v>377945855</v>
      </c>
      <c r="K542">
        <v>420081718</v>
      </c>
      <c r="L542">
        <v>272274357</v>
      </c>
      <c r="M542">
        <v>278183087</v>
      </c>
      <c r="N542">
        <v>98491763</v>
      </c>
      <c r="O542">
        <v>46553067</v>
      </c>
      <c r="P542">
        <v>18426</v>
      </c>
      <c r="Q542">
        <v>2524</v>
      </c>
      <c r="R542">
        <v>32186.86</v>
      </c>
      <c r="S542">
        <v>14146.63</v>
      </c>
      <c r="T542">
        <v>18449380</v>
      </c>
      <c r="U542">
        <v>10416496</v>
      </c>
      <c r="V542">
        <v>2703012</v>
      </c>
      <c r="W542">
        <v>469017</v>
      </c>
      <c r="X542">
        <v>22147</v>
      </c>
      <c r="Y542">
        <v>1622</v>
      </c>
    </row>
    <row r="543" spans="1:25">
      <c r="A543">
        <v>541</v>
      </c>
      <c r="B543">
        <v>2016</v>
      </c>
      <c r="C543">
        <v>7</v>
      </c>
      <c r="D543" t="s">
        <v>47</v>
      </c>
      <c r="E543" t="s">
        <v>263</v>
      </c>
      <c r="F543">
        <v>3649366779</v>
      </c>
      <c r="G543">
        <v>506900498</v>
      </c>
      <c r="H543">
        <v>3056744024</v>
      </c>
      <c r="I543">
        <v>378137948</v>
      </c>
      <c r="J543">
        <v>410389789</v>
      </c>
      <c r="K543">
        <v>56712322</v>
      </c>
      <c r="L543">
        <v>279123482</v>
      </c>
      <c r="M543">
        <v>34810403</v>
      </c>
      <c r="N543">
        <v>100134125</v>
      </c>
      <c r="O543">
        <v>12433420</v>
      </c>
      <c r="P543">
        <v>20598</v>
      </c>
      <c r="Q543">
        <v>1357</v>
      </c>
      <c r="R543">
        <v>37436.67</v>
      </c>
      <c r="S543">
        <v>4430.6399999999903</v>
      </c>
      <c r="T543">
        <v>21552355</v>
      </c>
      <c r="U543">
        <v>2867602</v>
      </c>
      <c r="V543">
        <v>2766442</v>
      </c>
      <c r="W543">
        <v>175695</v>
      </c>
      <c r="X543">
        <v>57188</v>
      </c>
      <c r="Y543">
        <v>3101</v>
      </c>
    </row>
    <row r="544" spans="1:25">
      <c r="A544">
        <v>542</v>
      </c>
      <c r="B544">
        <v>2016</v>
      </c>
      <c r="C544">
        <v>7</v>
      </c>
      <c r="D544" t="s">
        <v>45</v>
      </c>
      <c r="E544" t="s">
        <v>263</v>
      </c>
      <c r="F544">
        <v>1672540918</v>
      </c>
      <c r="G544">
        <v>303684898</v>
      </c>
      <c r="H544">
        <v>1363732089</v>
      </c>
      <c r="I544">
        <v>280055822</v>
      </c>
      <c r="J544">
        <v>207443956</v>
      </c>
      <c r="K544">
        <v>52694957</v>
      </c>
      <c r="L544">
        <v>121673151</v>
      </c>
      <c r="M544">
        <v>33373890</v>
      </c>
      <c r="N544">
        <v>64700256</v>
      </c>
      <c r="O544">
        <v>10469348</v>
      </c>
      <c r="P544">
        <v>21538</v>
      </c>
      <c r="Q544">
        <v>241</v>
      </c>
      <c r="R544">
        <v>32422.699999999899</v>
      </c>
      <c r="S544">
        <v>1647.55</v>
      </c>
      <c r="T544">
        <v>15255118</v>
      </c>
      <c r="U544">
        <v>1233454</v>
      </c>
      <c r="V544">
        <v>1703208</v>
      </c>
      <c r="W544">
        <v>43681</v>
      </c>
      <c r="X544">
        <v>59858</v>
      </c>
      <c r="Y544">
        <v>1213</v>
      </c>
    </row>
    <row r="545" spans="1:25">
      <c r="A545">
        <v>543</v>
      </c>
      <c r="B545">
        <v>2016</v>
      </c>
      <c r="C545">
        <v>7</v>
      </c>
      <c r="D545" t="s">
        <v>47</v>
      </c>
      <c r="E545" t="s">
        <v>263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>
      <c r="A546">
        <v>544</v>
      </c>
      <c r="B546">
        <v>2016</v>
      </c>
      <c r="C546">
        <v>7</v>
      </c>
      <c r="D546" t="s">
        <v>47</v>
      </c>
      <c r="E546" t="s">
        <v>263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>
      <c r="A547">
        <v>545</v>
      </c>
      <c r="B547">
        <v>2016</v>
      </c>
      <c r="C547">
        <v>7</v>
      </c>
      <c r="D547" t="s">
        <v>182</v>
      </c>
      <c r="E547" t="s">
        <v>263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>
      <c r="A548">
        <v>546</v>
      </c>
      <c r="B548">
        <v>2016</v>
      </c>
      <c r="C548">
        <v>8</v>
      </c>
      <c r="D548" t="s">
        <v>71</v>
      </c>
      <c r="E548" t="s">
        <v>263</v>
      </c>
      <c r="F548">
        <v>3178394438</v>
      </c>
      <c r="G548">
        <v>2574222412</v>
      </c>
      <c r="H548">
        <v>2504194830</v>
      </c>
      <c r="I548">
        <v>2236908996</v>
      </c>
      <c r="J548">
        <v>349138705</v>
      </c>
      <c r="K548">
        <v>404921954</v>
      </c>
      <c r="L548">
        <v>231866197</v>
      </c>
      <c r="M548">
        <v>269241776</v>
      </c>
      <c r="N548">
        <v>93141488</v>
      </c>
      <c r="O548">
        <v>43993319</v>
      </c>
      <c r="P548">
        <v>17812</v>
      </c>
      <c r="Q548">
        <v>2432</v>
      </c>
      <c r="R548">
        <v>30612.089</v>
      </c>
      <c r="S548">
        <v>13574.0999999999</v>
      </c>
      <c r="T548">
        <v>17255869</v>
      </c>
      <c r="U548">
        <v>10016258</v>
      </c>
      <c r="V548">
        <v>2367069</v>
      </c>
      <c r="W548">
        <v>447090</v>
      </c>
      <c r="X548">
        <v>20306</v>
      </c>
      <c r="Y548">
        <v>1425</v>
      </c>
    </row>
    <row r="549" spans="1:25">
      <c r="A549">
        <v>547</v>
      </c>
      <c r="B549">
        <v>2016</v>
      </c>
      <c r="C549">
        <v>8</v>
      </c>
      <c r="D549" t="s">
        <v>47</v>
      </c>
      <c r="E549" t="s">
        <v>263</v>
      </c>
      <c r="F549">
        <v>3299719540</v>
      </c>
      <c r="G549">
        <v>428252435</v>
      </c>
      <c r="H549">
        <v>2574264992</v>
      </c>
      <c r="I549">
        <v>311555931</v>
      </c>
      <c r="J549">
        <v>320498670</v>
      </c>
      <c r="K549">
        <v>38756580</v>
      </c>
      <c r="L549">
        <v>234548721</v>
      </c>
      <c r="M549">
        <v>28941881</v>
      </c>
      <c r="N549">
        <v>91899042</v>
      </c>
      <c r="O549">
        <v>10556581</v>
      </c>
      <c r="P549">
        <v>19524</v>
      </c>
      <c r="Q549">
        <v>1194</v>
      </c>
      <c r="R549">
        <v>34562.129999999997</v>
      </c>
      <c r="S549">
        <v>3755.0999999999899</v>
      </c>
      <c r="T549">
        <v>19515852</v>
      </c>
      <c r="U549">
        <v>2425778</v>
      </c>
      <c r="V549">
        <v>2452970</v>
      </c>
      <c r="W549">
        <v>150618</v>
      </c>
      <c r="X549">
        <v>55721</v>
      </c>
      <c r="Y549">
        <v>3110</v>
      </c>
    </row>
    <row r="550" spans="1:25">
      <c r="A550">
        <v>548</v>
      </c>
      <c r="B550">
        <v>2016</v>
      </c>
      <c r="C550">
        <v>8</v>
      </c>
      <c r="D550" t="s">
        <v>45</v>
      </c>
      <c r="E550" t="s">
        <v>263</v>
      </c>
      <c r="F550">
        <v>1598603122</v>
      </c>
      <c r="G550">
        <v>291596048</v>
      </c>
      <c r="H550">
        <v>1247260288</v>
      </c>
      <c r="I550">
        <v>263522449</v>
      </c>
      <c r="J550">
        <v>196085216</v>
      </c>
      <c r="K550">
        <v>49755105</v>
      </c>
      <c r="L550">
        <v>110814724</v>
      </c>
      <c r="M550">
        <v>33089391</v>
      </c>
      <c r="N550">
        <v>62922471</v>
      </c>
      <c r="O550">
        <v>10233242</v>
      </c>
      <c r="P550">
        <v>21680</v>
      </c>
      <c r="Q550">
        <v>241</v>
      </c>
      <c r="R550">
        <v>31845.040000000001</v>
      </c>
      <c r="S550">
        <v>1621.49</v>
      </c>
      <c r="T550">
        <v>14636009</v>
      </c>
      <c r="U550">
        <v>1206710</v>
      </c>
      <c r="V550">
        <v>1667980</v>
      </c>
      <c r="W550">
        <v>41463</v>
      </c>
      <c r="X550">
        <v>54834</v>
      </c>
      <c r="Y550">
        <v>1476</v>
      </c>
    </row>
    <row r="551" spans="1:25">
      <c r="A551">
        <v>549</v>
      </c>
      <c r="B551">
        <v>2016</v>
      </c>
      <c r="C551">
        <v>8</v>
      </c>
      <c r="D551" t="s">
        <v>47</v>
      </c>
      <c r="E551" t="s">
        <v>263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>
      <c r="A552">
        <v>550</v>
      </c>
      <c r="B552">
        <v>2016</v>
      </c>
      <c r="C552">
        <v>8</v>
      </c>
      <c r="D552" t="s">
        <v>47</v>
      </c>
      <c r="E552" t="s">
        <v>263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>
      <c r="A553">
        <v>551</v>
      </c>
      <c r="B553">
        <v>2016</v>
      </c>
      <c r="C553">
        <v>8</v>
      </c>
      <c r="D553" t="s">
        <v>182</v>
      </c>
      <c r="E553" t="s">
        <v>263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>
      <c r="A554">
        <v>552</v>
      </c>
      <c r="B554">
        <v>2016</v>
      </c>
      <c r="C554">
        <v>9</v>
      </c>
      <c r="D554" t="s">
        <v>71</v>
      </c>
      <c r="E554" t="s">
        <v>263</v>
      </c>
      <c r="F554">
        <v>2920356495</v>
      </c>
      <c r="G554">
        <v>2422177939</v>
      </c>
      <c r="H554">
        <v>2389521525</v>
      </c>
      <c r="I554">
        <v>2142804108</v>
      </c>
      <c r="J554">
        <v>322230415</v>
      </c>
      <c r="K554">
        <v>379958097</v>
      </c>
      <c r="L554">
        <v>221315822</v>
      </c>
      <c r="M554">
        <v>264029210</v>
      </c>
      <c r="N554">
        <v>83701126</v>
      </c>
      <c r="O554">
        <v>39364505</v>
      </c>
      <c r="P554">
        <v>16456</v>
      </c>
      <c r="Q554">
        <v>2271</v>
      </c>
      <c r="R554">
        <v>28008.26</v>
      </c>
      <c r="S554">
        <v>12487.4299999999</v>
      </c>
      <c r="T554">
        <v>15805258</v>
      </c>
      <c r="U554">
        <v>9269419</v>
      </c>
      <c r="V554">
        <v>2248190</v>
      </c>
      <c r="W554">
        <v>429492</v>
      </c>
      <c r="X554">
        <v>19957</v>
      </c>
      <c r="Y554">
        <v>1720</v>
      </c>
    </row>
    <row r="555" spans="1:25">
      <c r="A555">
        <v>553</v>
      </c>
      <c r="B555">
        <v>2016</v>
      </c>
      <c r="C555">
        <v>9</v>
      </c>
      <c r="D555" t="s">
        <v>47</v>
      </c>
      <c r="E555" t="s">
        <v>263</v>
      </c>
      <c r="F555">
        <v>3276606185</v>
      </c>
      <c r="G555">
        <v>395503548</v>
      </c>
      <c r="H555">
        <v>2558531858</v>
      </c>
      <c r="I555">
        <v>289018235</v>
      </c>
      <c r="J555">
        <v>320127311</v>
      </c>
      <c r="K555">
        <v>35947018</v>
      </c>
      <c r="L555">
        <v>233265499</v>
      </c>
      <c r="M555">
        <v>26654119</v>
      </c>
      <c r="N555">
        <v>90636836</v>
      </c>
      <c r="O555">
        <v>9643336</v>
      </c>
      <c r="P555">
        <v>19058</v>
      </c>
      <c r="Q555">
        <v>1120</v>
      </c>
      <c r="R555">
        <v>33839.72</v>
      </c>
      <c r="S555">
        <v>3448.64</v>
      </c>
      <c r="T555">
        <v>19300410</v>
      </c>
      <c r="U555">
        <v>2238664</v>
      </c>
      <c r="V555">
        <v>2381073</v>
      </c>
      <c r="W555">
        <v>141908</v>
      </c>
      <c r="X555">
        <v>59498</v>
      </c>
      <c r="Y555">
        <v>3358</v>
      </c>
    </row>
    <row r="556" spans="1:25">
      <c r="A556">
        <v>554</v>
      </c>
      <c r="B556">
        <v>2016</v>
      </c>
      <c r="C556">
        <v>9</v>
      </c>
      <c r="D556" t="s">
        <v>45</v>
      </c>
      <c r="E556" t="s">
        <v>263</v>
      </c>
      <c r="F556">
        <v>1545303778</v>
      </c>
      <c r="G556">
        <v>280719200</v>
      </c>
      <c r="H556">
        <v>1203225996</v>
      </c>
      <c r="I556">
        <v>252943993</v>
      </c>
      <c r="J556">
        <v>185310119</v>
      </c>
      <c r="K556">
        <v>48568094</v>
      </c>
      <c r="L556">
        <v>106631725</v>
      </c>
      <c r="M556">
        <v>31182859</v>
      </c>
      <c r="N556">
        <v>60424629</v>
      </c>
      <c r="O556">
        <v>9987728</v>
      </c>
      <c r="P556">
        <v>21009</v>
      </c>
      <c r="Q556">
        <v>256</v>
      </c>
      <c r="R556">
        <v>30940.379999999899</v>
      </c>
      <c r="S556">
        <v>1662.53</v>
      </c>
      <c r="T556">
        <v>14255959</v>
      </c>
      <c r="U556">
        <v>1205807</v>
      </c>
      <c r="V556">
        <v>1590795</v>
      </c>
      <c r="W556">
        <v>39406</v>
      </c>
      <c r="X556">
        <v>55805</v>
      </c>
      <c r="Y556">
        <v>1565</v>
      </c>
    </row>
    <row r="557" spans="1:25">
      <c r="A557">
        <v>555</v>
      </c>
      <c r="B557">
        <v>2016</v>
      </c>
      <c r="C557">
        <v>9</v>
      </c>
      <c r="D557" t="s">
        <v>47</v>
      </c>
      <c r="E557" t="s">
        <v>263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>
      <c r="A558">
        <v>556</v>
      </c>
      <c r="B558">
        <v>2016</v>
      </c>
      <c r="C558">
        <v>9</v>
      </c>
      <c r="D558" t="s">
        <v>47</v>
      </c>
      <c r="E558" t="s">
        <v>263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>
      <c r="A559">
        <v>557</v>
      </c>
      <c r="B559">
        <v>2016</v>
      </c>
      <c r="C559">
        <v>9</v>
      </c>
      <c r="D559" t="s">
        <v>182</v>
      </c>
      <c r="E559" t="s">
        <v>263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>
      <c r="A560">
        <v>558</v>
      </c>
      <c r="B560">
        <v>2016</v>
      </c>
      <c r="C560">
        <v>10</v>
      </c>
      <c r="D560" t="s">
        <v>71</v>
      </c>
      <c r="E560" t="s">
        <v>264</v>
      </c>
      <c r="F560">
        <v>3040693233</v>
      </c>
      <c r="G560">
        <v>2667094626</v>
      </c>
      <c r="H560">
        <v>2502819946</v>
      </c>
      <c r="I560">
        <v>2351440819</v>
      </c>
      <c r="J560">
        <v>335420146</v>
      </c>
      <c r="K560">
        <v>421706315</v>
      </c>
      <c r="L560">
        <v>230577434</v>
      </c>
      <c r="M560">
        <v>299337153</v>
      </c>
      <c r="N560">
        <v>88224879</v>
      </c>
      <c r="O560">
        <v>46038272</v>
      </c>
      <c r="P560">
        <v>16991</v>
      </c>
      <c r="Q560">
        <v>2353</v>
      </c>
      <c r="R560">
        <v>29235.661</v>
      </c>
      <c r="S560">
        <v>13464.19</v>
      </c>
      <c r="T560">
        <v>16368406</v>
      </c>
      <c r="U560">
        <v>10029140</v>
      </c>
      <c r="V560">
        <v>2366824</v>
      </c>
      <c r="W560">
        <v>454863</v>
      </c>
      <c r="X560">
        <v>16420</v>
      </c>
      <c r="Y560">
        <v>1809</v>
      </c>
    </row>
    <row r="561" spans="1:25">
      <c r="A561">
        <v>559</v>
      </c>
      <c r="B561">
        <v>2016</v>
      </c>
      <c r="C561">
        <v>10</v>
      </c>
      <c r="D561" t="s">
        <v>47</v>
      </c>
      <c r="E561" t="s">
        <v>264</v>
      </c>
      <c r="F561">
        <v>3392739783</v>
      </c>
      <c r="G561">
        <v>426093968</v>
      </c>
      <c r="H561">
        <v>2562312538</v>
      </c>
      <c r="I561">
        <v>318641750</v>
      </c>
      <c r="J561">
        <v>381377023</v>
      </c>
      <c r="K561">
        <v>47671826</v>
      </c>
      <c r="L561">
        <v>234104397</v>
      </c>
      <c r="M561">
        <v>29262256</v>
      </c>
      <c r="N561">
        <v>94059821</v>
      </c>
      <c r="O561">
        <v>10536628</v>
      </c>
      <c r="P561">
        <v>19730</v>
      </c>
      <c r="Q561">
        <v>1183</v>
      </c>
      <c r="R561">
        <v>35368.729999999901</v>
      </c>
      <c r="S561">
        <v>3713.55</v>
      </c>
      <c r="T561">
        <v>19971617</v>
      </c>
      <c r="U561">
        <v>2410549</v>
      </c>
      <c r="V561">
        <v>2398289</v>
      </c>
      <c r="W561">
        <v>154023</v>
      </c>
      <c r="X561">
        <v>60575</v>
      </c>
      <c r="Y561">
        <v>3512</v>
      </c>
    </row>
    <row r="562" spans="1:25">
      <c r="A562">
        <v>560</v>
      </c>
      <c r="B562">
        <v>2016</v>
      </c>
      <c r="C562">
        <v>10</v>
      </c>
      <c r="D562" t="s">
        <v>45</v>
      </c>
      <c r="E562" t="s">
        <v>264</v>
      </c>
      <c r="F562">
        <v>1602547274</v>
      </c>
      <c r="G562">
        <v>290195768</v>
      </c>
      <c r="H562">
        <v>1237978792</v>
      </c>
      <c r="I562">
        <v>266935076</v>
      </c>
      <c r="J562">
        <v>194283950</v>
      </c>
      <c r="K562">
        <v>51126648</v>
      </c>
      <c r="L562">
        <v>109792210</v>
      </c>
      <c r="M562">
        <v>33195168</v>
      </c>
      <c r="N562">
        <v>63118806</v>
      </c>
      <c r="O562">
        <v>10206618</v>
      </c>
      <c r="P562">
        <v>21591</v>
      </c>
      <c r="Q562">
        <v>255</v>
      </c>
      <c r="R562">
        <v>32063.32</v>
      </c>
      <c r="S562">
        <v>1634.96</v>
      </c>
      <c r="T562">
        <v>14719170</v>
      </c>
      <c r="U562">
        <v>1204756</v>
      </c>
      <c r="V562">
        <v>1622429</v>
      </c>
      <c r="W562">
        <v>42812</v>
      </c>
      <c r="X562">
        <v>63687</v>
      </c>
      <c r="Y562">
        <v>1675</v>
      </c>
    </row>
    <row r="563" spans="1:25">
      <c r="A563">
        <v>561</v>
      </c>
      <c r="B563">
        <v>2016</v>
      </c>
      <c r="C563">
        <v>10</v>
      </c>
      <c r="D563" t="s">
        <v>47</v>
      </c>
      <c r="E563" t="s">
        <v>264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>
      <c r="A564">
        <v>562</v>
      </c>
      <c r="B564">
        <v>2016</v>
      </c>
      <c r="C564">
        <v>10</v>
      </c>
      <c r="D564" t="s">
        <v>47</v>
      </c>
      <c r="E564" t="s">
        <v>264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>
      <c r="A565">
        <v>563</v>
      </c>
      <c r="B565">
        <v>2016</v>
      </c>
      <c r="C565">
        <v>10</v>
      </c>
      <c r="D565" t="s">
        <v>182</v>
      </c>
      <c r="E565" t="s">
        <v>264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>
      <c r="A566">
        <v>564</v>
      </c>
      <c r="B566">
        <v>2016</v>
      </c>
      <c r="C566">
        <v>11</v>
      </c>
      <c r="D566" t="s">
        <v>71</v>
      </c>
      <c r="E566" t="s">
        <v>264</v>
      </c>
      <c r="F566">
        <v>2950406779</v>
      </c>
      <c r="G566">
        <v>2582652176</v>
      </c>
      <c r="H566">
        <v>2457714323</v>
      </c>
      <c r="I566">
        <v>2208818510</v>
      </c>
      <c r="J566">
        <v>324459305</v>
      </c>
      <c r="K566">
        <v>410463755</v>
      </c>
      <c r="L566">
        <v>226693888</v>
      </c>
      <c r="M566">
        <v>290442399</v>
      </c>
      <c r="N566">
        <v>85811812</v>
      </c>
      <c r="O566">
        <v>45360559</v>
      </c>
      <c r="P566">
        <v>16421</v>
      </c>
      <c r="Q566">
        <v>2288</v>
      </c>
      <c r="R566">
        <v>28244.729999999901</v>
      </c>
      <c r="S566">
        <v>12966.15</v>
      </c>
      <c r="T566">
        <v>15859065</v>
      </c>
      <c r="U566">
        <v>9665396</v>
      </c>
      <c r="V566">
        <v>2305976</v>
      </c>
      <c r="W566">
        <v>430463</v>
      </c>
      <c r="X566">
        <v>16459</v>
      </c>
      <c r="Y566">
        <v>1762</v>
      </c>
    </row>
    <row r="567" spans="1:25">
      <c r="A567">
        <v>565</v>
      </c>
      <c r="B567">
        <v>2016</v>
      </c>
      <c r="C567">
        <v>11</v>
      </c>
      <c r="D567" t="s">
        <v>47</v>
      </c>
      <c r="E567" t="s">
        <v>264</v>
      </c>
      <c r="F567">
        <v>3319034212</v>
      </c>
      <c r="G567">
        <v>392835239</v>
      </c>
      <c r="H567">
        <v>2583077530</v>
      </c>
      <c r="I567">
        <v>294502831</v>
      </c>
      <c r="J567">
        <v>373182214</v>
      </c>
      <c r="K567">
        <v>43949073</v>
      </c>
      <c r="L567">
        <v>236969717</v>
      </c>
      <c r="M567">
        <v>27038854</v>
      </c>
      <c r="N567">
        <v>92816296</v>
      </c>
      <c r="O567">
        <v>9750805</v>
      </c>
      <c r="P567">
        <v>19347</v>
      </c>
      <c r="Q567">
        <v>1109</v>
      </c>
      <c r="R567">
        <v>34731.120000000003</v>
      </c>
      <c r="S567">
        <v>3485.51999999999</v>
      </c>
      <c r="T567">
        <v>19575163</v>
      </c>
      <c r="U567">
        <v>2221658</v>
      </c>
      <c r="V567">
        <v>2420046</v>
      </c>
      <c r="W567">
        <v>144762</v>
      </c>
      <c r="X567">
        <v>58096</v>
      </c>
      <c r="Y567">
        <v>3027</v>
      </c>
    </row>
    <row r="568" spans="1:25">
      <c r="A568">
        <v>566</v>
      </c>
      <c r="B568">
        <v>2016</v>
      </c>
      <c r="C568">
        <v>11</v>
      </c>
      <c r="D568" t="s">
        <v>45</v>
      </c>
      <c r="E568" t="s">
        <v>264</v>
      </c>
      <c r="F568">
        <v>1542751811</v>
      </c>
      <c r="G568">
        <v>284538772</v>
      </c>
      <c r="H568">
        <v>1228726536</v>
      </c>
      <c r="I568">
        <v>261438247</v>
      </c>
      <c r="J568">
        <v>187484730</v>
      </c>
      <c r="K568">
        <v>50511564</v>
      </c>
      <c r="L568">
        <v>108708689</v>
      </c>
      <c r="M568">
        <v>34315029</v>
      </c>
      <c r="N568">
        <v>61099846</v>
      </c>
      <c r="O568">
        <v>9975186</v>
      </c>
      <c r="P568">
        <v>21001</v>
      </c>
      <c r="Q568">
        <v>265</v>
      </c>
      <c r="R568">
        <v>30920.92</v>
      </c>
      <c r="S568">
        <v>1634.11</v>
      </c>
      <c r="T568">
        <v>14155610</v>
      </c>
      <c r="U568">
        <v>1199236</v>
      </c>
      <c r="V568">
        <v>1624078</v>
      </c>
      <c r="W568">
        <v>42224</v>
      </c>
      <c r="X568">
        <v>62966</v>
      </c>
      <c r="Y568">
        <v>1505</v>
      </c>
    </row>
    <row r="569" spans="1:25">
      <c r="A569">
        <v>567</v>
      </c>
      <c r="B569">
        <v>2016</v>
      </c>
      <c r="C569">
        <v>11</v>
      </c>
      <c r="D569" t="s">
        <v>47</v>
      </c>
      <c r="E569" t="s">
        <v>264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>
      <c r="A570">
        <v>568</v>
      </c>
      <c r="B570">
        <v>2016</v>
      </c>
      <c r="C570">
        <v>11</v>
      </c>
      <c r="D570" t="s">
        <v>47</v>
      </c>
      <c r="E570" t="s">
        <v>264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>
      <c r="A571">
        <v>569</v>
      </c>
      <c r="B571">
        <v>2016</v>
      </c>
      <c r="C571">
        <v>11</v>
      </c>
      <c r="D571" t="s">
        <v>182</v>
      </c>
      <c r="E571" t="s">
        <v>264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>
      <c r="A572">
        <v>570</v>
      </c>
      <c r="B572">
        <v>2016</v>
      </c>
      <c r="C572">
        <v>12</v>
      </c>
      <c r="D572" t="s">
        <v>71</v>
      </c>
      <c r="E572" t="s">
        <v>264</v>
      </c>
      <c r="F572">
        <v>3217482916</v>
      </c>
      <c r="G572">
        <v>2851856473</v>
      </c>
      <c r="H572">
        <v>2690038203</v>
      </c>
      <c r="I572">
        <v>2407710938</v>
      </c>
      <c r="J572">
        <v>354089116</v>
      </c>
      <c r="K572">
        <v>452977859</v>
      </c>
      <c r="L572">
        <v>250726245</v>
      </c>
      <c r="M572">
        <v>314010730</v>
      </c>
      <c r="N572">
        <v>94322180</v>
      </c>
      <c r="O572">
        <v>47573388</v>
      </c>
      <c r="P572">
        <v>17528</v>
      </c>
      <c r="Q572">
        <v>2507</v>
      </c>
      <c r="R572">
        <v>30454.22</v>
      </c>
      <c r="S572">
        <v>14372.29</v>
      </c>
      <c r="T572">
        <v>17277382</v>
      </c>
      <c r="U572">
        <v>10695761</v>
      </c>
      <c r="V572">
        <v>2497582</v>
      </c>
      <c r="W572">
        <v>466405</v>
      </c>
      <c r="X572">
        <v>16557</v>
      </c>
      <c r="Y572">
        <v>1760</v>
      </c>
    </row>
    <row r="573" spans="1:25">
      <c r="A573">
        <v>571</v>
      </c>
      <c r="B573">
        <v>2016</v>
      </c>
      <c r="C573">
        <v>12</v>
      </c>
      <c r="D573" t="s">
        <v>47</v>
      </c>
      <c r="E573" t="s">
        <v>264</v>
      </c>
      <c r="F573">
        <v>3880292710</v>
      </c>
      <c r="G573">
        <v>430311883</v>
      </c>
      <c r="H573">
        <v>3074903399</v>
      </c>
      <c r="I573">
        <v>317483479</v>
      </c>
      <c r="J573">
        <v>378392002</v>
      </c>
      <c r="K573">
        <v>39155259</v>
      </c>
      <c r="L573">
        <v>282638362</v>
      </c>
      <c r="M573">
        <v>29211605</v>
      </c>
      <c r="N573">
        <v>106448894</v>
      </c>
      <c r="O573">
        <v>10518590</v>
      </c>
      <c r="P573">
        <v>21570</v>
      </c>
      <c r="Q573">
        <v>1201</v>
      </c>
      <c r="R573">
        <v>39811.339999999997</v>
      </c>
      <c r="S573">
        <v>3748.8199999999902</v>
      </c>
      <c r="T573">
        <v>22867713</v>
      </c>
      <c r="U573">
        <v>2431900</v>
      </c>
      <c r="V573">
        <v>2756985</v>
      </c>
      <c r="W573">
        <v>154800</v>
      </c>
      <c r="X573">
        <v>59220</v>
      </c>
      <c r="Y573">
        <v>2481</v>
      </c>
    </row>
    <row r="574" spans="1:25">
      <c r="A574">
        <v>572</v>
      </c>
      <c r="B574">
        <v>2016</v>
      </c>
      <c r="C574">
        <v>12</v>
      </c>
      <c r="D574" t="s">
        <v>45</v>
      </c>
      <c r="E574" t="s">
        <v>264</v>
      </c>
      <c r="F574">
        <v>1811270828</v>
      </c>
      <c r="G574">
        <v>367898498</v>
      </c>
      <c r="H574">
        <v>1354951071</v>
      </c>
      <c r="I574">
        <v>334801444</v>
      </c>
      <c r="J574">
        <v>217099124</v>
      </c>
      <c r="K574">
        <v>67800099</v>
      </c>
      <c r="L574">
        <v>120537794</v>
      </c>
      <c r="M574">
        <v>43054184</v>
      </c>
      <c r="N574">
        <v>69215001</v>
      </c>
      <c r="O574">
        <v>12754477</v>
      </c>
      <c r="P574">
        <v>22819</v>
      </c>
      <c r="Q574">
        <v>341</v>
      </c>
      <c r="R574">
        <v>34599.269999999997</v>
      </c>
      <c r="S574">
        <v>2078.7399999999998</v>
      </c>
      <c r="T574">
        <v>16206845</v>
      </c>
      <c r="U574">
        <v>1523827</v>
      </c>
      <c r="V574">
        <v>1749836</v>
      </c>
      <c r="W574">
        <v>55334</v>
      </c>
      <c r="X574">
        <v>63215</v>
      </c>
      <c r="Y574">
        <v>1678</v>
      </c>
    </row>
    <row r="575" spans="1:25">
      <c r="A575">
        <v>573</v>
      </c>
      <c r="B575">
        <v>2016</v>
      </c>
      <c r="C575">
        <v>12</v>
      </c>
      <c r="D575" t="s">
        <v>47</v>
      </c>
      <c r="E575" t="s">
        <v>264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>
      <c r="A576">
        <v>574</v>
      </c>
      <c r="B576">
        <v>2016</v>
      </c>
      <c r="C576">
        <v>12</v>
      </c>
      <c r="D576" t="s">
        <v>47</v>
      </c>
      <c r="E576" t="s">
        <v>264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>
      <c r="A577">
        <v>575</v>
      </c>
      <c r="B577">
        <v>2016</v>
      </c>
      <c r="C577">
        <v>12</v>
      </c>
      <c r="D577" t="s">
        <v>182</v>
      </c>
      <c r="E577" t="s">
        <v>264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>
      <c r="A578">
        <v>576</v>
      </c>
      <c r="B578">
        <v>2017</v>
      </c>
      <c r="C578">
        <v>1</v>
      </c>
      <c r="D578" t="s">
        <v>71</v>
      </c>
      <c r="E578" t="s">
        <v>261</v>
      </c>
      <c r="F578">
        <v>3310118868</v>
      </c>
      <c r="G578">
        <v>3065677613</v>
      </c>
      <c r="H578">
        <v>2815829742</v>
      </c>
      <c r="I578">
        <v>2689795393</v>
      </c>
      <c r="J578">
        <v>365559521</v>
      </c>
      <c r="K578">
        <v>482202909</v>
      </c>
      <c r="L578">
        <v>259627633</v>
      </c>
      <c r="M578">
        <v>330129431</v>
      </c>
      <c r="N578">
        <v>96961030</v>
      </c>
      <c r="O578">
        <v>50233683</v>
      </c>
      <c r="P578">
        <v>17671</v>
      </c>
      <c r="Q578">
        <v>2645</v>
      </c>
      <c r="R578">
        <v>31044.909999999902</v>
      </c>
      <c r="S578">
        <v>15295.889999999899</v>
      </c>
      <c r="T578">
        <v>17721645</v>
      </c>
      <c r="U578">
        <v>11366905</v>
      </c>
      <c r="V578">
        <v>2563219</v>
      </c>
      <c r="W578">
        <v>529762</v>
      </c>
      <c r="X578">
        <v>10079</v>
      </c>
      <c r="Y578">
        <v>1588</v>
      </c>
    </row>
    <row r="579" spans="1:25">
      <c r="A579">
        <v>577</v>
      </c>
      <c r="B579">
        <v>2017</v>
      </c>
      <c r="C579">
        <v>1</v>
      </c>
      <c r="D579" t="s">
        <v>47</v>
      </c>
      <c r="E579" t="s">
        <v>261</v>
      </c>
      <c r="F579">
        <v>4184597467</v>
      </c>
      <c r="G579">
        <v>486363106</v>
      </c>
      <c r="H579">
        <v>3487525689</v>
      </c>
      <c r="I579">
        <v>387977755</v>
      </c>
      <c r="J579">
        <v>470313717</v>
      </c>
      <c r="K579">
        <v>54406254</v>
      </c>
      <c r="L579">
        <v>316989954</v>
      </c>
      <c r="M579">
        <v>35406703</v>
      </c>
      <c r="N579">
        <v>114316976</v>
      </c>
      <c r="O579">
        <v>11941394</v>
      </c>
      <c r="P579">
        <v>22551</v>
      </c>
      <c r="Q579">
        <v>1350</v>
      </c>
      <c r="R579">
        <v>42846.39</v>
      </c>
      <c r="S579">
        <v>4241.0599999999904</v>
      </c>
      <c r="T579">
        <v>24666579</v>
      </c>
      <c r="U579">
        <v>2747815</v>
      </c>
      <c r="V579">
        <v>3016642</v>
      </c>
      <c r="W579">
        <v>189065</v>
      </c>
      <c r="X579">
        <v>58758</v>
      </c>
      <c r="Y579">
        <v>2405</v>
      </c>
    </row>
    <row r="580" spans="1:25">
      <c r="A580">
        <v>578</v>
      </c>
      <c r="B580">
        <v>2017</v>
      </c>
      <c r="C580">
        <v>1</v>
      </c>
      <c r="D580" t="s">
        <v>45</v>
      </c>
      <c r="E580" t="s">
        <v>261</v>
      </c>
      <c r="F580">
        <v>1979165823</v>
      </c>
      <c r="G580">
        <v>388569396</v>
      </c>
      <c r="H580">
        <v>1627961837</v>
      </c>
      <c r="I580">
        <v>362901939</v>
      </c>
      <c r="J580">
        <v>201008397</v>
      </c>
      <c r="K580">
        <v>65867093</v>
      </c>
      <c r="L580">
        <v>145607745</v>
      </c>
      <c r="M580">
        <v>45513294</v>
      </c>
      <c r="N580">
        <v>73971007</v>
      </c>
      <c r="O580">
        <v>13517378</v>
      </c>
      <c r="P580">
        <v>23705</v>
      </c>
      <c r="Q580">
        <v>363</v>
      </c>
      <c r="R580">
        <v>36465.74</v>
      </c>
      <c r="S580">
        <v>2190.17</v>
      </c>
      <c r="T580">
        <v>17407753</v>
      </c>
      <c r="U580">
        <v>1611639</v>
      </c>
      <c r="V580">
        <v>1954949</v>
      </c>
      <c r="W580">
        <v>60709</v>
      </c>
      <c r="X580">
        <v>66622</v>
      </c>
      <c r="Y580">
        <v>1666</v>
      </c>
    </row>
    <row r="581" spans="1:25">
      <c r="A581">
        <v>579</v>
      </c>
      <c r="B581">
        <v>2017</v>
      </c>
      <c r="C581">
        <v>1</v>
      </c>
      <c r="D581" t="s">
        <v>47</v>
      </c>
      <c r="E581" t="s">
        <v>261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>
      <c r="A582">
        <v>580</v>
      </c>
      <c r="B582">
        <v>2017</v>
      </c>
      <c r="C582">
        <v>1</v>
      </c>
      <c r="D582" t="s">
        <v>47</v>
      </c>
      <c r="E582" t="s">
        <v>261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>
      <c r="A583">
        <v>581</v>
      </c>
      <c r="B583">
        <v>2017</v>
      </c>
      <c r="C583">
        <v>1</v>
      </c>
      <c r="D583" t="s">
        <v>182</v>
      </c>
      <c r="E583" t="s">
        <v>261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>
      <c r="A584">
        <v>582</v>
      </c>
      <c r="B584">
        <v>2017</v>
      </c>
      <c r="C584">
        <v>2</v>
      </c>
      <c r="D584" t="s">
        <v>71</v>
      </c>
      <c r="E584" t="s">
        <v>261</v>
      </c>
      <c r="F584">
        <v>2703496279</v>
      </c>
      <c r="G584">
        <v>2602930143</v>
      </c>
      <c r="H584">
        <v>2180902201</v>
      </c>
      <c r="I584">
        <v>2222910453</v>
      </c>
      <c r="J584">
        <v>299207360</v>
      </c>
      <c r="K584">
        <v>408695593</v>
      </c>
      <c r="L584">
        <v>203194158</v>
      </c>
      <c r="M584">
        <v>283849753</v>
      </c>
      <c r="N584">
        <v>78811213</v>
      </c>
      <c r="O584">
        <v>42695768</v>
      </c>
      <c r="P584">
        <v>14999</v>
      </c>
      <c r="Q584">
        <v>2322</v>
      </c>
      <c r="R584">
        <v>25627.02</v>
      </c>
      <c r="S584">
        <v>13056.7399999999</v>
      </c>
      <c r="T584">
        <v>14503137</v>
      </c>
      <c r="U584">
        <v>9741572</v>
      </c>
      <c r="V584">
        <v>2031292</v>
      </c>
      <c r="W584">
        <v>453477</v>
      </c>
      <c r="X584">
        <v>8667</v>
      </c>
      <c r="Y584">
        <v>1208</v>
      </c>
    </row>
    <row r="585" spans="1:25">
      <c r="A585">
        <v>583</v>
      </c>
      <c r="B585">
        <v>2017</v>
      </c>
      <c r="C585">
        <v>2</v>
      </c>
      <c r="D585" t="s">
        <v>47</v>
      </c>
      <c r="E585" t="s">
        <v>261</v>
      </c>
      <c r="F585">
        <v>3126327616</v>
      </c>
      <c r="G585">
        <v>423194153</v>
      </c>
      <c r="H585">
        <v>2399001747</v>
      </c>
      <c r="I585">
        <v>325446063</v>
      </c>
      <c r="J585">
        <v>351598012</v>
      </c>
      <c r="K585">
        <v>47341487</v>
      </c>
      <c r="L585">
        <v>218958718</v>
      </c>
      <c r="M585">
        <v>29595173</v>
      </c>
      <c r="N585">
        <v>85922344</v>
      </c>
      <c r="O585">
        <v>10285407</v>
      </c>
      <c r="P585">
        <v>18142</v>
      </c>
      <c r="Q585">
        <v>1159</v>
      </c>
      <c r="R585">
        <v>32663.528999999999</v>
      </c>
      <c r="S585">
        <v>3647.45</v>
      </c>
      <c r="T585">
        <v>18476097</v>
      </c>
      <c r="U585">
        <v>2391599</v>
      </c>
      <c r="V585">
        <v>2179079</v>
      </c>
      <c r="W585">
        <v>157873</v>
      </c>
      <c r="X585">
        <v>49403</v>
      </c>
      <c r="Y585">
        <v>2358</v>
      </c>
    </row>
    <row r="586" spans="1:25">
      <c r="A586">
        <v>584</v>
      </c>
      <c r="B586">
        <v>2017</v>
      </c>
      <c r="C586">
        <v>2</v>
      </c>
      <c r="D586" t="s">
        <v>45</v>
      </c>
      <c r="E586" t="s">
        <v>261</v>
      </c>
      <c r="F586">
        <v>1595804863</v>
      </c>
      <c r="G586">
        <v>296000908</v>
      </c>
      <c r="H586">
        <v>1231586432</v>
      </c>
      <c r="I586">
        <v>267859314</v>
      </c>
      <c r="J586">
        <v>159355900</v>
      </c>
      <c r="K586">
        <v>49791364</v>
      </c>
      <c r="L586">
        <v>109018197</v>
      </c>
      <c r="M586">
        <v>32187445</v>
      </c>
      <c r="N586">
        <v>59551347</v>
      </c>
      <c r="O586">
        <v>10321800</v>
      </c>
      <c r="P586">
        <v>20130</v>
      </c>
      <c r="Q586">
        <v>285</v>
      </c>
      <c r="R586">
        <v>29949.97</v>
      </c>
      <c r="S586">
        <v>1663.05</v>
      </c>
      <c r="T586">
        <v>13896077</v>
      </c>
      <c r="U586">
        <v>1229623</v>
      </c>
      <c r="V586">
        <v>1561448</v>
      </c>
      <c r="W586">
        <v>45319</v>
      </c>
      <c r="X586">
        <v>52529</v>
      </c>
      <c r="Y586">
        <v>1496</v>
      </c>
    </row>
    <row r="587" spans="1:25">
      <c r="A587">
        <v>585</v>
      </c>
      <c r="B587">
        <v>2017</v>
      </c>
      <c r="C587">
        <v>2</v>
      </c>
      <c r="D587" t="s">
        <v>47</v>
      </c>
      <c r="E587" t="s">
        <v>261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>
      <c r="A588">
        <v>586</v>
      </c>
      <c r="B588">
        <v>2017</v>
      </c>
      <c r="C588">
        <v>2</v>
      </c>
      <c r="D588" t="s">
        <v>47</v>
      </c>
      <c r="E588" t="s">
        <v>261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>
      <c r="A589">
        <v>587</v>
      </c>
      <c r="B589">
        <v>2017</v>
      </c>
      <c r="C589">
        <v>2</v>
      </c>
      <c r="D589" t="s">
        <v>182</v>
      </c>
      <c r="E589" t="s">
        <v>261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>
      <c r="A590">
        <v>588</v>
      </c>
      <c r="B590">
        <v>2017</v>
      </c>
      <c r="C590">
        <v>3</v>
      </c>
      <c r="D590" t="s">
        <v>71</v>
      </c>
      <c r="E590" t="s">
        <v>261</v>
      </c>
      <c r="F590">
        <v>3073912464</v>
      </c>
      <c r="G590">
        <v>2671620396</v>
      </c>
      <c r="H590">
        <v>2457472599</v>
      </c>
      <c r="I590">
        <v>2242463040</v>
      </c>
      <c r="J590">
        <v>338764840</v>
      </c>
      <c r="K590">
        <v>428101361</v>
      </c>
      <c r="L590">
        <v>225393494</v>
      </c>
      <c r="M590">
        <v>293165775</v>
      </c>
      <c r="N590">
        <v>89522930</v>
      </c>
      <c r="O590">
        <v>44326951</v>
      </c>
      <c r="P590">
        <v>17167</v>
      </c>
      <c r="Q590">
        <v>2268</v>
      </c>
      <c r="R590">
        <v>29228.5</v>
      </c>
      <c r="S590">
        <v>13239.62</v>
      </c>
      <c r="T590">
        <v>16497141</v>
      </c>
      <c r="U590">
        <v>9888782</v>
      </c>
      <c r="V590">
        <v>2315652</v>
      </c>
      <c r="W590">
        <v>447113</v>
      </c>
      <c r="X590">
        <v>7368</v>
      </c>
      <c r="Y590">
        <v>1313</v>
      </c>
    </row>
    <row r="591" spans="1:25">
      <c r="A591">
        <v>589</v>
      </c>
      <c r="B591">
        <v>2017</v>
      </c>
      <c r="C591">
        <v>3</v>
      </c>
      <c r="D591" t="s">
        <v>47</v>
      </c>
      <c r="E591" t="s">
        <v>261</v>
      </c>
      <c r="F591">
        <v>3405963911</v>
      </c>
      <c r="G591">
        <v>430547949</v>
      </c>
      <c r="H591">
        <v>2606184370</v>
      </c>
      <c r="I591">
        <v>338881014</v>
      </c>
      <c r="J591">
        <v>383020193</v>
      </c>
      <c r="K591">
        <v>48165743</v>
      </c>
      <c r="L591">
        <v>236080638</v>
      </c>
      <c r="M591">
        <v>30988442</v>
      </c>
      <c r="N591">
        <v>94569163</v>
      </c>
      <c r="O591">
        <v>10638955</v>
      </c>
      <c r="P591">
        <v>20005</v>
      </c>
      <c r="Q591">
        <v>1197</v>
      </c>
      <c r="R591">
        <v>35744.11</v>
      </c>
      <c r="S591">
        <v>3754.35</v>
      </c>
      <c r="T591">
        <v>20117247</v>
      </c>
      <c r="U591">
        <v>2433857</v>
      </c>
      <c r="V591">
        <v>2410739</v>
      </c>
      <c r="W591">
        <v>167642</v>
      </c>
      <c r="X591">
        <v>58630</v>
      </c>
      <c r="Y591">
        <v>3008</v>
      </c>
    </row>
    <row r="592" spans="1:25">
      <c r="A592">
        <v>590</v>
      </c>
      <c r="B592">
        <v>2017</v>
      </c>
      <c r="C592">
        <v>3</v>
      </c>
      <c r="D592" t="s">
        <v>45</v>
      </c>
      <c r="E592" t="s">
        <v>261</v>
      </c>
      <c r="F592">
        <v>1780056996</v>
      </c>
      <c r="G592">
        <v>341171716</v>
      </c>
      <c r="H592">
        <v>1394486612</v>
      </c>
      <c r="I592">
        <v>306940366</v>
      </c>
      <c r="J592">
        <v>178016028</v>
      </c>
      <c r="K592">
        <v>56164017</v>
      </c>
      <c r="L592">
        <v>122346576</v>
      </c>
      <c r="M592">
        <v>36548621</v>
      </c>
      <c r="N592">
        <v>67055046</v>
      </c>
      <c r="O592">
        <v>11896809</v>
      </c>
      <c r="P592">
        <v>22824</v>
      </c>
      <c r="Q592">
        <v>340</v>
      </c>
      <c r="R592">
        <v>33598.410000000003</v>
      </c>
      <c r="S592">
        <v>2001.14</v>
      </c>
      <c r="T592">
        <v>15520462</v>
      </c>
      <c r="U592">
        <v>1477738</v>
      </c>
      <c r="V592">
        <v>1805129</v>
      </c>
      <c r="W592">
        <v>54806</v>
      </c>
      <c r="X592">
        <v>56502</v>
      </c>
      <c r="Y592">
        <v>1731</v>
      </c>
    </row>
    <row r="593" spans="1:25">
      <c r="A593">
        <v>591</v>
      </c>
      <c r="B593">
        <v>2017</v>
      </c>
      <c r="C593">
        <v>3</v>
      </c>
      <c r="D593" t="s">
        <v>47</v>
      </c>
      <c r="E593" t="s">
        <v>261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>
      <c r="A594">
        <v>592</v>
      </c>
      <c r="B594">
        <v>2017</v>
      </c>
      <c r="C594">
        <v>3</v>
      </c>
      <c r="D594" t="s">
        <v>47</v>
      </c>
      <c r="E594" t="s">
        <v>261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>
      <c r="A595">
        <v>593</v>
      </c>
      <c r="B595">
        <v>2017</v>
      </c>
      <c r="C595">
        <v>3</v>
      </c>
      <c r="D595" t="s">
        <v>182</v>
      </c>
      <c r="E595" t="s">
        <v>261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>
      <c r="A596">
        <v>594</v>
      </c>
      <c r="B596">
        <v>2017</v>
      </c>
      <c r="C596">
        <v>4</v>
      </c>
      <c r="D596" t="s">
        <v>71</v>
      </c>
      <c r="E596" t="s">
        <v>262</v>
      </c>
      <c r="F596">
        <v>2803500155</v>
      </c>
      <c r="G596">
        <v>2544035968</v>
      </c>
      <c r="H596">
        <v>2245992369</v>
      </c>
      <c r="I596">
        <v>2171260999</v>
      </c>
      <c r="J596">
        <v>308936250</v>
      </c>
      <c r="K596">
        <v>408730868</v>
      </c>
      <c r="L596">
        <v>202123098</v>
      </c>
      <c r="M596">
        <v>248034907</v>
      </c>
      <c r="N596">
        <v>81416472</v>
      </c>
      <c r="O596">
        <v>42517288</v>
      </c>
      <c r="P596">
        <v>15603</v>
      </c>
      <c r="Q596">
        <v>2135</v>
      </c>
      <c r="R596">
        <v>26517.72</v>
      </c>
      <c r="S596">
        <v>12756.92</v>
      </c>
      <c r="T596">
        <v>15047297</v>
      </c>
      <c r="U596">
        <v>9568293</v>
      </c>
      <c r="V596">
        <v>2152784</v>
      </c>
      <c r="W596">
        <v>423283</v>
      </c>
      <c r="X596">
        <v>23594</v>
      </c>
      <c r="Y596">
        <v>2079</v>
      </c>
    </row>
    <row r="597" spans="1:25">
      <c r="A597">
        <v>595</v>
      </c>
      <c r="B597">
        <v>2017</v>
      </c>
      <c r="C597">
        <v>4</v>
      </c>
      <c r="D597" t="s">
        <v>47</v>
      </c>
      <c r="E597" t="s">
        <v>262</v>
      </c>
      <c r="F597">
        <v>3035728507</v>
      </c>
      <c r="G597">
        <v>425874112</v>
      </c>
      <c r="H597">
        <v>2396404401</v>
      </c>
      <c r="I597">
        <v>314124571</v>
      </c>
      <c r="J597">
        <v>341356869</v>
      </c>
      <c r="K597">
        <v>47639754</v>
      </c>
      <c r="L597">
        <v>216573042</v>
      </c>
      <c r="M597">
        <v>28499084</v>
      </c>
      <c r="N597">
        <v>84214901</v>
      </c>
      <c r="O597">
        <v>10308816</v>
      </c>
      <c r="P597">
        <v>17941</v>
      </c>
      <c r="Q597">
        <v>1153</v>
      </c>
      <c r="R597">
        <v>31924.6</v>
      </c>
      <c r="S597">
        <v>3702.7</v>
      </c>
      <c r="T597">
        <v>17918258</v>
      </c>
      <c r="U597">
        <v>2406069</v>
      </c>
      <c r="V597">
        <v>2259337</v>
      </c>
      <c r="W597">
        <v>150148</v>
      </c>
      <c r="X597">
        <v>53552</v>
      </c>
      <c r="Y597">
        <v>2811</v>
      </c>
    </row>
    <row r="598" spans="1:25">
      <c r="A598">
        <v>596</v>
      </c>
      <c r="B598">
        <v>2017</v>
      </c>
      <c r="C598">
        <v>4</v>
      </c>
      <c r="D598" t="s">
        <v>45</v>
      </c>
      <c r="E598" t="s">
        <v>262</v>
      </c>
      <c r="F598">
        <v>1611834192</v>
      </c>
      <c r="G598">
        <v>345444670</v>
      </c>
      <c r="H598">
        <v>1285428536</v>
      </c>
      <c r="I598">
        <v>314104016</v>
      </c>
      <c r="J598">
        <v>163436587</v>
      </c>
      <c r="K598">
        <v>56029526</v>
      </c>
      <c r="L598">
        <v>113244009</v>
      </c>
      <c r="M598">
        <v>38719876</v>
      </c>
      <c r="N598">
        <v>60117791</v>
      </c>
      <c r="O598">
        <v>12070178</v>
      </c>
      <c r="P598">
        <v>20321</v>
      </c>
      <c r="Q598">
        <v>373</v>
      </c>
      <c r="R598">
        <v>29975.9</v>
      </c>
      <c r="S598">
        <v>2073.54</v>
      </c>
      <c r="T598">
        <v>13926974</v>
      </c>
      <c r="U598">
        <v>1523548</v>
      </c>
      <c r="V598">
        <v>1657154</v>
      </c>
      <c r="W598">
        <v>57675</v>
      </c>
      <c r="X598">
        <v>55906</v>
      </c>
      <c r="Y598">
        <v>1849</v>
      </c>
    </row>
    <row r="599" spans="1:25">
      <c r="A599">
        <v>597</v>
      </c>
      <c r="B599">
        <v>2017</v>
      </c>
      <c r="C599">
        <v>4</v>
      </c>
      <c r="D599" t="s">
        <v>47</v>
      </c>
      <c r="E599" t="s">
        <v>262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>
      <c r="A600">
        <v>598</v>
      </c>
      <c r="B600">
        <v>2017</v>
      </c>
      <c r="C600">
        <v>4</v>
      </c>
      <c r="D600" t="s">
        <v>47</v>
      </c>
      <c r="E600" t="s">
        <v>262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>
        <v>599</v>
      </c>
      <c r="B601">
        <v>2017</v>
      </c>
      <c r="C601">
        <v>4</v>
      </c>
      <c r="D601" t="s">
        <v>182</v>
      </c>
      <c r="E601" t="s">
        <v>262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>
        <v>600</v>
      </c>
      <c r="B602">
        <v>2017</v>
      </c>
      <c r="C602">
        <v>5</v>
      </c>
      <c r="D602" t="s">
        <v>71</v>
      </c>
      <c r="E602" t="s">
        <v>262</v>
      </c>
      <c r="F602">
        <v>2906513799</v>
      </c>
      <c r="G602">
        <v>2649715487</v>
      </c>
      <c r="H602">
        <v>2266616682</v>
      </c>
      <c r="I602">
        <v>2256790113</v>
      </c>
      <c r="J602">
        <v>321589791</v>
      </c>
      <c r="K602">
        <v>426704054</v>
      </c>
      <c r="L602">
        <v>209582296</v>
      </c>
      <c r="M602">
        <v>281653326</v>
      </c>
      <c r="N602">
        <v>88800597</v>
      </c>
      <c r="O602">
        <v>48567912</v>
      </c>
      <c r="P602">
        <v>16206</v>
      </c>
      <c r="Q602">
        <v>2187</v>
      </c>
      <c r="R602">
        <v>27658.42</v>
      </c>
      <c r="S602">
        <v>13270.84</v>
      </c>
      <c r="T602">
        <v>15615913</v>
      </c>
      <c r="U602">
        <v>9906614</v>
      </c>
      <c r="V602">
        <v>2151572</v>
      </c>
      <c r="W602">
        <v>428536</v>
      </c>
      <c r="X602">
        <v>15805</v>
      </c>
      <c r="Y602">
        <v>2168</v>
      </c>
    </row>
    <row r="603" spans="1:25">
      <c r="A603">
        <v>601</v>
      </c>
      <c r="B603">
        <v>2017</v>
      </c>
      <c r="C603">
        <v>5</v>
      </c>
      <c r="D603" t="s">
        <v>47</v>
      </c>
      <c r="E603" t="s">
        <v>262</v>
      </c>
      <c r="F603">
        <v>3205441344</v>
      </c>
      <c r="G603">
        <v>375555750</v>
      </c>
      <c r="H603">
        <v>2458225260</v>
      </c>
      <c r="I603">
        <v>275826730</v>
      </c>
      <c r="J603">
        <v>360474470</v>
      </c>
      <c r="K603">
        <v>42010937</v>
      </c>
      <c r="L603">
        <v>222555016</v>
      </c>
      <c r="M603">
        <v>25218005</v>
      </c>
      <c r="N603">
        <v>89005690</v>
      </c>
      <c r="O603">
        <v>9178702</v>
      </c>
      <c r="P603">
        <v>18941</v>
      </c>
      <c r="Q603">
        <v>1051</v>
      </c>
      <c r="R603">
        <v>33714.28</v>
      </c>
      <c r="S603">
        <v>3289.85</v>
      </c>
      <c r="T603">
        <v>18933525</v>
      </c>
      <c r="U603">
        <v>2121784</v>
      </c>
      <c r="V603">
        <v>2323737</v>
      </c>
      <c r="W603">
        <v>132321</v>
      </c>
      <c r="X603">
        <v>57697</v>
      </c>
      <c r="Y603">
        <v>3278</v>
      </c>
    </row>
    <row r="604" spans="1:25">
      <c r="A604">
        <v>602</v>
      </c>
      <c r="B604">
        <v>2017</v>
      </c>
      <c r="C604">
        <v>5</v>
      </c>
      <c r="D604" t="s">
        <v>45</v>
      </c>
      <c r="E604" t="s">
        <v>262</v>
      </c>
      <c r="F604">
        <v>1698916597</v>
      </c>
      <c r="G604">
        <v>321728674</v>
      </c>
      <c r="H604">
        <v>1323942842</v>
      </c>
      <c r="I604">
        <v>288247685</v>
      </c>
      <c r="J604">
        <v>171543983</v>
      </c>
      <c r="K604">
        <v>52530765</v>
      </c>
      <c r="L604">
        <v>116519742</v>
      </c>
      <c r="M604">
        <v>36213316</v>
      </c>
      <c r="N604">
        <v>63900640</v>
      </c>
      <c r="O604">
        <v>11444470</v>
      </c>
      <c r="P604">
        <v>21917</v>
      </c>
      <c r="Q604">
        <v>322</v>
      </c>
      <c r="R604">
        <v>32221.67</v>
      </c>
      <c r="S604">
        <v>1878.3299999999899</v>
      </c>
      <c r="T604">
        <v>14753427</v>
      </c>
      <c r="U604">
        <v>1401814</v>
      </c>
      <c r="V604">
        <v>1724921</v>
      </c>
      <c r="W604">
        <v>51388</v>
      </c>
      <c r="X604">
        <v>56860</v>
      </c>
      <c r="Y604">
        <v>1790</v>
      </c>
    </row>
    <row r="605" spans="1:25">
      <c r="A605">
        <v>603</v>
      </c>
      <c r="B605">
        <v>2017</v>
      </c>
      <c r="C605">
        <v>5</v>
      </c>
      <c r="D605" t="s">
        <v>47</v>
      </c>
      <c r="E605" t="s">
        <v>262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>
      <c r="A606">
        <v>604</v>
      </c>
      <c r="B606">
        <v>2017</v>
      </c>
      <c r="C606">
        <v>5</v>
      </c>
      <c r="D606" t="s">
        <v>47</v>
      </c>
      <c r="E606" t="s">
        <v>262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>
      <c r="A607">
        <v>605</v>
      </c>
      <c r="B607">
        <v>2017</v>
      </c>
      <c r="C607">
        <v>5</v>
      </c>
      <c r="D607" t="s">
        <v>182</v>
      </c>
      <c r="E607" t="s">
        <v>262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>
      <c r="A608">
        <v>606</v>
      </c>
      <c r="B608">
        <v>2017</v>
      </c>
      <c r="C608">
        <v>6</v>
      </c>
      <c r="D608" t="s">
        <v>71</v>
      </c>
      <c r="E608" t="s">
        <v>262</v>
      </c>
      <c r="F608">
        <v>2794475964</v>
      </c>
      <c r="G608">
        <v>2580247262</v>
      </c>
      <c r="H608">
        <v>2271247617</v>
      </c>
      <c r="I608">
        <v>2230556162</v>
      </c>
      <c r="J608">
        <v>308788673</v>
      </c>
      <c r="K608">
        <v>415237796</v>
      </c>
      <c r="L608">
        <v>209565246</v>
      </c>
      <c r="M608">
        <v>284781392</v>
      </c>
      <c r="N608">
        <v>80259478</v>
      </c>
      <c r="O608">
        <v>45360588</v>
      </c>
      <c r="P608">
        <v>15398</v>
      </c>
      <c r="Q608">
        <v>2111</v>
      </c>
      <c r="R608">
        <v>26434.861000000001</v>
      </c>
      <c r="S608">
        <v>12845.92</v>
      </c>
      <c r="T608">
        <v>15000447</v>
      </c>
      <c r="U608">
        <v>9600792</v>
      </c>
      <c r="V608">
        <v>2129793</v>
      </c>
      <c r="W608">
        <v>419453</v>
      </c>
      <c r="X608">
        <v>8863</v>
      </c>
      <c r="Y608">
        <v>1597</v>
      </c>
    </row>
    <row r="609" spans="1:25">
      <c r="A609">
        <v>607</v>
      </c>
      <c r="B609">
        <v>2017</v>
      </c>
      <c r="C609">
        <v>6</v>
      </c>
      <c r="D609" t="s">
        <v>47</v>
      </c>
      <c r="E609" t="s">
        <v>262</v>
      </c>
      <c r="F609">
        <v>3104134886</v>
      </c>
      <c r="G609">
        <v>348293694</v>
      </c>
      <c r="H609">
        <v>2441995627</v>
      </c>
      <c r="I609">
        <v>242431315</v>
      </c>
      <c r="J609">
        <v>349054145</v>
      </c>
      <c r="K609">
        <v>38967989</v>
      </c>
      <c r="L609">
        <v>220422825</v>
      </c>
      <c r="M609">
        <v>22367646</v>
      </c>
      <c r="N609">
        <v>86080974</v>
      </c>
      <c r="O609">
        <v>8477059</v>
      </c>
      <c r="P609">
        <v>18124</v>
      </c>
      <c r="Q609">
        <v>971</v>
      </c>
      <c r="R609">
        <v>32494.83</v>
      </c>
      <c r="S609">
        <v>3086.84</v>
      </c>
      <c r="T609">
        <v>18324245</v>
      </c>
      <c r="U609">
        <v>1970635</v>
      </c>
      <c r="V609">
        <v>2273741</v>
      </c>
      <c r="W609">
        <v>115348</v>
      </c>
      <c r="X609">
        <v>57601</v>
      </c>
      <c r="Y609">
        <v>3256</v>
      </c>
    </row>
    <row r="610" spans="1:25">
      <c r="A610">
        <v>608</v>
      </c>
      <c r="B610">
        <v>2017</v>
      </c>
      <c r="C610">
        <v>6</v>
      </c>
      <c r="D610" t="s">
        <v>45</v>
      </c>
      <c r="E610" t="s">
        <v>262</v>
      </c>
      <c r="F610">
        <v>1597856262</v>
      </c>
      <c r="G610">
        <v>376420920</v>
      </c>
      <c r="H610">
        <v>1261374217</v>
      </c>
      <c r="I610">
        <v>340630753</v>
      </c>
      <c r="J610">
        <v>162144033</v>
      </c>
      <c r="K610">
        <v>62621795</v>
      </c>
      <c r="L610">
        <v>112112792</v>
      </c>
      <c r="M610">
        <v>43912690</v>
      </c>
      <c r="N610">
        <v>59192877</v>
      </c>
      <c r="O610">
        <v>13211690</v>
      </c>
      <c r="P610">
        <v>20125</v>
      </c>
      <c r="Q610">
        <v>350</v>
      </c>
      <c r="R610">
        <v>29650.09</v>
      </c>
      <c r="S610">
        <v>2135.71</v>
      </c>
      <c r="T610">
        <v>13663922</v>
      </c>
      <c r="U610">
        <v>1603746</v>
      </c>
      <c r="V610">
        <v>1622000</v>
      </c>
      <c r="W610">
        <v>58861</v>
      </c>
      <c r="X610">
        <v>56488</v>
      </c>
      <c r="Y610">
        <v>1766</v>
      </c>
    </row>
    <row r="611" spans="1:25">
      <c r="A611">
        <v>609</v>
      </c>
      <c r="B611">
        <v>2017</v>
      </c>
      <c r="C611">
        <v>6</v>
      </c>
      <c r="D611" t="s">
        <v>47</v>
      </c>
      <c r="E611" t="s">
        <v>262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>
      <c r="A612">
        <v>610</v>
      </c>
      <c r="B612">
        <v>2017</v>
      </c>
      <c r="C612">
        <v>6</v>
      </c>
      <c r="D612" t="s">
        <v>47</v>
      </c>
      <c r="E612" t="s">
        <v>262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>
      <c r="A613">
        <v>611</v>
      </c>
      <c r="B613">
        <v>2017</v>
      </c>
      <c r="C613">
        <v>6</v>
      </c>
      <c r="D613" t="s">
        <v>182</v>
      </c>
      <c r="E613" t="s">
        <v>262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>
      <c r="A614">
        <v>612</v>
      </c>
      <c r="B614">
        <v>2017</v>
      </c>
      <c r="C614">
        <v>7</v>
      </c>
      <c r="D614" t="s">
        <v>71</v>
      </c>
      <c r="E614" t="s">
        <v>263</v>
      </c>
      <c r="F614">
        <v>3284986143</v>
      </c>
      <c r="G614">
        <v>2973720234</v>
      </c>
      <c r="H614">
        <v>2775978042</v>
      </c>
      <c r="I614">
        <v>2604925888</v>
      </c>
      <c r="J614">
        <v>364091170</v>
      </c>
      <c r="K614">
        <v>470078605</v>
      </c>
      <c r="L614">
        <v>253119809</v>
      </c>
      <c r="M614">
        <v>317548789</v>
      </c>
      <c r="N614">
        <v>93534966</v>
      </c>
      <c r="O614">
        <v>64365514</v>
      </c>
      <c r="P614">
        <v>17646</v>
      </c>
      <c r="Q614">
        <v>2663</v>
      </c>
      <c r="R614">
        <v>30547.559999999899</v>
      </c>
      <c r="S614">
        <v>15650.9</v>
      </c>
      <c r="T614">
        <v>17594595</v>
      </c>
      <c r="U614">
        <v>11545879</v>
      </c>
      <c r="V614">
        <v>2571489</v>
      </c>
      <c r="W614">
        <v>523075</v>
      </c>
      <c r="X614">
        <v>15607</v>
      </c>
      <c r="Y614">
        <v>1758</v>
      </c>
    </row>
    <row r="615" spans="1:25">
      <c r="A615">
        <v>613</v>
      </c>
      <c r="B615">
        <v>2017</v>
      </c>
      <c r="C615">
        <v>7</v>
      </c>
      <c r="D615" t="s">
        <v>47</v>
      </c>
      <c r="E615" t="s">
        <v>263</v>
      </c>
      <c r="F615">
        <v>3939428138</v>
      </c>
      <c r="G615">
        <v>545029307</v>
      </c>
      <c r="H615">
        <v>3233871328</v>
      </c>
      <c r="I615">
        <v>415756401</v>
      </c>
      <c r="J615">
        <v>443050655</v>
      </c>
      <c r="K615">
        <v>60971035</v>
      </c>
      <c r="L615">
        <v>290695654</v>
      </c>
      <c r="M615">
        <v>37809980</v>
      </c>
      <c r="N615">
        <v>107731293</v>
      </c>
      <c r="O615">
        <v>13060369</v>
      </c>
      <c r="P615">
        <v>21768</v>
      </c>
      <c r="Q615">
        <v>1363</v>
      </c>
      <c r="R615">
        <v>40500.17</v>
      </c>
      <c r="S615">
        <v>4690.78</v>
      </c>
      <c r="T615">
        <v>23284790</v>
      </c>
      <c r="U615">
        <v>3080167</v>
      </c>
      <c r="V615">
        <v>2882793</v>
      </c>
      <c r="W615">
        <v>183729</v>
      </c>
      <c r="X615">
        <v>56290</v>
      </c>
      <c r="Y615">
        <v>3289</v>
      </c>
    </row>
    <row r="616" spans="1:25">
      <c r="A616">
        <v>614</v>
      </c>
      <c r="B616">
        <v>2017</v>
      </c>
      <c r="C616">
        <v>7</v>
      </c>
      <c r="D616" t="s">
        <v>45</v>
      </c>
      <c r="E616" t="s">
        <v>263</v>
      </c>
      <c r="F616">
        <v>1797669065</v>
      </c>
      <c r="G616">
        <v>499787030</v>
      </c>
      <c r="H616">
        <v>1494346089</v>
      </c>
      <c r="I616">
        <v>443969998</v>
      </c>
      <c r="J616">
        <v>183452819</v>
      </c>
      <c r="K616">
        <v>81901768</v>
      </c>
      <c r="L616">
        <v>132536141</v>
      </c>
      <c r="M616">
        <v>54184272</v>
      </c>
      <c r="N616">
        <v>65742223</v>
      </c>
      <c r="O616">
        <v>17087327</v>
      </c>
      <c r="P616">
        <v>21371</v>
      </c>
      <c r="Q616">
        <v>483</v>
      </c>
      <c r="R616">
        <v>32489.01</v>
      </c>
      <c r="S616">
        <v>2875.2</v>
      </c>
      <c r="T616">
        <v>15419273</v>
      </c>
      <c r="U616">
        <v>2151922</v>
      </c>
      <c r="V616">
        <v>1811675</v>
      </c>
      <c r="W616">
        <v>81615</v>
      </c>
      <c r="X616">
        <v>62545</v>
      </c>
      <c r="Y616">
        <v>1805</v>
      </c>
    </row>
    <row r="617" spans="1:25">
      <c r="A617">
        <v>615</v>
      </c>
      <c r="B617">
        <v>2017</v>
      </c>
      <c r="C617">
        <v>7</v>
      </c>
      <c r="D617" t="s">
        <v>47</v>
      </c>
      <c r="E617" t="s">
        <v>263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>
      <c r="A618">
        <v>616</v>
      </c>
      <c r="B618">
        <v>2017</v>
      </c>
      <c r="C618">
        <v>7</v>
      </c>
      <c r="D618" t="s">
        <v>47</v>
      </c>
      <c r="E618" t="s">
        <v>263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>
      <c r="A619">
        <v>617</v>
      </c>
      <c r="B619">
        <v>2017</v>
      </c>
      <c r="C619">
        <v>7</v>
      </c>
      <c r="D619" t="s">
        <v>182</v>
      </c>
      <c r="E619" t="s">
        <v>263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>
      <c r="A620">
        <v>618</v>
      </c>
      <c r="B620">
        <v>2017</v>
      </c>
      <c r="C620">
        <v>8</v>
      </c>
      <c r="D620" t="s">
        <v>71</v>
      </c>
      <c r="E620" t="s">
        <v>263</v>
      </c>
      <c r="F620">
        <v>3181341859</v>
      </c>
      <c r="G620">
        <v>2822288303</v>
      </c>
      <c r="H620">
        <v>2588637661</v>
      </c>
      <c r="I620">
        <v>2415871730</v>
      </c>
      <c r="J620">
        <v>352882499</v>
      </c>
      <c r="K620">
        <v>451812682</v>
      </c>
      <c r="L620">
        <v>233736459</v>
      </c>
      <c r="M620">
        <v>303452166</v>
      </c>
      <c r="N620">
        <v>89195297</v>
      </c>
      <c r="O620">
        <v>46926138</v>
      </c>
      <c r="P620">
        <v>17404</v>
      </c>
      <c r="Q620">
        <v>2381</v>
      </c>
      <c r="R620">
        <v>30105.85</v>
      </c>
      <c r="S620">
        <v>14450.17</v>
      </c>
      <c r="T620">
        <v>17048524</v>
      </c>
      <c r="U620">
        <v>10702344</v>
      </c>
      <c r="V620">
        <v>2402997</v>
      </c>
      <c r="W620">
        <v>473717</v>
      </c>
      <c r="X620">
        <v>13954</v>
      </c>
      <c r="Y620">
        <v>1822</v>
      </c>
    </row>
    <row r="621" spans="1:25">
      <c r="A621">
        <v>619</v>
      </c>
      <c r="B621">
        <v>2017</v>
      </c>
      <c r="C621">
        <v>8</v>
      </c>
      <c r="D621" t="s">
        <v>47</v>
      </c>
      <c r="E621" t="s">
        <v>263</v>
      </c>
      <c r="F621">
        <v>3383373896</v>
      </c>
      <c r="G621">
        <v>446271755</v>
      </c>
      <c r="H621">
        <v>2660232990</v>
      </c>
      <c r="I621">
        <v>330333956</v>
      </c>
      <c r="J621">
        <v>380367474</v>
      </c>
      <c r="K621">
        <v>49927272</v>
      </c>
      <c r="L621">
        <v>238103490</v>
      </c>
      <c r="M621">
        <v>30205935</v>
      </c>
      <c r="N621">
        <v>93162057</v>
      </c>
      <c r="O621">
        <v>10914615</v>
      </c>
      <c r="P621">
        <v>19467</v>
      </c>
      <c r="Q621">
        <v>1185</v>
      </c>
      <c r="R621">
        <v>35429.6899999999</v>
      </c>
      <c r="S621">
        <v>3926.87</v>
      </c>
      <c r="T621">
        <v>19935126</v>
      </c>
      <c r="U621">
        <v>2523813</v>
      </c>
      <c r="V621">
        <v>2439130</v>
      </c>
      <c r="W621">
        <v>153647</v>
      </c>
      <c r="X621">
        <v>58102</v>
      </c>
      <c r="Y621">
        <v>4241</v>
      </c>
    </row>
    <row r="622" spans="1:25">
      <c r="A622">
        <v>620</v>
      </c>
      <c r="B622">
        <v>2017</v>
      </c>
      <c r="C622">
        <v>8</v>
      </c>
      <c r="D622" t="s">
        <v>45</v>
      </c>
      <c r="E622" t="s">
        <v>263</v>
      </c>
      <c r="F622">
        <v>1668133624</v>
      </c>
      <c r="G622">
        <v>467890167</v>
      </c>
      <c r="H622">
        <v>1328181203</v>
      </c>
      <c r="I622">
        <v>413981898</v>
      </c>
      <c r="J622">
        <v>170107120</v>
      </c>
      <c r="K622">
        <v>80148375</v>
      </c>
      <c r="L622">
        <v>116542839</v>
      </c>
      <c r="M622">
        <v>53006102</v>
      </c>
      <c r="N622">
        <v>62265093</v>
      </c>
      <c r="O622">
        <v>16358120</v>
      </c>
      <c r="P622">
        <v>20925</v>
      </c>
      <c r="Q622">
        <v>464</v>
      </c>
      <c r="R622">
        <v>30833.7</v>
      </c>
      <c r="S622">
        <v>2754.64</v>
      </c>
      <c r="T622">
        <v>14191444</v>
      </c>
      <c r="U622">
        <v>2058796</v>
      </c>
      <c r="V622">
        <v>1720937</v>
      </c>
      <c r="W622">
        <v>76482</v>
      </c>
      <c r="X622">
        <v>57737</v>
      </c>
      <c r="Y622">
        <v>1950</v>
      </c>
    </row>
    <row r="623" spans="1:25">
      <c r="A623">
        <v>621</v>
      </c>
      <c r="B623">
        <v>2017</v>
      </c>
      <c r="C623">
        <v>8</v>
      </c>
      <c r="D623" t="s">
        <v>47</v>
      </c>
      <c r="E623" t="s">
        <v>263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>
      <c r="A624">
        <v>622</v>
      </c>
      <c r="B624">
        <v>2017</v>
      </c>
      <c r="C624">
        <v>8</v>
      </c>
      <c r="D624" t="s">
        <v>47</v>
      </c>
      <c r="E624" t="s">
        <v>263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>
        <v>623</v>
      </c>
      <c r="B625">
        <v>2017</v>
      </c>
      <c r="C625">
        <v>8</v>
      </c>
      <c r="D625" t="s">
        <v>182</v>
      </c>
      <c r="E625" t="s">
        <v>263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>
        <v>624</v>
      </c>
      <c r="B626">
        <v>2017</v>
      </c>
      <c r="C626">
        <v>9</v>
      </c>
      <c r="D626" t="s">
        <v>71</v>
      </c>
      <c r="E626" t="s">
        <v>263</v>
      </c>
      <c r="F626">
        <v>2929953708</v>
      </c>
      <c r="G626">
        <v>2634630872</v>
      </c>
      <c r="H626">
        <v>2486966266</v>
      </c>
      <c r="I626">
        <v>2303358140</v>
      </c>
      <c r="J626">
        <v>324354016</v>
      </c>
      <c r="K626">
        <v>419927124</v>
      </c>
      <c r="L626">
        <v>223910642</v>
      </c>
      <c r="M626">
        <v>296954000</v>
      </c>
      <c r="N626">
        <v>85656924</v>
      </c>
      <c r="O626">
        <v>46019313</v>
      </c>
      <c r="P626">
        <v>16301</v>
      </c>
      <c r="Q626">
        <v>2258</v>
      </c>
      <c r="R626">
        <v>27738.400000000001</v>
      </c>
      <c r="S626">
        <v>13468.2499999999</v>
      </c>
      <c r="T626">
        <v>15711111</v>
      </c>
      <c r="U626">
        <v>9983339</v>
      </c>
      <c r="V626">
        <v>2359836</v>
      </c>
      <c r="W626">
        <v>448482</v>
      </c>
      <c r="X626">
        <v>8932</v>
      </c>
      <c r="Y626">
        <v>1156</v>
      </c>
    </row>
    <row r="627" spans="1:25">
      <c r="A627">
        <v>625</v>
      </c>
      <c r="B627">
        <v>2017</v>
      </c>
      <c r="C627">
        <v>9</v>
      </c>
      <c r="D627" t="s">
        <v>47</v>
      </c>
      <c r="E627" t="s">
        <v>263</v>
      </c>
      <c r="F627">
        <v>3300615732</v>
      </c>
      <c r="G627">
        <v>442688407</v>
      </c>
      <c r="H627">
        <v>2665120517</v>
      </c>
      <c r="I627">
        <v>326977087</v>
      </c>
      <c r="J627">
        <v>371138338</v>
      </c>
      <c r="K627">
        <v>49525303</v>
      </c>
      <c r="L627">
        <v>236712942</v>
      </c>
      <c r="M627">
        <v>29769620</v>
      </c>
      <c r="N627">
        <v>90716400</v>
      </c>
      <c r="O627">
        <v>10737136</v>
      </c>
      <c r="P627">
        <v>19118</v>
      </c>
      <c r="Q627">
        <v>1186</v>
      </c>
      <c r="R627">
        <v>34803.08</v>
      </c>
      <c r="S627">
        <v>3914.2</v>
      </c>
      <c r="T627">
        <v>19479892</v>
      </c>
      <c r="U627">
        <v>2503069</v>
      </c>
      <c r="V627">
        <v>2485451</v>
      </c>
      <c r="W627">
        <v>154111</v>
      </c>
      <c r="X627">
        <v>59429</v>
      </c>
      <c r="Y627">
        <v>3749</v>
      </c>
    </row>
    <row r="628" spans="1:25">
      <c r="A628">
        <v>626</v>
      </c>
      <c r="B628">
        <v>2017</v>
      </c>
      <c r="C628">
        <v>9</v>
      </c>
      <c r="D628" t="s">
        <v>45</v>
      </c>
      <c r="E628" t="s">
        <v>263</v>
      </c>
      <c r="F628">
        <v>1613088748</v>
      </c>
      <c r="G628">
        <v>402406908</v>
      </c>
      <c r="H628">
        <v>1318360036</v>
      </c>
      <c r="I628">
        <v>357042903</v>
      </c>
      <c r="J628">
        <v>165035505</v>
      </c>
      <c r="K628">
        <v>66021805</v>
      </c>
      <c r="L628">
        <v>115250686</v>
      </c>
      <c r="M628">
        <v>43848119</v>
      </c>
      <c r="N628">
        <v>60469877</v>
      </c>
      <c r="O628">
        <v>14189850</v>
      </c>
      <c r="P628">
        <v>20244</v>
      </c>
      <c r="Q628">
        <v>416</v>
      </c>
      <c r="R628">
        <v>29792.080000000002</v>
      </c>
      <c r="S628">
        <v>2422.39</v>
      </c>
      <c r="T628">
        <v>13739000</v>
      </c>
      <c r="U628">
        <v>1802619</v>
      </c>
      <c r="V628">
        <v>1702545</v>
      </c>
      <c r="W628">
        <v>66589</v>
      </c>
      <c r="X628">
        <v>58298</v>
      </c>
      <c r="Y628">
        <v>1658</v>
      </c>
    </row>
    <row r="629" spans="1:25">
      <c r="A629">
        <v>627</v>
      </c>
      <c r="B629">
        <v>2017</v>
      </c>
      <c r="C629">
        <v>9</v>
      </c>
      <c r="D629" t="s">
        <v>47</v>
      </c>
      <c r="E629" t="s">
        <v>263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>
        <v>628</v>
      </c>
      <c r="B630">
        <v>2017</v>
      </c>
      <c r="C630">
        <v>9</v>
      </c>
      <c r="D630" t="s">
        <v>47</v>
      </c>
      <c r="E630" t="s">
        <v>263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>
        <v>629</v>
      </c>
      <c r="B631">
        <v>2017</v>
      </c>
      <c r="C631">
        <v>9</v>
      </c>
      <c r="D631" t="s">
        <v>182</v>
      </c>
      <c r="E631" t="s">
        <v>263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>
      <c r="A632">
        <v>630</v>
      </c>
      <c r="B632">
        <v>2017</v>
      </c>
      <c r="C632">
        <v>10</v>
      </c>
      <c r="D632" t="s">
        <v>71</v>
      </c>
      <c r="E632" t="s">
        <v>264</v>
      </c>
      <c r="F632">
        <v>3041095826</v>
      </c>
      <c r="G632">
        <v>2540001136</v>
      </c>
      <c r="H632">
        <v>2596821938</v>
      </c>
      <c r="I632">
        <v>2215612977</v>
      </c>
      <c r="J632">
        <v>337154200</v>
      </c>
      <c r="K632">
        <v>404837936</v>
      </c>
      <c r="L632">
        <v>234164612</v>
      </c>
      <c r="M632">
        <v>284569674</v>
      </c>
      <c r="N632">
        <v>87805606</v>
      </c>
      <c r="O632">
        <v>43622671</v>
      </c>
      <c r="P632">
        <v>16955</v>
      </c>
      <c r="Q632">
        <v>2218</v>
      </c>
      <c r="R632">
        <v>29084.429999999898</v>
      </c>
      <c r="S632">
        <v>13325.9</v>
      </c>
      <c r="T632">
        <v>16300762</v>
      </c>
      <c r="U632">
        <v>9814485</v>
      </c>
      <c r="V632">
        <v>2486852</v>
      </c>
      <c r="W632">
        <v>436117</v>
      </c>
      <c r="X632">
        <v>8638</v>
      </c>
      <c r="Y632">
        <v>1391</v>
      </c>
    </row>
    <row r="633" spans="1:25">
      <c r="A633">
        <v>631</v>
      </c>
      <c r="B633">
        <v>2017</v>
      </c>
      <c r="C633">
        <v>10</v>
      </c>
      <c r="D633" t="s">
        <v>47</v>
      </c>
      <c r="E633" t="s">
        <v>264</v>
      </c>
      <c r="F633">
        <v>3444965909</v>
      </c>
      <c r="G633">
        <v>437742939</v>
      </c>
      <c r="H633">
        <v>2803043909</v>
      </c>
      <c r="I633">
        <v>319134326</v>
      </c>
      <c r="J633">
        <v>387339105</v>
      </c>
      <c r="K633">
        <v>48977919</v>
      </c>
      <c r="L633">
        <v>248823458</v>
      </c>
      <c r="M633">
        <v>28830906</v>
      </c>
      <c r="N633">
        <v>95557204</v>
      </c>
      <c r="O633">
        <v>10816204</v>
      </c>
      <c r="P633">
        <v>19815</v>
      </c>
      <c r="Q633">
        <v>1176</v>
      </c>
      <c r="R633">
        <v>36318.269999999997</v>
      </c>
      <c r="S633">
        <v>3881.1099999999901</v>
      </c>
      <c r="T633">
        <v>20318486</v>
      </c>
      <c r="U633">
        <v>2477659</v>
      </c>
      <c r="V633">
        <v>2614746</v>
      </c>
      <c r="W633">
        <v>151342</v>
      </c>
      <c r="X633">
        <v>60478</v>
      </c>
      <c r="Y633">
        <v>3587</v>
      </c>
    </row>
    <row r="634" spans="1:25">
      <c r="A634">
        <v>632</v>
      </c>
      <c r="B634">
        <v>2017</v>
      </c>
      <c r="C634">
        <v>10</v>
      </c>
      <c r="D634" t="s">
        <v>45</v>
      </c>
      <c r="E634" t="s">
        <v>264</v>
      </c>
      <c r="F634">
        <v>1612731884</v>
      </c>
      <c r="G634">
        <v>423680292</v>
      </c>
      <c r="H634">
        <v>1303232746</v>
      </c>
      <c r="I634">
        <v>383229116</v>
      </c>
      <c r="J634">
        <v>164612824</v>
      </c>
      <c r="K634">
        <v>74307065</v>
      </c>
      <c r="L634">
        <v>114028507</v>
      </c>
      <c r="M634">
        <v>48657618</v>
      </c>
      <c r="N634">
        <v>61117091</v>
      </c>
      <c r="O634">
        <v>15157103</v>
      </c>
      <c r="P634">
        <v>20371</v>
      </c>
      <c r="Q634">
        <v>432</v>
      </c>
      <c r="R634">
        <v>30235.35</v>
      </c>
      <c r="S634">
        <v>2582.17</v>
      </c>
      <c r="T634">
        <v>13798032</v>
      </c>
      <c r="U634">
        <v>1894664</v>
      </c>
      <c r="V634">
        <v>1685109</v>
      </c>
      <c r="W634">
        <v>71028</v>
      </c>
      <c r="X634">
        <v>67966</v>
      </c>
      <c r="Y634">
        <v>2140</v>
      </c>
    </row>
    <row r="635" spans="1:25">
      <c r="A635">
        <v>633</v>
      </c>
      <c r="B635">
        <v>2017</v>
      </c>
      <c r="C635">
        <v>10</v>
      </c>
      <c r="D635" t="s">
        <v>47</v>
      </c>
      <c r="E635" t="s">
        <v>264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>
        <v>634</v>
      </c>
      <c r="B636">
        <v>2017</v>
      </c>
      <c r="C636">
        <v>10</v>
      </c>
      <c r="D636" t="s">
        <v>47</v>
      </c>
      <c r="E636" t="s">
        <v>264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>
      <c r="A637">
        <v>635</v>
      </c>
      <c r="B637">
        <v>2017</v>
      </c>
      <c r="C637">
        <v>10</v>
      </c>
      <c r="D637" t="s">
        <v>182</v>
      </c>
      <c r="E637" t="s">
        <v>264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>
      <c r="A638">
        <v>636</v>
      </c>
      <c r="B638">
        <v>2017</v>
      </c>
      <c r="C638">
        <v>11</v>
      </c>
      <c r="D638" t="s">
        <v>71</v>
      </c>
      <c r="E638" t="s">
        <v>264</v>
      </c>
      <c r="F638">
        <v>3012190062</v>
      </c>
      <c r="G638">
        <v>2519217148</v>
      </c>
      <c r="H638">
        <v>2505626677</v>
      </c>
      <c r="I638">
        <v>2102522894</v>
      </c>
      <c r="J638">
        <v>335736689</v>
      </c>
      <c r="K638">
        <v>401124583</v>
      </c>
      <c r="L638">
        <v>227543093</v>
      </c>
      <c r="M638">
        <v>266496657</v>
      </c>
      <c r="N638">
        <v>87691168</v>
      </c>
      <c r="O638">
        <v>43768878</v>
      </c>
      <c r="P638">
        <v>16661</v>
      </c>
      <c r="Q638">
        <v>2212</v>
      </c>
      <c r="R638">
        <v>28855.5</v>
      </c>
      <c r="S638">
        <v>13159.16</v>
      </c>
      <c r="T638">
        <v>16133619</v>
      </c>
      <c r="U638">
        <v>9669676</v>
      </c>
      <c r="V638">
        <v>2359866</v>
      </c>
      <c r="W638">
        <v>424244</v>
      </c>
      <c r="X638">
        <v>9703</v>
      </c>
      <c r="Y638">
        <v>1623</v>
      </c>
    </row>
    <row r="639" spans="1:25">
      <c r="A639">
        <v>637</v>
      </c>
      <c r="B639">
        <v>2017</v>
      </c>
      <c r="C639">
        <v>11</v>
      </c>
      <c r="D639" t="s">
        <v>47</v>
      </c>
      <c r="E639" t="s">
        <v>264</v>
      </c>
      <c r="F639">
        <v>3384963134</v>
      </c>
      <c r="G639">
        <v>429275142</v>
      </c>
      <c r="H639">
        <v>2771666512</v>
      </c>
      <c r="I639">
        <v>314556772</v>
      </c>
      <c r="J639">
        <v>380631873</v>
      </c>
      <c r="K639">
        <v>48031796</v>
      </c>
      <c r="L639">
        <v>246645361</v>
      </c>
      <c r="M639">
        <v>28488027</v>
      </c>
      <c r="N639">
        <v>95120203</v>
      </c>
      <c r="O639">
        <v>10684485</v>
      </c>
      <c r="P639">
        <v>19489</v>
      </c>
      <c r="Q639">
        <v>1172</v>
      </c>
      <c r="R639">
        <v>35451.629999999997</v>
      </c>
      <c r="S639">
        <v>3767.06</v>
      </c>
      <c r="T639">
        <v>19981532</v>
      </c>
      <c r="U639">
        <v>2430294</v>
      </c>
      <c r="V639">
        <v>2576625</v>
      </c>
      <c r="W639">
        <v>150732</v>
      </c>
      <c r="X639">
        <v>56224</v>
      </c>
      <c r="Y639">
        <v>3791</v>
      </c>
    </row>
    <row r="640" spans="1:25">
      <c r="A640">
        <v>638</v>
      </c>
      <c r="B640">
        <v>2017</v>
      </c>
      <c r="C640">
        <v>11</v>
      </c>
      <c r="D640" t="s">
        <v>45</v>
      </c>
      <c r="E640" t="s">
        <v>264</v>
      </c>
      <c r="F640">
        <v>1594535964</v>
      </c>
      <c r="G640">
        <v>404666656</v>
      </c>
      <c r="H640">
        <v>1288935769</v>
      </c>
      <c r="I640">
        <v>351483381</v>
      </c>
      <c r="J640">
        <v>161268982</v>
      </c>
      <c r="K640">
        <v>68412373</v>
      </c>
      <c r="L640">
        <v>112666743</v>
      </c>
      <c r="M640">
        <v>46406734</v>
      </c>
      <c r="N640">
        <v>59973250</v>
      </c>
      <c r="O640">
        <v>14714416</v>
      </c>
      <c r="P640">
        <v>19941</v>
      </c>
      <c r="Q640">
        <v>452</v>
      </c>
      <c r="R640">
        <v>29746.93</v>
      </c>
      <c r="S640">
        <v>2562.51999999999</v>
      </c>
      <c r="T640">
        <v>13653219</v>
      </c>
      <c r="U640">
        <v>1872110</v>
      </c>
      <c r="V640">
        <v>1646036</v>
      </c>
      <c r="W640">
        <v>67147</v>
      </c>
      <c r="X640">
        <v>67419</v>
      </c>
      <c r="Y640">
        <v>2394</v>
      </c>
    </row>
    <row r="641" spans="1:25">
      <c r="A641">
        <v>639</v>
      </c>
      <c r="B641">
        <v>2017</v>
      </c>
      <c r="C641">
        <v>11</v>
      </c>
      <c r="D641" t="s">
        <v>47</v>
      </c>
      <c r="E641" t="s">
        <v>264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>
      <c r="A642">
        <v>640</v>
      </c>
      <c r="B642">
        <v>2017</v>
      </c>
      <c r="C642">
        <v>11</v>
      </c>
      <c r="D642" t="s">
        <v>47</v>
      </c>
      <c r="E642" t="s">
        <v>264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>
      <c r="A643">
        <v>641</v>
      </c>
      <c r="B643">
        <v>2017</v>
      </c>
      <c r="C643">
        <v>11</v>
      </c>
      <c r="D643" t="s">
        <v>182</v>
      </c>
      <c r="E643" t="s">
        <v>264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>
      <c r="A644">
        <v>642</v>
      </c>
      <c r="B644">
        <v>2017</v>
      </c>
      <c r="C644">
        <v>12</v>
      </c>
      <c r="D644" t="s">
        <v>71</v>
      </c>
      <c r="E644" t="s">
        <v>264</v>
      </c>
      <c r="F644">
        <v>3240498045</v>
      </c>
      <c r="G644">
        <v>2711098134</v>
      </c>
      <c r="H644">
        <v>2751263518</v>
      </c>
      <c r="I644">
        <v>2266464949</v>
      </c>
      <c r="J644">
        <v>362061066</v>
      </c>
      <c r="K644">
        <v>432173153</v>
      </c>
      <c r="L644">
        <v>251542102</v>
      </c>
      <c r="M644">
        <v>293682919</v>
      </c>
      <c r="N644">
        <v>92992833</v>
      </c>
      <c r="O644">
        <v>46179459</v>
      </c>
      <c r="P644">
        <v>17530</v>
      </c>
      <c r="Q644">
        <v>2325</v>
      </c>
      <c r="R644">
        <v>30623.51</v>
      </c>
      <c r="S644">
        <v>13881.19</v>
      </c>
      <c r="T644">
        <v>17290298</v>
      </c>
      <c r="U644">
        <v>10245786</v>
      </c>
      <c r="V644">
        <v>2565466</v>
      </c>
      <c r="W644">
        <v>450088</v>
      </c>
      <c r="X644">
        <v>10836</v>
      </c>
      <c r="Y644">
        <v>1510</v>
      </c>
    </row>
    <row r="645" spans="1:25">
      <c r="A645">
        <v>643</v>
      </c>
      <c r="B645">
        <v>2017</v>
      </c>
      <c r="C645">
        <v>12</v>
      </c>
      <c r="D645" t="s">
        <v>47</v>
      </c>
      <c r="E645" t="s">
        <v>264</v>
      </c>
      <c r="F645">
        <v>4055665299</v>
      </c>
      <c r="G645">
        <v>492728250</v>
      </c>
      <c r="H645">
        <v>3296458797</v>
      </c>
      <c r="I645">
        <v>379808961</v>
      </c>
      <c r="J645">
        <v>455725042</v>
      </c>
      <c r="K645">
        <v>55129262</v>
      </c>
      <c r="L645">
        <v>295808524</v>
      </c>
      <c r="M645">
        <v>34301034</v>
      </c>
      <c r="N645">
        <v>110993454</v>
      </c>
      <c r="O645">
        <v>12162530</v>
      </c>
      <c r="P645">
        <v>22236</v>
      </c>
      <c r="Q645">
        <v>1330</v>
      </c>
      <c r="R645">
        <v>41915.67</v>
      </c>
      <c r="S645">
        <v>4310.2299999999896</v>
      </c>
      <c r="T645">
        <v>23799585</v>
      </c>
      <c r="U645">
        <v>2788530</v>
      </c>
      <c r="V645">
        <v>2916136</v>
      </c>
      <c r="W645">
        <v>179827</v>
      </c>
      <c r="X645">
        <v>56546</v>
      </c>
      <c r="Y645">
        <v>3226</v>
      </c>
    </row>
    <row r="646" spans="1:25">
      <c r="A646">
        <v>644</v>
      </c>
      <c r="B646">
        <v>2017</v>
      </c>
      <c r="C646">
        <v>12</v>
      </c>
      <c r="D646" t="s">
        <v>45</v>
      </c>
      <c r="E646" t="s">
        <v>264</v>
      </c>
      <c r="F646">
        <v>1847465866</v>
      </c>
      <c r="G646">
        <v>617580108</v>
      </c>
      <c r="H646">
        <v>1506962046</v>
      </c>
      <c r="I646">
        <v>539493299</v>
      </c>
      <c r="J646">
        <v>187097477</v>
      </c>
      <c r="K646">
        <v>101803127</v>
      </c>
      <c r="L646">
        <v>133502068</v>
      </c>
      <c r="M646">
        <v>70073038</v>
      </c>
      <c r="N646">
        <v>67177650</v>
      </c>
      <c r="O646">
        <v>21361594</v>
      </c>
      <c r="P646">
        <v>21351</v>
      </c>
      <c r="Q646">
        <v>640</v>
      </c>
      <c r="R646">
        <v>32582.58</v>
      </c>
      <c r="S646">
        <v>3728.70999999999</v>
      </c>
      <c r="T646">
        <v>15651820</v>
      </c>
      <c r="U646">
        <v>2733867</v>
      </c>
      <c r="V646">
        <v>1780227</v>
      </c>
      <c r="W646">
        <v>102691</v>
      </c>
      <c r="X646">
        <v>73498</v>
      </c>
      <c r="Y646">
        <v>2413</v>
      </c>
    </row>
    <row r="647" spans="1:25">
      <c r="A647">
        <v>645</v>
      </c>
      <c r="B647">
        <v>2017</v>
      </c>
      <c r="C647">
        <v>12</v>
      </c>
      <c r="D647" t="s">
        <v>47</v>
      </c>
      <c r="E647" t="s">
        <v>264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>
      <c r="A648">
        <v>646</v>
      </c>
      <c r="B648">
        <v>2017</v>
      </c>
      <c r="C648">
        <v>12</v>
      </c>
      <c r="D648" t="s">
        <v>47</v>
      </c>
      <c r="E648" t="s">
        <v>264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>
      <c r="A649">
        <v>647</v>
      </c>
      <c r="B649">
        <v>2017</v>
      </c>
      <c r="C649">
        <v>12</v>
      </c>
      <c r="D649" t="s">
        <v>182</v>
      </c>
      <c r="E649" t="s">
        <v>264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>
      <c r="A650">
        <v>648</v>
      </c>
      <c r="B650">
        <v>2018</v>
      </c>
      <c r="C650">
        <v>1</v>
      </c>
      <c r="D650" t="s">
        <v>71</v>
      </c>
      <c r="E650" t="s">
        <v>261</v>
      </c>
      <c r="F650">
        <v>3318682872</v>
      </c>
      <c r="G650">
        <v>3030369733</v>
      </c>
      <c r="H650">
        <v>2805169875</v>
      </c>
      <c r="I650">
        <v>2631726311</v>
      </c>
      <c r="J650">
        <v>367223053</v>
      </c>
      <c r="K650">
        <v>484112948</v>
      </c>
      <c r="L650">
        <v>252834503</v>
      </c>
      <c r="M650">
        <v>324136402</v>
      </c>
      <c r="N650">
        <v>93273364</v>
      </c>
      <c r="O650">
        <v>89974587</v>
      </c>
      <c r="P650">
        <v>18004</v>
      </c>
      <c r="Q650">
        <v>2586</v>
      </c>
      <c r="R650">
        <v>31537.040000000001</v>
      </c>
      <c r="S650">
        <v>15533.809999999899</v>
      </c>
      <c r="T650">
        <v>17924456</v>
      </c>
      <c r="U650">
        <v>11470062</v>
      </c>
      <c r="V650">
        <v>2594203</v>
      </c>
      <c r="W650">
        <v>526382</v>
      </c>
      <c r="X650">
        <v>21575</v>
      </c>
      <c r="Y650">
        <v>2239</v>
      </c>
    </row>
    <row r="651" spans="1:25">
      <c r="A651">
        <v>649</v>
      </c>
      <c r="B651">
        <v>2018</v>
      </c>
      <c r="C651">
        <v>1</v>
      </c>
      <c r="D651" t="s">
        <v>47</v>
      </c>
      <c r="E651" t="s">
        <v>261</v>
      </c>
      <c r="F651">
        <v>4280925882</v>
      </c>
      <c r="G651">
        <v>622575632</v>
      </c>
      <c r="H651">
        <v>3596311853</v>
      </c>
      <c r="I651">
        <v>497383974</v>
      </c>
      <c r="J651">
        <v>481434985</v>
      </c>
      <c r="K651">
        <v>69669581</v>
      </c>
      <c r="L651">
        <v>320155985</v>
      </c>
      <c r="M651">
        <v>44657119</v>
      </c>
      <c r="N651">
        <v>118499437</v>
      </c>
      <c r="O651">
        <v>15268467</v>
      </c>
      <c r="P651">
        <v>23187</v>
      </c>
      <c r="Q651">
        <v>1633</v>
      </c>
      <c r="R651">
        <v>44276.5</v>
      </c>
      <c r="S651">
        <v>5405.8199999999897</v>
      </c>
      <c r="T651">
        <v>25293427</v>
      </c>
      <c r="U651">
        <v>3528678</v>
      </c>
      <c r="V651">
        <v>3089429</v>
      </c>
      <c r="W651">
        <v>229187</v>
      </c>
      <c r="X651">
        <v>56940</v>
      </c>
      <c r="Y651">
        <v>3090</v>
      </c>
    </row>
    <row r="652" spans="1:25">
      <c r="A652">
        <v>650</v>
      </c>
      <c r="B652">
        <v>2018</v>
      </c>
      <c r="C652">
        <v>1</v>
      </c>
      <c r="D652" t="s">
        <v>45</v>
      </c>
      <c r="E652" t="s">
        <v>261</v>
      </c>
      <c r="F652">
        <v>2014127002</v>
      </c>
      <c r="G652">
        <v>641728074</v>
      </c>
      <c r="H652">
        <v>1679723788</v>
      </c>
      <c r="I652">
        <v>586837448</v>
      </c>
      <c r="J652">
        <v>203810925</v>
      </c>
      <c r="K652">
        <v>105284253</v>
      </c>
      <c r="L652">
        <v>148242667</v>
      </c>
      <c r="M652">
        <v>73182845</v>
      </c>
      <c r="N652">
        <v>72283208</v>
      </c>
      <c r="O652">
        <v>21745965</v>
      </c>
      <c r="P652">
        <v>22212</v>
      </c>
      <c r="Q652">
        <v>681</v>
      </c>
      <c r="R652">
        <v>34737.369999999901</v>
      </c>
      <c r="S652">
        <v>3875.5</v>
      </c>
      <c r="T652">
        <v>16900758</v>
      </c>
      <c r="U652">
        <v>2822608</v>
      </c>
      <c r="V652">
        <v>1906022</v>
      </c>
      <c r="W652">
        <v>116951</v>
      </c>
      <c r="X652">
        <v>75617</v>
      </c>
      <c r="Y652">
        <v>2466</v>
      </c>
    </row>
    <row r="653" spans="1:25">
      <c r="A653">
        <v>651</v>
      </c>
      <c r="B653">
        <v>2018</v>
      </c>
      <c r="C653">
        <v>1</v>
      </c>
      <c r="D653" t="s">
        <v>47</v>
      </c>
      <c r="E653" t="s">
        <v>261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>
      <c r="A654">
        <v>652</v>
      </c>
      <c r="B654">
        <v>2018</v>
      </c>
      <c r="C654">
        <v>1</v>
      </c>
      <c r="D654" t="s">
        <v>47</v>
      </c>
      <c r="E654" t="s">
        <v>261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>
        <v>653</v>
      </c>
      <c r="B655">
        <v>2018</v>
      </c>
      <c r="C655">
        <v>1</v>
      </c>
      <c r="D655" t="s">
        <v>182</v>
      </c>
      <c r="E655" t="s">
        <v>261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>
      <c r="A656">
        <v>654</v>
      </c>
      <c r="B656">
        <v>2018</v>
      </c>
      <c r="C656">
        <v>2</v>
      </c>
      <c r="D656" t="s">
        <v>71</v>
      </c>
      <c r="E656" t="s">
        <v>261</v>
      </c>
      <c r="F656">
        <v>2833531068</v>
      </c>
      <c r="G656">
        <v>2718428780</v>
      </c>
      <c r="H656">
        <v>2303527459</v>
      </c>
      <c r="I656">
        <v>2301586923</v>
      </c>
      <c r="J656">
        <v>313450045</v>
      </c>
      <c r="K656">
        <v>433177154</v>
      </c>
      <c r="L656">
        <v>206910798</v>
      </c>
      <c r="M656">
        <v>290002693</v>
      </c>
      <c r="N656">
        <v>81295999</v>
      </c>
      <c r="O656">
        <v>81398905</v>
      </c>
      <c r="P656">
        <v>15487</v>
      </c>
      <c r="Q656">
        <v>2342</v>
      </c>
      <c r="R656">
        <v>26851.94</v>
      </c>
      <c r="S656">
        <v>13730.52</v>
      </c>
      <c r="T656">
        <v>15261010</v>
      </c>
      <c r="U656">
        <v>10211985</v>
      </c>
      <c r="V656">
        <v>2153408</v>
      </c>
      <c r="W656">
        <v>468602</v>
      </c>
      <c r="X656">
        <v>22548</v>
      </c>
      <c r="Y656">
        <v>2618</v>
      </c>
    </row>
    <row r="657" spans="1:25">
      <c r="A657">
        <v>655</v>
      </c>
      <c r="B657">
        <v>2018</v>
      </c>
      <c r="C657">
        <v>2</v>
      </c>
      <c r="D657" t="s">
        <v>47</v>
      </c>
      <c r="E657" t="s">
        <v>261</v>
      </c>
      <c r="F657">
        <v>3225373826</v>
      </c>
      <c r="G657">
        <v>536508182</v>
      </c>
      <c r="H657">
        <v>2511658699</v>
      </c>
      <c r="I657">
        <v>416224127</v>
      </c>
      <c r="J657">
        <v>362728874</v>
      </c>
      <c r="K657">
        <v>60030877</v>
      </c>
      <c r="L657">
        <v>224070509</v>
      </c>
      <c r="M657">
        <v>37348374</v>
      </c>
      <c r="N657">
        <v>90230494</v>
      </c>
      <c r="O657">
        <v>12562369</v>
      </c>
      <c r="P657">
        <v>18234</v>
      </c>
      <c r="Q657">
        <v>1390</v>
      </c>
      <c r="R657">
        <v>33666.04</v>
      </c>
      <c r="S657">
        <v>4609.4399999999996</v>
      </c>
      <c r="T657">
        <v>19057775</v>
      </c>
      <c r="U657">
        <v>3037722</v>
      </c>
      <c r="V657">
        <v>2228608</v>
      </c>
      <c r="W657">
        <v>189093</v>
      </c>
      <c r="X657">
        <v>48595</v>
      </c>
      <c r="Y657">
        <v>2974</v>
      </c>
    </row>
    <row r="658" spans="1:25">
      <c r="A658">
        <v>656</v>
      </c>
      <c r="B658">
        <v>2018</v>
      </c>
      <c r="C658">
        <v>2</v>
      </c>
      <c r="D658" t="s">
        <v>45</v>
      </c>
      <c r="E658" t="s">
        <v>261</v>
      </c>
      <c r="F658">
        <v>1624285518</v>
      </c>
      <c r="G658">
        <v>555836086</v>
      </c>
      <c r="H658">
        <v>1286226964</v>
      </c>
      <c r="I658">
        <v>459443390</v>
      </c>
      <c r="J658">
        <v>164429678</v>
      </c>
      <c r="K658">
        <v>91003284</v>
      </c>
      <c r="L658">
        <v>112597442</v>
      </c>
      <c r="M658">
        <v>59563302</v>
      </c>
      <c r="N658">
        <v>58484387</v>
      </c>
      <c r="O658">
        <v>18671453</v>
      </c>
      <c r="P658">
        <v>18803</v>
      </c>
      <c r="Q658">
        <v>593</v>
      </c>
      <c r="R658">
        <v>28677.16</v>
      </c>
      <c r="S658">
        <v>3367.94</v>
      </c>
      <c r="T658">
        <v>13464197</v>
      </c>
      <c r="U658">
        <v>2449245</v>
      </c>
      <c r="V658">
        <v>1539545</v>
      </c>
      <c r="W658">
        <v>92875</v>
      </c>
      <c r="X658">
        <v>60513</v>
      </c>
      <c r="Y658">
        <v>2332</v>
      </c>
    </row>
    <row r="659" spans="1:25">
      <c r="A659">
        <v>657</v>
      </c>
      <c r="B659">
        <v>2018</v>
      </c>
      <c r="C659">
        <v>2</v>
      </c>
      <c r="D659" t="s">
        <v>47</v>
      </c>
      <c r="E659" t="s">
        <v>261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>
        <v>658</v>
      </c>
      <c r="B660">
        <v>2018</v>
      </c>
      <c r="C660">
        <v>2</v>
      </c>
      <c r="D660" t="s">
        <v>47</v>
      </c>
      <c r="E660" t="s">
        <v>261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>
      <c r="A661">
        <v>659</v>
      </c>
      <c r="B661">
        <v>2018</v>
      </c>
      <c r="C661">
        <v>2</v>
      </c>
      <c r="D661" t="s">
        <v>182</v>
      </c>
      <c r="E661" t="s">
        <v>261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>
      <c r="A662">
        <v>660</v>
      </c>
      <c r="B662">
        <v>2018</v>
      </c>
      <c r="C662">
        <v>3</v>
      </c>
      <c r="D662" t="s">
        <v>71</v>
      </c>
      <c r="E662" t="s">
        <v>261</v>
      </c>
      <c r="F662">
        <v>3129705977</v>
      </c>
      <c r="G662">
        <v>2708074586</v>
      </c>
      <c r="H662">
        <v>2515989209</v>
      </c>
      <c r="I662">
        <v>2269050150</v>
      </c>
      <c r="J662">
        <v>347265582</v>
      </c>
      <c r="K662">
        <v>435902778</v>
      </c>
      <c r="L662">
        <v>225895331</v>
      </c>
      <c r="M662">
        <v>297376088</v>
      </c>
      <c r="N662">
        <v>90915304</v>
      </c>
      <c r="O662">
        <v>83142851</v>
      </c>
      <c r="P662">
        <v>17191</v>
      </c>
      <c r="Q662">
        <v>2306</v>
      </c>
      <c r="R662">
        <v>29894.409999999902</v>
      </c>
      <c r="S662">
        <v>13767.0199999999</v>
      </c>
      <c r="T662">
        <v>16874642</v>
      </c>
      <c r="U662">
        <v>10190189</v>
      </c>
      <c r="V662">
        <v>2350058</v>
      </c>
      <c r="W662">
        <v>458347</v>
      </c>
      <c r="X662">
        <v>21864</v>
      </c>
      <c r="Y662">
        <v>2302</v>
      </c>
    </row>
    <row r="663" spans="1:25">
      <c r="A663">
        <v>661</v>
      </c>
      <c r="B663">
        <v>2018</v>
      </c>
      <c r="C663">
        <v>3</v>
      </c>
      <c r="D663" t="s">
        <v>47</v>
      </c>
      <c r="E663" t="s">
        <v>261</v>
      </c>
      <c r="F663">
        <v>3305776999</v>
      </c>
      <c r="G663">
        <v>493785573</v>
      </c>
      <c r="H663">
        <v>2590828847</v>
      </c>
      <c r="I663">
        <v>383525356</v>
      </c>
      <c r="J663">
        <v>371730275</v>
      </c>
      <c r="K663">
        <v>55249322</v>
      </c>
      <c r="L663">
        <v>230508059</v>
      </c>
      <c r="M663">
        <v>34596735</v>
      </c>
      <c r="N663">
        <v>92232192</v>
      </c>
      <c r="O663">
        <v>12116663</v>
      </c>
      <c r="P663">
        <v>19105</v>
      </c>
      <c r="Q663">
        <v>1342</v>
      </c>
      <c r="R663">
        <v>34840.589</v>
      </c>
      <c r="S663">
        <v>4337.01</v>
      </c>
      <c r="T663">
        <v>19515304</v>
      </c>
      <c r="U663">
        <v>2795263</v>
      </c>
      <c r="V663">
        <v>2370860</v>
      </c>
      <c r="W663">
        <v>181881</v>
      </c>
      <c r="X663">
        <v>57209</v>
      </c>
      <c r="Y663">
        <v>3589</v>
      </c>
    </row>
    <row r="664" spans="1:25">
      <c r="A664">
        <v>662</v>
      </c>
      <c r="B664">
        <v>2018</v>
      </c>
      <c r="C664">
        <v>3</v>
      </c>
      <c r="D664" t="s">
        <v>45</v>
      </c>
      <c r="E664" t="s">
        <v>261</v>
      </c>
      <c r="F664">
        <v>1748083778</v>
      </c>
      <c r="G664">
        <v>571298606</v>
      </c>
      <c r="H664">
        <v>1384391167</v>
      </c>
      <c r="I664">
        <v>484389022</v>
      </c>
      <c r="J664">
        <v>176031026</v>
      </c>
      <c r="K664">
        <v>90626920</v>
      </c>
      <c r="L664">
        <v>120568816</v>
      </c>
      <c r="M664">
        <v>63347585</v>
      </c>
      <c r="N664">
        <v>63678914</v>
      </c>
      <c r="O664">
        <v>18640223</v>
      </c>
      <c r="P664">
        <v>20949</v>
      </c>
      <c r="Q664">
        <v>597</v>
      </c>
      <c r="R664">
        <v>31615.55</v>
      </c>
      <c r="S664">
        <v>3392.56</v>
      </c>
      <c r="T664">
        <v>14570966</v>
      </c>
      <c r="U664">
        <v>2468326</v>
      </c>
      <c r="V664">
        <v>1728824</v>
      </c>
      <c r="W664">
        <v>98216</v>
      </c>
      <c r="X664">
        <v>68341</v>
      </c>
      <c r="Y664">
        <v>2315</v>
      </c>
    </row>
    <row r="665" spans="1:25">
      <c r="A665">
        <v>663</v>
      </c>
      <c r="B665">
        <v>2018</v>
      </c>
      <c r="C665">
        <v>3</v>
      </c>
      <c r="D665" t="s">
        <v>47</v>
      </c>
      <c r="E665" t="s">
        <v>261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>
      <c r="A666">
        <v>664</v>
      </c>
      <c r="B666">
        <v>2018</v>
      </c>
      <c r="C666">
        <v>3</v>
      </c>
      <c r="D666" t="s">
        <v>47</v>
      </c>
      <c r="E666" t="s">
        <v>261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>
      <c r="A667">
        <v>665</v>
      </c>
      <c r="B667">
        <v>2018</v>
      </c>
      <c r="C667">
        <v>3</v>
      </c>
      <c r="D667" t="s">
        <v>182</v>
      </c>
      <c r="E667" t="s">
        <v>261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>
      <c r="A668">
        <v>666</v>
      </c>
      <c r="B668">
        <v>2018</v>
      </c>
      <c r="C668">
        <v>4</v>
      </c>
      <c r="D668" t="s">
        <v>71</v>
      </c>
      <c r="E668" t="s">
        <v>262</v>
      </c>
      <c r="F668">
        <v>2917720912</v>
      </c>
      <c r="G668">
        <v>2677302939</v>
      </c>
      <c r="H668">
        <v>2340962591</v>
      </c>
      <c r="I668">
        <v>2254682846</v>
      </c>
      <c r="J668">
        <v>322406563</v>
      </c>
      <c r="K668">
        <v>433798528</v>
      </c>
      <c r="L668">
        <v>209288605</v>
      </c>
      <c r="M668">
        <v>293485589</v>
      </c>
      <c r="N668">
        <v>86526314</v>
      </c>
      <c r="O668">
        <v>83979448</v>
      </c>
      <c r="P668">
        <v>16144</v>
      </c>
      <c r="Q668">
        <v>2178</v>
      </c>
      <c r="R668">
        <v>28019.409999999902</v>
      </c>
      <c r="S668">
        <v>13554.37</v>
      </c>
      <c r="T668">
        <v>15835252</v>
      </c>
      <c r="U668">
        <v>10076453</v>
      </c>
      <c r="V668">
        <v>2210169</v>
      </c>
      <c r="W668">
        <v>440241</v>
      </c>
      <c r="X668">
        <v>23814</v>
      </c>
      <c r="Y668">
        <v>2693</v>
      </c>
    </row>
    <row r="669" spans="1:25">
      <c r="A669">
        <v>667</v>
      </c>
      <c r="B669">
        <v>2018</v>
      </c>
      <c r="C669">
        <v>4</v>
      </c>
      <c r="D669" t="s">
        <v>47</v>
      </c>
      <c r="E669" t="s">
        <v>262</v>
      </c>
      <c r="F669">
        <v>3074357897</v>
      </c>
      <c r="G669">
        <v>396366487</v>
      </c>
      <c r="H669">
        <v>2469782245</v>
      </c>
      <c r="I669">
        <v>292023141</v>
      </c>
      <c r="J669">
        <v>345693670</v>
      </c>
      <c r="K669">
        <v>44344705</v>
      </c>
      <c r="L669">
        <v>218396428</v>
      </c>
      <c r="M669">
        <v>26254178</v>
      </c>
      <c r="N669">
        <v>85471023</v>
      </c>
      <c r="O669">
        <v>9684850</v>
      </c>
      <c r="P669">
        <v>18096</v>
      </c>
      <c r="Q669">
        <v>1059</v>
      </c>
      <c r="R669">
        <v>32501.21</v>
      </c>
      <c r="S669">
        <v>3453.51</v>
      </c>
      <c r="T669">
        <v>18143174</v>
      </c>
      <c r="U669">
        <v>2241863</v>
      </c>
      <c r="V669">
        <v>2343129</v>
      </c>
      <c r="W669">
        <v>136924</v>
      </c>
      <c r="X669">
        <v>54705</v>
      </c>
      <c r="Y669">
        <v>3309</v>
      </c>
    </row>
    <row r="670" spans="1:25">
      <c r="A670">
        <v>668</v>
      </c>
      <c r="B670">
        <v>2018</v>
      </c>
      <c r="C670">
        <v>4</v>
      </c>
      <c r="D670" t="s">
        <v>45</v>
      </c>
      <c r="E670" t="s">
        <v>262</v>
      </c>
      <c r="F670">
        <v>1723034460</v>
      </c>
      <c r="G670">
        <v>565440827</v>
      </c>
      <c r="H670">
        <v>1369481732</v>
      </c>
      <c r="I670">
        <v>493138253</v>
      </c>
      <c r="J670">
        <v>172601246</v>
      </c>
      <c r="K670">
        <v>88947969</v>
      </c>
      <c r="L670">
        <v>118649717</v>
      </c>
      <c r="M670">
        <v>63954576</v>
      </c>
      <c r="N670">
        <v>62276293</v>
      </c>
      <c r="O670">
        <v>18093460</v>
      </c>
      <c r="P670">
        <v>20784</v>
      </c>
      <c r="Q670">
        <v>568</v>
      </c>
      <c r="R670">
        <v>31211.45</v>
      </c>
      <c r="S670">
        <v>3283.39</v>
      </c>
      <c r="T670">
        <v>14391349</v>
      </c>
      <c r="U670">
        <v>2408897</v>
      </c>
      <c r="V670">
        <v>1722109</v>
      </c>
      <c r="W670">
        <v>96948</v>
      </c>
      <c r="X670">
        <v>68399</v>
      </c>
      <c r="Y670">
        <v>2174</v>
      </c>
    </row>
    <row r="671" spans="1:25">
      <c r="A671">
        <v>669</v>
      </c>
      <c r="B671">
        <v>2018</v>
      </c>
      <c r="C671">
        <v>4</v>
      </c>
      <c r="D671" t="s">
        <v>47</v>
      </c>
      <c r="E671" t="s">
        <v>262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>
        <v>670</v>
      </c>
      <c r="B672">
        <v>2018</v>
      </c>
      <c r="C672">
        <v>4</v>
      </c>
      <c r="D672" t="s">
        <v>47</v>
      </c>
      <c r="E672" t="s">
        <v>262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>
      <c r="A673">
        <v>671</v>
      </c>
      <c r="B673">
        <v>2018</v>
      </c>
      <c r="C673">
        <v>4</v>
      </c>
      <c r="D673" t="s">
        <v>182</v>
      </c>
      <c r="E673" t="s">
        <v>262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>
        <v>672</v>
      </c>
      <c r="B674">
        <v>2018</v>
      </c>
      <c r="C674">
        <v>5</v>
      </c>
      <c r="D674" t="s">
        <v>71</v>
      </c>
      <c r="E674" t="s">
        <v>262</v>
      </c>
      <c r="F674">
        <v>3115361618</v>
      </c>
      <c r="G674">
        <v>2742446398</v>
      </c>
      <c r="H674">
        <v>2342424531</v>
      </c>
      <c r="I674">
        <v>2241204616</v>
      </c>
      <c r="J674">
        <v>349658845</v>
      </c>
      <c r="K674">
        <v>447012719</v>
      </c>
      <c r="L674">
        <v>210430870</v>
      </c>
      <c r="M674">
        <v>291672969</v>
      </c>
      <c r="N674">
        <v>91800194</v>
      </c>
      <c r="O674">
        <v>85091950</v>
      </c>
      <c r="P674">
        <v>17108</v>
      </c>
      <c r="Q674">
        <v>2171</v>
      </c>
      <c r="R674">
        <v>29830.94</v>
      </c>
      <c r="S674">
        <v>13841.45</v>
      </c>
      <c r="T674">
        <v>16766642</v>
      </c>
      <c r="U674">
        <v>10313887</v>
      </c>
      <c r="V674">
        <v>2184685</v>
      </c>
      <c r="W674">
        <v>412660</v>
      </c>
      <c r="X674">
        <v>23784</v>
      </c>
      <c r="Y674">
        <v>1842</v>
      </c>
    </row>
    <row r="675" spans="1:25">
      <c r="A675">
        <v>673</v>
      </c>
      <c r="B675">
        <v>2018</v>
      </c>
      <c r="C675">
        <v>5</v>
      </c>
      <c r="D675" t="s">
        <v>47</v>
      </c>
      <c r="E675" t="s">
        <v>262</v>
      </c>
      <c r="F675">
        <v>3252780683</v>
      </c>
      <c r="G675">
        <v>338984511</v>
      </c>
      <c r="H675">
        <v>2525736328</v>
      </c>
      <c r="I675">
        <v>230951700</v>
      </c>
      <c r="J675">
        <v>365625732</v>
      </c>
      <c r="K675">
        <v>37924026</v>
      </c>
      <c r="L675">
        <v>223402838</v>
      </c>
      <c r="M675">
        <v>20909257</v>
      </c>
      <c r="N675">
        <v>90513363</v>
      </c>
      <c r="O675">
        <v>8233132</v>
      </c>
      <c r="P675">
        <v>19344</v>
      </c>
      <c r="Q675">
        <v>894</v>
      </c>
      <c r="R675">
        <v>34666.720000000001</v>
      </c>
      <c r="S675">
        <v>2985.7599999999902</v>
      </c>
      <c r="T675">
        <v>19139791</v>
      </c>
      <c r="U675">
        <v>1916927</v>
      </c>
      <c r="V675">
        <v>2420258</v>
      </c>
      <c r="W675">
        <v>106182</v>
      </c>
      <c r="X675">
        <v>64692</v>
      </c>
      <c r="Y675">
        <v>3891</v>
      </c>
    </row>
    <row r="676" spans="1:25">
      <c r="A676">
        <v>674</v>
      </c>
      <c r="B676">
        <v>2018</v>
      </c>
      <c r="C676">
        <v>5</v>
      </c>
      <c r="D676" t="s">
        <v>45</v>
      </c>
      <c r="E676" t="s">
        <v>262</v>
      </c>
      <c r="F676">
        <v>1743569273</v>
      </c>
      <c r="G676">
        <v>543573912</v>
      </c>
      <c r="H676">
        <v>1344265542</v>
      </c>
      <c r="I676">
        <v>487704658</v>
      </c>
      <c r="J676">
        <v>174842798</v>
      </c>
      <c r="K676">
        <v>88815458</v>
      </c>
      <c r="L676">
        <v>117151909</v>
      </c>
      <c r="M676">
        <v>61340466</v>
      </c>
      <c r="N676">
        <v>63702191</v>
      </c>
      <c r="O676">
        <v>18773348</v>
      </c>
      <c r="P676">
        <v>21048</v>
      </c>
      <c r="Q676">
        <v>565</v>
      </c>
      <c r="R676">
        <v>31817.439999999999</v>
      </c>
      <c r="S676">
        <v>3347.3599999999901</v>
      </c>
      <c r="T676">
        <v>14575773</v>
      </c>
      <c r="U676">
        <v>2452432</v>
      </c>
      <c r="V676">
        <v>1691463</v>
      </c>
      <c r="W676">
        <v>94924</v>
      </c>
      <c r="X676">
        <v>64544</v>
      </c>
      <c r="Y676">
        <v>2213</v>
      </c>
    </row>
    <row r="677" spans="1:25">
      <c r="A677">
        <v>675</v>
      </c>
      <c r="B677">
        <v>2018</v>
      </c>
      <c r="C677">
        <v>5</v>
      </c>
      <c r="D677" t="s">
        <v>47</v>
      </c>
      <c r="E677" t="s">
        <v>262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>
      <c r="A678">
        <v>676</v>
      </c>
      <c r="B678">
        <v>2018</v>
      </c>
      <c r="C678">
        <v>5</v>
      </c>
      <c r="D678" t="s">
        <v>47</v>
      </c>
      <c r="E678" t="s">
        <v>262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>
      <c r="A679">
        <v>677</v>
      </c>
      <c r="B679">
        <v>2018</v>
      </c>
      <c r="C679">
        <v>5</v>
      </c>
      <c r="D679" t="s">
        <v>182</v>
      </c>
      <c r="E679" t="s">
        <v>262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>
        <v>678</v>
      </c>
      <c r="B680">
        <v>2018</v>
      </c>
      <c r="C680">
        <v>6</v>
      </c>
      <c r="D680" t="s">
        <v>71</v>
      </c>
      <c r="E680" t="s">
        <v>262</v>
      </c>
      <c r="F680">
        <v>2985224137</v>
      </c>
      <c r="G680">
        <v>2836322904</v>
      </c>
      <c r="H680">
        <v>2284832371</v>
      </c>
      <c r="I680">
        <v>2306679061</v>
      </c>
      <c r="J680">
        <v>335693242</v>
      </c>
      <c r="K680">
        <v>458048154</v>
      </c>
      <c r="L680">
        <v>207978430</v>
      </c>
      <c r="M680">
        <v>295281677</v>
      </c>
      <c r="N680">
        <v>86755187</v>
      </c>
      <c r="O680">
        <v>83097414</v>
      </c>
      <c r="P680">
        <v>16174</v>
      </c>
      <c r="Q680">
        <v>2237</v>
      </c>
      <c r="R680">
        <v>28515.87</v>
      </c>
      <c r="S680">
        <v>14298.04</v>
      </c>
      <c r="T680">
        <v>15988557</v>
      </c>
      <c r="U680">
        <v>10607951</v>
      </c>
      <c r="V680">
        <v>2115819</v>
      </c>
      <c r="W680">
        <v>415498</v>
      </c>
      <c r="X680">
        <v>31271</v>
      </c>
      <c r="Y680">
        <v>4121</v>
      </c>
    </row>
    <row r="681" spans="1:25">
      <c r="A681">
        <v>679</v>
      </c>
      <c r="B681">
        <v>2018</v>
      </c>
      <c r="C681">
        <v>6</v>
      </c>
      <c r="D681" t="s">
        <v>47</v>
      </c>
      <c r="E681" t="s">
        <v>262</v>
      </c>
      <c r="F681">
        <v>3312134892</v>
      </c>
      <c r="G681">
        <v>328119204</v>
      </c>
      <c r="H681">
        <v>2610860738</v>
      </c>
      <c r="I681">
        <v>203704657</v>
      </c>
      <c r="J681">
        <v>356940226</v>
      </c>
      <c r="K681">
        <v>34960554</v>
      </c>
      <c r="L681">
        <v>232258009</v>
      </c>
      <c r="M681">
        <v>18644606</v>
      </c>
      <c r="N681">
        <v>88198647</v>
      </c>
      <c r="O681">
        <v>7555738</v>
      </c>
      <c r="P681">
        <v>18273</v>
      </c>
      <c r="Q681">
        <v>808</v>
      </c>
      <c r="R681">
        <v>33678.19</v>
      </c>
      <c r="S681">
        <v>2773.1899999999901</v>
      </c>
      <c r="T681">
        <v>18703792</v>
      </c>
      <c r="U681">
        <v>1770663</v>
      </c>
      <c r="V681">
        <v>2414717</v>
      </c>
      <c r="W681">
        <v>91591</v>
      </c>
      <c r="X681">
        <v>59379</v>
      </c>
      <c r="Y681">
        <v>3897</v>
      </c>
    </row>
    <row r="682" spans="1:25">
      <c r="A682">
        <v>680</v>
      </c>
      <c r="B682">
        <v>2018</v>
      </c>
      <c r="C682">
        <v>6</v>
      </c>
      <c r="D682" t="s">
        <v>45</v>
      </c>
      <c r="E682" t="s">
        <v>262</v>
      </c>
      <c r="F682">
        <v>1773902146</v>
      </c>
      <c r="G682">
        <v>667510975</v>
      </c>
      <c r="H682">
        <v>1361652294</v>
      </c>
      <c r="I682">
        <v>564340776</v>
      </c>
      <c r="J682">
        <v>178892207</v>
      </c>
      <c r="K682">
        <v>104557795</v>
      </c>
      <c r="L682">
        <v>119233474</v>
      </c>
      <c r="M682">
        <v>71030060</v>
      </c>
      <c r="N682">
        <v>64003574</v>
      </c>
      <c r="O682">
        <v>21727979</v>
      </c>
      <c r="P682">
        <v>20837</v>
      </c>
      <c r="Q682">
        <v>602</v>
      </c>
      <c r="R682">
        <v>31956.01</v>
      </c>
      <c r="S682">
        <v>3815.18</v>
      </c>
      <c r="T682">
        <v>14687939</v>
      </c>
      <c r="U682">
        <v>2787571</v>
      </c>
      <c r="V682">
        <v>1670141</v>
      </c>
      <c r="W682">
        <v>102997</v>
      </c>
      <c r="X682">
        <v>61466</v>
      </c>
      <c r="Y682">
        <v>2387</v>
      </c>
    </row>
    <row r="683" spans="1:25">
      <c r="A683">
        <v>681</v>
      </c>
      <c r="B683">
        <v>2018</v>
      </c>
      <c r="C683">
        <v>6</v>
      </c>
      <c r="D683" t="s">
        <v>47</v>
      </c>
      <c r="E683" t="s">
        <v>262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>
        <v>682</v>
      </c>
      <c r="B684">
        <v>2018</v>
      </c>
      <c r="C684">
        <v>6</v>
      </c>
      <c r="D684" t="s">
        <v>47</v>
      </c>
      <c r="E684" t="s">
        <v>262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>
        <v>683</v>
      </c>
      <c r="B685">
        <v>2018</v>
      </c>
      <c r="C685">
        <v>6</v>
      </c>
      <c r="D685" t="s">
        <v>182</v>
      </c>
      <c r="E685" t="s">
        <v>262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>
        <v>684</v>
      </c>
      <c r="B686">
        <v>2018</v>
      </c>
      <c r="C686">
        <v>7</v>
      </c>
      <c r="D686" t="s">
        <v>71</v>
      </c>
      <c r="E686" t="s">
        <v>263</v>
      </c>
      <c r="F686">
        <v>3295163298</v>
      </c>
      <c r="G686">
        <v>3270554384</v>
      </c>
      <c r="H686">
        <v>2775538059</v>
      </c>
      <c r="I686">
        <v>2793655143</v>
      </c>
      <c r="J686">
        <v>368547708</v>
      </c>
      <c r="K686">
        <v>521398518</v>
      </c>
      <c r="L686">
        <v>248364706</v>
      </c>
      <c r="M686">
        <v>349559744</v>
      </c>
      <c r="N686">
        <v>95519733</v>
      </c>
      <c r="O686">
        <v>100130623</v>
      </c>
      <c r="P686">
        <v>17721</v>
      </c>
      <c r="Q686">
        <v>2717</v>
      </c>
      <c r="R686">
        <v>31481.059999999899</v>
      </c>
      <c r="S686">
        <v>16792.389999999901</v>
      </c>
      <c r="T686">
        <v>17763871</v>
      </c>
      <c r="U686">
        <v>12356257</v>
      </c>
      <c r="V686">
        <v>2566191</v>
      </c>
      <c r="W686">
        <v>536776</v>
      </c>
      <c r="X686">
        <v>34415</v>
      </c>
      <c r="Y686">
        <v>5087</v>
      </c>
    </row>
    <row r="687" spans="1:25">
      <c r="A687">
        <v>685</v>
      </c>
      <c r="B687">
        <v>2018</v>
      </c>
      <c r="C687">
        <v>7</v>
      </c>
      <c r="D687" t="s">
        <v>47</v>
      </c>
      <c r="E687" t="s">
        <v>263</v>
      </c>
      <c r="F687">
        <v>4310473996</v>
      </c>
      <c r="G687">
        <v>481445122</v>
      </c>
      <c r="H687">
        <v>3555828033</v>
      </c>
      <c r="I687">
        <v>328817945</v>
      </c>
      <c r="J687">
        <v>463462850</v>
      </c>
      <c r="K687">
        <v>51303837</v>
      </c>
      <c r="L687">
        <v>312136014</v>
      </c>
      <c r="M687">
        <v>29719209</v>
      </c>
      <c r="N687">
        <v>113897979</v>
      </c>
      <c r="O687">
        <v>11255508</v>
      </c>
      <c r="P687">
        <v>22744</v>
      </c>
      <c r="Q687">
        <v>1239</v>
      </c>
      <c r="R687">
        <v>42475.75</v>
      </c>
      <c r="S687">
        <v>4069.6899999999901</v>
      </c>
      <c r="T687">
        <v>24120933</v>
      </c>
      <c r="U687">
        <v>2599448</v>
      </c>
      <c r="V687">
        <v>3185013</v>
      </c>
      <c r="W687">
        <v>154775</v>
      </c>
      <c r="X687">
        <v>67861</v>
      </c>
      <c r="Y687">
        <v>5159</v>
      </c>
    </row>
    <row r="688" spans="1:25">
      <c r="A688">
        <v>686</v>
      </c>
      <c r="B688">
        <v>2018</v>
      </c>
      <c r="C688">
        <v>7</v>
      </c>
      <c r="D688" t="s">
        <v>45</v>
      </c>
      <c r="E688" t="s">
        <v>263</v>
      </c>
      <c r="F688">
        <v>2081758800</v>
      </c>
      <c r="G688">
        <v>703453466</v>
      </c>
      <c r="H688">
        <v>1736838483</v>
      </c>
      <c r="I688">
        <v>640341275</v>
      </c>
      <c r="J688">
        <v>210902955</v>
      </c>
      <c r="K688">
        <v>108945196</v>
      </c>
      <c r="L688">
        <v>151066826</v>
      </c>
      <c r="M688">
        <v>78875817</v>
      </c>
      <c r="N688">
        <v>73038288</v>
      </c>
      <c r="O688">
        <v>23275636</v>
      </c>
      <c r="P688">
        <v>22687</v>
      </c>
      <c r="Q688">
        <v>746</v>
      </c>
      <c r="R688">
        <v>36011.42</v>
      </c>
      <c r="S688">
        <v>4229.57</v>
      </c>
      <c r="T688">
        <v>17111233</v>
      </c>
      <c r="U688">
        <v>3066348</v>
      </c>
      <c r="V688">
        <v>1986049</v>
      </c>
      <c r="W688">
        <v>126898</v>
      </c>
      <c r="X688">
        <v>68095</v>
      </c>
      <c r="Y688">
        <v>2360</v>
      </c>
    </row>
    <row r="689" spans="1:25">
      <c r="A689">
        <v>687</v>
      </c>
      <c r="B689">
        <v>2018</v>
      </c>
      <c r="C689">
        <v>7</v>
      </c>
      <c r="D689" t="s">
        <v>47</v>
      </c>
      <c r="E689" t="s">
        <v>263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>
      <c r="A690">
        <v>688</v>
      </c>
      <c r="B690">
        <v>2018</v>
      </c>
      <c r="C690">
        <v>7</v>
      </c>
      <c r="D690" t="s">
        <v>47</v>
      </c>
      <c r="E690" t="s">
        <v>263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>
      <c r="A691">
        <v>689</v>
      </c>
      <c r="B691">
        <v>2018</v>
      </c>
      <c r="C691">
        <v>7</v>
      </c>
      <c r="D691" t="s">
        <v>182</v>
      </c>
      <c r="E691" t="s">
        <v>263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>
      <c r="A692">
        <v>690</v>
      </c>
      <c r="B692">
        <v>2018</v>
      </c>
      <c r="C692">
        <v>8</v>
      </c>
      <c r="D692" t="s">
        <v>71</v>
      </c>
      <c r="E692" t="s">
        <v>263</v>
      </c>
      <c r="F692">
        <v>3245289294</v>
      </c>
      <c r="G692">
        <v>3136836722</v>
      </c>
      <c r="H692">
        <v>2598107943</v>
      </c>
      <c r="I692">
        <v>2608442793</v>
      </c>
      <c r="J692">
        <v>364798155</v>
      </c>
      <c r="K692">
        <v>504166135</v>
      </c>
      <c r="L692">
        <v>234776988</v>
      </c>
      <c r="M692">
        <v>335268718</v>
      </c>
      <c r="N692">
        <v>94798791</v>
      </c>
      <c r="O692">
        <v>96584787</v>
      </c>
      <c r="P692">
        <v>17476</v>
      </c>
      <c r="Q692">
        <v>2501</v>
      </c>
      <c r="R692">
        <v>31036.98</v>
      </c>
      <c r="S692">
        <v>16007.33</v>
      </c>
      <c r="T692">
        <v>17416198</v>
      </c>
      <c r="U692">
        <v>11879255</v>
      </c>
      <c r="V692">
        <v>2435522</v>
      </c>
      <c r="W692">
        <v>481368</v>
      </c>
      <c r="X692">
        <v>34156</v>
      </c>
      <c r="Y692">
        <v>4173</v>
      </c>
    </row>
    <row r="693" spans="1:25">
      <c r="A693">
        <v>691</v>
      </c>
      <c r="B693">
        <v>2018</v>
      </c>
      <c r="C693">
        <v>8</v>
      </c>
      <c r="D693" t="s">
        <v>47</v>
      </c>
      <c r="E693" t="s">
        <v>263</v>
      </c>
      <c r="F693">
        <v>3478952628</v>
      </c>
      <c r="G693">
        <v>424480582</v>
      </c>
      <c r="H693">
        <v>2708589294</v>
      </c>
      <c r="I693">
        <v>287018238</v>
      </c>
      <c r="J693">
        <v>374069138</v>
      </c>
      <c r="K693">
        <v>45281113</v>
      </c>
      <c r="L693">
        <v>239723814</v>
      </c>
      <c r="M693">
        <v>25992257</v>
      </c>
      <c r="N693">
        <v>93870077</v>
      </c>
      <c r="O693">
        <v>10359468</v>
      </c>
      <c r="P693">
        <v>19347</v>
      </c>
      <c r="Q693">
        <v>1060</v>
      </c>
      <c r="R693">
        <v>34099.47</v>
      </c>
      <c r="S693">
        <v>3487.89</v>
      </c>
      <c r="T693">
        <v>19471534</v>
      </c>
      <c r="U693">
        <v>2301650</v>
      </c>
      <c r="V693">
        <v>2543770</v>
      </c>
      <c r="W693">
        <v>131621</v>
      </c>
      <c r="X693">
        <v>66291</v>
      </c>
      <c r="Y693">
        <v>2435</v>
      </c>
    </row>
    <row r="694" spans="1:25">
      <c r="A694">
        <v>692</v>
      </c>
      <c r="B694">
        <v>2018</v>
      </c>
      <c r="C694">
        <v>8</v>
      </c>
      <c r="D694" t="s">
        <v>45</v>
      </c>
      <c r="E694" t="s">
        <v>263</v>
      </c>
      <c r="F694">
        <v>1876729632</v>
      </c>
      <c r="G694">
        <v>692732912</v>
      </c>
      <c r="H694">
        <v>1522704367</v>
      </c>
      <c r="I694">
        <v>593737474</v>
      </c>
      <c r="J694">
        <v>190196466</v>
      </c>
      <c r="K694">
        <v>109477005</v>
      </c>
      <c r="L694">
        <v>132704388</v>
      </c>
      <c r="M694">
        <v>73405443</v>
      </c>
      <c r="N694">
        <v>66624668</v>
      </c>
      <c r="O694">
        <v>22455064</v>
      </c>
      <c r="P694">
        <v>21687</v>
      </c>
      <c r="Q694">
        <v>695</v>
      </c>
      <c r="R694">
        <v>33259.119999999901</v>
      </c>
      <c r="S694">
        <v>4045.92</v>
      </c>
      <c r="T694">
        <v>15331203</v>
      </c>
      <c r="U694">
        <v>2957945</v>
      </c>
      <c r="V694">
        <v>1833989</v>
      </c>
      <c r="W694">
        <v>117177</v>
      </c>
      <c r="X694">
        <v>65154</v>
      </c>
      <c r="Y694">
        <v>2584</v>
      </c>
    </row>
    <row r="695" spans="1:25">
      <c r="A695">
        <v>693</v>
      </c>
      <c r="B695">
        <v>2018</v>
      </c>
      <c r="C695">
        <v>8</v>
      </c>
      <c r="D695" t="s">
        <v>47</v>
      </c>
      <c r="E695" t="s">
        <v>263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>
      <c r="A696">
        <v>694</v>
      </c>
      <c r="B696">
        <v>2018</v>
      </c>
      <c r="C696">
        <v>8</v>
      </c>
      <c r="D696" t="s">
        <v>47</v>
      </c>
      <c r="E696" t="s">
        <v>263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>
        <v>695</v>
      </c>
      <c r="B697">
        <v>2018</v>
      </c>
      <c r="C697">
        <v>8</v>
      </c>
      <c r="D697" t="s">
        <v>182</v>
      </c>
      <c r="E697" t="s">
        <v>263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>
        <v>696</v>
      </c>
      <c r="B698">
        <v>2018</v>
      </c>
      <c r="C698">
        <v>9</v>
      </c>
      <c r="D698" t="s">
        <v>71</v>
      </c>
      <c r="E698" t="s">
        <v>263</v>
      </c>
      <c r="F698">
        <v>3089362844</v>
      </c>
      <c r="G698">
        <v>3060438782</v>
      </c>
      <c r="H698">
        <v>2498223555</v>
      </c>
      <c r="I698">
        <v>2536805158</v>
      </c>
      <c r="J698">
        <v>346302229</v>
      </c>
      <c r="K698">
        <v>495977500</v>
      </c>
      <c r="L698">
        <v>223172735</v>
      </c>
      <c r="M698">
        <v>324095741</v>
      </c>
      <c r="N698">
        <v>90332407</v>
      </c>
      <c r="O698">
        <v>93359415</v>
      </c>
      <c r="P698">
        <v>16686</v>
      </c>
      <c r="Q698">
        <v>2267</v>
      </c>
      <c r="R698">
        <v>29570.629999999899</v>
      </c>
      <c r="S698">
        <v>15034.17</v>
      </c>
      <c r="T698">
        <v>16576768</v>
      </c>
      <c r="U698">
        <v>11256611</v>
      </c>
      <c r="V698">
        <v>2346756</v>
      </c>
      <c r="W698">
        <v>451186</v>
      </c>
      <c r="X698">
        <v>34202</v>
      </c>
      <c r="Y698">
        <v>4399</v>
      </c>
    </row>
    <row r="699" spans="1:25">
      <c r="A699">
        <v>697</v>
      </c>
      <c r="B699">
        <v>2018</v>
      </c>
      <c r="C699">
        <v>9</v>
      </c>
      <c r="D699" t="s">
        <v>47</v>
      </c>
      <c r="E699" t="s">
        <v>263</v>
      </c>
      <c r="F699">
        <v>3378703882</v>
      </c>
      <c r="G699">
        <v>436802996</v>
      </c>
      <c r="H699">
        <v>2651395107</v>
      </c>
      <c r="I699">
        <v>312838716</v>
      </c>
      <c r="J699">
        <v>363881170</v>
      </c>
      <c r="K699">
        <v>46742730</v>
      </c>
      <c r="L699">
        <v>233724280</v>
      </c>
      <c r="M699">
        <v>28067694</v>
      </c>
      <c r="N699">
        <v>91824952</v>
      </c>
      <c r="O699">
        <v>10773595</v>
      </c>
      <c r="P699">
        <v>18807</v>
      </c>
      <c r="Q699">
        <v>1099</v>
      </c>
      <c r="R699">
        <v>33117.619999999901</v>
      </c>
      <c r="S699">
        <v>3633.25</v>
      </c>
      <c r="T699">
        <v>19031861</v>
      </c>
      <c r="U699">
        <v>2398663</v>
      </c>
      <c r="V699">
        <v>2498381</v>
      </c>
      <c r="W699">
        <v>143197</v>
      </c>
      <c r="X699">
        <v>69653</v>
      </c>
      <c r="Y699">
        <v>2892</v>
      </c>
    </row>
    <row r="700" spans="1:25">
      <c r="A700">
        <v>698</v>
      </c>
      <c r="B700">
        <v>2018</v>
      </c>
      <c r="C700">
        <v>9</v>
      </c>
      <c r="D700" t="s">
        <v>45</v>
      </c>
      <c r="E700" t="s">
        <v>263</v>
      </c>
      <c r="F700">
        <v>1784223078</v>
      </c>
      <c r="G700">
        <v>556716418</v>
      </c>
      <c r="H700">
        <v>1470210326</v>
      </c>
      <c r="I700">
        <v>471154224</v>
      </c>
      <c r="J700">
        <v>181182430</v>
      </c>
      <c r="K700">
        <v>85848283</v>
      </c>
      <c r="L700">
        <v>127239155</v>
      </c>
      <c r="M700">
        <v>60997732</v>
      </c>
      <c r="N700">
        <v>63234116</v>
      </c>
      <c r="O700">
        <v>17824216</v>
      </c>
      <c r="P700">
        <v>20826</v>
      </c>
      <c r="Q700">
        <v>579</v>
      </c>
      <c r="R700">
        <v>31732.22</v>
      </c>
      <c r="S700">
        <v>3251.83</v>
      </c>
      <c r="T700">
        <v>14553806</v>
      </c>
      <c r="U700">
        <v>2382313</v>
      </c>
      <c r="V700">
        <v>1773489</v>
      </c>
      <c r="W700">
        <v>94928</v>
      </c>
      <c r="X700">
        <v>70149</v>
      </c>
      <c r="Y700">
        <v>2724</v>
      </c>
    </row>
    <row r="701" spans="1:25">
      <c r="A701">
        <v>699</v>
      </c>
      <c r="B701">
        <v>2018</v>
      </c>
      <c r="C701">
        <v>9</v>
      </c>
      <c r="D701" t="s">
        <v>47</v>
      </c>
      <c r="E701" t="s">
        <v>263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>
      <c r="A702">
        <v>700</v>
      </c>
      <c r="B702">
        <v>2018</v>
      </c>
      <c r="C702">
        <v>9</v>
      </c>
      <c r="D702" t="s">
        <v>47</v>
      </c>
      <c r="E702" t="s">
        <v>263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>
        <v>701</v>
      </c>
      <c r="B703">
        <v>2018</v>
      </c>
      <c r="C703">
        <v>9</v>
      </c>
      <c r="D703" t="s">
        <v>182</v>
      </c>
      <c r="E703" t="s">
        <v>263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>
        <v>702</v>
      </c>
      <c r="B704">
        <v>2018</v>
      </c>
      <c r="C704">
        <v>10</v>
      </c>
      <c r="D704" t="s">
        <v>71</v>
      </c>
      <c r="E704" t="s">
        <v>264</v>
      </c>
      <c r="F704">
        <v>3245753937</v>
      </c>
      <c r="G704">
        <v>3126768313</v>
      </c>
      <c r="H704">
        <v>2671752272</v>
      </c>
      <c r="I704">
        <v>2586860648</v>
      </c>
      <c r="J704">
        <v>364085574</v>
      </c>
      <c r="K704">
        <v>499621942</v>
      </c>
      <c r="L704">
        <v>238556965</v>
      </c>
      <c r="M704">
        <v>338594963</v>
      </c>
      <c r="N704">
        <v>95370546</v>
      </c>
      <c r="O704">
        <v>95148428</v>
      </c>
      <c r="P704">
        <v>17397</v>
      </c>
      <c r="Q704">
        <v>2543</v>
      </c>
      <c r="R704">
        <v>31000.690999999999</v>
      </c>
      <c r="S704">
        <v>16049.32</v>
      </c>
      <c r="T704">
        <v>17376669</v>
      </c>
      <c r="U704">
        <v>11877599</v>
      </c>
      <c r="V704">
        <v>2494212</v>
      </c>
      <c r="W704">
        <v>484224</v>
      </c>
      <c r="X704">
        <v>35051</v>
      </c>
      <c r="Y704">
        <v>4608</v>
      </c>
    </row>
    <row r="705" spans="1:25">
      <c r="A705">
        <v>703</v>
      </c>
      <c r="B705">
        <v>2018</v>
      </c>
      <c r="C705">
        <v>10</v>
      </c>
      <c r="D705" t="s">
        <v>47</v>
      </c>
      <c r="E705" t="s">
        <v>264</v>
      </c>
      <c r="F705">
        <v>3445454564</v>
      </c>
      <c r="G705">
        <v>408591936</v>
      </c>
      <c r="H705">
        <v>2749141657</v>
      </c>
      <c r="I705">
        <v>287145073</v>
      </c>
      <c r="J705">
        <v>370443125</v>
      </c>
      <c r="K705">
        <v>43823276</v>
      </c>
      <c r="L705">
        <v>241418259</v>
      </c>
      <c r="M705">
        <v>25677972</v>
      </c>
      <c r="N705">
        <v>93609539</v>
      </c>
      <c r="O705">
        <v>10193661</v>
      </c>
      <c r="P705">
        <v>19221</v>
      </c>
      <c r="Q705">
        <v>1069</v>
      </c>
      <c r="R705">
        <v>33884.06</v>
      </c>
      <c r="S705">
        <v>3483.5</v>
      </c>
      <c r="T705">
        <v>19279130</v>
      </c>
      <c r="U705">
        <v>2264173</v>
      </c>
      <c r="V705">
        <v>2615052</v>
      </c>
      <c r="W705">
        <v>133683</v>
      </c>
      <c r="X705">
        <v>70352</v>
      </c>
      <c r="Y705">
        <v>3009</v>
      </c>
    </row>
    <row r="706" spans="1:25">
      <c r="A706">
        <v>704</v>
      </c>
      <c r="B706">
        <v>2018</v>
      </c>
      <c r="C706">
        <v>10</v>
      </c>
      <c r="D706" t="s">
        <v>45</v>
      </c>
      <c r="E706" t="s">
        <v>264</v>
      </c>
      <c r="F706">
        <v>1848937172</v>
      </c>
      <c r="G706">
        <v>525711726</v>
      </c>
      <c r="H706">
        <v>1505220489</v>
      </c>
      <c r="I706">
        <v>444133851</v>
      </c>
      <c r="J706">
        <v>187740334</v>
      </c>
      <c r="K706">
        <v>82067171</v>
      </c>
      <c r="L706">
        <v>131188340</v>
      </c>
      <c r="M706">
        <v>57701840</v>
      </c>
      <c r="N706">
        <v>65769660</v>
      </c>
      <c r="O706">
        <v>16943903</v>
      </c>
      <c r="P706">
        <v>21649</v>
      </c>
      <c r="Q706">
        <v>539</v>
      </c>
      <c r="R706">
        <v>33075.370000000003</v>
      </c>
      <c r="S706">
        <v>3041.02</v>
      </c>
      <c r="T706">
        <v>15148139</v>
      </c>
      <c r="U706">
        <v>2241341</v>
      </c>
      <c r="V706">
        <v>1835441</v>
      </c>
      <c r="W706">
        <v>88464</v>
      </c>
      <c r="X706">
        <v>75667</v>
      </c>
      <c r="Y706">
        <v>2650</v>
      </c>
    </row>
    <row r="707" spans="1:25">
      <c r="A707">
        <v>705</v>
      </c>
      <c r="B707">
        <v>2018</v>
      </c>
      <c r="C707">
        <v>10</v>
      </c>
      <c r="D707" t="s">
        <v>47</v>
      </c>
      <c r="E707" t="s">
        <v>264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>
        <v>706</v>
      </c>
      <c r="B708">
        <v>2018</v>
      </c>
      <c r="C708">
        <v>10</v>
      </c>
      <c r="D708" t="s">
        <v>47</v>
      </c>
      <c r="E708" t="s">
        <v>264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>
        <v>707</v>
      </c>
      <c r="B709">
        <v>2018</v>
      </c>
      <c r="C709">
        <v>10</v>
      </c>
      <c r="D709" t="s">
        <v>182</v>
      </c>
      <c r="E709" t="s">
        <v>264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>
        <v>708</v>
      </c>
      <c r="B710">
        <v>2018</v>
      </c>
      <c r="C710">
        <v>11</v>
      </c>
      <c r="D710" t="s">
        <v>71</v>
      </c>
      <c r="E710" t="s">
        <v>264</v>
      </c>
      <c r="F710">
        <v>3157609949</v>
      </c>
      <c r="G710">
        <v>2935954822</v>
      </c>
      <c r="H710">
        <v>2652524496</v>
      </c>
      <c r="I710">
        <v>2414246162</v>
      </c>
      <c r="J710">
        <v>353953948</v>
      </c>
      <c r="K710">
        <v>472920147</v>
      </c>
      <c r="L710">
        <v>238121145</v>
      </c>
      <c r="M710">
        <v>319653545</v>
      </c>
      <c r="N710">
        <v>93056862</v>
      </c>
      <c r="O710">
        <v>88774715</v>
      </c>
      <c r="P710">
        <v>16787</v>
      </c>
      <c r="Q710">
        <v>2340</v>
      </c>
      <c r="R710">
        <v>30215.68</v>
      </c>
      <c r="S710">
        <v>14862.96</v>
      </c>
      <c r="T710">
        <v>16861631</v>
      </c>
      <c r="U710">
        <v>10993702</v>
      </c>
      <c r="V710">
        <v>2473080</v>
      </c>
      <c r="W710">
        <v>445483</v>
      </c>
      <c r="X710">
        <v>34547</v>
      </c>
      <c r="Y710">
        <v>4135</v>
      </c>
    </row>
    <row r="711" spans="1:25">
      <c r="A711">
        <v>709</v>
      </c>
      <c r="B711">
        <v>2018</v>
      </c>
      <c r="C711">
        <v>11</v>
      </c>
      <c r="D711" t="s">
        <v>47</v>
      </c>
      <c r="E711" t="s">
        <v>264</v>
      </c>
      <c r="F711">
        <v>3421755222</v>
      </c>
      <c r="G711">
        <v>546691284</v>
      </c>
      <c r="H711">
        <v>2857555338</v>
      </c>
      <c r="I711">
        <v>414330692</v>
      </c>
      <c r="J711">
        <v>367975542</v>
      </c>
      <c r="K711">
        <v>61822984</v>
      </c>
      <c r="L711">
        <v>251515982</v>
      </c>
      <c r="M711">
        <v>37827880</v>
      </c>
      <c r="N711">
        <v>93641363</v>
      </c>
      <c r="O711">
        <v>17949617</v>
      </c>
      <c r="P711">
        <v>19040</v>
      </c>
      <c r="Q711">
        <v>1225</v>
      </c>
      <c r="R711">
        <v>34439.469999999899</v>
      </c>
      <c r="S711">
        <v>4710.7299999999896</v>
      </c>
      <c r="T711">
        <v>19163022</v>
      </c>
      <c r="U711">
        <v>3162747</v>
      </c>
      <c r="V711">
        <v>2697556</v>
      </c>
      <c r="W711">
        <v>160403</v>
      </c>
      <c r="X711">
        <v>69545</v>
      </c>
      <c r="Y711">
        <v>3202</v>
      </c>
    </row>
    <row r="712" spans="1:25">
      <c r="A712">
        <v>710</v>
      </c>
      <c r="B712">
        <v>2018</v>
      </c>
      <c r="C712">
        <v>11</v>
      </c>
      <c r="D712" t="s">
        <v>45</v>
      </c>
      <c r="E712" t="s">
        <v>264</v>
      </c>
      <c r="F712">
        <v>1770479242</v>
      </c>
      <c r="G712">
        <v>480249104</v>
      </c>
      <c r="H712">
        <v>1454814472</v>
      </c>
      <c r="I712">
        <v>421058775</v>
      </c>
      <c r="J712">
        <v>181485213</v>
      </c>
      <c r="K712">
        <v>76191252</v>
      </c>
      <c r="L712">
        <v>128593518</v>
      </c>
      <c r="M712">
        <v>55381759</v>
      </c>
      <c r="N712">
        <v>62316548</v>
      </c>
      <c r="O712">
        <v>15664907</v>
      </c>
      <c r="P712">
        <v>20030</v>
      </c>
      <c r="Q712">
        <v>518</v>
      </c>
      <c r="R712">
        <v>31042.47</v>
      </c>
      <c r="S712">
        <v>2864.24</v>
      </c>
      <c r="T712">
        <v>14344847</v>
      </c>
      <c r="U712">
        <v>2086554</v>
      </c>
      <c r="V712">
        <v>1727318</v>
      </c>
      <c r="W712">
        <v>84781</v>
      </c>
      <c r="X712">
        <v>72595</v>
      </c>
      <c r="Y712">
        <v>2614</v>
      </c>
    </row>
    <row r="713" spans="1:25">
      <c r="A713">
        <v>711</v>
      </c>
      <c r="B713">
        <v>2018</v>
      </c>
      <c r="C713">
        <v>11</v>
      </c>
      <c r="D713" t="s">
        <v>47</v>
      </c>
      <c r="E713" t="s">
        <v>264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>
      <c r="A714">
        <v>712</v>
      </c>
      <c r="B714">
        <v>2018</v>
      </c>
      <c r="C714">
        <v>11</v>
      </c>
      <c r="D714" t="s">
        <v>47</v>
      </c>
      <c r="E714" t="s">
        <v>264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>
        <v>713</v>
      </c>
      <c r="B715">
        <v>2018</v>
      </c>
      <c r="C715">
        <v>11</v>
      </c>
      <c r="D715" t="s">
        <v>182</v>
      </c>
      <c r="E715" t="s">
        <v>264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>
        <v>714</v>
      </c>
      <c r="B716">
        <v>2018</v>
      </c>
      <c r="C716">
        <v>12</v>
      </c>
      <c r="D716" t="s">
        <v>71</v>
      </c>
      <c r="E716" t="s">
        <v>264</v>
      </c>
      <c r="F716">
        <v>3298724751</v>
      </c>
      <c r="G716">
        <v>3107921989</v>
      </c>
      <c r="H716">
        <v>2800152984</v>
      </c>
      <c r="I716">
        <v>2617927724</v>
      </c>
      <c r="J716">
        <v>368811214</v>
      </c>
      <c r="K716">
        <v>492029671</v>
      </c>
      <c r="L716">
        <v>252547811</v>
      </c>
      <c r="M716">
        <v>336282270</v>
      </c>
      <c r="N716">
        <v>97226740</v>
      </c>
      <c r="O716">
        <v>93819805</v>
      </c>
      <c r="P716">
        <v>17397</v>
      </c>
      <c r="Q716">
        <v>2627</v>
      </c>
      <c r="R716">
        <v>31384.63</v>
      </c>
      <c r="S716">
        <v>16133.9899999999</v>
      </c>
      <c r="T716">
        <v>17669885</v>
      </c>
      <c r="U716">
        <v>11908265</v>
      </c>
      <c r="V716">
        <v>2572382</v>
      </c>
      <c r="W716">
        <v>495797</v>
      </c>
      <c r="X716">
        <v>33912</v>
      </c>
      <c r="Y716">
        <v>3953</v>
      </c>
    </row>
    <row r="717" spans="1:25">
      <c r="A717">
        <v>715</v>
      </c>
      <c r="B717">
        <v>2018</v>
      </c>
      <c r="C717">
        <v>12</v>
      </c>
      <c r="D717" t="s">
        <v>47</v>
      </c>
      <c r="E717" t="s">
        <v>264</v>
      </c>
      <c r="F717">
        <v>4062618534</v>
      </c>
      <c r="G717">
        <v>662058542</v>
      </c>
      <c r="H717">
        <v>3430464004</v>
      </c>
      <c r="I717">
        <v>506041491</v>
      </c>
      <c r="J717">
        <v>437222027</v>
      </c>
      <c r="K717">
        <v>74736097</v>
      </c>
      <c r="L717">
        <v>303731046</v>
      </c>
      <c r="M717">
        <v>46394437</v>
      </c>
      <c r="N717">
        <v>111443119</v>
      </c>
      <c r="O717">
        <v>15090755</v>
      </c>
      <c r="P717">
        <v>21825</v>
      </c>
      <c r="Q717">
        <v>1412</v>
      </c>
      <c r="R717">
        <v>39712.54</v>
      </c>
      <c r="S717">
        <v>5562.94</v>
      </c>
      <c r="T717">
        <v>22819432</v>
      </c>
      <c r="U717">
        <v>3806668</v>
      </c>
      <c r="V717">
        <v>3128671</v>
      </c>
      <c r="W717">
        <v>185245</v>
      </c>
      <c r="X717">
        <v>71355</v>
      </c>
      <c r="Y717">
        <v>3137</v>
      </c>
    </row>
    <row r="718" spans="1:25">
      <c r="A718">
        <v>716</v>
      </c>
      <c r="B718">
        <v>2018</v>
      </c>
      <c r="C718">
        <v>12</v>
      </c>
      <c r="D718" t="s">
        <v>45</v>
      </c>
      <c r="E718" t="s">
        <v>264</v>
      </c>
      <c r="F718">
        <v>2089855700</v>
      </c>
      <c r="G718">
        <v>712439450</v>
      </c>
      <c r="H718">
        <v>1692618606</v>
      </c>
      <c r="I718">
        <v>622291601</v>
      </c>
      <c r="J718">
        <v>212662288</v>
      </c>
      <c r="K718">
        <v>111009906</v>
      </c>
      <c r="L718">
        <v>151543075</v>
      </c>
      <c r="M718">
        <v>75055837</v>
      </c>
      <c r="N718">
        <v>73370248</v>
      </c>
      <c r="O718">
        <v>23662206</v>
      </c>
      <c r="P718">
        <v>22498</v>
      </c>
      <c r="Q718">
        <v>745</v>
      </c>
      <c r="R718">
        <v>35988.550000000003</v>
      </c>
      <c r="S718">
        <v>4258.32</v>
      </c>
      <c r="T718">
        <v>17105681</v>
      </c>
      <c r="U718">
        <v>3105759</v>
      </c>
      <c r="V718">
        <v>1894065</v>
      </c>
      <c r="W718">
        <v>122497</v>
      </c>
      <c r="X718">
        <v>75498</v>
      </c>
      <c r="Y718">
        <v>2562</v>
      </c>
    </row>
    <row r="719" spans="1:25">
      <c r="A719">
        <v>717</v>
      </c>
      <c r="B719">
        <v>2018</v>
      </c>
      <c r="C719">
        <v>12</v>
      </c>
      <c r="D719" t="s">
        <v>47</v>
      </c>
      <c r="E719" t="s">
        <v>264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>
      <c r="A720">
        <v>718</v>
      </c>
      <c r="B720">
        <v>2018</v>
      </c>
      <c r="C720">
        <v>12</v>
      </c>
      <c r="D720" t="s">
        <v>47</v>
      </c>
      <c r="E720" t="s">
        <v>264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>
      <c r="A721">
        <v>719</v>
      </c>
      <c r="B721">
        <v>2018</v>
      </c>
      <c r="C721">
        <v>12</v>
      </c>
      <c r="D721" t="s">
        <v>182</v>
      </c>
      <c r="E721" t="s">
        <v>264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>
        <v>720</v>
      </c>
      <c r="B722">
        <v>2019</v>
      </c>
      <c r="C722">
        <v>1</v>
      </c>
      <c r="D722" t="s">
        <v>71</v>
      </c>
      <c r="E722" t="s">
        <v>261</v>
      </c>
      <c r="F722">
        <v>3418032119</v>
      </c>
      <c r="G722">
        <v>3327511810</v>
      </c>
      <c r="H722">
        <v>2868350006</v>
      </c>
      <c r="I722">
        <v>2853500901</v>
      </c>
      <c r="J722">
        <v>380448704</v>
      </c>
      <c r="K722">
        <v>528815197</v>
      </c>
      <c r="L722">
        <v>254801421</v>
      </c>
      <c r="M722">
        <v>352505358</v>
      </c>
      <c r="N722">
        <v>101362199</v>
      </c>
      <c r="O722">
        <v>101498243</v>
      </c>
      <c r="P722">
        <v>18146</v>
      </c>
      <c r="Q722">
        <v>2889</v>
      </c>
      <c r="R722">
        <v>32861.091999999997</v>
      </c>
      <c r="S722">
        <v>17454.469999999899</v>
      </c>
      <c r="T722">
        <v>18399956</v>
      </c>
      <c r="U722">
        <v>12807615</v>
      </c>
      <c r="V722">
        <v>2637929</v>
      </c>
      <c r="W722">
        <v>553609</v>
      </c>
      <c r="X722">
        <v>36034</v>
      </c>
      <c r="Y722">
        <v>4625</v>
      </c>
    </row>
    <row r="723" spans="1:25">
      <c r="A723">
        <v>721</v>
      </c>
      <c r="B723">
        <v>2019</v>
      </c>
      <c r="C723">
        <v>1</v>
      </c>
      <c r="D723" t="s">
        <v>47</v>
      </c>
      <c r="E723" t="s">
        <v>261</v>
      </c>
      <c r="F723">
        <v>4421636894</v>
      </c>
      <c r="G723">
        <v>759085674</v>
      </c>
      <c r="H723">
        <v>3730640802</v>
      </c>
      <c r="I723">
        <v>586803372</v>
      </c>
      <c r="J723">
        <v>476521593</v>
      </c>
      <c r="K723">
        <v>85821078</v>
      </c>
      <c r="L723">
        <v>326427451</v>
      </c>
      <c r="M723">
        <v>54149496</v>
      </c>
      <c r="N723">
        <v>119365213</v>
      </c>
      <c r="O723">
        <v>17732639</v>
      </c>
      <c r="P723">
        <v>22957</v>
      </c>
      <c r="Q723">
        <v>1645</v>
      </c>
      <c r="R723">
        <v>43360.47</v>
      </c>
      <c r="S723">
        <v>6438.1199999999899</v>
      </c>
      <c r="T723">
        <v>24971791</v>
      </c>
      <c r="U723">
        <v>4387830</v>
      </c>
      <c r="V723">
        <v>3267479</v>
      </c>
      <c r="W723">
        <v>213096</v>
      </c>
      <c r="X723">
        <v>72195</v>
      </c>
      <c r="Y723">
        <v>2628</v>
      </c>
    </row>
    <row r="724" spans="1:25">
      <c r="A724">
        <v>722</v>
      </c>
      <c r="B724">
        <v>2019</v>
      </c>
      <c r="C724">
        <v>1</v>
      </c>
      <c r="D724" t="s">
        <v>45</v>
      </c>
      <c r="E724" t="s">
        <v>261</v>
      </c>
      <c r="F724">
        <v>2335065776</v>
      </c>
      <c r="G724">
        <v>748866394</v>
      </c>
      <c r="H724">
        <v>1914863892</v>
      </c>
      <c r="I724">
        <v>650222271</v>
      </c>
      <c r="J724">
        <v>235601371</v>
      </c>
      <c r="K724">
        <v>110843803</v>
      </c>
      <c r="L724">
        <v>168594247</v>
      </c>
      <c r="M724">
        <v>77562186</v>
      </c>
      <c r="N724">
        <v>80221730</v>
      </c>
      <c r="O724">
        <v>24462798</v>
      </c>
      <c r="P724">
        <v>23850</v>
      </c>
      <c r="Q724">
        <v>831</v>
      </c>
      <c r="R724">
        <v>39226.2599999999</v>
      </c>
      <c r="S724">
        <v>4485.4499999999898</v>
      </c>
      <c r="T724">
        <v>19001087</v>
      </c>
      <c r="U724">
        <v>3225096</v>
      </c>
      <c r="V724">
        <v>2051290</v>
      </c>
      <c r="W724">
        <v>136966</v>
      </c>
      <c r="X724">
        <v>80285</v>
      </c>
      <c r="Y724">
        <v>3456</v>
      </c>
    </row>
    <row r="725" spans="1:25">
      <c r="A725">
        <v>723</v>
      </c>
      <c r="B725">
        <v>2019</v>
      </c>
      <c r="C725">
        <v>1</v>
      </c>
      <c r="D725" t="s">
        <v>47</v>
      </c>
      <c r="E725" t="s">
        <v>261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>
        <v>724</v>
      </c>
      <c r="B726">
        <v>2019</v>
      </c>
      <c r="C726">
        <v>1</v>
      </c>
      <c r="D726" t="s">
        <v>47</v>
      </c>
      <c r="E726" t="s">
        <v>261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>
        <v>725</v>
      </c>
      <c r="B727">
        <v>2019</v>
      </c>
      <c r="C727">
        <v>1</v>
      </c>
      <c r="D727" t="s">
        <v>182</v>
      </c>
      <c r="E727" t="s">
        <v>261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>
        <v>726</v>
      </c>
      <c r="B728">
        <v>2019</v>
      </c>
      <c r="C728">
        <v>2</v>
      </c>
      <c r="D728" t="s">
        <v>71</v>
      </c>
      <c r="E728" t="s">
        <v>261</v>
      </c>
      <c r="F728">
        <v>2893279112</v>
      </c>
      <c r="G728">
        <v>3064459556</v>
      </c>
      <c r="H728">
        <v>2366519533</v>
      </c>
      <c r="I728">
        <v>2502049391</v>
      </c>
      <c r="J728">
        <v>323335401</v>
      </c>
      <c r="K728">
        <v>487132750</v>
      </c>
      <c r="L728">
        <v>210967082</v>
      </c>
      <c r="M728">
        <v>319919352</v>
      </c>
      <c r="N728">
        <v>86480332</v>
      </c>
      <c r="O728">
        <v>92446745</v>
      </c>
      <c r="P728">
        <v>15632</v>
      </c>
      <c r="Q728">
        <v>2579</v>
      </c>
      <c r="R728">
        <v>28019.87</v>
      </c>
      <c r="S728">
        <v>15586.01</v>
      </c>
      <c r="T728">
        <v>15530375</v>
      </c>
      <c r="U728">
        <v>11564229</v>
      </c>
      <c r="V728">
        <v>2205240</v>
      </c>
      <c r="W728">
        <v>485800</v>
      </c>
      <c r="X728">
        <v>32125</v>
      </c>
      <c r="Y728">
        <v>4773</v>
      </c>
    </row>
    <row r="729" spans="1:25">
      <c r="A729">
        <v>727</v>
      </c>
      <c r="B729">
        <v>2019</v>
      </c>
      <c r="C729">
        <v>2</v>
      </c>
      <c r="D729" t="s">
        <v>47</v>
      </c>
      <c r="E729" t="s">
        <v>261</v>
      </c>
      <c r="F729">
        <v>3267790488</v>
      </c>
      <c r="G729">
        <v>664617442</v>
      </c>
      <c r="H729">
        <v>2684421882</v>
      </c>
      <c r="I729">
        <v>486544408</v>
      </c>
      <c r="J729">
        <v>351686234</v>
      </c>
      <c r="K729">
        <v>74854386</v>
      </c>
      <c r="L729">
        <v>235150338</v>
      </c>
      <c r="M729">
        <v>44558336</v>
      </c>
      <c r="N729">
        <v>89152352</v>
      </c>
      <c r="O729">
        <v>15165337</v>
      </c>
      <c r="P729">
        <v>17987</v>
      </c>
      <c r="Q729">
        <v>1364</v>
      </c>
      <c r="R729">
        <v>33054.33</v>
      </c>
      <c r="S729">
        <v>5525.6</v>
      </c>
      <c r="T729">
        <v>18355806</v>
      </c>
      <c r="U729">
        <v>3791303</v>
      </c>
      <c r="V729">
        <v>2478687</v>
      </c>
      <c r="W729">
        <v>181553</v>
      </c>
      <c r="X729">
        <v>62483</v>
      </c>
      <c r="Y729">
        <v>2530</v>
      </c>
    </row>
    <row r="730" spans="1:25">
      <c r="A730">
        <v>728</v>
      </c>
      <c r="B730">
        <v>2019</v>
      </c>
      <c r="C730">
        <v>2</v>
      </c>
      <c r="D730" t="s">
        <v>45</v>
      </c>
      <c r="E730" t="s">
        <v>261</v>
      </c>
      <c r="F730">
        <v>1955374046</v>
      </c>
      <c r="G730">
        <v>596852440</v>
      </c>
      <c r="H730">
        <v>1599448085</v>
      </c>
      <c r="I730">
        <v>459078057</v>
      </c>
      <c r="J730">
        <v>197412037</v>
      </c>
      <c r="K730">
        <v>90304893</v>
      </c>
      <c r="L730">
        <v>140929071</v>
      </c>
      <c r="M730">
        <v>56269411</v>
      </c>
      <c r="N730">
        <v>67430776</v>
      </c>
      <c r="O730">
        <v>19311404</v>
      </c>
      <c r="P730">
        <v>21649</v>
      </c>
      <c r="Q730">
        <v>692</v>
      </c>
      <c r="R730">
        <v>33966.67</v>
      </c>
      <c r="S730">
        <v>3653.0099999999902</v>
      </c>
      <c r="T730">
        <v>15682235</v>
      </c>
      <c r="U730">
        <v>2626491</v>
      </c>
      <c r="V730">
        <v>1868689</v>
      </c>
      <c r="W730">
        <v>103373</v>
      </c>
      <c r="X730">
        <v>65099</v>
      </c>
      <c r="Y730">
        <v>2342</v>
      </c>
    </row>
    <row r="731" spans="1:25">
      <c r="A731">
        <v>729</v>
      </c>
      <c r="B731">
        <v>2019</v>
      </c>
      <c r="C731">
        <v>2</v>
      </c>
      <c r="D731" t="s">
        <v>47</v>
      </c>
      <c r="E731" t="s">
        <v>261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>
        <v>730</v>
      </c>
      <c r="B732">
        <v>2019</v>
      </c>
      <c r="C732">
        <v>2</v>
      </c>
      <c r="D732" t="s">
        <v>47</v>
      </c>
      <c r="E732" t="s">
        <v>261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>
        <v>731</v>
      </c>
      <c r="B733">
        <v>2019</v>
      </c>
      <c r="C733">
        <v>2</v>
      </c>
      <c r="D733" t="s">
        <v>182</v>
      </c>
      <c r="E733" t="s">
        <v>261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>
        <v>732</v>
      </c>
      <c r="B734">
        <v>2019</v>
      </c>
      <c r="C734">
        <v>3</v>
      </c>
      <c r="D734" t="s">
        <v>71</v>
      </c>
      <c r="E734" t="s">
        <v>261</v>
      </c>
      <c r="F734">
        <v>3089402251</v>
      </c>
      <c r="G734">
        <v>3151753022</v>
      </c>
      <c r="H734">
        <v>2496599977</v>
      </c>
      <c r="I734">
        <v>2619743331</v>
      </c>
      <c r="J734">
        <v>345984079</v>
      </c>
      <c r="K734">
        <v>501347321</v>
      </c>
      <c r="L734">
        <v>222266798</v>
      </c>
      <c r="M734">
        <v>335827914</v>
      </c>
      <c r="N734">
        <v>90149738</v>
      </c>
      <c r="O734">
        <v>95028366</v>
      </c>
      <c r="P734">
        <v>16674</v>
      </c>
      <c r="Q734">
        <v>2603</v>
      </c>
      <c r="R734">
        <v>29498.589999999898</v>
      </c>
      <c r="S734">
        <v>16166.6699999999</v>
      </c>
      <c r="T734">
        <v>16541968</v>
      </c>
      <c r="U734">
        <v>12003192</v>
      </c>
      <c r="V734">
        <v>2363832</v>
      </c>
      <c r="W734">
        <v>499476</v>
      </c>
      <c r="X734">
        <v>36025</v>
      </c>
      <c r="Y734">
        <v>5193</v>
      </c>
    </row>
    <row r="735" spans="1:25">
      <c r="A735">
        <v>733</v>
      </c>
      <c r="B735">
        <v>2019</v>
      </c>
      <c r="C735">
        <v>3</v>
      </c>
      <c r="D735" t="s">
        <v>47</v>
      </c>
      <c r="E735" t="s">
        <v>261</v>
      </c>
      <c r="F735">
        <v>3368117214</v>
      </c>
      <c r="G735">
        <v>616528900</v>
      </c>
      <c r="H735">
        <v>2674652853</v>
      </c>
      <c r="I735">
        <v>464375505</v>
      </c>
      <c r="J735">
        <v>363036813</v>
      </c>
      <c r="K735">
        <v>69388179</v>
      </c>
      <c r="L735">
        <v>233614628</v>
      </c>
      <c r="M735">
        <v>42411251</v>
      </c>
      <c r="N735">
        <v>91740480</v>
      </c>
      <c r="O735">
        <v>15063768</v>
      </c>
      <c r="P735">
        <v>18836</v>
      </c>
      <c r="Q735">
        <v>1394</v>
      </c>
      <c r="R735">
        <v>34402.19</v>
      </c>
      <c r="S735">
        <v>5227.67</v>
      </c>
      <c r="T735">
        <v>19032866</v>
      </c>
      <c r="U735">
        <v>3508158</v>
      </c>
      <c r="V735">
        <v>2515728</v>
      </c>
      <c r="W735">
        <v>178570</v>
      </c>
      <c r="X735">
        <v>74062</v>
      </c>
      <c r="Y735">
        <v>2204</v>
      </c>
    </row>
    <row r="736" spans="1:25">
      <c r="A736">
        <v>734</v>
      </c>
      <c r="B736">
        <v>2019</v>
      </c>
      <c r="C736">
        <v>3</v>
      </c>
      <c r="D736" t="s">
        <v>45</v>
      </c>
      <c r="E736" t="s">
        <v>261</v>
      </c>
      <c r="F736">
        <v>2058319248</v>
      </c>
      <c r="G736">
        <v>624469736</v>
      </c>
      <c r="H736">
        <v>1661399818</v>
      </c>
      <c r="I736">
        <v>499123947</v>
      </c>
      <c r="J736">
        <v>208962669</v>
      </c>
      <c r="K736">
        <v>97472399</v>
      </c>
      <c r="L736">
        <v>146853613</v>
      </c>
      <c r="M736">
        <v>61487425</v>
      </c>
      <c r="N736">
        <v>70451261</v>
      </c>
      <c r="O736">
        <v>20568427</v>
      </c>
      <c r="P736">
        <v>22381</v>
      </c>
      <c r="Q736">
        <v>658</v>
      </c>
      <c r="R736">
        <v>35151.660000000003</v>
      </c>
      <c r="S736">
        <v>3764.79</v>
      </c>
      <c r="T736">
        <v>16450320</v>
      </c>
      <c r="U736">
        <v>2724115</v>
      </c>
      <c r="V736">
        <v>1937612</v>
      </c>
      <c r="W736">
        <v>101784</v>
      </c>
      <c r="X736">
        <v>68059</v>
      </c>
      <c r="Y736">
        <v>2982</v>
      </c>
    </row>
    <row r="737" spans="1:25">
      <c r="A737">
        <v>735</v>
      </c>
      <c r="B737">
        <v>2019</v>
      </c>
      <c r="C737">
        <v>3</v>
      </c>
      <c r="D737" t="s">
        <v>47</v>
      </c>
      <c r="E737" t="s">
        <v>261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>
        <v>736</v>
      </c>
      <c r="B738">
        <v>2019</v>
      </c>
      <c r="C738">
        <v>3</v>
      </c>
      <c r="D738" t="s">
        <v>47</v>
      </c>
      <c r="E738" t="s">
        <v>261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>
        <v>737</v>
      </c>
      <c r="B739">
        <v>2019</v>
      </c>
      <c r="C739">
        <v>3</v>
      </c>
      <c r="D739" t="s">
        <v>182</v>
      </c>
      <c r="E739" t="s">
        <v>261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>
        <v>738</v>
      </c>
      <c r="B740">
        <v>2019</v>
      </c>
      <c r="C740">
        <v>4</v>
      </c>
      <c r="D740" t="s">
        <v>71</v>
      </c>
      <c r="E740" t="s">
        <v>262</v>
      </c>
      <c r="F740">
        <v>2991202813</v>
      </c>
      <c r="G740">
        <v>2836239127</v>
      </c>
      <c r="H740">
        <v>2445112567</v>
      </c>
      <c r="I740">
        <v>2431665735</v>
      </c>
      <c r="J740">
        <v>334644962</v>
      </c>
      <c r="K740">
        <v>452333360</v>
      </c>
      <c r="L740">
        <v>216923522</v>
      </c>
      <c r="M740">
        <v>300170400</v>
      </c>
      <c r="N740">
        <v>88627041</v>
      </c>
      <c r="O740">
        <v>85698819</v>
      </c>
      <c r="P740">
        <v>16285</v>
      </c>
      <c r="Q740">
        <v>2335</v>
      </c>
      <c r="R740">
        <v>28602.639999999999</v>
      </c>
      <c r="S740">
        <v>14523.26</v>
      </c>
      <c r="T740">
        <v>16090360</v>
      </c>
      <c r="U740">
        <v>10823260</v>
      </c>
      <c r="V740">
        <v>2340854</v>
      </c>
      <c r="W740">
        <v>455480</v>
      </c>
      <c r="X740">
        <v>35200</v>
      </c>
      <c r="Y740">
        <v>4735</v>
      </c>
    </row>
    <row r="741" spans="1:25">
      <c r="A741">
        <v>739</v>
      </c>
      <c r="B741">
        <v>2019</v>
      </c>
      <c r="C741">
        <v>4</v>
      </c>
      <c r="D741" t="s">
        <v>47</v>
      </c>
      <c r="E741" t="s">
        <v>262</v>
      </c>
      <c r="F741">
        <v>3192264296</v>
      </c>
      <c r="G741">
        <v>521814382</v>
      </c>
      <c r="H741">
        <v>2580363420</v>
      </c>
      <c r="I741">
        <v>401351381</v>
      </c>
      <c r="J741">
        <v>344888818</v>
      </c>
      <c r="K741">
        <v>58792295</v>
      </c>
      <c r="L741">
        <v>224936877</v>
      </c>
      <c r="M741">
        <v>36385139</v>
      </c>
      <c r="N741">
        <v>87736585</v>
      </c>
      <c r="O741">
        <v>13339560</v>
      </c>
      <c r="P741">
        <v>18065</v>
      </c>
      <c r="Q741">
        <v>1288</v>
      </c>
      <c r="R741">
        <v>32854.06</v>
      </c>
      <c r="S741">
        <v>4520.91</v>
      </c>
      <c r="T741">
        <v>18204953</v>
      </c>
      <c r="U741">
        <v>2980488</v>
      </c>
      <c r="V741">
        <v>2447200</v>
      </c>
      <c r="W741">
        <v>157889</v>
      </c>
      <c r="X741">
        <v>94154</v>
      </c>
      <c r="Y741">
        <v>2455</v>
      </c>
    </row>
    <row r="742" spans="1:25">
      <c r="A742">
        <v>740</v>
      </c>
      <c r="B742">
        <v>2019</v>
      </c>
      <c r="C742">
        <v>4</v>
      </c>
      <c r="D742" t="s">
        <v>45</v>
      </c>
      <c r="E742" t="s">
        <v>262</v>
      </c>
      <c r="F742">
        <v>2025785774</v>
      </c>
      <c r="G742">
        <v>540768908</v>
      </c>
      <c r="H742">
        <v>1691281087</v>
      </c>
      <c r="I742">
        <v>463742007</v>
      </c>
      <c r="J742">
        <v>207284347</v>
      </c>
      <c r="K742">
        <v>84189858</v>
      </c>
      <c r="L742">
        <v>149134758</v>
      </c>
      <c r="M742">
        <v>58050618</v>
      </c>
      <c r="N742">
        <v>69427808</v>
      </c>
      <c r="O742">
        <v>17595032</v>
      </c>
      <c r="P742">
        <v>22347</v>
      </c>
      <c r="Q742">
        <v>565</v>
      </c>
      <c r="R742">
        <v>34782.660000000003</v>
      </c>
      <c r="S742">
        <v>3235.88</v>
      </c>
      <c r="T742">
        <v>16221176</v>
      </c>
      <c r="U742">
        <v>2343701</v>
      </c>
      <c r="V742">
        <v>1996725</v>
      </c>
      <c r="W742">
        <v>94811</v>
      </c>
      <c r="X742">
        <v>71027</v>
      </c>
      <c r="Y742">
        <v>2557</v>
      </c>
    </row>
    <row r="743" spans="1:25">
      <c r="A743">
        <v>741</v>
      </c>
      <c r="B743">
        <v>2019</v>
      </c>
      <c r="C743">
        <v>4</v>
      </c>
      <c r="D743" t="s">
        <v>47</v>
      </c>
      <c r="E743" t="s">
        <v>262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>
        <v>742</v>
      </c>
      <c r="B744">
        <v>2019</v>
      </c>
      <c r="C744">
        <v>4</v>
      </c>
      <c r="D744" t="s">
        <v>47</v>
      </c>
      <c r="E744" t="s">
        <v>262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>
      <c r="A745">
        <v>743</v>
      </c>
      <c r="B745">
        <v>2019</v>
      </c>
      <c r="C745">
        <v>4</v>
      </c>
      <c r="D745" t="s">
        <v>182</v>
      </c>
      <c r="E745" t="s">
        <v>262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>
      <c r="A746">
        <v>744</v>
      </c>
      <c r="B746">
        <v>2019</v>
      </c>
      <c r="C746">
        <v>5</v>
      </c>
      <c r="D746" t="s">
        <v>71</v>
      </c>
      <c r="E746" t="s">
        <v>262</v>
      </c>
      <c r="F746">
        <v>3139081254</v>
      </c>
      <c r="G746">
        <v>2771155744</v>
      </c>
      <c r="H746">
        <v>2495540474</v>
      </c>
      <c r="I746">
        <v>2420788975</v>
      </c>
      <c r="J746">
        <v>350455283</v>
      </c>
      <c r="K746">
        <v>446175601</v>
      </c>
      <c r="L746">
        <v>222328221</v>
      </c>
      <c r="M746">
        <v>296479901</v>
      </c>
      <c r="N746">
        <v>92523707</v>
      </c>
      <c r="O746">
        <v>83396828</v>
      </c>
      <c r="P746">
        <v>17359</v>
      </c>
      <c r="Q746">
        <v>2075</v>
      </c>
      <c r="R746">
        <v>30074.86</v>
      </c>
      <c r="S746">
        <v>13677.71</v>
      </c>
      <c r="T746">
        <v>16928446</v>
      </c>
      <c r="U746">
        <v>10283635</v>
      </c>
      <c r="V746">
        <v>2415348</v>
      </c>
      <c r="W746">
        <v>425734</v>
      </c>
      <c r="X746">
        <v>33148</v>
      </c>
      <c r="Y746">
        <v>4612</v>
      </c>
    </row>
    <row r="747" spans="1:25">
      <c r="A747">
        <v>745</v>
      </c>
      <c r="B747">
        <v>2019</v>
      </c>
      <c r="C747">
        <v>5</v>
      </c>
      <c r="D747" t="s">
        <v>47</v>
      </c>
      <c r="E747" t="s">
        <v>262</v>
      </c>
      <c r="F747">
        <v>3272075652</v>
      </c>
      <c r="G747">
        <v>529300060</v>
      </c>
      <c r="H747">
        <v>2710522306</v>
      </c>
      <c r="I747">
        <v>403071182</v>
      </c>
      <c r="J747">
        <v>353405486</v>
      </c>
      <c r="K747">
        <v>59690970</v>
      </c>
      <c r="L747">
        <v>234402312</v>
      </c>
      <c r="M747">
        <v>36762035</v>
      </c>
      <c r="N747">
        <v>89459334</v>
      </c>
      <c r="O747">
        <v>13416917</v>
      </c>
      <c r="P747">
        <v>18453</v>
      </c>
      <c r="Q747">
        <v>1324</v>
      </c>
      <c r="R747">
        <v>33463.629999999997</v>
      </c>
      <c r="S747">
        <v>4630.45</v>
      </c>
      <c r="T747">
        <v>18637510</v>
      </c>
      <c r="U747">
        <v>3032988</v>
      </c>
      <c r="V747">
        <v>2580469</v>
      </c>
      <c r="W747">
        <v>154248</v>
      </c>
      <c r="X747">
        <v>73751</v>
      </c>
      <c r="Y747">
        <v>2599</v>
      </c>
    </row>
    <row r="748" spans="1:25">
      <c r="A748">
        <v>746</v>
      </c>
      <c r="B748">
        <v>2019</v>
      </c>
      <c r="C748">
        <v>5</v>
      </c>
      <c r="D748" t="s">
        <v>45</v>
      </c>
      <c r="E748" t="s">
        <v>262</v>
      </c>
      <c r="F748">
        <v>2146610360</v>
      </c>
      <c r="G748">
        <v>619729782</v>
      </c>
      <c r="H748">
        <v>1783849995</v>
      </c>
      <c r="I748">
        <v>534912835</v>
      </c>
      <c r="J748">
        <v>219110253</v>
      </c>
      <c r="K748">
        <v>97966581</v>
      </c>
      <c r="L748">
        <v>158166631</v>
      </c>
      <c r="M748">
        <v>66313707</v>
      </c>
      <c r="N748">
        <v>72665862</v>
      </c>
      <c r="O748">
        <v>20443591</v>
      </c>
      <c r="P748">
        <v>23348</v>
      </c>
      <c r="Q748">
        <v>541</v>
      </c>
      <c r="R748">
        <v>36166.369999999901</v>
      </c>
      <c r="S748">
        <v>3524.7</v>
      </c>
      <c r="T748">
        <v>16969238</v>
      </c>
      <c r="U748">
        <v>2599354</v>
      </c>
      <c r="V748">
        <v>2082235</v>
      </c>
      <c r="W748">
        <v>96790</v>
      </c>
      <c r="X748">
        <v>68904</v>
      </c>
      <c r="Y748">
        <v>2592</v>
      </c>
    </row>
    <row r="749" spans="1:25">
      <c r="A749">
        <v>747</v>
      </c>
      <c r="B749">
        <v>2019</v>
      </c>
      <c r="C749">
        <v>5</v>
      </c>
      <c r="D749" t="s">
        <v>47</v>
      </c>
      <c r="E749" t="s">
        <v>262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>
      <c r="A750">
        <v>748</v>
      </c>
      <c r="B750">
        <v>2019</v>
      </c>
      <c r="C750">
        <v>5</v>
      </c>
      <c r="D750" t="s">
        <v>47</v>
      </c>
      <c r="E750" t="s">
        <v>262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>
        <v>749</v>
      </c>
      <c r="B751">
        <v>2019</v>
      </c>
      <c r="C751">
        <v>5</v>
      </c>
      <c r="D751" t="s">
        <v>182</v>
      </c>
      <c r="E751" t="s">
        <v>262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>
        <v>750</v>
      </c>
      <c r="B752">
        <v>2019</v>
      </c>
      <c r="C752">
        <v>6</v>
      </c>
      <c r="D752" t="s">
        <v>71</v>
      </c>
      <c r="E752" t="s">
        <v>262</v>
      </c>
      <c r="F752">
        <v>3012807494</v>
      </c>
      <c r="G752">
        <v>2702785539</v>
      </c>
      <c r="H752">
        <v>2373581103</v>
      </c>
      <c r="I752">
        <v>2370239921</v>
      </c>
      <c r="J752">
        <v>336294601</v>
      </c>
      <c r="K752">
        <v>434865174</v>
      </c>
      <c r="L752">
        <v>212215072</v>
      </c>
      <c r="M752">
        <v>290347862</v>
      </c>
      <c r="N752">
        <v>88196614</v>
      </c>
      <c r="O752">
        <v>81390321</v>
      </c>
      <c r="P752">
        <v>16690</v>
      </c>
      <c r="Q752">
        <v>2050</v>
      </c>
      <c r="R752">
        <v>28834.61</v>
      </c>
      <c r="S752">
        <v>13440.55</v>
      </c>
      <c r="T752">
        <v>16305759</v>
      </c>
      <c r="U752">
        <v>10079908</v>
      </c>
      <c r="V752">
        <v>2266446</v>
      </c>
      <c r="W752">
        <v>414627</v>
      </c>
      <c r="X752">
        <v>35733</v>
      </c>
      <c r="Y752">
        <v>4531</v>
      </c>
    </row>
    <row r="753" spans="1:25">
      <c r="A753">
        <v>751</v>
      </c>
      <c r="B753">
        <v>2019</v>
      </c>
      <c r="C753">
        <v>6</v>
      </c>
      <c r="D753" t="s">
        <v>47</v>
      </c>
      <c r="E753" t="s">
        <v>262</v>
      </c>
      <c r="F753">
        <v>3317963284</v>
      </c>
      <c r="G753">
        <v>583780812</v>
      </c>
      <c r="H753">
        <v>2784551183</v>
      </c>
      <c r="I753">
        <v>439260010</v>
      </c>
      <c r="J753">
        <v>358103624</v>
      </c>
      <c r="K753">
        <v>65960110</v>
      </c>
      <c r="L753">
        <v>238974398</v>
      </c>
      <c r="M753">
        <v>38733496</v>
      </c>
      <c r="N753">
        <v>90061009</v>
      </c>
      <c r="O753">
        <v>14848428</v>
      </c>
      <c r="P753">
        <v>18589</v>
      </c>
      <c r="Q753">
        <v>1425</v>
      </c>
      <c r="R753">
        <v>33573.1</v>
      </c>
      <c r="S753">
        <v>5113.8799999999901</v>
      </c>
      <c r="T753">
        <v>18844483</v>
      </c>
      <c r="U753">
        <v>3367237</v>
      </c>
      <c r="V753">
        <v>2628577</v>
      </c>
      <c r="W753">
        <v>165110</v>
      </c>
      <c r="X753">
        <v>60044</v>
      </c>
      <c r="Y753">
        <v>2545</v>
      </c>
    </row>
    <row r="754" spans="1:25">
      <c r="A754">
        <v>752</v>
      </c>
      <c r="B754">
        <v>2019</v>
      </c>
      <c r="C754">
        <v>6</v>
      </c>
      <c r="D754" t="s">
        <v>45</v>
      </c>
      <c r="E754" t="s">
        <v>262</v>
      </c>
      <c r="F754">
        <v>2151013867</v>
      </c>
      <c r="G754">
        <v>679334544</v>
      </c>
      <c r="H754">
        <v>1763094842</v>
      </c>
      <c r="I754">
        <v>596360301</v>
      </c>
      <c r="J754">
        <v>218514511</v>
      </c>
      <c r="K754">
        <v>104119642</v>
      </c>
      <c r="L754">
        <v>156132336</v>
      </c>
      <c r="M754">
        <v>70216040</v>
      </c>
      <c r="N754">
        <v>71641450</v>
      </c>
      <c r="O754">
        <v>20642129</v>
      </c>
      <c r="P754">
        <v>22727</v>
      </c>
      <c r="Q754">
        <v>570</v>
      </c>
      <c r="R754">
        <v>35526.32</v>
      </c>
      <c r="S754">
        <v>3757.54</v>
      </c>
      <c r="T754">
        <v>16789844</v>
      </c>
      <c r="U754">
        <v>2786275</v>
      </c>
      <c r="V754">
        <v>2025009</v>
      </c>
      <c r="W754">
        <v>105463</v>
      </c>
      <c r="X754">
        <v>67558</v>
      </c>
      <c r="Y754">
        <v>2807</v>
      </c>
    </row>
    <row r="755" spans="1:25">
      <c r="A755">
        <v>753</v>
      </c>
      <c r="B755">
        <v>2019</v>
      </c>
      <c r="C755">
        <v>6</v>
      </c>
      <c r="D755" t="s">
        <v>47</v>
      </c>
      <c r="E755" t="s">
        <v>262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>
      <c r="A756">
        <v>754</v>
      </c>
      <c r="B756">
        <v>2019</v>
      </c>
      <c r="C756">
        <v>6</v>
      </c>
      <c r="D756" t="s">
        <v>47</v>
      </c>
      <c r="E756" t="s">
        <v>262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>
        <v>755</v>
      </c>
      <c r="B757">
        <v>2019</v>
      </c>
      <c r="C757">
        <v>6</v>
      </c>
      <c r="D757" t="s">
        <v>182</v>
      </c>
      <c r="E757" t="s">
        <v>262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>
        <v>756</v>
      </c>
      <c r="B758">
        <v>2019</v>
      </c>
      <c r="C758">
        <v>7</v>
      </c>
      <c r="D758" t="s">
        <v>71</v>
      </c>
      <c r="E758" t="s">
        <v>263</v>
      </c>
      <c r="F758">
        <v>3620379328</v>
      </c>
      <c r="G758">
        <v>3166159061</v>
      </c>
      <c r="H758">
        <v>3003592372</v>
      </c>
      <c r="I758">
        <v>2776297955</v>
      </c>
      <c r="J758">
        <v>404985601</v>
      </c>
      <c r="K758">
        <v>496381763</v>
      </c>
      <c r="L758">
        <v>266928221</v>
      </c>
      <c r="M758">
        <v>334204922</v>
      </c>
      <c r="N758">
        <v>105691784</v>
      </c>
      <c r="O758">
        <v>94745709</v>
      </c>
      <c r="P758">
        <v>19438</v>
      </c>
      <c r="Q758">
        <v>2818</v>
      </c>
      <c r="R758">
        <v>34500.53</v>
      </c>
      <c r="S758">
        <v>16769.009999999998</v>
      </c>
      <c r="T758">
        <v>19595056</v>
      </c>
      <c r="U758">
        <v>12277536</v>
      </c>
      <c r="V758">
        <v>2802226</v>
      </c>
      <c r="W758">
        <v>552733</v>
      </c>
      <c r="X758">
        <v>39234</v>
      </c>
      <c r="Y758">
        <v>5213</v>
      </c>
    </row>
    <row r="759" spans="1:25">
      <c r="A759">
        <v>757</v>
      </c>
      <c r="B759">
        <v>2019</v>
      </c>
      <c r="C759">
        <v>7</v>
      </c>
      <c r="D759" t="s">
        <v>47</v>
      </c>
      <c r="E759" t="s">
        <v>263</v>
      </c>
      <c r="F759">
        <v>4270496424</v>
      </c>
      <c r="G759">
        <v>680408534</v>
      </c>
      <c r="H759">
        <v>3633232141</v>
      </c>
      <c r="I759">
        <v>544398989</v>
      </c>
      <c r="J759">
        <v>461716204</v>
      </c>
      <c r="K759">
        <v>76722342</v>
      </c>
      <c r="L759">
        <v>310478913</v>
      </c>
      <c r="M759">
        <v>47718416</v>
      </c>
      <c r="N759">
        <v>114786283</v>
      </c>
      <c r="O759">
        <v>17235123</v>
      </c>
      <c r="P759">
        <v>23152</v>
      </c>
      <c r="Q759">
        <v>1623</v>
      </c>
      <c r="R759">
        <v>42724.02</v>
      </c>
      <c r="S759">
        <v>5924.63</v>
      </c>
      <c r="T759">
        <v>24224255</v>
      </c>
      <c r="U759">
        <v>3897494</v>
      </c>
      <c r="V759">
        <v>3369690</v>
      </c>
      <c r="W759">
        <v>204301</v>
      </c>
      <c r="X759">
        <v>61658</v>
      </c>
      <c r="Y759">
        <v>2584</v>
      </c>
    </row>
    <row r="760" spans="1:25">
      <c r="A760">
        <v>758</v>
      </c>
      <c r="B760">
        <v>2019</v>
      </c>
      <c r="C760">
        <v>7</v>
      </c>
      <c r="D760" t="s">
        <v>45</v>
      </c>
      <c r="E760" t="s">
        <v>263</v>
      </c>
      <c r="F760">
        <v>2536478360</v>
      </c>
      <c r="G760">
        <v>852920738</v>
      </c>
      <c r="H760">
        <v>2164637892</v>
      </c>
      <c r="I760">
        <v>770559758</v>
      </c>
      <c r="J760">
        <v>257809020</v>
      </c>
      <c r="K760">
        <v>128501724</v>
      </c>
      <c r="L760">
        <v>191081864</v>
      </c>
      <c r="M760">
        <v>86663875</v>
      </c>
      <c r="N760">
        <v>82407739</v>
      </c>
      <c r="O760">
        <v>24949863</v>
      </c>
      <c r="P760">
        <v>24742</v>
      </c>
      <c r="Q760">
        <v>751</v>
      </c>
      <c r="R760">
        <v>40102.748108999898</v>
      </c>
      <c r="S760">
        <v>4742.6985099999902</v>
      </c>
      <c r="T760">
        <v>19535410</v>
      </c>
      <c r="U760">
        <v>3487056</v>
      </c>
      <c r="V760">
        <v>2317043</v>
      </c>
      <c r="W760">
        <v>145290</v>
      </c>
      <c r="X760">
        <v>65476</v>
      </c>
      <c r="Y760">
        <v>3097</v>
      </c>
    </row>
    <row r="761" spans="1:25">
      <c r="A761">
        <v>759</v>
      </c>
      <c r="B761">
        <v>2019</v>
      </c>
      <c r="C761">
        <v>7</v>
      </c>
      <c r="D761" t="s">
        <v>47</v>
      </c>
      <c r="E761" t="s">
        <v>263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>
      <c r="A762">
        <v>760</v>
      </c>
      <c r="B762">
        <v>2019</v>
      </c>
      <c r="C762">
        <v>7</v>
      </c>
      <c r="D762" t="s">
        <v>47</v>
      </c>
      <c r="E762" t="s">
        <v>263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>
      <c r="A763">
        <v>761</v>
      </c>
      <c r="B763">
        <v>2019</v>
      </c>
      <c r="C763">
        <v>7</v>
      </c>
      <c r="D763" t="s">
        <v>182</v>
      </c>
      <c r="E763" t="s">
        <v>263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>
        <v>762</v>
      </c>
      <c r="B764">
        <v>2019</v>
      </c>
      <c r="C764">
        <v>8</v>
      </c>
      <c r="D764" t="s">
        <v>71</v>
      </c>
      <c r="E764" t="s">
        <v>263</v>
      </c>
      <c r="F764">
        <v>3490146466</v>
      </c>
      <c r="G764">
        <v>2921181708</v>
      </c>
      <c r="H764">
        <v>2846103789</v>
      </c>
      <c r="I764">
        <v>2527630054</v>
      </c>
      <c r="J764">
        <v>387264172</v>
      </c>
      <c r="K764">
        <v>461665457</v>
      </c>
      <c r="L764">
        <v>252113430</v>
      </c>
      <c r="M764">
        <v>309532945</v>
      </c>
      <c r="N764">
        <v>102730381</v>
      </c>
      <c r="O764">
        <v>87032404</v>
      </c>
      <c r="P764">
        <v>19170</v>
      </c>
      <c r="Q764">
        <v>2403</v>
      </c>
      <c r="R764">
        <v>33944.94</v>
      </c>
      <c r="S764">
        <v>14846.029999999901</v>
      </c>
      <c r="T764">
        <v>19119018</v>
      </c>
      <c r="U764">
        <v>11037866</v>
      </c>
      <c r="V764">
        <v>2668043</v>
      </c>
      <c r="W764">
        <v>478501</v>
      </c>
      <c r="X764">
        <v>18795</v>
      </c>
      <c r="Y764">
        <v>2618</v>
      </c>
    </row>
    <row r="765" spans="1:25">
      <c r="A765">
        <v>763</v>
      </c>
      <c r="B765">
        <v>2019</v>
      </c>
      <c r="C765">
        <v>8</v>
      </c>
      <c r="D765" t="s">
        <v>47</v>
      </c>
      <c r="E765" t="s">
        <v>263</v>
      </c>
      <c r="F765">
        <v>3642651738</v>
      </c>
      <c r="G765">
        <v>633968160</v>
      </c>
      <c r="H765">
        <v>3024074972</v>
      </c>
      <c r="I765">
        <v>490714855</v>
      </c>
      <c r="J765">
        <v>394223902</v>
      </c>
      <c r="K765">
        <v>71455734</v>
      </c>
      <c r="L765">
        <v>252918361</v>
      </c>
      <c r="M765">
        <v>42425300</v>
      </c>
      <c r="N765">
        <v>99093105</v>
      </c>
      <c r="O765">
        <v>16030995</v>
      </c>
      <c r="P765">
        <v>20737</v>
      </c>
      <c r="Q765">
        <v>1514</v>
      </c>
      <c r="R765">
        <v>37248.6</v>
      </c>
      <c r="S765">
        <v>5486.4299999999903</v>
      </c>
      <c r="T765">
        <v>20741513</v>
      </c>
      <c r="U765">
        <v>3639700</v>
      </c>
      <c r="V765">
        <v>2933227</v>
      </c>
      <c r="W765">
        <v>186116</v>
      </c>
      <c r="X765">
        <v>63356</v>
      </c>
      <c r="Y765">
        <v>2882</v>
      </c>
    </row>
    <row r="766" spans="1:25">
      <c r="A766">
        <v>764</v>
      </c>
      <c r="B766">
        <v>2019</v>
      </c>
      <c r="C766">
        <v>8</v>
      </c>
      <c r="D766" t="s">
        <v>45</v>
      </c>
      <c r="E766" t="s">
        <v>263</v>
      </c>
      <c r="F766">
        <v>2421729834</v>
      </c>
      <c r="G766">
        <v>784521074</v>
      </c>
      <c r="H766">
        <v>1999870696</v>
      </c>
      <c r="I766">
        <v>653393311</v>
      </c>
      <c r="J766">
        <v>245919601</v>
      </c>
      <c r="K766">
        <v>116649205</v>
      </c>
      <c r="L766">
        <v>177462590</v>
      </c>
      <c r="M766">
        <v>76280730</v>
      </c>
      <c r="N766">
        <v>78656202</v>
      </c>
      <c r="O766">
        <v>23080817</v>
      </c>
      <c r="P766">
        <v>24414</v>
      </c>
      <c r="Q766">
        <v>656</v>
      </c>
      <c r="R766">
        <v>38068.2841999999</v>
      </c>
      <c r="S766">
        <v>4277.0160069999902</v>
      </c>
      <c r="T766">
        <v>18542014</v>
      </c>
      <c r="U766">
        <v>3185610</v>
      </c>
      <c r="V766">
        <v>2225296</v>
      </c>
      <c r="W766">
        <v>118239</v>
      </c>
      <c r="X766">
        <v>68923</v>
      </c>
      <c r="Y766">
        <v>3151</v>
      </c>
    </row>
    <row r="767" spans="1:25">
      <c r="A767">
        <v>765</v>
      </c>
      <c r="B767">
        <v>2019</v>
      </c>
      <c r="C767">
        <v>8</v>
      </c>
      <c r="D767" t="s">
        <v>47</v>
      </c>
      <c r="E767" t="s">
        <v>263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>
      <c r="A768">
        <v>766</v>
      </c>
      <c r="B768">
        <v>2019</v>
      </c>
      <c r="C768">
        <v>8</v>
      </c>
      <c r="D768" t="s">
        <v>47</v>
      </c>
      <c r="E768" t="s">
        <v>263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>
      <c r="A769">
        <v>767</v>
      </c>
      <c r="B769">
        <v>2019</v>
      </c>
      <c r="C769">
        <v>8</v>
      </c>
      <c r="D769" t="s">
        <v>182</v>
      </c>
      <c r="E769" t="s">
        <v>263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>
      <c r="A770">
        <v>768</v>
      </c>
      <c r="B770">
        <v>2019</v>
      </c>
      <c r="C770">
        <v>9</v>
      </c>
      <c r="D770" t="s">
        <v>71</v>
      </c>
      <c r="E770" t="s">
        <v>263</v>
      </c>
      <c r="F770">
        <v>3490607046</v>
      </c>
      <c r="G770">
        <v>2701884934</v>
      </c>
      <c r="H770">
        <v>2838804655</v>
      </c>
      <c r="I770">
        <v>2340629953</v>
      </c>
      <c r="J770">
        <v>386054007</v>
      </c>
      <c r="K770">
        <v>435210596</v>
      </c>
      <c r="L770">
        <v>249646270</v>
      </c>
      <c r="M770">
        <v>292263699</v>
      </c>
      <c r="N770">
        <v>102456674</v>
      </c>
      <c r="O770">
        <v>81030083</v>
      </c>
      <c r="P770">
        <v>19053</v>
      </c>
      <c r="Q770">
        <v>2045</v>
      </c>
      <c r="R770">
        <v>33867.49</v>
      </c>
      <c r="S770">
        <v>13279.56</v>
      </c>
      <c r="T770">
        <v>18969465</v>
      </c>
      <c r="U770">
        <v>9967757</v>
      </c>
      <c r="V770">
        <v>2659417</v>
      </c>
      <c r="W770">
        <v>417841</v>
      </c>
      <c r="X770">
        <v>13387</v>
      </c>
      <c r="Y770">
        <v>1488</v>
      </c>
    </row>
    <row r="771" spans="1:25">
      <c r="A771">
        <v>769</v>
      </c>
      <c r="B771">
        <v>2019</v>
      </c>
      <c r="C771">
        <v>9</v>
      </c>
      <c r="D771" t="s">
        <v>47</v>
      </c>
      <c r="E771" t="s">
        <v>263</v>
      </c>
      <c r="F771">
        <v>3624646862</v>
      </c>
      <c r="G771">
        <v>602421576</v>
      </c>
      <c r="H771">
        <v>2960671105</v>
      </c>
      <c r="I771">
        <v>460567129</v>
      </c>
      <c r="J771">
        <v>391321852</v>
      </c>
      <c r="K771">
        <v>68053979</v>
      </c>
      <c r="L771">
        <v>242270329</v>
      </c>
      <c r="M771">
        <v>38544997</v>
      </c>
      <c r="N771">
        <v>98313803</v>
      </c>
      <c r="O771">
        <v>15327597</v>
      </c>
      <c r="P771">
        <v>20431</v>
      </c>
      <c r="Q771">
        <v>1457</v>
      </c>
      <c r="R771">
        <v>36982.641000000003</v>
      </c>
      <c r="S771">
        <v>5267.96</v>
      </c>
      <c r="T771">
        <v>20435105</v>
      </c>
      <c r="U771">
        <v>3472588</v>
      </c>
      <c r="V771">
        <v>2822415</v>
      </c>
      <c r="W771">
        <v>175266</v>
      </c>
      <c r="X771">
        <v>69699</v>
      </c>
      <c r="Y771">
        <v>3014</v>
      </c>
    </row>
    <row r="772" spans="1:25">
      <c r="A772">
        <v>770</v>
      </c>
      <c r="B772">
        <v>2019</v>
      </c>
      <c r="C772">
        <v>9</v>
      </c>
      <c r="D772" t="s">
        <v>45</v>
      </c>
      <c r="E772" t="s">
        <v>263</v>
      </c>
      <c r="F772">
        <v>2410121229</v>
      </c>
      <c r="G772">
        <v>641765902</v>
      </c>
      <c r="H772">
        <v>1978935630</v>
      </c>
      <c r="I772">
        <v>558745773</v>
      </c>
      <c r="J772">
        <v>247049522</v>
      </c>
      <c r="K772">
        <v>95483936</v>
      </c>
      <c r="L772">
        <v>174192618</v>
      </c>
      <c r="M772">
        <v>67548175</v>
      </c>
      <c r="N772">
        <v>78087640</v>
      </c>
      <c r="O772">
        <v>18335551</v>
      </c>
      <c r="P772">
        <v>24956</v>
      </c>
      <c r="Q772">
        <v>541</v>
      </c>
      <c r="R772">
        <v>37843.807221000003</v>
      </c>
      <c r="S772">
        <v>3431.1824999999899</v>
      </c>
      <c r="T772">
        <v>18373855</v>
      </c>
      <c r="U772">
        <v>2596227</v>
      </c>
      <c r="V772">
        <v>2267540</v>
      </c>
      <c r="W772">
        <v>100332</v>
      </c>
      <c r="X772">
        <v>70968</v>
      </c>
      <c r="Y772">
        <v>2790</v>
      </c>
    </row>
    <row r="773" spans="1:25">
      <c r="A773">
        <v>771</v>
      </c>
      <c r="B773">
        <v>2019</v>
      </c>
      <c r="C773">
        <v>9</v>
      </c>
      <c r="D773" t="s">
        <v>47</v>
      </c>
      <c r="E773" t="s">
        <v>263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>
        <v>772</v>
      </c>
      <c r="B774">
        <v>2019</v>
      </c>
      <c r="C774">
        <v>9</v>
      </c>
      <c r="D774" t="s">
        <v>47</v>
      </c>
      <c r="E774" t="s">
        <v>263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>
        <v>773</v>
      </c>
      <c r="B775">
        <v>2019</v>
      </c>
      <c r="C775">
        <v>9</v>
      </c>
      <c r="D775" t="s">
        <v>182</v>
      </c>
      <c r="E775" t="s">
        <v>263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>
      <c r="A776">
        <v>774</v>
      </c>
      <c r="B776">
        <v>2019</v>
      </c>
      <c r="C776">
        <v>10</v>
      </c>
      <c r="D776" t="s">
        <v>71</v>
      </c>
      <c r="E776" t="s">
        <v>264</v>
      </c>
      <c r="F776">
        <v>3677660502</v>
      </c>
      <c r="G776">
        <v>2670540602</v>
      </c>
      <c r="H776">
        <v>3138859845</v>
      </c>
      <c r="I776">
        <v>2312010676</v>
      </c>
      <c r="J776">
        <v>407517387</v>
      </c>
      <c r="K776">
        <v>426548975</v>
      </c>
      <c r="L776">
        <v>276859789</v>
      </c>
      <c r="M776">
        <v>290164719</v>
      </c>
      <c r="N776">
        <v>107848366</v>
      </c>
      <c r="O776">
        <v>78639828</v>
      </c>
      <c r="P776">
        <v>20065</v>
      </c>
      <c r="Q776">
        <v>1984</v>
      </c>
      <c r="R776">
        <v>35410.410000000003</v>
      </c>
      <c r="S776">
        <v>12848.26</v>
      </c>
      <c r="T776">
        <v>20009742</v>
      </c>
      <c r="U776">
        <v>9680769</v>
      </c>
      <c r="V776">
        <v>2976711</v>
      </c>
      <c r="W776">
        <v>406491</v>
      </c>
      <c r="X776">
        <v>15086</v>
      </c>
      <c r="Y776">
        <v>1803</v>
      </c>
    </row>
    <row r="777" spans="1:25">
      <c r="A777">
        <v>775</v>
      </c>
      <c r="B777">
        <v>2019</v>
      </c>
      <c r="C777">
        <v>10</v>
      </c>
      <c r="D777" t="s">
        <v>47</v>
      </c>
      <c r="E777" t="s">
        <v>264</v>
      </c>
      <c r="F777">
        <v>3718816080</v>
      </c>
      <c r="G777">
        <v>512904896</v>
      </c>
      <c r="H777">
        <v>3066783889</v>
      </c>
      <c r="I777">
        <v>373790545</v>
      </c>
      <c r="J777">
        <v>400339186</v>
      </c>
      <c r="K777">
        <v>57772201</v>
      </c>
      <c r="L777">
        <v>250595686</v>
      </c>
      <c r="M777">
        <v>30937369</v>
      </c>
      <c r="N777">
        <v>99608263</v>
      </c>
      <c r="O777">
        <v>12908685</v>
      </c>
      <c r="P777">
        <v>20647</v>
      </c>
      <c r="Q777">
        <v>1269</v>
      </c>
      <c r="R777">
        <v>37077.550000000003</v>
      </c>
      <c r="S777">
        <v>4459.4399999999996</v>
      </c>
      <c r="T777">
        <v>20710743</v>
      </c>
      <c r="U777">
        <v>2926727</v>
      </c>
      <c r="V777">
        <v>2936216</v>
      </c>
      <c r="W777">
        <v>151106</v>
      </c>
      <c r="X777">
        <v>66763</v>
      </c>
      <c r="Y777">
        <v>2619</v>
      </c>
    </row>
    <row r="778" spans="1:25">
      <c r="A778">
        <v>776</v>
      </c>
      <c r="B778">
        <v>2019</v>
      </c>
      <c r="C778">
        <v>10</v>
      </c>
      <c r="D778" t="s">
        <v>45</v>
      </c>
      <c r="E778" t="s">
        <v>264</v>
      </c>
      <c r="F778">
        <v>2481051692</v>
      </c>
      <c r="G778">
        <v>645509622</v>
      </c>
      <c r="H778">
        <v>2083230336</v>
      </c>
      <c r="I778">
        <v>551136514</v>
      </c>
      <c r="J778">
        <v>253921096</v>
      </c>
      <c r="K778">
        <v>101125296</v>
      </c>
      <c r="L778">
        <v>183737779</v>
      </c>
      <c r="M778">
        <v>68304115</v>
      </c>
      <c r="N778">
        <v>80120693</v>
      </c>
      <c r="O778">
        <v>18502386</v>
      </c>
      <c r="P778">
        <v>25851</v>
      </c>
      <c r="Q778">
        <v>540</v>
      </c>
      <c r="R778">
        <v>38788.751237999997</v>
      </c>
      <c r="S778">
        <v>3493.6336999999999</v>
      </c>
      <c r="T778">
        <v>18961080</v>
      </c>
      <c r="U778">
        <v>2627673</v>
      </c>
      <c r="V778">
        <v>2398064</v>
      </c>
      <c r="W778">
        <v>98750</v>
      </c>
      <c r="X778">
        <v>78613</v>
      </c>
      <c r="Y778">
        <v>3828</v>
      </c>
    </row>
    <row r="779" spans="1:25">
      <c r="A779">
        <v>777</v>
      </c>
      <c r="B779">
        <v>2019</v>
      </c>
      <c r="C779">
        <v>10</v>
      </c>
      <c r="D779" t="s">
        <v>47</v>
      </c>
      <c r="E779" t="s">
        <v>264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>
        <v>778</v>
      </c>
      <c r="B780">
        <v>2019</v>
      </c>
      <c r="C780">
        <v>10</v>
      </c>
      <c r="D780" t="s">
        <v>47</v>
      </c>
      <c r="E780" t="s">
        <v>264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>
      <c r="A781">
        <v>779</v>
      </c>
      <c r="B781">
        <v>2019</v>
      </c>
      <c r="C781">
        <v>10</v>
      </c>
      <c r="D781" t="s">
        <v>182</v>
      </c>
      <c r="E781" t="s">
        <v>264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>
      <c r="A782">
        <v>780</v>
      </c>
      <c r="B782">
        <v>2019</v>
      </c>
      <c r="C782">
        <v>11</v>
      </c>
      <c r="D782" t="s">
        <v>71</v>
      </c>
      <c r="E782" t="s">
        <v>264</v>
      </c>
      <c r="F782">
        <v>3770973142</v>
      </c>
      <c r="G782">
        <v>2721760111</v>
      </c>
      <c r="H782">
        <v>3159365251</v>
      </c>
      <c r="I782">
        <v>2332413022</v>
      </c>
      <c r="J782">
        <v>418185587</v>
      </c>
      <c r="K782">
        <v>429415133</v>
      </c>
      <c r="L782">
        <v>278325744</v>
      </c>
      <c r="M782">
        <v>296349300</v>
      </c>
      <c r="N782">
        <v>110394687</v>
      </c>
      <c r="O782">
        <v>78810388</v>
      </c>
      <c r="P782">
        <v>20037</v>
      </c>
      <c r="Q782">
        <v>2104</v>
      </c>
      <c r="R782">
        <v>36275.86</v>
      </c>
      <c r="S782">
        <v>13251.779999999901</v>
      </c>
      <c r="T782">
        <v>20441389</v>
      </c>
      <c r="U782">
        <v>9922017</v>
      </c>
      <c r="V782">
        <v>2957365</v>
      </c>
      <c r="W782">
        <v>423152</v>
      </c>
      <c r="X782">
        <v>40092</v>
      </c>
      <c r="Y782">
        <v>3514</v>
      </c>
    </row>
    <row r="783" spans="1:25">
      <c r="A783">
        <v>781</v>
      </c>
      <c r="B783">
        <v>2019</v>
      </c>
      <c r="C783">
        <v>11</v>
      </c>
      <c r="D783" t="s">
        <v>47</v>
      </c>
      <c r="E783" t="s">
        <v>264</v>
      </c>
      <c r="F783">
        <v>3733328452</v>
      </c>
      <c r="G783">
        <v>501411478</v>
      </c>
      <c r="H783">
        <v>3043762561</v>
      </c>
      <c r="I783">
        <v>355194097</v>
      </c>
      <c r="J783">
        <v>401849114</v>
      </c>
      <c r="K783">
        <v>56702555</v>
      </c>
      <c r="L783">
        <v>249701997</v>
      </c>
      <c r="M783">
        <v>29480437</v>
      </c>
      <c r="N783">
        <v>100244376</v>
      </c>
      <c r="O783">
        <v>12619297</v>
      </c>
      <c r="P783">
        <v>20649</v>
      </c>
      <c r="Q783">
        <v>1208</v>
      </c>
      <c r="R783">
        <v>37548.93</v>
      </c>
      <c r="S783">
        <v>4383.7699999999904</v>
      </c>
      <c r="T783">
        <v>20783575</v>
      </c>
      <c r="U783">
        <v>2900800</v>
      </c>
      <c r="V783">
        <v>2918914</v>
      </c>
      <c r="W783">
        <v>140507</v>
      </c>
      <c r="X783">
        <v>65832</v>
      </c>
      <c r="Y783">
        <v>2666</v>
      </c>
    </row>
    <row r="784" spans="1:25">
      <c r="A784">
        <v>782</v>
      </c>
      <c r="B784">
        <v>2019</v>
      </c>
      <c r="C784">
        <v>11</v>
      </c>
      <c r="D784" t="s">
        <v>45</v>
      </c>
      <c r="E784" t="s">
        <v>264</v>
      </c>
      <c r="F784">
        <v>2284874939</v>
      </c>
      <c r="G784">
        <v>664329196</v>
      </c>
      <c r="H784">
        <v>1878399236</v>
      </c>
      <c r="I784">
        <v>547471775</v>
      </c>
      <c r="J784">
        <v>235443565</v>
      </c>
      <c r="K784">
        <v>103214333</v>
      </c>
      <c r="L784">
        <v>167354168</v>
      </c>
      <c r="M784">
        <v>68034710</v>
      </c>
      <c r="N784">
        <v>73559457</v>
      </c>
      <c r="O784">
        <v>18497243</v>
      </c>
      <c r="P784">
        <v>23268</v>
      </c>
      <c r="Q784">
        <v>548</v>
      </c>
      <c r="R784">
        <v>35618.814974000001</v>
      </c>
      <c r="S784">
        <v>3557.0492800000002</v>
      </c>
      <c r="T784">
        <v>17428359</v>
      </c>
      <c r="U784">
        <v>2669420</v>
      </c>
      <c r="V784">
        <v>2135304</v>
      </c>
      <c r="W784">
        <v>99327</v>
      </c>
      <c r="X784">
        <v>80053</v>
      </c>
      <c r="Y784">
        <v>3733</v>
      </c>
    </row>
    <row r="785" spans="1:25">
      <c r="A785">
        <v>783</v>
      </c>
      <c r="B785">
        <v>2019</v>
      </c>
      <c r="C785">
        <v>11</v>
      </c>
      <c r="D785" t="s">
        <v>47</v>
      </c>
      <c r="E785" t="s">
        <v>264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>
        <v>784</v>
      </c>
      <c r="B786">
        <v>2019</v>
      </c>
      <c r="C786">
        <v>11</v>
      </c>
      <c r="D786" t="s">
        <v>47</v>
      </c>
      <c r="E786" t="s">
        <v>264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>
      <c r="A787">
        <v>785</v>
      </c>
      <c r="B787">
        <v>2019</v>
      </c>
      <c r="C787">
        <v>11</v>
      </c>
      <c r="D787" t="s">
        <v>182</v>
      </c>
      <c r="E787" t="s">
        <v>264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>
      <c r="A788">
        <v>786</v>
      </c>
      <c r="B788">
        <v>2019</v>
      </c>
      <c r="C788">
        <v>12</v>
      </c>
      <c r="D788" t="s">
        <v>71</v>
      </c>
      <c r="E788" t="s">
        <v>264</v>
      </c>
      <c r="F788">
        <v>4018333554</v>
      </c>
      <c r="G788">
        <v>2812828573</v>
      </c>
      <c r="H788">
        <v>3450376446</v>
      </c>
      <c r="I788">
        <v>2390456319</v>
      </c>
      <c r="J788">
        <v>442792289</v>
      </c>
      <c r="K788">
        <v>444020803</v>
      </c>
      <c r="L788">
        <v>305475457</v>
      </c>
      <c r="M788">
        <v>304738597</v>
      </c>
      <c r="N788">
        <v>118431450</v>
      </c>
      <c r="O788">
        <v>81820238</v>
      </c>
      <c r="P788">
        <v>21519</v>
      </c>
      <c r="Q788">
        <v>2193</v>
      </c>
      <c r="R788">
        <v>39090.11</v>
      </c>
      <c r="S788">
        <v>13769.3999999999</v>
      </c>
      <c r="T788">
        <v>21878682</v>
      </c>
      <c r="U788">
        <v>10275589</v>
      </c>
      <c r="V788">
        <v>3204068</v>
      </c>
      <c r="W788">
        <v>433918</v>
      </c>
      <c r="X788">
        <v>38367</v>
      </c>
      <c r="Y788">
        <v>3371</v>
      </c>
    </row>
    <row r="789" spans="1:25">
      <c r="A789">
        <v>787</v>
      </c>
      <c r="B789">
        <v>2019</v>
      </c>
      <c r="C789">
        <v>12</v>
      </c>
      <c r="D789" t="s">
        <v>47</v>
      </c>
      <c r="E789" t="s">
        <v>264</v>
      </c>
      <c r="F789">
        <v>4269843372</v>
      </c>
      <c r="G789">
        <v>588560460</v>
      </c>
      <c r="H789">
        <v>3535755805</v>
      </c>
      <c r="I789">
        <v>438797737</v>
      </c>
      <c r="J789">
        <v>461081055</v>
      </c>
      <c r="K789">
        <v>66683138</v>
      </c>
      <c r="L789">
        <v>290531035</v>
      </c>
      <c r="M789">
        <v>36197391</v>
      </c>
      <c r="N789">
        <v>114932581</v>
      </c>
      <c r="O789">
        <v>14935987</v>
      </c>
      <c r="P789">
        <v>23374</v>
      </c>
      <c r="Q789">
        <v>1455</v>
      </c>
      <c r="R789">
        <v>43348.5099999999</v>
      </c>
      <c r="S789">
        <v>5226.75</v>
      </c>
      <c r="T789">
        <v>24049837</v>
      </c>
      <c r="U789">
        <v>3427057</v>
      </c>
      <c r="V789">
        <v>3313240</v>
      </c>
      <c r="W789">
        <v>171457</v>
      </c>
      <c r="X789">
        <v>63357</v>
      </c>
      <c r="Y789">
        <v>2520</v>
      </c>
    </row>
    <row r="790" spans="1:25">
      <c r="A790">
        <v>788</v>
      </c>
      <c r="B790">
        <v>2019</v>
      </c>
      <c r="C790">
        <v>12</v>
      </c>
      <c r="D790" t="s">
        <v>45</v>
      </c>
      <c r="E790" t="s">
        <v>264</v>
      </c>
      <c r="F790">
        <v>2554706566</v>
      </c>
      <c r="G790">
        <v>945850248</v>
      </c>
      <c r="H790">
        <v>2100555449</v>
      </c>
      <c r="I790">
        <v>798057762</v>
      </c>
      <c r="J790">
        <v>262520865</v>
      </c>
      <c r="K790">
        <v>147348086</v>
      </c>
      <c r="L790">
        <v>188671813</v>
      </c>
      <c r="M790">
        <v>94685407</v>
      </c>
      <c r="N790">
        <v>79857153</v>
      </c>
      <c r="O790">
        <v>25632820</v>
      </c>
      <c r="P790">
        <v>24593</v>
      </c>
      <c r="Q790">
        <v>820</v>
      </c>
      <c r="R790">
        <v>38424.100255999998</v>
      </c>
      <c r="S790">
        <v>5129.0999300000003</v>
      </c>
      <c r="T790">
        <v>19159470</v>
      </c>
      <c r="U790">
        <v>3831871</v>
      </c>
      <c r="V790">
        <v>2287137</v>
      </c>
      <c r="W790">
        <v>147956</v>
      </c>
      <c r="X790">
        <v>79219</v>
      </c>
      <c r="Y790">
        <v>3750</v>
      </c>
    </row>
    <row r="791" spans="1:25">
      <c r="A791">
        <v>789</v>
      </c>
      <c r="B791">
        <v>2019</v>
      </c>
      <c r="C791">
        <v>12</v>
      </c>
      <c r="D791" t="s">
        <v>47</v>
      </c>
      <c r="E791" t="s">
        <v>264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>
        <v>790</v>
      </c>
      <c r="B792">
        <v>2019</v>
      </c>
      <c r="C792">
        <v>12</v>
      </c>
      <c r="D792" t="s">
        <v>47</v>
      </c>
      <c r="E792" t="s">
        <v>264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>
      <c r="A793">
        <v>791</v>
      </c>
      <c r="B793">
        <v>2019</v>
      </c>
      <c r="C793">
        <v>12</v>
      </c>
      <c r="D793" t="s">
        <v>182</v>
      </c>
      <c r="E793" t="s">
        <v>264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</sheetData>
  <autoFilter ref="A1:Y793" xr:uid="{7EE90E93-5AA8-4F3C-A313-1DBA810F4B16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9C16-5623-4C50-8DDF-5EA2CEB615E1}">
  <dimension ref="B1:AU25"/>
  <sheetViews>
    <sheetView workbookViewId="0">
      <selection activeCell="Y19" sqref="Y19"/>
    </sheetView>
  </sheetViews>
  <sheetFormatPr defaultColWidth="9.109375" defaultRowHeight="14.4"/>
  <cols>
    <col min="1" max="1" width="9.109375" style="56"/>
    <col min="2" max="2" width="13.109375" style="56" bestFit="1" customWidth="1"/>
    <col min="3" max="16384" width="9.109375" style="56"/>
  </cols>
  <sheetData>
    <row r="1" spans="2:47" ht="15" thickBot="1"/>
    <row r="2" spans="2:47" ht="15" thickBot="1">
      <c r="B2" s="6" t="s">
        <v>322</v>
      </c>
      <c r="D2" s="1">
        <v>39903</v>
      </c>
      <c r="E2" s="1">
        <v>39994</v>
      </c>
      <c r="F2" s="1">
        <v>40086</v>
      </c>
      <c r="G2" s="1">
        <v>40178</v>
      </c>
      <c r="H2" s="1">
        <v>40268</v>
      </c>
      <c r="I2" s="1">
        <v>40359</v>
      </c>
      <c r="J2" s="1">
        <v>40451</v>
      </c>
      <c r="K2" s="1">
        <v>40543</v>
      </c>
      <c r="L2" s="1">
        <v>40633</v>
      </c>
      <c r="M2" s="1">
        <v>40724</v>
      </c>
      <c r="N2" s="1">
        <v>40816</v>
      </c>
      <c r="O2" s="1">
        <v>40908</v>
      </c>
      <c r="P2" s="1">
        <v>40999</v>
      </c>
      <c r="Q2" s="1">
        <v>41090</v>
      </c>
      <c r="R2" s="1">
        <v>41182</v>
      </c>
      <c r="S2" s="1">
        <v>41274</v>
      </c>
      <c r="T2" s="1">
        <v>41364</v>
      </c>
      <c r="U2" s="1">
        <v>41455</v>
      </c>
      <c r="V2" s="1">
        <v>41547</v>
      </c>
      <c r="W2" s="1">
        <v>41639</v>
      </c>
      <c r="X2" s="1">
        <v>41729</v>
      </c>
      <c r="Y2" s="1">
        <v>41820</v>
      </c>
      <c r="Z2" s="1">
        <v>41912</v>
      </c>
      <c r="AA2" s="1">
        <v>42004</v>
      </c>
      <c r="AB2" s="1">
        <v>42094</v>
      </c>
      <c r="AC2" s="1">
        <v>42185</v>
      </c>
      <c r="AD2" s="1">
        <v>42277</v>
      </c>
      <c r="AE2" s="1">
        <v>42369</v>
      </c>
      <c r="AF2" s="1">
        <v>42460</v>
      </c>
      <c r="AG2" s="1">
        <v>42551</v>
      </c>
      <c r="AH2" s="1">
        <v>42643</v>
      </c>
      <c r="AI2" s="1">
        <v>42735</v>
      </c>
      <c r="AJ2" s="1">
        <v>42825</v>
      </c>
      <c r="AK2" s="1">
        <v>42916</v>
      </c>
      <c r="AL2" s="1">
        <v>43008</v>
      </c>
      <c r="AM2" s="1">
        <v>43100</v>
      </c>
      <c r="AN2" s="1">
        <v>43190</v>
      </c>
      <c r="AO2" s="1">
        <v>43281</v>
      </c>
      <c r="AP2" s="1">
        <v>43373</v>
      </c>
      <c r="AQ2" s="1">
        <v>43465</v>
      </c>
      <c r="AR2" s="1">
        <v>43555</v>
      </c>
      <c r="AS2" s="1">
        <v>43646</v>
      </c>
      <c r="AT2" s="1">
        <v>43738</v>
      </c>
      <c r="AU2" s="1">
        <v>43830</v>
      </c>
    </row>
    <row r="3" spans="2:47">
      <c r="B3" s="4" t="s">
        <v>323</v>
      </c>
      <c r="C3" s="4"/>
      <c r="D3" s="2" t="s">
        <v>0</v>
      </c>
      <c r="E3" s="2" t="s">
        <v>1</v>
      </c>
      <c r="F3" s="2" t="s">
        <v>2</v>
      </c>
      <c r="G3" s="2" t="s">
        <v>3</v>
      </c>
      <c r="H3" s="2" t="s">
        <v>4</v>
      </c>
      <c r="I3" s="2" t="s">
        <v>5</v>
      </c>
      <c r="J3" s="2" t="s">
        <v>6</v>
      </c>
      <c r="K3" s="2" t="s">
        <v>7</v>
      </c>
      <c r="L3" s="2" t="s">
        <v>8</v>
      </c>
      <c r="M3" s="2" t="s">
        <v>9</v>
      </c>
      <c r="N3" s="2" t="s">
        <v>10</v>
      </c>
      <c r="O3" s="2" t="s">
        <v>11</v>
      </c>
      <c r="P3" s="2" t="s">
        <v>12</v>
      </c>
      <c r="Q3" s="2" t="s">
        <v>13</v>
      </c>
      <c r="R3" s="2" t="s">
        <v>14</v>
      </c>
      <c r="S3" s="2" t="s">
        <v>15</v>
      </c>
      <c r="T3" s="2" t="s">
        <v>16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23</v>
      </c>
      <c r="AB3" s="2" t="s">
        <v>24</v>
      </c>
      <c r="AC3" s="2" t="s">
        <v>25</v>
      </c>
      <c r="AD3" s="2" t="s">
        <v>26</v>
      </c>
      <c r="AE3" s="2" t="s">
        <v>27</v>
      </c>
      <c r="AF3" s="2" t="s">
        <v>28</v>
      </c>
      <c r="AG3" s="2" t="s">
        <v>29</v>
      </c>
      <c r="AH3" s="2" t="s">
        <v>30</v>
      </c>
      <c r="AI3" s="2" t="s">
        <v>31</v>
      </c>
      <c r="AJ3" s="2" t="s">
        <v>32</v>
      </c>
      <c r="AK3" s="2" t="s">
        <v>33</v>
      </c>
      <c r="AL3" s="2" t="s">
        <v>34</v>
      </c>
      <c r="AM3" s="2" t="s">
        <v>35</v>
      </c>
      <c r="AN3" s="2" t="s">
        <v>36</v>
      </c>
      <c r="AO3" s="2" t="s">
        <v>37</v>
      </c>
      <c r="AP3" s="2" t="s">
        <v>38</v>
      </c>
      <c r="AQ3" s="2" t="s">
        <v>39</v>
      </c>
      <c r="AR3" s="2" t="s">
        <v>40</v>
      </c>
      <c r="AS3" s="2" t="s">
        <v>41</v>
      </c>
      <c r="AT3" s="2" t="s">
        <v>42</v>
      </c>
      <c r="AU3" s="2" t="s">
        <v>43</v>
      </c>
    </row>
    <row r="4" spans="2:47">
      <c r="B4" s="56" t="s">
        <v>47</v>
      </c>
      <c r="D4" s="56">
        <v>64</v>
      </c>
      <c r="E4" s="56">
        <v>75</v>
      </c>
      <c r="F4" s="56">
        <v>70</v>
      </c>
      <c r="G4" s="56">
        <v>72</v>
      </c>
      <c r="H4" s="56">
        <v>74</v>
      </c>
      <c r="I4" s="56">
        <v>66</v>
      </c>
      <c r="J4" s="56">
        <v>61</v>
      </c>
      <c r="K4" s="56">
        <v>60</v>
      </c>
      <c r="L4" s="56">
        <v>56</v>
      </c>
      <c r="M4" s="56">
        <v>56</v>
      </c>
      <c r="N4" s="56">
        <v>48</v>
      </c>
      <c r="O4" s="56">
        <v>49</v>
      </c>
      <c r="P4" s="56">
        <v>47</v>
      </c>
      <c r="Q4" s="56">
        <v>47</v>
      </c>
      <c r="R4" s="56">
        <v>46</v>
      </c>
      <c r="S4" s="56">
        <v>46</v>
      </c>
      <c r="T4" s="56">
        <v>47</v>
      </c>
      <c r="U4" s="56">
        <v>42</v>
      </c>
      <c r="V4" s="56">
        <v>39</v>
      </c>
      <c r="W4" s="56">
        <v>44</v>
      </c>
      <c r="X4" s="56">
        <v>44</v>
      </c>
      <c r="Y4" s="56">
        <v>40</v>
      </c>
      <c r="Z4" s="56">
        <v>20</v>
      </c>
      <c r="AA4" s="56">
        <v>27</v>
      </c>
      <c r="AB4" s="56">
        <v>21</v>
      </c>
      <c r="AC4" s="56">
        <v>20</v>
      </c>
      <c r="AD4" s="56">
        <v>18</v>
      </c>
      <c r="AE4" s="56">
        <v>29</v>
      </c>
      <c r="AF4" s="56">
        <v>21</v>
      </c>
      <c r="AG4" s="56">
        <v>18</v>
      </c>
      <c r="AH4" s="56">
        <v>16</v>
      </c>
      <c r="AI4" s="56">
        <v>11</v>
      </c>
      <c r="AJ4" s="56">
        <v>19</v>
      </c>
      <c r="AK4" s="56">
        <v>14</v>
      </c>
      <c r="AL4" s="56">
        <v>16</v>
      </c>
      <c r="AM4" s="56">
        <v>18</v>
      </c>
      <c r="AN4" s="56">
        <v>21</v>
      </c>
      <c r="AO4" s="56">
        <v>25</v>
      </c>
      <c r="AP4" s="56">
        <v>17</v>
      </c>
      <c r="AQ4" s="56">
        <v>18</v>
      </c>
      <c r="AR4" s="56">
        <v>26</v>
      </c>
      <c r="AS4" s="56">
        <v>22</v>
      </c>
      <c r="AT4" s="56">
        <v>26</v>
      </c>
      <c r="AU4" s="56">
        <v>21</v>
      </c>
    </row>
    <row r="5" spans="2:47">
      <c r="B5" s="56" t="s">
        <v>71</v>
      </c>
      <c r="D5" s="56">
        <v>63</v>
      </c>
      <c r="E5" s="56">
        <v>60</v>
      </c>
      <c r="F5" s="56">
        <v>60</v>
      </c>
      <c r="G5" s="56">
        <v>64</v>
      </c>
      <c r="H5" s="56">
        <v>54</v>
      </c>
      <c r="I5" s="56">
        <v>56</v>
      </c>
      <c r="J5" s="56">
        <v>55</v>
      </c>
      <c r="K5" s="56">
        <v>56</v>
      </c>
      <c r="L5" s="56">
        <v>52</v>
      </c>
      <c r="M5" s="56">
        <v>53</v>
      </c>
      <c r="N5" s="56">
        <v>54</v>
      </c>
      <c r="O5" s="56">
        <v>52</v>
      </c>
      <c r="P5" s="56">
        <v>52</v>
      </c>
      <c r="Q5" s="56">
        <v>52</v>
      </c>
      <c r="R5" s="56">
        <v>48</v>
      </c>
      <c r="S5" s="56">
        <v>47</v>
      </c>
      <c r="T5" s="56">
        <v>45</v>
      </c>
      <c r="U5" s="56">
        <v>52</v>
      </c>
      <c r="V5" s="56">
        <v>48</v>
      </c>
      <c r="W5" s="56">
        <v>47</v>
      </c>
      <c r="X5" s="56">
        <v>44</v>
      </c>
      <c r="Y5" s="56">
        <v>48</v>
      </c>
      <c r="Z5" s="56">
        <v>44</v>
      </c>
      <c r="AA5" s="56">
        <v>47</v>
      </c>
      <c r="AB5" s="56">
        <v>44</v>
      </c>
      <c r="AC5" s="56">
        <v>47</v>
      </c>
      <c r="AD5" s="56">
        <v>49</v>
      </c>
      <c r="AE5" s="56">
        <v>46</v>
      </c>
      <c r="AF5" s="56">
        <v>49</v>
      </c>
      <c r="AG5" s="56">
        <v>46</v>
      </c>
      <c r="AH5" s="56">
        <v>37</v>
      </c>
      <c r="AI5" s="56">
        <v>41</v>
      </c>
      <c r="AJ5" s="56">
        <v>41</v>
      </c>
      <c r="AK5" s="56">
        <v>42</v>
      </c>
      <c r="AL5" s="56">
        <v>42</v>
      </c>
      <c r="AM5" s="56">
        <v>43</v>
      </c>
      <c r="AN5" s="56">
        <v>41</v>
      </c>
      <c r="AO5" s="56">
        <v>40</v>
      </c>
      <c r="AP5" s="56">
        <v>29</v>
      </c>
      <c r="AQ5" s="56">
        <v>36</v>
      </c>
      <c r="AR5" s="56">
        <v>40</v>
      </c>
      <c r="AS5" s="56">
        <v>36</v>
      </c>
      <c r="AT5" s="56">
        <v>42</v>
      </c>
      <c r="AU5" s="56">
        <v>35</v>
      </c>
    </row>
    <row r="6" spans="2:47">
      <c r="B6" s="56" t="s">
        <v>45</v>
      </c>
      <c r="D6" s="56">
        <v>8</v>
      </c>
      <c r="E6" s="56">
        <v>13</v>
      </c>
      <c r="F6" s="56">
        <v>14</v>
      </c>
      <c r="G6" s="56">
        <v>16</v>
      </c>
      <c r="H6" s="56">
        <v>20</v>
      </c>
      <c r="I6" s="56">
        <v>24</v>
      </c>
      <c r="J6" s="56">
        <v>31</v>
      </c>
      <c r="K6" s="56">
        <v>30</v>
      </c>
      <c r="L6" s="56">
        <v>20</v>
      </c>
      <c r="M6" s="56">
        <v>22</v>
      </c>
      <c r="N6" s="56">
        <v>20</v>
      </c>
      <c r="O6" s="56">
        <v>18</v>
      </c>
      <c r="P6" s="56">
        <v>19</v>
      </c>
      <c r="Q6" s="56">
        <v>25</v>
      </c>
      <c r="R6" s="56">
        <v>25</v>
      </c>
      <c r="S6" s="56">
        <v>22</v>
      </c>
      <c r="T6" s="56">
        <v>23</v>
      </c>
      <c r="U6" s="56">
        <v>28</v>
      </c>
      <c r="V6" s="56">
        <v>22</v>
      </c>
      <c r="W6" s="56">
        <v>26</v>
      </c>
      <c r="X6" s="56">
        <v>19</v>
      </c>
      <c r="Y6" s="56">
        <v>30</v>
      </c>
      <c r="Z6" s="56">
        <v>18</v>
      </c>
      <c r="AA6" s="56">
        <v>19</v>
      </c>
      <c r="AB6" s="56">
        <v>19</v>
      </c>
      <c r="AC6" s="56">
        <v>23</v>
      </c>
      <c r="AD6" s="56">
        <v>33</v>
      </c>
      <c r="AE6" s="56">
        <v>28</v>
      </c>
      <c r="AF6" s="56">
        <v>32</v>
      </c>
      <c r="AG6" s="56">
        <v>30</v>
      </c>
      <c r="AH6" s="56">
        <v>25</v>
      </c>
      <c r="AI6" s="56">
        <v>27</v>
      </c>
      <c r="AJ6" s="56">
        <v>34</v>
      </c>
      <c r="AK6" s="56">
        <v>31</v>
      </c>
      <c r="AL6" s="56">
        <v>27</v>
      </c>
      <c r="AM6" s="56">
        <v>36</v>
      </c>
      <c r="AN6" s="56">
        <v>38</v>
      </c>
      <c r="AO6" s="56">
        <v>32</v>
      </c>
      <c r="AP6" s="56">
        <v>26</v>
      </c>
      <c r="AQ6" s="56">
        <v>30</v>
      </c>
      <c r="AR6" s="56">
        <v>38</v>
      </c>
      <c r="AS6" s="56">
        <v>39</v>
      </c>
      <c r="AT6" s="56">
        <v>28</v>
      </c>
      <c r="AU6" s="56">
        <v>31</v>
      </c>
    </row>
    <row r="7" spans="2:47" ht="15" thickBot="1"/>
    <row r="8" spans="2:47" ht="15" thickBot="1">
      <c r="B8" s="6" t="s">
        <v>324</v>
      </c>
      <c r="D8" s="1">
        <v>39903</v>
      </c>
      <c r="E8" s="1">
        <v>39994</v>
      </c>
      <c r="F8" s="1">
        <v>40086</v>
      </c>
      <c r="G8" s="1">
        <v>40178</v>
      </c>
      <c r="H8" s="1">
        <v>40268</v>
      </c>
      <c r="I8" s="1">
        <v>40359</v>
      </c>
      <c r="J8" s="1">
        <v>40451</v>
      </c>
      <c r="K8" s="1">
        <v>40543</v>
      </c>
      <c r="L8" s="1">
        <v>40633</v>
      </c>
      <c r="M8" s="1">
        <v>40724</v>
      </c>
      <c r="N8" s="1">
        <v>40816</v>
      </c>
      <c r="O8" s="1">
        <v>40908</v>
      </c>
      <c r="P8" s="1">
        <v>40999</v>
      </c>
      <c r="Q8" s="1">
        <v>41090</v>
      </c>
      <c r="R8" s="1">
        <v>41182</v>
      </c>
      <c r="S8" s="1">
        <v>41274</v>
      </c>
      <c r="T8" s="1">
        <v>41364</v>
      </c>
      <c r="U8" s="1">
        <v>41455</v>
      </c>
      <c r="V8" s="1">
        <v>41547</v>
      </c>
      <c r="W8" s="1">
        <v>41639</v>
      </c>
      <c r="X8" s="1">
        <v>41729</v>
      </c>
      <c r="Y8" s="1">
        <v>41820</v>
      </c>
      <c r="Z8" s="1">
        <v>41912</v>
      </c>
      <c r="AA8" s="1">
        <v>42004</v>
      </c>
      <c r="AB8" s="1">
        <v>42094</v>
      </c>
      <c r="AC8" s="1">
        <v>42185</v>
      </c>
      <c r="AD8" s="1">
        <v>42277</v>
      </c>
      <c r="AE8" s="1">
        <v>42369</v>
      </c>
      <c r="AF8" s="1">
        <v>42460</v>
      </c>
      <c r="AG8" s="1">
        <v>42551</v>
      </c>
      <c r="AH8" s="1">
        <v>42643</v>
      </c>
      <c r="AI8" s="1">
        <v>42735</v>
      </c>
      <c r="AJ8" s="1">
        <v>42825</v>
      </c>
      <c r="AK8" s="1">
        <v>42916</v>
      </c>
      <c r="AL8" s="1">
        <v>43008</v>
      </c>
      <c r="AM8" s="1">
        <v>43100</v>
      </c>
      <c r="AN8" s="1">
        <v>43190</v>
      </c>
      <c r="AO8" s="1">
        <v>43281</v>
      </c>
      <c r="AP8" s="1">
        <v>43373</v>
      </c>
      <c r="AQ8" s="1">
        <v>43465</v>
      </c>
      <c r="AR8" s="1">
        <v>43555</v>
      </c>
      <c r="AS8" s="1">
        <v>43646</v>
      </c>
      <c r="AT8" s="1">
        <v>43738</v>
      </c>
      <c r="AU8" s="1">
        <v>43830</v>
      </c>
    </row>
    <row r="9" spans="2:47">
      <c r="B9" s="4" t="s">
        <v>323</v>
      </c>
      <c r="C9" s="4"/>
      <c r="D9" s="2" t="s">
        <v>0</v>
      </c>
      <c r="E9" s="2" t="s">
        <v>1</v>
      </c>
      <c r="F9" s="2" t="s">
        <v>2</v>
      </c>
      <c r="G9" s="2" t="s">
        <v>3</v>
      </c>
      <c r="H9" s="2" t="s">
        <v>4</v>
      </c>
      <c r="I9" s="2" t="s">
        <v>5</v>
      </c>
      <c r="J9" s="2" t="s">
        <v>6</v>
      </c>
      <c r="K9" s="2" t="s">
        <v>7</v>
      </c>
      <c r="L9" s="2" t="s">
        <v>8</v>
      </c>
      <c r="M9" s="2" t="s">
        <v>9</v>
      </c>
      <c r="N9" s="2" t="s">
        <v>10</v>
      </c>
      <c r="O9" s="2" t="s">
        <v>11</v>
      </c>
      <c r="P9" s="2" t="s">
        <v>12</v>
      </c>
      <c r="Q9" s="2" t="s">
        <v>13</v>
      </c>
      <c r="R9" s="2" t="s">
        <v>14</v>
      </c>
      <c r="S9" s="2" t="s">
        <v>15</v>
      </c>
      <c r="T9" s="2" t="s">
        <v>16</v>
      </c>
      <c r="U9" s="2" t="s">
        <v>17</v>
      </c>
      <c r="V9" s="2" t="s">
        <v>18</v>
      </c>
      <c r="W9" s="2" t="s">
        <v>19</v>
      </c>
      <c r="X9" s="2" t="s">
        <v>20</v>
      </c>
      <c r="Y9" s="2" t="s">
        <v>21</v>
      </c>
      <c r="Z9" s="2" t="s">
        <v>22</v>
      </c>
      <c r="AA9" s="2" t="s">
        <v>23</v>
      </c>
      <c r="AB9" s="2" t="s">
        <v>24</v>
      </c>
      <c r="AC9" s="2" t="s">
        <v>25</v>
      </c>
      <c r="AD9" s="2" t="s">
        <v>26</v>
      </c>
      <c r="AE9" s="2" t="s">
        <v>27</v>
      </c>
      <c r="AF9" s="2" t="s">
        <v>28</v>
      </c>
      <c r="AG9" s="2" t="s">
        <v>29</v>
      </c>
      <c r="AH9" s="2" t="s">
        <v>30</v>
      </c>
      <c r="AI9" s="2" t="s">
        <v>31</v>
      </c>
      <c r="AJ9" s="2" t="s">
        <v>32</v>
      </c>
      <c r="AK9" s="2" t="s">
        <v>33</v>
      </c>
      <c r="AL9" s="2" t="s">
        <v>34</v>
      </c>
      <c r="AM9" s="2" t="s">
        <v>35</v>
      </c>
      <c r="AN9" s="2" t="s">
        <v>36</v>
      </c>
      <c r="AO9" s="2" t="s">
        <v>37</v>
      </c>
      <c r="AP9" s="2" t="s">
        <v>38</v>
      </c>
      <c r="AQ9" s="2" t="s">
        <v>39</v>
      </c>
      <c r="AR9" s="2" t="s">
        <v>40</v>
      </c>
      <c r="AS9" s="2" t="s">
        <v>41</v>
      </c>
      <c r="AT9" s="2" t="s">
        <v>42</v>
      </c>
      <c r="AU9" s="2" t="s">
        <v>43</v>
      </c>
    </row>
    <row r="10" spans="2:47">
      <c r="B10" s="56" t="s">
        <v>47</v>
      </c>
      <c r="D10" s="56">
        <v>1062</v>
      </c>
      <c r="E10" s="56">
        <v>1280</v>
      </c>
      <c r="F10" s="56">
        <v>1470</v>
      </c>
      <c r="G10" s="56">
        <v>1531</v>
      </c>
      <c r="H10" s="56">
        <v>1704</v>
      </c>
      <c r="I10" s="56">
        <v>768</v>
      </c>
      <c r="J10" s="56">
        <v>428</v>
      </c>
      <c r="K10" s="56">
        <v>413</v>
      </c>
      <c r="L10" s="56">
        <v>346</v>
      </c>
      <c r="M10" s="56">
        <v>293</v>
      </c>
      <c r="N10" s="56">
        <v>210</v>
      </c>
      <c r="O10" s="56">
        <v>198</v>
      </c>
      <c r="P10" s="56">
        <v>186</v>
      </c>
      <c r="Q10" s="56">
        <v>225</v>
      </c>
      <c r="R10" s="56">
        <v>176</v>
      </c>
      <c r="S10" s="56">
        <v>224</v>
      </c>
      <c r="T10" s="56">
        <v>190</v>
      </c>
      <c r="U10" s="56">
        <v>161</v>
      </c>
      <c r="V10" s="56">
        <v>153</v>
      </c>
      <c r="W10" s="56">
        <v>171</v>
      </c>
      <c r="X10" s="56">
        <v>144</v>
      </c>
      <c r="Y10" s="56">
        <v>112</v>
      </c>
      <c r="Z10" s="56">
        <v>47</v>
      </c>
      <c r="AA10" s="56">
        <v>39</v>
      </c>
      <c r="AB10" s="56">
        <v>37</v>
      </c>
      <c r="AC10" s="56">
        <v>38</v>
      </c>
      <c r="AD10" s="56">
        <v>28</v>
      </c>
      <c r="AE10" s="56">
        <v>43</v>
      </c>
      <c r="AF10" s="56">
        <v>41</v>
      </c>
      <c r="AG10" s="56">
        <v>32</v>
      </c>
      <c r="AH10" s="56">
        <v>26</v>
      </c>
      <c r="AI10" s="56">
        <v>12</v>
      </c>
      <c r="AJ10" s="56">
        <v>27</v>
      </c>
      <c r="AK10" s="56">
        <v>19</v>
      </c>
      <c r="AL10" s="56">
        <v>27</v>
      </c>
      <c r="AM10" s="56">
        <v>40</v>
      </c>
      <c r="AN10" s="56">
        <v>33</v>
      </c>
      <c r="AO10" s="56">
        <v>38</v>
      </c>
      <c r="AP10" s="56">
        <v>29</v>
      </c>
      <c r="AQ10" s="56">
        <v>31</v>
      </c>
      <c r="AR10" s="56">
        <v>45</v>
      </c>
      <c r="AS10" s="56">
        <v>36</v>
      </c>
      <c r="AT10" s="56">
        <v>47</v>
      </c>
      <c r="AU10" s="56">
        <v>35</v>
      </c>
    </row>
    <row r="11" spans="2:47">
      <c r="B11" s="56" t="s">
        <v>71</v>
      </c>
      <c r="D11" s="56">
        <v>1438</v>
      </c>
      <c r="E11" s="56">
        <v>1352</v>
      </c>
      <c r="F11" s="56">
        <v>1424</v>
      </c>
      <c r="G11" s="56">
        <v>1475</v>
      </c>
      <c r="H11" s="56">
        <v>621</v>
      </c>
      <c r="I11" s="56">
        <v>574</v>
      </c>
      <c r="J11" s="56">
        <v>585</v>
      </c>
      <c r="K11" s="56">
        <v>585</v>
      </c>
      <c r="L11" s="56">
        <v>505</v>
      </c>
      <c r="M11" s="56">
        <v>502</v>
      </c>
      <c r="N11" s="56">
        <v>404</v>
      </c>
      <c r="O11" s="56">
        <v>445</v>
      </c>
      <c r="P11" s="56">
        <v>409</v>
      </c>
      <c r="Q11" s="56">
        <v>445</v>
      </c>
      <c r="R11" s="56">
        <v>366</v>
      </c>
      <c r="S11" s="56">
        <v>383</v>
      </c>
      <c r="T11" s="56">
        <v>384</v>
      </c>
      <c r="U11" s="56">
        <v>346</v>
      </c>
      <c r="V11" s="56">
        <v>357</v>
      </c>
      <c r="W11" s="56">
        <v>303</v>
      </c>
      <c r="X11" s="56">
        <v>312</v>
      </c>
      <c r="Y11" s="56">
        <v>309</v>
      </c>
      <c r="Z11" s="56">
        <v>248</v>
      </c>
      <c r="AA11" s="56">
        <v>330</v>
      </c>
      <c r="AB11" s="56">
        <v>271</v>
      </c>
      <c r="AC11" s="56">
        <v>261</v>
      </c>
      <c r="AD11" s="56">
        <v>240</v>
      </c>
      <c r="AE11" s="56">
        <v>236</v>
      </c>
      <c r="AF11" s="56">
        <v>229</v>
      </c>
      <c r="AG11" s="56">
        <v>177</v>
      </c>
      <c r="AH11" s="56">
        <v>165</v>
      </c>
      <c r="AI11" s="56">
        <v>189</v>
      </c>
      <c r="AJ11" s="56">
        <v>216</v>
      </c>
      <c r="AK11" s="56">
        <v>205</v>
      </c>
      <c r="AL11" s="56">
        <v>174</v>
      </c>
      <c r="AM11" s="56">
        <v>204</v>
      </c>
      <c r="AN11" s="56">
        <v>168</v>
      </c>
      <c r="AO11" s="56">
        <v>115</v>
      </c>
      <c r="AP11" s="56">
        <v>115</v>
      </c>
      <c r="AQ11" s="56">
        <v>182</v>
      </c>
      <c r="AR11" s="56">
        <v>140</v>
      </c>
      <c r="AS11" s="56">
        <v>135</v>
      </c>
      <c r="AT11" s="56">
        <v>163</v>
      </c>
      <c r="AU11" s="56">
        <v>130</v>
      </c>
    </row>
    <row r="12" spans="2:47">
      <c r="B12" s="56" t="s">
        <v>45</v>
      </c>
      <c r="D12" s="56">
        <v>33</v>
      </c>
      <c r="E12" s="56">
        <v>85</v>
      </c>
      <c r="F12" s="56">
        <v>113</v>
      </c>
      <c r="G12" s="56">
        <v>141</v>
      </c>
      <c r="H12" s="56">
        <v>158</v>
      </c>
      <c r="I12" s="56">
        <v>198</v>
      </c>
      <c r="J12" s="56">
        <v>260</v>
      </c>
      <c r="K12" s="56">
        <v>351</v>
      </c>
      <c r="L12" s="56">
        <v>76</v>
      </c>
      <c r="M12" s="56">
        <v>81</v>
      </c>
      <c r="N12" s="56">
        <v>67</v>
      </c>
      <c r="O12" s="56">
        <v>57</v>
      </c>
      <c r="P12" s="56">
        <v>39</v>
      </c>
      <c r="Q12" s="56">
        <v>75</v>
      </c>
      <c r="R12" s="56">
        <v>72</v>
      </c>
      <c r="S12" s="56">
        <v>77</v>
      </c>
      <c r="T12" s="56">
        <v>50</v>
      </c>
      <c r="U12" s="56">
        <v>57</v>
      </c>
      <c r="V12" s="56">
        <v>42</v>
      </c>
      <c r="W12" s="56">
        <v>55</v>
      </c>
      <c r="X12" s="56">
        <v>34</v>
      </c>
      <c r="Y12" s="56">
        <v>47</v>
      </c>
      <c r="Z12" s="56">
        <v>28</v>
      </c>
      <c r="AA12" s="56">
        <v>33</v>
      </c>
      <c r="AB12" s="56">
        <v>32</v>
      </c>
      <c r="AC12" s="56">
        <v>41</v>
      </c>
      <c r="AD12" s="56">
        <v>85</v>
      </c>
      <c r="AE12" s="56">
        <v>67</v>
      </c>
      <c r="AF12" s="56">
        <v>71</v>
      </c>
      <c r="AG12" s="56">
        <v>81</v>
      </c>
      <c r="AH12" s="56">
        <v>52</v>
      </c>
      <c r="AI12" s="56">
        <v>64</v>
      </c>
      <c r="AJ12" s="56">
        <v>89</v>
      </c>
      <c r="AK12" s="56">
        <v>70</v>
      </c>
      <c r="AL12" s="56">
        <v>72</v>
      </c>
      <c r="AM12" s="56">
        <v>80</v>
      </c>
      <c r="AN12" s="56">
        <v>112</v>
      </c>
      <c r="AO12" s="56">
        <v>103</v>
      </c>
      <c r="AP12" s="56">
        <v>65</v>
      </c>
      <c r="AQ12" s="56">
        <v>88</v>
      </c>
      <c r="AR12" s="56">
        <v>92</v>
      </c>
      <c r="AS12" s="56">
        <v>124</v>
      </c>
      <c r="AT12" s="56">
        <v>72</v>
      </c>
      <c r="AU12" s="56">
        <v>92</v>
      </c>
    </row>
    <row r="14" spans="2:47" ht="15" thickBot="1"/>
    <row r="15" spans="2:47" ht="15" thickBot="1">
      <c r="B15" s="6" t="s">
        <v>322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2:47">
      <c r="B16" s="4" t="s">
        <v>323</v>
      </c>
      <c r="C16" s="4"/>
      <c r="D16" s="26">
        <v>2009</v>
      </c>
      <c r="E16" s="26">
        <v>2010</v>
      </c>
      <c r="F16" s="26">
        <v>2011</v>
      </c>
      <c r="G16" s="26">
        <v>2012</v>
      </c>
      <c r="H16" s="26">
        <v>2013</v>
      </c>
      <c r="I16" s="26">
        <v>2014</v>
      </c>
      <c r="J16" s="26">
        <v>2015</v>
      </c>
      <c r="K16" s="26">
        <v>2016</v>
      </c>
      <c r="L16" s="26">
        <v>2017</v>
      </c>
      <c r="M16" s="26">
        <v>2018</v>
      </c>
      <c r="N16" s="26">
        <v>2019</v>
      </c>
    </row>
    <row r="17" spans="2:14">
      <c r="B17" s="56" t="s">
        <v>47</v>
      </c>
      <c r="D17" s="56">
        <v>88</v>
      </c>
      <c r="E17" s="56">
        <v>77</v>
      </c>
      <c r="F17" s="56">
        <v>66</v>
      </c>
      <c r="G17" s="56">
        <v>65</v>
      </c>
      <c r="H17" s="56">
        <v>59</v>
      </c>
      <c r="I17" s="56">
        <v>57</v>
      </c>
      <c r="J17" s="56">
        <v>43</v>
      </c>
      <c r="K17" s="56">
        <v>33</v>
      </c>
      <c r="L17" s="56">
        <v>36</v>
      </c>
      <c r="M17" s="56">
        <v>45</v>
      </c>
      <c r="N17" s="56">
        <v>47</v>
      </c>
    </row>
    <row r="18" spans="2:14">
      <c r="B18" s="56" t="s">
        <v>71</v>
      </c>
      <c r="D18" s="56">
        <v>73</v>
      </c>
      <c r="E18" s="56">
        <v>63</v>
      </c>
      <c r="F18" s="56">
        <v>56</v>
      </c>
      <c r="G18" s="56">
        <v>57</v>
      </c>
      <c r="H18" s="56">
        <v>55</v>
      </c>
      <c r="I18" s="56">
        <v>53</v>
      </c>
      <c r="J18" s="56">
        <v>57</v>
      </c>
      <c r="K18" s="56">
        <v>52</v>
      </c>
      <c r="L18" s="56">
        <v>51</v>
      </c>
      <c r="M18" s="56">
        <v>50</v>
      </c>
      <c r="N18" s="56">
        <v>50</v>
      </c>
    </row>
    <row r="19" spans="2:14">
      <c r="B19" s="56" t="s">
        <v>45</v>
      </c>
      <c r="D19" s="56">
        <v>16</v>
      </c>
      <c r="E19" s="56">
        <v>38</v>
      </c>
      <c r="F19" s="56">
        <v>28</v>
      </c>
      <c r="G19" s="56">
        <v>34</v>
      </c>
      <c r="H19" s="56">
        <v>39</v>
      </c>
      <c r="I19" s="56">
        <v>41</v>
      </c>
      <c r="J19" s="56">
        <v>50</v>
      </c>
      <c r="K19" s="56">
        <v>53</v>
      </c>
      <c r="L19" s="56">
        <v>53</v>
      </c>
      <c r="M19" s="56">
        <v>51</v>
      </c>
      <c r="N19" s="56">
        <v>61</v>
      </c>
    </row>
    <row r="20" spans="2:14" ht="15" thickBot="1"/>
    <row r="21" spans="2:14" ht="15" thickBot="1">
      <c r="B21" s="6" t="s">
        <v>324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2:14">
      <c r="B22" s="4" t="s">
        <v>323</v>
      </c>
      <c r="C22" s="4"/>
      <c r="D22" s="26">
        <v>2009</v>
      </c>
      <c r="E22" s="26">
        <v>2010</v>
      </c>
      <c r="F22" s="26">
        <v>2011</v>
      </c>
      <c r="G22" s="26">
        <v>2012</v>
      </c>
      <c r="H22" s="26">
        <v>2013</v>
      </c>
      <c r="I22" s="26">
        <v>2014</v>
      </c>
      <c r="J22" s="26">
        <v>2015</v>
      </c>
      <c r="K22" s="26">
        <v>2016</v>
      </c>
      <c r="L22" s="26">
        <v>2017</v>
      </c>
      <c r="M22" s="26">
        <v>2018</v>
      </c>
      <c r="N22" s="26">
        <v>2019</v>
      </c>
    </row>
    <row r="23" spans="2:14">
      <c r="B23" s="56" t="s">
        <v>47</v>
      </c>
      <c r="D23" s="56">
        <v>5343</v>
      </c>
      <c r="E23" s="56">
        <v>3313</v>
      </c>
      <c r="F23" s="56">
        <v>1047</v>
      </c>
      <c r="G23" s="56">
        <v>811</v>
      </c>
      <c r="H23" s="56">
        <v>675</v>
      </c>
      <c r="I23" s="56">
        <v>342</v>
      </c>
      <c r="J23" s="56">
        <v>146</v>
      </c>
      <c r="K23" s="56">
        <v>111</v>
      </c>
      <c r="L23" s="56">
        <v>113</v>
      </c>
      <c r="M23" s="56">
        <v>131</v>
      </c>
      <c r="N23" s="56">
        <v>163</v>
      </c>
    </row>
    <row r="24" spans="2:14">
      <c r="B24" s="56" t="s">
        <v>71</v>
      </c>
      <c r="D24" s="56">
        <v>5689</v>
      </c>
      <c r="E24" s="56">
        <v>2365</v>
      </c>
      <c r="F24" s="56">
        <v>1856</v>
      </c>
      <c r="G24" s="56">
        <v>1603</v>
      </c>
      <c r="H24" s="56">
        <v>1390</v>
      </c>
      <c r="I24" s="56">
        <v>1199</v>
      </c>
      <c r="J24" s="56">
        <v>1008</v>
      </c>
      <c r="K24" s="56">
        <v>760</v>
      </c>
      <c r="L24" s="56">
        <v>799</v>
      </c>
      <c r="M24" s="56">
        <v>580</v>
      </c>
      <c r="N24" s="56">
        <v>568</v>
      </c>
    </row>
    <row r="25" spans="2:14">
      <c r="B25" s="56" t="s">
        <v>45</v>
      </c>
      <c r="D25" s="56">
        <v>372</v>
      </c>
      <c r="E25" s="56">
        <v>967</v>
      </c>
      <c r="F25" s="56">
        <v>281</v>
      </c>
      <c r="G25" s="56">
        <v>263</v>
      </c>
      <c r="H25" s="56">
        <v>204</v>
      </c>
      <c r="I25" s="56">
        <v>142</v>
      </c>
      <c r="J25" s="56">
        <v>225</v>
      </c>
      <c r="K25" s="56">
        <v>268</v>
      </c>
      <c r="L25" s="56">
        <v>311</v>
      </c>
      <c r="M25" s="56">
        <v>368</v>
      </c>
      <c r="N25" s="56">
        <v>380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0638C-8E4D-4EEC-9480-0837D56B8602}">
  <dimension ref="B1:W80"/>
  <sheetViews>
    <sheetView workbookViewId="0">
      <selection activeCell="I16" sqref="I16"/>
    </sheetView>
  </sheetViews>
  <sheetFormatPr defaultRowHeight="14.4"/>
  <cols>
    <col min="2" max="2" width="30.88671875" bestFit="1" customWidth="1"/>
    <col min="3" max="3" width="13.88671875" customWidth="1"/>
    <col min="4" max="4" width="13.88671875" bestFit="1" customWidth="1"/>
    <col min="5" max="5" width="14.5546875" bestFit="1" customWidth="1"/>
    <col min="6" max="6" width="15.44140625" bestFit="1" customWidth="1"/>
    <col min="7" max="12" width="11.5546875" bestFit="1" customWidth="1"/>
    <col min="18" max="18" width="15.33203125" bestFit="1" customWidth="1"/>
    <col min="23" max="23" width="15.44140625" bestFit="1" customWidth="1"/>
  </cols>
  <sheetData>
    <row r="1" spans="2:23" ht="15" thickBot="1"/>
    <row r="2" spans="2:23" ht="15" thickBot="1">
      <c r="B2" s="6" t="s">
        <v>47</v>
      </c>
    </row>
    <row r="3" spans="2:23">
      <c r="B3" s="26"/>
      <c r="C3" s="26">
        <v>2009</v>
      </c>
      <c r="D3" s="26">
        <v>2010</v>
      </c>
      <c r="E3" s="26">
        <v>2011</v>
      </c>
      <c r="F3" s="26">
        <v>2012</v>
      </c>
      <c r="G3" s="26">
        <v>2013</v>
      </c>
      <c r="H3" s="26">
        <v>2014</v>
      </c>
      <c r="I3" s="26">
        <v>2015</v>
      </c>
      <c r="J3" s="26">
        <v>2016</v>
      </c>
      <c r="K3" s="26">
        <v>2017</v>
      </c>
      <c r="L3" s="26">
        <v>2018</v>
      </c>
      <c r="M3" s="26">
        <v>2019</v>
      </c>
      <c r="P3" s="26">
        <v>2011</v>
      </c>
      <c r="Q3" s="26">
        <v>2013</v>
      </c>
      <c r="S3" s="26">
        <v>2011</v>
      </c>
      <c r="T3" s="26">
        <v>2013</v>
      </c>
    </row>
    <row r="4" spans="2:23" s="5" customFormat="1">
      <c r="B4" s="5" t="s">
        <v>156</v>
      </c>
      <c r="C4" s="30">
        <f>C5+C6</f>
        <v>0</v>
      </c>
      <c r="D4" s="30">
        <f t="shared" ref="D4:L4" si="0">D5+D6</f>
        <v>0</v>
      </c>
      <c r="E4" s="30">
        <v>0</v>
      </c>
      <c r="F4" s="30">
        <f t="shared" si="0"/>
        <v>0</v>
      </c>
      <c r="G4" s="30">
        <f t="shared" si="0"/>
        <v>0</v>
      </c>
      <c r="H4" s="30">
        <f t="shared" si="0"/>
        <v>0</v>
      </c>
      <c r="I4" s="30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</row>
    <row r="5" spans="2:23">
      <c r="B5" s="27" t="s">
        <v>157</v>
      </c>
      <c r="C5" s="28"/>
      <c r="D5" s="28"/>
      <c r="E5" s="28"/>
      <c r="F5" s="28"/>
      <c r="G5" s="28"/>
      <c r="H5" s="28"/>
      <c r="I5" s="28"/>
      <c r="J5" s="28"/>
      <c r="K5" s="28"/>
      <c r="L5" s="28"/>
    </row>
    <row r="6" spans="2:23">
      <c r="B6" s="27" t="s">
        <v>158</v>
      </c>
      <c r="C6" s="28"/>
      <c r="D6" s="28"/>
      <c r="E6" s="28"/>
      <c r="F6" s="28"/>
      <c r="G6" s="28"/>
      <c r="H6" s="28"/>
      <c r="I6" s="28"/>
      <c r="J6" s="28"/>
      <c r="K6" s="28"/>
      <c r="L6" s="28"/>
    </row>
    <row r="7" spans="2:23" s="5" customFormat="1">
      <c r="B7" s="5" t="s">
        <v>136</v>
      </c>
      <c r="C7" s="5">
        <v>127</v>
      </c>
      <c r="D7" s="5">
        <v>123</v>
      </c>
      <c r="E7" s="5">
        <v>122</v>
      </c>
      <c r="F7" s="5">
        <v>126</v>
      </c>
      <c r="G7" s="5">
        <v>147</v>
      </c>
      <c r="H7" s="5">
        <v>141</v>
      </c>
      <c r="I7" s="5">
        <v>139</v>
      </c>
      <c r="J7" s="5">
        <v>128</v>
      </c>
      <c r="K7" s="5">
        <v>125</v>
      </c>
      <c r="L7" s="5">
        <v>121</v>
      </c>
      <c r="P7" s="5">
        <v>122</v>
      </c>
      <c r="Q7" s="5">
        <v>147</v>
      </c>
    </row>
    <row r="8" spans="2:23" s="5" customFormat="1">
      <c r="B8" s="5" t="s">
        <v>138</v>
      </c>
      <c r="C8" s="29">
        <f>SUM(C9:C14)</f>
        <v>17963</v>
      </c>
      <c r="D8" s="29">
        <f t="shared" ref="D8:L8" si="1">SUM(D9:D14)</f>
        <v>18776</v>
      </c>
      <c r="E8" s="29">
        <v>18781</v>
      </c>
      <c r="F8" s="29">
        <f t="shared" si="1"/>
        <v>0</v>
      </c>
      <c r="G8" s="29">
        <f t="shared" si="1"/>
        <v>16183</v>
      </c>
      <c r="H8" s="29">
        <f t="shared" si="1"/>
        <v>16186</v>
      </c>
      <c r="I8" s="29">
        <f t="shared" si="1"/>
        <v>15812</v>
      </c>
      <c r="J8" s="29">
        <f t="shared" si="1"/>
        <v>15129</v>
      </c>
      <c r="K8" s="29">
        <f t="shared" si="1"/>
        <v>12181</v>
      </c>
      <c r="L8" s="29">
        <f t="shared" si="1"/>
        <v>12249</v>
      </c>
      <c r="P8" s="29">
        <f>SUM(P9:P14)</f>
        <v>18781</v>
      </c>
      <c r="Q8" s="29">
        <f>SUM(Q9:Q14)</f>
        <v>16183</v>
      </c>
      <c r="R8" s="5" t="s">
        <v>151</v>
      </c>
      <c r="S8" s="30">
        <f>P8-P9</f>
        <v>16912</v>
      </c>
      <c r="T8" s="30">
        <f>Q8-Q9</f>
        <v>14589</v>
      </c>
    </row>
    <row r="9" spans="2:23">
      <c r="B9" s="27" t="s">
        <v>139</v>
      </c>
      <c r="C9" s="28">
        <v>1432</v>
      </c>
      <c r="D9" s="28">
        <v>1728</v>
      </c>
      <c r="E9" s="28">
        <v>1869</v>
      </c>
      <c r="F9" s="28"/>
      <c r="G9" s="28">
        <v>1594</v>
      </c>
      <c r="H9" s="28">
        <v>1599</v>
      </c>
      <c r="I9" s="28">
        <v>1633</v>
      </c>
      <c r="J9" s="28">
        <v>1593</v>
      </c>
      <c r="K9" s="28">
        <v>1395</v>
      </c>
      <c r="L9" s="28">
        <v>1425</v>
      </c>
      <c r="P9" s="28">
        <v>1869</v>
      </c>
      <c r="Q9" s="28">
        <v>1594</v>
      </c>
      <c r="V9" t="s">
        <v>150</v>
      </c>
      <c r="W9" s="8">
        <f>F19</f>
        <v>1567.2008445413471</v>
      </c>
    </row>
    <row r="10" spans="2:23">
      <c r="B10" s="27" t="s">
        <v>140</v>
      </c>
      <c r="C10" s="28">
        <v>0</v>
      </c>
      <c r="D10" s="28">
        <v>0</v>
      </c>
      <c r="E10" s="28"/>
      <c r="F10" s="28"/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P10" s="28"/>
      <c r="Q10" s="28">
        <v>0</v>
      </c>
      <c r="U10" t="s">
        <v>153</v>
      </c>
      <c r="V10" t="s">
        <v>154</v>
      </c>
      <c r="W10" s="7">
        <f>F20</f>
        <v>15096.999540296312</v>
      </c>
    </row>
    <row r="11" spans="2:23">
      <c r="B11" s="27" t="s">
        <v>141</v>
      </c>
      <c r="C11" s="28">
        <v>3007</v>
      </c>
      <c r="D11" s="28">
        <v>3588</v>
      </c>
      <c r="E11" s="28">
        <v>3748</v>
      </c>
      <c r="F11" s="28"/>
      <c r="G11" s="28">
        <v>3250</v>
      </c>
      <c r="H11" s="28">
        <v>3195</v>
      </c>
      <c r="I11" s="28">
        <v>3184</v>
      </c>
      <c r="J11" s="28">
        <v>3000</v>
      </c>
      <c r="K11" s="28">
        <v>2581</v>
      </c>
      <c r="L11" s="28">
        <v>2738</v>
      </c>
      <c r="P11" s="28">
        <v>3748</v>
      </c>
      <c r="Q11" s="28">
        <v>3250</v>
      </c>
      <c r="R11" s="24" t="s">
        <v>152</v>
      </c>
      <c r="S11">
        <f t="shared" ref="S11:T14" si="2">P11/S$8</f>
        <v>0.22161778618732261</v>
      </c>
      <c r="T11">
        <f t="shared" si="2"/>
        <v>0.22277058057440538</v>
      </c>
      <c r="U11" s="31">
        <f>AVERAGE(S11:T11)</f>
        <v>0.222194183380864</v>
      </c>
      <c r="W11">
        <f>U11*$W$10</f>
        <v>3354.4654843574181</v>
      </c>
    </row>
    <row r="12" spans="2:23">
      <c r="B12" s="27" t="s">
        <v>142</v>
      </c>
      <c r="C12" s="28">
        <v>2972</v>
      </c>
      <c r="D12" s="28">
        <v>3142</v>
      </c>
      <c r="E12" s="28">
        <v>3060</v>
      </c>
      <c r="F12" s="28"/>
      <c r="G12" s="28">
        <v>2621</v>
      </c>
      <c r="H12" s="28">
        <v>2606</v>
      </c>
      <c r="I12" s="28">
        <v>2125</v>
      </c>
      <c r="J12" s="28">
        <v>2106</v>
      </c>
      <c r="K12" s="28">
        <v>1756</v>
      </c>
      <c r="L12" s="28">
        <v>1790</v>
      </c>
      <c r="P12" s="28">
        <v>3060</v>
      </c>
      <c r="Q12" s="28">
        <v>2621</v>
      </c>
      <c r="R12" s="24" t="s">
        <v>152</v>
      </c>
      <c r="S12">
        <f t="shared" si="2"/>
        <v>0.18093661305581835</v>
      </c>
      <c r="T12">
        <f t="shared" si="2"/>
        <v>0.17965590513400506</v>
      </c>
      <c r="U12" s="31">
        <f>AVERAGE(S12:T12)</f>
        <v>0.1802962590949117</v>
      </c>
      <c r="W12">
        <f>U12*$W$10</f>
        <v>2721.9325406730268</v>
      </c>
    </row>
    <row r="13" spans="2:23">
      <c r="B13" s="27" t="s">
        <v>143</v>
      </c>
      <c r="C13" s="28">
        <v>2380</v>
      </c>
      <c r="D13" s="28">
        <v>6784</v>
      </c>
      <c r="E13" s="28">
        <v>5392</v>
      </c>
      <c r="F13" s="28"/>
      <c r="G13" s="28">
        <v>4941</v>
      </c>
      <c r="H13" s="28">
        <v>4884</v>
      </c>
      <c r="I13" s="28">
        <v>4367</v>
      </c>
      <c r="J13" s="28">
        <v>1663</v>
      </c>
      <c r="K13" s="28">
        <v>4499</v>
      </c>
      <c r="L13" s="28">
        <v>4286</v>
      </c>
      <c r="P13" s="28">
        <v>5392</v>
      </c>
      <c r="Q13" s="28">
        <v>4941</v>
      </c>
      <c r="R13" s="24" t="s">
        <v>152</v>
      </c>
      <c r="S13">
        <f t="shared" si="2"/>
        <v>0.31882686849574265</v>
      </c>
      <c r="T13">
        <f t="shared" si="2"/>
        <v>0.33867982726711904</v>
      </c>
      <c r="U13" s="31">
        <f>AVERAGE(S13:T13)</f>
        <v>0.32875334788143085</v>
      </c>
      <c r="W13">
        <f>U13*$W$10</f>
        <v>4963.189141836835</v>
      </c>
    </row>
    <row r="14" spans="2:23">
      <c r="B14" s="27" t="s">
        <v>144</v>
      </c>
      <c r="C14" s="28">
        <v>8172</v>
      </c>
      <c r="D14" s="28">
        <v>3534</v>
      </c>
      <c r="E14" s="28">
        <v>4712</v>
      </c>
      <c r="F14" s="28"/>
      <c r="G14" s="28">
        <v>3777</v>
      </c>
      <c r="H14" s="28">
        <v>3902</v>
      </c>
      <c r="I14" s="28">
        <v>4503</v>
      </c>
      <c r="J14" s="28">
        <v>6767</v>
      </c>
      <c r="K14" s="28">
        <v>1950</v>
      </c>
      <c r="L14" s="28">
        <v>2010</v>
      </c>
      <c r="P14" s="28">
        <v>4712</v>
      </c>
      <c r="Q14" s="28">
        <v>3777</v>
      </c>
      <c r="R14" s="24" t="s">
        <v>152</v>
      </c>
      <c r="S14">
        <f t="shared" si="2"/>
        <v>0.27861873226111639</v>
      </c>
      <c r="T14">
        <f t="shared" si="2"/>
        <v>0.25889368702447046</v>
      </c>
      <c r="U14" s="31">
        <f>AVERAGE(S14:T14)</f>
        <v>0.26875620964279345</v>
      </c>
      <c r="W14">
        <f>U14*$W$10</f>
        <v>4057.412373429032</v>
      </c>
    </row>
    <row r="15" spans="2:23">
      <c r="B15" s="27"/>
    </row>
    <row r="16" spans="2:23">
      <c r="B16" s="27" t="s">
        <v>145</v>
      </c>
      <c r="C16" s="8">
        <f>SUMIFS(DADOS_OP_Q!26:26,DADOS_OP_Q!$6:$6,ANUARIO_ADJUSTMENT!C$3)</f>
        <v>276125</v>
      </c>
      <c r="D16" s="8">
        <f>SUMIFS(DADOS_OP_Q!26:26,DADOS_OP_Q!$6:$6,ANUARIO_ADJUSTMENT!D$3)</f>
        <v>297707</v>
      </c>
      <c r="E16" s="8">
        <f>SUMIFS(DADOS_OP_Q!26:26,DADOS_OP_Q!$6:$6,ANUARIO_ADJUSTMENT!E$3)</f>
        <v>314041</v>
      </c>
      <c r="F16" s="8">
        <f>SUMIFS(DADOS_OP_Q!26:26,DADOS_OP_Q!$6:$6,ANUARIO_ADJUSTMENT!F$3)</f>
        <v>306146</v>
      </c>
    </row>
    <row r="17" spans="2:23">
      <c r="B17" s="27" t="s">
        <v>146</v>
      </c>
      <c r="F17">
        <v>5.1191289271829357</v>
      </c>
    </row>
    <row r="18" spans="2:23">
      <c r="B18" s="27" t="s">
        <v>147</v>
      </c>
      <c r="F18">
        <v>9.4045967304096034E-2</v>
      </c>
    </row>
    <row r="19" spans="2:23">
      <c r="B19" s="27" t="s">
        <v>149</v>
      </c>
      <c r="F19" s="7">
        <f>F17*(F16/1000)</f>
        <v>1567.2008445413471</v>
      </c>
    </row>
    <row r="20" spans="2:23">
      <c r="B20" s="27" t="s">
        <v>148</v>
      </c>
      <c r="F20" s="7">
        <f>F19/F18 - F19</f>
        <v>15096.999540296312</v>
      </c>
    </row>
    <row r="21" spans="2:23" ht="15" thickBot="1"/>
    <row r="22" spans="2:23" ht="15" thickBot="1">
      <c r="B22" s="6" t="s">
        <v>71</v>
      </c>
    </row>
    <row r="23" spans="2:23">
      <c r="B23" s="26"/>
      <c r="C23" s="26">
        <v>2009</v>
      </c>
      <c r="D23" s="26">
        <v>2010</v>
      </c>
      <c r="E23" s="26">
        <v>2011</v>
      </c>
      <c r="F23" s="26">
        <v>2012</v>
      </c>
      <c r="G23" s="26">
        <v>2013</v>
      </c>
      <c r="H23" s="26">
        <v>2014</v>
      </c>
      <c r="I23" s="26">
        <v>2015</v>
      </c>
      <c r="J23" s="26">
        <v>2016</v>
      </c>
      <c r="K23" s="26">
        <v>2017</v>
      </c>
      <c r="L23" s="26">
        <v>2018</v>
      </c>
      <c r="M23" s="26">
        <v>2019</v>
      </c>
      <c r="P23" s="26">
        <v>2011</v>
      </c>
      <c r="Q23" s="26">
        <v>2013</v>
      </c>
      <c r="S23" s="26">
        <v>2011</v>
      </c>
      <c r="T23" s="26">
        <v>2013</v>
      </c>
    </row>
    <row r="27" spans="2:23">
      <c r="B27" s="5" t="s">
        <v>136</v>
      </c>
      <c r="C27" s="5">
        <v>132</v>
      </c>
      <c r="D27" s="5">
        <v>146</v>
      </c>
      <c r="E27" s="5">
        <v>156</v>
      </c>
      <c r="F27" s="5">
        <v>158</v>
      </c>
      <c r="G27" s="5">
        <v>203</v>
      </c>
      <c r="H27" s="5">
        <v>163</v>
      </c>
      <c r="I27" s="5">
        <v>168</v>
      </c>
      <c r="J27" s="5">
        <v>165</v>
      </c>
      <c r="K27" s="5">
        <v>162</v>
      </c>
      <c r="L27" s="5">
        <v>156</v>
      </c>
      <c r="M27" s="5"/>
      <c r="P27" s="5">
        <v>156</v>
      </c>
      <c r="Q27" s="5">
        <v>203</v>
      </c>
      <c r="R27" s="5"/>
      <c r="S27" s="5"/>
      <c r="T27" s="5"/>
      <c r="U27" s="5"/>
      <c r="V27" s="5"/>
      <c r="W27" s="5"/>
    </row>
    <row r="28" spans="2:23">
      <c r="B28" s="5" t="s">
        <v>138</v>
      </c>
      <c r="C28" s="29">
        <f>SUM(C29:C34)</f>
        <v>22414</v>
      </c>
      <c r="D28" s="29">
        <f t="shared" ref="D28:L28" si="3">SUM(D29:D34)</f>
        <v>22463</v>
      </c>
      <c r="E28" s="29">
        <v>28808</v>
      </c>
      <c r="F28" s="29">
        <f t="shared" si="3"/>
        <v>0</v>
      </c>
      <c r="G28" s="29">
        <f t="shared" si="3"/>
        <v>27760</v>
      </c>
      <c r="H28" s="29">
        <f t="shared" si="3"/>
        <v>27742</v>
      </c>
      <c r="I28" s="29">
        <f t="shared" si="3"/>
        <v>25627</v>
      </c>
      <c r="J28" s="29">
        <f t="shared" si="3"/>
        <v>22929</v>
      </c>
      <c r="K28" s="29">
        <f t="shared" si="3"/>
        <v>21853</v>
      </c>
      <c r="L28" s="29">
        <f t="shared" si="3"/>
        <v>18826</v>
      </c>
      <c r="M28" s="5"/>
      <c r="P28" s="29">
        <f>SUM(P29:P34)</f>
        <v>28808</v>
      </c>
      <c r="Q28" s="29">
        <f>SUM(Q29:Q34)</f>
        <v>27760</v>
      </c>
      <c r="R28" s="5" t="s">
        <v>151</v>
      </c>
      <c r="S28" s="30">
        <f>P28-P29</f>
        <v>26493</v>
      </c>
      <c r="T28" s="30">
        <f>Q28-Q29</f>
        <v>25741</v>
      </c>
      <c r="U28" s="5"/>
      <c r="V28" s="5"/>
      <c r="W28" s="5"/>
    </row>
    <row r="29" spans="2:23">
      <c r="B29" s="27" t="s">
        <v>139</v>
      </c>
      <c r="C29" s="28">
        <v>1976</v>
      </c>
      <c r="D29" s="28">
        <v>2264</v>
      </c>
      <c r="E29" s="28">
        <v>2315</v>
      </c>
      <c r="F29" s="28"/>
      <c r="G29" s="28">
        <v>2019</v>
      </c>
      <c r="H29" s="28">
        <v>2041</v>
      </c>
      <c r="I29" s="28">
        <v>1976</v>
      </c>
      <c r="J29" s="28">
        <v>1842</v>
      </c>
      <c r="K29" s="28">
        <v>1912</v>
      </c>
      <c r="L29" s="28">
        <v>2015</v>
      </c>
      <c r="P29" s="28">
        <v>2315</v>
      </c>
      <c r="Q29" s="28">
        <v>2019</v>
      </c>
      <c r="V29" t="s">
        <v>150</v>
      </c>
      <c r="W29" s="8">
        <f>F39</f>
        <v>2404.16895675663</v>
      </c>
    </row>
    <row r="30" spans="2:23">
      <c r="B30" s="27" t="s">
        <v>140</v>
      </c>
      <c r="C30" s="28">
        <v>40</v>
      </c>
      <c r="D30" s="28">
        <v>0</v>
      </c>
      <c r="E30" s="28">
        <v>548</v>
      </c>
      <c r="F30" s="28"/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28">
        <v>0</v>
      </c>
      <c r="P30" s="28">
        <v>548</v>
      </c>
      <c r="Q30" s="28">
        <v>0</v>
      </c>
      <c r="U30" t="s">
        <v>153</v>
      </c>
      <c r="V30" t="s">
        <v>154</v>
      </c>
      <c r="W30" s="7">
        <f>F40</f>
        <v>27160.882875705858</v>
      </c>
    </row>
    <row r="31" spans="2:23">
      <c r="B31" s="27" t="s">
        <v>141</v>
      </c>
      <c r="C31" s="28">
        <v>4794</v>
      </c>
      <c r="D31" s="28">
        <v>6253</v>
      </c>
      <c r="E31" s="28">
        <v>6221</v>
      </c>
      <c r="F31" s="28"/>
      <c r="G31" s="28">
        <v>5205</v>
      </c>
      <c r="H31" s="28">
        <v>5087</v>
      </c>
      <c r="I31" s="28">
        <v>5034</v>
      </c>
      <c r="J31" s="28">
        <v>4628</v>
      </c>
      <c r="K31" s="28">
        <v>4724</v>
      </c>
      <c r="L31" s="28">
        <v>4643</v>
      </c>
      <c r="P31" s="28">
        <v>6221</v>
      </c>
      <c r="Q31" s="28">
        <v>5205</v>
      </c>
      <c r="R31" s="24" t="s">
        <v>152</v>
      </c>
      <c r="S31" s="31">
        <f t="shared" ref="S31:T34" si="4">P31/S$28</f>
        <v>0.23481674404559694</v>
      </c>
      <c r="T31" s="31">
        <f t="shared" si="4"/>
        <v>0.20220659648032321</v>
      </c>
      <c r="U31" s="31">
        <f>AVERAGE(S31:T31)</f>
        <v>0.21851167026296009</v>
      </c>
      <c r="W31">
        <f>U31*$W$30</f>
        <v>5934.9698829871177</v>
      </c>
    </row>
    <row r="32" spans="2:23">
      <c r="B32" s="27" t="s">
        <v>142</v>
      </c>
      <c r="C32" s="28">
        <v>2789</v>
      </c>
      <c r="D32" s="28">
        <v>0</v>
      </c>
      <c r="E32" s="28">
        <v>3375</v>
      </c>
      <c r="F32" s="28"/>
      <c r="G32" s="28">
        <v>3389</v>
      </c>
      <c r="H32" s="28">
        <v>3458</v>
      </c>
      <c r="I32" s="28">
        <v>3194</v>
      </c>
      <c r="J32" s="28">
        <v>2936</v>
      </c>
      <c r="K32" s="28">
        <v>3150</v>
      </c>
      <c r="L32" s="28">
        <v>2927</v>
      </c>
      <c r="P32" s="28">
        <v>3375</v>
      </c>
      <c r="Q32" s="28">
        <v>3389</v>
      </c>
      <c r="R32" s="24" t="s">
        <v>152</v>
      </c>
      <c r="S32" s="31">
        <f t="shared" si="4"/>
        <v>0.12739214132034876</v>
      </c>
      <c r="T32" s="31">
        <f t="shared" si="4"/>
        <v>0.13165766675731325</v>
      </c>
      <c r="U32" s="31">
        <f>AVERAGE(S32:T32)</f>
        <v>0.12952490403883099</v>
      </c>
      <c r="W32">
        <f>U32*$W$30</f>
        <v>3518.0107480857291</v>
      </c>
    </row>
    <row r="33" spans="2:23">
      <c r="B33" s="27" t="s">
        <v>143</v>
      </c>
      <c r="C33" s="28">
        <v>8832</v>
      </c>
      <c r="D33" s="28">
        <v>4580</v>
      </c>
      <c r="E33" s="28">
        <v>1220</v>
      </c>
      <c r="F33" s="28"/>
      <c r="G33" s="28">
        <v>1957</v>
      </c>
      <c r="H33" s="28">
        <v>1694</v>
      </c>
      <c r="I33" s="28">
        <v>1428</v>
      </c>
      <c r="J33" s="28">
        <v>1259</v>
      </c>
      <c r="K33" s="28">
        <v>963</v>
      </c>
      <c r="L33" s="28">
        <v>810</v>
      </c>
      <c r="P33" s="28">
        <v>1220</v>
      </c>
      <c r="Q33" s="28">
        <v>1957</v>
      </c>
      <c r="R33" s="24" t="s">
        <v>152</v>
      </c>
      <c r="S33" s="31">
        <f t="shared" si="4"/>
        <v>4.6049899973577925E-2</v>
      </c>
      <c r="T33" s="31">
        <f t="shared" si="4"/>
        <v>7.6026572394234881E-2</v>
      </c>
      <c r="U33" s="31">
        <f>AVERAGE(S33:T33)</f>
        <v>6.10382361839064E-2</v>
      </c>
      <c r="W33">
        <f>U33*$W$30</f>
        <v>1657.8523839307529</v>
      </c>
    </row>
    <row r="34" spans="2:23">
      <c r="B34" s="27" t="s">
        <v>144</v>
      </c>
      <c r="C34" s="28">
        <v>3983</v>
      </c>
      <c r="D34" s="28">
        <v>9366</v>
      </c>
      <c r="E34" s="28">
        <v>15129</v>
      </c>
      <c r="F34" s="28"/>
      <c r="G34" s="28">
        <v>15190</v>
      </c>
      <c r="H34" s="28">
        <v>15462</v>
      </c>
      <c r="I34" s="28">
        <v>13995</v>
      </c>
      <c r="J34" s="28">
        <v>12264</v>
      </c>
      <c r="K34" s="28">
        <v>11104</v>
      </c>
      <c r="L34" s="28">
        <v>8431</v>
      </c>
      <c r="P34" s="28">
        <v>15129</v>
      </c>
      <c r="Q34" s="28">
        <v>15190</v>
      </c>
      <c r="R34" s="24" t="s">
        <v>152</v>
      </c>
      <c r="S34" s="31">
        <f t="shared" si="4"/>
        <v>0.57105650549201681</v>
      </c>
      <c r="T34" s="31">
        <f t="shared" si="4"/>
        <v>0.59010916436812866</v>
      </c>
      <c r="U34" s="31">
        <f>AVERAGE(S34:T34)</f>
        <v>0.58058283493007279</v>
      </c>
      <c r="W34">
        <f>U34*$W$30</f>
        <v>15769.142379180976</v>
      </c>
    </row>
    <row r="35" spans="2:23">
      <c r="B35" s="27"/>
    </row>
    <row r="36" spans="2:23">
      <c r="B36" s="27" t="s">
        <v>145</v>
      </c>
      <c r="C36" s="8">
        <f>SUMIFS(DADOS_OP_Q!61:61,DADOS_OP_Q!$6:$6,ANUARIO_ADJUSTMENT!C$3)</f>
        <v>278925</v>
      </c>
      <c r="D36" s="8">
        <f>SUMIFS(DADOS_OP_Q!61:61,DADOS_OP_Q!$6:$6,ANUARIO_ADJUSTMENT!D$3)</f>
        <v>297060</v>
      </c>
      <c r="E36" s="8">
        <f>SUMIFS(DADOS_OP_Q!61:61,DADOS_OP_Q!$6:$6,ANUARIO_ADJUSTMENT!E$3)</f>
        <v>306924</v>
      </c>
      <c r="F36" s="8">
        <f>SUMIFS(DADOS_OP_Q!61:61,DADOS_OP_Q!$6:$6,ANUARIO_ADJUSTMENT!F$3)</f>
        <v>300020</v>
      </c>
    </row>
    <row r="37" spans="2:23">
      <c r="B37" s="27" t="s">
        <v>146</v>
      </c>
      <c r="F37">
        <v>8.0133622983688753</v>
      </c>
    </row>
    <row r="38" spans="2:23">
      <c r="B38" s="27" t="s">
        <v>147</v>
      </c>
      <c r="F38">
        <v>8.1317934782608695E-2</v>
      </c>
    </row>
    <row r="39" spans="2:23">
      <c r="B39" s="27" t="s">
        <v>149</v>
      </c>
      <c r="F39" s="7">
        <f>F37*(F36/1000)</f>
        <v>2404.16895675663</v>
      </c>
    </row>
    <row r="40" spans="2:23">
      <c r="B40" s="27" t="s">
        <v>148</v>
      </c>
      <c r="F40" s="7">
        <f>F39/F38 - F39</f>
        <v>27160.882875705858</v>
      </c>
    </row>
    <row r="41" spans="2:23">
      <c r="B41" s="27"/>
    </row>
    <row r="42" spans="2:23" ht="15" thickBot="1">
      <c r="B42" s="27"/>
    </row>
    <row r="43" spans="2:23" ht="15" thickBot="1">
      <c r="B43" s="6" t="s">
        <v>45</v>
      </c>
    </row>
    <row r="44" spans="2:23">
      <c r="B44" s="26"/>
      <c r="C44" s="26">
        <v>2009</v>
      </c>
      <c r="D44" s="26">
        <v>2010</v>
      </c>
      <c r="E44" s="26">
        <v>2011</v>
      </c>
      <c r="F44" s="26">
        <v>2012</v>
      </c>
      <c r="G44" s="26">
        <v>2013</v>
      </c>
      <c r="H44" s="26">
        <v>2014</v>
      </c>
      <c r="I44" s="26">
        <v>2015</v>
      </c>
      <c r="J44" s="26">
        <v>2016</v>
      </c>
      <c r="K44" s="26">
        <v>2017</v>
      </c>
      <c r="L44" s="26">
        <v>2018</v>
      </c>
      <c r="M44" s="26">
        <v>2019</v>
      </c>
      <c r="P44" s="26">
        <v>2011</v>
      </c>
      <c r="Q44" s="26">
        <v>2013</v>
      </c>
      <c r="S44" s="26">
        <v>2011</v>
      </c>
      <c r="T44" s="26">
        <v>2013</v>
      </c>
    </row>
    <row r="48" spans="2:23">
      <c r="B48" s="5" t="s">
        <v>136</v>
      </c>
      <c r="C48" s="5">
        <v>14</v>
      </c>
      <c r="D48" s="5">
        <v>26</v>
      </c>
      <c r="E48" s="5">
        <v>49</v>
      </c>
      <c r="F48" s="5">
        <v>61</v>
      </c>
      <c r="G48" s="5">
        <v>56</v>
      </c>
      <c r="H48" s="5">
        <v>151</v>
      </c>
      <c r="I48" s="5">
        <v>151</v>
      </c>
      <c r="J48" s="5">
        <v>124</v>
      </c>
      <c r="K48" s="5">
        <v>124</v>
      </c>
      <c r="L48" s="5">
        <v>128</v>
      </c>
      <c r="M48" s="5"/>
      <c r="P48" s="5">
        <v>49</v>
      </c>
      <c r="Q48" s="5">
        <v>56</v>
      </c>
      <c r="R48" s="5"/>
      <c r="S48" s="5"/>
      <c r="T48" s="5"/>
      <c r="U48" s="5"/>
      <c r="V48" s="5"/>
      <c r="W48" s="5"/>
    </row>
    <row r="49" spans="2:23">
      <c r="B49" s="5" t="s">
        <v>138</v>
      </c>
      <c r="C49" s="29">
        <f>SUM(C50:C55)</f>
        <v>1516</v>
      </c>
      <c r="D49" s="29">
        <f>SUM(D50:D55)</f>
        <v>2932</v>
      </c>
      <c r="E49" s="29">
        <v>4352</v>
      </c>
      <c r="F49" s="29">
        <f t="shared" ref="F49:L49" si="5">SUM(F50:F55)</f>
        <v>0</v>
      </c>
      <c r="G49" s="29">
        <f t="shared" si="5"/>
        <v>8204</v>
      </c>
      <c r="H49" s="29">
        <f t="shared" si="5"/>
        <v>10843</v>
      </c>
      <c r="I49" s="29">
        <f t="shared" si="5"/>
        <v>10467</v>
      </c>
      <c r="J49" s="29">
        <f t="shared" si="5"/>
        <v>10221</v>
      </c>
      <c r="K49" s="29">
        <f t="shared" si="5"/>
        <v>11184</v>
      </c>
      <c r="L49" s="29">
        <f t="shared" si="5"/>
        <v>12068</v>
      </c>
      <c r="M49" s="5"/>
      <c r="P49" s="29">
        <f>SUM(P50:P55)</f>
        <v>4352</v>
      </c>
      <c r="Q49" s="29">
        <f>SUM(Q50:Q55)</f>
        <v>8204</v>
      </c>
      <c r="R49" s="5" t="s">
        <v>151</v>
      </c>
      <c r="S49" s="30">
        <f>P49-P50</f>
        <v>3755</v>
      </c>
      <c r="T49" s="30">
        <f>Q49-Q50</f>
        <v>7346</v>
      </c>
      <c r="U49" s="5"/>
      <c r="V49" s="5"/>
      <c r="W49" s="5"/>
    </row>
    <row r="50" spans="2:23">
      <c r="B50" s="27" t="s">
        <v>139</v>
      </c>
      <c r="C50" s="28">
        <v>189</v>
      </c>
      <c r="D50" s="28">
        <v>331</v>
      </c>
      <c r="E50" s="28">
        <v>597</v>
      </c>
      <c r="F50" s="28"/>
      <c r="G50" s="28">
        <v>858</v>
      </c>
      <c r="H50" s="28">
        <v>1475</v>
      </c>
      <c r="I50" s="28">
        <v>1569</v>
      </c>
      <c r="J50" s="28">
        <v>1443</v>
      </c>
      <c r="K50" s="28">
        <v>1636</v>
      </c>
      <c r="L50" s="28">
        <v>1724</v>
      </c>
      <c r="P50" s="28">
        <v>597</v>
      </c>
      <c r="Q50" s="28">
        <v>858</v>
      </c>
      <c r="V50" t="s">
        <v>150</v>
      </c>
      <c r="W50" s="8">
        <f>F60</f>
        <v>794.43988596064241</v>
      </c>
    </row>
    <row r="51" spans="2:23">
      <c r="B51" s="27" t="s">
        <v>140</v>
      </c>
      <c r="C51" s="28">
        <v>0</v>
      </c>
      <c r="D51" s="28">
        <v>0</v>
      </c>
      <c r="E51" s="28">
        <v>0</v>
      </c>
      <c r="F51" s="28"/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P51" s="28">
        <v>0</v>
      </c>
      <c r="Q51" s="28">
        <v>0</v>
      </c>
      <c r="U51" t="s">
        <v>153</v>
      </c>
      <c r="V51" t="s">
        <v>154</v>
      </c>
      <c r="W51" s="7">
        <f>F61</f>
        <v>4587.0532879030188</v>
      </c>
    </row>
    <row r="52" spans="2:23">
      <c r="B52" s="27" t="s">
        <v>141</v>
      </c>
      <c r="C52" s="28">
        <v>255</v>
      </c>
      <c r="D52" s="28">
        <v>594</v>
      </c>
      <c r="E52" s="28">
        <v>827</v>
      </c>
      <c r="F52" s="28"/>
      <c r="G52" s="28">
        <v>1289</v>
      </c>
      <c r="H52" s="28">
        <v>2067</v>
      </c>
      <c r="I52" s="28">
        <v>2161</v>
      </c>
      <c r="J52" s="28">
        <v>2126</v>
      </c>
      <c r="K52" s="28">
        <v>2408</v>
      </c>
      <c r="L52" s="28">
        <v>2560</v>
      </c>
      <c r="P52" s="28">
        <v>827</v>
      </c>
      <c r="Q52" s="28">
        <v>1289</v>
      </c>
      <c r="R52" s="24" t="s">
        <v>152</v>
      </c>
      <c r="S52" s="31">
        <f t="shared" ref="S52:T55" si="6">P52/S$49</f>
        <v>0.22023968042609854</v>
      </c>
      <c r="T52" s="31">
        <f t="shared" si="6"/>
        <v>0.17546964334331608</v>
      </c>
      <c r="U52" s="31">
        <f>AVERAGE(S52:T52)</f>
        <v>0.19785466188470729</v>
      </c>
      <c r="W52">
        <f>U52*$W$51</f>
        <v>907.56987732518667</v>
      </c>
    </row>
    <row r="53" spans="2:23">
      <c r="B53" s="27" t="s">
        <v>142</v>
      </c>
      <c r="C53" s="28">
        <v>93</v>
      </c>
      <c r="D53" s="28">
        <v>225</v>
      </c>
      <c r="E53" s="28">
        <v>360</v>
      </c>
      <c r="F53" s="28"/>
      <c r="G53" s="28">
        <v>997</v>
      </c>
      <c r="H53" s="28">
        <v>1734</v>
      </c>
      <c r="I53" s="28">
        <v>1747</v>
      </c>
      <c r="J53" s="28">
        <v>1680</v>
      </c>
      <c r="K53" s="28">
        <v>1820</v>
      </c>
      <c r="L53" s="28">
        <v>1971</v>
      </c>
      <c r="P53" s="28">
        <v>360</v>
      </c>
      <c r="Q53" s="28">
        <v>997</v>
      </c>
      <c r="R53" s="24" t="s">
        <v>152</v>
      </c>
      <c r="S53" s="31">
        <f t="shared" si="6"/>
        <v>9.5872170439414109E-2</v>
      </c>
      <c r="T53" s="31">
        <f t="shared" si="6"/>
        <v>0.13572011979308468</v>
      </c>
      <c r="U53" s="31">
        <f>AVERAGE(S53:T53)</f>
        <v>0.11579614511624939</v>
      </c>
      <c r="W53">
        <f>U53*$W$51</f>
        <v>531.16308818198684</v>
      </c>
    </row>
    <row r="54" spans="2:23">
      <c r="B54" s="27" t="s">
        <v>143</v>
      </c>
      <c r="C54" s="28">
        <v>294</v>
      </c>
      <c r="D54" s="28">
        <v>509</v>
      </c>
      <c r="E54" s="28">
        <v>31</v>
      </c>
      <c r="F54" s="28"/>
      <c r="G54" s="28">
        <v>3407</v>
      </c>
      <c r="H54" s="28">
        <v>3500</v>
      </c>
      <c r="I54" s="28">
        <v>3319</v>
      </c>
      <c r="J54" s="28">
        <v>3277</v>
      </c>
      <c r="K54" s="28">
        <v>3522</v>
      </c>
      <c r="L54" s="28">
        <v>3734</v>
      </c>
      <c r="P54" s="28">
        <v>31</v>
      </c>
      <c r="Q54" s="28">
        <v>3407</v>
      </c>
      <c r="R54" s="24" t="s">
        <v>152</v>
      </c>
      <c r="S54" s="31">
        <f t="shared" si="6"/>
        <v>8.2556591211717708E-3</v>
      </c>
      <c r="T54" s="31">
        <f t="shared" si="6"/>
        <v>0.46378981758780291</v>
      </c>
      <c r="U54" s="31">
        <f>AVERAGE(S54:T54)</f>
        <v>0.23602273835448734</v>
      </c>
      <c r="W54">
        <f>U54*$W$51</f>
        <v>1082.648877988825</v>
      </c>
    </row>
    <row r="55" spans="2:23">
      <c r="B55" s="27" t="s">
        <v>144</v>
      </c>
      <c r="C55" s="28">
        <v>685</v>
      </c>
      <c r="D55" s="28">
        <v>1273</v>
      </c>
      <c r="E55" s="28">
        <v>2537</v>
      </c>
      <c r="F55" s="28"/>
      <c r="G55" s="28">
        <v>1653</v>
      </c>
      <c r="H55" s="28">
        <v>2067</v>
      </c>
      <c r="I55" s="28">
        <v>1671</v>
      </c>
      <c r="J55" s="28">
        <v>1695</v>
      </c>
      <c r="K55" s="28">
        <v>1798</v>
      </c>
      <c r="L55" s="28">
        <v>2079</v>
      </c>
      <c r="P55" s="28">
        <v>2537</v>
      </c>
      <c r="Q55" s="28">
        <v>1653</v>
      </c>
      <c r="R55" s="24" t="s">
        <v>152</v>
      </c>
      <c r="S55" s="31">
        <f t="shared" si="6"/>
        <v>0.6756324900133156</v>
      </c>
      <c r="T55" s="31">
        <f t="shared" si="6"/>
        <v>0.22502041927579636</v>
      </c>
      <c r="U55" s="31">
        <f>AVERAGE(S55:T55)</f>
        <v>0.45032645464455601</v>
      </c>
      <c r="W55">
        <f>U55*$W$51</f>
        <v>2065.6714444070203</v>
      </c>
    </row>
    <row r="56" spans="2:23">
      <c r="B56" s="27"/>
    </row>
    <row r="57" spans="2:23">
      <c r="B57" s="27" t="s">
        <v>145</v>
      </c>
      <c r="C57" s="8">
        <f>SUMIFS(DADOS_OP_Q!97:97,DADOS_OP_Q!$6:$6,ANUARIO_ADJUSTMENT!C$3)</f>
        <v>23819</v>
      </c>
      <c r="D57" s="8">
        <f>SUMIFS(DADOS_OP_Q!97:97,DADOS_OP_Q!$6:$6,ANUARIO_ADJUSTMENT!D$3)</f>
        <v>47560</v>
      </c>
      <c r="E57" s="8">
        <f>SUMIFS(DADOS_OP_Q!97:97,DADOS_OP_Q!$6:$6,ANUARIO_ADJUSTMENT!E$3)</f>
        <v>92705</v>
      </c>
      <c r="F57" s="8">
        <f>SUMIFS(DADOS_OP_Q!97:97,DADOS_OP_Q!$6:$6,ANUARIO_ADJUSTMENT!F$3)</f>
        <v>131320</v>
      </c>
    </row>
    <row r="58" spans="2:23">
      <c r="B58" s="27" t="s">
        <v>146</v>
      </c>
      <c r="F58">
        <v>6.0496488422223766</v>
      </c>
    </row>
    <row r="59" spans="2:23">
      <c r="B59" s="27" t="s">
        <v>147</v>
      </c>
      <c r="F59">
        <v>0.14762443438914027</v>
      </c>
    </row>
    <row r="60" spans="2:23">
      <c r="B60" s="27" t="s">
        <v>149</v>
      </c>
      <c r="F60" s="7">
        <f>F58*(F57/1000)</f>
        <v>794.43988596064241</v>
      </c>
    </row>
    <row r="61" spans="2:23">
      <c r="B61" s="27" t="s">
        <v>148</v>
      </c>
      <c r="F61" s="7">
        <f>F60/F59 - F60</f>
        <v>4587.0532879030188</v>
      </c>
    </row>
    <row r="62" spans="2:23">
      <c r="B62" s="27"/>
    </row>
    <row r="64" spans="2:23" ht="15" thickBot="1"/>
    <row r="65" spans="2:13" ht="15" thickBot="1">
      <c r="B65" s="6" t="s">
        <v>137</v>
      </c>
    </row>
    <row r="66" spans="2:13">
      <c r="B66" s="26"/>
      <c r="C66" s="26">
        <v>2009</v>
      </c>
      <c r="D66" s="26">
        <v>2010</v>
      </c>
      <c r="E66" s="26">
        <v>2011</v>
      </c>
      <c r="F66" s="26">
        <v>2012</v>
      </c>
      <c r="G66" s="26">
        <v>2013</v>
      </c>
      <c r="H66" s="26">
        <v>2014</v>
      </c>
      <c r="I66" s="26">
        <v>2015</v>
      </c>
      <c r="J66" s="26">
        <v>2016</v>
      </c>
      <c r="K66" s="26">
        <v>2017</v>
      </c>
      <c r="L66" s="26">
        <v>2018</v>
      </c>
      <c r="M66" s="26">
        <v>2019</v>
      </c>
    </row>
    <row r="67" spans="2:13">
      <c r="B67" s="5" t="s">
        <v>136</v>
      </c>
      <c r="C67" s="5">
        <v>421</v>
      </c>
      <c r="D67" s="5">
        <v>447</v>
      </c>
      <c r="E67" s="5">
        <v>507</v>
      </c>
      <c r="F67" s="5">
        <v>518</v>
      </c>
      <c r="G67" s="5">
        <v>563</v>
      </c>
      <c r="H67" s="5">
        <v>549</v>
      </c>
      <c r="I67" s="5">
        <v>561</v>
      </c>
      <c r="J67" s="5">
        <v>498</v>
      </c>
      <c r="K67" s="5">
        <v>489</v>
      </c>
      <c r="L67" s="5"/>
      <c r="M67" s="5"/>
    </row>
    <row r="68" spans="2:13">
      <c r="B68" s="5" t="s">
        <v>138</v>
      </c>
      <c r="C68" s="29">
        <f>SUM(C69:C74)</f>
        <v>49347</v>
      </c>
      <c r="D68" s="29">
        <f>SUM(D69:D74)</f>
        <v>53623</v>
      </c>
      <c r="E68" s="29">
        <v>61716</v>
      </c>
      <c r="F68" s="29">
        <f t="shared" ref="F68:L68" si="7">SUM(F69:F74)</f>
        <v>61120</v>
      </c>
      <c r="G68" s="29">
        <f t="shared" si="7"/>
        <v>59824</v>
      </c>
      <c r="H68" s="29">
        <f t="shared" si="7"/>
        <v>61279</v>
      </c>
      <c r="I68" s="29">
        <f t="shared" si="7"/>
        <v>58359</v>
      </c>
      <c r="J68" s="29">
        <f t="shared" si="7"/>
        <v>54690</v>
      </c>
      <c r="K68" s="29">
        <f t="shared" si="7"/>
        <v>52447</v>
      </c>
      <c r="L68" s="29">
        <f t="shared" si="7"/>
        <v>0</v>
      </c>
      <c r="M68" s="5"/>
    </row>
    <row r="69" spans="2:13">
      <c r="B69" s="27" t="s">
        <v>139</v>
      </c>
      <c r="C69" s="28">
        <v>4733</v>
      </c>
      <c r="D69" s="28">
        <v>5814</v>
      </c>
      <c r="E69" s="28">
        <v>6402</v>
      </c>
      <c r="F69" s="28">
        <v>6371</v>
      </c>
      <c r="G69" s="28">
        <v>5698</v>
      </c>
      <c r="H69" s="28">
        <v>5956</v>
      </c>
      <c r="I69" s="28">
        <v>5935</v>
      </c>
      <c r="J69" s="28">
        <v>5672</v>
      </c>
      <c r="K69" s="28">
        <v>5850</v>
      </c>
      <c r="L69" s="28"/>
    </row>
    <row r="70" spans="2:13">
      <c r="B70" s="27" t="s">
        <v>140</v>
      </c>
      <c r="C70" s="28">
        <v>126</v>
      </c>
      <c r="D70" s="28">
        <v>154</v>
      </c>
      <c r="E70" s="28">
        <v>596</v>
      </c>
      <c r="F70" s="28">
        <v>42</v>
      </c>
      <c r="G70" s="28">
        <v>36</v>
      </c>
      <c r="H70" s="28">
        <v>51</v>
      </c>
      <c r="I70" s="28">
        <v>35</v>
      </c>
      <c r="J70" s="28">
        <v>40</v>
      </c>
      <c r="K70" s="28">
        <v>24</v>
      </c>
      <c r="L70" s="28"/>
    </row>
    <row r="71" spans="2:13">
      <c r="B71" s="27" t="s">
        <v>141</v>
      </c>
      <c r="C71" s="28">
        <v>9157</v>
      </c>
      <c r="D71" s="28">
        <v>11856</v>
      </c>
      <c r="E71" s="28">
        <v>12368</v>
      </c>
      <c r="F71" s="28">
        <v>11996</v>
      </c>
      <c r="G71" s="28">
        <v>11059</v>
      </c>
      <c r="H71" s="28">
        <v>11293</v>
      </c>
      <c r="I71" s="28">
        <v>11338</v>
      </c>
      <c r="J71" s="28">
        <v>10862</v>
      </c>
      <c r="K71" s="28">
        <v>11026</v>
      </c>
      <c r="L71" s="28"/>
    </row>
    <row r="72" spans="2:13">
      <c r="B72" s="27" t="s">
        <v>142</v>
      </c>
      <c r="C72" s="28">
        <v>7088</v>
      </c>
      <c r="D72" s="28">
        <v>4731</v>
      </c>
      <c r="E72" s="28">
        <v>8268</v>
      </c>
      <c r="F72" s="28">
        <v>8023</v>
      </c>
      <c r="G72" s="28">
        <v>8438</v>
      </c>
      <c r="H72" s="28">
        <v>8802</v>
      </c>
      <c r="I72" s="28">
        <v>8045</v>
      </c>
      <c r="J72" s="28">
        <v>7744</v>
      </c>
      <c r="K72" s="28">
        <v>7815</v>
      </c>
      <c r="L72" s="28"/>
    </row>
    <row r="73" spans="2:13">
      <c r="B73" s="27" t="s">
        <v>143</v>
      </c>
      <c r="C73" s="28">
        <v>13256</v>
      </c>
      <c r="D73" s="28">
        <v>13676</v>
      </c>
      <c r="E73" s="28">
        <v>8655</v>
      </c>
      <c r="F73" s="28">
        <v>9151</v>
      </c>
      <c r="G73" s="28">
        <v>11177</v>
      </c>
      <c r="H73" s="28">
        <v>11011</v>
      </c>
      <c r="I73" s="28">
        <v>10067</v>
      </c>
      <c r="J73" s="28">
        <v>7022</v>
      </c>
      <c r="K73" s="28">
        <v>9808</v>
      </c>
      <c r="L73" s="28"/>
    </row>
    <row r="74" spans="2:13">
      <c r="B74" s="27" t="s">
        <v>144</v>
      </c>
      <c r="C74" s="28">
        <v>14987</v>
      </c>
      <c r="D74" s="28">
        <v>17392</v>
      </c>
      <c r="E74" s="28">
        <v>25427</v>
      </c>
      <c r="F74" s="28">
        <v>25537</v>
      </c>
      <c r="G74" s="28">
        <v>23416</v>
      </c>
      <c r="H74" s="28">
        <v>24166</v>
      </c>
      <c r="I74" s="28">
        <v>22939</v>
      </c>
      <c r="J74" s="28">
        <v>23350</v>
      </c>
      <c r="K74" s="28">
        <v>17924</v>
      </c>
      <c r="L74" s="28"/>
    </row>
    <row r="75" spans="2:13">
      <c r="B75" s="27"/>
    </row>
    <row r="76" spans="2:13">
      <c r="B76" s="27"/>
      <c r="C76" s="8"/>
      <c r="D76" s="8"/>
      <c r="E76" s="8"/>
      <c r="F76" s="8"/>
    </row>
    <row r="77" spans="2:13">
      <c r="B77" s="27"/>
    </row>
    <row r="78" spans="2:13">
      <c r="B78" s="27"/>
    </row>
    <row r="79" spans="2:13">
      <c r="B79" s="27"/>
      <c r="F79" s="7"/>
    </row>
    <row r="80" spans="2:13">
      <c r="B80" s="27"/>
      <c r="F80" s="7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F69AC-DE87-4383-A5CB-6087DF083996}">
  <dimension ref="A1"/>
  <sheetViews>
    <sheetView view="pageBreakPreview" zoomScale="60" zoomScaleNormal="100" workbookViewId="0">
      <selection activeCell="V31" sqref="V31"/>
    </sheetView>
  </sheetViews>
  <sheetFormatPr defaultRowHeight="14.4"/>
  <sheetData/>
  <pageMargins left="0.7" right="0.7" top="0.75" bottom="0.75" header="0.3" footer="0.3"/>
  <pageSetup scale="96" orientation="portrait" r:id="rId1"/>
  <rowBreaks count="1" manualBreakCount="1">
    <brk id="49" max="16383" man="1"/>
  </rowBreaks>
  <colBreaks count="1" manualBreakCount="1">
    <brk id="8" max="1048575" man="1"/>
  </col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3D519E-F8E2-4F5F-96AE-DEBC170258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ÍNDICES</vt:lpstr>
      <vt:lpstr>DROS_Q</vt:lpstr>
      <vt:lpstr>DROS_A</vt:lpstr>
      <vt:lpstr>AJ_DROS_Q</vt:lpstr>
      <vt:lpstr>AJ_DROS_A</vt:lpstr>
      <vt:lpstr>DROS_GRÁFICOS</vt:lpstr>
      <vt:lpstr>DADOS_OP_Q</vt:lpstr>
      <vt:lpstr>DADOS_OP_A</vt:lpstr>
      <vt:lpstr>ANUARIO_VALUES_A</vt:lpstr>
      <vt:lpstr>FROTA_Q</vt:lpstr>
      <vt:lpstr>PESSOAL_Q</vt:lpstr>
      <vt:lpstr>METRICAS_Q</vt:lpstr>
      <vt:lpstr>MÉTRICAS_A</vt:lpstr>
      <vt:lpstr>METRICAS_PVT</vt:lpstr>
      <vt:lpstr>METRICAS_PTV_LN</vt:lpstr>
      <vt:lpstr>GRAFICOS_A</vt:lpstr>
      <vt:lpstr>Fontes &gt;&gt;&gt;&gt;&gt;&gt;</vt:lpstr>
      <vt:lpstr>FROTA_TAM</vt:lpstr>
      <vt:lpstr>FROTA_GLO</vt:lpstr>
      <vt:lpstr>FROTA_AZU</vt:lpstr>
      <vt:lpstr>DRO_GLO</vt:lpstr>
      <vt:lpstr>DRO_TAM</vt:lpstr>
      <vt:lpstr>DRO_AZU</vt:lpstr>
      <vt:lpstr>DADOS_ANAC</vt:lpstr>
      <vt:lpstr>DADOS_PARES</vt:lpstr>
      <vt:lpstr>ANUARIO_ADJUSTMENT</vt:lpstr>
      <vt:lpstr>GRAFICOS_OLD</vt:lpstr>
      <vt:lpstr>GRAFICOS_A!Print_Area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Fornazari</dc:creator>
  <cp:lastModifiedBy>Daniel Fornazari</cp:lastModifiedBy>
  <cp:lastPrinted>2020-10-18T18:27:46Z</cp:lastPrinted>
  <dcterms:created xsi:type="dcterms:W3CDTF">2020-08-29T15:37:32Z</dcterms:created>
  <dcterms:modified xsi:type="dcterms:W3CDTF">2021-01-05T15:22:49Z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coUpdateId">
    <vt:lpwstr>1283973176</vt:lpwstr>
  </property>
  <property fmtid="{D5CDD505-2E9C-101B-9397-08002B2CF9AE}" pid="3" name="EcoUpdateMessage">
    <vt:lpwstr>2020/09/07-19:12:56</vt:lpwstr>
  </property>
  <property fmtid="{D5CDD505-2E9C-101B-9397-08002B2CF9AE}" pid="4" name="EcoUpdateStatus">
    <vt:lpwstr>2020-09-04=BRA:St,ME,Fd,TP;USA:St,ME;ARG:St,ME,TP;MEX:St,ME,Fd;CHL:St,ME;COL:St,ME;PER:St,ME,Fd|2000-07-28=USA:TP|2020-09-03=ARG:Fd;MEX:TP;CHL:Fd;COL:Fd|2020-08-21=CHL:TP|2014-02-26=VEN:St|2002-11-08=JPN:St|2020-09-02=GBR:St;PER:TP|2020-08-27=GBR:ME|2016-</vt:lpwstr>
  </property>
</Properties>
</file>